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6.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9.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1.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comments12.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13.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14.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5.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omments16.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omments17.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omments18.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19.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comments20.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comments21.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comments22.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comments23.xml" ContentType="application/vnd.openxmlformats-officedocument.spreadsheetml.comments+xml"/>
  <Override PartName="/xl/drawings/drawing48.xml" ContentType="application/vnd.openxmlformats-officedocument.drawing+xml"/>
  <Override PartName="/xl/drawings/drawing49.xml" ContentType="application/vnd.openxmlformats-officedocument.drawing+xml"/>
  <Override PartName="/xl/comments24.xml" ContentType="application/vnd.openxmlformats-officedocument.spreadsheetml.comments+xml"/>
  <Override PartName="/xl/drawings/drawing50.xml" ContentType="application/vnd.openxmlformats-officedocument.drawing+xml"/>
  <Override PartName="/xl/drawings/drawing51.xml" ContentType="application/vnd.openxmlformats-officedocument.drawing+xml"/>
  <Override PartName="/xl/comments25.xml" ContentType="application/vnd.openxmlformats-officedocument.spreadsheetml.comments+xml"/>
  <Override PartName="/xl/drawings/drawing52.xml" ContentType="application/vnd.openxmlformats-officedocument.drawing+xml"/>
  <Override PartName="/xl/drawings/drawing53.xml" ContentType="application/vnd.openxmlformats-officedocument.drawing+xml"/>
  <Override PartName="/xl/comments26.xml" ContentType="application/vnd.openxmlformats-officedocument.spreadsheetml.comments+xml"/>
  <Override PartName="/xl/drawings/drawing54.xml" ContentType="application/vnd.openxmlformats-officedocument.drawing+xml"/>
  <Override PartName="/xl/drawings/drawing55.xml" ContentType="application/vnd.openxmlformats-officedocument.drawing+xml"/>
  <Override PartName="/xl/comments27.xml" ContentType="application/vnd.openxmlformats-officedocument.spreadsheetml.comments+xml"/>
  <Override PartName="/xl/drawings/drawing56.xml" ContentType="application/vnd.openxmlformats-officedocument.drawing+xml"/>
  <Override PartName="/xl/drawings/drawing57.xml" ContentType="application/vnd.openxmlformats-officedocument.drawing+xml"/>
  <Override PartName="/xl/comments28.xml" ContentType="application/vnd.openxmlformats-officedocument.spreadsheetml.comments+xml"/>
  <Override PartName="/xl/drawings/drawing58.xml" ContentType="application/vnd.openxmlformats-officedocument.drawing+xml"/>
  <Override PartName="/xl/drawings/drawing59.xml" ContentType="application/vnd.openxmlformats-officedocument.drawing+xml"/>
  <Override PartName="/xl/comments29.xml" ContentType="application/vnd.openxmlformats-officedocument.spreadsheetml.comments+xml"/>
  <Override PartName="/xl/drawings/drawing60.xml" ContentType="application/vnd.openxmlformats-officedocument.drawing+xml"/>
  <Override PartName="/xl/drawings/drawing61.xml" ContentType="application/vnd.openxmlformats-officedocument.drawing+xml"/>
  <Override PartName="/xl/comments30.xml" ContentType="application/vnd.openxmlformats-officedocument.spreadsheetml.comments+xml"/>
  <Override PartName="/xl/drawings/drawing62.xml" ContentType="application/vnd.openxmlformats-officedocument.drawing+xml"/>
  <Override PartName="/xl/drawings/drawing63.xml" ContentType="application/vnd.openxmlformats-officedocument.drawing+xml"/>
  <Override PartName="/xl/comments31.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comments32.xml" ContentType="application/vnd.openxmlformats-officedocument.spreadsheetml.comments+xml"/>
  <Override PartName="/xl/drawings/drawing66.xml" ContentType="application/vnd.openxmlformats-officedocument.drawing+xml"/>
  <Override PartName="/xl/drawings/drawing67.xml" ContentType="application/vnd.openxmlformats-officedocument.drawing+xml"/>
  <Override PartName="/xl/comments33.xml" ContentType="application/vnd.openxmlformats-officedocument.spreadsheetml.comments+xml"/>
  <Override PartName="/xl/drawings/drawing68.xml" ContentType="application/vnd.openxmlformats-officedocument.drawing+xml"/>
  <Override PartName="/xl/drawings/drawing69.xml" ContentType="application/vnd.openxmlformats-officedocument.drawing+xml"/>
  <Override PartName="/xl/comments34.xml" ContentType="application/vnd.openxmlformats-officedocument.spreadsheetml.comments+xml"/>
  <Override PartName="/xl/drawings/drawing70.xml" ContentType="application/vnd.openxmlformats-officedocument.drawing+xml"/>
  <Override PartName="/xl/drawings/drawing71.xml" ContentType="application/vnd.openxmlformats-officedocument.drawing+xml"/>
  <Override PartName="/xl/comments35.xml" ContentType="application/vnd.openxmlformats-officedocument.spreadsheetml.comments+xml"/>
  <Override PartName="/xl/drawings/drawing72.xml" ContentType="application/vnd.openxmlformats-officedocument.drawing+xml"/>
  <Override PartName="/xl/drawings/drawing73.xml" ContentType="application/vnd.openxmlformats-officedocument.drawing+xml"/>
  <Override PartName="/xl/comments36.xml" ContentType="application/vnd.openxmlformats-officedocument.spreadsheetml.comments+xml"/>
  <Override PartName="/xl/drawings/drawing74.xml" ContentType="application/vnd.openxmlformats-officedocument.drawing+xml"/>
  <Override PartName="/xl/drawings/drawing75.xml" ContentType="application/vnd.openxmlformats-officedocument.drawing+xml"/>
  <Override PartName="/xl/comments37.xml" ContentType="application/vnd.openxmlformats-officedocument.spreadsheetml.comments+xml"/>
  <Override PartName="/xl/drawings/drawing76.xml" ContentType="application/vnd.openxmlformats-officedocument.drawing+xml"/>
  <Override PartName="/xl/drawings/drawing77.xml" ContentType="application/vnd.openxmlformats-officedocument.drawing+xml"/>
  <Override PartName="/xl/comments38.xml" ContentType="application/vnd.openxmlformats-officedocument.spreadsheetml.comments+xml"/>
  <Override PartName="/xl/drawings/drawing78.xml" ContentType="application/vnd.openxmlformats-officedocument.drawing+xml"/>
  <Override PartName="/xl/drawings/drawing79.xml" ContentType="application/vnd.openxmlformats-officedocument.drawing+xml"/>
  <Override PartName="/xl/comments39.xml" ContentType="application/vnd.openxmlformats-officedocument.spreadsheetml.comments+xml"/>
  <Override PartName="/xl/drawings/drawing80.xml" ContentType="application/vnd.openxmlformats-officedocument.drawing+xml"/>
  <Override PartName="/xl/drawings/drawing81.xml" ContentType="application/vnd.openxmlformats-officedocument.drawing+xml"/>
  <Override PartName="/xl/comments40.xml" ContentType="application/vnd.openxmlformats-officedocument.spreadsheetml.comments+xml"/>
  <Override PartName="/xl/drawings/drawing82.xml" ContentType="application/vnd.openxmlformats-officedocument.drawing+xml"/>
  <Override PartName="/xl/drawings/drawing83.xml" ContentType="application/vnd.openxmlformats-officedocument.drawing+xml"/>
  <Override PartName="/xl/comments41.xml" ContentType="application/vnd.openxmlformats-officedocument.spreadsheetml.comments+xml"/>
  <Override PartName="/xl/drawings/drawing84.xml" ContentType="application/vnd.openxmlformats-officedocument.drawing+xml"/>
  <Override PartName="/xl/drawings/drawing85.xml" ContentType="application/vnd.openxmlformats-officedocument.drawing+xml"/>
  <Override PartName="/xl/comments42.xml" ContentType="application/vnd.openxmlformats-officedocument.spreadsheetml.comments+xml"/>
  <Override PartName="/xl/drawings/drawing86.xml" ContentType="application/vnd.openxmlformats-officedocument.drawing+xml"/>
  <Override PartName="/xl/drawings/drawing87.xml" ContentType="application/vnd.openxmlformats-officedocument.drawing+xml"/>
  <Override PartName="/xl/comments43.xml" ContentType="application/vnd.openxmlformats-officedocument.spreadsheetml.comments+xml"/>
  <Override PartName="/xl/drawings/drawing88.xml" ContentType="application/vnd.openxmlformats-officedocument.drawing+xml"/>
  <Override PartName="/xl/drawings/drawing89.xml" ContentType="application/vnd.openxmlformats-officedocument.drawing+xml"/>
  <Override PartName="/xl/comments44.xml" ContentType="application/vnd.openxmlformats-officedocument.spreadsheetml.comments+xml"/>
  <Override PartName="/xl/drawings/drawing90.xml" ContentType="application/vnd.openxmlformats-officedocument.drawing+xml"/>
  <Override PartName="/xl/drawings/drawing91.xml" ContentType="application/vnd.openxmlformats-officedocument.drawing+xml"/>
  <Override PartName="/xl/comments45.xml" ContentType="application/vnd.openxmlformats-officedocument.spreadsheetml.comments+xml"/>
  <Override PartName="/xl/drawings/drawing92.xml" ContentType="application/vnd.openxmlformats-officedocument.drawing+xml"/>
  <Override PartName="/xl/drawings/drawing93.xml" ContentType="application/vnd.openxmlformats-officedocument.drawing+xml"/>
  <Override PartName="/xl/comments46.xml" ContentType="application/vnd.openxmlformats-officedocument.spreadsheetml.comments+xml"/>
  <Override PartName="/xl/drawings/drawing94.xml" ContentType="application/vnd.openxmlformats-officedocument.drawing+xml"/>
  <Override PartName="/xl/drawings/drawing95.xml" ContentType="application/vnd.openxmlformats-officedocument.drawing+xml"/>
  <Override PartName="/xl/comments47.xml" ContentType="application/vnd.openxmlformats-officedocument.spreadsheetml.comments+xml"/>
  <Override PartName="/xl/drawings/drawing96.xml" ContentType="application/vnd.openxmlformats-officedocument.drawing+xml"/>
  <Override PartName="/xl/drawings/drawing97.xml" ContentType="application/vnd.openxmlformats-officedocument.drawing+xml"/>
  <Override PartName="/xl/comments48.xml" ContentType="application/vnd.openxmlformats-officedocument.spreadsheetml.comments+xml"/>
  <Override PartName="/xl/drawings/drawing98.xml" ContentType="application/vnd.openxmlformats-officedocument.drawing+xml"/>
  <Override PartName="/xl/drawings/drawing99.xml" ContentType="application/vnd.openxmlformats-officedocument.drawing+xml"/>
  <Override PartName="/xl/comments49.xml" ContentType="application/vnd.openxmlformats-officedocument.spreadsheetml.comments+xml"/>
  <Override PartName="/xl/drawings/drawing100.xml" ContentType="application/vnd.openxmlformats-officedocument.drawing+xml"/>
  <Override PartName="/xl/drawings/drawing101.xml" ContentType="application/vnd.openxmlformats-officedocument.drawing+xml"/>
  <Override PartName="/xl/comments50.xml" ContentType="application/vnd.openxmlformats-officedocument.spreadsheetml.comments+xml"/>
  <Override PartName="/xl/drawings/drawing102.xml" ContentType="application/vnd.openxmlformats-officedocument.drawing+xml"/>
  <Override PartName="/xl/drawings/drawing103.xml" ContentType="application/vnd.openxmlformats-officedocument.drawing+xml"/>
  <Override PartName="/xl/comments51.xml" ContentType="application/vnd.openxmlformats-officedocument.spreadsheetml.comments+xml"/>
  <Override PartName="/xl/drawings/drawing104.xml" ContentType="application/vnd.openxmlformats-officedocument.drawing+xml"/>
  <Override PartName="/xl/drawings/drawing105.xml" ContentType="application/vnd.openxmlformats-officedocument.drawing+xml"/>
  <Override PartName="/xl/comments52.xml" ContentType="application/vnd.openxmlformats-officedocument.spreadsheetml.comments+xml"/>
  <Override PartName="/xl/drawings/drawing106.xml" ContentType="application/vnd.openxmlformats-officedocument.drawing+xml"/>
  <Override PartName="/xl/drawings/drawing107.xml" ContentType="application/vnd.openxmlformats-officedocument.drawing+xml"/>
  <Override PartName="/xl/comments53.xml" ContentType="application/vnd.openxmlformats-officedocument.spreadsheetml.comments+xml"/>
  <Override PartName="/xl/drawings/drawing108.xml" ContentType="application/vnd.openxmlformats-officedocument.drawing+xml"/>
  <Override PartName="/xl/drawings/drawing109.xml" ContentType="application/vnd.openxmlformats-officedocument.drawing+xml"/>
  <Override PartName="/xl/comments54.xml" ContentType="application/vnd.openxmlformats-officedocument.spreadsheetml.comments+xml"/>
  <Override PartName="/xl/drawings/drawing110.xml" ContentType="application/vnd.openxmlformats-officedocument.drawing+xml"/>
  <Override PartName="/xl/drawings/drawing111.xml" ContentType="application/vnd.openxmlformats-officedocument.drawing+xml"/>
  <Override PartName="/xl/comments55.xml" ContentType="application/vnd.openxmlformats-officedocument.spreadsheetml.comments+xml"/>
  <Override PartName="/xl/drawings/drawing112.xml" ContentType="application/vnd.openxmlformats-officedocument.drawing+xml"/>
  <Override PartName="/xl/drawings/drawing113.xml" ContentType="application/vnd.openxmlformats-officedocument.drawing+xml"/>
  <Override PartName="/xl/comments56.xml" ContentType="application/vnd.openxmlformats-officedocument.spreadsheetml.comments+xml"/>
  <Override PartName="/xl/drawings/drawing114.xml" ContentType="application/vnd.openxmlformats-officedocument.drawing+xml"/>
  <Override PartName="/xl/drawings/drawing115.xml" ContentType="application/vnd.openxmlformats-officedocument.drawing+xml"/>
  <Override PartName="/xl/comments57.xml" ContentType="application/vnd.openxmlformats-officedocument.spreadsheetml.comments+xml"/>
  <Override PartName="/xl/drawings/drawing116.xml" ContentType="application/vnd.openxmlformats-officedocument.drawing+xml"/>
  <Override PartName="/xl/drawings/drawing117.xml" ContentType="application/vnd.openxmlformats-officedocument.drawing+xml"/>
  <Override PartName="/xl/comments58.xml" ContentType="application/vnd.openxmlformats-officedocument.spreadsheetml.comments+xml"/>
  <Override PartName="/xl/drawings/drawing118.xml" ContentType="application/vnd.openxmlformats-officedocument.drawing+xml"/>
  <Override PartName="/xl/drawings/drawing119.xml" ContentType="application/vnd.openxmlformats-officedocument.drawing+xml"/>
  <Override PartName="/xl/comments59.xml" ContentType="application/vnd.openxmlformats-officedocument.spreadsheetml.comments+xml"/>
  <Override PartName="/xl/drawings/drawing120.xml" ContentType="application/vnd.openxmlformats-officedocument.drawing+xml"/>
  <Override PartName="/xl/drawings/drawing121.xml" ContentType="application/vnd.openxmlformats-officedocument.drawing+xml"/>
  <Override PartName="/xl/comments60.xml" ContentType="application/vnd.openxmlformats-officedocument.spreadsheetml.comments+xml"/>
  <Override PartName="/xl/drawings/drawing122.xml" ContentType="application/vnd.openxmlformats-officedocument.drawing+xml"/>
  <Override PartName="/xl/drawings/drawing123.xml" ContentType="application/vnd.openxmlformats-officedocument.drawing+xml"/>
  <Override PartName="/xl/comments61.xml" ContentType="application/vnd.openxmlformats-officedocument.spreadsheetml.comments+xml"/>
  <Override PartName="/xl/drawings/drawing1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6" rupBuild="10119"/>
  <workbookPr dateCompatibility="0" codeName="ThisWorkbook"/>
  <mc:AlternateContent xmlns:mc="http://schemas.openxmlformats.org/markup-compatibility/2006">
    <mc:Choice Requires="x15">
      <x15ac:absPath xmlns:x15ac="http://schemas.microsoft.com/office/spreadsheetml/2010/11/ac" url="/Users/christianjohansen/Desktop/"/>
    </mc:Choice>
  </mc:AlternateContent>
  <xr:revisionPtr revIDLastSave="0" documentId="8_{CA25DBB6-EFD6-DD4B-808B-76F2BDDCD962}" xr6:coauthVersionLast="47" xr6:coauthVersionMax="47" xr10:uidLastSave="{00000000-0000-0000-0000-000000000000}"/>
  <bookViews>
    <workbookView xWindow="0" yWindow="500" windowWidth="29040" windowHeight="15720" tabRatio="871" firstSheet="51" activeTab="62" xr2:uid="{00000000-000D-0000-FFFF-FFFF00000000}"/>
  </bookViews>
  <sheets>
    <sheet name="Instructions" sheetId="166" r:id="rId1"/>
    <sheet name="Project Summary Sheet" sheetId="165" r:id="rId2"/>
    <sheet name="_REFERENCE888777888" sheetId="102" state="veryHidden" r:id="rId3"/>
    <sheet name="Pay App 1" sheetId="164" r:id="rId4"/>
    <sheet name="Pay App 2" sheetId="38" r:id="rId5"/>
    <sheet name="Pay App 3" sheetId="106" r:id="rId6"/>
    <sheet name="Pay App 4" sheetId="107" r:id="rId7"/>
    <sheet name="Pay App 5" sheetId="108" r:id="rId8"/>
    <sheet name="Pay App 6" sheetId="109" r:id="rId9"/>
    <sheet name="Pay App 7" sheetId="110" r:id="rId10"/>
    <sheet name="Pay App 8" sheetId="111" r:id="rId11"/>
    <sheet name="Pay App 9" sheetId="112" r:id="rId12"/>
    <sheet name="Pay App 10" sheetId="113" r:id="rId13"/>
    <sheet name="Pay App 11" sheetId="114" r:id="rId14"/>
    <sheet name="Pay App 12" sheetId="115" r:id="rId15"/>
    <sheet name="Pay App 13" sheetId="116" r:id="rId16"/>
    <sheet name="Pay App 14" sheetId="117" r:id="rId17"/>
    <sheet name="Pay App 15" sheetId="118" r:id="rId18"/>
    <sheet name="Pay App 16" sheetId="119" r:id="rId19"/>
    <sheet name="Pay App 17" sheetId="120" r:id="rId20"/>
    <sheet name="Pay App 18" sheetId="121" r:id="rId21"/>
    <sheet name="Pay App 19" sheetId="122" r:id="rId22"/>
    <sheet name="Pay App 20" sheetId="123" r:id="rId23"/>
    <sheet name="Pay App 21" sheetId="124" r:id="rId24"/>
    <sheet name="Pay App 22" sheetId="125" r:id="rId25"/>
    <sheet name="Pay App 23" sheetId="126" r:id="rId26"/>
    <sheet name="Pay App 24" sheetId="127" r:id="rId27"/>
    <sheet name="Pay App 25" sheetId="128" r:id="rId28"/>
    <sheet name="Pay App 26" sheetId="129" r:id="rId29"/>
    <sheet name="Pay App 27" sheetId="130" r:id="rId30"/>
    <sheet name="Pay App 28" sheetId="131" r:id="rId31"/>
    <sheet name="Pay App 29" sheetId="132" r:id="rId32"/>
    <sheet name="Pay App 30" sheetId="133" r:id="rId33"/>
    <sheet name="Pay App 31" sheetId="134" r:id="rId34"/>
    <sheet name="Pay App 32" sheetId="135" r:id="rId35"/>
    <sheet name="Pay App 33" sheetId="136" r:id="rId36"/>
    <sheet name="Pay App 34" sheetId="137" r:id="rId37"/>
    <sheet name="Pay App 35" sheetId="138" r:id="rId38"/>
    <sheet name="Pay App 36" sheetId="139" r:id="rId39"/>
    <sheet name="Pay App 37" sheetId="140" r:id="rId40"/>
    <sheet name="Pay App 38" sheetId="141" r:id="rId41"/>
    <sheet name="Pay App 39" sheetId="142" r:id="rId42"/>
    <sheet name="Pay App 40" sheetId="143" r:id="rId43"/>
    <sheet name="Pay App 41" sheetId="144" r:id="rId44"/>
    <sheet name="Pay App 42" sheetId="145" r:id="rId45"/>
    <sheet name="Pay App 43" sheetId="146" r:id="rId46"/>
    <sheet name="Pay App 44" sheetId="147" r:id="rId47"/>
    <sheet name="Pay App 45" sheetId="148" r:id="rId48"/>
    <sheet name="Pay App 46" sheetId="149" r:id="rId49"/>
    <sheet name="Pay App 47" sheetId="150" r:id="rId50"/>
    <sheet name="Pay App 48" sheetId="151" r:id="rId51"/>
    <sheet name="Pay App 49" sheetId="152" r:id="rId52"/>
    <sheet name="Pay App 50" sheetId="153" r:id="rId53"/>
    <sheet name="Pay App 51" sheetId="154" r:id="rId54"/>
    <sheet name="Pay App 52" sheetId="155" r:id="rId55"/>
    <sheet name="Pay App 53" sheetId="156" r:id="rId56"/>
    <sheet name="Pay App 54" sheetId="157" r:id="rId57"/>
    <sheet name="Pay App 55" sheetId="158" r:id="rId58"/>
    <sheet name="Pay App 56" sheetId="159" r:id="rId59"/>
    <sheet name="Pay App 57" sheetId="160" r:id="rId60"/>
    <sheet name="Pay App 58" sheetId="161" r:id="rId61"/>
    <sheet name="Pay App 59" sheetId="162" r:id="rId62"/>
    <sheet name="Pay App 60" sheetId="163" r:id="rId63"/>
    <sheet name="Sheet1" sheetId="36" r:id="rId64"/>
  </sheets>
  <definedNames>
    <definedName name="_xlnm.Print_Area" localSheetId="3">'Pay App 1'!$A$1:$Q$241</definedName>
    <definedName name="_xlnm.Print_Area" localSheetId="12">'Pay App 10'!$A$1:$Q$241</definedName>
    <definedName name="_xlnm.Print_Area" localSheetId="13">'Pay App 11'!$A$1:$Q$241</definedName>
    <definedName name="_xlnm.Print_Area" localSheetId="14">'Pay App 12'!$A$1:$Q$241</definedName>
    <definedName name="_xlnm.Print_Area" localSheetId="15">'Pay App 13'!$A$1:$Q$241</definedName>
    <definedName name="_xlnm.Print_Area" localSheetId="16">'Pay App 14'!$A$1:$Q$241</definedName>
    <definedName name="_xlnm.Print_Area" localSheetId="17">'Pay App 15'!$A$1:$Q$241</definedName>
    <definedName name="_xlnm.Print_Area" localSheetId="18">'Pay App 16'!$A$1:$Q$241</definedName>
    <definedName name="_xlnm.Print_Area" localSheetId="19">'Pay App 17'!$A$1:$Q$241</definedName>
    <definedName name="_xlnm.Print_Area" localSheetId="20">'Pay App 18'!$A$1:$Q$241</definedName>
    <definedName name="_xlnm.Print_Area" localSheetId="21">'Pay App 19'!$A$1:$Q$241</definedName>
    <definedName name="_xlnm.Print_Area" localSheetId="4">'Pay App 2'!$A$1:$Q$241</definedName>
    <definedName name="_xlnm.Print_Area" localSheetId="22">'Pay App 20'!$A$1:$Q$241</definedName>
    <definedName name="_xlnm.Print_Area" localSheetId="23">'Pay App 21'!$A$1:$Q$241</definedName>
    <definedName name="_xlnm.Print_Area" localSheetId="24">'Pay App 22'!$A$1:$Q$241</definedName>
    <definedName name="_xlnm.Print_Area" localSheetId="25">'Pay App 23'!$A$1:$Q$241</definedName>
    <definedName name="_xlnm.Print_Area" localSheetId="26">'Pay App 24'!$A$1:$Q$241</definedName>
    <definedName name="_xlnm.Print_Area" localSheetId="27">'Pay App 25'!$A$1:$Q$241</definedName>
    <definedName name="_xlnm.Print_Area" localSheetId="28">'Pay App 26'!$A$1:$Q$241</definedName>
    <definedName name="_xlnm.Print_Area" localSheetId="29">'Pay App 27'!$A$1:$Q$241</definedName>
    <definedName name="_xlnm.Print_Area" localSheetId="30">'Pay App 28'!$A$1:$Q$241</definedName>
    <definedName name="_xlnm.Print_Area" localSheetId="31">'Pay App 29'!$A$1:$Q$241</definedName>
    <definedName name="_xlnm.Print_Area" localSheetId="5">'Pay App 3'!$A$1:$Q$241</definedName>
    <definedName name="_xlnm.Print_Area" localSheetId="32">'Pay App 30'!$A$1:$Q$241</definedName>
    <definedName name="_xlnm.Print_Area" localSheetId="33">'Pay App 31'!$A$1:$Q$241</definedName>
    <definedName name="_xlnm.Print_Area" localSheetId="34">'Pay App 32'!$A$1:$Q$241</definedName>
    <definedName name="_xlnm.Print_Area" localSheetId="35">'Pay App 33'!$A$1:$Q$241</definedName>
    <definedName name="_xlnm.Print_Area" localSheetId="36">'Pay App 34'!$A$1:$Q$241</definedName>
    <definedName name="_xlnm.Print_Area" localSheetId="37">'Pay App 35'!$A$1:$Q$241</definedName>
    <definedName name="_xlnm.Print_Area" localSheetId="38">'Pay App 36'!$A$1:$Q$241</definedName>
    <definedName name="_xlnm.Print_Area" localSheetId="39">'Pay App 37'!$A$1:$Q$241</definedName>
    <definedName name="_xlnm.Print_Area" localSheetId="40">'Pay App 38'!$A$1:$Q$241</definedName>
    <definedName name="_xlnm.Print_Area" localSheetId="41">'Pay App 39'!$A$1:$Q$241</definedName>
    <definedName name="_xlnm.Print_Area" localSheetId="6">'Pay App 4'!$A$1:$Q$241</definedName>
    <definedName name="_xlnm.Print_Area" localSheetId="42">'Pay App 40'!$A$1:$Q$241</definedName>
    <definedName name="_xlnm.Print_Area" localSheetId="43">'Pay App 41'!$A$1:$Q$241</definedName>
    <definedName name="_xlnm.Print_Area" localSheetId="44">'Pay App 42'!$A$1:$Q$241</definedName>
    <definedName name="_xlnm.Print_Area" localSheetId="45">'Pay App 43'!$A$1:$Q$241</definedName>
    <definedName name="_xlnm.Print_Area" localSheetId="46">'Pay App 44'!$A$1:$Q$241</definedName>
    <definedName name="_xlnm.Print_Area" localSheetId="47">'Pay App 45'!$A$1:$Q$241</definedName>
    <definedName name="_xlnm.Print_Area" localSheetId="48">'Pay App 46'!$A$1:$Q$241</definedName>
    <definedName name="_xlnm.Print_Area" localSheetId="49">'Pay App 47'!$A$1:$Q$241</definedName>
    <definedName name="_xlnm.Print_Area" localSheetId="50">'Pay App 48'!$A$1:$Q$241</definedName>
    <definedName name="_xlnm.Print_Area" localSheetId="51">'Pay App 49'!$A$1:$Q$241</definedName>
    <definedName name="_xlnm.Print_Area" localSheetId="7">'Pay App 5'!$A$1:$Q$241</definedName>
    <definedName name="_xlnm.Print_Area" localSheetId="52">'Pay App 50'!$A$1:$Q$241</definedName>
    <definedName name="_xlnm.Print_Area" localSheetId="53">'Pay App 51'!$A$1:$Q$241</definedName>
    <definedName name="_xlnm.Print_Area" localSheetId="54">'Pay App 52'!$A$1:$Q$241</definedName>
    <definedName name="_xlnm.Print_Area" localSheetId="55">'Pay App 53'!$A$1:$Q$241</definedName>
    <definedName name="_xlnm.Print_Area" localSheetId="56">'Pay App 54'!$A$1:$Q$241</definedName>
    <definedName name="_xlnm.Print_Area" localSheetId="57">'Pay App 55'!$A$1:$Q$241</definedName>
    <definedName name="_xlnm.Print_Area" localSheetId="58">'Pay App 56'!$A$1:$Q$241</definedName>
    <definedName name="_xlnm.Print_Area" localSheetId="59">'Pay App 57'!$A$1:$Q$241</definedName>
    <definedName name="_xlnm.Print_Area" localSheetId="60">'Pay App 58'!$A$1:$Q$241</definedName>
    <definedName name="_xlnm.Print_Area" localSheetId="61">'Pay App 59'!$A$1:$Q$241</definedName>
    <definedName name="_xlnm.Print_Area" localSheetId="8">'Pay App 6'!$A$1:$Q$241</definedName>
    <definedName name="_xlnm.Print_Area" localSheetId="62">'Pay App 60'!$A$1:$Q$241</definedName>
    <definedName name="_xlnm.Print_Area" localSheetId="9">'Pay App 7'!$A$1:$Q$241</definedName>
    <definedName name="_xlnm.Print_Area" localSheetId="10">'Pay App 8'!$A$1:$Q$241</definedName>
    <definedName name="_xlnm.Print_Area" localSheetId="11">'Pay App 9'!$A$1:$Q$241</definedName>
    <definedName name="_xlnm.Print_Area" localSheetId="1">'Project Summary Sheet'!$A$1:$O$50</definedName>
    <definedName name="_xlnm.Print_Titles" localSheetId="3">'Pay App 1'!$69:$80</definedName>
    <definedName name="_xlnm.Print_Titles" localSheetId="12">'Pay App 10'!$69:$80</definedName>
    <definedName name="_xlnm.Print_Titles" localSheetId="13">'Pay App 11'!$69:$80</definedName>
    <definedName name="_xlnm.Print_Titles" localSheetId="14">'Pay App 12'!$69:$80</definedName>
    <definedName name="_xlnm.Print_Titles" localSheetId="15">'Pay App 13'!$69:$80</definedName>
    <definedName name="_xlnm.Print_Titles" localSheetId="16">'Pay App 14'!$69:$80</definedName>
    <definedName name="_xlnm.Print_Titles" localSheetId="17">'Pay App 15'!$69:$80</definedName>
    <definedName name="_xlnm.Print_Titles" localSheetId="18">'Pay App 16'!$69:$80</definedName>
    <definedName name="_xlnm.Print_Titles" localSheetId="19">'Pay App 17'!$69:$80</definedName>
    <definedName name="_xlnm.Print_Titles" localSheetId="20">'Pay App 18'!$69:$80</definedName>
    <definedName name="_xlnm.Print_Titles" localSheetId="21">'Pay App 19'!$69:$80</definedName>
    <definedName name="_xlnm.Print_Titles" localSheetId="4">'Pay App 2'!$69:$80</definedName>
    <definedName name="_xlnm.Print_Titles" localSheetId="22">'Pay App 20'!$69:$80</definedName>
    <definedName name="_xlnm.Print_Titles" localSheetId="23">'Pay App 21'!$69:$80</definedName>
    <definedName name="_xlnm.Print_Titles" localSheetId="24">'Pay App 22'!$69:$80</definedName>
    <definedName name="_xlnm.Print_Titles" localSheetId="25">'Pay App 23'!$69:$80</definedName>
    <definedName name="_xlnm.Print_Titles" localSheetId="26">'Pay App 24'!$69:$80</definedName>
    <definedName name="_xlnm.Print_Titles" localSheetId="27">'Pay App 25'!$69:$80</definedName>
    <definedName name="_xlnm.Print_Titles" localSheetId="28">'Pay App 26'!$69:$80</definedName>
    <definedName name="_xlnm.Print_Titles" localSheetId="29">'Pay App 27'!$69:$80</definedName>
    <definedName name="_xlnm.Print_Titles" localSheetId="30">'Pay App 28'!$69:$80</definedName>
    <definedName name="_xlnm.Print_Titles" localSheetId="31">'Pay App 29'!$69:$80</definedName>
    <definedName name="_xlnm.Print_Titles" localSheetId="5">'Pay App 3'!$69:$80</definedName>
    <definedName name="_xlnm.Print_Titles" localSheetId="32">'Pay App 30'!$69:$80</definedName>
    <definedName name="_xlnm.Print_Titles" localSheetId="33">'Pay App 31'!$69:$80</definedName>
    <definedName name="_xlnm.Print_Titles" localSheetId="34">'Pay App 32'!$69:$80</definedName>
    <definedName name="_xlnm.Print_Titles" localSheetId="35">'Pay App 33'!$69:$80</definedName>
    <definedName name="_xlnm.Print_Titles" localSheetId="36">'Pay App 34'!$69:$80</definedName>
    <definedName name="_xlnm.Print_Titles" localSheetId="37">'Pay App 35'!$69:$80</definedName>
    <definedName name="_xlnm.Print_Titles" localSheetId="38">'Pay App 36'!$69:$80</definedName>
    <definedName name="_xlnm.Print_Titles" localSheetId="39">'Pay App 37'!$69:$80</definedName>
    <definedName name="_xlnm.Print_Titles" localSheetId="40">'Pay App 38'!$69:$80</definedName>
    <definedName name="_xlnm.Print_Titles" localSheetId="41">'Pay App 39'!$69:$80</definedName>
    <definedName name="_xlnm.Print_Titles" localSheetId="6">'Pay App 4'!$69:$80</definedName>
    <definedName name="_xlnm.Print_Titles" localSheetId="42">'Pay App 40'!$69:$80</definedName>
    <definedName name="_xlnm.Print_Titles" localSheetId="43">'Pay App 41'!$69:$80</definedName>
    <definedName name="_xlnm.Print_Titles" localSheetId="44">'Pay App 42'!$69:$80</definedName>
    <definedName name="_xlnm.Print_Titles" localSheetId="45">'Pay App 43'!$69:$80</definedName>
    <definedName name="_xlnm.Print_Titles" localSheetId="46">'Pay App 44'!$69:$80</definedName>
    <definedName name="_xlnm.Print_Titles" localSheetId="47">'Pay App 45'!$69:$80</definedName>
    <definedName name="_xlnm.Print_Titles" localSheetId="48">'Pay App 46'!$69:$80</definedName>
    <definedName name="_xlnm.Print_Titles" localSheetId="49">'Pay App 47'!$69:$80</definedName>
    <definedName name="_xlnm.Print_Titles" localSheetId="50">'Pay App 48'!$69:$80</definedName>
    <definedName name="_xlnm.Print_Titles" localSheetId="51">'Pay App 49'!$69:$80</definedName>
    <definedName name="_xlnm.Print_Titles" localSheetId="7">'Pay App 5'!$69:$80</definedName>
    <definedName name="_xlnm.Print_Titles" localSheetId="52">'Pay App 50'!$69:$80</definedName>
    <definedName name="_xlnm.Print_Titles" localSheetId="53">'Pay App 51'!$69:$80</definedName>
    <definedName name="_xlnm.Print_Titles" localSheetId="54">'Pay App 52'!$69:$80</definedName>
    <definedName name="_xlnm.Print_Titles" localSheetId="55">'Pay App 53'!$69:$80</definedName>
    <definedName name="_xlnm.Print_Titles" localSheetId="56">'Pay App 54'!$69:$80</definedName>
    <definedName name="_xlnm.Print_Titles" localSheetId="57">'Pay App 55'!$69:$80</definedName>
    <definedName name="_xlnm.Print_Titles" localSheetId="58">'Pay App 56'!$69:$80</definedName>
    <definedName name="_xlnm.Print_Titles" localSheetId="59">'Pay App 57'!$69:$80</definedName>
    <definedName name="_xlnm.Print_Titles" localSheetId="60">'Pay App 58'!$69:$80</definedName>
    <definedName name="_xlnm.Print_Titles" localSheetId="61">'Pay App 59'!$69:$80</definedName>
    <definedName name="_xlnm.Print_Titles" localSheetId="8">'Pay App 6'!$69:$80</definedName>
    <definedName name="_xlnm.Print_Titles" localSheetId="62">'Pay App 60'!$69:$80</definedName>
    <definedName name="_xlnm.Print_Titles" localSheetId="9">'Pay App 7'!$69:$80</definedName>
    <definedName name="_xlnm.Print_Titles" localSheetId="10">'Pay App 8'!$69:$80</definedName>
    <definedName name="_xlnm.Print_Titles" localSheetId="11">'Pay App 9'!$69:$80</definedName>
  </definedNames>
  <calcPr calcId="191029"/>
  <extLs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purl.oclc.org/ooxml/spreadsheetml/main">
  <c r="I71" i="106" l="1"/>
  <c r="I71" i="107"/>
  <c r="I71" i="108"/>
  <c r="I71" i="109"/>
  <c r="I71" i="110"/>
  <c r="I71" i="111"/>
  <c r="I71" i="112"/>
  <c r="I71" i="113"/>
  <c r="I71" i="114"/>
  <c r="I71" i="115"/>
  <c r="I71" i="116"/>
  <c r="I71" i="117"/>
  <c r="I71" i="118"/>
  <c r="I71" i="119"/>
  <c r="I71" i="120"/>
  <c r="I71" i="121"/>
  <c r="I71" i="122"/>
  <c r="I71" i="123"/>
  <c r="I71" i="124"/>
  <c r="I71" i="125"/>
  <c r="I71" i="126"/>
  <c r="I71" i="127"/>
  <c r="I71" i="128"/>
  <c r="I71" i="129"/>
  <c r="I71" i="130"/>
  <c r="I71" i="131"/>
  <c r="I71" i="132"/>
  <c r="I71" i="133"/>
  <c r="I71" i="134"/>
  <c r="I71" i="135"/>
  <c r="I71" i="136"/>
  <c r="I71" i="137"/>
  <c r="I71" i="138"/>
  <c r="I71" i="139"/>
  <c r="I71" i="140"/>
  <c r="I71" i="141"/>
  <c r="I71" i="142"/>
  <c r="I71" i="143"/>
  <c r="I71" i="144"/>
  <c r="I71" i="145"/>
  <c r="I71" i="146"/>
  <c r="I71" i="147"/>
  <c r="I71" i="148"/>
  <c r="I71" i="149"/>
  <c r="I71" i="150"/>
  <c r="I71" i="151"/>
  <c r="I71" i="152"/>
  <c r="I71" i="153"/>
  <c r="I71" i="154"/>
  <c r="I71" i="155"/>
  <c r="I71" i="156"/>
  <c r="I71" i="157"/>
  <c r="I71" i="158"/>
  <c r="I71" i="159"/>
  <c r="I71" i="160"/>
  <c r="I71" i="161"/>
  <c r="I71" i="162"/>
  <c r="I71" i="163"/>
  <c r="I71" i="38"/>
  <c r="I3" i="106"/>
  <c r="I3" i="107"/>
  <c r="I3" i="108"/>
  <c r="I3" i="109"/>
  <c r="I3" i="110"/>
  <c r="I3" i="111"/>
  <c r="I3" i="112"/>
  <c r="I3" i="113"/>
  <c r="I3" i="114"/>
  <c r="I3" i="115"/>
  <c r="I3" i="116"/>
  <c r="I3" i="117"/>
  <c r="I3" i="118"/>
  <c r="I3" i="119"/>
  <c r="I3" i="120"/>
  <c r="I3" i="121"/>
  <c r="I3" i="122"/>
  <c r="I3" i="123"/>
  <c r="I3" i="124"/>
  <c r="I3" i="125"/>
  <c r="I3" i="126"/>
  <c r="I3" i="127"/>
  <c r="I3" i="128"/>
  <c r="I3" i="129"/>
  <c r="I3" i="130"/>
  <c r="I3" i="131"/>
  <c r="I3" i="132"/>
  <c r="I3" i="133"/>
  <c r="I3" i="134"/>
  <c r="I3" i="135"/>
  <c r="I3" i="136"/>
  <c r="I3" i="137"/>
  <c r="I3" i="138"/>
  <c r="I3" i="139"/>
  <c r="I3" i="140"/>
  <c r="I3" i="141"/>
  <c r="I3" i="142"/>
  <c r="I3" i="143"/>
  <c r="I3" i="144"/>
  <c r="I3" i="145"/>
  <c r="I3" i="146"/>
  <c r="I3" i="147"/>
  <c r="I3" i="148"/>
  <c r="I3" i="149"/>
  <c r="I3" i="150"/>
  <c r="I3" i="151"/>
  <c r="I3" i="152"/>
  <c r="I3" i="153"/>
  <c r="I3" i="154"/>
  <c r="I3" i="155"/>
  <c r="I3" i="156"/>
  <c r="I3" i="157"/>
  <c r="I3" i="158"/>
  <c r="I3" i="159"/>
  <c r="I3" i="160"/>
  <c r="I3" i="161"/>
  <c r="I3" i="162"/>
  <c r="I3" i="163"/>
  <c r="I3" i="38"/>
  <c r="I71" i="164"/>
  <c r="I3" i="164"/>
  <c r="N240" i="163"/>
  <c r="N239" i="163"/>
  <c r="N238" i="163"/>
  <c r="N237" i="163"/>
  <c r="N236" i="163"/>
  <c r="N235" i="163"/>
  <c r="N234" i="163"/>
  <c r="N233" i="163"/>
  <c r="N232" i="163"/>
  <c r="N231" i="163"/>
  <c r="N230" i="163"/>
  <c r="N229" i="163"/>
  <c r="N228" i="163"/>
  <c r="N227" i="163"/>
  <c r="N226" i="163"/>
  <c r="N225" i="163"/>
  <c r="N224" i="163"/>
  <c r="N223" i="163"/>
  <c r="N222" i="163"/>
  <c r="N221" i="163"/>
  <c r="N220" i="163"/>
  <c r="N219" i="163"/>
  <c r="N218" i="163"/>
  <c r="N217" i="163"/>
  <c r="N216" i="163"/>
  <c r="N215" i="163"/>
  <c r="N214" i="163"/>
  <c r="N213" i="163"/>
  <c r="N212" i="163"/>
  <c r="N211" i="163"/>
  <c r="N210" i="163"/>
  <c r="N209" i="163"/>
  <c r="N208" i="163"/>
  <c r="N207" i="163"/>
  <c r="N206" i="163"/>
  <c r="N205" i="163"/>
  <c r="N204" i="163"/>
  <c r="N203" i="163"/>
  <c r="N202" i="163"/>
  <c r="N201" i="163"/>
  <c r="N200" i="163"/>
  <c r="N199" i="163"/>
  <c r="N198" i="163"/>
  <c r="N197" i="163"/>
  <c r="N196" i="163"/>
  <c r="N195" i="163"/>
  <c r="N194" i="163"/>
  <c r="N193" i="163"/>
  <c r="N192" i="163"/>
  <c r="N191" i="163"/>
  <c r="N190" i="163"/>
  <c r="N189" i="163"/>
  <c r="N188" i="163"/>
  <c r="N187" i="163"/>
  <c r="N186" i="163"/>
  <c r="N185" i="163"/>
  <c r="N184" i="163"/>
  <c r="N183" i="163"/>
  <c r="N182" i="163"/>
  <c r="N181" i="163"/>
  <c r="N180" i="163"/>
  <c r="N179" i="163"/>
  <c r="N178" i="163"/>
  <c r="N177" i="163"/>
  <c r="N176" i="163"/>
  <c r="N175" i="163"/>
  <c r="N174" i="163"/>
  <c r="N173" i="163"/>
  <c r="N172" i="163"/>
  <c r="N171" i="163"/>
  <c r="N170" i="163"/>
  <c r="N169" i="163"/>
  <c r="N168" i="163"/>
  <c r="N167" i="163"/>
  <c r="N166" i="163"/>
  <c r="N165" i="163"/>
  <c r="N164" i="163"/>
  <c r="N163" i="163"/>
  <c r="N162" i="163"/>
  <c r="N161" i="163"/>
  <c r="N160" i="163"/>
  <c r="N159" i="163"/>
  <c r="N158" i="163"/>
  <c r="N157" i="163"/>
  <c r="N156" i="163"/>
  <c r="N155" i="163"/>
  <c r="N154" i="163"/>
  <c r="N153" i="163"/>
  <c r="N152" i="163"/>
  <c r="N151" i="163"/>
  <c r="N150" i="163"/>
  <c r="N149" i="163"/>
  <c r="N148" i="163"/>
  <c r="N147" i="163"/>
  <c r="N146" i="163"/>
  <c r="N145" i="163"/>
  <c r="N144" i="163"/>
  <c r="N143" i="163"/>
  <c r="N142" i="163"/>
  <c r="N141" i="163"/>
  <c r="N140" i="163"/>
  <c r="N139" i="163"/>
  <c r="N138" i="163"/>
  <c r="N137" i="163"/>
  <c r="N136" i="163"/>
  <c r="N135" i="163"/>
  <c r="N134" i="163"/>
  <c r="N133" i="163"/>
  <c r="N132" i="163"/>
  <c r="N131" i="163"/>
  <c r="N130" i="163"/>
  <c r="N129" i="163"/>
  <c r="N128" i="163"/>
  <c r="N127" i="163"/>
  <c r="N126" i="163"/>
  <c r="N125" i="163"/>
  <c r="N124" i="163"/>
  <c r="N123" i="163"/>
  <c r="N122" i="163"/>
  <c r="N121" i="163"/>
  <c r="N120" i="163"/>
  <c r="N119" i="163"/>
  <c r="N118" i="163"/>
  <c r="N117" i="163"/>
  <c r="N116" i="163"/>
  <c r="N115" i="163"/>
  <c r="N114" i="163"/>
  <c r="N113" i="163"/>
  <c r="N112" i="163"/>
  <c r="N111" i="163"/>
  <c r="N110" i="163"/>
  <c r="N109" i="163"/>
  <c r="N108" i="163"/>
  <c r="N107" i="163"/>
  <c r="N106" i="163"/>
  <c r="N105" i="163"/>
  <c r="N104" i="163"/>
  <c r="N103" i="163"/>
  <c r="N102" i="163"/>
  <c r="N101" i="163"/>
  <c r="N100" i="163"/>
  <c r="N99" i="163"/>
  <c r="N98" i="163"/>
  <c r="N97" i="163"/>
  <c r="N96" i="163"/>
  <c r="N95" i="163"/>
  <c r="N94" i="163"/>
  <c r="N93" i="163"/>
  <c r="N92" i="163"/>
  <c r="N91" i="163"/>
  <c r="N90" i="163"/>
  <c r="N89" i="163"/>
  <c r="N88" i="163"/>
  <c r="N87" i="163"/>
  <c r="N86" i="163"/>
  <c r="N85" i="163"/>
  <c r="N84" i="163"/>
  <c r="N83" i="163"/>
  <c r="N82" i="163"/>
  <c r="N81" i="163"/>
  <c r="N240" i="162"/>
  <c r="N239" i="162"/>
  <c r="N238" i="162"/>
  <c r="N237" i="162"/>
  <c r="N236" i="162"/>
  <c r="N235" i="162"/>
  <c r="N234" i="162"/>
  <c r="N233" i="162"/>
  <c r="N232" i="162"/>
  <c r="N231" i="162"/>
  <c r="N230" i="162"/>
  <c r="N229" i="162"/>
  <c r="N228" i="162"/>
  <c r="N227" i="162"/>
  <c r="N226" i="162"/>
  <c r="N225" i="162"/>
  <c r="N224" i="162"/>
  <c r="N223" i="162"/>
  <c r="N222" i="162"/>
  <c r="N221" i="162"/>
  <c r="N220" i="162"/>
  <c r="N219" i="162"/>
  <c r="N218" i="162"/>
  <c r="N217" i="162"/>
  <c r="N216" i="162"/>
  <c r="N215" i="162"/>
  <c r="N214" i="162"/>
  <c r="N213" i="162"/>
  <c r="N212" i="162"/>
  <c r="N211" i="162"/>
  <c r="N210" i="162"/>
  <c r="N209" i="162"/>
  <c r="N208" i="162"/>
  <c r="N207" i="162"/>
  <c r="N206" i="162"/>
  <c r="N205" i="162"/>
  <c r="N204" i="162"/>
  <c r="N203" i="162"/>
  <c r="N202" i="162"/>
  <c r="N201" i="162"/>
  <c r="N200" i="162"/>
  <c r="N199" i="162"/>
  <c r="N198" i="162"/>
  <c r="N197" i="162"/>
  <c r="N196" i="162"/>
  <c r="N195" i="162"/>
  <c r="N194" i="162"/>
  <c r="N193" i="162"/>
  <c r="N192" i="162"/>
  <c r="N191" i="162"/>
  <c r="N190" i="162"/>
  <c r="N189" i="162"/>
  <c r="N188" i="162"/>
  <c r="N187" i="162"/>
  <c r="N186" i="162"/>
  <c r="N185" i="162"/>
  <c r="N184" i="162"/>
  <c r="N183" i="162"/>
  <c r="N182" i="162"/>
  <c r="N181" i="162"/>
  <c r="N180" i="162"/>
  <c r="N179" i="162"/>
  <c r="N178" i="162"/>
  <c r="N177" i="162"/>
  <c r="N176" i="162"/>
  <c r="N175" i="162"/>
  <c r="N174" i="162"/>
  <c r="N173" i="162"/>
  <c r="N172" i="162"/>
  <c r="N171" i="162"/>
  <c r="N170" i="162"/>
  <c r="N169" i="162"/>
  <c r="N168" i="162"/>
  <c r="N167" i="162"/>
  <c r="N166" i="162"/>
  <c r="N165" i="162"/>
  <c r="N164" i="162"/>
  <c r="N163" i="162"/>
  <c r="N162" i="162"/>
  <c r="N161" i="162"/>
  <c r="N160" i="162"/>
  <c r="N159" i="162"/>
  <c r="N158" i="162"/>
  <c r="N157" i="162"/>
  <c r="N156" i="162"/>
  <c r="N155" i="162"/>
  <c r="N154" i="162"/>
  <c r="N153" i="162"/>
  <c r="N152" i="162"/>
  <c r="N151" i="162"/>
  <c r="N150" i="162"/>
  <c r="N149" i="162"/>
  <c r="N148" i="162"/>
  <c r="N147" i="162"/>
  <c r="N146" i="162"/>
  <c r="N145" i="162"/>
  <c r="N144" i="162"/>
  <c r="N143" i="162"/>
  <c r="N142" i="162"/>
  <c r="N141" i="162"/>
  <c r="N140" i="162"/>
  <c r="N139" i="162"/>
  <c r="N138" i="162"/>
  <c r="N137" i="162"/>
  <c r="N136" i="162"/>
  <c r="N135" i="162"/>
  <c r="N134" i="162"/>
  <c r="N133" i="162"/>
  <c r="N132" i="162"/>
  <c r="N131" i="162"/>
  <c r="N130" i="162"/>
  <c r="N129" i="162"/>
  <c r="N128" i="162"/>
  <c r="N127" i="162"/>
  <c r="N126" i="162"/>
  <c r="N125" i="162"/>
  <c r="N124" i="162"/>
  <c r="N123" i="162"/>
  <c r="N122" i="162"/>
  <c r="N121" i="162"/>
  <c r="N120" i="162"/>
  <c r="N119" i="162"/>
  <c r="N118" i="162"/>
  <c r="N117" i="162"/>
  <c r="N116" i="162"/>
  <c r="N115" i="162"/>
  <c r="N114" i="162"/>
  <c r="N113" i="162"/>
  <c r="N112" i="162"/>
  <c r="N111" i="162"/>
  <c r="N110" i="162"/>
  <c r="N109" i="162"/>
  <c r="N108" i="162"/>
  <c r="N107" i="162"/>
  <c r="N106" i="162"/>
  <c r="N105" i="162"/>
  <c r="N104" i="162"/>
  <c r="N103" i="162"/>
  <c r="N102" i="162"/>
  <c r="N101" i="162"/>
  <c r="N100" i="162"/>
  <c r="N99" i="162"/>
  <c r="N98" i="162"/>
  <c r="N97" i="162"/>
  <c r="N96" i="162"/>
  <c r="N95" i="162"/>
  <c r="N94" i="162"/>
  <c r="N93" i="162"/>
  <c r="N92" i="162"/>
  <c r="N91" i="162"/>
  <c r="N90" i="162"/>
  <c r="N89" i="162"/>
  <c r="N88" i="162"/>
  <c r="N87" i="162"/>
  <c r="N86" i="162"/>
  <c r="N85" i="162"/>
  <c r="N84" i="162"/>
  <c r="N83" i="162"/>
  <c r="N82" i="162"/>
  <c r="N81" i="162"/>
  <c r="N240" i="161"/>
  <c r="N239" i="161"/>
  <c r="N238" i="161"/>
  <c r="N237" i="161"/>
  <c r="N236" i="161"/>
  <c r="N235" i="161"/>
  <c r="N234" i="161"/>
  <c r="N233" i="161"/>
  <c r="N232" i="161"/>
  <c r="N231" i="161"/>
  <c r="N230" i="161"/>
  <c r="N229" i="161"/>
  <c r="N228" i="161"/>
  <c r="N227" i="161"/>
  <c r="N226" i="161"/>
  <c r="N225" i="161"/>
  <c r="N224" i="161"/>
  <c r="N223" i="161"/>
  <c r="N222" i="161"/>
  <c r="N221" i="161"/>
  <c r="N220" i="161"/>
  <c r="N219" i="161"/>
  <c r="N218" i="161"/>
  <c r="N217" i="161"/>
  <c r="N216" i="161"/>
  <c r="N215" i="161"/>
  <c r="N214" i="161"/>
  <c r="N213" i="161"/>
  <c r="N212" i="161"/>
  <c r="N211" i="161"/>
  <c r="N210" i="161"/>
  <c r="N209" i="161"/>
  <c r="N208" i="161"/>
  <c r="N207" i="161"/>
  <c r="N206" i="161"/>
  <c r="N205" i="161"/>
  <c r="N204" i="161"/>
  <c r="N203" i="161"/>
  <c r="N202" i="161"/>
  <c r="N201" i="161"/>
  <c r="N200" i="161"/>
  <c r="N199" i="161"/>
  <c r="N198" i="161"/>
  <c r="N197" i="161"/>
  <c r="N196" i="161"/>
  <c r="N195" i="161"/>
  <c r="N194" i="161"/>
  <c r="N193" i="161"/>
  <c r="N192" i="161"/>
  <c r="N191" i="161"/>
  <c r="N190" i="161"/>
  <c r="N189" i="161"/>
  <c r="N188" i="161"/>
  <c r="N187" i="161"/>
  <c r="N186" i="161"/>
  <c r="N185" i="161"/>
  <c r="N184" i="161"/>
  <c r="N183" i="161"/>
  <c r="N182" i="161"/>
  <c r="N181" i="161"/>
  <c r="N180" i="161"/>
  <c r="N179" i="161"/>
  <c r="N178" i="161"/>
  <c r="N177" i="161"/>
  <c r="N176" i="161"/>
  <c r="N175" i="161"/>
  <c r="N174" i="161"/>
  <c r="N173" i="161"/>
  <c r="N172" i="161"/>
  <c r="N171" i="161"/>
  <c r="N170" i="161"/>
  <c r="N169" i="161"/>
  <c r="N168" i="161"/>
  <c r="N167" i="161"/>
  <c r="N166" i="161"/>
  <c r="N165" i="161"/>
  <c r="N164" i="161"/>
  <c r="N163" i="161"/>
  <c r="N162" i="161"/>
  <c r="N161" i="161"/>
  <c r="N160" i="161"/>
  <c r="N159" i="161"/>
  <c r="N158" i="161"/>
  <c r="N157" i="161"/>
  <c r="N156" i="161"/>
  <c r="N155" i="161"/>
  <c r="N154" i="161"/>
  <c r="N153" i="161"/>
  <c r="N152" i="161"/>
  <c r="N151" i="161"/>
  <c r="N150" i="161"/>
  <c r="N149" i="161"/>
  <c r="N148" i="161"/>
  <c r="N147" i="161"/>
  <c r="N146" i="161"/>
  <c r="N145" i="161"/>
  <c r="N144" i="161"/>
  <c r="N143" i="161"/>
  <c r="N142" i="161"/>
  <c r="N141" i="161"/>
  <c r="N140" i="161"/>
  <c r="N139" i="161"/>
  <c r="N138" i="161"/>
  <c r="N137" i="161"/>
  <c r="N136" i="161"/>
  <c r="N135" i="161"/>
  <c r="N134" i="161"/>
  <c r="N133" i="161"/>
  <c r="N132" i="161"/>
  <c r="N131" i="161"/>
  <c r="N130" i="161"/>
  <c r="N129" i="161"/>
  <c r="N128" i="161"/>
  <c r="N127" i="161"/>
  <c r="N126" i="161"/>
  <c r="N125" i="161"/>
  <c r="N124" i="161"/>
  <c r="N123" i="161"/>
  <c r="N122" i="161"/>
  <c r="N121" i="161"/>
  <c r="N120" i="161"/>
  <c r="N119" i="161"/>
  <c r="N118" i="161"/>
  <c r="N117" i="161"/>
  <c r="N116" i="161"/>
  <c r="N115" i="161"/>
  <c r="N114" i="161"/>
  <c r="N113" i="161"/>
  <c r="N112" i="161"/>
  <c r="N111" i="161"/>
  <c r="N110" i="161"/>
  <c r="N109" i="161"/>
  <c r="N108" i="161"/>
  <c r="N107" i="161"/>
  <c r="N106" i="161"/>
  <c r="N105" i="161"/>
  <c r="N104" i="161"/>
  <c r="N103" i="161"/>
  <c r="N102" i="161"/>
  <c r="N101" i="161"/>
  <c r="N100" i="161"/>
  <c r="N99" i="161"/>
  <c r="N98" i="161"/>
  <c r="N97" i="161"/>
  <c r="N96" i="161"/>
  <c r="N95" i="161"/>
  <c r="N94" i="161"/>
  <c r="N93" i="161"/>
  <c r="N92" i="161"/>
  <c r="N91" i="161"/>
  <c r="N90" i="161"/>
  <c r="N89" i="161"/>
  <c r="N88" i="161"/>
  <c r="N87" i="161"/>
  <c r="N86" i="161"/>
  <c r="N85" i="161"/>
  <c r="N84" i="161"/>
  <c r="N83" i="161"/>
  <c r="N82" i="161"/>
  <c r="N81" i="161"/>
  <c r="N240" i="160"/>
  <c r="N239" i="160"/>
  <c r="N238" i="160"/>
  <c r="N237" i="160"/>
  <c r="N236" i="160"/>
  <c r="N235" i="160"/>
  <c r="N234" i="160"/>
  <c r="N233" i="160"/>
  <c r="N232" i="160"/>
  <c r="N231" i="160"/>
  <c r="N230" i="160"/>
  <c r="N229" i="160"/>
  <c r="N228" i="160"/>
  <c r="N227" i="160"/>
  <c r="N226" i="160"/>
  <c r="N225" i="160"/>
  <c r="N224" i="160"/>
  <c r="N223" i="160"/>
  <c r="N222" i="160"/>
  <c r="N221" i="160"/>
  <c r="N220" i="160"/>
  <c r="N219" i="160"/>
  <c r="N218" i="160"/>
  <c r="N217" i="160"/>
  <c r="N216" i="160"/>
  <c r="N215" i="160"/>
  <c r="N214" i="160"/>
  <c r="N213" i="160"/>
  <c r="N212" i="160"/>
  <c r="N211" i="160"/>
  <c r="N210" i="160"/>
  <c r="N209" i="160"/>
  <c r="N208" i="160"/>
  <c r="N207" i="160"/>
  <c r="N206" i="160"/>
  <c r="N205" i="160"/>
  <c r="N204" i="160"/>
  <c r="N203" i="160"/>
  <c r="N202" i="160"/>
  <c r="N201" i="160"/>
  <c r="N200" i="160"/>
  <c r="N199" i="160"/>
  <c r="N198" i="160"/>
  <c r="N197" i="160"/>
  <c r="N196" i="160"/>
  <c r="N195" i="160"/>
  <c r="N194" i="160"/>
  <c r="N193" i="160"/>
  <c r="N192" i="160"/>
  <c r="N191" i="160"/>
  <c r="N190" i="160"/>
  <c r="N189" i="160"/>
  <c r="N188" i="160"/>
  <c r="N187" i="160"/>
  <c r="N186" i="160"/>
  <c r="N185" i="160"/>
  <c r="N184" i="160"/>
  <c r="N183" i="160"/>
  <c r="N182" i="160"/>
  <c r="N181" i="160"/>
  <c r="N180" i="160"/>
  <c r="N179" i="160"/>
  <c r="N178" i="160"/>
  <c r="N177" i="160"/>
  <c r="N176" i="160"/>
  <c r="N175" i="160"/>
  <c r="N174" i="160"/>
  <c r="N173" i="160"/>
  <c r="N172" i="160"/>
  <c r="N171" i="160"/>
  <c r="N170" i="160"/>
  <c r="N169" i="160"/>
  <c r="N168" i="160"/>
  <c r="N167" i="160"/>
  <c r="N166" i="160"/>
  <c r="N165" i="160"/>
  <c r="N164" i="160"/>
  <c r="N163" i="160"/>
  <c r="N162" i="160"/>
  <c r="N161" i="160"/>
  <c r="N160" i="160"/>
  <c r="N159" i="160"/>
  <c r="N158" i="160"/>
  <c r="N157" i="160"/>
  <c r="N156" i="160"/>
  <c r="N155" i="160"/>
  <c r="N154" i="160"/>
  <c r="N153" i="160"/>
  <c r="N152" i="160"/>
  <c r="N151" i="160"/>
  <c r="N150" i="160"/>
  <c r="N149" i="160"/>
  <c r="N148" i="160"/>
  <c r="N147" i="160"/>
  <c r="N146" i="160"/>
  <c r="N145" i="160"/>
  <c r="N144" i="160"/>
  <c r="N143" i="160"/>
  <c r="N142" i="160"/>
  <c r="N141" i="160"/>
  <c r="N140" i="160"/>
  <c r="N139" i="160"/>
  <c r="N138" i="160"/>
  <c r="N137" i="160"/>
  <c r="N136" i="160"/>
  <c r="N135" i="160"/>
  <c r="N134" i="160"/>
  <c r="N133" i="160"/>
  <c r="N132" i="160"/>
  <c r="N131" i="160"/>
  <c r="N130" i="160"/>
  <c r="N129" i="160"/>
  <c r="N128" i="160"/>
  <c r="N127" i="160"/>
  <c r="N126" i="160"/>
  <c r="N125" i="160"/>
  <c r="N124" i="160"/>
  <c r="N123" i="160"/>
  <c r="N122" i="160"/>
  <c r="N121" i="160"/>
  <c r="N120" i="160"/>
  <c r="N119" i="160"/>
  <c r="N118" i="160"/>
  <c r="N117" i="160"/>
  <c r="N116" i="160"/>
  <c r="N115" i="160"/>
  <c r="N114" i="160"/>
  <c r="N113" i="160"/>
  <c r="N112" i="160"/>
  <c r="N111" i="160"/>
  <c r="N110" i="160"/>
  <c r="N109" i="160"/>
  <c r="N108" i="160"/>
  <c r="N107" i="160"/>
  <c r="N106" i="160"/>
  <c r="N105" i="160"/>
  <c r="N104" i="160"/>
  <c r="N103" i="160"/>
  <c r="N102" i="160"/>
  <c r="N101" i="160"/>
  <c r="N100" i="160"/>
  <c r="N99" i="160"/>
  <c r="N98" i="160"/>
  <c r="N97" i="160"/>
  <c r="N96" i="160"/>
  <c r="N95" i="160"/>
  <c r="N94" i="160"/>
  <c r="N93" i="160"/>
  <c r="N92" i="160"/>
  <c r="N91" i="160"/>
  <c r="N90" i="160"/>
  <c r="N89" i="160"/>
  <c r="N88" i="160"/>
  <c r="N87" i="160"/>
  <c r="N86" i="160"/>
  <c r="N85" i="160"/>
  <c r="N84" i="160"/>
  <c r="N83" i="160"/>
  <c r="N82" i="160"/>
  <c r="N81" i="160"/>
  <c r="N240" i="159"/>
  <c r="N239" i="159"/>
  <c r="N238" i="159"/>
  <c r="N237" i="159"/>
  <c r="N236" i="159"/>
  <c r="N235" i="159"/>
  <c r="N234" i="159"/>
  <c r="N233" i="159"/>
  <c r="N232" i="159"/>
  <c r="N231" i="159"/>
  <c r="N230" i="159"/>
  <c r="N229" i="159"/>
  <c r="N228" i="159"/>
  <c r="N227" i="159"/>
  <c r="N226" i="159"/>
  <c r="N225" i="159"/>
  <c r="N224" i="159"/>
  <c r="N223" i="159"/>
  <c r="N222" i="159"/>
  <c r="N221" i="159"/>
  <c r="N220" i="159"/>
  <c r="N219" i="159"/>
  <c r="N218" i="159"/>
  <c r="N217" i="159"/>
  <c r="N216" i="159"/>
  <c r="N215" i="159"/>
  <c r="N214" i="159"/>
  <c r="N213" i="159"/>
  <c r="N212" i="159"/>
  <c r="N211" i="159"/>
  <c r="N210" i="159"/>
  <c r="N209" i="159"/>
  <c r="N208" i="159"/>
  <c r="N207" i="159"/>
  <c r="N206" i="159"/>
  <c r="N205" i="159"/>
  <c r="N204" i="159"/>
  <c r="N203" i="159"/>
  <c r="N202" i="159"/>
  <c r="N201" i="159"/>
  <c r="N200" i="159"/>
  <c r="N199" i="159"/>
  <c r="N198" i="159"/>
  <c r="N197" i="159"/>
  <c r="N196" i="159"/>
  <c r="N195" i="159"/>
  <c r="N194" i="159"/>
  <c r="N193" i="159"/>
  <c r="N192" i="159"/>
  <c r="N191" i="159"/>
  <c r="N190" i="159"/>
  <c r="N189" i="159"/>
  <c r="N188" i="159"/>
  <c r="N187" i="159"/>
  <c r="N186" i="159"/>
  <c r="N185" i="159"/>
  <c r="N184" i="159"/>
  <c r="N183" i="159"/>
  <c r="N182" i="159"/>
  <c r="N181" i="159"/>
  <c r="N180" i="159"/>
  <c r="N179" i="159"/>
  <c r="N178" i="159"/>
  <c r="N177" i="159"/>
  <c r="N176" i="159"/>
  <c r="N175" i="159"/>
  <c r="N174" i="159"/>
  <c r="N173" i="159"/>
  <c r="N172" i="159"/>
  <c r="N171" i="159"/>
  <c r="N170" i="159"/>
  <c r="N169" i="159"/>
  <c r="N168" i="159"/>
  <c r="N167" i="159"/>
  <c r="N166" i="159"/>
  <c r="N165" i="159"/>
  <c r="N164" i="159"/>
  <c r="N163" i="159"/>
  <c r="N162" i="159"/>
  <c r="N161" i="159"/>
  <c r="N160" i="159"/>
  <c r="N159" i="159"/>
  <c r="N158" i="159"/>
  <c r="N157" i="159"/>
  <c r="N156" i="159"/>
  <c r="N155" i="159"/>
  <c r="N154" i="159"/>
  <c r="N153" i="159"/>
  <c r="N152" i="159"/>
  <c r="N151" i="159"/>
  <c r="N150" i="159"/>
  <c r="N149" i="159"/>
  <c r="N148" i="159"/>
  <c r="N147" i="159"/>
  <c r="N146" i="159"/>
  <c r="N145" i="159"/>
  <c r="N144" i="159"/>
  <c r="N143" i="159"/>
  <c r="N142" i="159"/>
  <c r="N141" i="159"/>
  <c r="N140" i="159"/>
  <c r="N139" i="159"/>
  <c r="N138" i="159"/>
  <c r="N137" i="159"/>
  <c r="N136" i="159"/>
  <c r="N135" i="159"/>
  <c r="N134" i="159"/>
  <c r="N133" i="159"/>
  <c r="N132" i="159"/>
  <c r="N131" i="159"/>
  <c r="N130" i="159"/>
  <c r="N129" i="159"/>
  <c r="N128" i="159"/>
  <c r="N127" i="159"/>
  <c r="N126" i="159"/>
  <c r="N125" i="159"/>
  <c r="N124" i="159"/>
  <c r="N123" i="159"/>
  <c r="N122" i="159"/>
  <c r="N121" i="159"/>
  <c r="N120" i="159"/>
  <c r="N119" i="159"/>
  <c r="N118" i="159"/>
  <c r="N117" i="159"/>
  <c r="N116" i="159"/>
  <c r="N115" i="159"/>
  <c r="N114" i="159"/>
  <c r="N113" i="159"/>
  <c r="N112" i="159"/>
  <c r="N111" i="159"/>
  <c r="N110" i="159"/>
  <c r="N109" i="159"/>
  <c r="N108" i="159"/>
  <c r="N107" i="159"/>
  <c r="N106" i="159"/>
  <c r="N105" i="159"/>
  <c r="N104" i="159"/>
  <c r="N103" i="159"/>
  <c r="N102" i="159"/>
  <c r="N101" i="159"/>
  <c r="N100" i="159"/>
  <c r="N99" i="159"/>
  <c r="N98" i="159"/>
  <c r="N97" i="159"/>
  <c r="N96" i="159"/>
  <c r="N95" i="159"/>
  <c r="N94" i="159"/>
  <c r="N93" i="159"/>
  <c r="N92" i="159"/>
  <c r="N91" i="159"/>
  <c r="N90" i="159"/>
  <c r="N89" i="159"/>
  <c r="N88" i="159"/>
  <c r="N87" i="159"/>
  <c r="N86" i="159"/>
  <c r="N85" i="159"/>
  <c r="N84" i="159"/>
  <c r="N83" i="159"/>
  <c r="N82" i="159"/>
  <c r="N81" i="159"/>
  <c r="N240" i="158"/>
  <c r="N239" i="158"/>
  <c r="N238" i="158"/>
  <c r="N237" i="158"/>
  <c r="N236" i="158"/>
  <c r="N235" i="158"/>
  <c r="N234" i="158"/>
  <c r="N233" i="158"/>
  <c r="N232" i="158"/>
  <c r="N231" i="158"/>
  <c r="N230" i="158"/>
  <c r="N229" i="158"/>
  <c r="N228" i="158"/>
  <c r="N227" i="158"/>
  <c r="N226" i="158"/>
  <c r="N225" i="158"/>
  <c r="N224" i="158"/>
  <c r="N223" i="158"/>
  <c r="N222" i="158"/>
  <c r="N221" i="158"/>
  <c r="N220" i="158"/>
  <c r="N219" i="158"/>
  <c r="N218" i="158"/>
  <c r="N217" i="158"/>
  <c r="N216" i="158"/>
  <c r="N215" i="158"/>
  <c r="N214" i="158"/>
  <c r="N213" i="158"/>
  <c r="N212" i="158"/>
  <c r="N211" i="158"/>
  <c r="N210" i="158"/>
  <c r="N209" i="158"/>
  <c r="N208" i="158"/>
  <c r="N207" i="158"/>
  <c r="N206" i="158"/>
  <c r="N205" i="158"/>
  <c r="N204" i="158"/>
  <c r="N203" i="158"/>
  <c r="N202" i="158"/>
  <c r="N201" i="158"/>
  <c r="N200" i="158"/>
  <c r="N199" i="158"/>
  <c r="N198" i="158"/>
  <c r="N197" i="158"/>
  <c r="N196" i="158"/>
  <c r="N195" i="158"/>
  <c r="N194" i="158"/>
  <c r="N193" i="158"/>
  <c r="N192" i="158"/>
  <c r="N191" i="158"/>
  <c r="N190" i="158"/>
  <c r="N189" i="158"/>
  <c r="N188" i="158"/>
  <c r="N187" i="158"/>
  <c r="N186" i="158"/>
  <c r="N185" i="158"/>
  <c r="N184" i="158"/>
  <c r="N183" i="158"/>
  <c r="N182" i="158"/>
  <c r="N181" i="158"/>
  <c r="N180" i="158"/>
  <c r="N179" i="158"/>
  <c r="N178" i="158"/>
  <c r="N177" i="158"/>
  <c r="N176" i="158"/>
  <c r="N175" i="158"/>
  <c r="N174" i="158"/>
  <c r="N173" i="158"/>
  <c r="N172" i="158"/>
  <c r="N171" i="158"/>
  <c r="N170" i="158"/>
  <c r="N169" i="158"/>
  <c r="N168" i="158"/>
  <c r="N167" i="158"/>
  <c r="N166" i="158"/>
  <c r="N165" i="158"/>
  <c r="N164" i="158"/>
  <c r="N163" i="158"/>
  <c r="N162" i="158"/>
  <c r="N161" i="158"/>
  <c r="N160" i="158"/>
  <c r="N159" i="158"/>
  <c r="N158" i="158"/>
  <c r="N157" i="158"/>
  <c r="N156" i="158"/>
  <c r="N155" i="158"/>
  <c r="N154" i="158"/>
  <c r="N153" i="158"/>
  <c r="N152" i="158"/>
  <c r="N151" i="158"/>
  <c r="N150" i="158"/>
  <c r="N149" i="158"/>
  <c r="N148" i="158"/>
  <c r="N147" i="158"/>
  <c r="N146" i="158"/>
  <c r="N145" i="158"/>
  <c r="N144" i="158"/>
  <c r="N143" i="158"/>
  <c r="N142" i="158"/>
  <c r="N141" i="158"/>
  <c r="N140" i="158"/>
  <c r="N139" i="158"/>
  <c r="N138" i="158"/>
  <c r="N137" i="158"/>
  <c r="N136" i="158"/>
  <c r="N135" i="158"/>
  <c r="N134" i="158"/>
  <c r="N133" i="158"/>
  <c r="N132" i="158"/>
  <c r="N131" i="158"/>
  <c r="N130" i="158"/>
  <c r="N129" i="158"/>
  <c r="N128" i="158"/>
  <c r="N127" i="158"/>
  <c r="N126" i="158"/>
  <c r="N125" i="158"/>
  <c r="N124" i="158"/>
  <c r="N123" i="158"/>
  <c r="N122" i="158"/>
  <c r="N121" i="158"/>
  <c r="N120" i="158"/>
  <c r="N119" i="158"/>
  <c r="N118" i="158"/>
  <c r="N117" i="158"/>
  <c r="N116" i="158"/>
  <c r="N115" i="158"/>
  <c r="N114" i="158"/>
  <c r="N113" i="158"/>
  <c r="N112" i="158"/>
  <c r="N111" i="158"/>
  <c r="N110" i="158"/>
  <c r="N109" i="158"/>
  <c r="N108" i="158"/>
  <c r="N107" i="158"/>
  <c r="N106" i="158"/>
  <c r="N105" i="158"/>
  <c r="N104" i="158"/>
  <c r="N103" i="158"/>
  <c r="N102" i="158"/>
  <c r="N101" i="158"/>
  <c r="N100" i="158"/>
  <c r="N99" i="158"/>
  <c r="N98" i="158"/>
  <c r="N97" i="158"/>
  <c r="N96" i="158"/>
  <c r="N95" i="158"/>
  <c r="N94" i="158"/>
  <c r="N93" i="158"/>
  <c r="N92" i="158"/>
  <c r="N91" i="158"/>
  <c r="N90" i="158"/>
  <c r="N89" i="158"/>
  <c r="N88" i="158"/>
  <c r="N87" i="158"/>
  <c r="N86" i="158"/>
  <c r="N85" i="158"/>
  <c r="N84" i="158"/>
  <c r="N83" i="158"/>
  <c r="N82" i="158"/>
  <c r="N81" i="158"/>
  <c r="N240" i="157"/>
  <c r="N239" i="157"/>
  <c r="N238" i="157"/>
  <c r="N237" i="157"/>
  <c r="N236" i="157"/>
  <c r="N235" i="157"/>
  <c r="N234" i="157"/>
  <c r="N233" i="157"/>
  <c r="N232" i="157"/>
  <c r="N231" i="157"/>
  <c r="N230" i="157"/>
  <c r="N229" i="157"/>
  <c r="N228" i="157"/>
  <c r="N227" i="157"/>
  <c r="N226" i="157"/>
  <c r="N225" i="157"/>
  <c r="N224" i="157"/>
  <c r="N223" i="157"/>
  <c r="N222" i="157"/>
  <c r="N221" i="157"/>
  <c r="N220" i="157"/>
  <c r="N219" i="157"/>
  <c r="N218" i="157"/>
  <c r="N217" i="157"/>
  <c r="N216" i="157"/>
  <c r="N215" i="157"/>
  <c r="N214" i="157"/>
  <c r="N213" i="157"/>
  <c r="N212" i="157"/>
  <c r="N211" i="157"/>
  <c r="N210" i="157"/>
  <c r="N209" i="157"/>
  <c r="N208" i="157"/>
  <c r="N207" i="157"/>
  <c r="N206" i="157"/>
  <c r="N205" i="157"/>
  <c r="N204" i="157"/>
  <c r="N203" i="157"/>
  <c r="N202" i="157"/>
  <c r="N201" i="157"/>
  <c r="N200" i="157"/>
  <c r="N199" i="157"/>
  <c r="N198" i="157"/>
  <c r="N197" i="157"/>
  <c r="N196" i="157"/>
  <c r="N195" i="157"/>
  <c r="N194" i="157"/>
  <c r="N193" i="157"/>
  <c r="N192" i="157"/>
  <c r="N191" i="157"/>
  <c r="N190" i="157"/>
  <c r="N189" i="157"/>
  <c r="N188" i="157"/>
  <c r="N187" i="157"/>
  <c r="N186" i="157"/>
  <c r="N185" i="157"/>
  <c r="N184" i="157"/>
  <c r="N183" i="157"/>
  <c r="N182" i="157"/>
  <c r="N181" i="157"/>
  <c r="N180" i="157"/>
  <c r="N179" i="157"/>
  <c r="N178" i="157"/>
  <c r="N177" i="157"/>
  <c r="N176" i="157"/>
  <c r="N175" i="157"/>
  <c r="N174" i="157"/>
  <c r="N173" i="157"/>
  <c r="N172" i="157"/>
  <c r="N171" i="157"/>
  <c r="N170" i="157"/>
  <c r="N169" i="157"/>
  <c r="N168" i="157"/>
  <c r="N167" i="157"/>
  <c r="N166" i="157"/>
  <c r="N165" i="157"/>
  <c r="N164" i="157"/>
  <c r="N163" i="157"/>
  <c r="N162" i="157"/>
  <c r="N161" i="157"/>
  <c r="N160" i="157"/>
  <c r="N159" i="157"/>
  <c r="N158" i="157"/>
  <c r="N157" i="157"/>
  <c r="N156" i="157"/>
  <c r="N155" i="157"/>
  <c r="N154" i="157"/>
  <c r="N153" i="157"/>
  <c r="N152" i="157"/>
  <c r="N151" i="157"/>
  <c r="N150" i="157"/>
  <c r="N149" i="157"/>
  <c r="N148" i="157"/>
  <c r="N147" i="157"/>
  <c r="N146" i="157"/>
  <c r="N145" i="157"/>
  <c r="N144" i="157"/>
  <c r="N143" i="157"/>
  <c r="N142" i="157"/>
  <c r="N141" i="157"/>
  <c r="N140" i="157"/>
  <c r="N139" i="157"/>
  <c r="N138" i="157"/>
  <c r="N137" i="157"/>
  <c r="N136" i="157"/>
  <c r="N135" i="157"/>
  <c r="N134" i="157"/>
  <c r="N133" i="157"/>
  <c r="N132" i="157"/>
  <c r="N131" i="157"/>
  <c r="N130" i="157"/>
  <c r="N129" i="157"/>
  <c r="N128" i="157"/>
  <c r="N127" i="157"/>
  <c r="N126" i="157"/>
  <c r="N125" i="157"/>
  <c r="N124" i="157"/>
  <c r="N123" i="157"/>
  <c r="N122" i="157"/>
  <c r="N121" i="157"/>
  <c r="N120" i="157"/>
  <c r="N119" i="157"/>
  <c r="N118" i="157"/>
  <c r="N117" i="157"/>
  <c r="N116" i="157"/>
  <c r="N115" i="157"/>
  <c r="N114" i="157"/>
  <c r="N113" i="157"/>
  <c r="N112" i="157"/>
  <c r="N111" i="157"/>
  <c r="N110" i="157"/>
  <c r="N109" i="157"/>
  <c r="N108" i="157"/>
  <c r="N107" i="157"/>
  <c r="N106" i="157"/>
  <c r="N105" i="157"/>
  <c r="N104" i="157"/>
  <c r="N103" i="157"/>
  <c r="N102" i="157"/>
  <c r="N101" i="157"/>
  <c r="N100" i="157"/>
  <c r="N99" i="157"/>
  <c r="N98" i="157"/>
  <c r="N97" i="157"/>
  <c r="N96" i="157"/>
  <c r="N95" i="157"/>
  <c r="N94" i="157"/>
  <c r="N93" i="157"/>
  <c r="N92" i="157"/>
  <c r="N91" i="157"/>
  <c r="N90" i="157"/>
  <c r="N89" i="157"/>
  <c r="N88" i="157"/>
  <c r="N87" i="157"/>
  <c r="N86" i="157"/>
  <c r="N85" i="157"/>
  <c r="N84" i="157"/>
  <c r="N83" i="157"/>
  <c r="N82" i="157"/>
  <c r="N81" i="157"/>
  <c r="N240" i="156"/>
  <c r="N239" i="156"/>
  <c r="N238" i="156"/>
  <c r="N237" i="156"/>
  <c r="N236" i="156"/>
  <c r="N235" i="156"/>
  <c r="N234" i="156"/>
  <c r="N233" i="156"/>
  <c r="N232" i="156"/>
  <c r="N231" i="156"/>
  <c r="N230" i="156"/>
  <c r="N229" i="156"/>
  <c r="N228" i="156"/>
  <c r="N227" i="156"/>
  <c r="N226" i="156"/>
  <c r="N225" i="156"/>
  <c r="N224" i="156"/>
  <c r="N223" i="156"/>
  <c r="N222" i="156"/>
  <c r="N221" i="156"/>
  <c r="N220" i="156"/>
  <c r="N219" i="156"/>
  <c r="N218" i="156"/>
  <c r="N217" i="156"/>
  <c r="N216" i="156"/>
  <c r="N215" i="156"/>
  <c r="N214" i="156"/>
  <c r="N213" i="156"/>
  <c r="N212" i="156"/>
  <c r="N211" i="156"/>
  <c r="N210" i="156"/>
  <c r="N209" i="156"/>
  <c r="N208" i="156"/>
  <c r="N207" i="156"/>
  <c r="N206" i="156"/>
  <c r="N205" i="156"/>
  <c r="N204" i="156"/>
  <c r="N203" i="156"/>
  <c r="N202" i="156"/>
  <c r="N201" i="156"/>
  <c r="N200" i="156"/>
  <c r="N199" i="156"/>
  <c r="N198" i="156"/>
  <c r="N197" i="156"/>
  <c r="N196" i="156"/>
  <c r="N195" i="156"/>
  <c r="N194" i="156"/>
  <c r="N193" i="156"/>
  <c r="N192" i="156"/>
  <c r="N191" i="156"/>
  <c r="N190" i="156"/>
  <c r="N189" i="156"/>
  <c r="N188" i="156"/>
  <c r="N187" i="156"/>
  <c r="N186" i="156"/>
  <c r="N185" i="156"/>
  <c r="N184" i="156"/>
  <c r="N183" i="156"/>
  <c r="N182" i="156"/>
  <c r="N181" i="156"/>
  <c r="N180" i="156"/>
  <c r="N179" i="156"/>
  <c r="N178" i="156"/>
  <c r="N177" i="156"/>
  <c r="N176" i="156"/>
  <c r="N175" i="156"/>
  <c r="N174" i="156"/>
  <c r="N173" i="156"/>
  <c r="N172" i="156"/>
  <c r="N171" i="156"/>
  <c r="N170" i="156"/>
  <c r="N169" i="156"/>
  <c r="N168" i="156"/>
  <c r="N167" i="156"/>
  <c r="N166" i="156"/>
  <c r="N165" i="156"/>
  <c r="N164" i="156"/>
  <c r="N163" i="156"/>
  <c r="N162" i="156"/>
  <c r="N161" i="156"/>
  <c r="N160" i="156"/>
  <c r="N159" i="156"/>
  <c r="N158" i="156"/>
  <c r="N157" i="156"/>
  <c r="N156" i="156"/>
  <c r="N155" i="156"/>
  <c r="N154" i="156"/>
  <c r="N153" i="156"/>
  <c r="N152" i="156"/>
  <c r="N151" i="156"/>
  <c r="N150" i="156"/>
  <c r="N149" i="156"/>
  <c r="N148" i="156"/>
  <c r="N147" i="156"/>
  <c r="N146" i="156"/>
  <c r="N145" i="156"/>
  <c r="N144" i="156"/>
  <c r="N143" i="156"/>
  <c r="N142" i="156"/>
  <c r="N141" i="156"/>
  <c r="N140" i="156"/>
  <c r="N139" i="156"/>
  <c r="N138" i="156"/>
  <c r="N137" i="156"/>
  <c r="N136" i="156"/>
  <c r="N135" i="156"/>
  <c r="N134" i="156"/>
  <c r="N133" i="156"/>
  <c r="N132" i="156"/>
  <c r="N131" i="156"/>
  <c r="N130" i="156"/>
  <c r="N129" i="156"/>
  <c r="N128" i="156"/>
  <c r="N127" i="156"/>
  <c r="N126" i="156"/>
  <c r="N125" i="156"/>
  <c r="N124" i="156"/>
  <c r="N123" i="156"/>
  <c r="N122" i="156"/>
  <c r="N121" i="156"/>
  <c r="N120" i="156"/>
  <c r="N119" i="156"/>
  <c r="N118" i="156"/>
  <c r="N117" i="156"/>
  <c r="N116" i="156"/>
  <c r="N115" i="156"/>
  <c r="N114" i="156"/>
  <c r="N113" i="156"/>
  <c r="N112" i="156"/>
  <c r="N111" i="156"/>
  <c r="N110" i="156"/>
  <c r="N109" i="156"/>
  <c r="N108" i="156"/>
  <c r="N107" i="156"/>
  <c r="N106" i="156"/>
  <c r="N105" i="156"/>
  <c r="N104" i="156"/>
  <c r="N103" i="156"/>
  <c r="N102" i="156"/>
  <c r="N101" i="156"/>
  <c r="N100" i="156"/>
  <c r="N99" i="156"/>
  <c r="N98" i="156"/>
  <c r="N97" i="156"/>
  <c r="N96" i="156"/>
  <c r="N95" i="156"/>
  <c r="N94" i="156"/>
  <c r="N93" i="156"/>
  <c r="N92" i="156"/>
  <c r="N91" i="156"/>
  <c r="N90" i="156"/>
  <c r="N89" i="156"/>
  <c r="N88" i="156"/>
  <c r="N87" i="156"/>
  <c r="N86" i="156"/>
  <c r="N85" i="156"/>
  <c r="N84" i="156"/>
  <c r="N83" i="156"/>
  <c r="N82" i="156"/>
  <c r="N81" i="156"/>
  <c r="N240" i="155"/>
  <c r="N239" i="155"/>
  <c r="N238" i="155"/>
  <c r="N237" i="155"/>
  <c r="N236" i="155"/>
  <c r="N235" i="155"/>
  <c r="N234" i="155"/>
  <c r="N233" i="155"/>
  <c r="N232" i="155"/>
  <c r="N231" i="155"/>
  <c r="N230" i="155"/>
  <c r="N229" i="155"/>
  <c r="N228" i="155"/>
  <c r="N227" i="155"/>
  <c r="N226" i="155"/>
  <c r="N225" i="155"/>
  <c r="N224" i="155"/>
  <c r="N223" i="155"/>
  <c r="N222" i="155"/>
  <c r="N221" i="155"/>
  <c r="N220" i="155"/>
  <c r="N219" i="155"/>
  <c r="N218" i="155"/>
  <c r="N217" i="155"/>
  <c r="N216" i="155"/>
  <c r="N215" i="155"/>
  <c r="N214" i="155"/>
  <c r="N213" i="155"/>
  <c r="N212" i="155"/>
  <c r="N211" i="155"/>
  <c r="N210" i="155"/>
  <c r="N209" i="155"/>
  <c r="N208" i="155"/>
  <c r="N207" i="155"/>
  <c r="N206" i="155"/>
  <c r="N205" i="155"/>
  <c r="N204" i="155"/>
  <c r="N203" i="155"/>
  <c r="N202" i="155"/>
  <c r="N201" i="155"/>
  <c r="N200" i="155"/>
  <c r="N199" i="155"/>
  <c r="N198" i="155"/>
  <c r="N197" i="155"/>
  <c r="N196" i="155"/>
  <c r="N195" i="155"/>
  <c r="N194" i="155"/>
  <c r="N193" i="155"/>
  <c r="N192" i="155"/>
  <c r="N191" i="155"/>
  <c r="N190" i="155"/>
  <c r="N189" i="155"/>
  <c r="N188" i="155"/>
  <c r="N187" i="155"/>
  <c r="N186" i="155"/>
  <c r="N185" i="155"/>
  <c r="N184" i="155"/>
  <c r="N183" i="155"/>
  <c r="N182" i="155"/>
  <c r="N181" i="155"/>
  <c r="N180" i="155"/>
  <c r="N179" i="155"/>
  <c r="N178" i="155"/>
  <c r="N177" i="155"/>
  <c r="N176" i="155"/>
  <c r="N175" i="155"/>
  <c r="N174" i="155"/>
  <c r="N173" i="155"/>
  <c r="N172" i="155"/>
  <c r="N171" i="155"/>
  <c r="N170" i="155"/>
  <c r="N169" i="155"/>
  <c r="N168" i="155"/>
  <c r="N167" i="155"/>
  <c r="N166" i="155"/>
  <c r="N165" i="155"/>
  <c r="N164" i="155"/>
  <c r="N163" i="155"/>
  <c r="N162" i="155"/>
  <c r="N161" i="155"/>
  <c r="N160" i="155"/>
  <c r="N159" i="155"/>
  <c r="N158" i="155"/>
  <c r="N157" i="155"/>
  <c r="N156" i="155"/>
  <c r="N155" i="155"/>
  <c r="N154" i="155"/>
  <c r="N153" i="155"/>
  <c r="N152" i="155"/>
  <c r="N151" i="155"/>
  <c r="N150" i="155"/>
  <c r="N149" i="155"/>
  <c r="N148" i="155"/>
  <c r="N147" i="155"/>
  <c r="N146" i="155"/>
  <c r="N145" i="155"/>
  <c r="N144" i="155"/>
  <c r="N143" i="155"/>
  <c r="N142" i="155"/>
  <c r="N141" i="155"/>
  <c r="N140" i="155"/>
  <c r="N139" i="155"/>
  <c r="N138" i="155"/>
  <c r="N137" i="155"/>
  <c r="N136" i="155"/>
  <c r="N135" i="155"/>
  <c r="N134" i="155"/>
  <c r="N133" i="155"/>
  <c r="N132" i="155"/>
  <c r="N131" i="155"/>
  <c r="N130" i="155"/>
  <c r="N129" i="155"/>
  <c r="N128" i="155"/>
  <c r="N127" i="155"/>
  <c r="N126" i="155"/>
  <c r="N125" i="155"/>
  <c r="N124" i="155"/>
  <c r="N123" i="155"/>
  <c r="N122" i="155"/>
  <c r="N121" i="155"/>
  <c r="N120" i="155"/>
  <c r="N119" i="155"/>
  <c r="N118" i="155"/>
  <c r="N117" i="155"/>
  <c r="N116" i="155"/>
  <c r="N115" i="155"/>
  <c r="N114" i="155"/>
  <c r="N113" i="155"/>
  <c r="N112" i="155"/>
  <c r="N111" i="155"/>
  <c r="N110" i="155"/>
  <c r="N109" i="155"/>
  <c r="N108" i="155"/>
  <c r="N107" i="155"/>
  <c r="N106" i="155"/>
  <c r="N105" i="155"/>
  <c r="N104" i="155"/>
  <c r="N103" i="155"/>
  <c r="N102" i="155"/>
  <c r="N101" i="155"/>
  <c r="N100" i="155"/>
  <c r="N99" i="155"/>
  <c r="N98" i="155"/>
  <c r="N97" i="155"/>
  <c r="N96" i="155"/>
  <c r="N95" i="155"/>
  <c r="N94" i="155"/>
  <c r="N93" i="155"/>
  <c r="N92" i="155"/>
  <c r="N91" i="155"/>
  <c r="N90" i="155"/>
  <c r="N89" i="155"/>
  <c r="N88" i="155"/>
  <c r="N87" i="155"/>
  <c r="N86" i="155"/>
  <c r="N85" i="155"/>
  <c r="N84" i="155"/>
  <c r="N83" i="155"/>
  <c r="N82" i="155"/>
  <c r="N81" i="155"/>
  <c r="N240" i="154"/>
  <c r="N239" i="154"/>
  <c r="N238" i="154"/>
  <c r="N237" i="154"/>
  <c r="N236" i="154"/>
  <c r="N235" i="154"/>
  <c r="N234" i="154"/>
  <c r="N233" i="154"/>
  <c r="N232" i="154"/>
  <c r="N231" i="154"/>
  <c r="N230" i="154"/>
  <c r="N229" i="154"/>
  <c r="N228" i="154"/>
  <c r="N227" i="154"/>
  <c r="N226" i="154"/>
  <c r="N225" i="154"/>
  <c r="N224" i="154"/>
  <c r="N223" i="154"/>
  <c r="N222" i="154"/>
  <c r="N221" i="154"/>
  <c r="N220" i="154"/>
  <c r="N219" i="154"/>
  <c r="N218" i="154"/>
  <c r="N217" i="154"/>
  <c r="N216" i="154"/>
  <c r="N215" i="154"/>
  <c r="N214" i="154"/>
  <c r="N213" i="154"/>
  <c r="N212" i="154"/>
  <c r="N211" i="154"/>
  <c r="N210" i="154"/>
  <c r="N209" i="154"/>
  <c r="N208" i="154"/>
  <c r="N207" i="154"/>
  <c r="N206" i="154"/>
  <c r="N205" i="154"/>
  <c r="N204" i="154"/>
  <c r="N203" i="154"/>
  <c r="N202" i="154"/>
  <c r="N201" i="154"/>
  <c r="N200" i="154"/>
  <c r="N199" i="154"/>
  <c r="N198" i="154"/>
  <c r="N197" i="154"/>
  <c r="N196" i="154"/>
  <c r="N195" i="154"/>
  <c r="N194" i="154"/>
  <c r="N193" i="154"/>
  <c r="N192" i="154"/>
  <c r="N191" i="154"/>
  <c r="N190" i="154"/>
  <c r="N189" i="154"/>
  <c r="N188" i="154"/>
  <c r="N187" i="154"/>
  <c r="N186" i="154"/>
  <c r="N185" i="154"/>
  <c r="N184" i="154"/>
  <c r="N183" i="154"/>
  <c r="N182" i="154"/>
  <c r="N181" i="154"/>
  <c r="N180" i="154"/>
  <c r="N179" i="154"/>
  <c r="N178" i="154"/>
  <c r="N177" i="154"/>
  <c r="N176" i="154"/>
  <c r="N175" i="154"/>
  <c r="N174" i="154"/>
  <c r="N173" i="154"/>
  <c r="N172" i="154"/>
  <c r="N171" i="154"/>
  <c r="N170" i="154"/>
  <c r="N169" i="154"/>
  <c r="N168" i="154"/>
  <c r="N167" i="154"/>
  <c r="N166" i="154"/>
  <c r="N165" i="154"/>
  <c r="N164" i="154"/>
  <c r="N163" i="154"/>
  <c r="N162" i="154"/>
  <c r="N161" i="154"/>
  <c r="N160" i="154"/>
  <c r="N159" i="154"/>
  <c r="N158" i="154"/>
  <c r="N157" i="154"/>
  <c r="N156" i="154"/>
  <c r="N155" i="154"/>
  <c r="N154" i="154"/>
  <c r="N153" i="154"/>
  <c r="N152" i="154"/>
  <c r="N151" i="154"/>
  <c r="N150" i="154"/>
  <c r="N149" i="154"/>
  <c r="N148" i="154"/>
  <c r="N147" i="154"/>
  <c r="N146" i="154"/>
  <c r="N145" i="154"/>
  <c r="N144" i="154"/>
  <c r="N143" i="154"/>
  <c r="N142" i="154"/>
  <c r="N141" i="154"/>
  <c r="N140" i="154"/>
  <c r="N139" i="154"/>
  <c r="N138" i="154"/>
  <c r="N137" i="154"/>
  <c r="N136" i="154"/>
  <c r="N135" i="154"/>
  <c r="N134" i="154"/>
  <c r="N133" i="154"/>
  <c r="N132" i="154"/>
  <c r="N131" i="154"/>
  <c r="N130" i="154"/>
  <c r="N129" i="154"/>
  <c r="N128" i="154"/>
  <c r="N127" i="154"/>
  <c r="N126" i="154"/>
  <c r="N125" i="154"/>
  <c r="N124" i="154"/>
  <c r="N123" i="154"/>
  <c r="N122" i="154"/>
  <c r="N121" i="154"/>
  <c r="N120" i="154"/>
  <c r="N119" i="154"/>
  <c r="N118" i="154"/>
  <c r="N117" i="154"/>
  <c r="N116" i="154"/>
  <c r="N115" i="154"/>
  <c r="N114" i="154"/>
  <c r="N113" i="154"/>
  <c r="N112" i="154"/>
  <c r="N111" i="154"/>
  <c r="N110" i="154"/>
  <c r="N109" i="154"/>
  <c r="N108" i="154"/>
  <c r="N107" i="154"/>
  <c r="N106" i="154"/>
  <c r="N105" i="154"/>
  <c r="N104" i="154"/>
  <c r="N103" i="154"/>
  <c r="N102" i="154"/>
  <c r="N101" i="154"/>
  <c r="N100" i="154"/>
  <c r="N99" i="154"/>
  <c r="N98" i="154"/>
  <c r="N97" i="154"/>
  <c r="N96" i="154"/>
  <c r="N95" i="154"/>
  <c r="N94" i="154"/>
  <c r="N93" i="154"/>
  <c r="N92" i="154"/>
  <c r="N91" i="154"/>
  <c r="N90" i="154"/>
  <c r="N89" i="154"/>
  <c r="N88" i="154"/>
  <c r="N87" i="154"/>
  <c r="N86" i="154"/>
  <c r="N85" i="154"/>
  <c r="N84" i="154"/>
  <c r="N83" i="154"/>
  <c r="N82" i="154"/>
  <c r="N81" i="154"/>
  <c r="N240" i="153"/>
  <c r="N239" i="153"/>
  <c r="N238" i="153"/>
  <c r="N237" i="153"/>
  <c r="N236" i="153"/>
  <c r="N235" i="153"/>
  <c r="N234" i="153"/>
  <c r="N233" i="153"/>
  <c r="N232" i="153"/>
  <c r="N231" i="153"/>
  <c r="N230" i="153"/>
  <c r="N229" i="153"/>
  <c r="N228" i="153"/>
  <c r="N227" i="153"/>
  <c r="N226" i="153"/>
  <c r="N225" i="153"/>
  <c r="N224" i="153"/>
  <c r="N223" i="153"/>
  <c r="N222" i="153"/>
  <c r="N221" i="153"/>
  <c r="N220" i="153"/>
  <c r="N219" i="153"/>
  <c r="N218" i="153"/>
  <c r="N217" i="153"/>
  <c r="N216" i="153"/>
  <c r="N215" i="153"/>
  <c r="N214" i="153"/>
  <c r="N213" i="153"/>
  <c r="N212" i="153"/>
  <c r="N211" i="153"/>
  <c r="N210" i="153"/>
  <c r="N209" i="153"/>
  <c r="N208" i="153"/>
  <c r="N207" i="153"/>
  <c r="N206" i="153"/>
  <c r="N205" i="153"/>
  <c r="N204" i="153"/>
  <c r="N203" i="153"/>
  <c r="N202" i="153"/>
  <c r="N201" i="153"/>
  <c r="N200" i="153"/>
  <c r="N199" i="153"/>
  <c r="N198" i="153"/>
  <c r="N197" i="153"/>
  <c r="N196" i="153"/>
  <c r="N195" i="153"/>
  <c r="N194" i="153"/>
  <c r="N193" i="153"/>
  <c r="N192" i="153"/>
  <c r="N191" i="153"/>
  <c r="N190" i="153"/>
  <c r="N189" i="153"/>
  <c r="N188" i="153"/>
  <c r="N187" i="153"/>
  <c r="N186" i="153"/>
  <c r="N185" i="153"/>
  <c r="N184" i="153"/>
  <c r="N183" i="153"/>
  <c r="N182" i="153"/>
  <c r="N181" i="153"/>
  <c r="N180" i="153"/>
  <c r="N179" i="153"/>
  <c r="N178" i="153"/>
  <c r="N177" i="153"/>
  <c r="N176" i="153"/>
  <c r="N175" i="153"/>
  <c r="N174" i="153"/>
  <c r="N173" i="153"/>
  <c r="N172" i="153"/>
  <c r="N171" i="153"/>
  <c r="N170" i="153"/>
  <c r="N169" i="153"/>
  <c r="N168" i="153"/>
  <c r="N167" i="153"/>
  <c r="N166" i="153"/>
  <c r="N165" i="153"/>
  <c r="N164" i="153"/>
  <c r="N163" i="153"/>
  <c r="N162" i="153"/>
  <c r="N161" i="153"/>
  <c r="N160" i="153"/>
  <c r="N159" i="153"/>
  <c r="N158" i="153"/>
  <c r="N157" i="153"/>
  <c r="N156" i="153"/>
  <c r="N155" i="153"/>
  <c r="N154" i="153"/>
  <c r="N153" i="153"/>
  <c r="N152" i="153"/>
  <c r="N151" i="153"/>
  <c r="N150" i="153"/>
  <c r="N149" i="153"/>
  <c r="N148" i="153"/>
  <c r="N147" i="153"/>
  <c r="N146" i="153"/>
  <c r="N145" i="153"/>
  <c r="N144" i="153"/>
  <c r="N143" i="153"/>
  <c r="N142" i="153"/>
  <c r="N141" i="153"/>
  <c r="N140" i="153"/>
  <c r="N139" i="153"/>
  <c r="N138" i="153"/>
  <c r="N137" i="153"/>
  <c r="N136" i="153"/>
  <c r="N135" i="153"/>
  <c r="N134" i="153"/>
  <c r="N133" i="153"/>
  <c r="N132" i="153"/>
  <c r="N131" i="153"/>
  <c r="N130" i="153"/>
  <c r="N129" i="153"/>
  <c r="N128" i="153"/>
  <c r="N127" i="153"/>
  <c r="N126" i="153"/>
  <c r="N125" i="153"/>
  <c r="N124" i="153"/>
  <c r="N123" i="153"/>
  <c r="N122" i="153"/>
  <c r="N121" i="153"/>
  <c r="N120" i="153"/>
  <c r="N119" i="153"/>
  <c r="N118" i="153"/>
  <c r="N117" i="153"/>
  <c r="N116" i="153"/>
  <c r="N115" i="153"/>
  <c r="N114" i="153"/>
  <c r="N113" i="153"/>
  <c r="N112" i="153"/>
  <c r="N111" i="153"/>
  <c r="N110" i="153"/>
  <c r="N109" i="153"/>
  <c r="N108" i="153"/>
  <c r="N107" i="153"/>
  <c r="N106" i="153"/>
  <c r="N105" i="153"/>
  <c r="N104" i="153"/>
  <c r="N103" i="153"/>
  <c r="N102" i="153"/>
  <c r="N101" i="153"/>
  <c r="N100" i="153"/>
  <c r="N99" i="153"/>
  <c r="N98" i="153"/>
  <c r="N97" i="153"/>
  <c r="N96" i="153"/>
  <c r="N95" i="153"/>
  <c r="N94" i="153"/>
  <c r="N93" i="153"/>
  <c r="N92" i="153"/>
  <c r="N91" i="153"/>
  <c r="N90" i="153"/>
  <c r="N89" i="153"/>
  <c r="N88" i="153"/>
  <c r="N87" i="153"/>
  <c r="N86" i="153"/>
  <c r="N85" i="153"/>
  <c r="N84" i="153"/>
  <c r="N83" i="153"/>
  <c r="N82" i="153"/>
  <c r="N81" i="153"/>
  <c r="N240" i="152"/>
  <c r="N239" i="152"/>
  <c r="N238" i="152"/>
  <c r="N237" i="152"/>
  <c r="N236" i="152"/>
  <c r="N235" i="152"/>
  <c r="N234" i="152"/>
  <c r="N233" i="152"/>
  <c r="N232" i="152"/>
  <c r="N231" i="152"/>
  <c r="N230" i="152"/>
  <c r="N229" i="152"/>
  <c r="N228" i="152"/>
  <c r="N227" i="152"/>
  <c r="N226" i="152"/>
  <c r="N225" i="152"/>
  <c r="N224" i="152"/>
  <c r="N223" i="152"/>
  <c r="N222" i="152"/>
  <c r="N221" i="152"/>
  <c r="N220" i="152"/>
  <c r="N219" i="152"/>
  <c r="N218" i="152"/>
  <c r="N217" i="152"/>
  <c r="N216" i="152"/>
  <c r="N215" i="152"/>
  <c r="N214" i="152"/>
  <c r="N213" i="152"/>
  <c r="N212" i="152"/>
  <c r="N211" i="152"/>
  <c r="N210" i="152"/>
  <c r="N209" i="152"/>
  <c r="N208" i="152"/>
  <c r="N207" i="152"/>
  <c r="N206" i="152"/>
  <c r="N205" i="152"/>
  <c r="N204" i="152"/>
  <c r="N203" i="152"/>
  <c r="N202" i="152"/>
  <c r="N201" i="152"/>
  <c r="N200" i="152"/>
  <c r="N199" i="152"/>
  <c r="N198" i="152"/>
  <c r="N197" i="152"/>
  <c r="N196" i="152"/>
  <c r="N195" i="152"/>
  <c r="N194" i="152"/>
  <c r="N193" i="152"/>
  <c r="N192" i="152"/>
  <c r="N191" i="152"/>
  <c r="N190" i="152"/>
  <c r="N189" i="152"/>
  <c r="N188" i="152"/>
  <c r="N187" i="152"/>
  <c r="N186" i="152"/>
  <c r="N185" i="152"/>
  <c r="N184" i="152"/>
  <c r="N183" i="152"/>
  <c r="N182" i="152"/>
  <c r="N181" i="152"/>
  <c r="N180" i="152"/>
  <c r="N179" i="152"/>
  <c r="N178" i="152"/>
  <c r="N177" i="152"/>
  <c r="N176" i="152"/>
  <c r="N175" i="152"/>
  <c r="N174" i="152"/>
  <c r="N173" i="152"/>
  <c r="N172" i="152"/>
  <c r="N171" i="152"/>
  <c r="N170" i="152"/>
  <c r="N169" i="152"/>
  <c r="N168" i="152"/>
  <c r="N167" i="152"/>
  <c r="N166" i="152"/>
  <c r="N165" i="152"/>
  <c r="N164" i="152"/>
  <c r="N163" i="152"/>
  <c r="N162" i="152"/>
  <c r="N161" i="152"/>
  <c r="N160" i="152"/>
  <c r="N159" i="152"/>
  <c r="N158" i="152"/>
  <c r="N157" i="152"/>
  <c r="N156" i="152"/>
  <c r="N155" i="152"/>
  <c r="N154" i="152"/>
  <c r="N153" i="152"/>
  <c r="N152" i="152"/>
  <c r="N151" i="152"/>
  <c r="N150" i="152"/>
  <c r="N149" i="152"/>
  <c r="N148" i="152"/>
  <c r="N147" i="152"/>
  <c r="N146" i="152"/>
  <c r="N145" i="152"/>
  <c r="N144" i="152"/>
  <c r="N143" i="152"/>
  <c r="N142" i="152"/>
  <c r="N141" i="152"/>
  <c r="N140" i="152"/>
  <c r="N139" i="152"/>
  <c r="N138" i="152"/>
  <c r="N137" i="152"/>
  <c r="N136" i="152"/>
  <c r="N135" i="152"/>
  <c r="N134" i="152"/>
  <c r="N133" i="152"/>
  <c r="N132" i="152"/>
  <c r="N131" i="152"/>
  <c r="N130" i="152"/>
  <c r="N129" i="152"/>
  <c r="N128" i="152"/>
  <c r="N127" i="152"/>
  <c r="N126" i="152"/>
  <c r="N125" i="152"/>
  <c r="N124" i="152"/>
  <c r="N123" i="152"/>
  <c r="N122" i="152"/>
  <c r="N121" i="152"/>
  <c r="N120" i="152"/>
  <c r="N119" i="152"/>
  <c r="N118" i="152"/>
  <c r="N117" i="152"/>
  <c r="N116" i="152"/>
  <c r="N115" i="152"/>
  <c r="N114" i="152"/>
  <c r="N113" i="152"/>
  <c r="N112" i="152"/>
  <c r="N111" i="152"/>
  <c r="N110" i="152"/>
  <c r="N109" i="152"/>
  <c r="N108" i="152"/>
  <c r="N107" i="152"/>
  <c r="N106" i="152"/>
  <c r="N105" i="152"/>
  <c r="N104" i="152"/>
  <c r="N103" i="152"/>
  <c r="N102" i="152"/>
  <c r="N101" i="152"/>
  <c r="N100" i="152"/>
  <c r="N99" i="152"/>
  <c r="N98" i="152"/>
  <c r="N97" i="152"/>
  <c r="N96" i="152"/>
  <c r="N95" i="152"/>
  <c r="N94" i="152"/>
  <c r="N93" i="152"/>
  <c r="N92" i="152"/>
  <c r="N91" i="152"/>
  <c r="N90" i="152"/>
  <c r="N89" i="152"/>
  <c r="N88" i="152"/>
  <c r="N87" i="152"/>
  <c r="N86" i="152"/>
  <c r="N85" i="152"/>
  <c r="N84" i="152"/>
  <c r="N83" i="152"/>
  <c r="N82" i="152"/>
  <c r="N81" i="152"/>
  <c r="N240" i="151"/>
  <c r="N239" i="151"/>
  <c r="N238" i="151"/>
  <c r="N237" i="151"/>
  <c r="N236" i="151"/>
  <c r="N235" i="151"/>
  <c r="N234" i="151"/>
  <c r="N233" i="151"/>
  <c r="N232" i="151"/>
  <c r="N231" i="151"/>
  <c r="N230" i="151"/>
  <c r="N229" i="151"/>
  <c r="N228" i="151"/>
  <c r="N227" i="151"/>
  <c r="N226" i="151"/>
  <c r="N225" i="151"/>
  <c r="N224" i="151"/>
  <c r="N223" i="151"/>
  <c r="N222" i="151"/>
  <c r="N221" i="151"/>
  <c r="N220" i="151"/>
  <c r="N219" i="151"/>
  <c r="N218" i="151"/>
  <c r="N217" i="151"/>
  <c r="N216" i="151"/>
  <c r="N215" i="151"/>
  <c r="N214" i="151"/>
  <c r="N213" i="151"/>
  <c r="N212" i="151"/>
  <c r="N211" i="151"/>
  <c r="N210" i="151"/>
  <c r="N209" i="151"/>
  <c r="N208" i="151"/>
  <c r="N207" i="151"/>
  <c r="N206" i="151"/>
  <c r="N205" i="151"/>
  <c r="N204" i="151"/>
  <c r="N203" i="151"/>
  <c r="N202" i="151"/>
  <c r="N201" i="151"/>
  <c r="N200" i="151"/>
  <c r="N199" i="151"/>
  <c r="N198" i="151"/>
  <c r="N197" i="151"/>
  <c r="N196" i="151"/>
  <c r="N195" i="151"/>
  <c r="N194" i="151"/>
  <c r="N193" i="151"/>
  <c r="N192" i="151"/>
  <c r="N191" i="151"/>
  <c r="N190" i="151"/>
  <c r="N189" i="151"/>
  <c r="N188" i="151"/>
  <c r="N187" i="151"/>
  <c r="N186" i="151"/>
  <c r="N185" i="151"/>
  <c r="N184" i="151"/>
  <c r="N183" i="151"/>
  <c r="N182" i="151"/>
  <c r="N181" i="151"/>
  <c r="N180" i="151"/>
  <c r="N179" i="151"/>
  <c r="N178" i="151"/>
  <c r="N177" i="151"/>
  <c r="N176" i="151"/>
  <c r="N175" i="151"/>
  <c r="N174" i="151"/>
  <c r="N173" i="151"/>
  <c r="N172" i="151"/>
  <c r="N171" i="151"/>
  <c r="N170" i="151"/>
  <c r="N169" i="151"/>
  <c r="N168" i="151"/>
  <c r="N167" i="151"/>
  <c r="N166" i="151"/>
  <c r="N165" i="151"/>
  <c r="N164" i="151"/>
  <c r="N163" i="151"/>
  <c r="N162" i="151"/>
  <c r="N161" i="151"/>
  <c r="N160" i="151"/>
  <c r="N159" i="151"/>
  <c r="N158" i="151"/>
  <c r="N157" i="151"/>
  <c r="N156" i="151"/>
  <c r="N155" i="151"/>
  <c r="N154" i="151"/>
  <c r="N153" i="151"/>
  <c r="N152" i="151"/>
  <c r="N151" i="151"/>
  <c r="N150" i="151"/>
  <c r="N149" i="151"/>
  <c r="N148" i="151"/>
  <c r="N147" i="151"/>
  <c r="N146" i="151"/>
  <c r="N145" i="151"/>
  <c r="N144" i="151"/>
  <c r="N143" i="151"/>
  <c r="N142" i="151"/>
  <c r="N141" i="151"/>
  <c r="N140" i="151"/>
  <c r="N139" i="151"/>
  <c r="N138" i="151"/>
  <c r="N137" i="151"/>
  <c r="N136" i="151"/>
  <c r="N135" i="151"/>
  <c r="N134" i="151"/>
  <c r="N133" i="151"/>
  <c r="N132" i="151"/>
  <c r="N131" i="151"/>
  <c r="N130" i="151"/>
  <c r="N129" i="151"/>
  <c r="N128" i="151"/>
  <c r="N127" i="151"/>
  <c r="N126" i="151"/>
  <c r="N125" i="151"/>
  <c r="N124" i="151"/>
  <c r="N123" i="151"/>
  <c r="N122" i="151"/>
  <c r="N121" i="151"/>
  <c r="N120" i="151"/>
  <c r="N119" i="151"/>
  <c r="N118" i="151"/>
  <c r="N117" i="151"/>
  <c r="N116" i="151"/>
  <c r="N115" i="151"/>
  <c r="N114" i="151"/>
  <c r="N113" i="151"/>
  <c r="N112" i="151"/>
  <c r="N111" i="151"/>
  <c r="N110" i="151"/>
  <c r="N109" i="151"/>
  <c r="N108" i="151"/>
  <c r="N107" i="151"/>
  <c r="N106" i="151"/>
  <c r="N105" i="151"/>
  <c r="N104" i="151"/>
  <c r="N103" i="151"/>
  <c r="N102" i="151"/>
  <c r="N101" i="151"/>
  <c r="N100" i="151"/>
  <c r="N99" i="151"/>
  <c r="N98" i="151"/>
  <c r="N97" i="151"/>
  <c r="N96" i="151"/>
  <c r="N95" i="151"/>
  <c r="N94" i="151"/>
  <c r="N93" i="151"/>
  <c r="N92" i="151"/>
  <c r="N91" i="151"/>
  <c r="N90" i="151"/>
  <c r="N89" i="151"/>
  <c r="N88" i="151"/>
  <c r="N87" i="151"/>
  <c r="N86" i="151"/>
  <c r="N85" i="151"/>
  <c r="N84" i="151"/>
  <c r="N83" i="151"/>
  <c r="N82" i="151"/>
  <c r="N81" i="151"/>
  <c r="N240" i="150"/>
  <c r="N239" i="150"/>
  <c r="N238" i="150"/>
  <c r="N237" i="150"/>
  <c r="N236" i="150"/>
  <c r="N235" i="150"/>
  <c r="N234" i="150"/>
  <c r="N233" i="150"/>
  <c r="N232" i="150"/>
  <c r="N231" i="150"/>
  <c r="N230" i="150"/>
  <c r="N229" i="150"/>
  <c r="N228" i="150"/>
  <c r="N227" i="150"/>
  <c r="N226" i="150"/>
  <c r="N225" i="150"/>
  <c r="N224" i="150"/>
  <c r="N223" i="150"/>
  <c r="N222" i="150"/>
  <c r="N221" i="150"/>
  <c r="N220" i="150"/>
  <c r="N219" i="150"/>
  <c r="N218" i="150"/>
  <c r="N217" i="150"/>
  <c r="N216" i="150"/>
  <c r="N215" i="150"/>
  <c r="N214" i="150"/>
  <c r="N213" i="150"/>
  <c r="N212" i="150"/>
  <c r="N211" i="150"/>
  <c r="N210" i="150"/>
  <c r="N209" i="150"/>
  <c r="N208" i="150"/>
  <c r="N207" i="150"/>
  <c r="N206" i="150"/>
  <c r="N205" i="150"/>
  <c r="N204" i="150"/>
  <c r="N203" i="150"/>
  <c r="N202" i="150"/>
  <c r="N201" i="150"/>
  <c r="N200" i="150"/>
  <c r="N199" i="150"/>
  <c r="N198" i="150"/>
  <c r="N197" i="150"/>
  <c r="N196" i="150"/>
  <c r="N195" i="150"/>
  <c r="N194" i="150"/>
  <c r="N193" i="150"/>
  <c r="N192" i="150"/>
  <c r="N191" i="150"/>
  <c r="N190" i="150"/>
  <c r="N189" i="150"/>
  <c r="N188" i="150"/>
  <c r="N187" i="150"/>
  <c r="N186" i="150"/>
  <c r="N185" i="150"/>
  <c r="N184" i="150"/>
  <c r="N183" i="150"/>
  <c r="N182" i="150"/>
  <c r="N181" i="150"/>
  <c r="N180" i="150"/>
  <c r="N179" i="150"/>
  <c r="N178" i="150"/>
  <c r="N177" i="150"/>
  <c r="N176" i="150"/>
  <c r="N175" i="150"/>
  <c r="N174" i="150"/>
  <c r="N173" i="150"/>
  <c r="N172" i="150"/>
  <c r="N171" i="150"/>
  <c r="N170" i="150"/>
  <c r="N169" i="150"/>
  <c r="N168" i="150"/>
  <c r="N167" i="150"/>
  <c r="N166" i="150"/>
  <c r="N165" i="150"/>
  <c r="N164" i="150"/>
  <c r="N163" i="150"/>
  <c r="N162" i="150"/>
  <c r="N161" i="150"/>
  <c r="N160" i="150"/>
  <c r="N159" i="150"/>
  <c r="N158" i="150"/>
  <c r="N157" i="150"/>
  <c r="N156" i="150"/>
  <c r="N155" i="150"/>
  <c r="N154" i="150"/>
  <c r="N153" i="150"/>
  <c r="N152" i="150"/>
  <c r="N151" i="150"/>
  <c r="N150" i="150"/>
  <c r="N149" i="150"/>
  <c r="N148" i="150"/>
  <c r="N147" i="150"/>
  <c r="N146" i="150"/>
  <c r="N145" i="150"/>
  <c r="N144" i="150"/>
  <c r="N143" i="150"/>
  <c r="N142" i="150"/>
  <c r="N141" i="150"/>
  <c r="N140" i="150"/>
  <c r="N139" i="150"/>
  <c r="N138" i="150"/>
  <c r="N137" i="150"/>
  <c r="N136" i="150"/>
  <c r="N135" i="150"/>
  <c r="N134" i="150"/>
  <c r="N133" i="150"/>
  <c r="N132" i="150"/>
  <c r="N131" i="150"/>
  <c r="N130" i="150"/>
  <c r="N129" i="150"/>
  <c r="N128" i="150"/>
  <c r="N127" i="150"/>
  <c r="N126" i="150"/>
  <c r="N125" i="150"/>
  <c r="N124" i="150"/>
  <c r="N123" i="150"/>
  <c r="N122" i="150"/>
  <c r="N121" i="150"/>
  <c r="N120" i="150"/>
  <c r="N119" i="150"/>
  <c r="N118" i="150"/>
  <c r="N117" i="150"/>
  <c r="N116" i="150"/>
  <c r="N115" i="150"/>
  <c r="N114" i="150"/>
  <c r="N113" i="150"/>
  <c r="N112" i="150"/>
  <c r="N111" i="150"/>
  <c r="N110" i="150"/>
  <c r="N109" i="150"/>
  <c r="N108" i="150"/>
  <c r="N107" i="150"/>
  <c r="N106" i="150"/>
  <c r="N105" i="150"/>
  <c r="N104" i="150"/>
  <c r="N103" i="150"/>
  <c r="N102" i="150"/>
  <c r="N101" i="150"/>
  <c r="N100" i="150"/>
  <c r="N99" i="150"/>
  <c r="N98" i="150"/>
  <c r="N97" i="150"/>
  <c r="N96" i="150"/>
  <c r="N95" i="150"/>
  <c r="N94" i="150"/>
  <c r="N93" i="150"/>
  <c r="N92" i="150"/>
  <c r="N91" i="150"/>
  <c r="N90" i="150"/>
  <c r="N89" i="150"/>
  <c r="N88" i="150"/>
  <c r="N87" i="150"/>
  <c r="N86" i="150"/>
  <c r="N85" i="150"/>
  <c r="N84" i="150"/>
  <c r="N83" i="150"/>
  <c r="N82" i="150"/>
  <c r="N81" i="150"/>
  <c r="N240" i="149"/>
  <c r="N239" i="149"/>
  <c r="N238" i="149"/>
  <c r="N237" i="149"/>
  <c r="N236" i="149"/>
  <c r="N235" i="149"/>
  <c r="N234" i="149"/>
  <c r="N233" i="149"/>
  <c r="N232" i="149"/>
  <c r="N231" i="149"/>
  <c r="N230" i="149"/>
  <c r="N229" i="149"/>
  <c r="N228" i="149"/>
  <c r="N227" i="149"/>
  <c r="N226" i="149"/>
  <c r="N225" i="149"/>
  <c r="N224" i="149"/>
  <c r="N223" i="149"/>
  <c r="N222" i="149"/>
  <c r="N221" i="149"/>
  <c r="N220" i="149"/>
  <c r="N219" i="149"/>
  <c r="N218" i="149"/>
  <c r="N217" i="149"/>
  <c r="N216" i="149"/>
  <c r="N215" i="149"/>
  <c r="N214" i="149"/>
  <c r="N213" i="149"/>
  <c r="N212" i="149"/>
  <c r="N211" i="149"/>
  <c r="N210" i="149"/>
  <c r="N209" i="149"/>
  <c r="N208" i="149"/>
  <c r="N207" i="149"/>
  <c r="N206" i="149"/>
  <c r="N205" i="149"/>
  <c r="N204" i="149"/>
  <c r="N203" i="149"/>
  <c r="N202" i="149"/>
  <c r="N201" i="149"/>
  <c r="N200" i="149"/>
  <c r="N199" i="149"/>
  <c r="N198" i="149"/>
  <c r="N197" i="149"/>
  <c r="N196" i="149"/>
  <c r="N195" i="149"/>
  <c r="N194" i="149"/>
  <c r="N193" i="149"/>
  <c r="N192" i="149"/>
  <c r="N191" i="149"/>
  <c r="N190" i="149"/>
  <c r="N189" i="149"/>
  <c r="N188" i="149"/>
  <c r="N187" i="149"/>
  <c r="N186" i="149"/>
  <c r="N185" i="149"/>
  <c r="N184" i="149"/>
  <c r="N183" i="149"/>
  <c r="N182" i="149"/>
  <c r="N181" i="149"/>
  <c r="N180" i="149"/>
  <c r="N179" i="149"/>
  <c r="N178" i="149"/>
  <c r="N177" i="149"/>
  <c r="N176" i="149"/>
  <c r="N175" i="149"/>
  <c r="N174" i="149"/>
  <c r="N173" i="149"/>
  <c r="N172" i="149"/>
  <c r="N171" i="149"/>
  <c r="N170" i="149"/>
  <c r="N169" i="149"/>
  <c r="N168" i="149"/>
  <c r="N167" i="149"/>
  <c r="N166" i="149"/>
  <c r="N165" i="149"/>
  <c r="N164" i="149"/>
  <c r="N163" i="149"/>
  <c r="N162" i="149"/>
  <c r="N161" i="149"/>
  <c r="N160" i="149"/>
  <c r="N159" i="149"/>
  <c r="N158" i="149"/>
  <c r="N157" i="149"/>
  <c r="N156" i="149"/>
  <c r="N155" i="149"/>
  <c r="N154" i="149"/>
  <c r="N153" i="149"/>
  <c r="N152" i="149"/>
  <c r="N151" i="149"/>
  <c r="N150" i="149"/>
  <c r="N149" i="149"/>
  <c r="N148" i="149"/>
  <c r="N147" i="149"/>
  <c r="N146" i="149"/>
  <c r="N145" i="149"/>
  <c r="N144" i="149"/>
  <c r="N143" i="149"/>
  <c r="N142" i="149"/>
  <c r="N141" i="149"/>
  <c r="N140" i="149"/>
  <c r="N139" i="149"/>
  <c r="N138" i="149"/>
  <c r="N137" i="149"/>
  <c r="N136" i="149"/>
  <c r="N135" i="149"/>
  <c r="N134" i="149"/>
  <c r="N133" i="149"/>
  <c r="N132" i="149"/>
  <c r="N131" i="149"/>
  <c r="N130" i="149"/>
  <c r="N129" i="149"/>
  <c r="N128" i="149"/>
  <c r="N127" i="149"/>
  <c r="N126" i="149"/>
  <c r="N125" i="149"/>
  <c r="N124" i="149"/>
  <c r="N123" i="149"/>
  <c r="N122" i="149"/>
  <c r="N121" i="149"/>
  <c r="N120" i="149"/>
  <c r="N119" i="149"/>
  <c r="N118" i="149"/>
  <c r="N117" i="149"/>
  <c r="N116" i="149"/>
  <c r="N115" i="149"/>
  <c r="N114" i="149"/>
  <c r="N113" i="149"/>
  <c r="N112" i="149"/>
  <c r="N111" i="149"/>
  <c r="N110" i="149"/>
  <c r="N109" i="149"/>
  <c r="N108" i="149"/>
  <c r="N107" i="149"/>
  <c r="N106" i="149"/>
  <c r="N105" i="149"/>
  <c r="N104" i="149"/>
  <c r="N103" i="149"/>
  <c r="N102" i="149"/>
  <c r="N101" i="149"/>
  <c r="N100" i="149"/>
  <c r="N99" i="149"/>
  <c r="N98" i="149"/>
  <c r="N97" i="149"/>
  <c r="N96" i="149"/>
  <c r="N95" i="149"/>
  <c r="N94" i="149"/>
  <c r="N93" i="149"/>
  <c r="N92" i="149"/>
  <c r="N91" i="149"/>
  <c r="N90" i="149"/>
  <c r="N89" i="149"/>
  <c r="N88" i="149"/>
  <c r="N87" i="149"/>
  <c r="N86" i="149"/>
  <c r="N85" i="149"/>
  <c r="N84" i="149"/>
  <c r="N83" i="149"/>
  <c r="N82" i="149"/>
  <c r="N81" i="149"/>
  <c r="N240" i="148"/>
  <c r="N239" i="148"/>
  <c r="N238" i="148"/>
  <c r="N237" i="148"/>
  <c r="N236" i="148"/>
  <c r="N235" i="148"/>
  <c r="N234" i="148"/>
  <c r="N233" i="148"/>
  <c r="N232" i="148"/>
  <c r="N231" i="148"/>
  <c r="N230" i="148"/>
  <c r="N229" i="148"/>
  <c r="N228" i="148"/>
  <c r="N227" i="148"/>
  <c r="N226" i="148"/>
  <c r="N225" i="148"/>
  <c r="N224" i="148"/>
  <c r="N223" i="148"/>
  <c r="N222" i="148"/>
  <c r="N221" i="148"/>
  <c r="N220" i="148"/>
  <c r="N219" i="148"/>
  <c r="N218" i="148"/>
  <c r="N217" i="148"/>
  <c r="N216" i="148"/>
  <c r="N215" i="148"/>
  <c r="N214" i="148"/>
  <c r="N213" i="148"/>
  <c r="N212" i="148"/>
  <c r="N211" i="148"/>
  <c r="N210" i="148"/>
  <c r="N209" i="148"/>
  <c r="N208" i="148"/>
  <c r="N207" i="148"/>
  <c r="N206" i="148"/>
  <c r="N205" i="148"/>
  <c r="N204" i="148"/>
  <c r="N203" i="148"/>
  <c r="N202" i="148"/>
  <c r="N201" i="148"/>
  <c r="N200" i="148"/>
  <c r="N199" i="148"/>
  <c r="N198" i="148"/>
  <c r="N197" i="148"/>
  <c r="N196" i="148"/>
  <c r="N195" i="148"/>
  <c r="N194" i="148"/>
  <c r="N193" i="148"/>
  <c r="N192" i="148"/>
  <c r="N191" i="148"/>
  <c r="N190" i="148"/>
  <c r="N189" i="148"/>
  <c r="N188" i="148"/>
  <c r="N187" i="148"/>
  <c r="N186" i="148"/>
  <c r="N185" i="148"/>
  <c r="N184" i="148"/>
  <c r="N183" i="148"/>
  <c r="N182" i="148"/>
  <c r="N181" i="148"/>
  <c r="N180" i="148"/>
  <c r="N179" i="148"/>
  <c r="N178" i="148"/>
  <c r="N177" i="148"/>
  <c r="N176" i="148"/>
  <c r="N175" i="148"/>
  <c r="N174" i="148"/>
  <c r="N173" i="148"/>
  <c r="N172" i="148"/>
  <c r="N171" i="148"/>
  <c r="N170" i="148"/>
  <c r="N169" i="148"/>
  <c r="N168" i="148"/>
  <c r="N167" i="148"/>
  <c r="N166" i="148"/>
  <c r="N165" i="148"/>
  <c r="N164" i="148"/>
  <c r="N163" i="148"/>
  <c r="N162" i="148"/>
  <c r="N161" i="148"/>
  <c r="N160" i="148"/>
  <c r="N159" i="148"/>
  <c r="N158" i="148"/>
  <c r="N157" i="148"/>
  <c r="N156" i="148"/>
  <c r="N155" i="148"/>
  <c r="N154" i="148"/>
  <c r="N153" i="148"/>
  <c r="N152" i="148"/>
  <c r="N151" i="148"/>
  <c r="N150" i="148"/>
  <c r="N149" i="148"/>
  <c r="N148" i="148"/>
  <c r="N147" i="148"/>
  <c r="N146" i="148"/>
  <c r="N145" i="148"/>
  <c r="N144" i="148"/>
  <c r="N143" i="148"/>
  <c r="N142" i="148"/>
  <c r="N141" i="148"/>
  <c r="N140" i="148"/>
  <c r="N139" i="148"/>
  <c r="N138" i="148"/>
  <c r="N137" i="148"/>
  <c r="N136" i="148"/>
  <c r="N135" i="148"/>
  <c r="N134" i="148"/>
  <c r="N133" i="148"/>
  <c r="N132" i="148"/>
  <c r="N131" i="148"/>
  <c r="N130" i="148"/>
  <c r="N129" i="148"/>
  <c r="N128" i="148"/>
  <c r="N127" i="148"/>
  <c r="N126" i="148"/>
  <c r="N125" i="148"/>
  <c r="N124" i="148"/>
  <c r="N123" i="148"/>
  <c r="N122" i="148"/>
  <c r="N121" i="148"/>
  <c r="N120" i="148"/>
  <c r="N119" i="148"/>
  <c r="N118" i="148"/>
  <c r="N117" i="148"/>
  <c r="N116" i="148"/>
  <c r="N115" i="148"/>
  <c r="N114" i="148"/>
  <c r="N113" i="148"/>
  <c r="N112" i="148"/>
  <c r="N111" i="148"/>
  <c r="N110" i="148"/>
  <c r="N109" i="148"/>
  <c r="N108" i="148"/>
  <c r="N107" i="148"/>
  <c r="N106" i="148"/>
  <c r="N105" i="148"/>
  <c r="N104" i="148"/>
  <c r="N103" i="148"/>
  <c r="N102" i="148"/>
  <c r="N101" i="148"/>
  <c r="N100" i="148"/>
  <c r="N99" i="148"/>
  <c r="N98" i="148"/>
  <c r="N97" i="148"/>
  <c r="N96" i="148"/>
  <c r="N95" i="148"/>
  <c r="N94" i="148"/>
  <c r="N93" i="148"/>
  <c r="N92" i="148"/>
  <c r="N91" i="148"/>
  <c r="N90" i="148"/>
  <c r="N89" i="148"/>
  <c r="N88" i="148"/>
  <c r="N87" i="148"/>
  <c r="N86" i="148"/>
  <c r="N85" i="148"/>
  <c r="N84" i="148"/>
  <c r="N83" i="148"/>
  <c r="N82" i="148"/>
  <c r="N81" i="148"/>
  <c r="N240" i="147"/>
  <c r="N239" i="147"/>
  <c r="N238" i="147"/>
  <c r="N237" i="147"/>
  <c r="N236" i="147"/>
  <c r="N235" i="147"/>
  <c r="N234" i="147"/>
  <c r="N233" i="147"/>
  <c r="N232" i="147"/>
  <c r="N231" i="147"/>
  <c r="N230" i="147"/>
  <c r="N229" i="147"/>
  <c r="N228" i="147"/>
  <c r="N227" i="147"/>
  <c r="N226" i="147"/>
  <c r="N225" i="147"/>
  <c r="N224" i="147"/>
  <c r="N223" i="147"/>
  <c r="N222" i="147"/>
  <c r="N221" i="147"/>
  <c r="N220" i="147"/>
  <c r="N219" i="147"/>
  <c r="N218" i="147"/>
  <c r="N217" i="147"/>
  <c r="N216" i="147"/>
  <c r="N215" i="147"/>
  <c r="N214" i="147"/>
  <c r="N213" i="147"/>
  <c r="N212" i="147"/>
  <c r="N211" i="147"/>
  <c r="N210" i="147"/>
  <c r="N209" i="147"/>
  <c r="N208" i="147"/>
  <c r="N207" i="147"/>
  <c r="N206" i="147"/>
  <c r="N205" i="147"/>
  <c r="N204" i="147"/>
  <c r="N203" i="147"/>
  <c r="N202" i="147"/>
  <c r="N201" i="147"/>
  <c r="N200" i="147"/>
  <c r="N199" i="147"/>
  <c r="N198" i="147"/>
  <c r="N197" i="147"/>
  <c r="N196" i="147"/>
  <c r="N195" i="147"/>
  <c r="N194" i="147"/>
  <c r="N193" i="147"/>
  <c r="N192" i="147"/>
  <c r="N191" i="147"/>
  <c r="N190" i="147"/>
  <c r="N189" i="147"/>
  <c r="N188" i="147"/>
  <c r="N187" i="147"/>
  <c r="N186" i="147"/>
  <c r="N185" i="147"/>
  <c r="N184" i="147"/>
  <c r="N183" i="147"/>
  <c r="N182" i="147"/>
  <c r="N181" i="147"/>
  <c r="N180" i="147"/>
  <c r="N179" i="147"/>
  <c r="N178" i="147"/>
  <c r="N177" i="147"/>
  <c r="N176" i="147"/>
  <c r="N175" i="147"/>
  <c r="N174" i="147"/>
  <c r="N173" i="147"/>
  <c r="N172" i="147"/>
  <c r="N171" i="147"/>
  <c r="N170" i="147"/>
  <c r="N169" i="147"/>
  <c r="N168" i="147"/>
  <c r="N167" i="147"/>
  <c r="N166" i="147"/>
  <c r="N165" i="147"/>
  <c r="N164" i="147"/>
  <c r="N163" i="147"/>
  <c r="N162" i="147"/>
  <c r="N161" i="147"/>
  <c r="N160" i="147"/>
  <c r="N159" i="147"/>
  <c r="N158" i="147"/>
  <c r="N157" i="147"/>
  <c r="N156" i="147"/>
  <c r="N155" i="147"/>
  <c r="N154" i="147"/>
  <c r="N153" i="147"/>
  <c r="N152" i="147"/>
  <c r="N151" i="147"/>
  <c r="N150" i="147"/>
  <c r="N149" i="147"/>
  <c r="N148" i="147"/>
  <c r="N147" i="147"/>
  <c r="N146" i="147"/>
  <c r="N145" i="147"/>
  <c r="N144" i="147"/>
  <c r="N143" i="147"/>
  <c r="N142" i="147"/>
  <c r="N141" i="147"/>
  <c r="N140" i="147"/>
  <c r="N139" i="147"/>
  <c r="N138" i="147"/>
  <c r="N137" i="147"/>
  <c r="N136" i="147"/>
  <c r="N135" i="147"/>
  <c r="N134" i="147"/>
  <c r="N133" i="147"/>
  <c r="N132" i="147"/>
  <c r="N131" i="147"/>
  <c r="N130" i="147"/>
  <c r="N129" i="147"/>
  <c r="N128" i="147"/>
  <c r="N127" i="147"/>
  <c r="N126" i="147"/>
  <c r="N125" i="147"/>
  <c r="N124" i="147"/>
  <c r="N123" i="147"/>
  <c r="N122" i="147"/>
  <c r="N121" i="147"/>
  <c r="N120" i="147"/>
  <c r="N119" i="147"/>
  <c r="N118" i="147"/>
  <c r="N117" i="147"/>
  <c r="N116" i="147"/>
  <c r="N115" i="147"/>
  <c r="N114" i="147"/>
  <c r="N113" i="147"/>
  <c r="N112" i="147"/>
  <c r="N111" i="147"/>
  <c r="N110" i="147"/>
  <c r="N109" i="147"/>
  <c r="N108" i="147"/>
  <c r="N107" i="147"/>
  <c r="N106" i="147"/>
  <c r="N105" i="147"/>
  <c r="N104" i="147"/>
  <c r="N103" i="147"/>
  <c r="N102" i="147"/>
  <c r="N101" i="147"/>
  <c r="N100" i="147"/>
  <c r="N99" i="147"/>
  <c r="N98" i="147"/>
  <c r="N97" i="147"/>
  <c r="N96" i="147"/>
  <c r="N95" i="147"/>
  <c r="N94" i="147"/>
  <c r="N93" i="147"/>
  <c r="N92" i="147"/>
  <c r="N91" i="147"/>
  <c r="N90" i="147"/>
  <c r="N89" i="147"/>
  <c r="N88" i="147"/>
  <c r="N87" i="147"/>
  <c r="N86" i="147"/>
  <c r="N85" i="147"/>
  <c r="N84" i="147"/>
  <c r="N83" i="147"/>
  <c r="N82" i="147"/>
  <c r="N81" i="147"/>
  <c r="N240" i="146"/>
  <c r="N239" i="146"/>
  <c r="N238" i="146"/>
  <c r="N237" i="146"/>
  <c r="N236" i="146"/>
  <c r="N235" i="146"/>
  <c r="N234" i="146"/>
  <c r="N233" i="146"/>
  <c r="N232" i="146"/>
  <c r="N231" i="146"/>
  <c r="N230" i="146"/>
  <c r="N229" i="146"/>
  <c r="N228" i="146"/>
  <c r="N227" i="146"/>
  <c r="N226" i="146"/>
  <c r="N225" i="146"/>
  <c r="N224" i="146"/>
  <c r="N223" i="146"/>
  <c r="N222" i="146"/>
  <c r="N221" i="146"/>
  <c r="N220" i="146"/>
  <c r="N219" i="146"/>
  <c r="N218" i="146"/>
  <c r="N217" i="146"/>
  <c r="N216" i="146"/>
  <c r="N215" i="146"/>
  <c r="N214" i="146"/>
  <c r="N213" i="146"/>
  <c r="N212" i="146"/>
  <c r="N211" i="146"/>
  <c r="N210" i="146"/>
  <c r="N209" i="146"/>
  <c r="N208" i="146"/>
  <c r="N207" i="146"/>
  <c r="N206" i="146"/>
  <c r="N205" i="146"/>
  <c r="N204" i="146"/>
  <c r="N203" i="146"/>
  <c r="N202" i="146"/>
  <c r="N201" i="146"/>
  <c r="N200" i="146"/>
  <c r="N199" i="146"/>
  <c r="N198" i="146"/>
  <c r="N197" i="146"/>
  <c r="N196" i="146"/>
  <c r="N195" i="146"/>
  <c r="N194" i="146"/>
  <c r="N193" i="146"/>
  <c r="N192" i="146"/>
  <c r="N191" i="146"/>
  <c r="N190" i="146"/>
  <c r="N189" i="146"/>
  <c r="N188" i="146"/>
  <c r="N187" i="146"/>
  <c r="N186" i="146"/>
  <c r="N185" i="146"/>
  <c r="N184" i="146"/>
  <c r="N183" i="146"/>
  <c r="N182" i="146"/>
  <c r="N181" i="146"/>
  <c r="N180" i="146"/>
  <c r="N179" i="146"/>
  <c r="N178" i="146"/>
  <c r="N177" i="146"/>
  <c r="N176" i="146"/>
  <c r="N175" i="146"/>
  <c r="N174" i="146"/>
  <c r="N173" i="146"/>
  <c r="N172" i="146"/>
  <c r="N171" i="146"/>
  <c r="N170" i="146"/>
  <c r="N169" i="146"/>
  <c r="N168" i="146"/>
  <c r="N167" i="146"/>
  <c r="N166" i="146"/>
  <c r="N165" i="146"/>
  <c r="N164" i="146"/>
  <c r="N163" i="146"/>
  <c r="N162" i="146"/>
  <c r="N161" i="146"/>
  <c r="N160" i="146"/>
  <c r="N159" i="146"/>
  <c r="N158" i="146"/>
  <c r="N157" i="146"/>
  <c r="N156" i="146"/>
  <c r="N155" i="146"/>
  <c r="N154" i="146"/>
  <c r="N153" i="146"/>
  <c r="N152" i="146"/>
  <c r="N151" i="146"/>
  <c r="N150" i="146"/>
  <c r="N149" i="146"/>
  <c r="N148" i="146"/>
  <c r="N147" i="146"/>
  <c r="N146" i="146"/>
  <c r="N145" i="146"/>
  <c r="N144" i="146"/>
  <c r="N143" i="146"/>
  <c r="N142" i="146"/>
  <c r="N141" i="146"/>
  <c r="N140" i="146"/>
  <c r="N139" i="146"/>
  <c r="N138" i="146"/>
  <c r="N137" i="146"/>
  <c r="N136" i="146"/>
  <c r="N135" i="146"/>
  <c r="N134" i="146"/>
  <c r="N133" i="146"/>
  <c r="N132" i="146"/>
  <c r="N131" i="146"/>
  <c r="N130" i="146"/>
  <c r="N129" i="146"/>
  <c r="N128" i="146"/>
  <c r="N127" i="146"/>
  <c r="N126" i="146"/>
  <c r="N125" i="146"/>
  <c r="N124" i="146"/>
  <c r="N123" i="146"/>
  <c r="N122" i="146"/>
  <c r="N121" i="146"/>
  <c r="N120" i="146"/>
  <c r="N119" i="146"/>
  <c r="N118" i="146"/>
  <c r="N117" i="146"/>
  <c r="N116" i="146"/>
  <c r="N115" i="146"/>
  <c r="N114" i="146"/>
  <c r="N113" i="146"/>
  <c r="N112" i="146"/>
  <c r="N111" i="146"/>
  <c r="N110" i="146"/>
  <c r="N109" i="146"/>
  <c r="N108" i="146"/>
  <c r="N107" i="146"/>
  <c r="N106" i="146"/>
  <c r="N105" i="146"/>
  <c r="N104" i="146"/>
  <c r="N103" i="146"/>
  <c r="N102" i="146"/>
  <c r="N101" i="146"/>
  <c r="N100" i="146"/>
  <c r="N99" i="146"/>
  <c r="N98" i="146"/>
  <c r="N97" i="146"/>
  <c r="N96" i="146"/>
  <c r="N95" i="146"/>
  <c r="N94" i="146"/>
  <c r="N93" i="146"/>
  <c r="N92" i="146"/>
  <c r="N91" i="146"/>
  <c r="N90" i="146"/>
  <c r="N89" i="146"/>
  <c r="N88" i="146"/>
  <c r="N87" i="146"/>
  <c r="N86" i="146"/>
  <c r="N85" i="146"/>
  <c r="N84" i="146"/>
  <c r="N83" i="146"/>
  <c r="N82" i="146"/>
  <c r="N81" i="146"/>
  <c r="N240" i="145"/>
  <c r="N239" i="145"/>
  <c r="N238" i="145"/>
  <c r="N237" i="145"/>
  <c r="N236" i="145"/>
  <c r="N235" i="145"/>
  <c r="N234" i="145"/>
  <c r="N233" i="145"/>
  <c r="N232" i="145"/>
  <c r="N231" i="145"/>
  <c r="N230" i="145"/>
  <c r="N229" i="145"/>
  <c r="N228" i="145"/>
  <c r="N227" i="145"/>
  <c r="N226" i="145"/>
  <c r="N225" i="145"/>
  <c r="N224" i="145"/>
  <c r="N223" i="145"/>
  <c r="N222" i="145"/>
  <c r="N221" i="145"/>
  <c r="N220" i="145"/>
  <c r="N219" i="145"/>
  <c r="N218" i="145"/>
  <c r="N217" i="145"/>
  <c r="N216" i="145"/>
  <c r="N215" i="145"/>
  <c r="N214" i="145"/>
  <c r="N213" i="145"/>
  <c r="N212" i="145"/>
  <c r="N211" i="145"/>
  <c r="N210" i="145"/>
  <c r="N209" i="145"/>
  <c r="N208" i="145"/>
  <c r="N207" i="145"/>
  <c r="N206" i="145"/>
  <c r="N205" i="145"/>
  <c r="N204" i="145"/>
  <c r="N203" i="145"/>
  <c r="N202" i="145"/>
  <c r="N201" i="145"/>
  <c r="N200" i="145"/>
  <c r="N199" i="145"/>
  <c r="N198" i="145"/>
  <c r="N197" i="145"/>
  <c r="N196" i="145"/>
  <c r="N195" i="145"/>
  <c r="N194" i="145"/>
  <c r="N193" i="145"/>
  <c r="N192" i="145"/>
  <c r="N191" i="145"/>
  <c r="N190" i="145"/>
  <c r="N189" i="145"/>
  <c r="N188" i="145"/>
  <c r="N187" i="145"/>
  <c r="N186" i="145"/>
  <c r="N185" i="145"/>
  <c r="N184" i="145"/>
  <c r="N183" i="145"/>
  <c r="N182" i="145"/>
  <c r="N181" i="145"/>
  <c r="N180" i="145"/>
  <c r="N179" i="145"/>
  <c r="N178" i="145"/>
  <c r="N177" i="145"/>
  <c r="N176" i="145"/>
  <c r="N175" i="145"/>
  <c r="N174" i="145"/>
  <c r="N173" i="145"/>
  <c r="N172" i="145"/>
  <c r="N171" i="145"/>
  <c r="N170" i="145"/>
  <c r="N169" i="145"/>
  <c r="N168" i="145"/>
  <c r="N167" i="145"/>
  <c r="N166" i="145"/>
  <c r="N165" i="145"/>
  <c r="N164" i="145"/>
  <c r="N163" i="145"/>
  <c r="N162" i="145"/>
  <c r="N161" i="145"/>
  <c r="N160" i="145"/>
  <c r="N159" i="145"/>
  <c r="N158" i="145"/>
  <c r="N157" i="145"/>
  <c r="N156" i="145"/>
  <c r="N155" i="145"/>
  <c r="N154" i="145"/>
  <c r="N153" i="145"/>
  <c r="N152" i="145"/>
  <c r="N151" i="145"/>
  <c r="N150" i="145"/>
  <c r="N149" i="145"/>
  <c r="N148" i="145"/>
  <c r="N147" i="145"/>
  <c r="N146" i="145"/>
  <c r="N145" i="145"/>
  <c r="N144" i="145"/>
  <c r="N143" i="145"/>
  <c r="N142" i="145"/>
  <c r="N141" i="145"/>
  <c r="N140" i="145"/>
  <c r="N139" i="145"/>
  <c r="N138" i="145"/>
  <c r="N137" i="145"/>
  <c r="N136" i="145"/>
  <c r="N135" i="145"/>
  <c r="N134" i="145"/>
  <c r="N133" i="145"/>
  <c r="N132" i="145"/>
  <c r="N131" i="145"/>
  <c r="N130" i="145"/>
  <c r="N129" i="145"/>
  <c r="N128" i="145"/>
  <c r="N127" i="145"/>
  <c r="N126" i="145"/>
  <c r="N125" i="145"/>
  <c r="N124" i="145"/>
  <c r="N123" i="145"/>
  <c r="N122" i="145"/>
  <c r="N121" i="145"/>
  <c r="N120" i="145"/>
  <c r="N119" i="145"/>
  <c r="N118" i="145"/>
  <c r="N117" i="145"/>
  <c r="N116" i="145"/>
  <c r="N115" i="145"/>
  <c r="N114" i="145"/>
  <c r="N113" i="145"/>
  <c r="N112" i="145"/>
  <c r="N111" i="145"/>
  <c r="N110" i="145"/>
  <c r="N109" i="145"/>
  <c r="N108" i="145"/>
  <c r="N107" i="145"/>
  <c r="N106" i="145"/>
  <c r="N105" i="145"/>
  <c r="N104" i="145"/>
  <c r="N103" i="145"/>
  <c r="N102" i="145"/>
  <c r="N101" i="145"/>
  <c r="N100" i="145"/>
  <c r="N99" i="145"/>
  <c r="N98" i="145"/>
  <c r="N97" i="145"/>
  <c r="N96" i="145"/>
  <c r="N95" i="145"/>
  <c r="N94" i="145"/>
  <c r="N93" i="145"/>
  <c r="N92" i="145"/>
  <c r="N91" i="145"/>
  <c r="N90" i="145"/>
  <c r="N89" i="145"/>
  <c r="N88" i="145"/>
  <c r="N87" i="145"/>
  <c r="N86" i="145"/>
  <c r="N85" i="145"/>
  <c r="N84" i="145"/>
  <c r="N83" i="145"/>
  <c r="N82" i="145"/>
  <c r="N81" i="145"/>
  <c r="N240" i="144"/>
  <c r="N239" i="144"/>
  <c r="N238" i="144"/>
  <c r="N237" i="144"/>
  <c r="N236" i="144"/>
  <c r="N235" i="144"/>
  <c r="N234" i="144"/>
  <c r="N233" i="144"/>
  <c r="N232" i="144"/>
  <c r="N231" i="144"/>
  <c r="N230" i="144"/>
  <c r="N229" i="144"/>
  <c r="N228" i="144"/>
  <c r="N227" i="144"/>
  <c r="N226" i="144"/>
  <c r="N225" i="144"/>
  <c r="N224" i="144"/>
  <c r="N223" i="144"/>
  <c r="N222" i="144"/>
  <c r="N221" i="144"/>
  <c r="N220" i="144"/>
  <c r="N219" i="144"/>
  <c r="N218" i="144"/>
  <c r="N217" i="144"/>
  <c r="N216" i="144"/>
  <c r="N215" i="144"/>
  <c r="N214" i="144"/>
  <c r="N213" i="144"/>
  <c r="N212" i="144"/>
  <c r="N211" i="144"/>
  <c r="N210" i="144"/>
  <c r="N209" i="144"/>
  <c r="N208" i="144"/>
  <c r="N207" i="144"/>
  <c r="N206" i="144"/>
  <c r="N205" i="144"/>
  <c r="N204" i="144"/>
  <c r="N203" i="144"/>
  <c r="N202" i="144"/>
  <c r="N201" i="144"/>
  <c r="N200" i="144"/>
  <c r="N199" i="144"/>
  <c r="N198" i="144"/>
  <c r="N197" i="144"/>
  <c r="N196" i="144"/>
  <c r="N195" i="144"/>
  <c r="N194" i="144"/>
  <c r="N193" i="144"/>
  <c r="N192" i="144"/>
  <c r="N191" i="144"/>
  <c r="N190" i="144"/>
  <c r="N189" i="144"/>
  <c r="N188" i="144"/>
  <c r="N187" i="144"/>
  <c r="N186" i="144"/>
  <c r="N185" i="144"/>
  <c r="N184" i="144"/>
  <c r="N183" i="144"/>
  <c r="N182" i="144"/>
  <c r="N181" i="144"/>
  <c r="N180" i="144"/>
  <c r="N179" i="144"/>
  <c r="N178" i="144"/>
  <c r="N177" i="144"/>
  <c r="N176" i="144"/>
  <c r="N175" i="144"/>
  <c r="N174" i="144"/>
  <c r="N173" i="144"/>
  <c r="N172" i="144"/>
  <c r="N171" i="144"/>
  <c r="N170" i="144"/>
  <c r="N169" i="144"/>
  <c r="N168" i="144"/>
  <c r="N167" i="144"/>
  <c r="N166" i="144"/>
  <c r="N165" i="144"/>
  <c r="N164" i="144"/>
  <c r="N163" i="144"/>
  <c r="N162" i="144"/>
  <c r="N161" i="144"/>
  <c r="N160" i="144"/>
  <c r="N159" i="144"/>
  <c r="N158" i="144"/>
  <c r="N157" i="144"/>
  <c r="N156" i="144"/>
  <c r="N155" i="144"/>
  <c r="N154" i="144"/>
  <c r="N153" i="144"/>
  <c r="N152" i="144"/>
  <c r="N151" i="144"/>
  <c r="N150" i="144"/>
  <c r="N149" i="144"/>
  <c r="N148" i="144"/>
  <c r="N147" i="144"/>
  <c r="N146" i="144"/>
  <c r="N145" i="144"/>
  <c r="N144" i="144"/>
  <c r="N143" i="144"/>
  <c r="N142" i="144"/>
  <c r="N141" i="144"/>
  <c r="N140" i="144"/>
  <c r="N139" i="144"/>
  <c r="N138" i="144"/>
  <c r="N137" i="144"/>
  <c r="N136" i="144"/>
  <c r="N135" i="144"/>
  <c r="N134" i="144"/>
  <c r="N133" i="144"/>
  <c r="N132" i="144"/>
  <c r="N131" i="144"/>
  <c r="N130" i="144"/>
  <c r="N129" i="144"/>
  <c r="N128" i="144"/>
  <c r="N127" i="144"/>
  <c r="N126" i="144"/>
  <c r="N125" i="144"/>
  <c r="N124" i="144"/>
  <c r="N123" i="144"/>
  <c r="N122" i="144"/>
  <c r="N121" i="144"/>
  <c r="N120" i="144"/>
  <c r="N119" i="144"/>
  <c r="N118" i="144"/>
  <c r="N117" i="144"/>
  <c r="N116" i="144"/>
  <c r="N115" i="144"/>
  <c r="N114" i="144"/>
  <c r="N113" i="144"/>
  <c r="N112" i="144"/>
  <c r="N111" i="144"/>
  <c r="N110" i="144"/>
  <c r="N109" i="144"/>
  <c r="N108" i="144"/>
  <c r="N107" i="144"/>
  <c r="N106" i="144"/>
  <c r="N105" i="144"/>
  <c r="N104" i="144"/>
  <c r="N103" i="144"/>
  <c r="N102" i="144"/>
  <c r="N101" i="144"/>
  <c r="N100" i="144"/>
  <c r="N99" i="144"/>
  <c r="N98" i="144"/>
  <c r="N97" i="144"/>
  <c r="N96" i="144"/>
  <c r="N95" i="144"/>
  <c r="N94" i="144"/>
  <c r="N93" i="144"/>
  <c r="N92" i="144"/>
  <c r="N91" i="144"/>
  <c r="N90" i="144"/>
  <c r="N89" i="144"/>
  <c r="N88" i="144"/>
  <c r="N87" i="144"/>
  <c r="N86" i="144"/>
  <c r="N85" i="144"/>
  <c r="N84" i="144"/>
  <c r="N83" i="144"/>
  <c r="N82" i="144"/>
  <c r="N81" i="144"/>
  <c r="N240" i="143"/>
  <c r="N239" i="143"/>
  <c r="N238" i="143"/>
  <c r="N237" i="143"/>
  <c r="N236" i="143"/>
  <c r="N235" i="143"/>
  <c r="N234" i="143"/>
  <c r="N233" i="143"/>
  <c r="N232" i="143"/>
  <c r="N231" i="143"/>
  <c r="N230" i="143"/>
  <c r="N229" i="143"/>
  <c r="N228" i="143"/>
  <c r="N227" i="143"/>
  <c r="N226" i="143"/>
  <c r="N225" i="143"/>
  <c r="N224" i="143"/>
  <c r="N223" i="143"/>
  <c r="N222" i="143"/>
  <c r="N221" i="143"/>
  <c r="N220" i="143"/>
  <c r="N219" i="143"/>
  <c r="N218" i="143"/>
  <c r="N217" i="143"/>
  <c r="N216" i="143"/>
  <c r="N215" i="143"/>
  <c r="N214" i="143"/>
  <c r="N213" i="143"/>
  <c r="N212" i="143"/>
  <c r="N211" i="143"/>
  <c r="N210" i="143"/>
  <c r="N209" i="143"/>
  <c r="N208" i="143"/>
  <c r="N207" i="143"/>
  <c r="N206" i="143"/>
  <c r="N205" i="143"/>
  <c r="N204" i="143"/>
  <c r="N203" i="143"/>
  <c r="N202" i="143"/>
  <c r="N201" i="143"/>
  <c r="N200" i="143"/>
  <c r="N199" i="143"/>
  <c r="N198" i="143"/>
  <c r="N197" i="143"/>
  <c r="N196" i="143"/>
  <c r="N195" i="143"/>
  <c r="N194" i="143"/>
  <c r="N193" i="143"/>
  <c r="N192" i="143"/>
  <c r="N191" i="143"/>
  <c r="N190" i="143"/>
  <c r="N189" i="143"/>
  <c r="N188" i="143"/>
  <c r="N187" i="143"/>
  <c r="N186" i="143"/>
  <c r="N185" i="143"/>
  <c r="N184" i="143"/>
  <c r="N183" i="143"/>
  <c r="N182" i="143"/>
  <c r="N181" i="143"/>
  <c r="N180" i="143"/>
  <c r="N179" i="143"/>
  <c r="N178" i="143"/>
  <c r="N177" i="143"/>
  <c r="N176" i="143"/>
  <c r="N175" i="143"/>
  <c r="N174" i="143"/>
  <c r="N173" i="143"/>
  <c r="N172" i="143"/>
  <c r="N171" i="143"/>
  <c r="N170" i="143"/>
  <c r="N169" i="143"/>
  <c r="N168" i="143"/>
  <c r="N167" i="143"/>
  <c r="N166" i="143"/>
  <c r="N165" i="143"/>
  <c r="N164" i="143"/>
  <c r="N163" i="143"/>
  <c r="N162" i="143"/>
  <c r="N161" i="143"/>
  <c r="N160" i="143"/>
  <c r="N159" i="143"/>
  <c r="N158" i="143"/>
  <c r="N157" i="143"/>
  <c r="N156" i="143"/>
  <c r="N155" i="143"/>
  <c r="N154" i="143"/>
  <c r="N153" i="143"/>
  <c r="N152" i="143"/>
  <c r="N151" i="143"/>
  <c r="N150" i="143"/>
  <c r="N149" i="143"/>
  <c r="N148" i="143"/>
  <c r="N147" i="143"/>
  <c r="N146" i="143"/>
  <c r="N145" i="143"/>
  <c r="N144" i="143"/>
  <c r="N143" i="143"/>
  <c r="N142" i="143"/>
  <c r="N141" i="143"/>
  <c r="N140" i="143"/>
  <c r="N139" i="143"/>
  <c r="N138" i="143"/>
  <c r="N137" i="143"/>
  <c r="N136" i="143"/>
  <c r="N135" i="143"/>
  <c r="N134" i="143"/>
  <c r="N133" i="143"/>
  <c r="N132" i="143"/>
  <c r="N131" i="143"/>
  <c r="N130" i="143"/>
  <c r="N129" i="143"/>
  <c r="N128" i="143"/>
  <c r="N127" i="143"/>
  <c r="N126" i="143"/>
  <c r="N125" i="143"/>
  <c r="N124" i="143"/>
  <c r="N123" i="143"/>
  <c r="N122" i="143"/>
  <c r="N121" i="143"/>
  <c r="N120" i="143"/>
  <c r="N119" i="143"/>
  <c r="N118" i="143"/>
  <c r="N117" i="143"/>
  <c r="N116" i="143"/>
  <c r="N115" i="143"/>
  <c r="N114" i="143"/>
  <c r="N113" i="143"/>
  <c r="N112" i="143"/>
  <c r="N111" i="143"/>
  <c r="N110" i="143"/>
  <c r="N109" i="143"/>
  <c r="N108" i="143"/>
  <c r="N107" i="143"/>
  <c r="N106" i="143"/>
  <c r="N105" i="143"/>
  <c r="N104" i="143"/>
  <c r="N103" i="143"/>
  <c r="N102" i="143"/>
  <c r="N101" i="143"/>
  <c r="N100" i="143"/>
  <c r="N99" i="143"/>
  <c r="N98" i="143"/>
  <c r="N97" i="143"/>
  <c r="N96" i="143"/>
  <c r="N95" i="143"/>
  <c r="N94" i="143"/>
  <c r="N93" i="143"/>
  <c r="N92" i="143"/>
  <c r="N91" i="143"/>
  <c r="N90" i="143"/>
  <c r="N89" i="143"/>
  <c r="N88" i="143"/>
  <c r="N87" i="143"/>
  <c r="N86" i="143"/>
  <c r="N85" i="143"/>
  <c r="N84" i="143"/>
  <c r="N83" i="143"/>
  <c r="N82" i="143"/>
  <c r="N81" i="143"/>
  <c r="N240" i="142"/>
  <c r="N239" i="142"/>
  <c r="N238" i="142"/>
  <c r="N237" i="142"/>
  <c r="N236" i="142"/>
  <c r="N235" i="142"/>
  <c r="N234" i="142"/>
  <c r="N233" i="142"/>
  <c r="N232" i="142"/>
  <c r="N231" i="142"/>
  <c r="N230" i="142"/>
  <c r="N229" i="142"/>
  <c r="N228" i="142"/>
  <c r="N227" i="142"/>
  <c r="N226" i="142"/>
  <c r="N225" i="142"/>
  <c r="N224" i="142"/>
  <c r="N223" i="142"/>
  <c r="N222" i="142"/>
  <c r="N221" i="142"/>
  <c r="N220" i="142"/>
  <c r="N219" i="142"/>
  <c r="N218" i="142"/>
  <c r="N217" i="142"/>
  <c r="N216" i="142"/>
  <c r="N215" i="142"/>
  <c r="N214" i="142"/>
  <c r="N213" i="142"/>
  <c r="N212" i="142"/>
  <c r="N211" i="142"/>
  <c r="N210" i="142"/>
  <c r="N209" i="142"/>
  <c r="N208" i="142"/>
  <c r="N207" i="142"/>
  <c r="N206" i="142"/>
  <c r="N205" i="142"/>
  <c r="N204" i="142"/>
  <c r="N203" i="142"/>
  <c r="N202" i="142"/>
  <c r="N201" i="142"/>
  <c r="N200" i="142"/>
  <c r="N199" i="142"/>
  <c r="N198" i="142"/>
  <c r="N197" i="142"/>
  <c r="N196" i="142"/>
  <c r="N195" i="142"/>
  <c r="N194" i="142"/>
  <c r="N193" i="142"/>
  <c r="N192" i="142"/>
  <c r="N191" i="142"/>
  <c r="N190" i="142"/>
  <c r="N189" i="142"/>
  <c r="N188" i="142"/>
  <c r="N187" i="142"/>
  <c r="N186" i="142"/>
  <c r="N185" i="142"/>
  <c r="N184" i="142"/>
  <c r="N183" i="142"/>
  <c r="N182" i="142"/>
  <c r="N181" i="142"/>
  <c r="N180" i="142"/>
  <c r="N179" i="142"/>
  <c r="N178" i="142"/>
  <c r="N177" i="142"/>
  <c r="N176" i="142"/>
  <c r="N175" i="142"/>
  <c r="N174" i="142"/>
  <c r="N173" i="142"/>
  <c r="N172" i="142"/>
  <c r="N171" i="142"/>
  <c r="N170" i="142"/>
  <c r="N169" i="142"/>
  <c r="N168" i="142"/>
  <c r="N167" i="142"/>
  <c r="N166" i="142"/>
  <c r="N165" i="142"/>
  <c r="N164" i="142"/>
  <c r="N163" i="142"/>
  <c r="N162" i="142"/>
  <c r="N161" i="142"/>
  <c r="N160" i="142"/>
  <c r="N159" i="142"/>
  <c r="N158" i="142"/>
  <c r="N157" i="142"/>
  <c r="N156" i="142"/>
  <c r="N155" i="142"/>
  <c r="N154" i="142"/>
  <c r="N153" i="142"/>
  <c r="N152" i="142"/>
  <c r="N151" i="142"/>
  <c r="N150" i="142"/>
  <c r="N149" i="142"/>
  <c r="N148" i="142"/>
  <c r="N147" i="142"/>
  <c r="N146" i="142"/>
  <c r="N145" i="142"/>
  <c r="N144" i="142"/>
  <c r="N143" i="142"/>
  <c r="N142" i="142"/>
  <c r="N141" i="142"/>
  <c r="N140" i="142"/>
  <c r="N139" i="142"/>
  <c r="N138" i="142"/>
  <c r="N137" i="142"/>
  <c r="N136" i="142"/>
  <c r="N135" i="142"/>
  <c r="N134" i="142"/>
  <c r="N133" i="142"/>
  <c r="N132" i="142"/>
  <c r="N131" i="142"/>
  <c r="N130" i="142"/>
  <c r="N129" i="142"/>
  <c r="N128" i="142"/>
  <c r="N127" i="142"/>
  <c r="N126" i="142"/>
  <c r="N125" i="142"/>
  <c r="N124" i="142"/>
  <c r="N123" i="142"/>
  <c r="N122" i="142"/>
  <c r="N121" i="142"/>
  <c r="N120" i="142"/>
  <c r="N119" i="142"/>
  <c r="N118" i="142"/>
  <c r="N117" i="142"/>
  <c r="N116" i="142"/>
  <c r="N115" i="142"/>
  <c r="N114" i="142"/>
  <c r="N113" i="142"/>
  <c r="N112" i="142"/>
  <c r="N111" i="142"/>
  <c r="N110" i="142"/>
  <c r="N109" i="142"/>
  <c r="N108" i="142"/>
  <c r="N107" i="142"/>
  <c r="N106" i="142"/>
  <c r="N105" i="142"/>
  <c r="N104" i="142"/>
  <c r="N103" i="142"/>
  <c r="N102" i="142"/>
  <c r="N101" i="142"/>
  <c r="N100" i="142"/>
  <c r="N99" i="142"/>
  <c r="N98" i="142"/>
  <c r="N97" i="142"/>
  <c r="N96" i="142"/>
  <c r="N95" i="142"/>
  <c r="N94" i="142"/>
  <c r="N93" i="142"/>
  <c r="N92" i="142"/>
  <c r="N91" i="142"/>
  <c r="N90" i="142"/>
  <c r="N89" i="142"/>
  <c r="N88" i="142"/>
  <c r="N87" i="142"/>
  <c r="N86" i="142"/>
  <c r="N85" i="142"/>
  <c r="N84" i="142"/>
  <c r="N83" i="142"/>
  <c r="N82" i="142"/>
  <c r="N81" i="142"/>
  <c r="N240" i="141"/>
  <c r="N239" i="141"/>
  <c r="N238" i="141"/>
  <c r="N237" i="141"/>
  <c r="N236" i="141"/>
  <c r="N235" i="141"/>
  <c r="N234" i="141"/>
  <c r="N233" i="141"/>
  <c r="N232" i="141"/>
  <c r="N231" i="141"/>
  <c r="N230" i="141"/>
  <c r="N229" i="141"/>
  <c r="N228" i="141"/>
  <c r="N227" i="141"/>
  <c r="N226" i="141"/>
  <c r="N225" i="141"/>
  <c r="N224" i="141"/>
  <c r="N223" i="141"/>
  <c r="N222" i="141"/>
  <c r="N221" i="141"/>
  <c r="N220" i="141"/>
  <c r="N219" i="141"/>
  <c r="N218" i="141"/>
  <c r="N217" i="141"/>
  <c r="N216" i="141"/>
  <c r="N215" i="141"/>
  <c r="N214" i="141"/>
  <c r="N213" i="141"/>
  <c r="N212" i="141"/>
  <c r="N211" i="141"/>
  <c r="N210" i="141"/>
  <c r="N209" i="141"/>
  <c r="N208" i="141"/>
  <c r="N207" i="141"/>
  <c r="N206" i="141"/>
  <c r="N205" i="141"/>
  <c r="N204" i="141"/>
  <c r="N203" i="141"/>
  <c r="N202" i="141"/>
  <c r="N201" i="141"/>
  <c r="N200" i="141"/>
  <c r="N199" i="141"/>
  <c r="N198" i="141"/>
  <c r="N197" i="141"/>
  <c r="N196" i="141"/>
  <c r="N195" i="141"/>
  <c r="N194" i="141"/>
  <c r="N193" i="141"/>
  <c r="N192" i="141"/>
  <c r="N191" i="141"/>
  <c r="N190" i="141"/>
  <c r="N189" i="141"/>
  <c r="N188" i="141"/>
  <c r="N187" i="141"/>
  <c r="N186" i="141"/>
  <c r="N185" i="141"/>
  <c r="N184" i="141"/>
  <c r="N183" i="141"/>
  <c r="N182" i="141"/>
  <c r="N181" i="141"/>
  <c r="N180" i="141"/>
  <c r="N179" i="141"/>
  <c r="N178" i="141"/>
  <c r="N177" i="141"/>
  <c r="N176" i="141"/>
  <c r="N175" i="141"/>
  <c r="N174" i="141"/>
  <c r="N173" i="141"/>
  <c r="N172" i="141"/>
  <c r="N171" i="141"/>
  <c r="N170" i="141"/>
  <c r="N169" i="141"/>
  <c r="N168" i="141"/>
  <c r="N167" i="141"/>
  <c r="N166" i="141"/>
  <c r="N165" i="141"/>
  <c r="N164" i="141"/>
  <c r="N163" i="141"/>
  <c r="N162" i="141"/>
  <c r="N161" i="141"/>
  <c r="N160" i="141"/>
  <c r="N159" i="141"/>
  <c r="N158" i="141"/>
  <c r="N157" i="141"/>
  <c r="N156" i="141"/>
  <c r="N155" i="141"/>
  <c r="N154" i="141"/>
  <c r="N153" i="141"/>
  <c r="N152" i="141"/>
  <c r="N151" i="141"/>
  <c r="N150" i="141"/>
  <c r="N149" i="141"/>
  <c r="N148" i="141"/>
  <c r="N147" i="141"/>
  <c r="N146" i="141"/>
  <c r="N145" i="141"/>
  <c r="N144" i="141"/>
  <c r="N143" i="141"/>
  <c r="N142" i="141"/>
  <c r="N141" i="141"/>
  <c r="N140" i="141"/>
  <c r="N139" i="141"/>
  <c r="N138" i="141"/>
  <c r="N137" i="141"/>
  <c r="N136" i="141"/>
  <c r="N135" i="141"/>
  <c r="N134" i="141"/>
  <c r="N133" i="141"/>
  <c r="N132" i="141"/>
  <c r="N131" i="141"/>
  <c r="N130" i="141"/>
  <c r="N129" i="141"/>
  <c r="N128" i="141"/>
  <c r="N127" i="141"/>
  <c r="N126" i="141"/>
  <c r="N125" i="141"/>
  <c r="N124" i="141"/>
  <c r="N123" i="141"/>
  <c r="N122" i="141"/>
  <c r="N121" i="141"/>
  <c r="N120" i="141"/>
  <c r="N119" i="141"/>
  <c r="N118" i="141"/>
  <c r="N117" i="141"/>
  <c r="N116" i="141"/>
  <c r="N115" i="141"/>
  <c r="N114" i="141"/>
  <c r="N113" i="141"/>
  <c r="N112" i="141"/>
  <c r="N111" i="141"/>
  <c r="N110" i="141"/>
  <c r="N109" i="141"/>
  <c r="N108" i="141"/>
  <c r="N107" i="141"/>
  <c r="N106" i="141"/>
  <c r="N105" i="141"/>
  <c r="N104" i="141"/>
  <c r="N103" i="141"/>
  <c r="N102" i="141"/>
  <c r="N101" i="141"/>
  <c r="N100" i="141"/>
  <c r="N99" i="141"/>
  <c r="N98" i="141"/>
  <c r="N97" i="141"/>
  <c r="N96" i="141"/>
  <c r="N95" i="141"/>
  <c r="N94" i="141"/>
  <c r="N93" i="141"/>
  <c r="N92" i="141"/>
  <c r="N91" i="141"/>
  <c r="N90" i="141"/>
  <c r="N89" i="141"/>
  <c r="N88" i="141"/>
  <c r="N87" i="141"/>
  <c r="N86" i="141"/>
  <c r="N85" i="141"/>
  <c r="N84" i="141"/>
  <c r="N83" i="141"/>
  <c r="N82" i="141"/>
  <c r="N81" i="141"/>
  <c r="N240" i="140"/>
  <c r="N239" i="140"/>
  <c r="N238" i="140"/>
  <c r="N237" i="140"/>
  <c r="N236" i="140"/>
  <c r="N235" i="140"/>
  <c r="N234" i="140"/>
  <c r="N233" i="140"/>
  <c r="N232" i="140"/>
  <c r="N231" i="140"/>
  <c r="N230" i="140"/>
  <c r="N229" i="140"/>
  <c r="N228" i="140"/>
  <c r="N227" i="140"/>
  <c r="N226" i="140"/>
  <c r="N225" i="140"/>
  <c r="N224" i="140"/>
  <c r="N223" i="140"/>
  <c r="N222" i="140"/>
  <c r="N221" i="140"/>
  <c r="N220" i="140"/>
  <c r="N219" i="140"/>
  <c r="N218" i="140"/>
  <c r="N217" i="140"/>
  <c r="N216" i="140"/>
  <c r="N215" i="140"/>
  <c r="N214" i="140"/>
  <c r="N213" i="140"/>
  <c r="N212" i="140"/>
  <c r="N211" i="140"/>
  <c r="N210" i="140"/>
  <c r="N209" i="140"/>
  <c r="N208" i="140"/>
  <c r="N207" i="140"/>
  <c r="N206" i="140"/>
  <c r="N205" i="140"/>
  <c r="N204" i="140"/>
  <c r="N203" i="140"/>
  <c r="N202" i="140"/>
  <c r="N201" i="140"/>
  <c r="N200" i="140"/>
  <c r="N199" i="140"/>
  <c r="N198" i="140"/>
  <c r="N197" i="140"/>
  <c r="N196" i="140"/>
  <c r="N195" i="140"/>
  <c r="N194" i="140"/>
  <c r="N193" i="140"/>
  <c r="N192" i="140"/>
  <c r="N191" i="140"/>
  <c r="N190" i="140"/>
  <c r="N189" i="140"/>
  <c r="N188" i="140"/>
  <c r="N187" i="140"/>
  <c r="N186" i="140"/>
  <c r="N185" i="140"/>
  <c r="N184" i="140"/>
  <c r="N183" i="140"/>
  <c r="N182" i="140"/>
  <c r="N181" i="140"/>
  <c r="N180" i="140"/>
  <c r="N179" i="140"/>
  <c r="N178" i="140"/>
  <c r="N177" i="140"/>
  <c r="N176" i="140"/>
  <c r="N175" i="140"/>
  <c r="N174" i="140"/>
  <c r="N173" i="140"/>
  <c r="N172" i="140"/>
  <c r="N171" i="140"/>
  <c r="N170" i="140"/>
  <c r="N169" i="140"/>
  <c r="N168" i="140"/>
  <c r="N167" i="140"/>
  <c r="N166" i="140"/>
  <c r="N165" i="140"/>
  <c r="N164" i="140"/>
  <c r="N163" i="140"/>
  <c r="N162" i="140"/>
  <c r="N161" i="140"/>
  <c r="N160" i="140"/>
  <c r="N159" i="140"/>
  <c r="N158" i="140"/>
  <c r="N157" i="140"/>
  <c r="N156" i="140"/>
  <c r="N155" i="140"/>
  <c r="N154" i="140"/>
  <c r="N153" i="140"/>
  <c r="N152" i="140"/>
  <c r="N151" i="140"/>
  <c r="N150" i="140"/>
  <c r="N149" i="140"/>
  <c r="N148" i="140"/>
  <c r="N147" i="140"/>
  <c r="N146" i="140"/>
  <c r="N145" i="140"/>
  <c r="N144" i="140"/>
  <c r="N143" i="140"/>
  <c r="N142" i="140"/>
  <c r="N141" i="140"/>
  <c r="N140" i="140"/>
  <c r="N139" i="140"/>
  <c r="N138" i="140"/>
  <c r="N137" i="140"/>
  <c r="N136" i="140"/>
  <c r="N135" i="140"/>
  <c r="N134" i="140"/>
  <c r="N133" i="140"/>
  <c r="N132" i="140"/>
  <c r="N131" i="140"/>
  <c r="N130" i="140"/>
  <c r="N129" i="140"/>
  <c r="N128" i="140"/>
  <c r="N127" i="140"/>
  <c r="N126" i="140"/>
  <c r="N125" i="140"/>
  <c r="N124" i="140"/>
  <c r="N123" i="140"/>
  <c r="N122" i="140"/>
  <c r="N121" i="140"/>
  <c r="N120" i="140"/>
  <c r="N119" i="140"/>
  <c r="N118" i="140"/>
  <c r="N117" i="140"/>
  <c r="N116" i="140"/>
  <c r="N115" i="140"/>
  <c r="N114" i="140"/>
  <c r="N113" i="140"/>
  <c r="N112" i="140"/>
  <c r="N111" i="140"/>
  <c r="N110" i="140"/>
  <c r="N109" i="140"/>
  <c r="N108" i="140"/>
  <c r="N107" i="140"/>
  <c r="N106" i="140"/>
  <c r="N105" i="140"/>
  <c r="N104" i="140"/>
  <c r="N103" i="140"/>
  <c r="N102" i="140"/>
  <c r="N101" i="140"/>
  <c r="N100" i="140"/>
  <c r="N99" i="140"/>
  <c r="N98" i="140"/>
  <c r="N97" i="140"/>
  <c r="N96" i="140"/>
  <c r="N95" i="140"/>
  <c r="N94" i="140"/>
  <c r="N93" i="140"/>
  <c r="N92" i="140"/>
  <c r="N91" i="140"/>
  <c r="N90" i="140"/>
  <c r="N89" i="140"/>
  <c r="N88" i="140"/>
  <c r="N87" i="140"/>
  <c r="N86" i="140"/>
  <c r="N85" i="140"/>
  <c r="N84" i="140"/>
  <c r="N83" i="140"/>
  <c r="N82" i="140"/>
  <c r="N81" i="140"/>
  <c r="N240" i="139"/>
  <c r="N239" i="139"/>
  <c r="N238" i="139"/>
  <c r="N237" i="139"/>
  <c r="N236" i="139"/>
  <c r="N235" i="139"/>
  <c r="N234" i="139"/>
  <c r="N233" i="139"/>
  <c r="N232" i="139"/>
  <c r="N231" i="139"/>
  <c r="N230" i="139"/>
  <c r="N229" i="139"/>
  <c r="N228" i="139"/>
  <c r="N227" i="139"/>
  <c r="N226" i="139"/>
  <c r="N225" i="139"/>
  <c r="N224" i="139"/>
  <c r="N223" i="139"/>
  <c r="N222" i="139"/>
  <c r="N221" i="139"/>
  <c r="N220" i="139"/>
  <c r="N219" i="139"/>
  <c r="N218" i="139"/>
  <c r="N217" i="139"/>
  <c r="N216" i="139"/>
  <c r="N215" i="139"/>
  <c r="N214" i="139"/>
  <c r="N213" i="139"/>
  <c r="N212" i="139"/>
  <c r="N211" i="139"/>
  <c r="N210" i="139"/>
  <c r="N209" i="139"/>
  <c r="N208" i="139"/>
  <c r="N207" i="139"/>
  <c r="N206" i="139"/>
  <c r="N205" i="139"/>
  <c r="N204" i="139"/>
  <c r="N203" i="139"/>
  <c r="N202" i="139"/>
  <c r="N201" i="139"/>
  <c r="N200" i="139"/>
  <c r="N199" i="139"/>
  <c r="N198" i="139"/>
  <c r="N197" i="139"/>
  <c r="N196" i="139"/>
  <c r="N195" i="139"/>
  <c r="N194" i="139"/>
  <c r="N193" i="139"/>
  <c r="N192" i="139"/>
  <c r="N191" i="139"/>
  <c r="N190" i="139"/>
  <c r="N189" i="139"/>
  <c r="N188" i="139"/>
  <c r="N187" i="139"/>
  <c r="N186" i="139"/>
  <c r="N185" i="139"/>
  <c r="N184" i="139"/>
  <c r="N183" i="139"/>
  <c r="N182" i="139"/>
  <c r="N181" i="139"/>
  <c r="N180" i="139"/>
  <c r="N179" i="139"/>
  <c r="N178" i="139"/>
  <c r="N177" i="139"/>
  <c r="N176" i="139"/>
  <c r="N175" i="139"/>
  <c r="N174" i="139"/>
  <c r="N173" i="139"/>
  <c r="N172" i="139"/>
  <c r="N171" i="139"/>
  <c r="N170" i="139"/>
  <c r="N169" i="139"/>
  <c r="N168" i="139"/>
  <c r="N167" i="139"/>
  <c r="N166" i="139"/>
  <c r="N165" i="139"/>
  <c r="N164" i="139"/>
  <c r="N163" i="139"/>
  <c r="N162" i="139"/>
  <c r="N161" i="139"/>
  <c r="N160" i="139"/>
  <c r="N159" i="139"/>
  <c r="N158" i="139"/>
  <c r="N157" i="139"/>
  <c r="N156" i="139"/>
  <c r="N155" i="139"/>
  <c r="N154" i="139"/>
  <c r="N153" i="139"/>
  <c r="N152" i="139"/>
  <c r="N151" i="139"/>
  <c r="N150" i="139"/>
  <c r="N149" i="139"/>
  <c r="N148" i="139"/>
  <c r="N147" i="139"/>
  <c r="N146" i="139"/>
  <c r="N145" i="139"/>
  <c r="N144" i="139"/>
  <c r="N143" i="139"/>
  <c r="N142" i="139"/>
  <c r="N141" i="139"/>
  <c r="N140" i="139"/>
  <c r="N139" i="139"/>
  <c r="N138" i="139"/>
  <c r="N137" i="139"/>
  <c r="N136" i="139"/>
  <c r="N135" i="139"/>
  <c r="N134" i="139"/>
  <c r="N133" i="139"/>
  <c r="N132" i="139"/>
  <c r="N131" i="139"/>
  <c r="N130" i="139"/>
  <c r="N129" i="139"/>
  <c r="N128" i="139"/>
  <c r="N127" i="139"/>
  <c r="N126" i="139"/>
  <c r="N125" i="139"/>
  <c r="N124" i="139"/>
  <c r="N123" i="139"/>
  <c r="N122" i="139"/>
  <c r="N121" i="139"/>
  <c r="N120" i="139"/>
  <c r="N119" i="139"/>
  <c r="N118" i="139"/>
  <c r="N117" i="139"/>
  <c r="N116" i="139"/>
  <c r="N115" i="139"/>
  <c r="N114" i="139"/>
  <c r="N113" i="139"/>
  <c r="N112" i="139"/>
  <c r="N111" i="139"/>
  <c r="N110" i="139"/>
  <c r="N109" i="139"/>
  <c r="N108" i="139"/>
  <c r="N107" i="139"/>
  <c r="N106" i="139"/>
  <c r="N105" i="139"/>
  <c r="N104" i="139"/>
  <c r="N103" i="139"/>
  <c r="N102" i="139"/>
  <c r="N101" i="139"/>
  <c r="N100" i="139"/>
  <c r="N99" i="139"/>
  <c r="N98" i="139"/>
  <c r="N97" i="139"/>
  <c r="N96" i="139"/>
  <c r="N95" i="139"/>
  <c r="N94" i="139"/>
  <c r="N93" i="139"/>
  <c r="N92" i="139"/>
  <c r="N91" i="139"/>
  <c r="N90" i="139"/>
  <c r="N89" i="139"/>
  <c r="N88" i="139"/>
  <c r="N87" i="139"/>
  <c r="N86" i="139"/>
  <c r="N85" i="139"/>
  <c r="N84" i="139"/>
  <c r="N83" i="139"/>
  <c r="N82" i="139"/>
  <c r="N81" i="139"/>
  <c r="N240" i="138"/>
  <c r="N239" i="138"/>
  <c r="N238" i="138"/>
  <c r="N237" i="138"/>
  <c r="N236" i="138"/>
  <c r="N235" i="138"/>
  <c r="N234" i="138"/>
  <c r="N233" i="138"/>
  <c r="N232" i="138"/>
  <c r="N231" i="138"/>
  <c r="N230" i="138"/>
  <c r="N229" i="138"/>
  <c r="N228" i="138"/>
  <c r="N227" i="138"/>
  <c r="N226" i="138"/>
  <c r="N225" i="138"/>
  <c r="N224" i="138"/>
  <c r="N223" i="138"/>
  <c r="N222" i="138"/>
  <c r="N221" i="138"/>
  <c r="N220" i="138"/>
  <c r="N219" i="138"/>
  <c r="N218" i="138"/>
  <c r="N217" i="138"/>
  <c r="N216" i="138"/>
  <c r="N215" i="138"/>
  <c r="N214" i="138"/>
  <c r="N213" i="138"/>
  <c r="N212" i="138"/>
  <c r="N211" i="138"/>
  <c r="N210" i="138"/>
  <c r="N209" i="138"/>
  <c r="N208" i="138"/>
  <c r="N207" i="138"/>
  <c r="N206" i="138"/>
  <c r="N205" i="138"/>
  <c r="N204" i="138"/>
  <c r="N203" i="138"/>
  <c r="N202" i="138"/>
  <c r="N201" i="138"/>
  <c r="N200" i="138"/>
  <c r="N199" i="138"/>
  <c r="N198" i="138"/>
  <c r="N197" i="138"/>
  <c r="N196" i="138"/>
  <c r="N195" i="138"/>
  <c r="N194" i="138"/>
  <c r="N193" i="138"/>
  <c r="N192" i="138"/>
  <c r="N191" i="138"/>
  <c r="N190" i="138"/>
  <c r="N189" i="138"/>
  <c r="N188" i="138"/>
  <c r="N187" i="138"/>
  <c r="N186" i="138"/>
  <c r="N185" i="138"/>
  <c r="N184" i="138"/>
  <c r="N183" i="138"/>
  <c r="N182" i="138"/>
  <c r="N181" i="138"/>
  <c r="N180" i="138"/>
  <c r="N179" i="138"/>
  <c r="N178" i="138"/>
  <c r="N177" i="138"/>
  <c r="N176" i="138"/>
  <c r="N175" i="138"/>
  <c r="N174" i="138"/>
  <c r="N173" i="138"/>
  <c r="N172" i="138"/>
  <c r="N171" i="138"/>
  <c r="N170" i="138"/>
  <c r="N169" i="138"/>
  <c r="N168" i="138"/>
  <c r="N167" i="138"/>
  <c r="N166" i="138"/>
  <c r="N165" i="138"/>
  <c r="N164" i="138"/>
  <c r="N163" i="138"/>
  <c r="N162" i="138"/>
  <c r="N161" i="138"/>
  <c r="N160" i="138"/>
  <c r="N159" i="138"/>
  <c r="N158" i="138"/>
  <c r="N157" i="138"/>
  <c r="N156" i="138"/>
  <c r="N155" i="138"/>
  <c r="N154" i="138"/>
  <c r="N153" i="138"/>
  <c r="N152" i="138"/>
  <c r="N151" i="138"/>
  <c r="N150" i="138"/>
  <c r="N149" i="138"/>
  <c r="N148" i="138"/>
  <c r="N147" i="138"/>
  <c r="N146" i="138"/>
  <c r="N145" i="138"/>
  <c r="N144" i="138"/>
  <c r="N143" i="138"/>
  <c r="N142" i="138"/>
  <c r="N141" i="138"/>
  <c r="N140" i="138"/>
  <c r="N139" i="138"/>
  <c r="N138" i="138"/>
  <c r="N137" i="138"/>
  <c r="N136" i="138"/>
  <c r="N135" i="138"/>
  <c r="N134" i="138"/>
  <c r="N133" i="138"/>
  <c r="N132" i="138"/>
  <c r="N131" i="138"/>
  <c r="N130" i="138"/>
  <c r="N129" i="138"/>
  <c r="N128" i="138"/>
  <c r="N127" i="138"/>
  <c r="N126" i="138"/>
  <c r="N125" i="138"/>
  <c r="N124" i="138"/>
  <c r="N123" i="138"/>
  <c r="N122" i="138"/>
  <c r="N121" i="138"/>
  <c r="N120" i="138"/>
  <c r="N119" i="138"/>
  <c r="N118" i="138"/>
  <c r="N117" i="138"/>
  <c r="N116" i="138"/>
  <c r="N115" i="138"/>
  <c r="N114" i="138"/>
  <c r="N113" i="138"/>
  <c r="N112" i="138"/>
  <c r="N111" i="138"/>
  <c r="N110" i="138"/>
  <c r="N109" i="138"/>
  <c r="N108" i="138"/>
  <c r="N107" i="138"/>
  <c r="N106" i="138"/>
  <c r="N105" i="138"/>
  <c r="N104" i="138"/>
  <c r="N103" i="138"/>
  <c r="N102" i="138"/>
  <c r="N101" i="138"/>
  <c r="N100" i="138"/>
  <c r="N99" i="138"/>
  <c r="N98" i="138"/>
  <c r="N97" i="138"/>
  <c r="N96" i="138"/>
  <c r="N95" i="138"/>
  <c r="N94" i="138"/>
  <c r="N93" i="138"/>
  <c r="N92" i="138"/>
  <c r="N91" i="138"/>
  <c r="N90" i="138"/>
  <c r="N89" i="138"/>
  <c r="N88" i="138"/>
  <c r="N87" i="138"/>
  <c r="N86" i="138"/>
  <c r="N85" i="138"/>
  <c r="N84" i="138"/>
  <c r="N83" i="138"/>
  <c r="N82" i="138"/>
  <c r="N81" i="138"/>
  <c r="N240" i="137"/>
  <c r="N239" i="137"/>
  <c r="N238" i="137"/>
  <c r="N237" i="137"/>
  <c r="N236" i="137"/>
  <c r="N235" i="137"/>
  <c r="N234" i="137"/>
  <c r="N233" i="137"/>
  <c r="N232" i="137"/>
  <c r="N231" i="137"/>
  <c r="N230" i="137"/>
  <c r="N229" i="137"/>
  <c r="N228" i="137"/>
  <c r="N227" i="137"/>
  <c r="N226" i="137"/>
  <c r="N225" i="137"/>
  <c r="N224" i="137"/>
  <c r="N223" i="137"/>
  <c r="N222" i="137"/>
  <c r="N221" i="137"/>
  <c r="N220" i="137"/>
  <c r="N219" i="137"/>
  <c r="N218" i="137"/>
  <c r="N217" i="137"/>
  <c r="N216" i="137"/>
  <c r="N215" i="137"/>
  <c r="N214" i="137"/>
  <c r="N213" i="137"/>
  <c r="N212" i="137"/>
  <c r="N211" i="137"/>
  <c r="N210" i="137"/>
  <c r="N209" i="137"/>
  <c r="N208" i="137"/>
  <c r="N207" i="137"/>
  <c r="N206" i="137"/>
  <c r="N205" i="137"/>
  <c r="N204" i="137"/>
  <c r="N203" i="137"/>
  <c r="N202" i="137"/>
  <c r="N201" i="137"/>
  <c r="N200" i="137"/>
  <c r="N199" i="137"/>
  <c r="N198" i="137"/>
  <c r="N197" i="137"/>
  <c r="N196" i="137"/>
  <c r="N195" i="137"/>
  <c r="N194" i="137"/>
  <c r="N193" i="137"/>
  <c r="N192" i="137"/>
  <c r="N191" i="137"/>
  <c r="N190" i="137"/>
  <c r="N189" i="137"/>
  <c r="N188" i="137"/>
  <c r="N187" i="137"/>
  <c r="N186" i="137"/>
  <c r="N185" i="137"/>
  <c r="N184" i="137"/>
  <c r="N183" i="137"/>
  <c r="N182" i="137"/>
  <c r="N181" i="137"/>
  <c r="N180" i="137"/>
  <c r="N179" i="137"/>
  <c r="N178" i="137"/>
  <c r="N177" i="137"/>
  <c r="N176" i="137"/>
  <c r="N175" i="137"/>
  <c r="N174" i="137"/>
  <c r="N173" i="137"/>
  <c r="N172" i="137"/>
  <c r="N171" i="137"/>
  <c r="N170" i="137"/>
  <c r="N169" i="137"/>
  <c r="N168" i="137"/>
  <c r="N167" i="137"/>
  <c r="N166" i="137"/>
  <c r="N165" i="137"/>
  <c r="N164" i="137"/>
  <c r="N163" i="137"/>
  <c r="N162" i="137"/>
  <c r="N161" i="137"/>
  <c r="N160" i="137"/>
  <c r="N159" i="137"/>
  <c r="N158" i="137"/>
  <c r="N157" i="137"/>
  <c r="N156" i="137"/>
  <c r="N155" i="137"/>
  <c r="N154" i="137"/>
  <c r="N153" i="137"/>
  <c r="N152" i="137"/>
  <c r="N151" i="137"/>
  <c r="N150" i="137"/>
  <c r="N149" i="137"/>
  <c r="N148" i="137"/>
  <c r="N147" i="137"/>
  <c r="N146" i="137"/>
  <c r="N145" i="137"/>
  <c r="N144" i="137"/>
  <c r="N143" i="137"/>
  <c r="N142" i="137"/>
  <c r="N141" i="137"/>
  <c r="N140" i="137"/>
  <c r="N139" i="137"/>
  <c r="N138" i="137"/>
  <c r="N137" i="137"/>
  <c r="N136" i="137"/>
  <c r="N135" i="137"/>
  <c r="N134" i="137"/>
  <c r="N133" i="137"/>
  <c r="N132" i="137"/>
  <c r="N131" i="137"/>
  <c r="N130" i="137"/>
  <c r="N129" i="137"/>
  <c r="N128" i="137"/>
  <c r="N127" i="137"/>
  <c r="N126" i="137"/>
  <c r="N125" i="137"/>
  <c r="N124" i="137"/>
  <c r="N123" i="137"/>
  <c r="N122" i="137"/>
  <c r="N121" i="137"/>
  <c r="N120" i="137"/>
  <c r="N119" i="137"/>
  <c r="N118" i="137"/>
  <c r="N117" i="137"/>
  <c r="N116" i="137"/>
  <c r="N115" i="137"/>
  <c r="N114" i="137"/>
  <c r="N113" i="137"/>
  <c r="N112" i="137"/>
  <c r="N111" i="137"/>
  <c r="N110" i="137"/>
  <c r="N109" i="137"/>
  <c r="N108" i="137"/>
  <c r="N107" i="137"/>
  <c r="N106" i="137"/>
  <c r="N105" i="137"/>
  <c r="N104" i="137"/>
  <c r="N103" i="137"/>
  <c r="N102" i="137"/>
  <c r="N101" i="137"/>
  <c r="N100" i="137"/>
  <c r="N99" i="137"/>
  <c r="N98" i="137"/>
  <c r="N97" i="137"/>
  <c r="N96" i="137"/>
  <c r="N95" i="137"/>
  <c r="N94" i="137"/>
  <c r="N93" i="137"/>
  <c r="N92" i="137"/>
  <c r="N91" i="137"/>
  <c r="N90" i="137"/>
  <c r="N89" i="137"/>
  <c r="N88" i="137"/>
  <c r="N87" i="137"/>
  <c r="N86" i="137"/>
  <c r="N85" i="137"/>
  <c r="N84" i="137"/>
  <c r="N83" i="137"/>
  <c r="N82" i="137"/>
  <c r="N81" i="137"/>
  <c r="N240" i="136"/>
  <c r="N239" i="136"/>
  <c r="N238" i="136"/>
  <c r="N237" i="136"/>
  <c r="N236" i="136"/>
  <c r="N235" i="136"/>
  <c r="N234" i="136"/>
  <c r="N233" i="136"/>
  <c r="N232" i="136"/>
  <c r="N231" i="136"/>
  <c r="N230" i="136"/>
  <c r="N229" i="136"/>
  <c r="N228" i="136"/>
  <c r="N227" i="136"/>
  <c r="N226" i="136"/>
  <c r="N225" i="136"/>
  <c r="N224" i="136"/>
  <c r="N223" i="136"/>
  <c r="N222" i="136"/>
  <c r="N221" i="136"/>
  <c r="N220" i="136"/>
  <c r="N219" i="136"/>
  <c r="N218" i="136"/>
  <c r="N217" i="136"/>
  <c r="N216" i="136"/>
  <c r="N215" i="136"/>
  <c r="N214" i="136"/>
  <c r="N213" i="136"/>
  <c r="N212" i="136"/>
  <c r="N211" i="136"/>
  <c r="N210" i="136"/>
  <c r="N209" i="136"/>
  <c r="N208" i="136"/>
  <c r="N207" i="136"/>
  <c r="N206" i="136"/>
  <c r="N205" i="136"/>
  <c r="N204" i="136"/>
  <c r="N203" i="136"/>
  <c r="N202" i="136"/>
  <c r="N201" i="136"/>
  <c r="N200" i="136"/>
  <c r="N199" i="136"/>
  <c r="N198" i="136"/>
  <c r="N197" i="136"/>
  <c r="N196" i="136"/>
  <c r="N195" i="136"/>
  <c r="N194" i="136"/>
  <c r="N193" i="136"/>
  <c r="N192" i="136"/>
  <c r="N191" i="136"/>
  <c r="N190" i="136"/>
  <c r="N189" i="136"/>
  <c r="N188" i="136"/>
  <c r="N187" i="136"/>
  <c r="N186" i="136"/>
  <c r="N185" i="136"/>
  <c r="N184" i="136"/>
  <c r="N183" i="136"/>
  <c r="N182" i="136"/>
  <c r="N181" i="136"/>
  <c r="N180" i="136"/>
  <c r="N179" i="136"/>
  <c r="N178" i="136"/>
  <c r="N177" i="136"/>
  <c r="N176" i="136"/>
  <c r="N175" i="136"/>
  <c r="N174" i="136"/>
  <c r="N173" i="136"/>
  <c r="N172" i="136"/>
  <c r="N171" i="136"/>
  <c r="N170" i="136"/>
  <c r="N169" i="136"/>
  <c r="N168" i="136"/>
  <c r="N167" i="136"/>
  <c r="N166" i="136"/>
  <c r="N165" i="136"/>
  <c r="N164" i="136"/>
  <c r="N163" i="136"/>
  <c r="N162" i="136"/>
  <c r="N161" i="136"/>
  <c r="N160" i="136"/>
  <c r="N159" i="136"/>
  <c r="N158" i="136"/>
  <c r="N157" i="136"/>
  <c r="N156" i="136"/>
  <c r="N155" i="136"/>
  <c r="N154" i="136"/>
  <c r="N153" i="136"/>
  <c r="N152" i="136"/>
  <c r="N151" i="136"/>
  <c r="N150" i="136"/>
  <c r="N149" i="136"/>
  <c r="N148" i="136"/>
  <c r="N147" i="136"/>
  <c r="N146" i="136"/>
  <c r="N145" i="136"/>
  <c r="N144" i="136"/>
  <c r="N143" i="136"/>
  <c r="N142" i="136"/>
  <c r="N141" i="136"/>
  <c r="N140" i="136"/>
  <c r="N139" i="136"/>
  <c r="N138" i="136"/>
  <c r="N137" i="136"/>
  <c r="N136" i="136"/>
  <c r="N135" i="136"/>
  <c r="N134" i="136"/>
  <c r="N133" i="136"/>
  <c r="N132" i="136"/>
  <c r="N131" i="136"/>
  <c r="N130" i="136"/>
  <c r="N129" i="136"/>
  <c r="N128" i="136"/>
  <c r="N127" i="136"/>
  <c r="N126" i="136"/>
  <c r="N125" i="136"/>
  <c r="N124" i="136"/>
  <c r="N123" i="136"/>
  <c r="N122" i="136"/>
  <c r="N121" i="136"/>
  <c r="N120" i="136"/>
  <c r="N119" i="136"/>
  <c r="N118" i="136"/>
  <c r="N117" i="136"/>
  <c r="N116" i="136"/>
  <c r="N115" i="136"/>
  <c r="N114" i="136"/>
  <c r="N113" i="136"/>
  <c r="N112" i="136"/>
  <c r="N111" i="136"/>
  <c r="N110" i="136"/>
  <c r="N109" i="136"/>
  <c r="N108" i="136"/>
  <c r="N107" i="136"/>
  <c r="N106" i="136"/>
  <c r="N105" i="136"/>
  <c r="N104" i="136"/>
  <c r="N103" i="136"/>
  <c r="N102" i="136"/>
  <c r="N101" i="136"/>
  <c r="N100" i="136"/>
  <c r="N99" i="136"/>
  <c r="N98" i="136"/>
  <c r="N97" i="136"/>
  <c r="N96" i="136"/>
  <c r="N95" i="136"/>
  <c r="N94" i="136"/>
  <c r="N93" i="136"/>
  <c r="N92" i="136"/>
  <c r="N91" i="136"/>
  <c r="N90" i="136"/>
  <c r="N89" i="136"/>
  <c r="N88" i="136"/>
  <c r="N87" i="136"/>
  <c r="N86" i="136"/>
  <c r="N85" i="136"/>
  <c r="N84" i="136"/>
  <c r="N83" i="136"/>
  <c r="N82" i="136"/>
  <c r="N81" i="136"/>
  <c r="N240" i="135"/>
  <c r="N239" i="135"/>
  <c r="N238" i="135"/>
  <c r="N237" i="135"/>
  <c r="N236" i="135"/>
  <c r="N235" i="135"/>
  <c r="N234" i="135"/>
  <c r="N233" i="135"/>
  <c r="N232" i="135"/>
  <c r="N231" i="135"/>
  <c r="N230" i="135"/>
  <c r="N229" i="135"/>
  <c r="N228" i="135"/>
  <c r="N227" i="135"/>
  <c r="N226" i="135"/>
  <c r="N225" i="135"/>
  <c r="N224" i="135"/>
  <c r="N223" i="135"/>
  <c r="N222" i="135"/>
  <c r="N221" i="135"/>
  <c r="N220" i="135"/>
  <c r="N219" i="135"/>
  <c r="N218" i="135"/>
  <c r="N217" i="135"/>
  <c r="N216" i="135"/>
  <c r="N215" i="135"/>
  <c r="N214" i="135"/>
  <c r="N213" i="135"/>
  <c r="N212" i="135"/>
  <c r="N211" i="135"/>
  <c r="N210" i="135"/>
  <c r="N209" i="135"/>
  <c r="N208" i="135"/>
  <c r="N207" i="135"/>
  <c r="N206" i="135"/>
  <c r="N205" i="135"/>
  <c r="N204" i="135"/>
  <c r="N203" i="135"/>
  <c r="N202" i="135"/>
  <c r="N201" i="135"/>
  <c r="N200" i="135"/>
  <c r="N199" i="135"/>
  <c r="N198" i="135"/>
  <c r="N197" i="135"/>
  <c r="N196" i="135"/>
  <c r="N195" i="135"/>
  <c r="N194" i="135"/>
  <c r="N193" i="135"/>
  <c r="N192" i="135"/>
  <c r="N191" i="135"/>
  <c r="N190" i="135"/>
  <c r="N189" i="135"/>
  <c r="N188" i="135"/>
  <c r="N187" i="135"/>
  <c r="N186" i="135"/>
  <c r="N185" i="135"/>
  <c r="N184" i="135"/>
  <c r="N183" i="135"/>
  <c r="N182" i="135"/>
  <c r="N181" i="135"/>
  <c r="N180" i="135"/>
  <c r="N179" i="135"/>
  <c r="N178" i="135"/>
  <c r="N177" i="135"/>
  <c r="N176" i="135"/>
  <c r="N175" i="135"/>
  <c r="N174" i="135"/>
  <c r="N173" i="135"/>
  <c r="N172" i="135"/>
  <c r="N171" i="135"/>
  <c r="N170" i="135"/>
  <c r="N169" i="135"/>
  <c r="N168" i="135"/>
  <c r="N167" i="135"/>
  <c r="N166" i="135"/>
  <c r="N165" i="135"/>
  <c r="N164" i="135"/>
  <c r="N163" i="135"/>
  <c r="N162" i="135"/>
  <c r="N161" i="135"/>
  <c r="N160" i="135"/>
  <c r="N159" i="135"/>
  <c r="N158" i="135"/>
  <c r="N157" i="135"/>
  <c r="N156" i="135"/>
  <c r="N155" i="135"/>
  <c r="N154" i="135"/>
  <c r="N153" i="135"/>
  <c r="N152" i="135"/>
  <c r="N151" i="135"/>
  <c r="N150" i="135"/>
  <c r="N149" i="135"/>
  <c r="N148" i="135"/>
  <c r="N147" i="135"/>
  <c r="N146" i="135"/>
  <c r="N145" i="135"/>
  <c r="N144" i="135"/>
  <c r="N143" i="135"/>
  <c r="N142" i="135"/>
  <c r="N141" i="135"/>
  <c r="N140" i="135"/>
  <c r="N139" i="135"/>
  <c r="N138" i="135"/>
  <c r="N137" i="135"/>
  <c r="N136" i="135"/>
  <c r="N135" i="135"/>
  <c r="N134" i="135"/>
  <c r="N133" i="135"/>
  <c r="N132" i="135"/>
  <c r="N131" i="135"/>
  <c r="N130" i="135"/>
  <c r="N129" i="135"/>
  <c r="N128" i="135"/>
  <c r="N127" i="135"/>
  <c r="N126" i="135"/>
  <c r="N125" i="135"/>
  <c r="N124" i="135"/>
  <c r="N123" i="135"/>
  <c r="N122" i="135"/>
  <c r="N121" i="135"/>
  <c r="N120" i="135"/>
  <c r="N119" i="135"/>
  <c r="N118" i="135"/>
  <c r="N117" i="135"/>
  <c r="N116" i="135"/>
  <c r="N115" i="135"/>
  <c r="N114" i="135"/>
  <c r="N113" i="135"/>
  <c r="N112" i="135"/>
  <c r="N111" i="135"/>
  <c r="N110" i="135"/>
  <c r="N109" i="135"/>
  <c r="N108" i="135"/>
  <c r="N107" i="135"/>
  <c r="N106" i="135"/>
  <c r="N105" i="135"/>
  <c r="N104" i="135"/>
  <c r="N103" i="135"/>
  <c r="N102" i="135"/>
  <c r="N101" i="135"/>
  <c r="N100" i="135"/>
  <c r="N99" i="135"/>
  <c r="N98" i="135"/>
  <c r="N97" i="135"/>
  <c r="N96" i="135"/>
  <c r="N95" i="135"/>
  <c r="N94" i="135"/>
  <c r="N93" i="135"/>
  <c r="N92" i="135"/>
  <c r="N91" i="135"/>
  <c r="N90" i="135"/>
  <c r="N89" i="135"/>
  <c r="N88" i="135"/>
  <c r="N87" i="135"/>
  <c r="N86" i="135"/>
  <c r="N85" i="135"/>
  <c r="N84" i="135"/>
  <c r="N83" i="135"/>
  <c r="N82" i="135"/>
  <c r="N81" i="135"/>
  <c r="N240" i="134"/>
  <c r="N239" i="134"/>
  <c r="N238" i="134"/>
  <c r="N237" i="134"/>
  <c r="N236" i="134"/>
  <c r="N235" i="134"/>
  <c r="N234" i="134"/>
  <c r="N233" i="134"/>
  <c r="N232" i="134"/>
  <c r="N231" i="134"/>
  <c r="N230" i="134"/>
  <c r="N229" i="134"/>
  <c r="N228" i="134"/>
  <c r="N227" i="134"/>
  <c r="N226" i="134"/>
  <c r="N225" i="134"/>
  <c r="N224" i="134"/>
  <c r="N223" i="134"/>
  <c r="N222" i="134"/>
  <c r="N221" i="134"/>
  <c r="N220" i="134"/>
  <c r="N219" i="134"/>
  <c r="N218" i="134"/>
  <c r="N217" i="134"/>
  <c r="N216" i="134"/>
  <c r="N215" i="134"/>
  <c r="N214" i="134"/>
  <c r="N213" i="134"/>
  <c r="N212" i="134"/>
  <c r="N211" i="134"/>
  <c r="N210" i="134"/>
  <c r="N209" i="134"/>
  <c r="N208" i="134"/>
  <c r="N207" i="134"/>
  <c r="N206" i="134"/>
  <c r="N205" i="134"/>
  <c r="N204" i="134"/>
  <c r="N203" i="134"/>
  <c r="N202" i="134"/>
  <c r="N201" i="134"/>
  <c r="N200" i="134"/>
  <c r="N199" i="134"/>
  <c r="N198" i="134"/>
  <c r="N197" i="134"/>
  <c r="N196" i="134"/>
  <c r="N195" i="134"/>
  <c r="N194" i="134"/>
  <c r="N193" i="134"/>
  <c r="N192" i="134"/>
  <c r="N191" i="134"/>
  <c r="N190" i="134"/>
  <c r="N189" i="134"/>
  <c r="N188" i="134"/>
  <c r="N187" i="134"/>
  <c r="N186" i="134"/>
  <c r="N185" i="134"/>
  <c r="N184" i="134"/>
  <c r="N183" i="134"/>
  <c r="N182" i="134"/>
  <c r="N181" i="134"/>
  <c r="N180" i="134"/>
  <c r="N179" i="134"/>
  <c r="N178" i="134"/>
  <c r="N177" i="134"/>
  <c r="N176" i="134"/>
  <c r="N175" i="134"/>
  <c r="N174" i="134"/>
  <c r="N173" i="134"/>
  <c r="N172" i="134"/>
  <c r="N171" i="134"/>
  <c r="N170" i="134"/>
  <c r="N169" i="134"/>
  <c r="N168" i="134"/>
  <c r="N167" i="134"/>
  <c r="N166" i="134"/>
  <c r="N165" i="134"/>
  <c r="N164" i="134"/>
  <c r="N163" i="134"/>
  <c r="N162" i="134"/>
  <c r="N161" i="134"/>
  <c r="N160" i="134"/>
  <c r="N159" i="134"/>
  <c r="N158" i="134"/>
  <c r="N157" i="134"/>
  <c r="N156" i="134"/>
  <c r="N155" i="134"/>
  <c r="N154" i="134"/>
  <c r="N153" i="134"/>
  <c r="N152" i="134"/>
  <c r="N151" i="134"/>
  <c r="N150" i="134"/>
  <c r="N149" i="134"/>
  <c r="N148" i="134"/>
  <c r="N147" i="134"/>
  <c r="N146" i="134"/>
  <c r="N145" i="134"/>
  <c r="N144" i="134"/>
  <c r="N143" i="134"/>
  <c r="N142" i="134"/>
  <c r="N141" i="134"/>
  <c r="N140" i="134"/>
  <c r="N139" i="134"/>
  <c r="N138" i="134"/>
  <c r="N137" i="134"/>
  <c r="N136" i="134"/>
  <c r="N135" i="134"/>
  <c r="N134" i="134"/>
  <c r="N133" i="134"/>
  <c r="N132" i="134"/>
  <c r="N131" i="134"/>
  <c r="N130" i="134"/>
  <c r="N129" i="134"/>
  <c r="N128" i="134"/>
  <c r="N127" i="134"/>
  <c r="N126" i="134"/>
  <c r="N125" i="134"/>
  <c r="N124" i="134"/>
  <c r="N123" i="134"/>
  <c r="N122" i="134"/>
  <c r="N121" i="134"/>
  <c r="N120" i="134"/>
  <c r="N119" i="134"/>
  <c r="N118" i="134"/>
  <c r="N117" i="134"/>
  <c r="N116" i="134"/>
  <c r="N115" i="134"/>
  <c r="N114" i="134"/>
  <c r="N113" i="134"/>
  <c r="N112" i="134"/>
  <c r="N111" i="134"/>
  <c r="N110" i="134"/>
  <c r="N109" i="134"/>
  <c r="N108" i="134"/>
  <c r="N107" i="134"/>
  <c r="N106" i="134"/>
  <c r="N105" i="134"/>
  <c r="N104" i="134"/>
  <c r="N103" i="134"/>
  <c r="N102" i="134"/>
  <c r="N101" i="134"/>
  <c r="N100" i="134"/>
  <c r="N99" i="134"/>
  <c r="N98" i="134"/>
  <c r="N97" i="134"/>
  <c r="N96" i="134"/>
  <c r="N95" i="134"/>
  <c r="N94" i="134"/>
  <c r="N93" i="134"/>
  <c r="N92" i="134"/>
  <c r="N91" i="134"/>
  <c r="N90" i="134"/>
  <c r="N89" i="134"/>
  <c r="N88" i="134"/>
  <c r="N87" i="134"/>
  <c r="N86" i="134"/>
  <c r="N85" i="134"/>
  <c r="N84" i="134"/>
  <c r="N83" i="134"/>
  <c r="N82" i="134"/>
  <c r="N81" i="134"/>
  <c r="N240" i="133"/>
  <c r="N239" i="133"/>
  <c r="N238" i="133"/>
  <c r="N237" i="133"/>
  <c r="N236" i="133"/>
  <c r="N235" i="133"/>
  <c r="N234" i="133"/>
  <c r="N233" i="133"/>
  <c r="N232" i="133"/>
  <c r="N231" i="133"/>
  <c r="N230" i="133"/>
  <c r="N229" i="133"/>
  <c r="N228" i="133"/>
  <c r="N227" i="133"/>
  <c r="N226" i="133"/>
  <c r="N225" i="133"/>
  <c r="N224" i="133"/>
  <c r="N223" i="133"/>
  <c r="N222" i="133"/>
  <c r="N221" i="133"/>
  <c r="N220" i="133"/>
  <c r="N219" i="133"/>
  <c r="N218" i="133"/>
  <c r="N217" i="133"/>
  <c r="N216" i="133"/>
  <c r="N215" i="133"/>
  <c r="N214" i="133"/>
  <c r="N213" i="133"/>
  <c r="N212" i="133"/>
  <c r="N211" i="133"/>
  <c r="N210" i="133"/>
  <c r="N209" i="133"/>
  <c r="N208" i="133"/>
  <c r="N207" i="133"/>
  <c r="N206" i="133"/>
  <c r="N205" i="133"/>
  <c r="N204" i="133"/>
  <c r="N203" i="133"/>
  <c r="N202" i="133"/>
  <c r="N201" i="133"/>
  <c r="N200" i="133"/>
  <c r="N199" i="133"/>
  <c r="N198" i="133"/>
  <c r="N197" i="133"/>
  <c r="N196" i="133"/>
  <c r="N195" i="133"/>
  <c r="N194" i="133"/>
  <c r="N193" i="133"/>
  <c r="N192" i="133"/>
  <c r="N191" i="133"/>
  <c r="N190" i="133"/>
  <c r="N189" i="133"/>
  <c r="N188" i="133"/>
  <c r="N187" i="133"/>
  <c r="N186" i="133"/>
  <c r="N185" i="133"/>
  <c r="N184" i="133"/>
  <c r="N183" i="133"/>
  <c r="N182" i="133"/>
  <c r="N181" i="133"/>
  <c r="N180" i="133"/>
  <c r="N179" i="133"/>
  <c r="N178" i="133"/>
  <c r="N177" i="133"/>
  <c r="N176" i="133"/>
  <c r="N175" i="133"/>
  <c r="N174" i="133"/>
  <c r="N173" i="133"/>
  <c r="N172" i="133"/>
  <c r="N171" i="133"/>
  <c r="N170" i="133"/>
  <c r="N169" i="133"/>
  <c r="N168" i="133"/>
  <c r="N167" i="133"/>
  <c r="N166" i="133"/>
  <c r="N165" i="133"/>
  <c r="N164" i="133"/>
  <c r="N163" i="133"/>
  <c r="N162" i="133"/>
  <c r="N161" i="133"/>
  <c r="N160" i="133"/>
  <c r="N159" i="133"/>
  <c r="N158" i="133"/>
  <c r="N157" i="133"/>
  <c r="N156" i="133"/>
  <c r="N155" i="133"/>
  <c r="N154" i="133"/>
  <c r="N153" i="133"/>
  <c r="N152" i="133"/>
  <c r="N151" i="133"/>
  <c r="N150" i="133"/>
  <c r="N149" i="133"/>
  <c r="N148" i="133"/>
  <c r="N147" i="133"/>
  <c r="N146" i="133"/>
  <c r="N145" i="133"/>
  <c r="N144" i="133"/>
  <c r="N143" i="133"/>
  <c r="N142" i="133"/>
  <c r="N141" i="133"/>
  <c r="N140" i="133"/>
  <c r="N139" i="133"/>
  <c r="N138" i="133"/>
  <c r="N137" i="133"/>
  <c r="N136" i="133"/>
  <c r="N135" i="133"/>
  <c r="N134" i="133"/>
  <c r="N133" i="133"/>
  <c r="N132" i="133"/>
  <c r="N131" i="133"/>
  <c r="N130" i="133"/>
  <c r="N129" i="133"/>
  <c r="N128" i="133"/>
  <c r="N127" i="133"/>
  <c r="N126" i="133"/>
  <c r="N125" i="133"/>
  <c r="N124" i="133"/>
  <c r="N123" i="133"/>
  <c r="N122" i="133"/>
  <c r="N121" i="133"/>
  <c r="N120" i="133"/>
  <c r="N119" i="133"/>
  <c r="N118" i="133"/>
  <c r="N117" i="133"/>
  <c r="N116" i="133"/>
  <c r="N115" i="133"/>
  <c r="N114" i="133"/>
  <c r="N113" i="133"/>
  <c r="N112" i="133"/>
  <c r="N111" i="133"/>
  <c r="N110" i="133"/>
  <c r="N109" i="133"/>
  <c r="N108" i="133"/>
  <c r="N107" i="133"/>
  <c r="N106" i="133"/>
  <c r="N105" i="133"/>
  <c r="N104" i="133"/>
  <c r="N103" i="133"/>
  <c r="N102" i="133"/>
  <c r="N101" i="133"/>
  <c r="N100" i="133"/>
  <c r="N99" i="133"/>
  <c r="N98" i="133"/>
  <c r="N97" i="133"/>
  <c r="N96" i="133"/>
  <c r="N95" i="133"/>
  <c r="N94" i="133"/>
  <c r="N93" i="133"/>
  <c r="N92" i="133"/>
  <c r="N91" i="133"/>
  <c r="N90" i="133"/>
  <c r="N89" i="133"/>
  <c r="N88" i="133"/>
  <c r="N87" i="133"/>
  <c r="N86" i="133"/>
  <c r="N85" i="133"/>
  <c r="N84" i="133"/>
  <c r="N83" i="133"/>
  <c r="N82" i="133"/>
  <c r="N81" i="133"/>
  <c r="N240" i="132"/>
  <c r="N239" i="132"/>
  <c r="N238" i="132"/>
  <c r="N237" i="132"/>
  <c r="N236" i="132"/>
  <c r="N235" i="132"/>
  <c r="N234" i="132"/>
  <c r="N233" i="132"/>
  <c r="N232" i="132"/>
  <c r="N231" i="132"/>
  <c r="N230" i="132"/>
  <c r="N229" i="132"/>
  <c r="N228" i="132"/>
  <c r="N227" i="132"/>
  <c r="N226" i="132"/>
  <c r="N225" i="132"/>
  <c r="N224" i="132"/>
  <c r="N223" i="132"/>
  <c r="N222" i="132"/>
  <c r="N221" i="132"/>
  <c r="N220" i="132"/>
  <c r="N219" i="132"/>
  <c r="N218" i="132"/>
  <c r="N217" i="132"/>
  <c r="N216" i="132"/>
  <c r="N215" i="132"/>
  <c r="N214" i="132"/>
  <c r="N213" i="132"/>
  <c r="N212" i="132"/>
  <c r="N211" i="132"/>
  <c r="N210" i="132"/>
  <c r="N209" i="132"/>
  <c r="N208" i="132"/>
  <c r="N207" i="132"/>
  <c r="N206" i="132"/>
  <c r="N205" i="132"/>
  <c r="N204" i="132"/>
  <c r="N203" i="132"/>
  <c r="N202" i="132"/>
  <c r="N201" i="132"/>
  <c r="N200" i="132"/>
  <c r="N199" i="132"/>
  <c r="N198" i="132"/>
  <c r="N197" i="132"/>
  <c r="N196" i="132"/>
  <c r="N195" i="132"/>
  <c r="N194" i="132"/>
  <c r="N193" i="132"/>
  <c r="N192" i="132"/>
  <c r="N191" i="132"/>
  <c r="N190" i="132"/>
  <c r="N189" i="132"/>
  <c r="N188" i="132"/>
  <c r="N187" i="132"/>
  <c r="N186" i="132"/>
  <c r="N185" i="132"/>
  <c r="N184" i="132"/>
  <c r="N183" i="132"/>
  <c r="N182" i="132"/>
  <c r="N181" i="132"/>
  <c r="N180" i="132"/>
  <c r="N179" i="132"/>
  <c r="N178" i="132"/>
  <c r="N177" i="132"/>
  <c r="N176" i="132"/>
  <c r="N175" i="132"/>
  <c r="N174" i="132"/>
  <c r="N173" i="132"/>
  <c r="N172" i="132"/>
  <c r="N171" i="132"/>
  <c r="N170" i="132"/>
  <c r="N169" i="132"/>
  <c r="N168" i="132"/>
  <c r="N167" i="132"/>
  <c r="N166" i="132"/>
  <c r="N165" i="132"/>
  <c r="N164" i="132"/>
  <c r="N163" i="132"/>
  <c r="N162" i="132"/>
  <c r="N161" i="132"/>
  <c r="N160" i="132"/>
  <c r="N159" i="132"/>
  <c r="N158" i="132"/>
  <c r="N157" i="132"/>
  <c r="N156" i="132"/>
  <c r="N155" i="132"/>
  <c r="N154" i="132"/>
  <c r="N153" i="132"/>
  <c r="N152" i="132"/>
  <c r="N151" i="132"/>
  <c r="N150" i="132"/>
  <c r="N149" i="132"/>
  <c r="N148" i="132"/>
  <c r="N147" i="132"/>
  <c r="N146" i="132"/>
  <c r="N145" i="132"/>
  <c r="N144" i="132"/>
  <c r="N143" i="132"/>
  <c r="N142" i="132"/>
  <c r="N141" i="132"/>
  <c r="N140" i="132"/>
  <c r="N139" i="132"/>
  <c r="N138" i="132"/>
  <c r="N137" i="132"/>
  <c r="N136" i="132"/>
  <c r="N135" i="132"/>
  <c r="N134" i="132"/>
  <c r="N133" i="132"/>
  <c r="N132" i="132"/>
  <c r="N131" i="132"/>
  <c r="N130" i="132"/>
  <c r="N129" i="132"/>
  <c r="N128" i="132"/>
  <c r="N127" i="132"/>
  <c r="N126" i="132"/>
  <c r="N125" i="132"/>
  <c r="N124" i="132"/>
  <c r="N123" i="132"/>
  <c r="N122" i="132"/>
  <c r="N121" i="132"/>
  <c r="N120" i="132"/>
  <c r="N119" i="132"/>
  <c r="N118" i="132"/>
  <c r="N117" i="132"/>
  <c r="N116" i="132"/>
  <c r="N115" i="132"/>
  <c r="N114" i="132"/>
  <c r="N113" i="132"/>
  <c r="N112" i="132"/>
  <c r="N111" i="132"/>
  <c r="N110" i="132"/>
  <c r="N109" i="132"/>
  <c r="N108" i="132"/>
  <c r="N107" i="132"/>
  <c r="N106" i="132"/>
  <c r="N105" i="132"/>
  <c r="N104" i="132"/>
  <c r="N103" i="132"/>
  <c r="N102" i="132"/>
  <c r="N101" i="132"/>
  <c r="N100" i="132"/>
  <c r="N99" i="132"/>
  <c r="N98" i="132"/>
  <c r="N97" i="132"/>
  <c r="N96" i="132"/>
  <c r="N95" i="132"/>
  <c r="N94" i="132"/>
  <c r="N93" i="132"/>
  <c r="N92" i="132"/>
  <c r="N91" i="132"/>
  <c r="N90" i="132"/>
  <c r="N89" i="132"/>
  <c r="N88" i="132"/>
  <c r="N87" i="132"/>
  <c r="N86" i="132"/>
  <c r="N85" i="132"/>
  <c r="N84" i="132"/>
  <c r="N83" i="132"/>
  <c r="N82" i="132"/>
  <c r="N81" i="132"/>
  <c r="N240" i="131"/>
  <c r="N239" i="131"/>
  <c r="N238" i="131"/>
  <c r="N237" i="131"/>
  <c r="N236" i="131"/>
  <c r="N235" i="131"/>
  <c r="N234" i="131"/>
  <c r="N233" i="131"/>
  <c r="N232" i="131"/>
  <c r="N231" i="131"/>
  <c r="N230" i="131"/>
  <c r="N229" i="131"/>
  <c r="N228" i="131"/>
  <c r="N227" i="131"/>
  <c r="N226" i="131"/>
  <c r="N225" i="131"/>
  <c r="N224" i="131"/>
  <c r="N223" i="131"/>
  <c r="N222" i="131"/>
  <c r="N221" i="131"/>
  <c r="N220" i="131"/>
  <c r="N219" i="131"/>
  <c r="N218" i="131"/>
  <c r="N217" i="131"/>
  <c r="N216" i="131"/>
  <c r="N215" i="131"/>
  <c r="N214" i="131"/>
  <c r="N213" i="131"/>
  <c r="N212" i="131"/>
  <c r="N211" i="131"/>
  <c r="N210" i="131"/>
  <c r="N209" i="131"/>
  <c r="N208" i="131"/>
  <c r="N207" i="131"/>
  <c r="N206" i="131"/>
  <c r="N205" i="131"/>
  <c r="N204" i="131"/>
  <c r="N203" i="131"/>
  <c r="N202" i="131"/>
  <c r="N201" i="131"/>
  <c r="N200" i="131"/>
  <c r="N199" i="131"/>
  <c r="N198" i="131"/>
  <c r="N197" i="131"/>
  <c r="N196" i="131"/>
  <c r="N195" i="131"/>
  <c r="N194" i="131"/>
  <c r="N193" i="131"/>
  <c r="N192" i="131"/>
  <c r="N191" i="131"/>
  <c r="N190" i="131"/>
  <c r="N189" i="131"/>
  <c r="N188" i="131"/>
  <c r="N187" i="131"/>
  <c r="N186" i="131"/>
  <c r="N185" i="131"/>
  <c r="N184" i="131"/>
  <c r="N183" i="131"/>
  <c r="N182" i="131"/>
  <c r="N181" i="131"/>
  <c r="N180" i="131"/>
  <c r="N179" i="131"/>
  <c r="N178" i="131"/>
  <c r="N177" i="131"/>
  <c r="N176" i="131"/>
  <c r="N175" i="131"/>
  <c r="N174" i="131"/>
  <c r="N173" i="131"/>
  <c r="N172" i="131"/>
  <c r="N171" i="131"/>
  <c r="N170" i="131"/>
  <c r="N169" i="131"/>
  <c r="N168" i="131"/>
  <c r="N167" i="131"/>
  <c r="N166" i="131"/>
  <c r="N165" i="131"/>
  <c r="N164" i="131"/>
  <c r="N163" i="131"/>
  <c r="N162" i="131"/>
  <c r="N161" i="131"/>
  <c r="N160" i="131"/>
  <c r="N159" i="131"/>
  <c r="N158" i="131"/>
  <c r="N157" i="131"/>
  <c r="N156" i="131"/>
  <c r="N155" i="131"/>
  <c r="N154" i="131"/>
  <c r="N153" i="131"/>
  <c r="N152" i="131"/>
  <c r="N151" i="131"/>
  <c r="N150" i="131"/>
  <c r="N149" i="131"/>
  <c r="N148" i="131"/>
  <c r="N147" i="131"/>
  <c r="N146" i="131"/>
  <c r="N145" i="131"/>
  <c r="N144" i="131"/>
  <c r="N143" i="131"/>
  <c r="N142" i="131"/>
  <c r="N141" i="131"/>
  <c r="N140" i="131"/>
  <c r="N139" i="131"/>
  <c r="N138" i="131"/>
  <c r="N137" i="131"/>
  <c r="N136" i="131"/>
  <c r="N135" i="131"/>
  <c r="N134" i="131"/>
  <c r="N133" i="131"/>
  <c r="N132" i="131"/>
  <c r="N131" i="131"/>
  <c r="N130" i="131"/>
  <c r="N129" i="131"/>
  <c r="N128" i="131"/>
  <c r="N127" i="131"/>
  <c r="N126" i="131"/>
  <c r="N125" i="131"/>
  <c r="N124" i="131"/>
  <c r="N123" i="131"/>
  <c r="N122" i="131"/>
  <c r="N121" i="131"/>
  <c r="N120" i="131"/>
  <c r="N119" i="131"/>
  <c r="N118" i="131"/>
  <c r="N117" i="131"/>
  <c r="N116" i="131"/>
  <c r="N115" i="131"/>
  <c r="N114" i="131"/>
  <c r="N113" i="131"/>
  <c r="N112" i="131"/>
  <c r="N111" i="131"/>
  <c r="N110" i="131"/>
  <c r="N109" i="131"/>
  <c r="N108" i="131"/>
  <c r="N107" i="131"/>
  <c r="N106" i="131"/>
  <c r="N105" i="131"/>
  <c r="N104" i="131"/>
  <c r="N103" i="131"/>
  <c r="N102" i="131"/>
  <c r="N101" i="131"/>
  <c r="N100" i="131"/>
  <c r="N99" i="131"/>
  <c r="N98" i="131"/>
  <c r="N97" i="131"/>
  <c r="N96" i="131"/>
  <c r="N95" i="131"/>
  <c r="N94" i="131"/>
  <c r="N93" i="131"/>
  <c r="N92" i="131"/>
  <c r="N91" i="131"/>
  <c r="N90" i="131"/>
  <c r="N89" i="131"/>
  <c r="N88" i="131"/>
  <c r="N87" i="131"/>
  <c r="N86" i="131"/>
  <c r="N85" i="131"/>
  <c r="N84" i="131"/>
  <c r="N83" i="131"/>
  <c r="N82" i="131"/>
  <c r="N81" i="131"/>
  <c r="N240" i="130"/>
  <c r="N239" i="130"/>
  <c r="N238" i="130"/>
  <c r="N237" i="130"/>
  <c r="N236" i="130"/>
  <c r="N235" i="130"/>
  <c r="N234" i="130"/>
  <c r="N233" i="130"/>
  <c r="N232" i="130"/>
  <c r="N231" i="130"/>
  <c r="N230" i="130"/>
  <c r="N229" i="130"/>
  <c r="N228" i="130"/>
  <c r="N227" i="130"/>
  <c r="N226" i="130"/>
  <c r="N225" i="130"/>
  <c r="N224" i="130"/>
  <c r="N223" i="130"/>
  <c r="N222" i="130"/>
  <c r="N221" i="130"/>
  <c r="N220" i="130"/>
  <c r="N219" i="130"/>
  <c r="N218" i="130"/>
  <c r="N217" i="130"/>
  <c r="N216" i="130"/>
  <c r="N215" i="130"/>
  <c r="N214" i="130"/>
  <c r="N213" i="130"/>
  <c r="N212" i="130"/>
  <c r="N211" i="130"/>
  <c r="N210" i="130"/>
  <c r="N209" i="130"/>
  <c r="N208" i="130"/>
  <c r="N207" i="130"/>
  <c r="N206" i="130"/>
  <c r="N205" i="130"/>
  <c r="N204" i="130"/>
  <c r="N203" i="130"/>
  <c r="N202" i="130"/>
  <c r="N201" i="130"/>
  <c r="N200" i="130"/>
  <c r="N199" i="130"/>
  <c r="N198" i="130"/>
  <c r="N197" i="130"/>
  <c r="N196" i="130"/>
  <c r="N195" i="130"/>
  <c r="N194" i="130"/>
  <c r="N193" i="130"/>
  <c r="N192" i="130"/>
  <c r="N191" i="130"/>
  <c r="N190" i="130"/>
  <c r="N189" i="130"/>
  <c r="N188" i="130"/>
  <c r="N187" i="130"/>
  <c r="N186" i="130"/>
  <c r="N185" i="130"/>
  <c r="N184" i="130"/>
  <c r="N183" i="130"/>
  <c r="N182" i="130"/>
  <c r="N181" i="130"/>
  <c r="N180" i="130"/>
  <c r="N179" i="130"/>
  <c r="N178" i="130"/>
  <c r="N177" i="130"/>
  <c r="N176" i="130"/>
  <c r="N175" i="130"/>
  <c r="N174" i="130"/>
  <c r="N173" i="130"/>
  <c r="N172" i="130"/>
  <c r="N171" i="130"/>
  <c r="N170" i="130"/>
  <c r="N169" i="130"/>
  <c r="N168" i="130"/>
  <c r="N167" i="130"/>
  <c r="N166" i="130"/>
  <c r="N165" i="130"/>
  <c r="N164" i="130"/>
  <c r="N163" i="130"/>
  <c r="N162" i="130"/>
  <c r="N161" i="130"/>
  <c r="N160" i="130"/>
  <c r="N159" i="130"/>
  <c r="N158" i="130"/>
  <c r="N157" i="130"/>
  <c r="N156" i="130"/>
  <c r="N155" i="130"/>
  <c r="N154" i="130"/>
  <c r="N153" i="130"/>
  <c r="N152" i="130"/>
  <c r="N151" i="130"/>
  <c r="N150" i="130"/>
  <c r="N149" i="130"/>
  <c r="N148" i="130"/>
  <c r="N147" i="130"/>
  <c r="N146" i="130"/>
  <c r="N145" i="130"/>
  <c r="N144" i="130"/>
  <c r="N143" i="130"/>
  <c r="N142" i="130"/>
  <c r="N141" i="130"/>
  <c r="N140" i="130"/>
  <c r="N139" i="130"/>
  <c r="N138" i="130"/>
  <c r="N137" i="130"/>
  <c r="N136" i="130"/>
  <c r="N135" i="130"/>
  <c r="N134" i="130"/>
  <c r="N133" i="130"/>
  <c r="N132" i="130"/>
  <c r="N131" i="130"/>
  <c r="N130" i="130"/>
  <c r="N129" i="130"/>
  <c r="N128" i="130"/>
  <c r="N127" i="130"/>
  <c r="N126" i="130"/>
  <c r="N125" i="130"/>
  <c r="N124" i="130"/>
  <c r="N123" i="130"/>
  <c r="N122" i="130"/>
  <c r="N121" i="130"/>
  <c r="N120" i="130"/>
  <c r="N119" i="130"/>
  <c r="N118" i="130"/>
  <c r="N117" i="130"/>
  <c r="N116" i="130"/>
  <c r="N115" i="130"/>
  <c r="N114" i="130"/>
  <c r="N113" i="130"/>
  <c r="N112" i="130"/>
  <c r="N111" i="130"/>
  <c r="N110" i="130"/>
  <c r="N109" i="130"/>
  <c r="N108" i="130"/>
  <c r="N107" i="130"/>
  <c r="N106" i="130"/>
  <c r="N105" i="130"/>
  <c r="N104" i="130"/>
  <c r="N103" i="130"/>
  <c r="N102" i="130"/>
  <c r="N101" i="130"/>
  <c r="N100" i="130"/>
  <c r="N99" i="130"/>
  <c r="N98" i="130"/>
  <c r="N97" i="130"/>
  <c r="N96" i="130"/>
  <c r="N95" i="130"/>
  <c r="N94" i="130"/>
  <c r="N93" i="130"/>
  <c r="N92" i="130"/>
  <c r="N91" i="130"/>
  <c r="N90" i="130"/>
  <c r="N89" i="130"/>
  <c r="N88" i="130"/>
  <c r="N87" i="130"/>
  <c r="N86" i="130"/>
  <c r="N85" i="130"/>
  <c r="N84" i="130"/>
  <c r="N83" i="130"/>
  <c r="N82" i="130"/>
  <c r="N81" i="130"/>
  <c r="N240" i="129"/>
  <c r="N239" i="129"/>
  <c r="N238" i="129"/>
  <c r="N237" i="129"/>
  <c r="N236" i="129"/>
  <c r="N235" i="129"/>
  <c r="N234" i="129"/>
  <c r="N233" i="129"/>
  <c r="N232" i="129"/>
  <c r="N231" i="129"/>
  <c r="N230" i="129"/>
  <c r="N229" i="129"/>
  <c r="N228" i="129"/>
  <c r="N227" i="129"/>
  <c r="N226" i="129"/>
  <c r="N225" i="129"/>
  <c r="N224" i="129"/>
  <c r="N223" i="129"/>
  <c r="N222" i="129"/>
  <c r="N221" i="129"/>
  <c r="N220" i="129"/>
  <c r="N219" i="129"/>
  <c r="N218" i="129"/>
  <c r="N217" i="129"/>
  <c r="N216" i="129"/>
  <c r="N215" i="129"/>
  <c r="N214" i="129"/>
  <c r="N213" i="129"/>
  <c r="N212" i="129"/>
  <c r="N211" i="129"/>
  <c r="N210" i="129"/>
  <c r="N209" i="129"/>
  <c r="N208" i="129"/>
  <c r="N207" i="129"/>
  <c r="N206" i="129"/>
  <c r="N205" i="129"/>
  <c r="N204" i="129"/>
  <c r="N203" i="129"/>
  <c r="N202" i="129"/>
  <c r="N201" i="129"/>
  <c r="N200" i="129"/>
  <c r="N199" i="129"/>
  <c r="N198" i="129"/>
  <c r="N197" i="129"/>
  <c r="N196" i="129"/>
  <c r="N195" i="129"/>
  <c r="N194" i="129"/>
  <c r="N193" i="129"/>
  <c r="N192" i="129"/>
  <c r="N191" i="129"/>
  <c r="N190" i="129"/>
  <c r="N189" i="129"/>
  <c r="N188" i="129"/>
  <c r="N187" i="129"/>
  <c r="N186" i="129"/>
  <c r="N185" i="129"/>
  <c r="N184" i="129"/>
  <c r="N183" i="129"/>
  <c r="N182" i="129"/>
  <c r="N181" i="129"/>
  <c r="N180" i="129"/>
  <c r="N179" i="129"/>
  <c r="N178" i="129"/>
  <c r="N177" i="129"/>
  <c r="N176" i="129"/>
  <c r="N175" i="129"/>
  <c r="N174" i="129"/>
  <c r="N173" i="129"/>
  <c r="N172" i="129"/>
  <c r="N171" i="129"/>
  <c r="N170" i="129"/>
  <c r="N169" i="129"/>
  <c r="N168" i="129"/>
  <c r="N167" i="129"/>
  <c r="N166" i="129"/>
  <c r="N165" i="129"/>
  <c r="N164" i="129"/>
  <c r="N163" i="129"/>
  <c r="N162" i="129"/>
  <c r="N161" i="129"/>
  <c r="N160" i="129"/>
  <c r="N159" i="129"/>
  <c r="N158" i="129"/>
  <c r="N157" i="129"/>
  <c r="N156" i="129"/>
  <c r="N155" i="129"/>
  <c r="N154" i="129"/>
  <c r="N153" i="129"/>
  <c r="N152" i="129"/>
  <c r="N151" i="129"/>
  <c r="N150" i="129"/>
  <c r="N149" i="129"/>
  <c r="N148" i="129"/>
  <c r="N147" i="129"/>
  <c r="N146" i="129"/>
  <c r="N145" i="129"/>
  <c r="N144" i="129"/>
  <c r="N143" i="129"/>
  <c r="N142" i="129"/>
  <c r="N141" i="129"/>
  <c r="N140" i="129"/>
  <c r="N139" i="129"/>
  <c r="N138" i="129"/>
  <c r="N137" i="129"/>
  <c r="N136" i="129"/>
  <c r="N135" i="129"/>
  <c r="N134" i="129"/>
  <c r="N133" i="129"/>
  <c r="N132" i="129"/>
  <c r="N131" i="129"/>
  <c r="N130" i="129"/>
  <c r="N129" i="129"/>
  <c r="N128" i="129"/>
  <c r="N127" i="129"/>
  <c r="N126" i="129"/>
  <c r="N125" i="129"/>
  <c r="N124" i="129"/>
  <c r="N123" i="129"/>
  <c r="N122" i="129"/>
  <c r="N121" i="129"/>
  <c r="N120" i="129"/>
  <c r="N119" i="129"/>
  <c r="N118" i="129"/>
  <c r="N117" i="129"/>
  <c r="N116" i="129"/>
  <c r="N115" i="129"/>
  <c r="N114" i="129"/>
  <c r="N113" i="129"/>
  <c r="N112" i="129"/>
  <c r="N111" i="129"/>
  <c r="N110" i="129"/>
  <c r="N109" i="129"/>
  <c r="N108" i="129"/>
  <c r="N107" i="129"/>
  <c r="N106" i="129"/>
  <c r="N105" i="129"/>
  <c r="N104" i="129"/>
  <c r="N103" i="129"/>
  <c r="N102" i="129"/>
  <c r="N101" i="129"/>
  <c r="N100" i="129"/>
  <c r="N99" i="129"/>
  <c r="N98" i="129"/>
  <c r="N97" i="129"/>
  <c r="N96" i="129"/>
  <c r="N95" i="129"/>
  <c r="N94" i="129"/>
  <c r="N93" i="129"/>
  <c r="N92" i="129"/>
  <c r="N91" i="129"/>
  <c r="N90" i="129"/>
  <c r="N89" i="129"/>
  <c r="N88" i="129"/>
  <c r="N87" i="129"/>
  <c r="N86" i="129"/>
  <c r="N85" i="129"/>
  <c r="N84" i="129"/>
  <c r="N83" i="129"/>
  <c r="N82" i="129"/>
  <c r="N81" i="129"/>
  <c r="N240" i="128"/>
  <c r="N239" i="128"/>
  <c r="N238" i="128"/>
  <c r="N237" i="128"/>
  <c r="N236" i="128"/>
  <c r="N235" i="128"/>
  <c r="N234" i="128"/>
  <c r="N233" i="128"/>
  <c r="N232" i="128"/>
  <c r="N231" i="128"/>
  <c r="N230" i="128"/>
  <c r="N229" i="128"/>
  <c r="N228" i="128"/>
  <c r="N227" i="128"/>
  <c r="N226" i="128"/>
  <c r="N225" i="128"/>
  <c r="N224" i="128"/>
  <c r="N223" i="128"/>
  <c r="N222" i="128"/>
  <c r="N221" i="128"/>
  <c r="N220" i="128"/>
  <c r="N219" i="128"/>
  <c r="N218" i="128"/>
  <c r="N217" i="128"/>
  <c r="N216" i="128"/>
  <c r="N215" i="128"/>
  <c r="N214" i="128"/>
  <c r="N213" i="128"/>
  <c r="N212" i="128"/>
  <c r="N211" i="128"/>
  <c r="N210" i="128"/>
  <c r="N209" i="128"/>
  <c r="N208" i="128"/>
  <c r="N207" i="128"/>
  <c r="N206" i="128"/>
  <c r="N205" i="128"/>
  <c r="N204" i="128"/>
  <c r="N203" i="128"/>
  <c r="N202" i="128"/>
  <c r="N201" i="128"/>
  <c r="N200" i="128"/>
  <c r="N199" i="128"/>
  <c r="N198" i="128"/>
  <c r="N197" i="128"/>
  <c r="N196" i="128"/>
  <c r="N195" i="128"/>
  <c r="N194" i="128"/>
  <c r="N193" i="128"/>
  <c r="N192" i="128"/>
  <c r="N191" i="128"/>
  <c r="N190" i="128"/>
  <c r="N189" i="128"/>
  <c r="N188" i="128"/>
  <c r="N187" i="128"/>
  <c r="N186" i="128"/>
  <c r="N185" i="128"/>
  <c r="N184" i="128"/>
  <c r="N183" i="128"/>
  <c r="N182" i="128"/>
  <c r="N181" i="128"/>
  <c r="N180" i="128"/>
  <c r="N179" i="128"/>
  <c r="N178" i="128"/>
  <c r="N177" i="128"/>
  <c r="N176" i="128"/>
  <c r="N175" i="128"/>
  <c r="N174" i="128"/>
  <c r="N173" i="128"/>
  <c r="N172" i="128"/>
  <c r="N171" i="128"/>
  <c r="N170" i="128"/>
  <c r="N169" i="128"/>
  <c r="N168" i="128"/>
  <c r="N167" i="128"/>
  <c r="N166" i="128"/>
  <c r="N165" i="128"/>
  <c r="N164" i="128"/>
  <c r="N163" i="128"/>
  <c r="N162" i="128"/>
  <c r="N161" i="128"/>
  <c r="N160" i="128"/>
  <c r="N159" i="128"/>
  <c r="N158" i="128"/>
  <c r="N157" i="128"/>
  <c r="N156" i="128"/>
  <c r="N155" i="128"/>
  <c r="N154" i="128"/>
  <c r="N153" i="128"/>
  <c r="N152" i="128"/>
  <c r="N151" i="128"/>
  <c r="N150" i="128"/>
  <c r="N149" i="128"/>
  <c r="N148" i="128"/>
  <c r="N147" i="128"/>
  <c r="N146" i="128"/>
  <c r="N145" i="128"/>
  <c r="N144" i="128"/>
  <c r="N143" i="128"/>
  <c r="N142" i="128"/>
  <c r="N141" i="128"/>
  <c r="N140" i="128"/>
  <c r="N139" i="128"/>
  <c r="N138" i="128"/>
  <c r="N137" i="128"/>
  <c r="N136" i="128"/>
  <c r="N135" i="128"/>
  <c r="N134" i="128"/>
  <c r="N133" i="128"/>
  <c r="N132" i="128"/>
  <c r="N131" i="128"/>
  <c r="N130" i="128"/>
  <c r="N129" i="128"/>
  <c r="N128" i="128"/>
  <c r="N127" i="128"/>
  <c r="N126" i="128"/>
  <c r="N125" i="128"/>
  <c r="N124" i="128"/>
  <c r="N123" i="128"/>
  <c r="N122" i="128"/>
  <c r="N121" i="128"/>
  <c r="N120" i="128"/>
  <c r="N119" i="128"/>
  <c r="N118" i="128"/>
  <c r="N117" i="128"/>
  <c r="N116" i="128"/>
  <c r="N115" i="128"/>
  <c r="N114" i="128"/>
  <c r="N113" i="128"/>
  <c r="N112" i="128"/>
  <c r="N111" i="128"/>
  <c r="N110" i="128"/>
  <c r="N109" i="128"/>
  <c r="N108" i="128"/>
  <c r="N107" i="128"/>
  <c r="N106" i="128"/>
  <c r="N105" i="128"/>
  <c r="N104" i="128"/>
  <c r="N103" i="128"/>
  <c r="N102" i="128"/>
  <c r="N101" i="128"/>
  <c r="N100" i="128"/>
  <c r="N99" i="128"/>
  <c r="N98" i="128"/>
  <c r="N97" i="128"/>
  <c r="N96" i="128"/>
  <c r="N95" i="128"/>
  <c r="N94" i="128"/>
  <c r="N93" i="128"/>
  <c r="N92" i="128"/>
  <c r="N91" i="128"/>
  <c r="N90" i="128"/>
  <c r="N89" i="128"/>
  <c r="N88" i="128"/>
  <c r="N87" i="128"/>
  <c r="N86" i="128"/>
  <c r="N85" i="128"/>
  <c r="N84" i="128"/>
  <c r="N83" i="128"/>
  <c r="N82" i="128"/>
  <c r="N81" i="128"/>
  <c r="N240" i="127"/>
  <c r="N239" i="127"/>
  <c r="N238" i="127"/>
  <c r="N237" i="127"/>
  <c r="N236" i="127"/>
  <c r="N235" i="127"/>
  <c r="N234" i="127"/>
  <c r="N233" i="127"/>
  <c r="N232" i="127"/>
  <c r="N231" i="127"/>
  <c r="N230" i="127"/>
  <c r="N229" i="127"/>
  <c r="N228" i="127"/>
  <c r="N227" i="127"/>
  <c r="N226" i="127"/>
  <c r="N225" i="127"/>
  <c r="N224" i="127"/>
  <c r="N223" i="127"/>
  <c r="N222" i="127"/>
  <c r="N221" i="127"/>
  <c r="N220" i="127"/>
  <c r="N219" i="127"/>
  <c r="N218" i="127"/>
  <c r="N217" i="127"/>
  <c r="N216" i="127"/>
  <c r="N215" i="127"/>
  <c r="N214" i="127"/>
  <c r="N213" i="127"/>
  <c r="N212" i="127"/>
  <c r="N211" i="127"/>
  <c r="N210" i="127"/>
  <c r="N209" i="127"/>
  <c r="N208" i="127"/>
  <c r="N207" i="127"/>
  <c r="N206" i="127"/>
  <c r="N205" i="127"/>
  <c r="N204" i="127"/>
  <c r="N203" i="127"/>
  <c r="N202" i="127"/>
  <c r="N201" i="127"/>
  <c r="N200" i="127"/>
  <c r="N199" i="127"/>
  <c r="N198" i="127"/>
  <c r="N197" i="127"/>
  <c r="N196" i="127"/>
  <c r="N195" i="127"/>
  <c r="N194" i="127"/>
  <c r="N193" i="127"/>
  <c r="N192" i="127"/>
  <c r="N191" i="127"/>
  <c r="N190" i="127"/>
  <c r="N189" i="127"/>
  <c r="N188" i="127"/>
  <c r="N187" i="127"/>
  <c r="N186" i="127"/>
  <c r="N185" i="127"/>
  <c r="N184" i="127"/>
  <c r="N183" i="127"/>
  <c r="N182" i="127"/>
  <c r="N181" i="127"/>
  <c r="N180" i="127"/>
  <c r="N179" i="127"/>
  <c r="N178" i="127"/>
  <c r="N177" i="127"/>
  <c r="N176" i="127"/>
  <c r="N175" i="127"/>
  <c r="N174" i="127"/>
  <c r="N173" i="127"/>
  <c r="N172" i="127"/>
  <c r="N171" i="127"/>
  <c r="N170" i="127"/>
  <c r="N169" i="127"/>
  <c r="N168" i="127"/>
  <c r="N167" i="127"/>
  <c r="N166" i="127"/>
  <c r="N165" i="127"/>
  <c r="N164" i="127"/>
  <c r="N163" i="127"/>
  <c r="N162" i="127"/>
  <c r="N161" i="127"/>
  <c r="N160" i="127"/>
  <c r="N159" i="127"/>
  <c r="N158" i="127"/>
  <c r="N157" i="127"/>
  <c r="N156" i="127"/>
  <c r="N155" i="127"/>
  <c r="N154" i="127"/>
  <c r="N153" i="127"/>
  <c r="N152" i="127"/>
  <c r="N151" i="127"/>
  <c r="N150" i="127"/>
  <c r="N149" i="127"/>
  <c r="N148" i="127"/>
  <c r="N147" i="127"/>
  <c r="N146" i="127"/>
  <c r="N145" i="127"/>
  <c r="N144" i="127"/>
  <c r="N143" i="127"/>
  <c r="N142" i="127"/>
  <c r="N141" i="127"/>
  <c r="N140" i="127"/>
  <c r="N139" i="127"/>
  <c r="N138" i="127"/>
  <c r="N137" i="127"/>
  <c r="N136" i="127"/>
  <c r="N135" i="127"/>
  <c r="N134" i="127"/>
  <c r="N133" i="127"/>
  <c r="N132" i="127"/>
  <c r="N131" i="127"/>
  <c r="N130" i="127"/>
  <c r="N129" i="127"/>
  <c r="N128" i="127"/>
  <c r="N127" i="127"/>
  <c r="N126" i="127"/>
  <c r="N125" i="127"/>
  <c r="N124" i="127"/>
  <c r="N123" i="127"/>
  <c r="N122" i="127"/>
  <c r="N121" i="127"/>
  <c r="N120" i="127"/>
  <c r="N119" i="127"/>
  <c r="N118" i="127"/>
  <c r="N117" i="127"/>
  <c r="N116" i="127"/>
  <c r="N115" i="127"/>
  <c r="N114" i="127"/>
  <c r="N113" i="127"/>
  <c r="N112" i="127"/>
  <c r="N111" i="127"/>
  <c r="N110" i="127"/>
  <c r="N109" i="127"/>
  <c r="N108" i="127"/>
  <c r="N107" i="127"/>
  <c r="N106" i="127"/>
  <c r="N105" i="127"/>
  <c r="N104" i="127"/>
  <c r="N103" i="127"/>
  <c r="N102" i="127"/>
  <c r="N101" i="127"/>
  <c r="N100" i="127"/>
  <c r="N99" i="127"/>
  <c r="N98" i="127"/>
  <c r="N97" i="127"/>
  <c r="N96" i="127"/>
  <c r="N95" i="127"/>
  <c r="N94" i="127"/>
  <c r="N93" i="127"/>
  <c r="N92" i="127"/>
  <c r="N91" i="127"/>
  <c r="N90" i="127"/>
  <c r="N89" i="127"/>
  <c r="N88" i="127"/>
  <c r="N87" i="127"/>
  <c r="N86" i="127"/>
  <c r="N85" i="127"/>
  <c r="N84" i="127"/>
  <c r="N83" i="127"/>
  <c r="N82" i="127"/>
  <c r="N81" i="127"/>
  <c r="N240" i="126"/>
  <c r="N239" i="126"/>
  <c r="N238" i="126"/>
  <c r="N237" i="126"/>
  <c r="N236" i="126"/>
  <c r="N235" i="126"/>
  <c r="N234" i="126"/>
  <c r="N233" i="126"/>
  <c r="N232" i="126"/>
  <c r="N231" i="126"/>
  <c r="N230" i="126"/>
  <c r="N229" i="126"/>
  <c r="N228" i="126"/>
  <c r="N227" i="126"/>
  <c r="N226" i="126"/>
  <c r="N225" i="126"/>
  <c r="N224" i="126"/>
  <c r="N223" i="126"/>
  <c r="N222" i="126"/>
  <c r="N221" i="126"/>
  <c r="N220" i="126"/>
  <c r="N219" i="126"/>
  <c r="N218" i="126"/>
  <c r="N217" i="126"/>
  <c r="N216" i="126"/>
  <c r="N215" i="126"/>
  <c r="N214" i="126"/>
  <c r="N213" i="126"/>
  <c r="N212" i="126"/>
  <c r="N211" i="126"/>
  <c r="N210" i="126"/>
  <c r="N209" i="126"/>
  <c r="N208" i="126"/>
  <c r="N207" i="126"/>
  <c r="N206" i="126"/>
  <c r="N205" i="126"/>
  <c r="N204" i="126"/>
  <c r="N203" i="126"/>
  <c r="N202" i="126"/>
  <c r="N201" i="126"/>
  <c r="N200" i="126"/>
  <c r="N199" i="126"/>
  <c r="N198" i="126"/>
  <c r="N197" i="126"/>
  <c r="N196" i="126"/>
  <c r="N195" i="126"/>
  <c r="N194" i="126"/>
  <c r="N193" i="126"/>
  <c r="N192" i="126"/>
  <c r="N191" i="126"/>
  <c r="N190" i="126"/>
  <c r="N189" i="126"/>
  <c r="N188" i="126"/>
  <c r="N187" i="126"/>
  <c r="N186" i="126"/>
  <c r="N185" i="126"/>
  <c r="N184" i="126"/>
  <c r="N183" i="126"/>
  <c r="N182" i="126"/>
  <c r="N181" i="126"/>
  <c r="N180" i="126"/>
  <c r="N179" i="126"/>
  <c r="N178" i="126"/>
  <c r="N177" i="126"/>
  <c r="N176" i="126"/>
  <c r="N175" i="126"/>
  <c r="N174" i="126"/>
  <c r="N173" i="126"/>
  <c r="N172" i="126"/>
  <c r="N171" i="126"/>
  <c r="N170" i="126"/>
  <c r="N169" i="126"/>
  <c r="N168" i="126"/>
  <c r="N167" i="126"/>
  <c r="N166" i="126"/>
  <c r="N165" i="126"/>
  <c r="N164" i="126"/>
  <c r="N163" i="126"/>
  <c r="N162" i="126"/>
  <c r="N161" i="126"/>
  <c r="N160" i="126"/>
  <c r="N159" i="126"/>
  <c r="N158" i="126"/>
  <c r="N157" i="126"/>
  <c r="N156" i="126"/>
  <c r="N155" i="126"/>
  <c r="N154" i="126"/>
  <c r="N153" i="126"/>
  <c r="N152" i="126"/>
  <c r="N151" i="126"/>
  <c r="N150" i="126"/>
  <c r="N149" i="126"/>
  <c r="N148" i="126"/>
  <c r="N147" i="126"/>
  <c r="N146" i="126"/>
  <c r="N145" i="126"/>
  <c r="N144" i="126"/>
  <c r="N143" i="126"/>
  <c r="N142" i="126"/>
  <c r="N141" i="126"/>
  <c r="N140" i="126"/>
  <c r="N139" i="126"/>
  <c r="N138" i="126"/>
  <c r="N137" i="126"/>
  <c r="N136" i="126"/>
  <c r="N135" i="126"/>
  <c r="N134" i="126"/>
  <c r="N133" i="126"/>
  <c r="N132" i="126"/>
  <c r="N131" i="126"/>
  <c r="N130" i="126"/>
  <c r="N129" i="126"/>
  <c r="N128" i="126"/>
  <c r="N127" i="126"/>
  <c r="N126" i="126"/>
  <c r="N125" i="126"/>
  <c r="N124" i="126"/>
  <c r="N123" i="126"/>
  <c r="N122" i="126"/>
  <c r="N121" i="126"/>
  <c r="N120" i="126"/>
  <c r="N119" i="126"/>
  <c r="N118" i="126"/>
  <c r="N117" i="126"/>
  <c r="N116" i="126"/>
  <c r="N115" i="126"/>
  <c r="N114" i="126"/>
  <c r="N113" i="126"/>
  <c r="N112" i="126"/>
  <c r="N111" i="126"/>
  <c r="N110" i="126"/>
  <c r="N109" i="126"/>
  <c r="N108" i="126"/>
  <c r="N107" i="126"/>
  <c r="N106" i="126"/>
  <c r="N105" i="126"/>
  <c r="N104" i="126"/>
  <c r="N103" i="126"/>
  <c r="N102" i="126"/>
  <c r="N101" i="126"/>
  <c r="N100" i="126"/>
  <c r="N99" i="126"/>
  <c r="N98" i="126"/>
  <c r="N97" i="126"/>
  <c r="N96" i="126"/>
  <c r="N95" i="126"/>
  <c r="N94" i="126"/>
  <c r="N93" i="126"/>
  <c r="N92" i="126"/>
  <c r="N91" i="126"/>
  <c r="N90" i="126"/>
  <c r="N89" i="126"/>
  <c r="N88" i="126"/>
  <c r="N87" i="126"/>
  <c r="N86" i="126"/>
  <c r="N85" i="126"/>
  <c r="N84" i="126"/>
  <c r="N83" i="126"/>
  <c r="N82" i="126"/>
  <c r="N81" i="126"/>
  <c r="N240" i="125"/>
  <c r="N239" i="125"/>
  <c r="N238" i="125"/>
  <c r="N237" i="125"/>
  <c r="N236" i="125"/>
  <c r="N235" i="125"/>
  <c r="N234" i="125"/>
  <c r="N233" i="125"/>
  <c r="N232" i="125"/>
  <c r="N231" i="125"/>
  <c r="N230" i="125"/>
  <c r="N229" i="125"/>
  <c r="N228" i="125"/>
  <c r="N227" i="125"/>
  <c r="N226" i="125"/>
  <c r="N225" i="125"/>
  <c r="N224" i="125"/>
  <c r="N223" i="125"/>
  <c r="N222" i="125"/>
  <c r="N221" i="125"/>
  <c r="N220" i="125"/>
  <c r="N219" i="125"/>
  <c r="N218" i="125"/>
  <c r="N217" i="125"/>
  <c r="N216" i="125"/>
  <c r="N215" i="125"/>
  <c r="N214" i="125"/>
  <c r="N213" i="125"/>
  <c r="N212" i="125"/>
  <c r="N211" i="125"/>
  <c r="N210" i="125"/>
  <c r="N209" i="125"/>
  <c r="N208" i="125"/>
  <c r="N207" i="125"/>
  <c r="N206" i="125"/>
  <c r="N205" i="125"/>
  <c r="N204" i="125"/>
  <c r="N203" i="125"/>
  <c r="N202" i="125"/>
  <c r="N201" i="125"/>
  <c r="N200" i="125"/>
  <c r="N199" i="125"/>
  <c r="N198" i="125"/>
  <c r="N197" i="125"/>
  <c r="N196" i="125"/>
  <c r="N195" i="125"/>
  <c r="N194" i="125"/>
  <c r="N193" i="125"/>
  <c r="N192" i="125"/>
  <c r="N191" i="125"/>
  <c r="N190" i="125"/>
  <c r="N189" i="125"/>
  <c r="N188" i="125"/>
  <c r="N187" i="125"/>
  <c r="N186" i="125"/>
  <c r="N185" i="125"/>
  <c r="N184" i="125"/>
  <c r="N183" i="125"/>
  <c r="N182" i="125"/>
  <c r="N181" i="125"/>
  <c r="N180" i="125"/>
  <c r="N179" i="125"/>
  <c r="N178" i="125"/>
  <c r="N177" i="125"/>
  <c r="N176" i="125"/>
  <c r="N175" i="125"/>
  <c r="N174" i="125"/>
  <c r="N173" i="125"/>
  <c r="N172" i="125"/>
  <c r="N171" i="125"/>
  <c r="N170" i="125"/>
  <c r="N169" i="125"/>
  <c r="N168" i="125"/>
  <c r="N167" i="125"/>
  <c r="N166" i="125"/>
  <c r="N165" i="125"/>
  <c r="N164" i="125"/>
  <c r="N163" i="125"/>
  <c r="N162" i="125"/>
  <c r="N161" i="125"/>
  <c r="N160" i="125"/>
  <c r="N159" i="125"/>
  <c r="N158" i="125"/>
  <c r="N157" i="125"/>
  <c r="N156" i="125"/>
  <c r="N155" i="125"/>
  <c r="N154" i="125"/>
  <c r="N153" i="125"/>
  <c r="N152" i="125"/>
  <c r="N151" i="125"/>
  <c r="N150" i="125"/>
  <c r="N149" i="125"/>
  <c r="N148" i="125"/>
  <c r="N147" i="125"/>
  <c r="N146" i="125"/>
  <c r="N145" i="125"/>
  <c r="N144" i="125"/>
  <c r="N143" i="125"/>
  <c r="N142" i="125"/>
  <c r="N141" i="125"/>
  <c r="N140" i="125"/>
  <c r="N139" i="125"/>
  <c r="N138" i="125"/>
  <c r="N137" i="125"/>
  <c r="N136" i="125"/>
  <c r="N135" i="125"/>
  <c r="N134" i="125"/>
  <c r="N133" i="125"/>
  <c r="N132" i="125"/>
  <c r="N131" i="125"/>
  <c r="N130" i="125"/>
  <c r="N129" i="125"/>
  <c r="N128" i="125"/>
  <c r="N127" i="125"/>
  <c r="N126" i="125"/>
  <c r="N125" i="125"/>
  <c r="N124" i="125"/>
  <c r="N123" i="125"/>
  <c r="N122" i="125"/>
  <c r="N121" i="125"/>
  <c r="N120" i="125"/>
  <c r="N119" i="125"/>
  <c r="N118" i="125"/>
  <c r="N117" i="125"/>
  <c r="N116" i="125"/>
  <c r="N115" i="125"/>
  <c r="N114" i="125"/>
  <c r="N113" i="125"/>
  <c r="N112" i="125"/>
  <c r="N111" i="125"/>
  <c r="N110" i="125"/>
  <c r="N109" i="125"/>
  <c r="N108" i="125"/>
  <c r="N107" i="125"/>
  <c r="N106" i="125"/>
  <c r="N105" i="125"/>
  <c r="N104" i="125"/>
  <c r="N103" i="125"/>
  <c r="N102" i="125"/>
  <c r="N101" i="125"/>
  <c r="N100" i="125"/>
  <c r="N99" i="125"/>
  <c r="N98" i="125"/>
  <c r="N97" i="125"/>
  <c r="N96" i="125"/>
  <c r="N95" i="125"/>
  <c r="N94" i="125"/>
  <c r="N93" i="125"/>
  <c r="N92" i="125"/>
  <c r="N91" i="125"/>
  <c r="N90" i="125"/>
  <c r="N89" i="125"/>
  <c r="N88" i="125"/>
  <c r="N87" i="125"/>
  <c r="N86" i="125"/>
  <c r="N85" i="125"/>
  <c r="N84" i="125"/>
  <c r="N83" i="125"/>
  <c r="N82" i="125"/>
  <c r="N81" i="125"/>
  <c r="N240" i="124"/>
  <c r="N239" i="124"/>
  <c r="N238" i="124"/>
  <c r="N237" i="124"/>
  <c r="N236" i="124"/>
  <c r="N235" i="124"/>
  <c r="N234" i="124"/>
  <c r="N233" i="124"/>
  <c r="N232" i="124"/>
  <c r="N231" i="124"/>
  <c r="N230" i="124"/>
  <c r="N229" i="124"/>
  <c r="N228" i="124"/>
  <c r="N227" i="124"/>
  <c r="N226" i="124"/>
  <c r="N225" i="124"/>
  <c r="N224" i="124"/>
  <c r="N223" i="124"/>
  <c r="N222" i="124"/>
  <c r="N221" i="124"/>
  <c r="N220" i="124"/>
  <c r="N219" i="124"/>
  <c r="N218" i="124"/>
  <c r="N217" i="124"/>
  <c r="N216" i="124"/>
  <c r="N215" i="124"/>
  <c r="N214" i="124"/>
  <c r="N213" i="124"/>
  <c r="N212" i="124"/>
  <c r="N211" i="124"/>
  <c r="N210" i="124"/>
  <c r="N209" i="124"/>
  <c r="N208" i="124"/>
  <c r="N207" i="124"/>
  <c r="N206" i="124"/>
  <c r="N205" i="124"/>
  <c r="N204" i="124"/>
  <c r="N203" i="124"/>
  <c r="N202" i="124"/>
  <c r="N201" i="124"/>
  <c r="N200" i="124"/>
  <c r="N199" i="124"/>
  <c r="N198" i="124"/>
  <c r="N197" i="124"/>
  <c r="N196" i="124"/>
  <c r="N195" i="124"/>
  <c r="N194" i="124"/>
  <c r="N193" i="124"/>
  <c r="N192" i="124"/>
  <c r="N191" i="124"/>
  <c r="N190" i="124"/>
  <c r="N189" i="124"/>
  <c r="N188" i="124"/>
  <c r="N187" i="124"/>
  <c r="N186" i="124"/>
  <c r="N185" i="124"/>
  <c r="N184" i="124"/>
  <c r="N183" i="124"/>
  <c r="N182" i="124"/>
  <c r="N181" i="124"/>
  <c r="N180" i="124"/>
  <c r="N179" i="124"/>
  <c r="N178" i="124"/>
  <c r="N177" i="124"/>
  <c r="N176" i="124"/>
  <c r="N175" i="124"/>
  <c r="N174" i="124"/>
  <c r="N173" i="124"/>
  <c r="N172" i="124"/>
  <c r="N171" i="124"/>
  <c r="N170" i="124"/>
  <c r="N169" i="124"/>
  <c r="N168" i="124"/>
  <c r="N167" i="124"/>
  <c r="N166" i="124"/>
  <c r="N165" i="124"/>
  <c r="N164" i="124"/>
  <c r="N163" i="124"/>
  <c r="N162" i="124"/>
  <c r="N161" i="124"/>
  <c r="N160" i="124"/>
  <c r="N159" i="124"/>
  <c r="N158" i="124"/>
  <c r="N157" i="124"/>
  <c r="N156" i="124"/>
  <c r="N155" i="124"/>
  <c r="N154" i="124"/>
  <c r="N153" i="124"/>
  <c r="N152" i="124"/>
  <c r="N151" i="124"/>
  <c r="N150" i="124"/>
  <c r="N149" i="124"/>
  <c r="N148" i="124"/>
  <c r="N147" i="124"/>
  <c r="N146" i="124"/>
  <c r="N145" i="124"/>
  <c r="N144" i="124"/>
  <c r="N143" i="124"/>
  <c r="N142" i="124"/>
  <c r="N141" i="124"/>
  <c r="N140" i="124"/>
  <c r="N139" i="124"/>
  <c r="N138" i="124"/>
  <c r="N137" i="124"/>
  <c r="N136" i="124"/>
  <c r="N135" i="124"/>
  <c r="N134" i="124"/>
  <c r="N133" i="124"/>
  <c r="N132" i="124"/>
  <c r="N131" i="124"/>
  <c r="N130" i="124"/>
  <c r="N129" i="124"/>
  <c r="N128" i="124"/>
  <c r="N127" i="124"/>
  <c r="N126" i="124"/>
  <c r="N125" i="124"/>
  <c r="N124" i="124"/>
  <c r="N123" i="124"/>
  <c r="N122" i="124"/>
  <c r="N121" i="124"/>
  <c r="N120" i="124"/>
  <c r="N119" i="124"/>
  <c r="N118" i="124"/>
  <c r="N117" i="124"/>
  <c r="N116" i="124"/>
  <c r="N115" i="124"/>
  <c r="N114" i="124"/>
  <c r="N113" i="124"/>
  <c r="N112" i="124"/>
  <c r="N111" i="124"/>
  <c r="N110" i="124"/>
  <c r="N109" i="124"/>
  <c r="N108" i="124"/>
  <c r="N107" i="124"/>
  <c r="N106" i="124"/>
  <c r="N105" i="124"/>
  <c r="N104" i="124"/>
  <c r="N103" i="124"/>
  <c r="N102" i="124"/>
  <c r="N101" i="124"/>
  <c r="N100" i="124"/>
  <c r="N99" i="124"/>
  <c r="N98" i="124"/>
  <c r="N97" i="124"/>
  <c r="N96" i="124"/>
  <c r="N95" i="124"/>
  <c r="N94" i="124"/>
  <c r="N93" i="124"/>
  <c r="N92" i="124"/>
  <c r="N91" i="124"/>
  <c r="N90" i="124"/>
  <c r="N89" i="124"/>
  <c r="N88" i="124"/>
  <c r="N87" i="124"/>
  <c r="N86" i="124"/>
  <c r="N85" i="124"/>
  <c r="N84" i="124"/>
  <c r="N83" i="124"/>
  <c r="N82" i="124"/>
  <c r="N81" i="124"/>
  <c r="N240" i="123"/>
  <c r="N239" i="123"/>
  <c r="N238" i="123"/>
  <c r="N237" i="123"/>
  <c r="N236" i="123"/>
  <c r="N235" i="123"/>
  <c r="N234" i="123"/>
  <c r="N233" i="123"/>
  <c r="N232" i="123"/>
  <c r="N231" i="123"/>
  <c r="N230" i="123"/>
  <c r="N229" i="123"/>
  <c r="N228" i="123"/>
  <c r="N227" i="123"/>
  <c r="N226" i="123"/>
  <c r="N225" i="123"/>
  <c r="N224" i="123"/>
  <c r="N223" i="123"/>
  <c r="N222" i="123"/>
  <c r="N221" i="123"/>
  <c r="N220" i="123"/>
  <c r="N219" i="123"/>
  <c r="N218" i="123"/>
  <c r="N217" i="123"/>
  <c r="N216" i="123"/>
  <c r="N215" i="123"/>
  <c r="N214" i="123"/>
  <c r="N213" i="123"/>
  <c r="N212" i="123"/>
  <c r="N211" i="123"/>
  <c r="N210" i="123"/>
  <c r="N209" i="123"/>
  <c r="N208" i="123"/>
  <c r="N207" i="123"/>
  <c r="N206" i="123"/>
  <c r="N205" i="123"/>
  <c r="N204" i="123"/>
  <c r="N203" i="123"/>
  <c r="N202" i="123"/>
  <c r="N201" i="123"/>
  <c r="N200" i="123"/>
  <c r="N199" i="123"/>
  <c r="N198" i="123"/>
  <c r="N197" i="123"/>
  <c r="N196" i="123"/>
  <c r="N195" i="123"/>
  <c r="N194" i="123"/>
  <c r="N193" i="123"/>
  <c r="N192" i="123"/>
  <c r="N191" i="123"/>
  <c r="N190" i="123"/>
  <c r="N189" i="123"/>
  <c r="N188" i="123"/>
  <c r="N187" i="123"/>
  <c r="N186" i="123"/>
  <c r="N185" i="123"/>
  <c r="N184" i="123"/>
  <c r="N183" i="123"/>
  <c r="N182" i="123"/>
  <c r="N181" i="123"/>
  <c r="N180" i="123"/>
  <c r="N179" i="123"/>
  <c r="N178" i="123"/>
  <c r="N177" i="123"/>
  <c r="N176" i="123"/>
  <c r="N175" i="123"/>
  <c r="N174" i="123"/>
  <c r="N173" i="123"/>
  <c r="N172" i="123"/>
  <c r="N171" i="123"/>
  <c r="N170" i="123"/>
  <c r="N169" i="123"/>
  <c r="N168" i="123"/>
  <c r="N167" i="123"/>
  <c r="N166" i="123"/>
  <c r="N165" i="123"/>
  <c r="N164" i="123"/>
  <c r="N163" i="123"/>
  <c r="N162" i="123"/>
  <c r="N161" i="123"/>
  <c r="N160" i="123"/>
  <c r="N159" i="123"/>
  <c r="N158" i="123"/>
  <c r="N157" i="123"/>
  <c r="N156" i="123"/>
  <c r="N155" i="123"/>
  <c r="N154" i="123"/>
  <c r="N153" i="123"/>
  <c r="N152" i="123"/>
  <c r="N151" i="123"/>
  <c r="N150" i="123"/>
  <c r="N149" i="123"/>
  <c r="N148" i="123"/>
  <c r="N147" i="123"/>
  <c r="N146" i="123"/>
  <c r="N145" i="123"/>
  <c r="N144" i="123"/>
  <c r="N143" i="123"/>
  <c r="N142" i="123"/>
  <c r="N141" i="123"/>
  <c r="N140" i="123"/>
  <c r="N139" i="123"/>
  <c r="N138" i="123"/>
  <c r="N137" i="123"/>
  <c r="N136" i="123"/>
  <c r="N135" i="123"/>
  <c r="N134" i="123"/>
  <c r="N133" i="123"/>
  <c r="N132" i="123"/>
  <c r="N131" i="123"/>
  <c r="N130" i="123"/>
  <c r="N129" i="123"/>
  <c r="N128" i="123"/>
  <c r="N127" i="123"/>
  <c r="N126" i="123"/>
  <c r="N125" i="123"/>
  <c r="N124" i="123"/>
  <c r="N123" i="123"/>
  <c r="N122" i="123"/>
  <c r="N121" i="123"/>
  <c r="N120" i="123"/>
  <c r="N119" i="123"/>
  <c r="N118" i="123"/>
  <c r="N117" i="123"/>
  <c r="N116" i="123"/>
  <c r="N115" i="123"/>
  <c r="N114" i="123"/>
  <c r="N113" i="123"/>
  <c r="N112" i="123"/>
  <c r="N111" i="123"/>
  <c r="N110" i="123"/>
  <c r="N109" i="123"/>
  <c r="N108" i="123"/>
  <c r="N107" i="123"/>
  <c r="N106" i="123"/>
  <c r="N105" i="123"/>
  <c r="N104" i="123"/>
  <c r="N103" i="123"/>
  <c r="N102" i="123"/>
  <c r="N101" i="123"/>
  <c r="N100" i="123"/>
  <c r="N99" i="123"/>
  <c r="N98" i="123"/>
  <c r="N97" i="123"/>
  <c r="N96" i="123"/>
  <c r="N95" i="123"/>
  <c r="N94" i="123"/>
  <c r="N93" i="123"/>
  <c r="N92" i="123"/>
  <c r="N91" i="123"/>
  <c r="N90" i="123"/>
  <c r="N89" i="123"/>
  <c r="N88" i="123"/>
  <c r="N87" i="123"/>
  <c r="N86" i="123"/>
  <c r="N85" i="123"/>
  <c r="N84" i="123"/>
  <c r="N83" i="123"/>
  <c r="N82" i="123"/>
  <c r="N81" i="123"/>
  <c r="N240" i="122"/>
  <c r="N239" i="122"/>
  <c r="N238" i="122"/>
  <c r="N237" i="122"/>
  <c r="N236" i="122"/>
  <c r="N235" i="122"/>
  <c r="N234" i="122"/>
  <c r="N233" i="122"/>
  <c r="N232" i="122"/>
  <c r="N231" i="122"/>
  <c r="N230" i="122"/>
  <c r="N229" i="122"/>
  <c r="N228" i="122"/>
  <c r="N227" i="122"/>
  <c r="N226" i="122"/>
  <c r="N225" i="122"/>
  <c r="N224" i="122"/>
  <c r="N223" i="122"/>
  <c r="N222" i="122"/>
  <c r="N221" i="122"/>
  <c r="N220" i="122"/>
  <c r="N219" i="122"/>
  <c r="N218" i="122"/>
  <c r="N217" i="122"/>
  <c r="N216" i="122"/>
  <c r="N215" i="122"/>
  <c r="N214" i="122"/>
  <c r="N213" i="122"/>
  <c r="N212" i="122"/>
  <c r="N211" i="122"/>
  <c r="N210" i="122"/>
  <c r="N209" i="122"/>
  <c r="N208" i="122"/>
  <c r="N207" i="122"/>
  <c r="N206" i="122"/>
  <c r="N205" i="122"/>
  <c r="N204" i="122"/>
  <c r="N203" i="122"/>
  <c r="N202" i="122"/>
  <c r="N201" i="122"/>
  <c r="N200" i="122"/>
  <c r="N199" i="122"/>
  <c r="N198" i="122"/>
  <c r="N197" i="122"/>
  <c r="N196" i="122"/>
  <c r="N195" i="122"/>
  <c r="N194" i="122"/>
  <c r="N193" i="122"/>
  <c r="N192" i="122"/>
  <c r="N191" i="122"/>
  <c r="N190" i="122"/>
  <c r="N189" i="122"/>
  <c r="N188" i="122"/>
  <c r="N187" i="122"/>
  <c r="N186" i="122"/>
  <c r="N185" i="122"/>
  <c r="N184" i="122"/>
  <c r="N183" i="122"/>
  <c r="N182" i="122"/>
  <c r="N181" i="122"/>
  <c r="N180" i="122"/>
  <c r="N179" i="122"/>
  <c r="N178" i="122"/>
  <c r="N177" i="122"/>
  <c r="N176" i="122"/>
  <c r="N175" i="122"/>
  <c r="N174" i="122"/>
  <c r="N173" i="122"/>
  <c r="N172" i="122"/>
  <c r="N171" i="122"/>
  <c r="N170" i="122"/>
  <c r="N169" i="122"/>
  <c r="N168" i="122"/>
  <c r="N167" i="122"/>
  <c r="N166" i="122"/>
  <c r="N165" i="122"/>
  <c r="N164" i="122"/>
  <c r="N163" i="122"/>
  <c r="N162" i="122"/>
  <c r="N161" i="122"/>
  <c r="N160" i="122"/>
  <c r="N159" i="122"/>
  <c r="N158" i="122"/>
  <c r="N157" i="122"/>
  <c r="N156" i="122"/>
  <c r="N155" i="122"/>
  <c r="N154" i="122"/>
  <c r="N153" i="122"/>
  <c r="N152" i="122"/>
  <c r="N151" i="122"/>
  <c r="N150" i="122"/>
  <c r="N149" i="122"/>
  <c r="N148" i="122"/>
  <c r="N147" i="122"/>
  <c r="N146" i="122"/>
  <c r="N145" i="122"/>
  <c r="N144" i="122"/>
  <c r="N143" i="122"/>
  <c r="N142" i="122"/>
  <c r="N141" i="122"/>
  <c r="N140" i="122"/>
  <c r="N139" i="122"/>
  <c r="N138" i="122"/>
  <c r="N137" i="122"/>
  <c r="N136" i="122"/>
  <c r="N135" i="122"/>
  <c r="N134" i="122"/>
  <c r="N133" i="122"/>
  <c r="N132" i="122"/>
  <c r="N131" i="122"/>
  <c r="N130" i="122"/>
  <c r="N129" i="122"/>
  <c r="N128" i="122"/>
  <c r="N127" i="122"/>
  <c r="N126" i="122"/>
  <c r="N125" i="122"/>
  <c r="N124" i="122"/>
  <c r="N123" i="122"/>
  <c r="N122" i="122"/>
  <c r="N121" i="122"/>
  <c r="N120" i="122"/>
  <c r="N119" i="122"/>
  <c r="N118" i="122"/>
  <c r="N117" i="122"/>
  <c r="N116" i="122"/>
  <c r="N115" i="122"/>
  <c r="N114" i="122"/>
  <c r="N113" i="122"/>
  <c r="N112" i="122"/>
  <c r="N111" i="122"/>
  <c r="N110" i="122"/>
  <c r="N109" i="122"/>
  <c r="N108" i="122"/>
  <c r="N107" i="122"/>
  <c r="N106" i="122"/>
  <c r="N105" i="122"/>
  <c r="N104" i="122"/>
  <c r="N103" i="122"/>
  <c r="N102" i="122"/>
  <c r="N101" i="122"/>
  <c r="N100" i="122"/>
  <c r="N99" i="122"/>
  <c r="N98" i="122"/>
  <c r="N97" i="122"/>
  <c r="N96" i="122"/>
  <c r="N95" i="122"/>
  <c r="N94" i="122"/>
  <c r="N93" i="122"/>
  <c r="N92" i="122"/>
  <c r="N91" i="122"/>
  <c r="N90" i="122"/>
  <c r="N89" i="122"/>
  <c r="N88" i="122"/>
  <c r="N87" i="122"/>
  <c r="N86" i="122"/>
  <c r="N85" i="122"/>
  <c r="N84" i="122"/>
  <c r="N83" i="122"/>
  <c r="N82" i="122"/>
  <c r="N81" i="122"/>
  <c r="N240" i="121"/>
  <c r="N239" i="121"/>
  <c r="N238" i="121"/>
  <c r="N237" i="121"/>
  <c r="N236" i="121"/>
  <c r="N235" i="121"/>
  <c r="N234" i="121"/>
  <c r="N233" i="121"/>
  <c r="N232" i="121"/>
  <c r="N231" i="121"/>
  <c r="N230" i="121"/>
  <c r="N229" i="121"/>
  <c r="N228" i="121"/>
  <c r="N227" i="121"/>
  <c r="N226" i="121"/>
  <c r="N225" i="121"/>
  <c r="N224" i="121"/>
  <c r="N223" i="121"/>
  <c r="N222" i="121"/>
  <c r="N221" i="121"/>
  <c r="N220" i="121"/>
  <c r="N219" i="121"/>
  <c r="N218" i="121"/>
  <c r="N217" i="121"/>
  <c r="N216" i="121"/>
  <c r="N215" i="121"/>
  <c r="N214" i="121"/>
  <c r="N213" i="121"/>
  <c r="N212" i="121"/>
  <c r="N211" i="121"/>
  <c r="N210" i="121"/>
  <c r="N209" i="121"/>
  <c r="N208" i="121"/>
  <c r="N207" i="121"/>
  <c r="N206" i="121"/>
  <c r="N205" i="121"/>
  <c r="N204" i="121"/>
  <c r="N203" i="121"/>
  <c r="N202" i="121"/>
  <c r="N201" i="121"/>
  <c r="N200" i="121"/>
  <c r="N199" i="121"/>
  <c r="N198" i="121"/>
  <c r="N197" i="121"/>
  <c r="N196" i="121"/>
  <c r="N195" i="121"/>
  <c r="N194" i="121"/>
  <c r="N193" i="121"/>
  <c r="N192" i="121"/>
  <c r="N191" i="121"/>
  <c r="N190" i="121"/>
  <c r="N189" i="121"/>
  <c r="N188" i="121"/>
  <c r="N187" i="121"/>
  <c r="N186" i="121"/>
  <c r="N185" i="121"/>
  <c r="N184" i="121"/>
  <c r="N183" i="121"/>
  <c r="N182" i="121"/>
  <c r="N181" i="121"/>
  <c r="N180" i="121"/>
  <c r="N179" i="121"/>
  <c r="N178" i="121"/>
  <c r="N177" i="121"/>
  <c r="N176" i="121"/>
  <c r="N175" i="121"/>
  <c r="N174" i="121"/>
  <c r="N173" i="121"/>
  <c r="N172" i="121"/>
  <c r="N171" i="121"/>
  <c r="N170" i="121"/>
  <c r="N169" i="121"/>
  <c r="N168" i="121"/>
  <c r="N167" i="121"/>
  <c r="N166" i="121"/>
  <c r="N165" i="121"/>
  <c r="N164" i="121"/>
  <c r="N163" i="121"/>
  <c r="N162" i="121"/>
  <c r="N161" i="121"/>
  <c r="N160" i="121"/>
  <c r="N159" i="121"/>
  <c r="N158" i="121"/>
  <c r="N157" i="121"/>
  <c r="N156" i="121"/>
  <c r="N155" i="121"/>
  <c r="N154" i="121"/>
  <c r="N153" i="121"/>
  <c r="N152" i="121"/>
  <c r="N151" i="121"/>
  <c r="N150" i="121"/>
  <c r="N149" i="121"/>
  <c r="N148" i="121"/>
  <c r="N147" i="121"/>
  <c r="N146" i="121"/>
  <c r="N145" i="121"/>
  <c r="N144" i="121"/>
  <c r="N143" i="121"/>
  <c r="N142" i="121"/>
  <c r="N141" i="121"/>
  <c r="N140" i="121"/>
  <c r="N139" i="121"/>
  <c r="N138" i="121"/>
  <c r="N137" i="121"/>
  <c r="N136" i="121"/>
  <c r="N135" i="121"/>
  <c r="N134" i="121"/>
  <c r="N133" i="121"/>
  <c r="N132" i="121"/>
  <c r="N131" i="121"/>
  <c r="N130" i="121"/>
  <c r="N129" i="121"/>
  <c r="N128" i="121"/>
  <c r="N127" i="121"/>
  <c r="N126" i="121"/>
  <c r="N125" i="121"/>
  <c r="N124" i="121"/>
  <c r="N123" i="121"/>
  <c r="N122" i="121"/>
  <c r="N121" i="121"/>
  <c r="N120" i="121"/>
  <c r="N119" i="121"/>
  <c r="N118" i="121"/>
  <c r="N117" i="121"/>
  <c r="N116" i="121"/>
  <c r="N115" i="121"/>
  <c r="N114" i="121"/>
  <c r="N113" i="121"/>
  <c r="N112" i="121"/>
  <c r="N111" i="121"/>
  <c r="N110" i="121"/>
  <c r="N109" i="121"/>
  <c r="N108" i="121"/>
  <c r="N107" i="121"/>
  <c r="N106" i="121"/>
  <c r="N105" i="121"/>
  <c r="N104" i="121"/>
  <c r="N103" i="121"/>
  <c r="N102" i="121"/>
  <c r="N101" i="121"/>
  <c r="N100" i="121"/>
  <c r="N99" i="121"/>
  <c r="N98" i="121"/>
  <c r="N97" i="121"/>
  <c r="N96" i="121"/>
  <c r="N95" i="121"/>
  <c r="N94" i="121"/>
  <c r="N93" i="121"/>
  <c r="N92" i="121"/>
  <c r="N91" i="121"/>
  <c r="N90" i="121"/>
  <c r="N89" i="121"/>
  <c r="N88" i="121"/>
  <c r="N87" i="121"/>
  <c r="N86" i="121"/>
  <c r="N85" i="121"/>
  <c r="N84" i="121"/>
  <c r="N83" i="121"/>
  <c r="N82" i="121"/>
  <c r="N81" i="121"/>
  <c r="N240" i="120"/>
  <c r="N239" i="120"/>
  <c r="N238" i="120"/>
  <c r="N237" i="120"/>
  <c r="N236" i="120"/>
  <c r="N235" i="120"/>
  <c r="N234" i="120"/>
  <c r="N233" i="120"/>
  <c r="N232" i="120"/>
  <c r="N231" i="120"/>
  <c r="N230" i="120"/>
  <c r="N229" i="120"/>
  <c r="N228" i="120"/>
  <c r="N227" i="120"/>
  <c r="N226" i="120"/>
  <c r="N225" i="120"/>
  <c r="N224" i="120"/>
  <c r="N223" i="120"/>
  <c r="N222" i="120"/>
  <c r="N221" i="120"/>
  <c r="N220" i="120"/>
  <c r="N219" i="120"/>
  <c r="N218" i="120"/>
  <c r="N217" i="120"/>
  <c r="N216" i="120"/>
  <c r="N215" i="120"/>
  <c r="N214" i="120"/>
  <c r="N213" i="120"/>
  <c r="N212" i="120"/>
  <c r="N211" i="120"/>
  <c r="N210" i="120"/>
  <c r="N209" i="120"/>
  <c r="N208" i="120"/>
  <c r="N207" i="120"/>
  <c r="N206" i="120"/>
  <c r="N205" i="120"/>
  <c r="N204" i="120"/>
  <c r="N203" i="120"/>
  <c r="N202" i="120"/>
  <c r="N201" i="120"/>
  <c r="N200" i="120"/>
  <c r="N199" i="120"/>
  <c r="N198" i="120"/>
  <c r="N197" i="120"/>
  <c r="N196" i="120"/>
  <c r="N195" i="120"/>
  <c r="N194" i="120"/>
  <c r="N193" i="120"/>
  <c r="N192" i="120"/>
  <c r="N191" i="120"/>
  <c r="N190" i="120"/>
  <c r="N189" i="120"/>
  <c r="N188" i="120"/>
  <c r="N187" i="120"/>
  <c r="N186" i="120"/>
  <c r="N185" i="120"/>
  <c r="N184" i="120"/>
  <c r="N183" i="120"/>
  <c r="N182" i="120"/>
  <c r="N181" i="120"/>
  <c r="N180" i="120"/>
  <c r="N179" i="120"/>
  <c r="N178" i="120"/>
  <c r="N177" i="120"/>
  <c r="N176" i="120"/>
  <c r="N175" i="120"/>
  <c r="N174" i="120"/>
  <c r="N173" i="120"/>
  <c r="N172" i="120"/>
  <c r="N171" i="120"/>
  <c r="N170" i="120"/>
  <c r="N169" i="120"/>
  <c r="N168" i="120"/>
  <c r="N167" i="120"/>
  <c r="N166" i="120"/>
  <c r="N165" i="120"/>
  <c r="N164" i="120"/>
  <c r="N163" i="120"/>
  <c r="N162" i="120"/>
  <c r="N161" i="120"/>
  <c r="N160" i="120"/>
  <c r="N159" i="120"/>
  <c r="N158" i="120"/>
  <c r="N157" i="120"/>
  <c r="N156" i="120"/>
  <c r="N155" i="120"/>
  <c r="N154" i="120"/>
  <c r="N153" i="120"/>
  <c r="N152" i="120"/>
  <c r="N151" i="120"/>
  <c r="N150" i="120"/>
  <c r="N149" i="120"/>
  <c r="N148" i="120"/>
  <c r="N147" i="120"/>
  <c r="N146" i="120"/>
  <c r="N145" i="120"/>
  <c r="N144" i="120"/>
  <c r="N143" i="120"/>
  <c r="N142" i="120"/>
  <c r="N141" i="120"/>
  <c r="N140" i="120"/>
  <c r="N139" i="120"/>
  <c r="N138" i="120"/>
  <c r="N137" i="120"/>
  <c r="N136" i="120"/>
  <c r="N135" i="120"/>
  <c r="N134" i="120"/>
  <c r="N133" i="120"/>
  <c r="N132" i="120"/>
  <c r="N131" i="120"/>
  <c r="N130" i="120"/>
  <c r="N129" i="120"/>
  <c r="N128" i="120"/>
  <c r="N127" i="120"/>
  <c r="N126" i="120"/>
  <c r="N125" i="120"/>
  <c r="N124" i="120"/>
  <c r="N123" i="120"/>
  <c r="N122" i="120"/>
  <c r="N121" i="120"/>
  <c r="N120" i="120"/>
  <c r="N119" i="120"/>
  <c r="N118" i="120"/>
  <c r="N117" i="120"/>
  <c r="N116" i="120"/>
  <c r="N115" i="120"/>
  <c r="N114" i="120"/>
  <c r="N113" i="120"/>
  <c r="N112" i="120"/>
  <c r="N111" i="120"/>
  <c r="N110" i="120"/>
  <c r="N109" i="120"/>
  <c r="N108" i="120"/>
  <c r="N107" i="120"/>
  <c r="N106" i="120"/>
  <c r="N105" i="120"/>
  <c r="N104" i="120"/>
  <c r="N103" i="120"/>
  <c r="N102" i="120"/>
  <c r="N101" i="120"/>
  <c r="N100" i="120"/>
  <c r="N99" i="120"/>
  <c r="N98" i="120"/>
  <c r="N97" i="120"/>
  <c r="N96" i="120"/>
  <c r="N95" i="120"/>
  <c r="N94" i="120"/>
  <c r="N93" i="120"/>
  <c r="N92" i="120"/>
  <c r="N91" i="120"/>
  <c r="N90" i="120"/>
  <c r="N89" i="120"/>
  <c r="N88" i="120"/>
  <c r="N87" i="120"/>
  <c r="N86" i="120"/>
  <c r="N85" i="120"/>
  <c r="N84" i="120"/>
  <c r="N83" i="120"/>
  <c r="N82" i="120"/>
  <c r="N81" i="120"/>
  <c r="N240" i="119"/>
  <c r="N239" i="119"/>
  <c r="N238" i="119"/>
  <c r="N237" i="119"/>
  <c r="N236" i="119"/>
  <c r="N235" i="119"/>
  <c r="N234" i="119"/>
  <c r="N233" i="119"/>
  <c r="N232" i="119"/>
  <c r="N231" i="119"/>
  <c r="N230" i="119"/>
  <c r="N229" i="119"/>
  <c r="N228" i="119"/>
  <c r="N227" i="119"/>
  <c r="N226" i="119"/>
  <c r="N225" i="119"/>
  <c r="N224" i="119"/>
  <c r="N223" i="119"/>
  <c r="N222" i="119"/>
  <c r="N221" i="119"/>
  <c r="N220" i="119"/>
  <c r="N219" i="119"/>
  <c r="N218" i="119"/>
  <c r="N217" i="119"/>
  <c r="N216" i="119"/>
  <c r="N215" i="119"/>
  <c r="N214" i="119"/>
  <c r="N213" i="119"/>
  <c r="N212" i="119"/>
  <c r="N211" i="119"/>
  <c r="N210" i="119"/>
  <c r="N209" i="119"/>
  <c r="N208" i="119"/>
  <c r="N207" i="119"/>
  <c r="N206" i="119"/>
  <c r="N205" i="119"/>
  <c r="N204" i="119"/>
  <c r="N203" i="119"/>
  <c r="N202" i="119"/>
  <c r="N201" i="119"/>
  <c r="N200" i="119"/>
  <c r="N199" i="119"/>
  <c r="N198" i="119"/>
  <c r="N197" i="119"/>
  <c r="N196" i="119"/>
  <c r="N195" i="119"/>
  <c r="N194" i="119"/>
  <c r="N193" i="119"/>
  <c r="N192" i="119"/>
  <c r="N191" i="119"/>
  <c r="N190" i="119"/>
  <c r="N189" i="119"/>
  <c r="N188" i="119"/>
  <c r="N187" i="119"/>
  <c r="N186" i="119"/>
  <c r="N185" i="119"/>
  <c r="N184" i="119"/>
  <c r="N183" i="119"/>
  <c r="N182" i="119"/>
  <c r="N181" i="119"/>
  <c r="N180" i="119"/>
  <c r="N179" i="119"/>
  <c r="N178" i="119"/>
  <c r="N177" i="119"/>
  <c r="N176" i="119"/>
  <c r="N175" i="119"/>
  <c r="N174" i="119"/>
  <c r="N173" i="119"/>
  <c r="N172" i="119"/>
  <c r="N171" i="119"/>
  <c r="N170" i="119"/>
  <c r="N169" i="119"/>
  <c r="N168" i="119"/>
  <c r="N167" i="119"/>
  <c r="N166" i="119"/>
  <c r="N165" i="119"/>
  <c r="N164" i="119"/>
  <c r="N163" i="119"/>
  <c r="N162" i="119"/>
  <c r="N161" i="119"/>
  <c r="N160" i="119"/>
  <c r="N159" i="119"/>
  <c r="N158" i="119"/>
  <c r="N157" i="119"/>
  <c r="N156" i="119"/>
  <c r="N155" i="119"/>
  <c r="N154" i="119"/>
  <c r="N153" i="119"/>
  <c r="N152" i="119"/>
  <c r="N151" i="119"/>
  <c r="N150" i="119"/>
  <c r="N149" i="119"/>
  <c r="N148" i="119"/>
  <c r="N147" i="119"/>
  <c r="N146" i="119"/>
  <c r="N145" i="119"/>
  <c r="N144" i="119"/>
  <c r="N143" i="119"/>
  <c r="N142" i="119"/>
  <c r="N141" i="119"/>
  <c r="N140" i="119"/>
  <c r="N139" i="119"/>
  <c r="N138" i="119"/>
  <c r="N137" i="119"/>
  <c r="N136" i="119"/>
  <c r="N135" i="119"/>
  <c r="N134" i="119"/>
  <c r="N133" i="119"/>
  <c r="N132" i="119"/>
  <c r="N131" i="119"/>
  <c r="N130" i="119"/>
  <c r="N129" i="119"/>
  <c r="N128" i="119"/>
  <c r="N127" i="119"/>
  <c r="N126" i="119"/>
  <c r="N125" i="119"/>
  <c r="N124" i="119"/>
  <c r="N123" i="119"/>
  <c r="N122" i="119"/>
  <c r="N121" i="119"/>
  <c r="N120" i="119"/>
  <c r="N119" i="119"/>
  <c r="N118" i="119"/>
  <c r="N117" i="119"/>
  <c r="N116" i="119"/>
  <c r="N115" i="119"/>
  <c r="N114" i="119"/>
  <c r="N113" i="119"/>
  <c r="N112" i="119"/>
  <c r="N111" i="119"/>
  <c r="N110" i="119"/>
  <c r="N109" i="119"/>
  <c r="N108" i="119"/>
  <c r="N107" i="119"/>
  <c r="N106" i="119"/>
  <c r="N105" i="119"/>
  <c r="N104" i="119"/>
  <c r="N103" i="119"/>
  <c r="N102" i="119"/>
  <c r="N101" i="119"/>
  <c r="N100" i="119"/>
  <c r="N99" i="119"/>
  <c r="N98" i="119"/>
  <c r="N97" i="119"/>
  <c r="N96" i="119"/>
  <c r="N95" i="119"/>
  <c r="N94" i="119"/>
  <c r="N93" i="119"/>
  <c r="N92" i="119"/>
  <c r="N91" i="119"/>
  <c r="N90" i="119"/>
  <c r="N89" i="119"/>
  <c r="N88" i="119"/>
  <c r="N87" i="119"/>
  <c r="N86" i="119"/>
  <c r="N85" i="119"/>
  <c r="N84" i="119"/>
  <c r="N83" i="119"/>
  <c r="N82" i="119"/>
  <c r="N81" i="119"/>
  <c r="N240" i="118"/>
  <c r="N239" i="118"/>
  <c r="N238" i="118"/>
  <c r="N237" i="118"/>
  <c r="N236" i="118"/>
  <c r="N235" i="118"/>
  <c r="N234" i="118"/>
  <c r="N233" i="118"/>
  <c r="N232" i="118"/>
  <c r="N231" i="118"/>
  <c r="N230" i="118"/>
  <c r="N229" i="118"/>
  <c r="N228" i="118"/>
  <c r="N227" i="118"/>
  <c r="N226" i="118"/>
  <c r="N225" i="118"/>
  <c r="N224" i="118"/>
  <c r="N223" i="118"/>
  <c r="N222" i="118"/>
  <c r="N221" i="118"/>
  <c r="N220" i="118"/>
  <c r="N219" i="118"/>
  <c r="N218" i="118"/>
  <c r="N217" i="118"/>
  <c r="N216" i="118"/>
  <c r="N215" i="118"/>
  <c r="N214" i="118"/>
  <c r="N213" i="118"/>
  <c r="N212" i="118"/>
  <c r="N211" i="118"/>
  <c r="N210" i="118"/>
  <c r="N209" i="118"/>
  <c r="N208" i="118"/>
  <c r="N207" i="118"/>
  <c r="N206" i="118"/>
  <c r="N205" i="118"/>
  <c r="N204" i="118"/>
  <c r="N203" i="118"/>
  <c r="N202" i="118"/>
  <c r="N201" i="118"/>
  <c r="N200" i="118"/>
  <c r="N199" i="118"/>
  <c r="N198" i="118"/>
  <c r="N197" i="118"/>
  <c r="N196" i="118"/>
  <c r="N195" i="118"/>
  <c r="N194" i="118"/>
  <c r="N193" i="118"/>
  <c r="N192" i="118"/>
  <c r="N191" i="118"/>
  <c r="N190" i="118"/>
  <c r="N189" i="118"/>
  <c r="N188" i="118"/>
  <c r="N187" i="118"/>
  <c r="N186" i="118"/>
  <c r="N185" i="118"/>
  <c r="N184" i="118"/>
  <c r="N183" i="118"/>
  <c r="N182" i="118"/>
  <c r="N181" i="118"/>
  <c r="N180" i="118"/>
  <c r="N179" i="118"/>
  <c r="N178" i="118"/>
  <c r="N177" i="118"/>
  <c r="N176" i="118"/>
  <c r="N175" i="118"/>
  <c r="N174" i="118"/>
  <c r="N173" i="118"/>
  <c r="N172" i="118"/>
  <c r="N171" i="118"/>
  <c r="N170" i="118"/>
  <c r="N169" i="118"/>
  <c r="N168" i="118"/>
  <c r="N167" i="118"/>
  <c r="N166" i="118"/>
  <c r="N165" i="118"/>
  <c r="N164" i="118"/>
  <c r="N163" i="118"/>
  <c r="N162" i="118"/>
  <c r="N161" i="118"/>
  <c r="N160" i="118"/>
  <c r="N159" i="118"/>
  <c r="N158" i="118"/>
  <c r="N157" i="118"/>
  <c r="N156" i="118"/>
  <c r="N155" i="118"/>
  <c r="N154" i="118"/>
  <c r="N153" i="118"/>
  <c r="N152" i="118"/>
  <c r="N151" i="118"/>
  <c r="N150" i="118"/>
  <c r="N149" i="118"/>
  <c r="N148" i="118"/>
  <c r="N147" i="118"/>
  <c r="N146" i="118"/>
  <c r="N145" i="118"/>
  <c r="N144" i="118"/>
  <c r="N143" i="118"/>
  <c r="N142" i="118"/>
  <c r="N141" i="118"/>
  <c r="N140" i="118"/>
  <c r="N139" i="118"/>
  <c r="N138" i="118"/>
  <c r="N137" i="118"/>
  <c r="N136" i="118"/>
  <c r="N135" i="118"/>
  <c r="N134" i="118"/>
  <c r="N133" i="118"/>
  <c r="N132" i="118"/>
  <c r="N131" i="118"/>
  <c r="N130" i="118"/>
  <c r="N129" i="118"/>
  <c r="N128" i="118"/>
  <c r="N127" i="118"/>
  <c r="N126" i="118"/>
  <c r="N125" i="118"/>
  <c r="N124" i="118"/>
  <c r="N123" i="118"/>
  <c r="N122" i="118"/>
  <c r="N121" i="118"/>
  <c r="N120" i="118"/>
  <c r="N119" i="118"/>
  <c r="N118" i="118"/>
  <c r="N117" i="118"/>
  <c r="N116" i="118"/>
  <c r="N115" i="118"/>
  <c r="N114" i="118"/>
  <c r="N113" i="118"/>
  <c r="N112" i="118"/>
  <c r="N111" i="118"/>
  <c r="N110" i="118"/>
  <c r="N109" i="118"/>
  <c r="N108" i="118"/>
  <c r="N107" i="118"/>
  <c r="N106" i="118"/>
  <c r="N105" i="118"/>
  <c r="N104" i="118"/>
  <c r="N103" i="118"/>
  <c r="N102" i="118"/>
  <c r="N101" i="118"/>
  <c r="N100" i="118"/>
  <c r="N99" i="118"/>
  <c r="N98" i="118"/>
  <c r="N97" i="118"/>
  <c r="N96" i="118"/>
  <c r="N95" i="118"/>
  <c r="N94" i="118"/>
  <c r="N93" i="118"/>
  <c r="N92" i="118"/>
  <c r="N91" i="118"/>
  <c r="N90" i="118"/>
  <c r="N89" i="118"/>
  <c r="N88" i="118"/>
  <c r="N87" i="118"/>
  <c r="N86" i="118"/>
  <c r="N85" i="118"/>
  <c r="N84" i="118"/>
  <c r="N83" i="118"/>
  <c r="N82" i="118"/>
  <c r="N81" i="118"/>
  <c r="N240" i="117"/>
  <c r="N239" i="117"/>
  <c r="N238" i="117"/>
  <c r="N237" i="117"/>
  <c r="N236" i="117"/>
  <c r="N235" i="117"/>
  <c r="N234" i="117"/>
  <c r="N233" i="117"/>
  <c r="N232" i="117"/>
  <c r="N231" i="117"/>
  <c r="N230" i="117"/>
  <c r="N229" i="117"/>
  <c r="N228" i="117"/>
  <c r="N227" i="117"/>
  <c r="N226" i="117"/>
  <c r="N225" i="117"/>
  <c r="N224" i="117"/>
  <c r="N223" i="117"/>
  <c r="N222" i="117"/>
  <c r="N221" i="117"/>
  <c r="N220" i="117"/>
  <c r="N219" i="117"/>
  <c r="N218" i="117"/>
  <c r="N217" i="117"/>
  <c r="N216" i="117"/>
  <c r="N215" i="117"/>
  <c r="N214" i="117"/>
  <c r="N213" i="117"/>
  <c r="N212" i="117"/>
  <c r="N211" i="117"/>
  <c r="N210" i="117"/>
  <c r="N209" i="117"/>
  <c r="N208" i="117"/>
  <c r="N207" i="117"/>
  <c r="N206" i="117"/>
  <c r="N205" i="117"/>
  <c r="N204" i="117"/>
  <c r="N203" i="117"/>
  <c r="N202" i="117"/>
  <c r="N201" i="117"/>
  <c r="N200" i="117"/>
  <c r="N199" i="117"/>
  <c r="N198" i="117"/>
  <c r="N197" i="117"/>
  <c r="N196" i="117"/>
  <c r="N195" i="117"/>
  <c r="N194" i="117"/>
  <c r="N193" i="117"/>
  <c r="N192" i="117"/>
  <c r="N191" i="117"/>
  <c r="N190" i="117"/>
  <c r="N189" i="117"/>
  <c r="N188" i="117"/>
  <c r="N187" i="117"/>
  <c r="N186" i="117"/>
  <c r="N185" i="117"/>
  <c r="N184" i="117"/>
  <c r="N183" i="117"/>
  <c r="N182" i="117"/>
  <c r="N181" i="117"/>
  <c r="N180" i="117"/>
  <c r="N179" i="117"/>
  <c r="N178" i="117"/>
  <c r="N177" i="117"/>
  <c r="N176" i="117"/>
  <c r="N175" i="117"/>
  <c r="N174" i="117"/>
  <c r="N173" i="117"/>
  <c r="N172" i="117"/>
  <c r="N171" i="117"/>
  <c r="N170" i="117"/>
  <c r="N169" i="117"/>
  <c r="N168" i="117"/>
  <c r="N167" i="117"/>
  <c r="N166" i="117"/>
  <c r="N165" i="117"/>
  <c r="N164" i="117"/>
  <c r="N163" i="117"/>
  <c r="N162" i="117"/>
  <c r="N161" i="117"/>
  <c r="N160" i="117"/>
  <c r="N159" i="117"/>
  <c r="N158" i="117"/>
  <c r="N157" i="117"/>
  <c r="N156" i="117"/>
  <c r="N155" i="117"/>
  <c r="N154" i="117"/>
  <c r="N153" i="117"/>
  <c r="N152" i="117"/>
  <c r="N151" i="117"/>
  <c r="N150" i="117"/>
  <c r="N149" i="117"/>
  <c r="N148" i="117"/>
  <c r="N147" i="117"/>
  <c r="N146" i="117"/>
  <c r="N145" i="117"/>
  <c r="N144" i="117"/>
  <c r="N143" i="117"/>
  <c r="N142" i="117"/>
  <c r="N141" i="117"/>
  <c r="N140" i="117"/>
  <c r="N139" i="117"/>
  <c r="N138" i="117"/>
  <c r="N137" i="117"/>
  <c r="N136" i="117"/>
  <c r="N135" i="117"/>
  <c r="N134" i="117"/>
  <c r="N133" i="117"/>
  <c r="N132" i="117"/>
  <c r="N131" i="117"/>
  <c r="N130" i="117"/>
  <c r="N129" i="117"/>
  <c r="N128" i="117"/>
  <c r="N127" i="117"/>
  <c r="N126" i="117"/>
  <c r="N125" i="117"/>
  <c r="N124" i="117"/>
  <c r="N123" i="117"/>
  <c r="N122" i="117"/>
  <c r="N121" i="117"/>
  <c r="N120" i="117"/>
  <c r="N119" i="117"/>
  <c r="N118" i="117"/>
  <c r="N117" i="117"/>
  <c r="N116" i="117"/>
  <c r="N115" i="117"/>
  <c r="N114" i="117"/>
  <c r="N113" i="117"/>
  <c r="N112" i="117"/>
  <c r="N111" i="117"/>
  <c r="N110" i="117"/>
  <c r="N109" i="117"/>
  <c r="N108" i="117"/>
  <c r="N107" i="117"/>
  <c r="N106" i="117"/>
  <c r="N105" i="117"/>
  <c r="N104" i="117"/>
  <c r="N103" i="117"/>
  <c r="N102" i="117"/>
  <c r="N101" i="117"/>
  <c r="N100" i="117"/>
  <c r="N99" i="117"/>
  <c r="N98" i="117"/>
  <c r="N97" i="117"/>
  <c r="N96" i="117"/>
  <c r="N95" i="117"/>
  <c r="N94" i="117"/>
  <c r="N93" i="117"/>
  <c r="N92" i="117"/>
  <c r="N91" i="117"/>
  <c r="N90" i="117"/>
  <c r="N89" i="117"/>
  <c r="N88" i="117"/>
  <c r="N87" i="117"/>
  <c r="N86" i="117"/>
  <c r="N85" i="117"/>
  <c r="N84" i="117"/>
  <c r="N83" i="117"/>
  <c r="N82" i="117"/>
  <c r="N81" i="117"/>
  <c r="N240" i="116"/>
  <c r="N239" i="116"/>
  <c r="N238" i="116"/>
  <c r="N237" i="116"/>
  <c r="N236" i="116"/>
  <c r="N235" i="116"/>
  <c r="N234" i="116"/>
  <c r="N233" i="116"/>
  <c r="N232" i="116"/>
  <c r="N231" i="116"/>
  <c r="N230" i="116"/>
  <c r="N229" i="116"/>
  <c r="N228" i="116"/>
  <c r="N227" i="116"/>
  <c r="N226" i="116"/>
  <c r="N225" i="116"/>
  <c r="N224" i="116"/>
  <c r="N223" i="116"/>
  <c r="N222" i="116"/>
  <c r="N221" i="116"/>
  <c r="N220" i="116"/>
  <c r="N219" i="116"/>
  <c r="N218" i="116"/>
  <c r="N217" i="116"/>
  <c r="N216" i="116"/>
  <c r="N215" i="116"/>
  <c r="N214" i="116"/>
  <c r="N213" i="116"/>
  <c r="N212" i="116"/>
  <c r="N211" i="116"/>
  <c r="N210" i="116"/>
  <c r="N209" i="116"/>
  <c r="N208" i="116"/>
  <c r="N207" i="116"/>
  <c r="N206" i="116"/>
  <c r="N205" i="116"/>
  <c r="N204" i="116"/>
  <c r="N203" i="116"/>
  <c r="N202" i="116"/>
  <c r="N201" i="116"/>
  <c r="N200" i="116"/>
  <c r="N199" i="116"/>
  <c r="N198" i="116"/>
  <c r="N197" i="116"/>
  <c r="N196" i="116"/>
  <c r="N195" i="116"/>
  <c r="N194" i="116"/>
  <c r="N193" i="116"/>
  <c r="N192" i="116"/>
  <c r="N191" i="116"/>
  <c r="N190" i="116"/>
  <c r="N189" i="116"/>
  <c r="N188" i="116"/>
  <c r="N187" i="116"/>
  <c r="N186" i="116"/>
  <c r="N185" i="116"/>
  <c r="N184" i="116"/>
  <c r="N183" i="116"/>
  <c r="N182" i="116"/>
  <c r="N181" i="116"/>
  <c r="N180" i="116"/>
  <c r="N179" i="116"/>
  <c r="N178" i="116"/>
  <c r="N177" i="116"/>
  <c r="N176" i="116"/>
  <c r="N175" i="116"/>
  <c r="N174" i="116"/>
  <c r="N173" i="116"/>
  <c r="N172" i="116"/>
  <c r="N171" i="116"/>
  <c r="N170" i="116"/>
  <c r="N169" i="116"/>
  <c r="N168" i="116"/>
  <c r="N167" i="116"/>
  <c r="N166" i="116"/>
  <c r="N165" i="116"/>
  <c r="N164" i="116"/>
  <c r="N163" i="116"/>
  <c r="N162" i="116"/>
  <c r="N161" i="116"/>
  <c r="N160" i="116"/>
  <c r="N159" i="116"/>
  <c r="N158" i="116"/>
  <c r="N157" i="116"/>
  <c r="N156" i="116"/>
  <c r="N155" i="116"/>
  <c r="N154" i="116"/>
  <c r="N153" i="116"/>
  <c r="N152" i="116"/>
  <c r="N151" i="116"/>
  <c r="N150" i="116"/>
  <c r="N149" i="116"/>
  <c r="N148" i="116"/>
  <c r="N147" i="116"/>
  <c r="N146" i="116"/>
  <c r="N145" i="116"/>
  <c r="N144" i="116"/>
  <c r="N143" i="116"/>
  <c r="N142" i="116"/>
  <c r="N141" i="116"/>
  <c r="N140" i="116"/>
  <c r="N139" i="116"/>
  <c r="N138" i="116"/>
  <c r="N137" i="116"/>
  <c r="N136" i="116"/>
  <c r="N135" i="116"/>
  <c r="N134" i="116"/>
  <c r="N133" i="116"/>
  <c r="N132" i="116"/>
  <c r="N131" i="116"/>
  <c r="N130" i="116"/>
  <c r="N129" i="116"/>
  <c r="N128" i="116"/>
  <c r="N127" i="116"/>
  <c r="N126" i="116"/>
  <c r="N125" i="116"/>
  <c r="N124" i="116"/>
  <c r="N123" i="116"/>
  <c r="N122" i="116"/>
  <c r="N121" i="116"/>
  <c r="N120" i="116"/>
  <c r="N119" i="116"/>
  <c r="N118" i="116"/>
  <c r="N117" i="116"/>
  <c r="N116" i="116"/>
  <c r="N115" i="116"/>
  <c r="N114" i="116"/>
  <c r="N113" i="116"/>
  <c r="N112" i="116"/>
  <c r="N111" i="116"/>
  <c r="N110" i="116"/>
  <c r="N109" i="116"/>
  <c r="N108" i="116"/>
  <c r="N107" i="116"/>
  <c r="N106" i="116"/>
  <c r="N105" i="116"/>
  <c r="N104" i="116"/>
  <c r="N103" i="116"/>
  <c r="N102" i="116"/>
  <c r="N101" i="116"/>
  <c r="N100" i="116"/>
  <c r="N99" i="116"/>
  <c r="N98" i="116"/>
  <c r="N97" i="116"/>
  <c r="N96" i="116"/>
  <c r="N95" i="116"/>
  <c r="N94" i="116"/>
  <c r="N93" i="116"/>
  <c r="N92" i="116"/>
  <c r="N91" i="116"/>
  <c r="N90" i="116"/>
  <c r="N89" i="116"/>
  <c r="N88" i="116"/>
  <c r="N87" i="116"/>
  <c r="N86" i="116"/>
  <c r="N85" i="116"/>
  <c r="N84" i="116"/>
  <c r="N83" i="116"/>
  <c r="N82" i="116"/>
  <c r="N81" i="116"/>
  <c r="N240" i="115"/>
  <c r="N239" i="115"/>
  <c r="N238" i="115"/>
  <c r="N237" i="115"/>
  <c r="N236" i="115"/>
  <c r="N235" i="115"/>
  <c r="N234" i="115"/>
  <c r="N233" i="115"/>
  <c r="N232" i="115"/>
  <c r="N231" i="115"/>
  <c r="N230" i="115"/>
  <c r="N229" i="115"/>
  <c r="N228" i="115"/>
  <c r="N227" i="115"/>
  <c r="N226" i="115"/>
  <c r="N225" i="115"/>
  <c r="N224" i="115"/>
  <c r="N223" i="115"/>
  <c r="N222" i="115"/>
  <c r="N221" i="115"/>
  <c r="N220" i="115"/>
  <c r="N219" i="115"/>
  <c r="N218" i="115"/>
  <c r="N217" i="115"/>
  <c r="N216" i="115"/>
  <c r="N215" i="115"/>
  <c r="N214" i="115"/>
  <c r="N213" i="115"/>
  <c r="N212" i="115"/>
  <c r="N211" i="115"/>
  <c r="N210" i="115"/>
  <c r="N209" i="115"/>
  <c r="N208" i="115"/>
  <c r="N207" i="115"/>
  <c r="N206" i="115"/>
  <c r="N205" i="115"/>
  <c r="N204" i="115"/>
  <c r="N203" i="115"/>
  <c r="N202" i="115"/>
  <c r="N201" i="115"/>
  <c r="N200" i="115"/>
  <c r="N199" i="115"/>
  <c r="N198" i="115"/>
  <c r="N197" i="115"/>
  <c r="N196" i="115"/>
  <c r="N195" i="115"/>
  <c r="N194" i="115"/>
  <c r="N193" i="115"/>
  <c r="N192" i="115"/>
  <c r="N191" i="115"/>
  <c r="N190" i="115"/>
  <c r="N189" i="115"/>
  <c r="N188" i="115"/>
  <c r="N187" i="115"/>
  <c r="N186" i="115"/>
  <c r="N185" i="115"/>
  <c r="N184" i="115"/>
  <c r="N183" i="115"/>
  <c r="N182" i="115"/>
  <c r="N181" i="115"/>
  <c r="N180" i="115"/>
  <c r="N179" i="115"/>
  <c r="N178" i="115"/>
  <c r="N177" i="115"/>
  <c r="N176" i="115"/>
  <c r="N175" i="115"/>
  <c r="N174" i="115"/>
  <c r="N173" i="115"/>
  <c r="N172" i="115"/>
  <c r="N171" i="115"/>
  <c r="N170" i="115"/>
  <c r="N169" i="115"/>
  <c r="N168" i="115"/>
  <c r="N167" i="115"/>
  <c r="N166" i="115"/>
  <c r="N165" i="115"/>
  <c r="N164" i="115"/>
  <c r="N163" i="115"/>
  <c r="N162" i="115"/>
  <c r="N161" i="115"/>
  <c r="N160" i="115"/>
  <c r="N159" i="115"/>
  <c r="N158" i="115"/>
  <c r="N157" i="115"/>
  <c r="N156" i="115"/>
  <c r="N155" i="115"/>
  <c r="N154" i="115"/>
  <c r="N153" i="115"/>
  <c r="N152" i="115"/>
  <c r="N151" i="115"/>
  <c r="N150" i="115"/>
  <c r="N149" i="115"/>
  <c r="N148" i="115"/>
  <c r="N147" i="115"/>
  <c r="N146" i="115"/>
  <c r="N145" i="115"/>
  <c r="N144" i="115"/>
  <c r="N143" i="115"/>
  <c r="N142" i="115"/>
  <c r="N141" i="115"/>
  <c r="N140" i="115"/>
  <c r="N139" i="115"/>
  <c r="N138" i="115"/>
  <c r="N137" i="115"/>
  <c r="N136" i="115"/>
  <c r="N135" i="115"/>
  <c r="N134" i="115"/>
  <c r="N133" i="115"/>
  <c r="N132" i="115"/>
  <c r="N131" i="115"/>
  <c r="N130" i="115"/>
  <c r="N129" i="115"/>
  <c r="N128" i="115"/>
  <c r="N127" i="115"/>
  <c r="N126" i="115"/>
  <c r="N125" i="115"/>
  <c r="N124" i="115"/>
  <c r="N123" i="115"/>
  <c r="N122" i="115"/>
  <c r="N121" i="115"/>
  <c r="N120" i="115"/>
  <c r="N119" i="115"/>
  <c r="N118" i="115"/>
  <c r="N117" i="115"/>
  <c r="N116" i="115"/>
  <c r="N115" i="115"/>
  <c r="N114" i="115"/>
  <c r="N113" i="115"/>
  <c r="N112" i="115"/>
  <c r="N111" i="115"/>
  <c r="N110" i="115"/>
  <c r="N109" i="115"/>
  <c r="N108" i="115"/>
  <c r="N107" i="115"/>
  <c r="N106" i="115"/>
  <c r="N105" i="115"/>
  <c r="N104" i="115"/>
  <c r="N103" i="115"/>
  <c r="N102" i="115"/>
  <c r="N101" i="115"/>
  <c r="N100" i="115"/>
  <c r="N99" i="115"/>
  <c r="N98" i="115"/>
  <c r="N97" i="115"/>
  <c r="N96" i="115"/>
  <c r="N95" i="115"/>
  <c r="N94" i="115"/>
  <c r="N93" i="115"/>
  <c r="N92" i="115"/>
  <c r="N91" i="115"/>
  <c r="N90" i="115"/>
  <c r="N89" i="115"/>
  <c r="N88" i="115"/>
  <c r="N87" i="115"/>
  <c r="N86" i="115"/>
  <c r="N85" i="115"/>
  <c r="N84" i="115"/>
  <c r="N83" i="115"/>
  <c r="N82" i="115"/>
  <c r="N81" i="115"/>
  <c r="N240" i="114"/>
  <c r="N239" i="114"/>
  <c r="N238" i="114"/>
  <c r="N237" i="114"/>
  <c r="N236" i="114"/>
  <c r="N235" i="114"/>
  <c r="N234" i="114"/>
  <c r="N233" i="114"/>
  <c r="N232" i="114"/>
  <c r="N231" i="114"/>
  <c r="N230" i="114"/>
  <c r="N229" i="114"/>
  <c r="N228" i="114"/>
  <c r="N227" i="114"/>
  <c r="N226" i="114"/>
  <c r="N225" i="114"/>
  <c r="N224" i="114"/>
  <c r="N223" i="114"/>
  <c r="N222" i="114"/>
  <c r="N221" i="114"/>
  <c r="N220" i="114"/>
  <c r="N219" i="114"/>
  <c r="N218" i="114"/>
  <c r="N217" i="114"/>
  <c r="N216" i="114"/>
  <c r="N215" i="114"/>
  <c r="N214" i="114"/>
  <c r="N213" i="114"/>
  <c r="N212" i="114"/>
  <c r="N211" i="114"/>
  <c r="N210" i="114"/>
  <c r="N209" i="114"/>
  <c r="N208" i="114"/>
  <c r="N207" i="114"/>
  <c r="N206" i="114"/>
  <c r="N205" i="114"/>
  <c r="N204" i="114"/>
  <c r="N203" i="114"/>
  <c r="N202" i="114"/>
  <c r="N201" i="114"/>
  <c r="N200" i="114"/>
  <c r="N199" i="114"/>
  <c r="N198" i="114"/>
  <c r="N197" i="114"/>
  <c r="N196" i="114"/>
  <c r="N195" i="114"/>
  <c r="N194" i="114"/>
  <c r="N193" i="114"/>
  <c r="N192" i="114"/>
  <c r="N191" i="114"/>
  <c r="N190" i="114"/>
  <c r="N189" i="114"/>
  <c r="N188" i="114"/>
  <c r="N187" i="114"/>
  <c r="N186" i="114"/>
  <c r="N185" i="114"/>
  <c r="N184" i="114"/>
  <c r="N183" i="114"/>
  <c r="N182" i="114"/>
  <c r="N181" i="114"/>
  <c r="N180" i="114"/>
  <c r="N179" i="114"/>
  <c r="N178" i="114"/>
  <c r="N177" i="114"/>
  <c r="N176" i="114"/>
  <c r="N175" i="114"/>
  <c r="N174" i="114"/>
  <c r="N173" i="114"/>
  <c r="N172" i="114"/>
  <c r="N171" i="114"/>
  <c r="N170" i="114"/>
  <c r="N169" i="114"/>
  <c r="N168" i="114"/>
  <c r="N167" i="114"/>
  <c r="N166" i="114"/>
  <c r="N165" i="114"/>
  <c r="N164" i="114"/>
  <c r="N163" i="114"/>
  <c r="N162" i="114"/>
  <c r="N161" i="114"/>
  <c r="N160" i="114"/>
  <c r="N159" i="114"/>
  <c r="N158" i="114"/>
  <c r="N157" i="114"/>
  <c r="N156" i="114"/>
  <c r="N155" i="114"/>
  <c r="N154" i="114"/>
  <c r="N153" i="114"/>
  <c r="N152" i="114"/>
  <c r="N151" i="114"/>
  <c r="N150" i="114"/>
  <c r="N149" i="114"/>
  <c r="N148" i="114"/>
  <c r="N147" i="114"/>
  <c r="N146" i="114"/>
  <c r="N145" i="114"/>
  <c r="N144" i="114"/>
  <c r="N143" i="114"/>
  <c r="N142" i="114"/>
  <c r="N141" i="114"/>
  <c r="N140" i="114"/>
  <c r="N139" i="114"/>
  <c r="N138" i="114"/>
  <c r="N137" i="114"/>
  <c r="N136" i="114"/>
  <c r="N135" i="114"/>
  <c r="N134" i="114"/>
  <c r="N133" i="114"/>
  <c r="N132" i="114"/>
  <c r="N131" i="114"/>
  <c r="N130" i="114"/>
  <c r="N129" i="114"/>
  <c r="N128" i="114"/>
  <c r="N127" i="114"/>
  <c r="N126" i="114"/>
  <c r="N125" i="114"/>
  <c r="N124" i="114"/>
  <c r="N123" i="114"/>
  <c r="N122" i="114"/>
  <c r="N121" i="114"/>
  <c r="N120" i="114"/>
  <c r="N119" i="114"/>
  <c r="N118" i="114"/>
  <c r="N117" i="114"/>
  <c r="N116" i="114"/>
  <c r="N115" i="114"/>
  <c r="N114" i="114"/>
  <c r="N113" i="114"/>
  <c r="N112" i="114"/>
  <c r="N111" i="114"/>
  <c r="N110" i="114"/>
  <c r="N109" i="114"/>
  <c r="N108" i="114"/>
  <c r="N107" i="114"/>
  <c r="N106" i="114"/>
  <c r="N105" i="114"/>
  <c r="N104" i="114"/>
  <c r="N103" i="114"/>
  <c r="N102" i="114"/>
  <c r="N101" i="114"/>
  <c r="N100" i="114"/>
  <c r="N99" i="114"/>
  <c r="N98" i="114"/>
  <c r="N97" i="114"/>
  <c r="N96" i="114"/>
  <c r="N95" i="114"/>
  <c r="N94" i="114"/>
  <c r="N93" i="114"/>
  <c r="N92" i="114"/>
  <c r="N91" i="114"/>
  <c r="N90" i="114"/>
  <c r="N89" i="114"/>
  <c r="N88" i="114"/>
  <c r="N87" i="114"/>
  <c r="N86" i="114"/>
  <c r="N85" i="114"/>
  <c r="N84" i="114"/>
  <c r="N83" i="114"/>
  <c r="N82" i="114"/>
  <c r="N81" i="114"/>
  <c r="N240" i="113"/>
  <c r="N239" i="113"/>
  <c r="N238" i="113"/>
  <c r="N237" i="113"/>
  <c r="N236" i="113"/>
  <c r="N235" i="113"/>
  <c r="N234" i="113"/>
  <c r="N233" i="113"/>
  <c r="N232" i="113"/>
  <c r="N231" i="113"/>
  <c r="N230" i="113"/>
  <c r="N229" i="113"/>
  <c r="N228" i="113"/>
  <c r="N227" i="113"/>
  <c r="N226" i="113"/>
  <c r="N225" i="113"/>
  <c r="N224" i="113"/>
  <c r="N223" i="113"/>
  <c r="N222" i="113"/>
  <c r="N221" i="113"/>
  <c r="N220" i="113"/>
  <c r="N219" i="113"/>
  <c r="N218" i="113"/>
  <c r="N217" i="113"/>
  <c r="N216" i="113"/>
  <c r="N215" i="113"/>
  <c r="N214" i="113"/>
  <c r="N213" i="113"/>
  <c r="N212" i="113"/>
  <c r="N211" i="113"/>
  <c r="N210" i="113"/>
  <c r="N209" i="113"/>
  <c r="N208" i="113"/>
  <c r="N207" i="113"/>
  <c r="N206" i="113"/>
  <c r="N205" i="113"/>
  <c r="N204" i="113"/>
  <c r="N203" i="113"/>
  <c r="N202" i="113"/>
  <c r="N201" i="113"/>
  <c r="N200" i="113"/>
  <c r="N199" i="113"/>
  <c r="N198" i="113"/>
  <c r="N197" i="113"/>
  <c r="N196" i="113"/>
  <c r="N195" i="113"/>
  <c r="N194" i="113"/>
  <c r="N193" i="113"/>
  <c r="N192" i="113"/>
  <c r="N191" i="113"/>
  <c r="N190" i="113"/>
  <c r="N189" i="113"/>
  <c r="N188" i="113"/>
  <c r="N187" i="113"/>
  <c r="N186" i="113"/>
  <c r="N185" i="113"/>
  <c r="N184" i="113"/>
  <c r="N183" i="113"/>
  <c r="N182" i="113"/>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N96" i="113"/>
  <c r="N95" i="113"/>
  <c r="N94" i="113"/>
  <c r="N93" i="113"/>
  <c r="N92" i="113"/>
  <c r="N91" i="113"/>
  <c r="N90" i="113"/>
  <c r="N89" i="113"/>
  <c r="N88" i="113"/>
  <c r="N87" i="113"/>
  <c r="N86" i="113"/>
  <c r="N85" i="113"/>
  <c r="N84" i="113"/>
  <c r="N83" i="113"/>
  <c r="N82" i="113"/>
  <c r="N81" i="113"/>
  <c r="N240" i="112"/>
  <c r="N239" i="112"/>
  <c r="N238" i="112"/>
  <c r="N237" i="112"/>
  <c r="N236" i="112"/>
  <c r="N235" i="112"/>
  <c r="N234" i="112"/>
  <c r="N233" i="112"/>
  <c r="N232" i="112"/>
  <c r="N231" i="112"/>
  <c r="N230" i="112"/>
  <c r="N229" i="112"/>
  <c r="N228" i="112"/>
  <c r="N227" i="112"/>
  <c r="N226" i="112"/>
  <c r="N225" i="112"/>
  <c r="N224" i="112"/>
  <c r="N223" i="112"/>
  <c r="N222" i="112"/>
  <c r="N221" i="112"/>
  <c r="N220" i="112"/>
  <c r="N219" i="112"/>
  <c r="N218" i="112"/>
  <c r="N217" i="112"/>
  <c r="N216" i="112"/>
  <c r="N215" i="112"/>
  <c r="N214" i="112"/>
  <c r="N213" i="112"/>
  <c r="N212" i="112"/>
  <c r="N211" i="112"/>
  <c r="N210" i="112"/>
  <c r="N209" i="112"/>
  <c r="N208" i="112"/>
  <c r="N207" i="112"/>
  <c r="N206" i="112"/>
  <c r="N205" i="112"/>
  <c r="N204" i="112"/>
  <c r="N203" i="112"/>
  <c r="N202" i="112"/>
  <c r="N201" i="112"/>
  <c r="N200" i="112"/>
  <c r="N199" i="112"/>
  <c r="N198" i="112"/>
  <c r="N197" i="112"/>
  <c r="N196" i="112"/>
  <c r="N195" i="112"/>
  <c r="N194" i="112"/>
  <c r="N193" i="112"/>
  <c r="N192" i="112"/>
  <c r="N191" i="112"/>
  <c r="N190" i="112"/>
  <c r="N189" i="112"/>
  <c r="N188" i="112"/>
  <c r="N187" i="112"/>
  <c r="N186" i="112"/>
  <c r="N185" i="112"/>
  <c r="N184" i="112"/>
  <c r="N183" i="112"/>
  <c r="N182" i="112"/>
  <c r="N181" i="112"/>
  <c r="N180" i="112"/>
  <c r="N179" i="112"/>
  <c r="N178" i="112"/>
  <c r="N177" i="112"/>
  <c r="N176" i="112"/>
  <c r="N175" i="112"/>
  <c r="N174" i="112"/>
  <c r="N173" i="112"/>
  <c r="N172" i="112"/>
  <c r="N171" i="112"/>
  <c r="N170" i="112"/>
  <c r="N169" i="112"/>
  <c r="N168" i="112"/>
  <c r="N167" i="112"/>
  <c r="N166" i="112"/>
  <c r="N165" i="112"/>
  <c r="N164" i="112"/>
  <c r="N163" i="112"/>
  <c r="N162" i="112"/>
  <c r="N161" i="112"/>
  <c r="N160" i="112"/>
  <c r="N159" i="112"/>
  <c r="N158" i="112"/>
  <c r="N157" i="112"/>
  <c r="N156" i="112"/>
  <c r="N155" i="112"/>
  <c r="N154" i="112"/>
  <c r="N153" i="112"/>
  <c r="N152" i="112"/>
  <c r="N151" i="112"/>
  <c r="N150" i="112"/>
  <c r="N149" i="112"/>
  <c r="N148" i="112"/>
  <c r="N147" i="112"/>
  <c r="N146" i="112"/>
  <c r="N145" i="112"/>
  <c r="N144" i="112"/>
  <c r="N143" i="112"/>
  <c r="N142" i="112"/>
  <c r="N141" i="112"/>
  <c r="N140" i="112"/>
  <c r="N139" i="112"/>
  <c r="N138" i="112"/>
  <c r="N137" i="112"/>
  <c r="N136" i="112"/>
  <c r="N135" i="112"/>
  <c r="N134" i="112"/>
  <c r="N133" i="112"/>
  <c r="N132" i="112"/>
  <c r="N131" i="112"/>
  <c r="N130" i="112"/>
  <c r="N129" i="112"/>
  <c r="N128" i="112"/>
  <c r="N127" i="112"/>
  <c r="N126" i="112"/>
  <c r="N125" i="112"/>
  <c r="N124" i="112"/>
  <c r="N123" i="112"/>
  <c r="N122" i="112"/>
  <c r="N121" i="112"/>
  <c r="N120" i="112"/>
  <c r="N119" i="112"/>
  <c r="N118" i="112"/>
  <c r="N117" i="112"/>
  <c r="N116" i="112"/>
  <c r="N115" i="112"/>
  <c r="N114" i="112"/>
  <c r="N113" i="112"/>
  <c r="N112" i="112"/>
  <c r="N111" i="112"/>
  <c r="N110" i="112"/>
  <c r="N109" i="112"/>
  <c r="N108" i="112"/>
  <c r="N107" i="112"/>
  <c r="N106" i="112"/>
  <c r="N105" i="112"/>
  <c r="N104" i="112"/>
  <c r="N103" i="112"/>
  <c r="N102" i="112"/>
  <c r="N101" i="112"/>
  <c r="N100" i="112"/>
  <c r="N99" i="112"/>
  <c r="N98" i="112"/>
  <c r="N97" i="112"/>
  <c r="N96" i="112"/>
  <c r="N95" i="112"/>
  <c r="N94" i="112"/>
  <c r="N93" i="112"/>
  <c r="N92" i="112"/>
  <c r="N91" i="112"/>
  <c r="N90" i="112"/>
  <c r="N89" i="112"/>
  <c r="N88" i="112"/>
  <c r="N87" i="112"/>
  <c r="N86" i="112"/>
  <c r="N85" i="112"/>
  <c r="N84" i="112"/>
  <c r="N83" i="112"/>
  <c r="N82" i="112"/>
  <c r="N81" i="112"/>
  <c r="N240" i="111"/>
  <c r="N239" i="111"/>
  <c r="N238" i="111"/>
  <c r="N237" i="111"/>
  <c r="N236" i="111"/>
  <c r="N235" i="111"/>
  <c r="N234" i="111"/>
  <c r="N233" i="111"/>
  <c r="N232" i="111"/>
  <c r="N231" i="111"/>
  <c r="N230" i="111"/>
  <c r="N229" i="111"/>
  <c r="N228" i="111"/>
  <c r="N227" i="111"/>
  <c r="N226" i="111"/>
  <c r="N225" i="111"/>
  <c r="N224" i="111"/>
  <c r="N223" i="111"/>
  <c r="N222" i="111"/>
  <c r="N221" i="111"/>
  <c r="N220" i="111"/>
  <c r="N219" i="111"/>
  <c r="N218" i="111"/>
  <c r="N217" i="111"/>
  <c r="N216" i="111"/>
  <c r="N215" i="111"/>
  <c r="N214" i="111"/>
  <c r="N213" i="111"/>
  <c r="N212" i="111"/>
  <c r="N211" i="111"/>
  <c r="N210" i="111"/>
  <c r="N209" i="111"/>
  <c r="N208" i="111"/>
  <c r="N207" i="111"/>
  <c r="N206" i="111"/>
  <c r="N205" i="111"/>
  <c r="N204" i="111"/>
  <c r="N203" i="111"/>
  <c r="N202" i="111"/>
  <c r="N201" i="111"/>
  <c r="N200" i="111"/>
  <c r="N199" i="111"/>
  <c r="N198" i="111"/>
  <c r="N197" i="111"/>
  <c r="N196" i="111"/>
  <c r="N195" i="111"/>
  <c r="N194" i="111"/>
  <c r="N193" i="111"/>
  <c r="N192" i="111"/>
  <c r="N191" i="111"/>
  <c r="N190" i="111"/>
  <c r="N189" i="111"/>
  <c r="N188" i="111"/>
  <c r="N187" i="111"/>
  <c r="N186" i="111"/>
  <c r="N185" i="111"/>
  <c r="N184" i="111"/>
  <c r="N183" i="111"/>
  <c r="N182" i="111"/>
  <c r="N181" i="111"/>
  <c r="N180" i="111"/>
  <c r="N179" i="111"/>
  <c r="N178" i="111"/>
  <c r="N177" i="111"/>
  <c r="N176" i="111"/>
  <c r="N175" i="111"/>
  <c r="N174" i="111"/>
  <c r="N173" i="111"/>
  <c r="N172" i="111"/>
  <c r="N171" i="111"/>
  <c r="N170" i="111"/>
  <c r="N169" i="111"/>
  <c r="N168" i="111"/>
  <c r="N167" i="111"/>
  <c r="N166" i="111"/>
  <c r="N165" i="111"/>
  <c r="N164" i="111"/>
  <c r="N163" i="111"/>
  <c r="N162" i="111"/>
  <c r="N161" i="111"/>
  <c r="N160" i="111"/>
  <c r="N159" i="111"/>
  <c r="N158" i="111"/>
  <c r="N157" i="111"/>
  <c r="N156" i="111"/>
  <c r="N155" i="111"/>
  <c r="N154" i="111"/>
  <c r="N153" i="111"/>
  <c r="N152" i="111"/>
  <c r="N151" i="111"/>
  <c r="N150" i="111"/>
  <c r="N149" i="111"/>
  <c r="N148" i="111"/>
  <c r="N147" i="111"/>
  <c r="N146" i="111"/>
  <c r="N145" i="111"/>
  <c r="N144" i="111"/>
  <c r="N143" i="111"/>
  <c r="N142" i="111"/>
  <c r="N141" i="111"/>
  <c r="N140" i="111"/>
  <c r="N139" i="111"/>
  <c r="N138" i="111"/>
  <c r="N137" i="111"/>
  <c r="N136" i="111"/>
  <c r="N135" i="111"/>
  <c r="N134" i="111"/>
  <c r="N133" i="111"/>
  <c r="N132" i="111"/>
  <c r="N131" i="111"/>
  <c r="N130" i="111"/>
  <c r="N129" i="111"/>
  <c r="N128" i="111"/>
  <c r="N127" i="111"/>
  <c r="N126" i="111"/>
  <c r="N125" i="111"/>
  <c r="N124" i="111"/>
  <c r="N123" i="111"/>
  <c r="N122" i="111"/>
  <c r="N121" i="111"/>
  <c r="N120" i="111"/>
  <c r="N119" i="111"/>
  <c r="N118" i="111"/>
  <c r="N117" i="111"/>
  <c r="N116" i="111"/>
  <c r="N115" i="111"/>
  <c r="N114" i="111"/>
  <c r="N113" i="111"/>
  <c r="N112" i="111"/>
  <c r="N111" i="111"/>
  <c r="N110" i="111"/>
  <c r="N109" i="111"/>
  <c r="N108" i="111"/>
  <c r="N107" i="111"/>
  <c r="N106" i="111"/>
  <c r="N105" i="111"/>
  <c r="N104" i="111"/>
  <c r="N103" i="111"/>
  <c r="N102" i="111"/>
  <c r="N101" i="111"/>
  <c r="N100" i="111"/>
  <c r="N99" i="111"/>
  <c r="N98" i="111"/>
  <c r="N97" i="111"/>
  <c r="N96" i="111"/>
  <c r="N95" i="111"/>
  <c r="N94" i="111"/>
  <c r="N93" i="111"/>
  <c r="N92" i="111"/>
  <c r="N91" i="111"/>
  <c r="N90" i="111"/>
  <c r="N89" i="111"/>
  <c r="N88" i="111"/>
  <c r="N87" i="111"/>
  <c r="N86" i="111"/>
  <c r="N85" i="111"/>
  <c r="N84" i="111"/>
  <c r="N83" i="111"/>
  <c r="N82" i="111"/>
  <c r="N81" i="111"/>
  <c r="N240" i="110"/>
  <c r="N239" i="110"/>
  <c r="N238" i="110"/>
  <c r="N237" i="110"/>
  <c r="N236" i="110"/>
  <c r="N235" i="110"/>
  <c r="N234" i="110"/>
  <c r="N233" i="110"/>
  <c r="N232" i="110"/>
  <c r="N231" i="110"/>
  <c r="N230" i="110"/>
  <c r="N229" i="110"/>
  <c r="N228" i="110"/>
  <c r="N227" i="110"/>
  <c r="N226" i="110"/>
  <c r="N225" i="110"/>
  <c r="N224" i="110"/>
  <c r="N223" i="110"/>
  <c r="N222" i="110"/>
  <c r="N221" i="110"/>
  <c r="N220" i="110"/>
  <c r="N219" i="110"/>
  <c r="N218" i="110"/>
  <c r="N217" i="110"/>
  <c r="N216" i="110"/>
  <c r="N215" i="110"/>
  <c r="N214" i="110"/>
  <c r="N213" i="110"/>
  <c r="N212" i="110"/>
  <c r="N211" i="110"/>
  <c r="N210" i="110"/>
  <c r="N209" i="110"/>
  <c r="N208" i="110"/>
  <c r="N207" i="110"/>
  <c r="N206" i="110"/>
  <c r="N205" i="110"/>
  <c r="N204" i="110"/>
  <c r="N203" i="110"/>
  <c r="N202" i="110"/>
  <c r="N201" i="110"/>
  <c r="N200" i="110"/>
  <c r="N199" i="110"/>
  <c r="N198" i="110"/>
  <c r="N197" i="110"/>
  <c r="N196" i="110"/>
  <c r="N195" i="110"/>
  <c r="N194" i="110"/>
  <c r="N193" i="110"/>
  <c r="N192" i="110"/>
  <c r="N191" i="110"/>
  <c r="N190" i="110"/>
  <c r="N189" i="110"/>
  <c r="N188" i="110"/>
  <c r="N187" i="110"/>
  <c r="N186" i="110"/>
  <c r="N185" i="110"/>
  <c r="N184" i="110"/>
  <c r="N183" i="110"/>
  <c r="N182" i="110"/>
  <c r="N181" i="110"/>
  <c r="N180" i="110"/>
  <c r="N179" i="110"/>
  <c r="N178" i="110"/>
  <c r="N177" i="110"/>
  <c r="N176" i="110"/>
  <c r="N175" i="110"/>
  <c r="N174" i="110"/>
  <c r="N173" i="110"/>
  <c r="N172" i="110"/>
  <c r="N171" i="110"/>
  <c r="N170" i="110"/>
  <c r="N169" i="110"/>
  <c r="N168" i="110"/>
  <c r="N167" i="110"/>
  <c r="N166" i="110"/>
  <c r="N165" i="110"/>
  <c r="N164" i="110"/>
  <c r="N163" i="110"/>
  <c r="N162" i="110"/>
  <c r="N161" i="110"/>
  <c r="N160" i="110"/>
  <c r="N159" i="110"/>
  <c r="N158" i="110"/>
  <c r="N157" i="110"/>
  <c r="N156" i="110"/>
  <c r="N155" i="110"/>
  <c r="N154" i="110"/>
  <c r="N153" i="110"/>
  <c r="N152" i="110"/>
  <c r="N151" i="110"/>
  <c r="N150" i="110"/>
  <c r="N149" i="110"/>
  <c r="N148" i="110"/>
  <c r="N147" i="110"/>
  <c r="N146" i="110"/>
  <c r="N145" i="110"/>
  <c r="N144" i="110"/>
  <c r="N143" i="110"/>
  <c r="N142" i="110"/>
  <c r="N141" i="110"/>
  <c r="N140" i="110"/>
  <c r="N139" i="110"/>
  <c r="N138" i="110"/>
  <c r="N137" i="110"/>
  <c r="N136" i="110"/>
  <c r="N135" i="110"/>
  <c r="N134" i="110"/>
  <c r="N133" i="110"/>
  <c r="N132" i="110"/>
  <c r="N131" i="110"/>
  <c r="N130" i="110"/>
  <c r="N129" i="110"/>
  <c r="N128" i="110"/>
  <c r="N127" i="110"/>
  <c r="N126" i="110"/>
  <c r="N125" i="110"/>
  <c r="N124" i="110"/>
  <c r="N123" i="110"/>
  <c r="N122" i="110"/>
  <c r="N121" i="110"/>
  <c r="N120" i="110"/>
  <c r="N119" i="110"/>
  <c r="N118" i="110"/>
  <c r="N117" i="110"/>
  <c r="N116" i="110"/>
  <c r="N115" i="110"/>
  <c r="N114" i="110"/>
  <c r="N113" i="110"/>
  <c r="N112" i="110"/>
  <c r="N111" i="110"/>
  <c r="N110" i="110"/>
  <c r="N109" i="110"/>
  <c r="N108" i="110"/>
  <c r="N107" i="110"/>
  <c r="N106" i="110"/>
  <c r="N105" i="110"/>
  <c r="N104" i="110"/>
  <c r="N103" i="110"/>
  <c r="N102" i="110"/>
  <c r="N101" i="110"/>
  <c r="N100" i="110"/>
  <c r="N99" i="110"/>
  <c r="N98" i="110"/>
  <c r="N97" i="110"/>
  <c r="N96" i="110"/>
  <c r="N95" i="110"/>
  <c r="N94" i="110"/>
  <c r="N93" i="110"/>
  <c r="N92" i="110"/>
  <c r="N91" i="110"/>
  <c r="N90" i="110"/>
  <c r="N89" i="110"/>
  <c r="N88" i="110"/>
  <c r="N87" i="110"/>
  <c r="N86" i="110"/>
  <c r="N85" i="110"/>
  <c r="N84" i="110"/>
  <c r="N83" i="110"/>
  <c r="N82" i="110"/>
  <c r="N81" i="110"/>
  <c r="N240" i="109"/>
  <c r="N239" i="109"/>
  <c r="N238" i="109"/>
  <c r="N237" i="109"/>
  <c r="N236" i="109"/>
  <c r="N235" i="109"/>
  <c r="N234" i="109"/>
  <c r="N233" i="109"/>
  <c r="N232" i="109"/>
  <c r="N231" i="109"/>
  <c r="N230" i="109"/>
  <c r="N229" i="109"/>
  <c r="N228" i="109"/>
  <c r="N227" i="109"/>
  <c r="N226" i="109"/>
  <c r="N225" i="109"/>
  <c r="N224" i="109"/>
  <c r="N223" i="109"/>
  <c r="N222" i="109"/>
  <c r="N221" i="109"/>
  <c r="N220" i="109"/>
  <c r="N219" i="109"/>
  <c r="N218" i="109"/>
  <c r="N217" i="109"/>
  <c r="N216" i="109"/>
  <c r="N215" i="109"/>
  <c r="N214" i="109"/>
  <c r="N213" i="109"/>
  <c r="N212" i="109"/>
  <c r="N211" i="109"/>
  <c r="N210" i="109"/>
  <c r="N209" i="109"/>
  <c r="N208" i="109"/>
  <c r="N207" i="109"/>
  <c r="N206" i="109"/>
  <c r="N205" i="109"/>
  <c r="N204" i="109"/>
  <c r="N203" i="109"/>
  <c r="N202" i="109"/>
  <c r="N201" i="109"/>
  <c r="N200" i="109"/>
  <c r="N199" i="109"/>
  <c r="N198" i="109"/>
  <c r="N197" i="109"/>
  <c r="N196" i="109"/>
  <c r="N195" i="109"/>
  <c r="N194" i="109"/>
  <c r="N193" i="109"/>
  <c r="N192" i="109"/>
  <c r="N191" i="109"/>
  <c r="N190" i="109"/>
  <c r="N189" i="109"/>
  <c r="N188" i="109"/>
  <c r="N187" i="109"/>
  <c r="N186" i="109"/>
  <c r="N185" i="109"/>
  <c r="N184" i="109"/>
  <c r="N183" i="109"/>
  <c r="N182" i="109"/>
  <c r="N181" i="109"/>
  <c r="N180" i="109"/>
  <c r="N179" i="109"/>
  <c r="N178" i="109"/>
  <c r="N177" i="109"/>
  <c r="N176" i="109"/>
  <c r="N175" i="109"/>
  <c r="N174" i="109"/>
  <c r="N173" i="109"/>
  <c r="N172" i="109"/>
  <c r="N171" i="109"/>
  <c r="N170" i="109"/>
  <c r="N169" i="109"/>
  <c r="N168" i="109"/>
  <c r="N167" i="109"/>
  <c r="N166" i="109"/>
  <c r="N165" i="109"/>
  <c r="N164" i="109"/>
  <c r="N163" i="109"/>
  <c r="N162" i="109"/>
  <c r="N161" i="109"/>
  <c r="N160" i="109"/>
  <c r="N159" i="109"/>
  <c r="N158" i="109"/>
  <c r="N157" i="109"/>
  <c r="N156" i="109"/>
  <c r="N155" i="109"/>
  <c r="N154" i="109"/>
  <c r="N153" i="109"/>
  <c r="N152" i="109"/>
  <c r="N151" i="109"/>
  <c r="N150" i="109"/>
  <c r="N149" i="109"/>
  <c r="N148" i="109"/>
  <c r="N147" i="109"/>
  <c r="N146" i="109"/>
  <c r="N145" i="109"/>
  <c r="N144" i="109"/>
  <c r="N143" i="109"/>
  <c r="N142" i="109"/>
  <c r="N141" i="109"/>
  <c r="N140" i="109"/>
  <c r="N139" i="109"/>
  <c r="N138" i="109"/>
  <c r="N137" i="109"/>
  <c r="N136" i="109"/>
  <c r="N135" i="109"/>
  <c r="N134" i="109"/>
  <c r="N133" i="109"/>
  <c r="N132" i="109"/>
  <c r="N131" i="109"/>
  <c r="N130" i="109"/>
  <c r="N129" i="109"/>
  <c r="N128" i="109"/>
  <c r="N127" i="109"/>
  <c r="N126" i="109"/>
  <c r="N125" i="109"/>
  <c r="N124" i="109"/>
  <c r="N123" i="109"/>
  <c r="N122" i="109"/>
  <c r="N121" i="109"/>
  <c r="N120" i="109"/>
  <c r="N119" i="109"/>
  <c r="N118" i="109"/>
  <c r="N117" i="109"/>
  <c r="N116" i="109"/>
  <c r="N115" i="109"/>
  <c r="N114" i="109"/>
  <c r="N113" i="109"/>
  <c r="N112" i="109"/>
  <c r="N111" i="109"/>
  <c r="N110" i="109"/>
  <c r="N109" i="109"/>
  <c r="N108" i="109"/>
  <c r="N107" i="109"/>
  <c r="N106" i="109"/>
  <c r="N105" i="109"/>
  <c r="N104" i="109"/>
  <c r="N103" i="109"/>
  <c r="N102" i="109"/>
  <c r="N101" i="109"/>
  <c r="N100" i="109"/>
  <c r="N99" i="109"/>
  <c r="N98" i="109"/>
  <c r="N97" i="109"/>
  <c r="N96" i="109"/>
  <c r="N95" i="109"/>
  <c r="N94" i="109"/>
  <c r="N93" i="109"/>
  <c r="N92" i="109"/>
  <c r="N91" i="109"/>
  <c r="N90" i="109"/>
  <c r="N89" i="109"/>
  <c r="N88" i="109"/>
  <c r="N87" i="109"/>
  <c r="N86" i="109"/>
  <c r="N85" i="109"/>
  <c r="N84" i="109"/>
  <c r="N83" i="109"/>
  <c r="N82" i="109"/>
  <c r="N81" i="109"/>
  <c r="N240" i="108"/>
  <c r="N239" i="108"/>
  <c r="N238" i="108"/>
  <c r="N237" i="108"/>
  <c r="N236" i="108"/>
  <c r="N235" i="108"/>
  <c r="N234" i="108"/>
  <c r="N233" i="108"/>
  <c r="N232" i="108"/>
  <c r="N231" i="108"/>
  <c r="N230" i="108"/>
  <c r="N229" i="108"/>
  <c r="N228" i="108"/>
  <c r="N227" i="108"/>
  <c r="N226" i="108"/>
  <c r="N225" i="108"/>
  <c r="N224" i="108"/>
  <c r="N223" i="108"/>
  <c r="N222" i="108"/>
  <c r="N221" i="108"/>
  <c r="N220" i="108"/>
  <c r="N219" i="108"/>
  <c r="N218" i="108"/>
  <c r="N217" i="108"/>
  <c r="N216" i="108"/>
  <c r="N215" i="108"/>
  <c r="N214" i="108"/>
  <c r="N213" i="108"/>
  <c r="N212" i="108"/>
  <c r="N211" i="108"/>
  <c r="N210" i="108"/>
  <c r="N209" i="108"/>
  <c r="N208" i="108"/>
  <c r="N207" i="108"/>
  <c r="N206" i="108"/>
  <c r="N205" i="108"/>
  <c r="N204" i="108"/>
  <c r="N203" i="108"/>
  <c r="N202" i="108"/>
  <c r="N201" i="108"/>
  <c r="N200" i="108"/>
  <c r="N199" i="108"/>
  <c r="N198" i="108"/>
  <c r="N197" i="108"/>
  <c r="N196" i="108"/>
  <c r="N195" i="108"/>
  <c r="N194" i="108"/>
  <c r="N193" i="108"/>
  <c r="N192" i="108"/>
  <c r="N191" i="108"/>
  <c r="N190" i="108"/>
  <c r="N189" i="108"/>
  <c r="N188" i="108"/>
  <c r="N187" i="108"/>
  <c r="N186" i="108"/>
  <c r="N185" i="108"/>
  <c r="N184" i="108"/>
  <c r="N183" i="108"/>
  <c r="N182" i="108"/>
  <c r="N181" i="108"/>
  <c r="N180" i="108"/>
  <c r="N179" i="108"/>
  <c r="N178" i="108"/>
  <c r="N177" i="108"/>
  <c r="N176" i="108"/>
  <c r="N175" i="108"/>
  <c r="N174" i="108"/>
  <c r="N173" i="108"/>
  <c r="N172" i="108"/>
  <c r="N171" i="108"/>
  <c r="N170" i="108"/>
  <c r="N169" i="108"/>
  <c r="N168" i="108"/>
  <c r="N167" i="108"/>
  <c r="N166" i="108"/>
  <c r="N165" i="108"/>
  <c r="N164" i="108"/>
  <c r="N163" i="108"/>
  <c r="N162" i="108"/>
  <c r="N161" i="108"/>
  <c r="N160" i="108"/>
  <c r="N159" i="108"/>
  <c r="N158" i="108"/>
  <c r="N157" i="108"/>
  <c r="N156" i="108"/>
  <c r="N155" i="108"/>
  <c r="N154" i="108"/>
  <c r="N153" i="108"/>
  <c r="N152" i="108"/>
  <c r="N151" i="108"/>
  <c r="N150" i="108"/>
  <c r="N149" i="108"/>
  <c r="N148" i="108"/>
  <c r="N147" i="108"/>
  <c r="N146" i="108"/>
  <c r="N145" i="108"/>
  <c r="N144" i="108"/>
  <c r="N143" i="108"/>
  <c r="N142" i="108"/>
  <c r="N141" i="108"/>
  <c r="N140" i="108"/>
  <c r="N139" i="108"/>
  <c r="N138" i="108"/>
  <c r="N137" i="108"/>
  <c r="N136" i="108"/>
  <c r="N135" i="108"/>
  <c r="N134" i="108"/>
  <c r="N133" i="108"/>
  <c r="N132" i="108"/>
  <c r="N131" i="108"/>
  <c r="N130" i="108"/>
  <c r="N129" i="108"/>
  <c r="N128" i="108"/>
  <c r="N127" i="108"/>
  <c r="N126" i="108"/>
  <c r="N125" i="108"/>
  <c r="N124" i="108"/>
  <c r="N123" i="108"/>
  <c r="N122" i="108"/>
  <c r="N121" i="108"/>
  <c r="N120" i="108"/>
  <c r="N119" i="108"/>
  <c r="N118" i="108"/>
  <c r="N117" i="108"/>
  <c r="N116" i="108"/>
  <c r="N115" i="108"/>
  <c r="N114" i="108"/>
  <c r="N113" i="108"/>
  <c r="N112" i="108"/>
  <c r="N111" i="108"/>
  <c r="N110" i="108"/>
  <c r="N109" i="108"/>
  <c r="N108" i="108"/>
  <c r="N107" i="108"/>
  <c r="N106" i="108"/>
  <c r="N105" i="108"/>
  <c r="N104" i="108"/>
  <c r="N103" i="108"/>
  <c r="N102" i="108"/>
  <c r="N101" i="108"/>
  <c r="N100" i="108"/>
  <c r="N99" i="108"/>
  <c r="N98" i="108"/>
  <c r="N97" i="108"/>
  <c r="N96" i="108"/>
  <c r="N95" i="108"/>
  <c r="N94" i="108"/>
  <c r="N93" i="108"/>
  <c r="N92" i="108"/>
  <c r="N91" i="108"/>
  <c r="N90" i="108"/>
  <c r="N89" i="108"/>
  <c r="N88" i="108"/>
  <c r="N87" i="108"/>
  <c r="N86" i="108"/>
  <c r="N85" i="108"/>
  <c r="N84" i="108"/>
  <c r="N83" i="108"/>
  <c r="N82" i="108"/>
  <c r="N81" i="108"/>
  <c r="N240" i="107"/>
  <c r="N239" i="107"/>
  <c r="N238" i="107"/>
  <c r="N237" i="107"/>
  <c r="N236" i="107"/>
  <c r="N235" i="107"/>
  <c r="N234" i="107"/>
  <c r="N233" i="107"/>
  <c r="N232" i="107"/>
  <c r="N231" i="107"/>
  <c r="N230" i="107"/>
  <c r="N229" i="107"/>
  <c r="N228" i="107"/>
  <c r="N227" i="107"/>
  <c r="N226" i="107"/>
  <c r="N225" i="107"/>
  <c r="N224" i="107"/>
  <c r="N223" i="107"/>
  <c r="N222" i="107"/>
  <c r="N221" i="107"/>
  <c r="N220" i="107"/>
  <c r="N219" i="107"/>
  <c r="N218" i="107"/>
  <c r="N217" i="107"/>
  <c r="N216" i="107"/>
  <c r="N215" i="107"/>
  <c r="N214" i="107"/>
  <c r="N213" i="107"/>
  <c r="N212" i="107"/>
  <c r="N211" i="107"/>
  <c r="N210" i="107"/>
  <c r="N209" i="107"/>
  <c r="N208" i="107"/>
  <c r="N207" i="107"/>
  <c r="N206" i="107"/>
  <c r="N205" i="107"/>
  <c r="N204" i="107"/>
  <c r="N203" i="107"/>
  <c r="N202" i="107"/>
  <c r="N201" i="107"/>
  <c r="N200" i="107"/>
  <c r="N199" i="107"/>
  <c r="N198" i="107"/>
  <c r="N197" i="107"/>
  <c r="N196" i="107"/>
  <c r="N195" i="107"/>
  <c r="N194" i="107"/>
  <c r="N193" i="107"/>
  <c r="N192" i="107"/>
  <c r="N191" i="107"/>
  <c r="N190" i="107"/>
  <c r="N189" i="107"/>
  <c r="N188" i="107"/>
  <c r="N187" i="107"/>
  <c r="N186" i="107"/>
  <c r="N185" i="107"/>
  <c r="N184" i="107"/>
  <c r="N183" i="107"/>
  <c r="N182" i="107"/>
  <c r="N181" i="107"/>
  <c r="N180" i="107"/>
  <c r="N179" i="107"/>
  <c r="N178" i="107"/>
  <c r="N177" i="107"/>
  <c r="N176" i="107"/>
  <c r="N175" i="107"/>
  <c r="N174" i="107"/>
  <c r="N173" i="107"/>
  <c r="N172" i="107"/>
  <c r="N171" i="107"/>
  <c r="N170" i="107"/>
  <c r="N169" i="107"/>
  <c r="N168" i="107"/>
  <c r="N167" i="107"/>
  <c r="N166" i="107"/>
  <c r="N165" i="107"/>
  <c r="N164" i="107"/>
  <c r="N163" i="107"/>
  <c r="N162" i="107"/>
  <c r="N161" i="107"/>
  <c r="N160" i="107"/>
  <c r="N159" i="107"/>
  <c r="N158" i="107"/>
  <c r="N157" i="107"/>
  <c r="N156" i="107"/>
  <c r="N155" i="107"/>
  <c r="N154" i="107"/>
  <c r="N153" i="107"/>
  <c r="N152" i="107"/>
  <c r="N151" i="107"/>
  <c r="N150" i="107"/>
  <c r="N149" i="107"/>
  <c r="N148" i="107"/>
  <c r="N147" i="107"/>
  <c r="N146" i="107"/>
  <c r="N145" i="107"/>
  <c r="N144" i="107"/>
  <c r="N143" i="107"/>
  <c r="N142" i="107"/>
  <c r="N141" i="107"/>
  <c r="N140" i="107"/>
  <c r="N139" i="107"/>
  <c r="N138" i="107"/>
  <c r="N137" i="107"/>
  <c r="N136" i="107"/>
  <c r="N135" i="107"/>
  <c r="N134" i="107"/>
  <c r="N133" i="107"/>
  <c r="N132" i="107"/>
  <c r="N131" i="107"/>
  <c r="N130" i="107"/>
  <c r="N129" i="107"/>
  <c r="N128" i="107"/>
  <c r="N127" i="107"/>
  <c r="N126" i="107"/>
  <c r="N125" i="107"/>
  <c r="N124" i="107"/>
  <c r="N123" i="107"/>
  <c r="N122" i="107"/>
  <c r="N121" i="107"/>
  <c r="N120" i="107"/>
  <c r="N119" i="107"/>
  <c r="N118" i="107"/>
  <c r="N117" i="107"/>
  <c r="N116" i="107"/>
  <c r="N115" i="107"/>
  <c r="N114" i="107"/>
  <c r="N113" i="107"/>
  <c r="N112" i="107"/>
  <c r="N111" i="107"/>
  <c r="N110" i="107"/>
  <c r="N109" i="107"/>
  <c r="N108" i="107"/>
  <c r="N107" i="107"/>
  <c r="N106" i="107"/>
  <c r="N105" i="107"/>
  <c r="N104" i="107"/>
  <c r="N103" i="107"/>
  <c r="N102" i="107"/>
  <c r="N101" i="107"/>
  <c r="N100" i="107"/>
  <c r="N99" i="107"/>
  <c r="N98" i="107"/>
  <c r="N97" i="107"/>
  <c r="N96" i="107"/>
  <c r="N95" i="107"/>
  <c r="N94" i="107"/>
  <c r="N93" i="107"/>
  <c r="N92" i="107"/>
  <c r="N91" i="107"/>
  <c r="N90" i="107"/>
  <c r="N89" i="107"/>
  <c r="N88" i="107"/>
  <c r="N87" i="107"/>
  <c r="N86" i="107"/>
  <c r="N85" i="107"/>
  <c r="N84" i="107"/>
  <c r="N83" i="107"/>
  <c r="N82" i="107"/>
  <c r="N81" i="107"/>
  <c r="N240" i="106"/>
  <c r="N239" i="106"/>
  <c r="N238" i="106"/>
  <c r="N237" i="106"/>
  <c r="N236" i="106"/>
  <c r="N235" i="106"/>
  <c r="N234" i="106"/>
  <c r="N233" i="106"/>
  <c r="N232" i="106"/>
  <c r="N231" i="106"/>
  <c r="N230" i="106"/>
  <c r="N229" i="106"/>
  <c r="N228" i="106"/>
  <c r="N227" i="106"/>
  <c r="N226" i="106"/>
  <c r="N225" i="106"/>
  <c r="N224" i="106"/>
  <c r="N223" i="106"/>
  <c r="N222" i="106"/>
  <c r="N221" i="106"/>
  <c r="N220" i="106"/>
  <c r="N219" i="106"/>
  <c r="N218" i="106"/>
  <c r="N217" i="106"/>
  <c r="N216" i="106"/>
  <c r="N215" i="106"/>
  <c r="N214" i="106"/>
  <c r="N213" i="106"/>
  <c r="N212" i="106"/>
  <c r="N211" i="106"/>
  <c r="N210" i="106"/>
  <c r="N209" i="106"/>
  <c r="N208" i="106"/>
  <c r="N207" i="106"/>
  <c r="N206" i="106"/>
  <c r="N205" i="106"/>
  <c r="N204" i="106"/>
  <c r="N203" i="106"/>
  <c r="N202" i="106"/>
  <c r="N201" i="106"/>
  <c r="N200" i="106"/>
  <c r="N199" i="106"/>
  <c r="N198" i="106"/>
  <c r="N197" i="106"/>
  <c r="N196" i="106"/>
  <c r="N195" i="106"/>
  <c r="N194" i="106"/>
  <c r="N193" i="106"/>
  <c r="N192" i="106"/>
  <c r="N191" i="106"/>
  <c r="N190" i="106"/>
  <c r="N189" i="106"/>
  <c r="N188" i="106"/>
  <c r="N187" i="106"/>
  <c r="N186" i="106"/>
  <c r="N185" i="106"/>
  <c r="N184" i="106"/>
  <c r="N183" i="106"/>
  <c r="N182" i="106"/>
  <c r="N181" i="106"/>
  <c r="N180" i="106"/>
  <c r="N179" i="106"/>
  <c r="N178" i="106"/>
  <c r="N177" i="106"/>
  <c r="N176" i="106"/>
  <c r="N175" i="106"/>
  <c r="N174" i="106"/>
  <c r="N173" i="106"/>
  <c r="N172" i="106"/>
  <c r="N171" i="106"/>
  <c r="N170" i="106"/>
  <c r="N169" i="106"/>
  <c r="N168" i="106"/>
  <c r="N167" i="106"/>
  <c r="N166" i="106"/>
  <c r="N165" i="106"/>
  <c r="N164" i="106"/>
  <c r="N163" i="106"/>
  <c r="N162" i="106"/>
  <c r="N161" i="106"/>
  <c r="N160" i="106"/>
  <c r="N159" i="106"/>
  <c r="N158" i="106"/>
  <c r="N157" i="106"/>
  <c r="N156" i="106"/>
  <c r="N155" i="106"/>
  <c r="N154" i="106"/>
  <c r="N153" i="106"/>
  <c r="N152" i="106"/>
  <c r="N151" i="106"/>
  <c r="N150" i="106"/>
  <c r="N149" i="106"/>
  <c r="N148" i="106"/>
  <c r="N147" i="106"/>
  <c r="N146" i="106"/>
  <c r="N145" i="106"/>
  <c r="N144" i="106"/>
  <c r="N143" i="106"/>
  <c r="N142" i="106"/>
  <c r="N141" i="106"/>
  <c r="N140" i="106"/>
  <c r="N139" i="106"/>
  <c r="N138" i="106"/>
  <c r="N137" i="106"/>
  <c r="N136" i="106"/>
  <c r="N135" i="106"/>
  <c r="N134" i="106"/>
  <c r="N133" i="106"/>
  <c r="N132" i="106"/>
  <c r="N131" i="106"/>
  <c r="N130" i="106"/>
  <c r="N129" i="106"/>
  <c r="N128" i="106"/>
  <c r="N127" i="106"/>
  <c r="N126" i="106"/>
  <c r="N125" i="106"/>
  <c r="N124" i="106"/>
  <c r="N123" i="106"/>
  <c r="N122" i="106"/>
  <c r="N121" i="106"/>
  <c r="N120" i="106"/>
  <c r="N119" i="106"/>
  <c r="N118" i="106"/>
  <c r="N117" i="106"/>
  <c r="N116" i="106"/>
  <c r="N115" i="106"/>
  <c r="N114" i="106"/>
  <c r="N113" i="106"/>
  <c r="N112" i="106"/>
  <c r="N111" i="106"/>
  <c r="N110" i="106"/>
  <c r="N109" i="106"/>
  <c r="N108" i="106"/>
  <c r="N107" i="106"/>
  <c r="N106" i="106"/>
  <c r="N105" i="106"/>
  <c r="N104" i="106"/>
  <c r="N103" i="106"/>
  <c r="N102" i="106"/>
  <c r="N101" i="106"/>
  <c r="N100" i="106"/>
  <c r="N99" i="106"/>
  <c r="N98" i="106"/>
  <c r="N97" i="106"/>
  <c r="N96" i="106"/>
  <c r="N95" i="106"/>
  <c r="N94" i="106"/>
  <c r="N93" i="106"/>
  <c r="N92" i="106"/>
  <c r="N91" i="106"/>
  <c r="N90" i="106"/>
  <c r="N89" i="106"/>
  <c r="N88" i="106"/>
  <c r="N87" i="106"/>
  <c r="N86" i="106"/>
  <c r="N85" i="106"/>
  <c r="N84" i="106"/>
  <c r="N83" i="106"/>
  <c r="N82" i="106"/>
  <c r="N81" i="106"/>
  <c r="N240" i="38"/>
  <c r="N239" i="38"/>
  <c r="N238" i="38"/>
  <c r="N237" i="38"/>
  <c r="N236" i="38"/>
  <c r="N235" i="38"/>
  <c r="N234" i="38"/>
  <c r="N233" i="38"/>
  <c r="N232" i="38"/>
  <c r="N231" i="38"/>
  <c r="N230" i="38"/>
  <c r="N229" i="38"/>
  <c r="N228" i="38"/>
  <c r="N227" i="38"/>
  <c r="N226" i="38"/>
  <c r="N225" i="38"/>
  <c r="N224" i="38"/>
  <c r="N223" i="38"/>
  <c r="N222" i="38"/>
  <c r="N221" i="38"/>
  <c r="N220" i="38"/>
  <c r="N219" i="38"/>
  <c r="N218" i="38"/>
  <c r="N217" i="38"/>
  <c r="N216" i="38"/>
  <c r="N215" i="38"/>
  <c r="N214" i="38"/>
  <c r="N213" i="38"/>
  <c r="N212" i="38"/>
  <c r="N211" i="38"/>
  <c r="N210" i="38"/>
  <c r="N209" i="38"/>
  <c r="N208" i="38"/>
  <c r="N207" i="38"/>
  <c r="N206" i="38"/>
  <c r="N205" i="38"/>
  <c r="N204" i="38"/>
  <c r="N203" i="38"/>
  <c r="N202" i="38"/>
  <c r="N201" i="38"/>
  <c r="N200" i="38"/>
  <c r="N199" i="38"/>
  <c r="N198" i="38"/>
  <c r="N197" i="38"/>
  <c r="N196" i="38"/>
  <c r="N195" i="38"/>
  <c r="N194" i="38"/>
  <c r="N193" i="38"/>
  <c r="N192" i="38"/>
  <c r="N191" i="38"/>
  <c r="N190" i="38"/>
  <c r="N189" i="38"/>
  <c r="N188" i="38"/>
  <c r="N187" i="38"/>
  <c r="N186" i="38"/>
  <c r="N185" i="38"/>
  <c r="N184" i="38"/>
  <c r="N183" i="38"/>
  <c r="N182" i="38"/>
  <c r="N181" i="38"/>
  <c r="N180" i="38"/>
  <c r="N179" i="38"/>
  <c r="N178" i="38"/>
  <c r="N177" i="38"/>
  <c r="N176" i="38"/>
  <c r="N175" i="38"/>
  <c r="N174" i="38"/>
  <c r="N173" i="38"/>
  <c r="N172" i="38"/>
  <c r="N171" i="38"/>
  <c r="N170" i="38"/>
  <c r="N169" i="38"/>
  <c r="N168" i="38"/>
  <c r="N167" i="38"/>
  <c r="N166" i="38"/>
  <c r="N165" i="38"/>
  <c r="N164" i="38"/>
  <c r="N163" i="38"/>
  <c r="N162" i="38"/>
  <c r="N161" i="38"/>
  <c r="N160" i="38"/>
  <c r="N159" i="38"/>
  <c r="N158" i="38"/>
  <c r="N157" i="38"/>
  <c r="N156" i="38"/>
  <c r="N155" i="38"/>
  <c r="N154" i="38"/>
  <c r="N153" i="38"/>
  <c r="N152" i="38"/>
  <c r="N151" i="38"/>
  <c r="N150" i="38"/>
  <c r="N149" i="38"/>
  <c r="N148" i="38"/>
  <c r="N147" i="38"/>
  <c r="N146" i="38"/>
  <c r="N145" i="38"/>
  <c r="N144" i="38"/>
  <c r="N143" i="38"/>
  <c r="N142" i="38"/>
  <c r="N141" i="38"/>
  <c r="N140" i="38"/>
  <c r="N139" i="38"/>
  <c r="N138" i="38"/>
  <c r="N137" i="38"/>
  <c r="N136" i="38"/>
  <c r="N135" i="38"/>
  <c r="N134" i="38"/>
  <c r="N133" i="38"/>
  <c r="N132" i="38"/>
  <c r="N131" i="38"/>
  <c r="N130" i="38"/>
  <c r="N129" i="38"/>
  <c r="N128" i="38"/>
  <c r="N127" i="38"/>
  <c r="N126" i="38"/>
  <c r="N125" i="38"/>
  <c r="N124" i="38"/>
  <c r="N123" i="38"/>
  <c r="N122" i="38"/>
  <c r="N121" i="38"/>
  <c r="N120" i="38"/>
  <c r="N119" i="38"/>
  <c r="N118" i="38"/>
  <c r="N117" i="38"/>
  <c r="N116" i="38"/>
  <c r="N115" i="38"/>
  <c r="N114" i="38"/>
  <c r="N113" i="38"/>
  <c r="N112" i="38"/>
  <c r="N111" i="38"/>
  <c r="N110" i="38"/>
  <c r="N109" i="38"/>
  <c r="N108" i="38"/>
  <c r="N107" i="38"/>
  <c r="N106" i="38"/>
  <c r="N105" i="38"/>
  <c r="N104" i="38"/>
  <c r="N103" i="38"/>
  <c r="N102" i="38"/>
  <c r="N101" i="38"/>
  <c r="N100" i="38"/>
  <c r="N99" i="38"/>
  <c r="N98" i="38"/>
  <c r="N97" i="38"/>
  <c r="N96" i="38"/>
  <c r="N95" i="38"/>
  <c r="N94" i="38"/>
  <c r="N93" i="38"/>
  <c r="N92" i="38"/>
  <c r="N91" i="38"/>
  <c r="N90" i="38"/>
  <c r="N89" i="38"/>
  <c r="N88" i="38"/>
  <c r="N87" i="38"/>
  <c r="N86" i="38"/>
  <c r="N85" i="38"/>
  <c r="N84" i="38"/>
  <c r="N83" i="38"/>
  <c r="N82" i="38"/>
  <c r="N81" i="38"/>
  <c r="N83" i="164"/>
  <c r="N84" i="164"/>
  <c r="N85" i="164"/>
  <c r="N86" i="164"/>
  <c r="N87" i="164"/>
  <c r="N88" i="164"/>
  <c r="N89" i="164"/>
  <c r="N90" i="164"/>
  <c r="N91" i="164"/>
  <c r="N92" i="164"/>
  <c r="N93" i="164"/>
  <c r="N94" i="164"/>
  <c r="N95" i="164"/>
  <c r="N96" i="164"/>
  <c r="N97" i="164"/>
  <c r="N98" i="164"/>
  <c r="N99" i="164"/>
  <c r="N100" i="164"/>
  <c r="N101" i="164"/>
  <c r="N102" i="164"/>
  <c r="N103" i="164"/>
  <c r="N104" i="164"/>
  <c r="N105" i="164"/>
  <c r="N106" i="164"/>
  <c r="N107" i="164"/>
  <c r="N108" i="164"/>
  <c r="N109" i="164"/>
  <c r="N110" i="164"/>
  <c r="N111" i="164"/>
  <c r="N112" i="164"/>
  <c r="N113" i="164"/>
  <c r="N114" i="164"/>
  <c r="N115" i="164"/>
  <c r="N116" i="164"/>
  <c r="N117" i="164"/>
  <c r="N118" i="164"/>
  <c r="N119" i="164"/>
  <c r="N120" i="164"/>
  <c r="N121" i="164"/>
  <c r="N122" i="164"/>
  <c r="N123" i="164"/>
  <c r="N124" i="164"/>
  <c r="N125" i="164"/>
  <c r="N126" i="164"/>
  <c r="N127" i="164"/>
  <c r="N128" i="164"/>
  <c r="N129" i="164"/>
  <c r="N130" i="164"/>
  <c r="N131" i="164"/>
  <c r="N132" i="164"/>
  <c r="N133" i="164"/>
  <c r="N134" i="164"/>
  <c r="N135" i="164"/>
  <c r="N136" i="164"/>
  <c r="N137" i="164"/>
  <c r="N138" i="164"/>
  <c r="N139" i="164"/>
  <c r="N140" i="164"/>
  <c r="N141" i="164"/>
  <c r="N142" i="164"/>
  <c r="N143" i="164"/>
  <c r="N144" i="164"/>
  <c r="N145" i="164"/>
  <c r="N146" i="164"/>
  <c r="N147" i="164"/>
  <c r="N148" i="164"/>
  <c r="N149" i="164"/>
  <c r="N150" i="164"/>
  <c r="N151" i="164"/>
  <c r="N152" i="164"/>
  <c r="N153" i="164"/>
  <c r="N154" i="164"/>
  <c r="N155" i="164"/>
  <c r="N156" i="164"/>
  <c r="N157" i="164"/>
  <c r="N158" i="164"/>
  <c r="N159" i="164"/>
  <c r="N160" i="164"/>
  <c r="N161" i="164"/>
  <c r="N162" i="164"/>
  <c r="N163" i="164"/>
  <c r="N164" i="164"/>
  <c r="N165" i="164"/>
  <c r="N166" i="164"/>
  <c r="N167" i="164"/>
  <c r="N168" i="164"/>
  <c r="N169" i="164"/>
  <c r="N170" i="164"/>
  <c r="N171" i="164"/>
  <c r="N172" i="164"/>
  <c r="N173" i="164"/>
  <c r="N174" i="164"/>
  <c r="N175" i="164"/>
  <c r="N176" i="164"/>
  <c r="N177" i="164"/>
  <c r="N178" i="164"/>
  <c r="N179" i="164"/>
  <c r="N180" i="164"/>
  <c r="N181" i="164"/>
  <c r="N182" i="164"/>
  <c r="N183" i="164"/>
  <c r="N184" i="164"/>
  <c r="N185" i="164"/>
  <c r="N186" i="164"/>
  <c r="N187" i="164"/>
  <c r="N188" i="164"/>
  <c r="N189" i="164"/>
  <c r="N190" i="164"/>
  <c r="N191" i="164"/>
  <c r="N192" i="164"/>
  <c r="N193" i="164"/>
  <c r="N194" i="164"/>
  <c r="N195" i="164"/>
  <c r="N196" i="164"/>
  <c r="N197" i="164"/>
  <c r="N198" i="164"/>
  <c r="N199" i="164"/>
  <c r="N200" i="164"/>
  <c r="N201" i="164"/>
  <c r="N202" i="164"/>
  <c r="N203" i="164"/>
  <c r="N204" i="164"/>
  <c r="N205" i="164"/>
  <c r="N206" i="164"/>
  <c r="N207" i="164"/>
  <c r="N208" i="164"/>
  <c r="N209" i="164"/>
  <c r="N210" i="164"/>
  <c r="N211" i="164"/>
  <c r="N212" i="164"/>
  <c r="N213" i="164"/>
  <c r="N214" i="164"/>
  <c r="N215" i="164"/>
  <c r="N216" i="164"/>
  <c r="N217" i="164"/>
  <c r="N218" i="164"/>
  <c r="N219" i="164"/>
  <c r="N220" i="164"/>
  <c r="N221" i="164"/>
  <c r="N222" i="164"/>
  <c r="N223" i="164"/>
  <c r="N224" i="164"/>
  <c r="N225" i="164"/>
  <c r="N226" i="164"/>
  <c r="N227" i="164"/>
  <c r="N228" i="164"/>
  <c r="N229" i="164"/>
  <c r="N230" i="164"/>
  <c r="N231" i="164"/>
  <c r="N232" i="164"/>
  <c r="N233" i="164"/>
  <c r="N234" i="164"/>
  <c r="N235" i="164"/>
  <c r="N236" i="164"/>
  <c r="N237" i="164"/>
  <c r="N238" i="164"/>
  <c r="N239" i="164"/>
  <c r="N240" i="164"/>
  <c r="N82" i="164"/>
  <c r="N81" i="164"/>
  <c r="C77" i="38" l="1"/>
  <c r="J76" i="38"/>
  <c r="C76" i="38"/>
  <c r="J75" i="38"/>
  <c r="C75" i="38"/>
  <c r="J74" i="38"/>
  <c r="C74" i="38"/>
  <c r="Q70" i="38"/>
  <c r="C27" i="38"/>
  <c r="N76" i="38" s="1"/>
  <c r="C25" i="38"/>
  <c r="N75" i="38" s="1"/>
  <c r="C24" i="38"/>
  <c r="N74" i="38" s="1"/>
  <c r="C17" i="38"/>
  <c r="C16" i="38"/>
  <c r="C15" i="38"/>
  <c r="C14" i="38"/>
  <c r="C12" i="38"/>
  <c r="C10" i="38"/>
  <c r="C9" i="38"/>
  <c r="C8" i="38"/>
  <c r="C7" i="38"/>
  <c r="C77" i="106"/>
  <c r="J76" i="106"/>
  <c r="C76" i="106"/>
  <c r="J75" i="106"/>
  <c r="C75" i="106"/>
  <c r="J74" i="106"/>
  <c r="C74" i="106"/>
  <c r="Q70" i="106"/>
  <c r="C27" i="106"/>
  <c r="N76" i="106" s="1"/>
  <c r="C25" i="106"/>
  <c r="N75" i="106" s="1"/>
  <c r="C24" i="106"/>
  <c r="N74" i="106" s="1"/>
  <c r="C17" i="106"/>
  <c r="C16" i="106"/>
  <c r="C15" i="106"/>
  <c r="C14" i="106"/>
  <c r="C12" i="106"/>
  <c r="C10" i="106"/>
  <c r="C9" i="106"/>
  <c r="C8" i="106"/>
  <c r="C7" i="106"/>
  <c r="C77" i="107"/>
  <c r="J76" i="107"/>
  <c r="C76" i="107"/>
  <c r="J75" i="107"/>
  <c r="C75" i="107"/>
  <c r="J74" i="107"/>
  <c r="C74" i="107"/>
  <c r="Q70" i="107"/>
  <c r="C27" i="107"/>
  <c r="N76" i="107" s="1"/>
  <c r="C25" i="107"/>
  <c r="N75" i="107" s="1"/>
  <c r="C24" i="107"/>
  <c r="N74" i="107" s="1"/>
  <c r="C17" i="107"/>
  <c r="C16" i="107"/>
  <c r="C15" i="107"/>
  <c r="C14" i="107"/>
  <c r="C12" i="107"/>
  <c r="C10" i="107"/>
  <c r="C9" i="107"/>
  <c r="C8" i="107"/>
  <c r="C7" i="107"/>
  <c r="C77" i="108"/>
  <c r="J76" i="108"/>
  <c r="C76" i="108"/>
  <c r="J75" i="108"/>
  <c r="C75" i="108"/>
  <c r="J74" i="108"/>
  <c r="C74" i="108"/>
  <c r="Q70" i="108"/>
  <c r="C27" i="108"/>
  <c r="N76" i="108" s="1"/>
  <c r="C25" i="108"/>
  <c r="N75" i="108" s="1"/>
  <c r="C24" i="108"/>
  <c r="N74" i="108" s="1"/>
  <c r="C17" i="108"/>
  <c r="C16" i="108"/>
  <c r="C15" i="108"/>
  <c r="C14" i="108"/>
  <c r="C12" i="108"/>
  <c r="C10" i="108"/>
  <c r="C9" i="108"/>
  <c r="C8" i="108"/>
  <c r="C7" i="108"/>
  <c r="C77" i="109"/>
  <c r="J76" i="109"/>
  <c r="C76" i="109"/>
  <c r="J75" i="109"/>
  <c r="C75" i="109"/>
  <c r="J74" i="109"/>
  <c r="C74" i="109"/>
  <c r="Q70" i="109"/>
  <c r="C27" i="109"/>
  <c r="N76" i="109" s="1"/>
  <c r="C25" i="109"/>
  <c r="N75" i="109" s="1"/>
  <c r="C24" i="109"/>
  <c r="N74" i="109" s="1"/>
  <c r="C17" i="109"/>
  <c r="C16" i="109"/>
  <c r="C15" i="109"/>
  <c r="C14" i="109"/>
  <c r="C12" i="109"/>
  <c r="C10" i="109"/>
  <c r="C9" i="109"/>
  <c r="C8" i="109"/>
  <c r="C7" i="109"/>
  <c r="C77" i="110"/>
  <c r="J76" i="110"/>
  <c r="C76" i="110"/>
  <c r="J75" i="110"/>
  <c r="C75" i="110"/>
  <c r="J74" i="110"/>
  <c r="C74" i="110"/>
  <c r="Q70" i="110"/>
  <c r="C27" i="110"/>
  <c r="N76" i="110" s="1"/>
  <c r="C25" i="110"/>
  <c r="N75" i="110" s="1"/>
  <c r="C24" i="110"/>
  <c r="N74" i="110" s="1"/>
  <c r="C17" i="110"/>
  <c r="C16" i="110"/>
  <c r="C15" i="110"/>
  <c r="C14" i="110"/>
  <c r="C12" i="110"/>
  <c r="C10" i="110"/>
  <c r="C9" i="110"/>
  <c r="C8" i="110"/>
  <c r="C7" i="110"/>
  <c r="C77" i="111"/>
  <c r="J76" i="111"/>
  <c r="C76" i="111"/>
  <c r="J75" i="111"/>
  <c r="C75" i="111"/>
  <c r="J74" i="111"/>
  <c r="C74" i="111"/>
  <c r="Q70" i="111"/>
  <c r="C27" i="111"/>
  <c r="N76" i="111" s="1"/>
  <c r="C25" i="111"/>
  <c r="N75" i="111" s="1"/>
  <c r="C24" i="111"/>
  <c r="N74" i="111" s="1"/>
  <c r="C17" i="111"/>
  <c r="C16" i="111"/>
  <c r="C15" i="111"/>
  <c r="C14" i="111"/>
  <c r="C12" i="111"/>
  <c r="C10" i="111"/>
  <c r="C9" i="111"/>
  <c r="C8" i="111"/>
  <c r="C7" i="111"/>
  <c r="C77" i="112"/>
  <c r="J76" i="112"/>
  <c r="C76" i="112"/>
  <c r="J75" i="112"/>
  <c r="C75" i="112"/>
  <c r="J74" i="112"/>
  <c r="C74" i="112"/>
  <c r="Q70" i="112"/>
  <c r="C27" i="112"/>
  <c r="N76" i="112" s="1"/>
  <c r="C25" i="112"/>
  <c r="N75" i="112" s="1"/>
  <c r="C24" i="112"/>
  <c r="N74" i="112" s="1"/>
  <c r="C17" i="112"/>
  <c r="C16" i="112"/>
  <c r="C15" i="112"/>
  <c r="C14" i="112"/>
  <c r="C12" i="112"/>
  <c r="C10" i="112"/>
  <c r="C9" i="112"/>
  <c r="C8" i="112"/>
  <c r="C7" i="112"/>
  <c r="C77" i="113"/>
  <c r="J76" i="113"/>
  <c r="C76" i="113"/>
  <c r="J75" i="113"/>
  <c r="C75" i="113"/>
  <c r="J74" i="113"/>
  <c r="C74" i="113"/>
  <c r="Q70" i="113"/>
  <c r="C27" i="113"/>
  <c r="N76" i="113" s="1"/>
  <c r="C25" i="113"/>
  <c r="N75" i="113" s="1"/>
  <c r="C24" i="113"/>
  <c r="N74" i="113" s="1"/>
  <c r="C17" i="113"/>
  <c r="C16" i="113"/>
  <c r="C15" i="113"/>
  <c r="C14" i="113"/>
  <c r="C12" i="113"/>
  <c r="C10" i="113"/>
  <c r="C9" i="113"/>
  <c r="C8" i="113"/>
  <c r="C7" i="113"/>
  <c r="C77" i="114"/>
  <c r="J76" i="114"/>
  <c r="C76" i="114"/>
  <c r="J75" i="114"/>
  <c r="C75" i="114"/>
  <c r="J74" i="114"/>
  <c r="C74" i="114"/>
  <c r="Q70" i="114"/>
  <c r="C27" i="114"/>
  <c r="N76" i="114" s="1"/>
  <c r="C25" i="114"/>
  <c r="N75" i="114" s="1"/>
  <c r="C24" i="114"/>
  <c r="N74" i="114" s="1"/>
  <c r="C17" i="114"/>
  <c r="C16" i="114"/>
  <c r="C15" i="114"/>
  <c r="C14" i="114"/>
  <c r="C12" i="114"/>
  <c r="C10" i="114"/>
  <c r="C9" i="114"/>
  <c r="C8" i="114"/>
  <c r="C7" i="114"/>
  <c r="C77" i="115"/>
  <c r="J76" i="115"/>
  <c r="C76" i="115"/>
  <c r="J75" i="115"/>
  <c r="C75" i="115"/>
  <c r="J74" i="115"/>
  <c r="C74" i="115"/>
  <c r="Q70" i="115"/>
  <c r="C27" i="115"/>
  <c r="N76" i="115" s="1"/>
  <c r="C25" i="115"/>
  <c r="N75" i="115" s="1"/>
  <c r="C24" i="115"/>
  <c r="N74" i="115" s="1"/>
  <c r="C17" i="115"/>
  <c r="C16" i="115"/>
  <c r="C15" i="115"/>
  <c r="C14" i="115"/>
  <c r="C12" i="115"/>
  <c r="C10" i="115"/>
  <c r="C9" i="115"/>
  <c r="C8" i="115"/>
  <c r="C7" i="115"/>
  <c r="C77" i="116"/>
  <c r="J76" i="116"/>
  <c r="C76" i="116"/>
  <c r="J75" i="116"/>
  <c r="C75" i="116"/>
  <c r="J74" i="116"/>
  <c r="C74" i="116"/>
  <c r="Q70" i="116"/>
  <c r="C27" i="116"/>
  <c r="N76" i="116" s="1"/>
  <c r="C25" i="116"/>
  <c r="N75" i="116" s="1"/>
  <c r="C24" i="116"/>
  <c r="N74" i="116" s="1"/>
  <c r="C17" i="116"/>
  <c r="C16" i="116"/>
  <c r="C15" i="116"/>
  <c r="C14" i="116"/>
  <c r="C12" i="116"/>
  <c r="C10" i="116"/>
  <c r="C9" i="116"/>
  <c r="C8" i="116"/>
  <c r="C7" i="116"/>
  <c r="C77" i="117"/>
  <c r="J76" i="117"/>
  <c r="C76" i="117"/>
  <c r="J75" i="117"/>
  <c r="C75" i="117"/>
  <c r="J74" i="117"/>
  <c r="C74" i="117"/>
  <c r="Q70" i="117"/>
  <c r="C27" i="117"/>
  <c r="N76" i="117" s="1"/>
  <c r="C25" i="117"/>
  <c r="N75" i="117" s="1"/>
  <c r="C24" i="117"/>
  <c r="N74" i="117" s="1"/>
  <c r="C17" i="117"/>
  <c r="C16" i="117"/>
  <c r="C15" i="117"/>
  <c r="C14" i="117"/>
  <c r="C12" i="117"/>
  <c r="C10" i="117"/>
  <c r="C9" i="117"/>
  <c r="C8" i="117"/>
  <c r="C7" i="117"/>
  <c r="C77" i="118"/>
  <c r="J76" i="118"/>
  <c r="C76" i="118"/>
  <c r="J75" i="118"/>
  <c r="C75" i="118"/>
  <c r="J74" i="118"/>
  <c r="C74" i="118"/>
  <c r="Q70" i="118"/>
  <c r="C27" i="118"/>
  <c r="N76" i="118" s="1"/>
  <c r="C25" i="118"/>
  <c r="N75" i="118" s="1"/>
  <c r="C24" i="118"/>
  <c r="N74" i="118" s="1"/>
  <c r="C17" i="118"/>
  <c r="C16" i="118"/>
  <c r="C15" i="118"/>
  <c r="C14" i="118"/>
  <c r="C12" i="118"/>
  <c r="C10" i="118"/>
  <c r="C9" i="118"/>
  <c r="C8" i="118"/>
  <c r="C7" i="118"/>
  <c r="C77" i="119"/>
  <c r="J76" i="119"/>
  <c r="C76" i="119"/>
  <c r="J75" i="119"/>
  <c r="C75" i="119"/>
  <c r="J74" i="119"/>
  <c r="C74" i="119"/>
  <c r="Q70" i="119"/>
  <c r="C27" i="119"/>
  <c r="N76" i="119" s="1"/>
  <c r="C25" i="119"/>
  <c r="N75" i="119" s="1"/>
  <c r="C24" i="119"/>
  <c r="N74" i="119" s="1"/>
  <c r="C17" i="119"/>
  <c r="C16" i="119"/>
  <c r="C15" i="119"/>
  <c r="C14" i="119"/>
  <c r="C12" i="119"/>
  <c r="C10" i="119"/>
  <c r="C9" i="119"/>
  <c r="C8" i="119"/>
  <c r="C7" i="119"/>
  <c r="C77" i="120"/>
  <c r="J76" i="120"/>
  <c r="C76" i="120"/>
  <c r="J75" i="120"/>
  <c r="C75" i="120"/>
  <c r="J74" i="120"/>
  <c r="C74" i="120"/>
  <c r="Q70" i="120"/>
  <c r="C27" i="120"/>
  <c r="N76" i="120" s="1"/>
  <c r="C25" i="120"/>
  <c r="N75" i="120" s="1"/>
  <c r="C24" i="120"/>
  <c r="N74" i="120" s="1"/>
  <c r="C17" i="120"/>
  <c r="C16" i="120"/>
  <c r="C15" i="120"/>
  <c r="C14" i="120"/>
  <c r="C12" i="120"/>
  <c r="C10" i="120"/>
  <c r="C9" i="120"/>
  <c r="C8" i="120"/>
  <c r="C7" i="120"/>
  <c r="C77" i="121"/>
  <c r="J76" i="121"/>
  <c r="C76" i="121"/>
  <c r="J75" i="121"/>
  <c r="C75" i="121"/>
  <c r="J74" i="121"/>
  <c r="C74" i="121"/>
  <c r="Q70" i="121"/>
  <c r="C27" i="121"/>
  <c r="N76" i="121" s="1"/>
  <c r="C25" i="121"/>
  <c r="N75" i="121" s="1"/>
  <c r="C24" i="121"/>
  <c r="N74" i="121" s="1"/>
  <c r="C17" i="121"/>
  <c r="C16" i="121"/>
  <c r="C15" i="121"/>
  <c r="C14" i="121"/>
  <c r="C12" i="121"/>
  <c r="C10" i="121"/>
  <c r="C9" i="121"/>
  <c r="C8" i="121"/>
  <c r="C7" i="121"/>
  <c r="C77" i="122"/>
  <c r="J76" i="122"/>
  <c r="C76" i="122"/>
  <c r="J75" i="122"/>
  <c r="C75" i="122"/>
  <c r="J74" i="122"/>
  <c r="C74" i="122"/>
  <c r="Q70" i="122"/>
  <c r="C27" i="122"/>
  <c r="N76" i="122" s="1"/>
  <c r="C25" i="122"/>
  <c r="N75" i="122" s="1"/>
  <c r="C24" i="122"/>
  <c r="N74" i="122" s="1"/>
  <c r="C17" i="122"/>
  <c r="C16" i="122"/>
  <c r="C15" i="122"/>
  <c r="C14" i="122"/>
  <c r="C12" i="122"/>
  <c r="C10" i="122"/>
  <c r="C9" i="122"/>
  <c r="C8" i="122"/>
  <c r="C7" i="122"/>
  <c r="C77" i="123"/>
  <c r="J76" i="123"/>
  <c r="C76" i="123"/>
  <c r="J75" i="123"/>
  <c r="C75" i="123"/>
  <c r="J74" i="123"/>
  <c r="C74" i="123"/>
  <c r="Q70" i="123"/>
  <c r="C27" i="123"/>
  <c r="N76" i="123" s="1"/>
  <c r="C25" i="123"/>
  <c r="N75" i="123" s="1"/>
  <c r="C24" i="123"/>
  <c r="N74" i="123" s="1"/>
  <c r="C17" i="123"/>
  <c r="C16" i="123"/>
  <c r="C15" i="123"/>
  <c r="C14" i="123"/>
  <c r="C12" i="123"/>
  <c r="C10" i="123"/>
  <c r="C9" i="123"/>
  <c r="C8" i="123"/>
  <c r="C7" i="123"/>
  <c r="C77" i="124"/>
  <c r="J76" i="124"/>
  <c r="C76" i="124"/>
  <c r="J75" i="124"/>
  <c r="C75" i="124"/>
  <c r="J74" i="124"/>
  <c r="C74" i="124"/>
  <c r="Q70" i="124"/>
  <c r="C27" i="124"/>
  <c r="N76" i="124" s="1"/>
  <c r="C25" i="124"/>
  <c r="N75" i="124" s="1"/>
  <c r="C24" i="124"/>
  <c r="N74" i="124" s="1"/>
  <c r="C17" i="124"/>
  <c r="C16" i="124"/>
  <c r="C15" i="124"/>
  <c r="C14" i="124"/>
  <c r="C12" i="124"/>
  <c r="C10" i="124"/>
  <c r="C9" i="124"/>
  <c r="C8" i="124"/>
  <c r="C7" i="124"/>
  <c r="C77" i="125"/>
  <c r="J76" i="125"/>
  <c r="C76" i="125"/>
  <c r="J75" i="125"/>
  <c r="C75" i="125"/>
  <c r="J74" i="125"/>
  <c r="C74" i="125"/>
  <c r="Q70" i="125"/>
  <c r="C27" i="125"/>
  <c r="N76" i="125" s="1"/>
  <c r="C25" i="125"/>
  <c r="N75" i="125" s="1"/>
  <c r="C24" i="125"/>
  <c r="N74" i="125" s="1"/>
  <c r="C17" i="125"/>
  <c r="C16" i="125"/>
  <c r="C15" i="125"/>
  <c r="C14" i="125"/>
  <c r="C12" i="125"/>
  <c r="C10" i="125"/>
  <c r="C9" i="125"/>
  <c r="C8" i="125"/>
  <c r="C7" i="125"/>
  <c r="C77" i="126"/>
  <c r="J76" i="126"/>
  <c r="C76" i="126"/>
  <c r="J75" i="126"/>
  <c r="C75" i="126"/>
  <c r="J74" i="126"/>
  <c r="C74" i="126"/>
  <c r="Q70" i="126"/>
  <c r="C27" i="126"/>
  <c r="N76" i="126" s="1"/>
  <c r="C25" i="126"/>
  <c r="N75" i="126" s="1"/>
  <c r="C24" i="126"/>
  <c r="N74" i="126" s="1"/>
  <c r="C17" i="126"/>
  <c r="C16" i="126"/>
  <c r="C15" i="126"/>
  <c r="C14" i="126"/>
  <c r="C12" i="126"/>
  <c r="C10" i="126"/>
  <c r="C9" i="126"/>
  <c r="C8" i="126"/>
  <c r="C7" i="126"/>
  <c r="C77" i="127"/>
  <c r="J76" i="127"/>
  <c r="C76" i="127"/>
  <c r="J75" i="127"/>
  <c r="C75" i="127"/>
  <c r="J74" i="127"/>
  <c r="C74" i="127"/>
  <c r="Q70" i="127"/>
  <c r="C27" i="127"/>
  <c r="N76" i="127" s="1"/>
  <c r="C25" i="127"/>
  <c r="N75" i="127" s="1"/>
  <c r="C24" i="127"/>
  <c r="N74" i="127" s="1"/>
  <c r="C17" i="127"/>
  <c r="C16" i="127"/>
  <c r="C15" i="127"/>
  <c r="C14" i="127"/>
  <c r="C12" i="127"/>
  <c r="C10" i="127"/>
  <c r="C9" i="127"/>
  <c r="C8" i="127"/>
  <c r="C7" i="127"/>
  <c r="C77" i="128"/>
  <c r="J76" i="128"/>
  <c r="C76" i="128"/>
  <c r="J75" i="128"/>
  <c r="C75" i="128"/>
  <c r="J74" i="128"/>
  <c r="C74" i="128"/>
  <c r="Q70" i="128"/>
  <c r="C27" i="128"/>
  <c r="N76" i="128" s="1"/>
  <c r="C25" i="128"/>
  <c r="N75" i="128" s="1"/>
  <c r="C24" i="128"/>
  <c r="N74" i="128" s="1"/>
  <c r="C17" i="128"/>
  <c r="C16" i="128"/>
  <c r="C15" i="128"/>
  <c r="C14" i="128"/>
  <c r="C12" i="128"/>
  <c r="C10" i="128"/>
  <c r="C9" i="128"/>
  <c r="C8" i="128"/>
  <c r="C7" i="128"/>
  <c r="C77" i="129"/>
  <c r="J76" i="129"/>
  <c r="C76" i="129"/>
  <c r="J75" i="129"/>
  <c r="C75" i="129"/>
  <c r="J74" i="129"/>
  <c r="C74" i="129"/>
  <c r="Q70" i="129"/>
  <c r="C27" i="129"/>
  <c r="N76" i="129" s="1"/>
  <c r="C25" i="129"/>
  <c r="N75" i="129" s="1"/>
  <c r="C24" i="129"/>
  <c r="N74" i="129" s="1"/>
  <c r="C17" i="129"/>
  <c r="C16" i="129"/>
  <c r="C15" i="129"/>
  <c r="C14" i="129"/>
  <c r="C12" i="129"/>
  <c r="C10" i="129"/>
  <c r="C9" i="129"/>
  <c r="C8" i="129"/>
  <c r="C7" i="129"/>
  <c r="C77" i="130"/>
  <c r="J76" i="130"/>
  <c r="C76" i="130"/>
  <c r="J75" i="130"/>
  <c r="C75" i="130"/>
  <c r="J74" i="130"/>
  <c r="C74" i="130"/>
  <c r="Q70" i="130"/>
  <c r="C27" i="130"/>
  <c r="N76" i="130" s="1"/>
  <c r="C25" i="130"/>
  <c r="N75" i="130" s="1"/>
  <c r="C24" i="130"/>
  <c r="N74" i="130" s="1"/>
  <c r="C17" i="130"/>
  <c r="C16" i="130"/>
  <c r="C15" i="130"/>
  <c r="C14" i="130"/>
  <c r="C12" i="130"/>
  <c r="C10" i="130"/>
  <c r="C9" i="130"/>
  <c r="C8" i="130"/>
  <c r="C7" i="130"/>
  <c r="C77" i="131"/>
  <c r="J76" i="131"/>
  <c r="C76" i="131"/>
  <c r="J75" i="131"/>
  <c r="C75" i="131"/>
  <c r="J74" i="131"/>
  <c r="C74" i="131"/>
  <c r="Q70" i="131"/>
  <c r="C27" i="131"/>
  <c r="N76" i="131" s="1"/>
  <c r="C25" i="131"/>
  <c r="N75" i="131" s="1"/>
  <c r="C24" i="131"/>
  <c r="N74" i="131" s="1"/>
  <c r="C17" i="131"/>
  <c r="C16" i="131"/>
  <c r="C15" i="131"/>
  <c r="C14" i="131"/>
  <c r="C12" i="131"/>
  <c r="C10" i="131"/>
  <c r="C9" i="131"/>
  <c r="C8" i="131"/>
  <c r="C7" i="131"/>
  <c r="C77" i="132"/>
  <c r="J76" i="132"/>
  <c r="C76" i="132"/>
  <c r="J75" i="132"/>
  <c r="C75" i="132"/>
  <c r="J74" i="132"/>
  <c r="C74" i="132"/>
  <c r="Q70" i="132"/>
  <c r="C27" i="132"/>
  <c r="N76" i="132" s="1"/>
  <c r="C25" i="132"/>
  <c r="N75" i="132" s="1"/>
  <c r="C24" i="132"/>
  <c r="N74" i="132" s="1"/>
  <c r="C17" i="132"/>
  <c r="C16" i="132"/>
  <c r="C15" i="132"/>
  <c r="C14" i="132"/>
  <c r="C12" i="132"/>
  <c r="C10" i="132"/>
  <c r="C9" i="132"/>
  <c r="C8" i="132"/>
  <c r="C7" i="132"/>
  <c r="C77" i="133"/>
  <c r="J76" i="133"/>
  <c r="C76" i="133"/>
  <c r="J75" i="133"/>
  <c r="C75" i="133"/>
  <c r="J74" i="133"/>
  <c r="C74" i="133"/>
  <c r="Q70" i="133"/>
  <c r="C27" i="133"/>
  <c r="N76" i="133" s="1"/>
  <c r="C25" i="133"/>
  <c r="N75" i="133" s="1"/>
  <c r="C24" i="133"/>
  <c r="N74" i="133" s="1"/>
  <c r="C17" i="133"/>
  <c r="C16" i="133"/>
  <c r="C15" i="133"/>
  <c r="C14" i="133"/>
  <c r="C12" i="133"/>
  <c r="C10" i="133"/>
  <c r="C9" i="133"/>
  <c r="C8" i="133"/>
  <c r="C7" i="133"/>
  <c r="C77" i="134"/>
  <c r="J76" i="134"/>
  <c r="C76" i="134"/>
  <c r="J75" i="134"/>
  <c r="C75" i="134"/>
  <c r="J74" i="134"/>
  <c r="C74" i="134"/>
  <c r="Q70" i="134"/>
  <c r="C27" i="134"/>
  <c r="N76" i="134" s="1"/>
  <c r="C25" i="134"/>
  <c r="N75" i="134" s="1"/>
  <c r="C24" i="134"/>
  <c r="N74" i="134" s="1"/>
  <c r="C17" i="134"/>
  <c r="C16" i="134"/>
  <c r="C15" i="134"/>
  <c r="C14" i="134"/>
  <c r="C12" i="134"/>
  <c r="C10" i="134"/>
  <c r="C9" i="134"/>
  <c r="C8" i="134"/>
  <c r="C7" i="134"/>
  <c r="C77" i="135"/>
  <c r="J76" i="135"/>
  <c r="C76" i="135"/>
  <c r="J75" i="135"/>
  <c r="C75" i="135"/>
  <c r="J74" i="135"/>
  <c r="C74" i="135"/>
  <c r="Q70" i="135"/>
  <c r="C27" i="135"/>
  <c r="N76" i="135" s="1"/>
  <c r="C25" i="135"/>
  <c r="N75" i="135" s="1"/>
  <c r="C24" i="135"/>
  <c r="N74" i="135" s="1"/>
  <c r="C17" i="135"/>
  <c r="C16" i="135"/>
  <c r="C15" i="135"/>
  <c r="C14" i="135"/>
  <c r="C12" i="135"/>
  <c r="C10" i="135"/>
  <c r="C9" i="135"/>
  <c r="C8" i="135"/>
  <c r="C7" i="135"/>
  <c r="C77" i="136"/>
  <c r="J76" i="136"/>
  <c r="C76" i="136"/>
  <c r="J75" i="136"/>
  <c r="C75" i="136"/>
  <c r="J74" i="136"/>
  <c r="C74" i="136"/>
  <c r="Q70" i="136"/>
  <c r="C27" i="136"/>
  <c r="N76" i="136" s="1"/>
  <c r="C25" i="136"/>
  <c r="N75" i="136" s="1"/>
  <c r="C24" i="136"/>
  <c r="N74" i="136" s="1"/>
  <c r="C17" i="136"/>
  <c r="C16" i="136"/>
  <c r="C15" i="136"/>
  <c r="C14" i="136"/>
  <c r="C12" i="136"/>
  <c r="C10" i="136"/>
  <c r="C9" i="136"/>
  <c r="C8" i="136"/>
  <c r="C7" i="136"/>
  <c r="C77" i="137"/>
  <c r="J76" i="137"/>
  <c r="C76" i="137"/>
  <c r="J75" i="137"/>
  <c r="C75" i="137"/>
  <c r="J74" i="137"/>
  <c r="C74" i="137"/>
  <c r="Q70" i="137"/>
  <c r="C27" i="137"/>
  <c r="N76" i="137" s="1"/>
  <c r="C25" i="137"/>
  <c r="N75" i="137" s="1"/>
  <c r="C24" i="137"/>
  <c r="N74" i="137" s="1"/>
  <c r="C17" i="137"/>
  <c r="C16" i="137"/>
  <c r="C15" i="137"/>
  <c r="C14" i="137"/>
  <c r="C12" i="137"/>
  <c r="C10" i="137"/>
  <c r="C9" i="137"/>
  <c r="C8" i="137"/>
  <c r="C7" i="137"/>
  <c r="C77" i="138"/>
  <c r="J76" i="138"/>
  <c r="C76" i="138"/>
  <c r="J75" i="138"/>
  <c r="C75" i="138"/>
  <c r="J74" i="138"/>
  <c r="C74" i="138"/>
  <c r="Q70" i="138"/>
  <c r="C27" i="138"/>
  <c r="N76" i="138" s="1"/>
  <c r="C25" i="138"/>
  <c r="N75" i="138" s="1"/>
  <c r="C24" i="138"/>
  <c r="N74" i="138" s="1"/>
  <c r="C17" i="138"/>
  <c r="C16" i="138"/>
  <c r="C15" i="138"/>
  <c r="C14" i="138"/>
  <c r="C12" i="138"/>
  <c r="C10" i="138"/>
  <c r="C9" i="138"/>
  <c r="C8" i="138"/>
  <c r="C7" i="138"/>
  <c r="C77" i="139"/>
  <c r="J76" i="139"/>
  <c r="C76" i="139"/>
  <c r="J75" i="139"/>
  <c r="C75" i="139"/>
  <c r="J74" i="139"/>
  <c r="C74" i="139"/>
  <c r="Q70" i="139"/>
  <c r="C27" i="139"/>
  <c r="N76" i="139" s="1"/>
  <c r="C25" i="139"/>
  <c r="N75" i="139" s="1"/>
  <c r="C24" i="139"/>
  <c r="N74" i="139" s="1"/>
  <c r="C17" i="139"/>
  <c r="C16" i="139"/>
  <c r="C15" i="139"/>
  <c r="C14" i="139"/>
  <c r="C12" i="139"/>
  <c r="C10" i="139"/>
  <c r="C9" i="139"/>
  <c r="C8" i="139"/>
  <c r="C7" i="139"/>
  <c r="C77" i="140"/>
  <c r="J76" i="140"/>
  <c r="C76" i="140"/>
  <c r="J75" i="140"/>
  <c r="C75" i="140"/>
  <c r="J74" i="140"/>
  <c r="C74" i="140"/>
  <c r="Q70" i="140"/>
  <c r="C27" i="140"/>
  <c r="N76" i="140" s="1"/>
  <c r="C25" i="140"/>
  <c r="N75" i="140" s="1"/>
  <c r="C24" i="140"/>
  <c r="N74" i="140" s="1"/>
  <c r="C17" i="140"/>
  <c r="C16" i="140"/>
  <c r="C15" i="140"/>
  <c r="C14" i="140"/>
  <c r="C12" i="140"/>
  <c r="C10" i="140"/>
  <c r="C9" i="140"/>
  <c r="C8" i="140"/>
  <c r="C7" i="140"/>
  <c r="C77" i="141"/>
  <c r="J76" i="141"/>
  <c r="C76" i="141"/>
  <c r="J75" i="141"/>
  <c r="C75" i="141"/>
  <c r="J74" i="141"/>
  <c r="C74" i="141"/>
  <c r="Q70" i="141"/>
  <c r="C27" i="141"/>
  <c r="N76" i="141" s="1"/>
  <c r="C25" i="141"/>
  <c r="N75" i="141" s="1"/>
  <c r="C24" i="141"/>
  <c r="N74" i="141" s="1"/>
  <c r="C17" i="141"/>
  <c r="C16" i="141"/>
  <c r="C15" i="141"/>
  <c r="C14" i="141"/>
  <c r="C12" i="141"/>
  <c r="C10" i="141"/>
  <c r="C9" i="141"/>
  <c r="C8" i="141"/>
  <c r="C7" i="141"/>
  <c r="C77" i="142"/>
  <c r="J76" i="142"/>
  <c r="C76" i="142"/>
  <c r="J75" i="142"/>
  <c r="C75" i="142"/>
  <c r="J74" i="142"/>
  <c r="C74" i="142"/>
  <c r="Q70" i="142"/>
  <c r="C27" i="142"/>
  <c r="N76" i="142" s="1"/>
  <c r="C25" i="142"/>
  <c r="N75" i="142" s="1"/>
  <c r="C24" i="142"/>
  <c r="N74" i="142" s="1"/>
  <c r="C17" i="142"/>
  <c r="C16" i="142"/>
  <c r="C15" i="142"/>
  <c r="C14" i="142"/>
  <c r="C12" i="142"/>
  <c r="C10" i="142"/>
  <c r="C9" i="142"/>
  <c r="C8" i="142"/>
  <c r="C7" i="142"/>
  <c r="C27" i="143"/>
  <c r="N76" i="143" s="1"/>
  <c r="C25" i="143"/>
  <c r="N75" i="143" s="1"/>
  <c r="C24" i="143"/>
  <c r="N74" i="143" s="1"/>
  <c r="C17" i="143"/>
  <c r="C16" i="143"/>
  <c r="C15" i="143"/>
  <c r="C14" i="143"/>
  <c r="C12" i="143"/>
  <c r="C10" i="143"/>
  <c r="C9" i="143"/>
  <c r="C8" i="143"/>
  <c r="C7" i="143"/>
  <c r="C77" i="143"/>
  <c r="J76" i="143"/>
  <c r="C76" i="143"/>
  <c r="J75" i="143"/>
  <c r="C75" i="143"/>
  <c r="J74" i="143"/>
  <c r="C74" i="143"/>
  <c r="Q70" i="143"/>
  <c r="C77" i="144"/>
  <c r="J76" i="144"/>
  <c r="C76" i="144"/>
  <c r="J75" i="144"/>
  <c r="C75" i="144"/>
  <c r="J74" i="144"/>
  <c r="C74" i="144"/>
  <c r="Q70" i="144"/>
  <c r="C27" i="144"/>
  <c r="N76" i="144" s="1"/>
  <c r="C25" i="144"/>
  <c r="N75" i="144" s="1"/>
  <c r="C24" i="144"/>
  <c r="N74" i="144" s="1"/>
  <c r="C17" i="144"/>
  <c r="C16" i="144"/>
  <c r="C15" i="144"/>
  <c r="C14" i="144"/>
  <c r="C12" i="144"/>
  <c r="C10" i="144"/>
  <c r="C9" i="144"/>
  <c r="C8" i="144"/>
  <c r="C7" i="144"/>
  <c r="C77" i="145"/>
  <c r="J76" i="145"/>
  <c r="C76" i="145"/>
  <c r="J75" i="145"/>
  <c r="C75" i="145"/>
  <c r="J74" i="145"/>
  <c r="C74" i="145"/>
  <c r="Q70" i="145"/>
  <c r="C27" i="145"/>
  <c r="N76" i="145" s="1"/>
  <c r="C25" i="145"/>
  <c r="N75" i="145" s="1"/>
  <c r="C24" i="145"/>
  <c r="N74" i="145" s="1"/>
  <c r="C17" i="145"/>
  <c r="C16" i="145"/>
  <c r="C15" i="145"/>
  <c r="C14" i="145"/>
  <c r="C12" i="145"/>
  <c r="C10" i="145"/>
  <c r="C9" i="145"/>
  <c r="C8" i="145"/>
  <c r="C7" i="145"/>
  <c r="C27" i="146"/>
  <c r="N76" i="146" s="1"/>
  <c r="C25" i="146"/>
  <c r="N75" i="146" s="1"/>
  <c r="C24" i="146"/>
  <c r="N74" i="146" s="1"/>
  <c r="C17" i="146"/>
  <c r="C16" i="146"/>
  <c r="C15" i="146"/>
  <c r="C14" i="146"/>
  <c r="C12" i="146"/>
  <c r="C10" i="146"/>
  <c r="C9" i="146"/>
  <c r="C8" i="146"/>
  <c r="C7" i="146"/>
  <c r="C77" i="146"/>
  <c r="J76" i="146"/>
  <c r="C76" i="146"/>
  <c r="J75" i="146"/>
  <c r="C75" i="146"/>
  <c r="J74" i="146"/>
  <c r="C74" i="146"/>
  <c r="Q70" i="146"/>
  <c r="C77" i="147"/>
  <c r="J76" i="147"/>
  <c r="C76" i="147"/>
  <c r="J75" i="147"/>
  <c r="C75" i="147"/>
  <c r="J74" i="147"/>
  <c r="C74" i="147"/>
  <c r="Q70" i="147"/>
  <c r="C27" i="147"/>
  <c r="N76" i="147" s="1"/>
  <c r="C25" i="147"/>
  <c r="N75" i="147" s="1"/>
  <c r="C24" i="147"/>
  <c r="N74" i="147" s="1"/>
  <c r="C17" i="147"/>
  <c r="C16" i="147"/>
  <c r="C15" i="147"/>
  <c r="C14" i="147"/>
  <c r="C12" i="147"/>
  <c r="C10" i="147"/>
  <c r="C9" i="147"/>
  <c r="C8" i="147"/>
  <c r="C7" i="147"/>
  <c r="C27" i="148"/>
  <c r="N76" i="148" s="1"/>
  <c r="C25" i="148"/>
  <c r="N75" i="148" s="1"/>
  <c r="C24" i="148"/>
  <c r="N74" i="148" s="1"/>
  <c r="C17" i="148"/>
  <c r="C16" i="148"/>
  <c r="C15" i="148"/>
  <c r="C14" i="148"/>
  <c r="C12" i="148"/>
  <c r="C10" i="148"/>
  <c r="C9" i="148"/>
  <c r="C8" i="148"/>
  <c r="C7" i="148"/>
  <c r="C77" i="148"/>
  <c r="J76" i="148"/>
  <c r="C76" i="148"/>
  <c r="J75" i="148"/>
  <c r="C75" i="148"/>
  <c r="J74" i="148"/>
  <c r="C74" i="148"/>
  <c r="Q70" i="148"/>
  <c r="C77" i="149"/>
  <c r="J76" i="149"/>
  <c r="C76" i="149"/>
  <c r="J75" i="149"/>
  <c r="C75" i="149"/>
  <c r="J74" i="149"/>
  <c r="C74" i="149"/>
  <c r="Q70" i="149"/>
  <c r="C27" i="149"/>
  <c r="N76" i="149" s="1"/>
  <c r="C25" i="149"/>
  <c r="N75" i="149" s="1"/>
  <c r="C24" i="149"/>
  <c r="N74" i="149" s="1"/>
  <c r="C17" i="149"/>
  <c r="C16" i="149"/>
  <c r="C15" i="149"/>
  <c r="C14" i="149"/>
  <c r="C12" i="149"/>
  <c r="C10" i="149"/>
  <c r="C9" i="149"/>
  <c r="C8" i="149"/>
  <c r="C7" i="149"/>
  <c r="C27" i="150"/>
  <c r="N76" i="150" s="1"/>
  <c r="C25" i="150"/>
  <c r="N75" i="150" s="1"/>
  <c r="C24" i="150"/>
  <c r="N74" i="150" s="1"/>
  <c r="C17" i="150"/>
  <c r="C16" i="150"/>
  <c r="C15" i="150"/>
  <c r="C14" i="150"/>
  <c r="C12" i="150"/>
  <c r="C10" i="150"/>
  <c r="C9" i="150"/>
  <c r="C8" i="150"/>
  <c r="C7" i="150"/>
  <c r="C77" i="150"/>
  <c r="J76" i="150"/>
  <c r="C76" i="150"/>
  <c r="J75" i="150"/>
  <c r="C75" i="150"/>
  <c r="J74" i="150"/>
  <c r="C74" i="150"/>
  <c r="Q70" i="150"/>
  <c r="C77" i="151"/>
  <c r="J76" i="151"/>
  <c r="C76" i="151"/>
  <c r="J75" i="151"/>
  <c r="C75" i="151"/>
  <c r="J74" i="151"/>
  <c r="C74" i="151"/>
  <c r="Q70" i="151"/>
  <c r="C27" i="151"/>
  <c r="N76" i="151" s="1"/>
  <c r="C25" i="151"/>
  <c r="N75" i="151" s="1"/>
  <c r="C24" i="151"/>
  <c r="N74" i="151" s="1"/>
  <c r="C17" i="151"/>
  <c r="C16" i="151"/>
  <c r="C15" i="151"/>
  <c r="C14" i="151"/>
  <c r="C12" i="151"/>
  <c r="C10" i="151"/>
  <c r="C9" i="151"/>
  <c r="C8" i="151"/>
  <c r="C7" i="151"/>
  <c r="C27" i="152"/>
  <c r="N76" i="152" s="1"/>
  <c r="C25" i="152"/>
  <c r="N75" i="152" s="1"/>
  <c r="C24" i="152"/>
  <c r="N74" i="152" s="1"/>
  <c r="C17" i="152"/>
  <c r="C16" i="152"/>
  <c r="C15" i="152"/>
  <c r="C14" i="152"/>
  <c r="C12" i="152"/>
  <c r="C10" i="152"/>
  <c r="C9" i="152"/>
  <c r="C8" i="152"/>
  <c r="C7" i="152"/>
  <c r="C77" i="152"/>
  <c r="J76" i="152"/>
  <c r="C76" i="152"/>
  <c r="J75" i="152"/>
  <c r="C75" i="152"/>
  <c r="J74" i="152"/>
  <c r="C74" i="152"/>
  <c r="Q70" i="152"/>
  <c r="C77" i="153"/>
  <c r="J76" i="153"/>
  <c r="C76" i="153"/>
  <c r="J75" i="153"/>
  <c r="C75" i="153"/>
  <c r="J74" i="153"/>
  <c r="C74" i="153"/>
  <c r="Q70" i="153"/>
  <c r="C27" i="153"/>
  <c r="N76" i="153" s="1"/>
  <c r="C25" i="153"/>
  <c r="N75" i="153" s="1"/>
  <c r="C24" i="153"/>
  <c r="N74" i="153" s="1"/>
  <c r="C17" i="153"/>
  <c r="C16" i="153"/>
  <c r="C15" i="153"/>
  <c r="C14" i="153"/>
  <c r="C12" i="153"/>
  <c r="C10" i="153"/>
  <c r="C9" i="153"/>
  <c r="C8" i="153"/>
  <c r="C7" i="153"/>
  <c r="C77" i="154"/>
  <c r="J76" i="154"/>
  <c r="C76" i="154"/>
  <c r="J75" i="154"/>
  <c r="C75" i="154"/>
  <c r="J74" i="154"/>
  <c r="C74" i="154"/>
  <c r="Q70" i="154"/>
  <c r="C27" i="154"/>
  <c r="N76" i="154" s="1"/>
  <c r="C25" i="154"/>
  <c r="N75" i="154" s="1"/>
  <c r="C24" i="154"/>
  <c r="N74" i="154" s="1"/>
  <c r="C17" i="154"/>
  <c r="C16" i="154"/>
  <c r="C15" i="154"/>
  <c r="C14" i="154"/>
  <c r="C12" i="154"/>
  <c r="C10" i="154"/>
  <c r="C9" i="154"/>
  <c r="C8" i="154"/>
  <c r="C7" i="154"/>
  <c r="C77" i="155"/>
  <c r="J76" i="155"/>
  <c r="C76" i="155"/>
  <c r="J75" i="155"/>
  <c r="C75" i="155"/>
  <c r="J74" i="155"/>
  <c r="C74" i="155"/>
  <c r="Q70" i="155"/>
  <c r="C77" i="156"/>
  <c r="J76" i="156"/>
  <c r="C76" i="156"/>
  <c r="J75" i="156"/>
  <c r="C75" i="156"/>
  <c r="J74" i="156"/>
  <c r="C74" i="156"/>
  <c r="Q70" i="156"/>
  <c r="C77" i="157"/>
  <c r="J76" i="157"/>
  <c r="C76" i="157"/>
  <c r="J75" i="157"/>
  <c r="C75" i="157"/>
  <c r="J74" i="157"/>
  <c r="C74" i="157"/>
  <c r="Q70" i="157"/>
  <c r="C77" i="158"/>
  <c r="J76" i="158"/>
  <c r="C76" i="158"/>
  <c r="J75" i="158"/>
  <c r="C75" i="158"/>
  <c r="J74" i="158"/>
  <c r="C74" i="158"/>
  <c r="Q70" i="158"/>
  <c r="C77" i="159"/>
  <c r="J76" i="159"/>
  <c r="C76" i="159"/>
  <c r="J75" i="159"/>
  <c r="C75" i="159"/>
  <c r="J74" i="159"/>
  <c r="C74" i="159"/>
  <c r="Q70" i="159"/>
  <c r="C77" i="160"/>
  <c r="J76" i="160"/>
  <c r="C76" i="160"/>
  <c r="J75" i="160"/>
  <c r="C75" i="160"/>
  <c r="J74" i="160"/>
  <c r="C74" i="160"/>
  <c r="Q70" i="160"/>
  <c r="C77" i="161"/>
  <c r="J76" i="161"/>
  <c r="C76" i="161"/>
  <c r="J75" i="161"/>
  <c r="C75" i="161"/>
  <c r="J74" i="161"/>
  <c r="C74" i="161"/>
  <c r="Q70" i="161"/>
  <c r="C77" i="162" l="1"/>
  <c r="J76" i="162"/>
  <c r="C76" i="162"/>
  <c r="J75" i="162"/>
  <c r="C75" i="162"/>
  <c r="J74" i="162"/>
  <c r="C74" i="162"/>
  <c r="Q70" i="162"/>
  <c r="C77" i="163"/>
  <c r="J76" i="163"/>
  <c r="C76" i="163"/>
  <c r="J75" i="163"/>
  <c r="C75" i="163"/>
  <c r="J74" i="163"/>
  <c r="C74" i="163"/>
  <c r="Q70" i="163"/>
  <c r="C77" i="164" l="1"/>
  <c r="J76" i="164"/>
  <c r="C76" i="164"/>
  <c r="J75" i="164"/>
  <c r="C75" i="164"/>
  <c r="J74" i="164"/>
  <c r="C74" i="164"/>
  <c r="Q70" i="164"/>
  <c r="F34" i="163" l="1"/>
  <c r="F34" i="162"/>
  <c r="F34" i="161"/>
  <c r="F34" i="160"/>
  <c r="F34" i="159"/>
  <c r="F34" i="158"/>
  <c r="F34" i="157"/>
  <c r="F34" i="156"/>
  <c r="F34" i="155"/>
  <c r="F34" i="154"/>
  <c r="F34" i="153"/>
  <c r="F34" i="152"/>
  <c r="F34" i="151"/>
  <c r="F34" i="150"/>
  <c r="F34" i="149"/>
  <c r="F34" i="148"/>
  <c r="F34" i="147"/>
  <c r="F34" i="146"/>
  <c r="F34" i="145"/>
  <c r="F34" i="144"/>
  <c r="F34" i="143"/>
  <c r="F34" i="142"/>
  <c r="F34" i="141"/>
  <c r="F34" i="140"/>
  <c r="F34" i="139"/>
  <c r="F34" i="138"/>
  <c r="F34" i="137"/>
  <c r="F34" i="136"/>
  <c r="F34" i="135"/>
  <c r="F34" i="134"/>
  <c r="F34" i="133"/>
  <c r="F34" i="132"/>
  <c r="F34" i="131"/>
  <c r="F34" i="130"/>
  <c r="F34" i="129"/>
  <c r="F34" i="128"/>
  <c r="F34" i="127"/>
  <c r="F34" i="126"/>
  <c r="F34" i="125"/>
  <c r="F34" i="124"/>
  <c r="F34" i="123"/>
  <c r="F34" i="122"/>
  <c r="F34" i="121"/>
  <c r="F34" i="120"/>
  <c r="F34" i="119"/>
  <c r="F34" i="118"/>
  <c r="F34" i="117"/>
  <c r="F34" i="116"/>
  <c r="F34" i="115"/>
  <c r="F34" i="114"/>
  <c r="F34" i="113"/>
  <c r="F34" i="112"/>
  <c r="F34" i="111"/>
  <c r="F34" i="110"/>
  <c r="F34" i="109"/>
  <c r="F34" i="108"/>
  <c r="F34" i="107"/>
  <c r="F34" i="106"/>
  <c r="F34" i="38"/>
  <c r="F34" i="164"/>
  <c r="C27" i="163"/>
  <c r="N76" i="163" s="1"/>
  <c r="C25" i="163"/>
  <c r="N75" i="163" s="1"/>
  <c r="C24" i="163"/>
  <c r="N74" i="163" s="1"/>
  <c r="C17" i="163"/>
  <c r="C16" i="163"/>
  <c r="C15" i="163"/>
  <c r="C14" i="163"/>
  <c r="C12" i="163"/>
  <c r="C10" i="163"/>
  <c r="C9" i="163"/>
  <c r="C8" i="163"/>
  <c r="C7" i="163"/>
  <c r="C27" i="162"/>
  <c r="N76" i="162" s="1"/>
  <c r="C25" i="162"/>
  <c r="N75" i="162" s="1"/>
  <c r="C24" i="162"/>
  <c r="N74" i="162" s="1"/>
  <c r="C17" i="162"/>
  <c r="C16" i="162"/>
  <c r="C15" i="162"/>
  <c r="C14" i="162"/>
  <c r="C12" i="162"/>
  <c r="C10" i="162"/>
  <c r="C9" i="162"/>
  <c r="C8" i="162"/>
  <c r="C7" i="162"/>
  <c r="C27" i="161"/>
  <c r="N76" i="161" s="1"/>
  <c r="C25" i="161"/>
  <c r="N75" i="161" s="1"/>
  <c r="C24" i="161"/>
  <c r="N74" i="161" s="1"/>
  <c r="C17" i="161"/>
  <c r="C16" i="161"/>
  <c r="C15" i="161"/>
  <c r="C14" i="161"/>
  <c r="C12" i="161"/>
  <c r="C10" i="161"/>
  <c r="C9" i="161"/>
  <c r="C8" i="161"/>
  <c r="C7" i="161"/>
  <c r="C27" i="160"/>
  <c r="N76" i="160" s="1"/>
  <c r="C25" i="160"/>
  <c r="N75" i="160" s="1"/>
  <c r="C24" i="160"/>
  <c r="N74" i="160" s="1"/>
  <c r="C17" i="160"/>
  <c r="C16" i="160"/>
  <c r="C15" i="160"/>
  <c r="C14" i="160"/>
  <c r="C12" i="160"/>
  <c r="C10" i="160"/>
  <c r="C9" i="160"/>
  <c r="C8" i="160"/>
  <c r="C7" i="160"/>
  <c r="C27" i="159"/>
  <c r="N76" i="159" s="1"/>
  <c r="C25" i="159"/>
  <c r="N75" i="159" s="1"/>
  <c r="C24" i="159"/>
  <c r="N74" i="159" s="1"/>
  <c r="C17" i="159"/>
  <c r="C16" i="159"/>
  <c r="C15" i="159"/>
  <c r="C14" i="159"/>
  <c r="C12" i="159"/>
  <c r="C10" i="159"/>
  <c r="C9" i="159"/>
  <c r="C8" i="159"/>
  <c r="C7" i="159"/>
  <c r="C27" i="158"/>
  <c r="N76" i="158" s="1"/>
  <c r="C25" i="158"/>
  <c r="N75" i="158" s="1"/>
  <c r="C24" i="158"/>
  <c r="N74" i="158" s="1"/>
  <c r="C17" i="158"/>
  <c r="C16" i="158"/>
  <c r="C15" i="158"/>
  <c r="C14" i="158"/>
  <c r="C12" i="158"/>
  <c r="C10" i="158"/>
  <c r="C9" i="158"/>
  <c r="C8" i="158"/>
  <c r="C7" i="158"/>
  <c r="C27" i="157"/>
  <c r="N76" i="157" s="1"/>
  <c r="C25" i="157"/>
  <c r="N75" i="157" s="1"/>
  <c r="C24" i="157"/>
  <c r="N74" i="157" s="1"/>
  <c r="C17" i="157"/>
  <c r="C16" i="157"/>
  <c r="C15" i="157"/>
  <c r="C14" i="157"/>
  <c r="C12" i="157"/>
  <c r="C10" i="157"/>
  <c r="C9" i="157"/>
  <c r="C8" i="157"/>
  <c r="C7" i="157"/>
  <c r="C27" i="156"/>
  <c r="N76" i="156" s="1"/>
  <c r="C25" i="156"/>
  <c r="N75" i="156" s="1"/>
  <c r="C24" i="156"/>
  <c r="N74" i="156" s="1"/>
  <c r="C17" i="156"/>
  <c r="C16" i="156"/>
  <c r="C15" i="156"/>
  <c r="C14" i="156"/>
  <c r="C12" i="156"/>
  <c r="C10" i="156"/>
  <c r="C9" i="156"/>
  <c r="C8" i="156"/>
  <c r="C7" i="156"/>
  <c r="C27" i="155"/>
  <c r="N76" i="155" s="1"/>
  <c r="C25" i="155"/>
  <c r="N75" i="155" s="1"/>
  <c r="C24" i="155"/>
  <c r="N74" i="155" s="1"/>
  <c r="C17" i="155"/>
  <c r="C16" i="155"/>
  <c r="C15" i="155"/>
  <c r="C14" i="155"/>
  <c r="C12" i="155"/>
  <c r="C10" i="155"/>
  <c r="C9" i="155"/>
  <c r="C8" i="155"/>
  <c r="C7" i="155"/>
  <c r="O120" i="38"/>
  <c r="O121" i="38"/>
  <c r="O122" i="38"/>
  <c r="O123" i="38"/>
  <c r="E120" i="38"/>
  <c r="E121" i="38"/>
  <c r="E122" i="38"/>
  <c r="E123" i="38"/>
  <c r="Q123" i="164" l="1"/>
  <c r="K123" i="164"/>
  <c r="H123" i="38" s="1"/>
  <c r="G123" i="164"/>
  <c r="M123" i="164" l="1"/>
  <c r="G123" i="38"/>
  <c r="L123" i="164"/>
  <c r="C14" i="164"/>
  <c r="C27" i="164"/>
  <c r="N76" i="164" s="1"/>
  <c r="C25" i="164"/>
  <c r="N75" i="164" s="1"/>
  <c r="C24" i="164"/>
  <c r="N74" i="164" s="1"/>
  <c r="C17" i="164"/>
  <c r="C16" i="164"/>
  <c r="C15" i="164"/>
  <c r="C12" i="164"/>
  <c r="C10" i="164"/>
  <c r="C9" i="164"/>
  <c r="C8" i="164"/>
  <c r="C7" i="164"/>
  <c r="G240" i="164"/>
  <c r="G83" i="164"/>
  <c r="G84" i="164"/>
  <c r="G85" i="164"/>
  <c r="G86" i="164"/>
  <c r="G87" i="164"/>
  <c r="G88" i="164"/>
  <c r="G89" i="164"/>
  <c r="G90" i="164"/>
  <c r="G91" i="164"/>
  <c r="G92" i="164"/>
  <c r="G93" i="164"/>
  <c r="G94" i="164"/>
  <c r="G95" i="164"/>
  <c r="G96" i="164"/>
  <c r="G97" i="164"/>
  <c r="G98" i="164"/>
  <c r="G99" i="164"/>
  <c r="G100" i="164"/>
  <c r="G101" i="164"/>
  <c r="G102" i="164"/>
  <c r="G103" i="164"/>
  <c r="G104" i="164"/>
  <c r="G105" i="164"/>
  <c r="G106" i="164"/>
  <c r="G107" i="164"/>
  <c r="G108" i="164"/>
  <c r="G109" i="164"/>
  <c r="G110" i="164"/>
  <c r="G111" i="164"/>
  <c r="G112" i="164"/>
  <c r="G113" i="164"/>
  <c r="G114" i="164"/>
  <c r="G115" i="164"/>
  <c r="G116" i="164"/>
  <c r="G117" i="164"/>
  <c r="G118" i="164"/>
  <c r="G119" i="164"/>
  <c r="G120" i="164"/>
  <c r="G120" i="38" s="1"/>
  <c r="G121" i="164"/>
  <c r="G121" i="38" s="1"/>
  <c r="G122" i="164"/>
  <c r="G122" i="38" s="1"/>
  <c r="G124" i="164"/>
  <c r="G125" i="164"/>
  <c r="G126" i="164"/>
  <c r="G127" i="164"/>
  <c r="G128" i="164"/>
  <c r="G129" i="164"/>
  <c r="G130" i="164"/>
  <c r="G131" i="164"/>
  <c r="G132" i="164"/>
  <c r="G133" i="164"/>
  <c r="G134" i="164"/>
  <c r="G135" i="164"/>
  <c r="G136" i="164"/>
  <c r="G137" i="164"/>
  <c r="G138" i="164"/>
  <c r="G139" i="164"/>
  <c r="G140" i="164"/>
  <c r="G141" i="164"/>
  <c r="G142" i="164"/>
  <c r="G143" i="164"/>
  <c r="G144" i="164"/>
  <c r="G145" i="164"/>
  <c r="G146" i="164"/>
  <c r="G147" i="164"/>
  <c r="G148" i="164"/>
  <c r="G149" i="164"/>
  <c r="G150" i="164"/>
  <c r="G151" i="164"/>
  <c r="G152" i="164"/>
  <c r="G153" i="164"/>
  <c r="G154" i="164"/>
  <c r="G155" i="164"/>
  <c r="G156" i="164"/>
  <c r="G157" i="164"/>
  <c r="G158" i="164"/>
  <c r="G159" i="164"/>
  <c r="G160" i="164"/>
  <c r="G161" i="164"/>
  <c r="G162" i="164"/>
  <c r="G163" i="164"/>
  <c r="G164" i="164"/>
  <c r="G165" i="164"/>
  <c r="G166" i="164"/>
  <c r="G167" i="164"/>
  <c r="G168" i="164"/>
  <c r="G169" i="164"/>
  <c r="G170" i="164"/>
  <c r="G171" i="164"/>
  <c r="G172" i="164"/>
  <c r="G173" i="164"/>
  <c r="G174" i="164"/>
  <c r="G175" i="164"/>
  <c r="G176" i="164"/>
  <c r="G177" i="164"/>
  <c r="G178" i="164"/>
  <c r="G179" i="164"/>
  <c r="G180" i="164"/>
  <c r="G181" i="164"/>
  <c r="G182" i="164"/>
  <c r="G183" i="164"/>
  <c r="G184" i="164"/>
  <c r="G185" i="164"/>
  <c r="G186" i="164"/>
  <c r="G187" i="164"/>
  <c r="G188" i="164"/>
  <c r="G189" i="164"/>
  <c r="G190" i="164"/>
  <c r="G191" i="164"/>
  <c r="G192" i="164"/>
  <c r="G193" i="164"/>
  <c r="G194" i="164"/>
  <c r="G195" i="164"/>
  <c r="G196" i="164"/>
  <c r="G197" i="164"/>
  <c r="G198" i="164"/>
  <c r="G199" i="164"/>
  <c r="G200" i="164"/>
  <c r="G201" i="164"/>
  <c r="G202" i="164"/>
  <c r="G203" i="164"/>
  <c r="G204" i="164"/>
  <c r="G205" i="164"/>
  <c r="G206" i="164"/>
  <c r="G207" i="164"/>
  <c r="G208" i="164"/>
  <c r="G209" i="164"/>
  <c r="G210" i="164"/>
  <c r="G211" i="164"/>
  <c r="G212" i="164"/>
  <c r="G213" i="164"/>
  <c r="G214" i="164"/>
  <c r="G215" i="164"/>
  <c r="G216" i="164"/>
  <c r="G217" i="164"/>
  <c r="G218" i="164"/>
  <c r="G219" i="164"/>
  <c r="G220" i="164"/>
  <c r="G221" i="164"/>
  <c r="G222" i="164"/>
  <c r="G223" i="164"/>
  <c r="G224" i="164"/>
  <c r="G225" i="164"/>
  <c r="G226" i="164"/>
  <c r="G227" i="164"/>
  <c r="G228" i="164"/>
  <c r="G229" i="164"/>
  <c r="G230" i="164"/>
  <c r="G231" i="164"/>
  <c r="G232" i="164"/>
  <c r="G233" i="164"/>
  <c r="G234" i="164"/>
  <c r="G235" i="164"/>
  <c r="G236" i="164"/>
  <c r="G237" i="164"/>
  <c r="G238" i="164"/>
  <c r="G239" i="164"/>
  <c r="G82" i="164"/>
  <c r="G81" i="164"/>
  <c r="O83" i="38" l="1"/>
  <c r="O84" i="38"/>
  <c r="O85" i="38"/>
  <c r="O86" i="38"/>
  <c r="O87" i="38"/>
  <c r="O88" i="38"/>
  <c r="O89" i="38"/>
  <c r="O90" i="38"/>
  <c r="O91" i="38"/>
  <c r="O92" i="38"/>
  <c r="O93" i="38"/>
  <c r="O94" i="38"/>
  <c r="O95" i="38"/>
  <c r="O96" i="38"/>
  <c r="O97" i="38"/>
  <c r="O98" i="38"/>
  <c r="O99" i="38"/>
  <c r="O100" i="38"/>
  <c r="O101" i="38"/>
  <c r="O102" i="38"/>
  <c r="O103" i="38"/>
  <c r="O104" i="38"/>
  <c r="O105" i="38"/>
  <c r="O106" i="38"/>
  <c r="O107" i="38"/>
  <c r="O108" i="38"/>
  <c r="O109" i="38"/>
  <c r="O110" i="38"/>
  <c r="O111" i="38"/>
  <c r="O112" i="38"/>
  <c r="O113" i="38"/>
  <c r="O114" i="38"/>
  <c r="O115" i="38"/>
  <c r="O116" i="38"/>
  <c r="O117" i="38"/>
  <c r="O118" i="38"/>
  <c r="O119" i="38"/>
  <c r="O124" i="38"/>
  <c r="O125" i="38"/>
  <c r="O126" i="38"/>
  <c r="O127" i="38"/>
  <c r="O128" i="38"/>
  <c r="O129" i="38"/>
  <c r="O130" i="38"/>
  <c r="O131" i="38"/>
  <c r="O132" i="38"/>
  <c r="O133" i="38"/>
  <c r="O134" i="38"/>
  <c r="O135" i="38"/>
  <c r="O136" i="38"/>
  <c r="O137" i="38"/>
  <c r="O138" i="38"/>
  <c r="O139" i="38"/>
  <c r="O140" i="38"/>
  <c r="O141" i="38"/>
  <c r="O142" i="38"/>
  <c r="O143" i="38"/>
  <c r="O144" i="38"/>
  <c r="O145" i="38"/>
  <c r="O146" i="38"/>
  <c r="O147" i="38"/>
  <c r="O148" i="38"/>
  <c r="O149" i="38"/>
  <c r="O150" i="38"/>
  <c r="O151" i="38"/>
  <c r="O152" i="38"/>
  <c r="O153" i="38"/>
  <c r="O154" i="38"/>
  <c r="O155" i="38"/>
  <c r="O156" i="38"/>
  <c r="O157" i="38"/>
  <c r="O158" i="38"/>
  <c r="O159" i="38"/>
  <c r="O160" i="38"/>
  <c r="O161" i="38"/>
  <c r="O162" i="38"/>
  <c r="O163" i="38"/>
  <c r="O164" i="38"/>
  <c r="O165" i="38"/>
  <c r="O166" i="38"/>
  <c r="O167" i="38"/>
  <c r="O168" i="38"/>
  <c r="O169" i="38"/>
  <c r="O170" i="38"/>
  <c r="O171" i="38"/>
  <c r="O172" i="38"/>
  <c r="O173" i="38"/>
  <c r="O174" i="38"/>
  <c r="O175" i="38"/>
  <c r="O176" i="38"/>
  <c r="O177" i="38"/>
  <c r="O178" i="38"/>
  <c r="O179" i="38"/>
  <c r="O180" i="38"/>
  <c r="O181" i="38"/>
  <c r="O182" i="38"/>
  <c r="O183" i="38"/>
  <c r="O184" i="38"/>
  <c r="O185" i="38"/>
  <c r="O186" i="38"/>
  <c r="O187" i="38"/>
  <c r="O188" i="38"/>
  <c r="O189" i="38"/>
  <c r="O190" i="38"/>
  <c r="O191" i="38"/>
  <c r="O192" i="38"/>
  <c r="O193" i="38"/>
  <c r="O194" i="38"/>
  <c r="O195" i="38"/>
  <c r="O196" i="38"/>
  <c r="O197" i="38"/>
  <c r="O198" i="38"/>
  <c r="O199" i="38"/>
  <c r="O200" i="38"/>
  <c r="O201" i="38"/>
  <c r="O202" i="38"/>
  <c r="O203" i="38"/>
  <c r="O204" i="38"/>
  <c r="O205" i="38"/>
  <c r="O206" i="38"/>
  <c r="O207" i="38"/>
  <c r="O208" i="38"/>
  <c r="O209" i="38"/>
  <c r="O210" i="38"/>
  <c r="O211" i="38"/>
  <c r="O212" i="38"/>
  <c r="O213" i="38"/>
  <c r="O214" i="38"/>
  <c r="O215" i="38"/>
  <c r="O216" i="38"/>
  <c r="O217" i="38"/>
  <c r="O218" i="38"/>
  <c r="O219" i="38"/>
  <c r="O220" i="38"/>
  <c r="O221" i="38"/>
  <c r="O222" i="38"/>
  <c r="O223" i="38"/>
  <c r="O224" i="38"/>
  <c r="O225" i="38"/>
  <c r="O226" i="38"/>
  <c r="O227" i="38"/>
  <c r="O228" i="38"/>
  <c r="O229" i="38"/>
  <c r="O230" i="38"/>
  <c r="O231" i="38"/>
  <c r="O232" i="38"/>
  <c r="O233" i="38"/>
  <c r="O234" i="38"/>
  <c r="O235" i="38"/>
  <c r="O236" i="38"/>
  <c r="O237" i="38"/>
  <c r="O238" i="38"/>
  <c r="O239" i="38"/>
  <c r="O240" i="38"/>
  <c r="O82" i="38"/>
  <c r="O81" i="38"/>
  <c r="E83" i="38"/>
  <c r="E84" i="38"/>
  <c r="E85" i="38"/>
  <c r="E86" i="38"/>
  <c r="E87" i="38"/>
  <c r="E88" i="38"/>
  <c r="E89" i="38"/>
  <c r="E90" i="38"/>
  <c r="E91" i="38"/>
  <c r="E92" i="38"/>
  <c r="E93" i="38"/>
  <c r="E94" i="38"/>
  <c r="E95" i="38"/>
  <c r="E96" i="38"/>
  <c r="E97" i="38"/>
  <c r="E98" i="38"/>
  <c r="E99" i="38"/>
  <c r="E100" i="38"/>
  <c r="E101" i="38"/>
  <c r="E102" i="38"/>
  <c r="E103" i="38"/>
  <c r="E104" i="38"/>
  <c r="E105" i="38"/>
  <c r="E106" i="38"/>
  <c r="E107" i="38"/>
  <c r="E108" i="38"/>
  <c r="E109" i="38"/>
  <c r="E110" i="38"/>
  <c r="E111" i="38"/>
  <c r="E112" i="38"/>
  <c r="E113" i="38"/>
  <c r="E114" i="38"/>
  <c r="E115" i="38"/>
  <c r="E116" i="38"/>
  <c r="E117" i="38"/>
  <c r="E118" i="38"/>
  <c r="E119" i="38"/>
  <c r="E124" i="38"/>
  <c r="E125" i="38"/>
  <c r="E126" i="38"/>
  <c r="E127" i="38"/>
  <c r="E128" i="38"/>
  <c r="E129" i="38"/>
  <c r="E130" i="38"/>
  <c r="E131" i="38"/>
  <c r="E132" i="38"/>
  <c r="E133" i="38"/>
  <c r="E134" i="38"/>
  <c r="E135" i="38"/>
  <c r="E136" i="38"/>
  <c r="E137" i="38"/>
  <c r="E138" i="38"/>
  <c r="E139" i="38"/>
  <c r="E140" i="38"/>
  <c r="E141" i="38"/>
  <c r="E142" i="38"/>
  <c r="E143" i="38"/>
  <c r="E144" i="38"/>
  <c r="E145" i="38"/>
  <c r="E146" i="38"/>
  <c r="E147" i="38"/>
  <c r="E148" i="38"/>
  <c r="E149" i="38"/>
  <c r="E150" i="38"/>
  <c r="E151" i="38"/>
  <c r="E152" i="38"/>
  <c r="E153" i="38"/>
  <c r="E154" i="38"/>
  <c r="E155" i="38"/>
  <c r="E156" i="38"/>
  <c r="E157" i="38"/>
  <c r="E158" i="38"/>
  <c r="E159" i="38"/>
  <c r="E160" i="38"/>
  <c r="E161" i="38"/>
  <c r="E162" i="38"/>
  <c r="E163" i="38"/>
  <c r="E164" i="38"/>
  <c r="E165" i="38"/>
  <c r="E166" i="38"/>
  <c r="E167" i="38"/>
  <c r="E168" i="38"/>
  <c r="E169" i="38"/>
  <c r="E170" i="38"/>
  <c r="E171" i="38"/>
  <c r="E172" i="38"/>
  <c r="E173" i="38"/>
  <c r="E174" i="38"/>
  <c r="E175" i="38"/>
  <c r="E176" i="38"/>
  <c r="E177" i="38"/>
  <c r="E178" i="38"/>
  <c r="E179" i="38"/>
  <c r="E180" i="38"/>
  <c r="E181" i="38"/>
  <c r="E182" i="38"/>
  <c r="E183" i="38"/>
  <c r="E184" i="38"/>
  <c r="E185" i="38"/>
  <c r="E186" i="38"/>
  <c r="E187" i="38"/>
  <c r="E188" i="38"/>
  <c r="E189" i="38"/>
  <c r="E190" i="38"/>
  <c r="E191" i="38"/>
  <c r="E192" i="38"/>
  <c r="E193" i="38"/>
  <c r="E194" i="38"/>
  <c r="E195" i="38"/>
  <c r="E196" i="38"/>
  <c r="E197" i="38"/>
  <c r="E198" i="38"/>
  <c r="E199" i="38"/>
  <c r="E200" i="38"/>
  <c r="E201" i="38"/>
  <c r="E202" i="38"/>
  <c r="E203" i="38"/>
  <c r="E204" i="38"/>
  <c r="E205" i="38"/>
  <c r="E206" i="38"/>
  <c r="E207" i="38"/>
  <c r="E208" i="38"/>
  <c r="E209" i="38"/>
  <c r="E210" i="38"/>
  <c r="E211" i="38"/>
  <c r="E212" i="38"/>
  <c r="E213" i="38"/>
  <c r="E214" i="38"/>
  <c r="E215" i="38"/>
  <c r="E216" i="38"/>
  <c r="E217" i="38"/>
  <c r="E218" i="38"/>
  <c r="E219" i="38"/>
  <c r="E220" i="38"/>
  <c r="E221" i="38"/>
  <c r="E222" i="38"/>
  <c r="E223" i="38"/>
  <c r="E224" i="38"/>
  <c r="E225" i="38"/>
  <c r="E226" i="38"/>
  <c r="E227" i="38"/>
  <c r="E228" i="38"/>
  <c r="E229" i="38"/>
  <c r="E230" i="38"/>
  <c r="E231" i="38"/>
  <c r="E232" i="38"/>
  <c r="E233" i="38"/>
  <c r="E234" i="38"/>
  <c r="E235" i="38"/>
  <c r="E236" i="38"/>
  <c r="E237" i="38"/>
  <c r="E238" i="38"/>
  <c r="E239" i="38"/>
  <c r="E240" i="38"/>
  <c r="E82" i="38"/>
  <c r="E81" i="38"/>
  <c r="P241" i="164"/>
  <c r="B64" i="164" s="1"/>
  <c r="J241" i="164"/>
  <c r="F241" i="164"/>
  <c r="K240" i="164"/>
  <c r="H240" i="38" s="1"/>
  <c r="Q239" i="164"/>
  <c r="K239" i="164"/>
  <c r="H239" i="38" s="1"/>
  <c r="K238" i="164"/>
  <c r="H238" i="38" s="1"/>
  <c r="Q237" i="164"/>
  <c r="K237" i="164"/>
  <c r="H237" i="38" s="1"/>
  <c r="Q236" i="164"/>
  <c r="K236" i="164"/>
  <c r="H236" i="38" s="1"/>
  <c r="Q235" i="164"/>
  <c r="K235" i="164"/>
  <c r="H235" i="38" s="1"/>
  <c r="Q234" i="164"/>
  <c r="K234" i="164"/>
  <c r="H234" i="38" s="1"/>
  <c r="Q233" i="164"/>
  <c r="K233" i="164"/>
  <c r="H233" i="38" s="1"/>
  <c r="Q232" i="164"/>
  <c r="K232" i="164"/>
  <c r="H232" i="38" s="1"/>
  <c r="Q231" i="164"/>
  <c r="K231" i="164"/>
  <c r="H231" i="38" s="1"/>
  <c r="Q230" i="164"/>
  <c r="K230" i="164"/>
  <c r="H230" i="38" s="1"/>
  <c r="Q229" i="164"/>
  <c r="K229" i="164"/>
  <c r="H229" i="38" s="1"/>
  <c r="Q228" i="164"/>
  <c r="K228" i="164"/>
  <c r="H228" i="38" s="1"/>
  <c r="Q227" i="164"/>
  <c r="K227" i="164"/>
  <c r="H227" i="38" s="1"/>
  <c r="Q226" i="164"/>
  <c r="K226" i="164"/>
  <c r="H226" i="38" s="1"/>
  <c r="Q225" i="164"/>
  <c r="K225" i="164"/>
  <c r="H225" i="38" s="1"/>
  <c r="Q224" i="164"/>
  <c r="K224" i="164"/>
  <c r="H224" i="38" s="1"/>
  <c r="Q223" i="164"/>
  <c r="K223" i="164"/>
  <c r="H223" i="38" s="1"/>
  <c r="Q222" i="164"/>
  <c r="K222" i="164"/>
  <c r="H222" i="38" s="1"/>
  <c r="Q221" i="164"/>
  <c r="K221" i="164"/>
  <c r="H221" i="38" s="1"/>
  <c r="Q220" i="164"/>
  <c r="K220" i="164"/>
  <c r="H220" i="38" s="1"/>
  <c r="Q219" i="164"/>
  <c r="K219" i="164"/>
  <c r="H219" i="38" s="1"/>
  <c r="Q218" i="164"/>
  <c r="K218" i="164"/>
  <c r="H218" i="38" s="1"/>
  <c r="Q217" i="164"/>
  <c r="K217" i="164"/>
  <c r="H217" i="38" s="1"/>
  <c r="Q216" i="164"/>
  <c r="K216" i="164"/>
  <c r="H216" i="38" s="1"/>
  <c r="Q215" i="164"/>
  <c r="K215" i="164"/>
  <c r="H215" i="38" s="1"/>
  <c r="Q214" i="164"/>
  <c r="K214" i="164"/>
  <c r="H214" i="38" s="1"/>
  <c r="Q213" i="164"/>
  <c r="K213" i="164"/>
  <c r="H213" i="38" s="1"/>
  <c r="Q212" i="164"/>
  <c r="K212" i="164"/>
  <c r="H212" i="38" s="1"/>
  <c r="Q211" i="164"/>
  <c r="K211" i="164"/>
  <c r="H211" i="38" s="1"/>
  <c r="Q210" i="164"/>
  <c r="K210" i="164"/>
  <c r="H210" i="38" s="1"/>
  <c r="Q209" i="164"/>
  <c r="K209" i="164"/>
  <c r="H209" i="38" s="1"/>
  <c r="Q208" i="164"/>
  <c r="K208" i="164"/>
  <c r="H208" i="38" s="1"/>
  <c r="Q207" i="164"/>
  <c r="K207" i="164"/>
  <c r="H207" i="38" s="1"/>
  <c r="Q206" i="164"/>
  <c r="K206" i="164"/>
  <c r="H206" i="38" s="1"/>
  <c r="Q205" i="164"/>
  <c r="K205" i="164"/>
  <c r="H205" i="38" s="1"/>
  <c r="Q204" i="164"/>
  <c r="K204" i="164"/>
  <c r="H204" i="38" s="1"/>
  <c r="Q203" i="164"/>
  <c r="K203" i="164"/>
  <c r="H203" i="38" s="1"/>
  <c r="Q202" i="164"/>
  <c r="K202" i="164"/>
  <c r="H202" i="38" s="1"/>
  <c r="Q201" i="164"/>
  <c r="K201" i="164"/>
  <c r="H201" i="38" s="1"/>
  <c r="Q200" i="164"/>
  <c r="K200" i="164"/>
  <c r="H200" i="38" s="1"/>
  <c r="Q199" i="164"/>
  <c r="K199" i="164"/>
  <c r="H199" i="38" s="1"/>
  <c r="Q198" i="164"/>
  <c r="K198" i="164"/>
  <c r="H198" i="38" s="1"/>
  <c r="Q197" i="164"/>
  <c r="K197" i="164"/>
  <c r="H197" i="38" s="1"/>
  <c r="Q196" i="164"/>
  <c r="K196" i="164"/>
  <c r="H196" i="38" s="1"/>
  <c r="Q195" i="164"/>
  <c r="K195" i="164"/>
  <c r="H195" i="38" s="1"/>
  <c r="Q194" i="164"/>
  <c r="K194" i="164"/>
  <c r="H194" i="38" s="1"/>
  <c r="Q193" i="164"/>
  <c r="K193" i="164"/>
  <c r="H193" i="38" s="1"/>
  <c r="Q192" i="164"/>
  <c r="K192" i="164"/>
  <c r="H192" i="38" s="1"/>
  <c r="Q191" i="164"/>
  <c r="K191" i="164"/>
  <c r="H191" i="38" s="1"/>
  <c r="Q190" i="164"/>
  <c r="K190" i="164"/>
  <c r="H190" i="38" s="1"/>
  <c r="Q189" i="164"/>
  <c r="K189" i="164"/>
  <c r="H189" i="38" s="1"/>
  <c r="Q188" i="164"/>
  <c r="K188" i="164"/>
  <c r="H188" i="38" s="1"/>
  <c r="Q187" i="164"/>
  <c r="K187" i="164"/>
  <c r="H187" i="38" s="1"/>
  <c r="Q186" i="164"/>
  <c r="K186" i="164"/>
  <c r="H186" i="38" s="1"/>
  <c r="Q185" i="164"/>
  <c r="K185" i="164"/>
  <c r="H185" i="38" s="1"/>
  <c r="Q184" i="164"/>
  <c r="K184" i="164"/>
  <c r="H184" i="38" s="1"/>
  <c r="Q183" i="164"/>
  <c r="K183" i="164"/>
  <c r="H183" i="38" s="1"/>
  <c r="Q182" i="164"/>
  <c r="K182" i="164"/>
  <c r="H182" i="38" s="1"/>
  <c r="Q181" i="164"/>
  <c r="K181" i="164"/>
  <c r="H181" i="38" s="1"/>
  <c r="Q180" i="164"/>
  <c r="K180" i="164"/>
  <c r="H180" i="38" s="1"/>
  <c r="Q179" i="164"/>
  <c r="K179" i="164"/>
  <c r="H179" i="38" s="1"/>
  <c r="Q178" i="164"/>
  <c r="K178" i="164"/>
  <c r="H178" i="38" s="1"/>
  <c r="Q177" i="164"/>
  <c r="K177" i="164"/>
  <c r="H177" i="38" s="1"/>
  <c r="Q176" i="164"/>
  <c r="K176" i="164"/>
  <c r="H176" i="38" s="1"/>
  <c r="Q175" i="164"/>
  <c r="K175" i="164"/>
  <c r="H175" i="38" s="1"/>
  <c r="Q174" i="164"/>
  <c r="K174" i="164"/>
  <c r="H174" i="38" s="1"/>
  <c r="Q173" i="164"/>
  <c r="K173" i="164"/>
  <c r="H173" i="38" s="1"/>
  <c r="Q172" i="164"/>
  <c r="K172" i="164"/>
  <c r="H172" i="38" s="1"/>
  <c r="Q171" i="164"/>
  <c r="K171" i="164"/>
  <c r="H171" i="38" s="1"/>
  <c r="Q170" i="164"/>
  <c r="K170" i="164"/>
  <c r="H170" i="38" s="1"/>
  <c r="Q169" i="164"/>
  <c r="K169" i="164"/>
  <c r="H169" i="38" s="1"/>
  <c r="Q168" i="164"/>
  <c r="K168" i="164"/>
  <c r="H168" i="38" s="1"/>
  <c r="Q167" i="164"/>
  <c r="K167" i="164"/>
  <c r="H167" i="38" s="1"/>
  <c r="Q166" i="164"/>
  <c r="K166" i="164"/>
  <c r="H166" i="38" s="1"/>
  <c r="Q165" i="164"/>
  <c r="K165" i="164"/>
  <c r="H165" i="38" s="1"/>
  <c r="Q164" i="164"/>
  <c r="K164" i="164"/>
  <c r="H164" i="38" s="1"/>
  <c r="Q163" i="164"/>
  <c r="K163" i="164"/>
  <c r="H163" i="38" s="1"/>
  <c r="Q162" i="164"/>
  <c r="K162" i="164"/>
  <c r="H162" i="38" s="1"/>
  <c r="Q161" i="164"/>
  <c r="K161" i="164"/>
  <c r="H161" i="38" s="1"/>
  <c r="Q160" i="164"/>
  <c r="K160" i="164"/>
  <c r="H160" i="38" s="1"/>
  <c r="Q159" i="164"/>
  <c r="K159" i="164"/>
  <c r="H159" i="38" s="1"/>
  <c r="Q158" i="164"/>
  <c r="K158" i="164"/>
  <c r="H158" i="38" s="1"/>
  <c r="Q157" i="164"/>
  <c r="K157" i="164"/>
  <c r="H157" i="38" s="1"/>
  <c r="Q156" i="164"/>
  <c r="K156" i="164"/>
  <c r="H156" i="38" s="1"/>
  <c r="Q155" i="164"/>
  <c r="K155" i="164"/>
  <c r="H155" i="38" s="1"/>
  <c r="Q154" i="164"/>
  <c r="K154" i="164"/>
  <c r="H154" i="38" s="1"/>
  <c r="Q153" i="164"/>
  <c r="K153" i="164"/>
  <c r="H153" i="38" s="1"/>
  <c r="Q152" i="164"/>
  <c r="K152" i="164"/>
  <c r="H152" i="38" s="1"/>
  <c r="Q151" i="164"/>
  <c r="K151" i="164"/>
  <c r="H151" i="38" s="1"/>
  <c r="Q150" i="164"/>
  <c r="K150" i="164"/>
  <c r="H150" i="38" s="1"/>
  <c r="Q149" i="164"/>
  <c r="K149" i="164"/>
  <c r="H149" i="38" s="1"/>
  <c r="Q148" i="164"/>
  <c r="K148" i="164"/>
  <c r="H148" i="38" s="1"/>
  <c r="Q147" i="164"/>
  <c r="K147" i="164"/>
  <c r="H147" i="38" s="1"/>
  <c r="Q146" i="164"/>
  <c r="K146" i="164"/>
  <c r="H146" i="38" s="1"/>
  <c r="Q145" i="164"/>
  <c r="K145" i="164"/>
  <c r="H145" i="38" s="1"/>
  <c r="Q144" i="164"/>
  <c r="K144" i="164"/>
  <c r="H144" i="38" s="1"/>
  <c r="Q143" i="164"/>
  <c r="K143" i="164"/>
  <c r="H143" i="38" s="1"/>
  <c r="Q142" i="164"/>
  <c r="K142" i="164"/>
  <c r="H142" i="38" s="1"/>
  <c r="Q141" i="164"/>
  <c r="K141" i="164"/>
  <c r="H141" i="38" s="1"/>
  <c r="Q140" i="164"/>
  <c r="K140" i="164"/>
  <c r="H140" i="38" s="1"/>
  <c r="Q139" i="164"/>
  <c r="K139" i="164"/>
  <c r="H139" i="38" s="1"/>
  <c r="Q138" i="164"/>
  <c r="K138" i="164"/>
  <c r="H138" i="38" s="1"/>
  <c r="Q137" i="164"/>
  <c r="K137" i="164"/>
  <c r="H137" i="38" s="1"/>
  <c r="Q136" i="164"/>
  <c r="K136" i="164"/>
  <c r="H136" i="38" s="1"/>
  <c r="Q135" i="164"/>
  <c r="K135" i="164"/>
  <c r="H135" i="38" s="1"/>
  <c r="Q134" i="164"/>
  <c r="K134" i="164"/>
  <c r="H134" i="38" s="1"/>
  <c r="Q133" i="164"/>
  <c r="K133" i="164"/>
  <c r="H133" i="38" s="1"/>
  <c r="Q132" i="164"/>
  <c r="K132" i="164"/>
  <c r="H132" i="38" s="1"/>
  <c r="Q131" i="164"/>
  <c r="K131" i="164"/>
  <c r="H131" i="38" s="1"/>
  <c r="Q130" i="164"/>
  <c r="K130" i="164"/>
  <c r="H130" i="38" s="1"/>
  <c r="Q129" i="164"/>
  <c r="K129" i="164"/>
  <c r="H129" i="38" s="1"/>
  <c r="Q128" i="164"/>
  <c r="K128" i="164"/>
  <c r="H128" i="38" s="1"/>
  <c r="Q127" i="164"/>
  <c r="K127" i="164"/>
  <c r="H127" i="38" s="1"/>
  <c r="Q126" i="164"/>
  <c r="K126" i="164"/>
  <c r="H126" i="38" s="1"/>
  <c r="Q125" i="164"/>
  <c r="K125" i="164"/>
  <c r="H125" i="38" s="1"/>
  <c r="Q124" i="164"/>
  <c r="K124" i="164"/>
  <c r="H124" i="38" s="1"/>
  <c r="Q122" i="164"/>
  <c r="K122" i="164"/>
  <c r="H122" i="38" s="1"/>
  <c r="Q121" i="164"/>
  <c r="K121" i="164"/>
  <c r="H121" i="38" s="1"/>
  <c r="Q120" i="164"/>
  <c r="K120" i="164"/>
  <c r="H120" i="38" s="1"/>
  <c r="Q119" i="164"/>
  <c r="K119" i="164"/>
  <c r="H119" i="38" s="1"/>
  <c r="Q118" i="164"/>
  <c r="K118" i="164"/>
  <c r="H118" i="38" s="1"/>
  <c r="Q117" i="164"/>
  <c r="K117" i="164"/>
  <c r="H117" i="38" s="1"/>
  <c r="Q116" i="164"/>
  <c r="K116" i="164"/>
  <c r="H116" i="38" s="1"/>
  <c r="Q115" i="164"/>
  <c r="K115" i="164"/>
  <c r="H115" i="38" s="1"/>
  <c r="Q114" i="164"/>
  <c r="K114" i="164"/>
  <c r="H114" i="38" s="1"/>
  <c r="Q113" i="164"/>
  <c r="K113" i="164"/>
  <c r="H113" i="38" s="1"/>
  <c r="Q112" i="164"/>
  <c r="K112" i="164"/>
  <c r="H112" i="38" s="1"/>
  <c r="Q111" i="164"/>
  <c r="K111" i="164"/>
  <c r="H111" i="38" s="1"/>
  <c r="Q110" i="164"/>
  <c r="K110" i="164"/>
  <c r="H110" i="38" s="1"/>
  <c r="Q109" i="164"/>
  <c r="K109" i="164"/>
  <c r="H109" i="38" s="1"/>
  <c r="Q108" i="164"/>
  <c r="K108" i="164"/>
  <c r="H108" i="38" s="1"/>
  <c r="Q107" i="164"/>
  <c r="K107" i="164"/>
  <c r="H107" i="38" s="1"/>
  <c r="Q106" i="164"/>
  <c r="K106" i="164"/>
  <c r="H106" i="38" s="1"/>
  <c r="Q105" i="164"/>
  <c r="K105" i="164"/>
  <c r="H105" i="38" s="1"/>
  <c r="Q104" i="164"/>
  <c r="K104" i="164"/>
  <c r="H104" i="38" s="1"/>
  <c r="Q103" i="164"/>
  <c r="K103" i="164"/>
  <c r="H103" i="38" s="1"/>
  <c r="Q102" i="164"/>
  <c r="K102" i="164"/>
  <c r="H102" i="38" s="1"/>
  <c r="Q101" i="164"/>
  <c r="K101" i="164"/>
  <c r="H101" i="38" s="1"/>
  <c r="Q100" i="164"/>
  <c r="K100" i="164"/>
  <c r="H100" i="38" s="1"/>
  <c r="Q99" i="164"/>
  <c r="K99" i="164"/>
  <c r="H99" i="38" s="1"/>
  <c r="Q98" i="164"/>
  <c r="K98" i="164"/>
  <c r="H98" i="38" s="1"/>
  <c r="Q97" i="164"/>
  <c r="K97" i="164"/>
  <c r="H97" i="38" s="1"/>
  <c r="Q96" i="164"/>
  <c r="K96" i="164"/>
  <c r="H96" i="38" s="1"/>
  <c r="Q95" i="164"/>
  <c r="K95" i="164"/>
  <c r="H95" i="38" s="1"/>
  <c r="Q94" i="164"/>
  <c r="K94" i="164"/>
  <c r="H94" i="38" s="1"/>
  <c r="Q93" i="164"/>
  <c r="K93" i="164"/>
  <c r="H93" i="38" s="1"/>
  <c r="Q92" i="164"/>
  <c r="K92" i="164"/>
  <c r="H92" i="38" s="1"/>
  <c r="Q91" i="164"/>
  <c r="K91" i="164"/>
  <c r="H91" i="38" s="1"/>
  <c r="Q90" i="164"/>
  <c r="K90" i="164"/>
  <c r="H90" i="38" s="1"/>
  <c r="Q89" i="164"/>
  <c r="K89" i="164"/>
  <c r="H89" i="38" s="1"/>
  <c r="Q88" i="164"/>
  <c r="K88" i="164"/>
  <c r="H88" i="38" s="1"/>
  <c r="Q87" i="164"/>
  <c r="K87" i="164"/>
  <c r="H87" i="38" s="1"/>
  <c r="Q86" i="164"/>
  <c r="K86" i="164"/>
  <c r="H86" i="38" s="1"/>
  <c r="Q85" i="164"/>
  <c r="K85" i="164"/>
  <c r="H85" i="38" s="1"/>
  <c r="Q84" i="164"/>
  <c r="K84" i="164"/>
  <c r="H84" i="38" s="1"/>
  <c r="Q83" i="164"/>
  <c r="K83" i="164"/>
  <c r="H83" i="38" s="1"/>
  <c r="Q82" i="164"/>
  <c r="K82" i="164"/>
  <c r="H82" i="38" s="1"/>
  <c r="O241" i="164"/>
  <c r="B63" i="164" s="1"/>
  <c r="Q81" i="164"/>
  <c r="K81" i="164"/>
  <c r="H81" i="38" s="1"/>
  <c r="F44" i="164" l="1"/>
  <c r="C3" i="36"/>
  <c r="Q240" i="164"/>
  <c r="F38" i="164"/>
  <c r="Q238" i="164"/>
  <c r="F36" i="164"/>
  <c r="F40" i="164" s="1"/>
  <c r="K241" i="164"/>
  <c r="E241" i="164"/>
  <c r="B4" i="36" s="1"/>
  <c r="H241" i="164"/>
  <c r="C2" i="36" s="1"/>
  <c r="N241" i="164"/>
  <c r="P241" i="163"/>
  <c r="B64" i="163" s="1"/>
  <c r="J241" i="163"/>
  <c r="BJ3" i="36" s="1"/>
  <c r="BJ5" i="36" s="1"/>
  <c r="F241" i="163"/>
  <c r="F38" i="163" s="1"/>
  <c r="P241" i="162"/>
  <c r="B64" i="162" s="1"/>
  <c r="J241" i="162"/>
  <c r="BI3" i="36" s="1"/>
  <c r="BI5" i="36" s="1"/>
  <c r="F241" i="162"/>
  <c r="F38" i="162" s="1"/>
  <c r="N241" i="162"/>
  <c r="P241" i="161"/>
  <c r="B64" i="161" s="1"/>
  <c r="J241" i="161"/>
  <c r="BH3" i="36" s="1"/>
  <c r="BH5" i="36" s="1"/>
  <c r="F241" i="161"/>
  <c r="F38" i="161" s="1"/>
  <c r="P241" i="160"/>
  <c r="B64" i="160" s="1"/>
  <c r="J241" i="160"/>
  <c r="BG3" i="36" s="1"/>
  <c r="BG5" i="36" s="1"/>
  <c r="F241" i="160"/>
  <c r="F38" i="160" s="1"/>
  <c r="P241" i="159"/>
  <c r="B64" i="159" s="1"/>
  <c r="J241" i="159"/>
  <c r="BF3" i="36" s="1"/>
  <c r="BF5" i="36" s="1"/>
  <c r="F241" i="159"/>
  <c r="F38" i="159" s="1"/>
  <c r="N241" i="159"/>
  <c r="P241" i="158"/>
  <c r="B64" i="158" s="1"/>
  <c r="J241" i="158"/>
  <c r="BE3" i="36" s="1"/>
  <c r="BE5" i="36" s="1"/>
  <c r="F241" i="158"/>
  <c r="F38" i="158" s="1"/>
  <c r="P241" i="157"/>
  <c r="B64" i="157" s="1"/>
  <c r="J241" i="157"/>
  <c r="BD3" i="36" s="1"/>
  <c r="BD5" i="36" s="1"/>
  <c r="F241" i="157"/>
  <c r="F38" i="157" s="1"/>
  <c r="P241" i="156"/>
  <c r="B64" i="156" s="1"/>
  <c r="J241" i="156"/>
  <c r="BC3" i="36" s="1"/>
  <c r="BC5" i="36" s="1"/>
  <c r="F241" i="156"/>
  <c r="F38" i="156" s="1"/>
  <c r="P241" i="155"/>
  <c r="B64" i="155" s="1"/>
  <c r="J241" i="155"/>
  <c r="BB3" i="36" s="1"/>
  <c r="BB5" i="36" s="1"/>
  <c r="F241" i="155"/>
  <c r="F38" i="155" s="1"/>
  <c r="P241" i="154"/>
  <c r="B64" i="154" s="1"/>
  <c r="J241" i="154"/>
  <c r="BA3" i="36" s="1"/>
  <c r="BA5" i="36" s="1"/>
  <c r="F241" i="154"/>
  <c r="F38" i="154" s="1"/>
  <c r="N241" i="154"/>
  <c r="P241" i="153"/>
  <c r="B64" i="153" s="1"/>
  <c r="J241" i="153"/>
  <c r="AZ3" i="36" s="1"/>
  <c r="AZ5" i="36" s="1"/>
  <c r="F241" i="153"/>
  <c r="F38" i="153" s="1"/>
  <c r="P241" i="152"/>
  <c r="B64" i="152" s="1"/>
  <c r="J241" i="152"/>
  <c r="AY3" i="36" s="1"/>
  <c r="AY5" i="36" s="1"/>
  <c r="F241" i="152"/>
  <c r="F38" i="152" s="1"/>
  <c r="P241" i="151"/>
  <c r="B64" i="151" s="1"/>
  <c r="J241" i="151"/>
  <c r="AX3" i="36" s="1"/>
  <c r="AX5" i="36" s="1"/>
  <c r="F241" i="151"/>
  <c r="F38" i="151" s="1"/>
  <c r="P241" i="150"/>
  <c r="B64" i="150" s="1"/>
  <c r="J241" i="150"/>
  <c r="AW3" i="36" s="1"/>
  <c r="AW5" i="36" s="1"/>
  <c r="F241" i="150"/>
  <c r="F38" i="150" s="1"/>
  <c r="P241" i="149"/>
  <c r="B64" i="149" s="1"/>
  <c r="J241" i="149"/>
  <c r="AV3" i="36" s="1"/>
  <c r="AV5" i="36" s="1"/>
  <c r="F241" i="149"/>
  <c r="F38" i="149" s="1"/>
  <c r="P241" i="148"/>
  <c r="B64" i="148" s="1"/>
  <c r="J241" i="148"/>
  <c r="AU3" i="36" s="1"/>
  <c r="AU5" i="36" s="1"/>
  <c r="F241" i="148"/>
  <c r="F38" i="148" s="1"/>
  <c r="P241" i="147"/>
  <c r="B64" i="147" s="1"/>
  <c r="J241" i="147"/>
  <c r="AT3" i="36" s="1"/>
  <c r="AT5" i="36" s="1"/>
  <c r="F241" i="147"/>
  <c r="F38" i="147" s="1"/>
  <c r="P241" i="146"/>
  <c r="B64" i="146" s="1"/>
  <c r="J241" i="146"/>
  <c r="AS3" i="36" s="1"/>
  <c r="AS5" i="36" s="1"/>
  <c r="F241" i="146"/>
  <c r="F38" i="146" s="1"/>
  <c r="N241" i="146"/>
  <c r="P241" i="145"/>
  <c r="B64" i="145" s="1"/>
  <c r="J241" i="145"/>
  <c r="AR3" i="36" s="1"/>
  <c r="AR5" i="36" s="1"/>
  <c r="F241" i="145"/>
  <c r="F38" i="145" s="1"/>
  <c r="P241" i="144"/>
  <c r="B64" i="144" s="1"/>
  <c r="J241" i="144"/>
  <c r="AQ3" i="36" s="1"/>
  <c r="AQ5" i="36" s="1"/>
  <c r="F241" i="144"/>
  <c r="F38" i="144" s="1"/>
  <c r="N241" i="144"/>
  <c r="P241" i="143"/>
  <c r="B64" i="143" s="1"/>
  <c r="J241" i="143"/>
  <c r="AP3" i="36" s="1"/>
  <c r="AP5" i="36" s="1"/>
  <c r="F241" i="143"/>
  <c r="F38" i="143" s="1"/>
  <c r="P241" i="142"/>
  <c r="B64" i="142" s="1"/>
  <c r="J241" i="142"/>
  <c r="AO3" i="36" s="1"/>
  <c r="AO5" i="36" s="1"/>
  <c r="F241" i="142"/>
  <c r="F38" i="142" s="1"/>
  <c r="N241" i="142"/>
  <c r="P241" i="141"/>
  <c r="B64" i="141" s="1"/>
  <c r="J241" i="141"/>
  <c r="AN3" i="36" s="1"/>
  <c r="AN5" i="36" s="1"/>
  <c r="F241" i="141"/>
  <c r="F38" i="141" s="1"/>
  <c r="N241" i="141"/>
  <c r="P241" i="140"/>
  <c r="B64" i="140" s="1"/>
  <c r="J241" i="140"/>
  <c r="AM3" i="36" s="1"/>
  <c r="AM5" i="36" s="1"/>
  <c r="F241" i="140"/>
  <c r="F38" i="140" s="1"/>
  <c r="P241" i="139"/>
  <c r="B64" i="139" s="1"/>
  <c r="J241" i="139"/>
  <c r="AL3" i="36" s="1"/>
  <c r="AL5" i="36" s="1"/>
  <c r="F241" i="139"/>
  <c r="F38" i="139" s="1"/>
  <c r="P241" i="138"/>
  <c r="B64" i="138" s="1"/>
  <c r="J241" i="138"/>
  <c r="AK3" i="36" s="1"/>
  <c r="AK5" i="36" s="1"/>
  <c r="F241" i="138"/>
  <c r="F38" i="138" s="1"/>
  <c r="P241" i="137"/>
  <c r="B64" i="137" s="1"/>
  <c r="J241" i="137"/>
  <c r="AJ3" i="36" s="1"/>
  <c r="AJ5" i="36" s="1"/>
  <c r="F241" i="137"/>
  <c r="F38" i="137" s="1"/>
  <c r="P241" i="136"/>
  <c r="B64" i="136" s="1"/>
  <c r="J241" i="136"/>
  <c r="AI3" i="36" s="1"/>
  <c r="AI5" i="36" s="1"/>
  <c r="F241" i="136"/>
  <c r="F38" i="136" s="1"/>
  <c r="P241" i="135"/>
  <c r="B64" i="135" s="1"/>
  <c r="J241" i="135"/>
  <c r="AH3" i="36" s="1"/>
  <c r="AH5" i="36" s="1"/>
  <c r="F241" i="135"/>
  <c r="F38" i="135" s="1"/>
  <c r="P241" i="134"/>
  <c r="B64" i="134" s="1"/>
  <c r="J241" i="134"/>
  <c r="AG3" i="36" s="1"/>
  <c r="AG5" i="36" s="1"/>
  <c r="F241" i="134"/>
  <c r="F38" i="134" s="1"/>
  <c r="N241" i="134"/>
  <c r="P241" i="133"/>
  <c r="B64" i="133" s="1"/>
  <c r="J241" i="133"/>
  <c r="AF3" i="36" s="1"/>
  <c r="AF5" i="36" s="1"/>
  <c r="F241" i="133"/>
  <c r="F38" i="133" s="1"/>
  <c r="P241" i="132"/>
  <c r="B64" i="132" s="1"/>
  <c r="J241" i="132"/>
  <c r="AE3" i="36" s="1"/>
  <c r="AE5" i="36" s="1"/>
  <c r="F241" i="132"/>
  <c r="F38" i="132" s="1"/>
  <c r="P241" i="131"/>
  <c r="B64" i="131" s="1"/>
  <c r="J241" i="131"/>
  <c r="AD3" i="36" s="1"/>
  <c r="AD5" i="36" s="1"/>
  <c r="F241" i="131"/>
  <c r="F38" i="131" s="1"/>
  <c r="P241" i="130"/>
  <c r="B64" i="130" s="1"/>
  <c r="J241" i="130"/>
  <c r="AC3" i="36" s="1"/>
  <c r="AC5" i="36" s="1"/>
  <c r="F241" i="130"/>
  <c r="F38" i="130" s="1"/>
  <c r="P241" i="129"/>
  <c r="B64" i="129" s="1"/>
  <c r="J241" i="129"/>
  <c r="AB3" i="36" s="1"/>
  <c r="AB5" i="36" s="1"/>
  <c r="F241" i="129"/>
  <c r="F38" i="129" s="1"/>
  <c r="P241" i="128"/>
  <c r="B64" i="128" s="1"/>
  <c r="J241" i="128"/>
  <c r="AA3" i="36" s="1"/>
  <c r="AA5" i="36" s="1"/>
  <c r="F241" i="128"/>
  <c r="F38" i="128" s="1"/>
  <c r="N241" i="128"/>
  <c r="P241" i="127"/>
  <c r="B64" i="127" s="1"/>
  <c r="J241" i="127"/>
  <c r="Z3" i="36" s="1"/>
  <c r="Z5" i="36" s="1"/>
  <c r="F241" i="127"/>
  <c r="F38" i="127" s="1"/>
  <c r="N241" i="127"/>
  <c r="P241" i="126"/>
  <c r="B64" i="126" s="1"/>
  <c r="J241" i="126"/>
  <c r="Y3" i="36" s="1"/>
  <c r="Y5" i="36" s="1"/>
  <c r="F241" i="126"/>
  <c r="F38" i="126" s="1"/>
  <c r="N241" i="126"/>
  <c r="P241" i="125"/>
  <c r="B64" i="125" s="1"/>
  <c r="J241" i="125"/>
  <c r="X3" i="36" s="1"/>
  <c r="X5" i="36" s="1"/>
  <c r="F241" i="125"/>
  <c r="F38" i="125" s="1"/>
  <c r="P241" i="124"/>
  <c r="B64" i="124" s="1"/>
  <c r="J241" i="124"/>
  <c r="W3" i="36" s="1"/>
  <c r="W5" i="36" s="1"/>
  <c r="F241" i="124"/>
  <c r="F38" i="124" s="1"/>
  <c r="N241" i="124"/>
  <c r="P241" i="123"/>
  <c r="B64" i="123" s="1"/>
  <c r="J241" i="123"/>
  <c r="V3" i="36" s="1"/>
  <c r="V5" i="36" s="1"/>
  <c r="F241" i="123"/>
  <c r="F38" i="123" s="1"/>
  <c r="P241" i="122"/>
  <c r="B64" i="122" s="1"/>
  <c r="J241" i="122"/>
  <c r="U3" i="36" s="1"/>
  <c r="U5" i="36" s="1"/>
  <c r="F241" i="122"/>
  <c r="F38" i="122" s="1"/>
  <c r="P241" i="121"/>
  <c r="B64" i="121" s="1"/>
  <c r="J241" i="121"/>
  <c r="T3" i="36" s="1"/>
  <c r="T5" i="36" s="1"/>
  <c r="F241" i="121"/>
  <c r="F38" i="121" s="1"/>
  <c r="P241" i="120"/>
  <c r="B64" i="120" s="1"/>
  <c r="J241" i="120"/>
  <c r="S3" i="36" s="1"/>
  <c r="S5" i="36" s="1"/>
  <c r="F241" i="120"/>
  <c r="F38" i="120" s="1"/>
  <c r="P241" i="119"/>
  <c r="B64" i="119" s="1"/>
  <c r="J241" i="119"/>
  <c r="R3" i="36" s="1"/>
  <c r="R5" i="36" s="1"/>
  <c r="F241" i="119"/>
  <c r="F38" i="119" s="1"/>
  <c r="N241" i="119"/>
  <c r="P241" i="118"/>
  <c r="B64" i="118" s="1"/>
  <c r="J241" i="118"/>
  <c r="Q3" i="36" s="1"/>
  <c r="Q5" i="36" s="1"/>
  <c r="F241" i="118"/>
  <c r="F38" i="118" s="1"/>
  <c r="N241" i="118"/>
  <c r="P241" i="117"/>
  <c r="B64" i="117" s="1"/>
  <c r="J241" i="117"/>
  <c r="P3" i="36" s="1"/>
  <c r="P5" i="36" s="1"/>
  <c r="F241" i="117"/>
  <c r="F38" i="117" s="1"/>
  <c r="P241" i="116"/>
  <c r="B64" i="116" s="1"/>
  <c r="J241" i="116"/>
  <c r="O3" i="36" s="1"/>
  <c r="O5" i="36" s="1"/>
  <c r="F241" i="116"/>
  <c r="F38" i="116" s="1"/>
  <c r="N241" i="116"/>
  <c r="P241" i="115"/>
  <c r="B64" i="115" s="1"/>
  <c r="J241" i="115"/>
  <c r="N3" i="36" s="1"/>
  <c r="N5" i="36" s="1"/>
  <c r="F241" i="115"/>
  <c r="F38" i="115" s="1"/>
  <c r="P241" i="114"/>
  <c r="B64" i="114" s="1"/>
  <c r="J241" i="114"/>
  <c r="M3" i="36" s="1"/>
  <c r="M5" i="36" s="1"/>
  <c r="F241" i="114"/>
  <c r="F38" i="114" s="1"/>
  <c r="N241" i="114"/>
  <c r="P241" i="113"/>
  <c r="B64" i="113" s="1"/>
  <c r="J241" i="113"/>
  <c r="L3" i="36" s="1"/>
  <c r="L5" i="36" s="1"/>
  <c r="F241" i="113"/>
  <c r="F38" i="113" s="1"/>
  <c r="P241" i="112"/>
  <c r="B64" i="112" s="1"/>
  <c r="J241" i="112"/>
  <c r="K3" i="36" s="1"/>
  <c r="K5" i="36" s="1"/>
  <c r="F241" i="112"/>
  <c r="F38" i="112" s="1"/>
  <c r="P241" i="111"/>
  <c r="B64" i="111" s="1"/>
  <c r="J241" i="111"/>
  <c r="J3" i="36" s="1"/>
  <c r="J5" i="36" s="1"/>
  <c r="F241" i="111"/>
  <c r="F38" i="111" s="1"/>
  <c r="P241" i="110"/>
  <c r="B64" i="110" s="1"/>
  <c r="J241" i="110"/>
  <c r="I3" i="36" s="1"/>
  <c r="I5" i="36" s="1"/>
  <c r="F241" i="110"/>
  <c r="F38" i="110" s="1"/>
  <c r="O81" i="106"/>
  <c r="O81" i="107" s="1"/>
  <c r="O81" i="108" s="1"/>
  <c r="O81" i="109" s="1"/>
  <c r="O81" i="110" s="1"/>
  <c r="O81" i="111" s="1"/>
  <c r="O81" i="112" s="1"/>
  <c r="O81" i="113" s="1"/>
  <c r="O81" i="114" s="1"/>
  <c r="O81" i="115" s="1"/>
  <c r="O81" i="116" s="1"/>
  <c r="O81" i="117" s="1"/>
  <c r="O81" i="118" s="1"/>
  <c r="O81" i="119" s="1"/>
  <c r="O81" i="120" s="1"/>
  <c r="O81" i="121" s="1"/>
  <c r="O81" i="122" s="1"/>
  <c r="O81" i="123" s="1"/>
  <c r="O81" i="124" s="1"/>
  <c r="O81" i="125" s="1"/>
  <c r="O81" i="126" s="1"/>
  <c r="F44" i="115" l="1"/>
  <c r="F44" i="153"/>
  <c r="F44" i="126"/>
  <c r="F44" i="116"/>
  <c r="F44" i="136"/>
  <c r="F44" i="148"/>
  <c r="F44" i="124"/>
  <c r="F44" i="161"/>
  <c r="F44" i="131"/>
  <c r="F44" i="158"/>
  <c r="F44" i="140"/>
  <c r="F44" i="121"/>
  <c r="F44" i="135"/>
  <c r="F44" i="150"/>
  <c r="F44" i="130"/>
  <c r="F44" i="145"/>
  <c r="F44" i="152"/>
  <c r="F44" i="157"/>
  <c r="F44" i="160"/>
  <c r="F44" i="163"/>
  <c r="F44" i="114"/>
  <c r="F44" i="125"/>
  <c r="F44" i="134"/>
  <c r="F44" i="139"/>
  <c r="F44" i="144"/>
  <c r="F44" i="162"/>
  <c r="F44" i="117"/>
  <c r="F44" i="120"/>
  <c r="F44" i="149"/>
  <c r="F44" i="154"/>
  <c r="F44" i="111"/>
  <c r="F44" i="143"/>
  <c r="F44" i="119"/>
  <c r="F44" i="138"/>
  <c r="F44" i="113"/>
  <c r="F44" i="118"/>
  <c r="F44" i="123"/>
  <c r="F44" i="129"/>
  <c r="F44" i="133"/>
  <c r="F44" i="142"/>
  <c r="F44" i="156"/>
  <c r="F44" i="128"/>
  <c r="F44" i="137"/>
  <c r="F44" i="141"/>
  <c r="F44" i="147"/>
  <c r="F44" i="151"/>
  <c r="F44" i="122"/>
  <c r="F44" i="127"/>
  <c r="F44" i="132"/>
  <c r="F44" i="146"/>
  <c r="F44" i="155"/>
  <c r="F44" i="159"/>
  <c r="F44" i="112"/>
  <c r="F44" i="110"/>
  <c r="B62" i="164"/>
  <c r="B66" i="164" s="1"/>
  <c r="B65" i="164"/>
  <c r="Q241" i="164"/>
  <c r="O81" i="127"/>
  <c r="O81" i="128" s="1"/>
  <c r="O81" i="129" s="1"/>
  <c r="O81" i="130" s="1"/>
  <c r="O81" i="131" s="1"/>
  <c r="O81" i="132" s="1"/>
  <c r="O81" i="133" s="1"/>
  <c r="O81" i="134" s="1"/>
  <c r="O81" i="135" s="1"/>
  <c r="O81" i="136" s="1"/>
  <c r="F42" i="164"/>
  <c r="F57" i="164"/>
  <c r="F55" i="38" s="1"/>
  <c r="E49" i="164"/>
  <c r="N241" i="163"/>
  <c r="E49" i="162"/>
  <c r="F57" i="162"/>
  <c r="B65" i="162"/>
  <c r="N241" i="161"/>
  <c r="N241" i="160"/>
  <c r="B65" i="159"/>
  <c r="F57" i="159"/>
  <c r="E49" i="159"/>
  <c r="N241" i="158"/>
  <c r="N241" i="157"/>
  <c r="N241" i="156"/>
  <c r="N241" i="155"/>
  <c r="E49" i="154"/>
  <c r="F57" i="154"/>
  <c r="B65" i="154"/>
  <c r="N241" i="153"/>
  <c r="N241" i="152"/>
  <c r="N241" i="151"/>
  <c r="N241" i="150"/>
  <c r="N241" i="149"/>
  <c r="N241" i="148"/>
  <c r="N241" i="147"/>
  <c r="E49" i="146"/>
  <c r="F57" i="146"/>
  <c r="B65" i="146"/>
  <c r="N241" i="145"/>
  <c r="B65" i="144"/>
  <c r="F57" i="144"/>
  <c r="E49" i="144"/>
  <c r="N241" i="143"/>
  <c r="E49" i="142"/>
  <c r="F57" i="142"/>
  <c r="B65" i="142"/>
  <c r="B65" i="141"/>
  <c r="F57" i="141"/>
  <c r="E49" i="141"/>
  <c r="N241" i="140"/>
  <c r="N241" i="139"/>
  <c r="N241" i="138"/>
  <c r="N241" i="137"/>
  <c r="N241" i="136"/>
  <c r="N241" i="135"/>
  <c r="E49" i="134"/>
  <c r="F57" i="134"/>
  <c r="B65" i="134"/>
  <c r="N241" i="133"/>
  <c r="N241" i="132"/>
  <c r="N241" i="131"/>
  <c r="N241" i="130"/>
  <c r="N241" i="129"/>
  <c r="E49" i="128"/>
  <c r="F57" i="128"/>
  <c r="B65" i="128"/>
  <c r="F57" i="127"/>
  <c r="E49" i="127"/>
  <c r="B65" i="127"/>
  <c r="B65" i="126"/>
  <c r="E49" i="126"/>
  <c r="F57" i="126"/>
  <c r="N241" i="125"/>
  <c r="E49" i="124"/>
  <c r="F57" i="124"/>
  <c r="B65" i="124"/>
  <c r="N241" i="123"/>
  <c r="N241" i="122"/>
  <c r="N241" i="121"/>
  <c r="N241" i="120"/>
  <c r="E49" i="119"/>
  <c r="F57" i="119"/>
  <c r="B65" i="119"/>
  <c r="E49" i="118"/>
  <c r="F57" i="118"/>
  <c r="B65" i="118"/>
  <c r="N241" i="117"/>
  <c r="E49" i="116"/>
  <c r="F57" i="116"/>
  <c r="B65" i="116"/>
  <c r="N241" i="115"/>
  <c r="E49" i="114"/>
  <c r="F57" i="114"/>
  <c r="B65" i="114"/>
  <c r="N241" i="113"/>
  <c r="N241" i="112"/>
  <c r="N241" i="111"/>
  <c r="N241" i="110"/>
  <c r="O81" i="137" l="1"/>
  <c r="B65" i="163"/>
  <c r="F57" i="163"/>
  <c r="E49" i="163"/>
  <c r="B65" i="161"/>
  <c r="F57" i="161"/>
  <c r="E49" i="161"/>
  <c r="F57" i="160"/>
  <c r="E49" i="160"/>
  <c r="B65" i="160"/>
  <c r="B65" i="158"/>
  <c r="F57" i="158"/>
  <c r="E49" i="158"/>
  <c r="B65" i="157"/>
  <c r="F57" i="157"/>
  <c r="E49" i="157"/>
  <c r="B65" i="156"/>
  <c r="F57" i="156"/>
  <c r="E49" i="156"/>
  <c r="F57" i="155"/>
  <c r="E49" i="155"/>
  <c r="B65" i="155"/>
  <c r="F57" i="153"/>
  <c r="E49" i="153"/>
  <c r="B65" i="153"/>
  <c r="F57" i="152"/>
  <c r="E49" i="152"/>
  <c r="B65" i="152"/>
  <c r="F57" i="151"/>
  <c r="E49" i="151"/>
  <c r="B65" i="151"/>
  <c r="B65" i="150"/>
  <c r="F57" i="150"/>
  <c r="E49" i="150"/>
  <c r="F57" i="149"/>
  <c r="E49" i="149"/>
  <c r="B65" i="149"/>
  <c r="F57" i="148"/>
  <c r="E49" i="148"/>
  <c r="B65" i="148"/>
  <c r="B65" i="147"/>
  <c r="F57" i="147"/>
  <c r="E49" i="147"/>
  <c r="F57" i="145"/>
  <c r="E49" i="145"/>
  <c r="B65" i="145"/>
  <c r="F57" i="143"/>
  <c r="E49" i="143"/>
  <c r="B65" i="143"/>
  <c r="F57" i="140"/>
  <c r="E49" i="140"/>
  <c r="B65" i="140"/>
  <c r="F57" i="139"/>
  <c r="E49" i="139"/>
  <c r="B65" i="139"/>
  <c r="F57" i="138"/>
  <c r="E49" i="138"/>
  <c r="B65" i="138"/>
  <c r="F57" i="137"/>
  <c r="E49" i="137"/>
  <c r="B65" i="137"/>
  <c r="E49" i="136"/>
  <c r="B65" i="136"/>
  <c r="F57" i="136"/>
  <c r="E49" i="135"/>
  <c r="B65" i="135"/>
  <c r="F57" i="135"/>
  <c r="F57" i="133"/>
  <c r="E49" i="133"/>
  <c r="B65" i="133"/>
  <c r="F57" i="132"/>
  <c r="E49" i="132"/>
  <c r="B65" i="132"/>
  <c r="B65" i="131"/>
  <c r="F57" i="131"/>
  <c r="E49" i="131"/>
  <c r="B65" i="130"/>
  <c r="F57" i="130"/>
  <c r="E49" i="130"/>
  <c r="F57" i="129"/>
  <c r="E49" i="129"/>
  <c r="B65" i="129"/>
  <c r="B65" i="125"/>
  <c r="F57" i="125"/>
  <c r="E49" i="125"/>
  <c r="B65" i="123"/>
  <c r="F57" i="123"/>
  <c r="E49" i="123"/>
  <c r="F57" i="122"/>
  <c r="E49" i="122"/>
  <c r="B65" i="122"/>
  <c r="B65" i="121"/>
  <c r="F57" i="121"/>
  <c r="E49" i="121"/>
  <c r="B65" i="120"/>
  <c r="F57" i="120"/>
  <c r="E49" i="120"/>
  <c r="E49" i="117"/>
  <c r="F57" i="117"/>
  <c r="B65" i="117"/>
  <c r="E49" i="115"/>
  <c r="B65" i="115"/>
  <c r="F57" i="115"/>
  <c r="F57" i="113"/>
  <c r="E49" i="113"/>
  <c r="B65" i="113"/>
  <c r="F57" i="112"/>
  <c r="E49" i="112"/>
  <c r="B65" i="112"/>
  <c r="E49" i="111"/>
  <c r="B65" i="111"/>
  <c r="F57" i="111"/>
  <c r="B65" i="110"/>
  <c r="F57" i="110"/>
  <c r="E49" i="110"/>
  <c r="O81" i="138" l="1"/>
  <c r="P241" i="109"/>
  <c r="B64" i="109" s="1"/>
  <c r="J241" i="109"/>
  <c r="H3" i="36" s="1"/>
  <c r="H5" i="36" s="1"/>
  <c r="F241" i="109"/>
  <c r="F38" i="109" s="1"/>
  <c r="P241" i="108"/>
  <c r="B64" i="108" s="1"/>
  <c r="J241" i="108"/>
  <c r="G3" i="36" s="1"/>
  <c r="G5" i="36" s="1"/>
  <c r="F241" i="108"/>
  <c r="F38" i="108" s="1"/>
  <c r="P241" i="107"/>
  <c r="B64" i="107" s="1"/>
  <c r="J241" i="107"/>
  <c r="F241" i="107"/>
  <c r="P241" i="106"/>
  <c r="B64" i="106" s="1"/>
  <c r="J241" i="106"/>
  <c r="F241" i="106"/>
  <c r="F38" i="106" s="1"/>
  <c r="O83" i="106"/>
  <c r="O83" i="107" s="1"/>
  <c r="O83" i="108" s="1"/>
  <c r="O83" i="109" s="1"/>
  <c r="O83" i="110" s="1"/>
  <c r="O83" i="111" s="1"/>
  <c r="O83" i="112" s="1"/>
  <c r="O83" i="113" s="1"/>
  <c r="O83" i="114" s="1"/>
  <c r="O83" i="115" s="1"/>
  <c r="O83" i="116" s="1"/>
  <c r="O83" i="117" s="1"/>
  <c r="O83" i="118" s="1"/>
  <c r="O83" i="119" s="1"/>
  <c r="O83" i="120" s="1"/>
  <c r="O83" i="121" s="1"/>
  <c r="O83" i="122" s="1"/>
  <c r="O83" i="123" s="1"/>
  <c r="O83" i="124" s="1"/>
  <c r="O83" i="125" s="1"/>
  <c r="O83" i="126" s="1"/>
  <c r="O83" i="127" s="1"/>
  <c r="O83" i="128" s="1"/>
  <c r="O83" i="129" s="1"/>
  <c r="O83" i="130" s="1"/>
  <c r="O83" i="131" s="1"/>
  <c r="O83" i="132" s="1"/>
  <c r="O83" i="133" s="1"/>
  <c r="O83" i="134" s="1"/>
  <c r="O83" i="135" s="1"/>
  <c r="O83" i="136" s="1"/>
  <c r="O83" i="137" s="1"/>
  <c r="O83" i="138" s="1"/>
  <c r="O83" i="139" s="1"/>
  <c r="O83" i="140" s="1"/>
  <c r="O83" i="141" s="1"/>
  <c r="O83" i="142" s="1"/>
  <c r="O83" i="143" s="1"/>
  <c r="O83" i="144" s="1"/>
  <c r="O83" i="145" s="1"/>
  <c r="O83" i="146" s="1"/>
  <c r="O83" i="147" s="1"/>
  <c r="O83" i="148" s="1"/>
  <c r="O83" i="149" s="1"/>
  <c r="O83" i="150" s="1"/>
  <c r="O83" i="151" s="1"/>
  <c r="O83" i="152" s="1"/>
  <c r="O83" i="153" s="1"/>
  <c r="O83" i="154" s="1"/>
  <c r="O83" i="155" s="1"/>
  <c r="O83" i="156" s="1"/>
  <c r="O83" i="157" s="1"/>
  <c r="O83" i="158" s="1"/>
  <c r="O83" i="159" s="1"/>
  <c r="O83" i="160" s="1"/>
  <c r="O83" i="161" s="1"/>
  <c r="O83" i="162" s="1"/>
  <c r="O83" i="163" s="1"/>
  <c r="O84" i="106"/>
  <c r="O84" i="107" s="1"/>
  <c r="O84" i="108" s="1"/>
  <c r="O84" i="109" s="1"/>
  <c r="O84" i="110" s="1"/>
  <c r="O84" i="111" s="1"/>
  <c r="O84" i="112" s="1"/>
  <c r="O84" i="113" s="1"/>
  <c r="O84" i="114" s="1"/>
  <c r="O84" i="115" s="1"/>
  <c r="O84" i="116" s="1"/>
  <c r="O84" i="117" s="1"/>
  <c r="O84" i="118" s="1"/>
  <c r="O84" i="119" s="1"/>
  <c r="O84" i="120" s="1"/>
  <c r="O84" i="121" s="1"/>
  <c r="O84" i="122" s="1"/>
  <c r="O84" i="123" s="1"/>
  <c r="O84" i="124" s="1"/>
  <c r="O84" i="125" s="1"/>
  <c r="O84" i="126" s="1"/>
  <c r="O84" i="127" s="1"/>
  <c r="O84" i="128" s="1"/>
  <c r="O84" i="129" s="1"/>
  <c r="O84" i="130" s="1"/>
  <c r="O84" i="131" s="1"/>
  <c r="O84" i="132" s="1"/>
  <c r="O84" i="133" s="1"/>
  <c r="O84" i="134" s="1"/>
  <c r="O84" i="135" s="1"/>
  <c r="O84" i="136" s="1"/>
  <c r="O84" i="137" s="1"/>
  <c r="O84" i="138" s="1"/>
  <c r="O84" i="139" s="1"/>
  <c r="O84" i="140" s="1"/>
  <c r="O84" i="141" s="1"/>
  <c r="O84" i="142" s="1"/>
  <c r="O84" i="143" s="1"/>
  <c r="O84" i="144" s="1"/>
  <c r="O84" i="145" s="1"/>
  <c r="O84" i="146" s="1"/>
  <c r="O84" i="147" s="1"/>
  <c r="O84" i="148" s="1"/>
  <c r="O84" i="149" s="1"/>
  <c r="O84" i="150" s="1"/>
  <c r="O84" i="151" s="1"/>
  <c r="O84" i="152" s="1"/>
  <c r="O84" i="153" s="1"/>
  <c r="O84" i="154" s="1"/>
  <c r="O84" i="155" s="1"/>
  <c r="O84" i="156" s="1"/>
  <c r="O84" i="157" s="1"/>
  <c r="O84" i="158" s="1"/>
  <c r="O84" i="159" s="1"/>
  <c r="O84" i="160" s="1"/>
  <c r="O84" i="161" s="1"/>
  <c r="O84" i="162" s="1"/>
  <c r="O84" i="163" s="1"/>
  <c r="O85" i="106"/>
  <c r="O85" i="107" s="1"/>
  <c r="O85" i="108" s="1"/>
  <c r="O85" i="109" s="1"/>
  <c r="O85" i="110" s="1"/>
  <c r="O85" i="111" s="1"/>
  <c r="O85" i="112" s="1"/>
  <c r="O85" i="113" s="1"/>
  <c r="O85" i="114" s="1"/>
  <c r="O85" i="115" s="1"/>
  <c r="O85" i="116" s="1"/>
  <c r="O85" i="117" s="1"/>
  <c r="O85" i="118" s="1"/>
  <c r="O85" i="119" s="1"/>
  <c r="O85" i="120" s="1"/>
  <c r="O85" i="121" s="1"/>
  <c r="O85" i="122" s="1"/>
  <c r="O85" i="123" s="1"/>
  <c r="O85" i="124" s="1"/>
  <c r="O85" i="125" s="1"/>
  <c r="O85" i="126" s="1"/>
  <c r="O85" i="127" s="1"/>
  <c r="O85" i="128" s="1"/>
  <c r="O85" i="129" s="1"/>
  <c r="O85" i="130" s="1"/>
  <c r="O85" i="131" s="1"/>
  <c r="O85" i="132" s="1"/>
  <c r="O85" i="133" s="1"/>
  <c r="O85" i="134" s="1"/>
  <c r="O85" i="135" s="1"/>
  <c r="O85" i="136" s="1"/>
  <c r="O85" i="137" s="1"/>
  <c r="O85" i="138" s="1"/>
  <c r="O85" i="139" s="1"/>
  <c r="O85" i="140" s="1"/>
  <c r="O85" i="141" s="1"/>
  <c r="O85" i="142" s="1"/>
  <c r="O85" i="143" s="1"/>
  <c r="O85" i="144" s="1"/>
  <c r="O85" i="145" s="1"/>
  <c r="O85" i="146" s="1"/>
  <c r="O85" i="147" s="1"/>
  <c r="O85" i="148" s="1"/>
  <c r="O85" i="149" s="1"/>
  <c r="O85" i="150" s="1"/>
  <c r="O85" i="151" s="1"/>
  <c r="O85" i="152" s="1"/>
  <c r="O85" i="153" s="1"/>
  <c r="O85" i="154" s="1"/>
  <c r="O85" i="155" s="1"/>
  <c r="O85" i="156" s="1"/>
  <c r="O85" i="157" s="1"/>
  <c r="O85" i="158" s="1"/>
  <c r="O85" i="159" s="1"/>
  <c r="O85" i="160" s="1"/>
  <c r="O85" i="161" s="1"/>
  <c r="O85" i="162" s="1"/>
  <c r="O85" i="163" s="1"/>
  <c r="O86" i="106"/>
  <c r="O86" i="107" s="1"/>
  <c r="O86" i="108" s="1"/>
  <c r="O86" i="109" s="1"/>
  <c r="O86" i="110" s="1"/>
  <c r="O86" i="111" s="1"/>
  <c r="O86" i="112" s="1"/>
  <c r="O86" i="113" s="1"/>
  <c r="O86" i="114" s="1"/>
  <c r="O86" i="115" s="1"/>
  <c r="O86" i="116" s="1"/>
  <c r="O86" i="117" s="1"/>
  <c r="O86" i="118" s="1"/>
  <c r="O86" i="119" s="1"/>
  <c r="O86" i="120" s="1"/>
  <c r="O86" i="121" s="1"/>
  <c r="O86" i="122" s="1"/>
  <c r="O86" i="123" s="1"/>
  <c r="O86" i="124" s="1"/>
  <c r="O86" i="125" s="1"/>
  <c r="O86" i="126" s="1"/>
  <c r="O86" i="127" s="1"/>
  <c r="O86" i="128" s="1"/>
  <c r="O86" i="129" s="1"/>
  <c r="O86" i="130" s="1"/>
  <c r="O86" i="131" s="1"/>
  <c r="O86" i="132" s="1"/>
  <c r="O86" i="133" s="1"/>
  <c r="O86" i="134" s="1"/>
  <c r="O86" i="135" s="1"/>
  <c r="O86" i="136" s="1"/>
  <c r="O86" i="137" s="1"/>
  <c r="O86" i="138" s="1"/>
  <c r="O86" i="139" s="1"/>
  <c r="O86" i="140" s="1"/>
  <c r="O86" i="141" s="1"/>
  <c r="O86" i="142" s="1"/>
  <c r="O86" i="143" s="1"/>
  <c r="O86" i="144" s="1"/>
  <c r="O86" i="145" s="1"/>
  <c r="O86" i="146" s="1"/>
  <c r="O86" i="147" s="1"/>
  <c r="O86" i="148" s="1"/>
  <c r="O86" i="149" s="1"/>
  <c r="O86" i="150" s="1"/>
  <c r="O86" i="151" s="1"/>
  <c r="O86" i="152" s="1"/>
  <c r="O86" i="153" s="1"/>
  <c r="O86" i="154" s="1"/>
  <c r="O86" i="155" s="1"/>
  <c r="O86" i="156" s="1"/>
  <c r="O86" i="157" s="1"/>
  <c r="O86" i="158" s="1"/>
  <c r="O86" i="159" s="1"/>
  <c r="O86" i="160" s="1"/>
  <c r="O86" i="161" s="1"/>
  <c r="O86" i="162" s="1"/>
  <c r="O86" i="163" s="1"/>
  <c r="O87" i="106"/>
  <c r="O87" i="107" s="1"/>
  <c r="O87" i="108" s="1"/>
  <c r="O87" i="109" s="1"/>
  <c r="O87" i="110" s="1"/>
  <c r="O87" i="111" s="1"/>
  <c r="O87" i="112" s="1"/>
  <c r="O87" i="113" s="1"/>
  <c r="O87" i="114" s="1"/>
  <c r="O87" i="115" s="1"/>
  <c r="O87" i="116" s="1"/>
  <c r="O87" i="117" s="1"/>
  <c r="O87" i="118" s="1"/>
  <c r="O87" i="119" s="1"/>
  <c r="O87" i="120" s="1"/>
  <c r="O87" i="121" s="1"/>
  <c r="O87" i="122" s="1"/>
  <c r="O87" i="123" s="1"/>
  <c r="O87" i="124" s="1"/>
  <c r="O87" i="125" s="1"/>
  <c r="O87" i="126" s="1"/>
  <c r="O87" i="127" s="1"/>
  <c r="O87" i="128" s="1"/>
  <c r="O87" i="129" s="1"/>
  <c r="O87" i="130" s="1"/>
  <c r="O87" i="131" s="1"/>
  <c r="O87" i="132" s="1"/>
  <c r="O87" i="133" s="1"/>
  <c r="O87" i="134" s="1"/>
  <c r="O87" i="135" s="1"/>
  <c r="O87" i="136" s="1"/>
  <c r="O87" i="137" s="1"/>
  <c r="O87" i="138" s="1"/>
  <c r="O87" i="139" s="1"/>
  <c r="O87" i="140" s="1"/>
  <c r="O87" i="141" s="1"/>
  <c r="O87" i="142" s="1"/>
  <c r="O87" i="143" s="1"/>
  <c r="O87" i="144" s="1"/>
  <c r="O87" i="145" s="1"/>
  <c r="O87" i="146" s="1"/>
  <c r="O87" i="147" s="1"/>
  <c r="O87" i="148" s="1"/>
  <c r="O87" i="149" s="1"/>
  <c r="O87" i="150" s="1"/>
  <c r="O87" i="151" s="1"/>
  <c r="O87" i="152" s="1"/>
  <c r="O87" i="153" s="1"/>
  <c r="O87" i="154" s="1"/>
  <c r="O87" i="155" s="1"/>
  <c r="O87" i="156" s="1"/>
  <c r="O87" i="157" s="1"/>
  <c r="O87" i="158" s="1"/>
  <c r="O87" i="159" s="1"/>
  <c r="O87" i="160" s="1"/>
  <c r="O87" i="161" s="1"/>
  <c r="O87" i="162" s="1"/>
  <c r="O87" i="163" s="1"/>
  <c r="O88" i="106"/>
  <c r="O88" i="107" s="1"/>
  <c r="O88" i="108" s="1"/>
  <c r="O88" i="109" s="1"/>
  <c r="O88" i="110" s="1"/>
  <c r="O88" i="111" s="1"/>
  <c r="O88" i="112" s="1"/>
  <c r="O88" i="113" s="1"/>
  <c r="O88" i="114" s="1"/>
  <c r="O88" i="115" s="1"/>
  <c r="O88" i="116" s="1"/>
  <c r="O88" i="117" s="1"/>
  <c r="O88" i="118" s="1"/>
  <c r="O88" i="119" s="1"/>
  <c r="O88" i="120" s="1"/>
  <c r="O88" i="121" s="1"/>
  <c r="O88" i="122" s="1"/>
  <c r="O88" i="123" s="1"/>
  <c r="O88" i="124" s="1"/>
  <c r="O88" i="125" s="1"/>
  <c r="O88" i="126" s="1"/>
  <c r="O88" i="127" s="1"/>
  <c r="O88" i="128" s="1"/>
  <c r="O88" i="129" s="1"/>
  <c r="O88" i="130" s="1"/>
  <c r="O88" i="131" s="1"/>
  <c r="O88" i="132" s="1"/>
  <c r="O88" i="133" s="1"/>
  <c r="O88" i="134" s="1"/>
  <c r="O88" i="135" s="1"/>
  <c r="O88" i="136" s="1"/>
  <c r="O88" i="137" s="1"/>
  <c r="O88" i="138" s="1"/>
  <c r="O88" i="139" s="1"/>
  <c r="O88" i="140" s="1"/>
  <c r="O88" i="141" s="1"/>
  <c r="O88" i="142" s="1"/>
  <c r="O88" i="143" s="1"/>
  <c r="O88" i="144" s="1"/>
  <c r="O88" i="145" s="1"/>
  <c r="O88" i="146" s="1"/>
  <c r="O88" i="147" s="1"/>
  <c r="O88" i="148" s="1"/>
  <c r="O88" i="149" s="1"/>
  <c r="O88" i="150" s="1"/>
  <c r="O88" i="151" s="1"/>
  <c r="O88" i="152" s="1"/>
  <c r="O88" i="153" s="1"/>
  <c r="O88" i="154" s="1"/>
  <c r="O88" i="155" s="1"/>
  <c r="O88" i="156" s="1"/>
  <c r="O88" i="157" s="1"/>
  <c r="O88" i="158" s="1"/>
  <c r="O88" i="159" s="1"/>
  <c r="O88" i="160" s="1"/>
  <c r="O88" i="161" s="1"/>
  <c r="O88" i="162" s="1"/>
  <c r="O88" i="163" s="1"/>
  <c r="O89" i="106"/>
  <c r="O89" i="107" s="1"/>
  <c r="O89" i="108" s="1"/>
  <c r="O89" i="109" s="1"/>
  <c r="O89" i="110" s="1"/>
  <c r="O89" i="111" s="1"/>
  <c r="O89" i="112" s="1"/>
  <c r="O89" i="113" s="1"/>
  <c r="O89" i="114" s="1"/>
  <c r="O89" i="115" s="1"/>
  <c r="O89" i="116" s="1"/>
  <c r="O89" i="117" s="1"/>
  <c r="O89" i="118" s="1"/>
  <c r="O89" i="119" s="1"/>
  <c r="O89" i="120" s="1"/>
  <c r="O89" i="121" s="1"/>
  <c r="O89" i="122" s="1"/>
  <c r="O89" i="123" s="1"/>
  <c r="O89" i="124" s="1"/>
  <c r="O89" i="125" s="1"/>
  <c r="O89" i="126" s="1"/>
  <c r="O89" i="127" s="1"/>
  <c r="O89" i="128" s="1"/>
  <c r="O89" i="129" s="1"/>
  <c r="O89" i="130" s="1"/>
  <c r="O89" i="131" s="1"/>
  <c r="O89" i="132" s="1"/>
  <c r="O89" i="133" s="1"/>
  <c r="O89" i="134" s="1"/>
  <c r="O89" i="135" s="1"/>
  <c r="O89" i="136" s="1"/>
  <c r="O89" i="137" s="1"/>
  <c r="O89" i="138" s="1"/>
  <c r="O89" i="139" s="1"/>
  <c r="O89" i="140" s="1"/>
  <c r="O89" i="141" s="1"/>
  <c r="O89" i="142" s="1"/>
  <c r="O89" i="143" s="1"/>
  <c r="O89" i="144" s="1"/>
  <c r="O89" i="145" s="1"/>
  <c r="O89" i="146" s="1"/>
  <c r="O89" i="147" s="1"/>
  <c r="O89" i="148" s="1"/>
  <c r="O89" i="149" s="1"/>
  <c r="O89" i="150" s="1"/>
  <c r="O89" i="151" s="1"/>
  <c r="O89" i="152" s="1"/>
  <c r="O89" i="153" s="1"/>
  <c r="O89" i="154" s="1"/>
  <c r="O89" i="155" s="1"/>
  <c r="O89" i="156" s="1"/>
  <c r="O89" i="157" s="1"/>
  <c r="O89" i="158" s="1"/>
  <c r="O89" i="159" s="1"/>
  <c r="O89" i="160" s="1"/>
  <c r="O89" i="161" s="1"/>
  <c r="O89" i="162" s="1"/>
  <c r="O89" i="163" s="1"/>
  <c r="O90" i="106"/>
  <c r="O90" i="107" s="1"/>
  <c r="O90" i="108" s="1"/>
  <c r="O90" i="109" s="1"/>
  <c r="O90" i="110" s="1"/>
  <c r="O90" i="111" s="1"/>
  <c r="O90" i="112" s="1"/>
  <c r="O90" i="113" s="1"/>
  <c r="O90" i="114" s="1"/>
  <c r="O90" i="115" s="1"/>
  <c r="O90" i="116" s="1"/>
  <c r="O90" i="117" s="1"/>
  <c r="O90" i="118" s="1"/>
  <c r="O90" i="119" s="1"/>
  <c r="O90" i="120" s="1"/>
  <c r="O90" i="121" s="1"/>
  <c r="O90" i="122" s="1"/>
  <c r="O90" i="123" s="1"/>
  <c r="O90" i="124" s="1"/>
  <c r="O90" i="125" s="1"/>
  <c r="O90" i="126" s="1"/>
  <c r="O90" i="127" s="1"/>
  <c r="O90" i="128" s="1"/>
  <c r="O90" i="129" s="1"/>
  <c r="O90" i="130" s="1"/>
  <c r="O90" i="131" s="1"/>
  <c r="O90" i="132" s="1"/>
  <c r="O90" i="133" s="1"/>
  <c r="O90" i="134" s="1"/>
  <c r="O90" i="135" s="1"/>
  <c r="O90" i="136" s="1"/>
  <c r="O90" i="137" s="1"/>
  <c r="O90" i="138" s="1"/>
  <c r="O90" i="139" s="1"/>
  <c r="O90" i="140" s="1"/>
  <c r="O90" i="141" s="1"/>
  <c r="O90" i="142" s="1"/>
  <c r="O90" i="143" s="1"/>
  <c r="O90" i="144" s="1"/>
  <c r="O90" i="145" s="1"/>
  <c r="O90" i="146" s="1"/>
  <c r="O90" i="147" s="1"/>
  <c r="O90" i="148" s="1"/>
  <c r="O90" i="149" s="1"/>
  <c r="O90" i="150" s="1"/>
  <c r="O90" i="151" s="1"/>
  <c r="O90" i="152" s="1"/>
  <c r="O90" i="153" s="1"/>
  <c r="O90" i="154" s="1"/>
  <c r="O90" i="155" s="1"/>
  <c r="O90" i="156" s="1"/>
  <c r="O90" i="157" s="1"/>
  <c r="O90" i="158" s="1"/>
  <c r="O90" i="159" s="1"/>
  <c r="O90" i="160" s="1"/>
  <c r="O90" i="161" s="1"/>
  <c r="O90" i="162" s="1"/>
  <c r="O90" i="163" s="1"/>
  <c r="O91" i="106"/>
  <c r="O91" i="107" s="1"/>
  <c r="O91" i="108" s="1"/>
  <c r="O91" i="109" s="1"/>
  <c r="O91" i="110" s="1"/>
  <c r="O91" i="111" s="1"/>
  <c r="O91" i="112" s="1"/>
  <c r="O91" i="113" s="1"/>
  <c r="O91" i="114" s="1"/>
  <c r="O91" i="115" s="1"/>
  <c r="O91" i="116" s="1"/>
  <c r="O91" i="117" s="1"/>
  <c r="O91" i="118" s="1"/>
  <c r="O91" i="119" s="1"/>
  <c r="O91" i="120" s="1"/>
  <c r="O91" i="121" s="1"/>
  <c r="O91" i="122" s="1"/>
  <c r="O91" i="123" s="1"/>
  <c r="O91" i="124" s="1"/>
  <c r="O91" i="125" s="1"/>
  <c r="O91" i="126" s="1"/>
  <c r="O91" i="127" s="1"/>
  <c r="O91" i="128" s="1"/>
  <c r="O91" i="129" s="1"/>
  <c r="O91" i="130" s="1"/>
  <c r="O91" i="131" s="1"/>
  <c r="O91" i="132" s="1"/>
  <c r="O91" i="133" s="1"/>
  <c r="O91" i="134" s="1"/>
  <c r="O91" i="135" s="1"/>
  <c r="O91" i="136" s="1"/>
  <c r="O91" i="137" s="1"/>
  <c r="O91" i="138" s="1"/>
  <c r="O91" i="139" s="1"/>
  <c r="O91" i="140" s="1"/>
  <c r="O91" i="141" s="1"/>
  <c r="O91" i="142" s="1"/>
  <c r="O91" i="143" s="1"/>
  <c r="O91" i="144" s="1"/>
  <c r="O91" i="145" s="1"/>
  <c r="O91" i="146" s="1"/>
  <c r="O91" i="147" s="1"/>
  <c r="O91" i="148" s="1"/>
  <c r="O91" i="149" s="1"/>
  <c r="O91" i="150" s="1"/>
  <c r="O91" i="151" s="1"/>
  <c r="O91" i="152" s="1"/>
  <c r="O91" i="153" s="1"/>
  <c r="O91" i="154" s="1"/>
  <c r="O91" i="155" s="1"/>
  <c r="O91" i="156" s="1"/>
  <c r="O91" i="157" s="1"/>
  <c r="O91" i="158" s="1"/>
  <c r="O91" i="159" s="1"/>
  <c r="O91" i="160" s="1"/>
  <c r="O91" i="161" s="1"/>
  <c r="O91" i="162" s="1"/>
  <c r="O91" i="163" s="1"/>
  <c r="O92" i="106"/>
  <c r="O92" i="107" s="1"/>
  <c r="O92" i="108" s="1"/>
  <c r="O92" i="109" s="1"/>
  <c r="O92" i="110" s="1"/>
  <c r="O92" i="111" s="1"/>
  <c r="O92" i="112" s="1"/>
  <c r="O92" i="113" s="1"/>
  <c r="O92" i="114" s="1"/>
  <c r="O92" i="115" s="1"/>
  <c r="O92" i="116" s="1"/>
  <c r="O92" i="117" s="1"/>
  <c r="O92" i="118" s="1"/>
  <c r="O92" i="119" s="1"/>
  <c r="O92" i="120" s="1"/>
  <c r="O92" i="121" s="1"/>
  <c r="O92" i="122" s="1"/>
  <c r="O92" i="123" s="1"/>
  <c r="O92" i="124" s="1"/>
  <c r="O92" i="125" s="1"/>
  <c r="O92" i="126" s="1"/>
  <c r="O92" i="127" s="1"/>
  <c r="O92" i="128" s="1"/>
  <c r="O92" i="129" s="1"/>
  <c r="O92" i="130" s="1"/>
  <c r="O92" i="131" s="1"/>
  <c r="O92" i="132" s="1"/>
  <c r="O92" i="133" s="1"/>
  <c r="O92" i="134" s="1"/>
  <c r="O92" i="135" s="1"/>
  <c r="O92" i="136" s="1"/>
  <c r="O92" i="137" s="1"/>
  <c r="O92" i="138" s="1"/>
  <c r="O92" i="139" s="1"/>
  <c r="O92" i="140" s="1"/>
  <c r="O92" i="141" s="1"/>
  <c r="O92" i="142" s="1"/>
  <c r="O92" i="143" s="1"/>
  <c r="O92" i="144" s="1"/>
  <c r="O92" i="145" s="1"/>
  <c r="O92" i="146" s="1"/>
  <c r="O92" i="147" s="1"/>
  <c r="O92" i="148" s="1"/>
  <c r="O92" i="149" s="1"/>
  <c r="O92" i="150" s="1"/>
  <c r="O92" i="151" s="1"/>
  <c r="O92" i="152" s="1"/>
  <c r="O92" i="153" s="1"/>
  <c r="O92" i="154" s="1"/>
  <c r="O92" i="155" s="1"/>
  <c r="O92" i="156" s="1"/>
  <c r="O92" i="157" s="1"/>
  <c r="O92" i="158" s="1"/>
  <c r="O92" i="159" s="1"/>
  <c r="O92" i="160" s="1"/>
  <c r="O92" i="161" s="1"/>
  <c r="O92" i="162" s="1"/>
  <c r="O92" i="163" s="1"/>
  <c r="O93" i="106"/>
  <c r="O93" i="107" s="1"/>
  <c r="O93" i="108" s="1"/>
  <c r="O93" i="109" s="1"/>
  <c r="O93" i="110" s="1"/>
  <c r="O93" i="111" s="1"/>
  <c r="O93" i="112" s="1"/>
  <c r="O93" i="113" s="1"/>
  <c r="O93" i="114" s="1"/>
  <c r="O93" i="115" s="1"/>
  <c r="O93" i="116" s="1"/>
  <c r="O93" i="117" s="1"/>
  <c r="O93" i="118" s="1"/>
  <c r="O93" i="119" s="1"/>
  <c r="O93" i="120" s="1"/>
  <c r="O93" i="121" s="1"/>
  <c r="O93" i="122" s="1"/>
  <c r="O93" i="123" s="1"/>
  <c r="O93" i="124" s="1"/>
  <c r="O93" i="125" s="1"/>
  <c r="O93" i="126" s="1"/>
  <c r="O93" i="127" s="1"/>
  <c r="O93" i="128" s="1"/>
  <c r="O93" i="129" s="1"/>
  <c r="O93" i="130" s="1"/>
  <c r="O93" i="131" s="1"/>
  <c r="O93" i="132" s="1"/>
  <c r="O93" i="133" s="1"/>
  <c r="O93" i="134" s="1"/>
  <c r="O93" i="135" s="1"/>
  <c r="O93" i="136" s="1"/>
  <c r="O93" i="137" s="1"/>
  <c r="O93" i="138" s="1"/>
  <c r="O93" i="139" s="1"/>
  <c r="O93" i="140" s="1"/>
  <c r="O93" i="141" s="1"/>
  <c r="O93" i="142" s="1"/>
  <c r="O93" i="143" s="1"/>
  <c r="O93" i="144" s="1"/>
  <c r="O93" i="145" s="1"/>
  <c r="O93" i="146" s="1"/>
  <c r="O93" i="147" s="1"/>
  <c r="O93" i="148" s="1"/>
  <c r="O93" i="149" s="1"/>
  <c r="O93" i="150" s="1"/>
  <c r="O93" i="151" s="1"/>
  <c r="O93" i="152" s="1"/>
  <c r="O93" i="153" s="1"/>
  <c r="O93" i="154" s="1"/>
  <c r="O93" i="155" s="1"/>
  <c r="O93" i="156" s="1"/>
  <c r="O93" i="157" s="1"/>
  <c r="O93" i="158" s="1"/>
  <c r="O93" i="159" s="1"/>
  <c r="O93" i="160" s="1"/>
  <c r="O93" i="161" s="1"/>
  <c r="O93" i="162" s="1"/>
  <c r="O93" i="163" s="1"/>
  <c r="O94" i="106"/>
  <c r="O94" i="107" s="1"/>
  <c r="O94" i="108" s="1"/>
  <c r="O94" i="109" s="1"/>
  <c r="O94" i="110" s="1"/>
  <c r="O94" i="111" s="1"/>
  <c r="O94" i="112" s="1"/>
  <c r="O94" i="113" s="1"/>
  <c r="O94" i="114" s="1"/>
  <c r="O94" i="115" s="1"/>
  <c r="O94" i="116" s="1"/>
  <c r="O94" i="117" s="1"/>
  <c r="O94" i="118" s="1"/>
  <c r="O94" i="119" s="1"/>
  <c r="O94" i="120" s="1"/>
  <c r="O94" i="121" s="1"/>
  <c r="O94" i="122" s="1"/>
  <c r="O94" i="123" s="1"/>
  <c r="O94" i="124" s="1"/>
  <c r="O94" i="125" s="1"/>
  <c r="O94" i="126" s="1"/>
  <c r="O94" i="127" s="1"/>
  <c r="O94" i="128" s="1"/>
  <c r="O94" i="129" s="1"/>
  <c r="O94" i="130" s="1"/>
  <c r="O94" i="131" s="1"/>
  <c r="O94" i="132" s="1"/>
  <c r="O94" i="133" s="1"/>
  <c r="O94" i="134" s="1"/>
  <c r="O94" i="135" s="1"/>
  <c r="O94" i="136" s="1"/>
  <c r="O94" i="137" s="1"/>
  <c r="O94" i="138" s="1"/>
  <c r="O94" i="139" s="1"/>
  <c r="O94" i="140" s="1"/>
  <c r="O94" i="141" s="1"/>
  <c r="O94" i="142" s="1"/>
  <c r="O94" i="143" s="1"/>
  <c r="O94" i="144" s="1"/>
  <c r="O94" i="145" s="1"/>
  <c r="O94" i="146" s="1"/>
  <c r="O94" i="147" s="1"/>
  <c r="O94" i="148" s="1"/>
  <c r="O94" i="149" s="1"/>
  <c r="O94" i="150" s="1"/>
  <c r="O94" i="151" s="1"/>
  <c r="O94" i="152" s="1"/>
  <c r="O94" i="153" s="1"/>
  <c r="O94" i="154" s="1"/>
  <c r="O94" i="155" s="1"/>
  <c r="O94" i="156" s="1"/>
  <c r="O94" i="157" s="1"/>
  <c r="O94" i="158" s="1"/>
  <c r="O94" i="159" s="1"/>
  <c r="O94" i="160" s="1"/>
  <c r="O94" i="161" s="1"/>
  <c r="O94" i="162" s="1"/>
  <c r="O94" i="163" s="1"/>
  <c r="O95" i="106"/>
  <c r="O95" i="107" s="1"/>
  <c r="O95" i="108" s="1"/>
  <c r="O95" i="109" s="1"/>
  <c r="O95" i="110" s="1"/>
  <c r="O95" i="111" s="1"/>
  <c r="O95" i="112" s="1"/>
  <c r="O95" i="113" s="1"/>
  <c r="O95" i="114" s="1"/>
  <c r="O95" i="115" s="1"/>
  <c r="O95" i="116" s="1"/>
  <c r="O95" i="117" s="1"/>
  <c r="O95" i="118" s="1"/>
  <c r="O95" i="119" s="1"/>
  <c r="O95" i="120" s="1"/>
  <c r="O95" i="121" s="1"/>
  <c r="O95" i="122" s="1"/>
  <c r="O95" i="123" s="1"/>
  <c r="O95" i="124" s="1"/>
  <c r="O95" i="125" s="1"/>
  <c r="O95" i="126" s="1"/>
  <c r="O95" i="127" s="1"/>
  <c r="O95" i="128" s="1"/>
  <c r="O95" i="129" s="1"/>
  <c r="O95" i="130" s="1"/>
  <c r="O95" i="131" s="1"/>
  <c r="O95" i="132" s="1"/>
  <c r="O95" i="133" s="1"/>
  <c r="O95" i="134" s="1"/>
  <c r="O95" i="135" s="1"/>
  <c r="O95" i="136" s="1"/>
  <c r="O95" i="137" s="1"/>
  <c r="O95" i="138" s="1"/>
  <c r="O95" i="139" s="1"/>
  <c r="O95" i="140" s="1"/>
  <c r="O95" i="141" s="1"/>
  <c r="O95" i="142" s="1"/>
  <c r="O95" i="143" s="1"/>
  <c r="O95" i="144" s="1"/>
  <c r="O95" i="145" s="1"/>
  <c r="O95" i="146" s="1"/>
  <c r="O95" i="147" s="1"/>
  <c r="O95" i="148" s="1"/>
  <c r="O95" i="149" s="1"/>
  <c r="O95" i="150" s="1"/>
  <c r="O95" i="151" s="1"/>
  <c r="O95" i="152" s="1"/>
  <c r="O95" i="153" s="1"/>
  <c r="O95" i="154" s="1"/>
  <c r="O95" i="155" s="1"/>
  <c r="O95" i="156" s="1"/>
  <c r="O95" i="157" s="1"/>
  <c r="O95" i="158" s="1"/>
  <c r="O95" i="159" s="1"/>
  <c r="O95" i="160" s="1"/>
  <c r="O95" i="161" s="1"/>
  <c r="O95" i="162" s="1"/>
  <c r="O95" i="163" s="1"/>
  <c r="O96" i="106"/>
  <c r="O96" i="107" s="1"/>
  <c r="O96" i="108" s="1"/>
  <c r="O96" i="109" s="1"/>
  <c r="O96" i="110" s="1"/>
  <c r="O96" i="111" s="1"/>
  <c r="O96" i="112" s="1"/>
  <c r="O96" i="113" s="1"/>
  <c r="O96" i="114" s="1"/>
  <c r="O96" i="115" s="1"/>
  <c r="O96" i="116" s="1"/>
  <c r="O96" i="117" s="1"/>
  <c r="O96" i="118" s="1"/>
  <c r="O96" i="119" s="1"/>
  <c r="O96" i="120" s="1"/>
  <c r="O96" i="121" s="1"/>
  <c r="O96" i="122" s="1"/>
  <c r="O96" i="123" s="1"/>
  <c r="O96" i="124" s="1"/>
  <c r="O96" i="125" s="1"/>
  <c r="O96" i="126" s="1"/>
  <c r="O96" i="127" s="1"/>
  <c r="O96" i="128" s="1"/>
  <c r="O96" i="129" s="1"/>
  <c r="O96" i="130" s="1"/>
  <c r="O96" i="131" s="1"/>
  <c r="O96" i="132" s="1"/>
  <c r="O96" i="133" s="1"/>
  <c r="O96" i="134" s="1"/>
  <c r="O96" i="135" s="1"/>
  <c r="O96" i="136" s="1"/>
  <c r="O96" i="137" s="1"/>
  <c r="O96" i="138" s="1"/>
  <c r="O96" i="139" s="1"/>
  <c r="O96" i="140" s="1"/>
  <c r="O96" i="141" s="1"/>
  <c r="O96" i="142" s="1"/>
  <c r="O96" i="143" s="1"/>
  <c r="O96" i="144" s="1"/>
  <c r="O96" i="145" s="1"/>
  <c r="O96" i="146" s="1"/>
  <c r="O96" i="147" s="1"/>
  <c r="O96" i="148" s="1"/>
  <c r="O96" i="149" s="1"/>
  <c r="O96" i="150" s="1"/>
  <c r="O96" i="151" s="1"/>
  <c r="O96" i="152" s="1"/>
  <c r="O96" i="153" s="1"/>
  <c r="O96" i="154" s="1"/>
  <c r="O96" i="155" s="1"/>
  <c r="O96" i="156" s="1"/>
  <c r="O96" i="157" s="1"/>
  <c r="O96" i="158" s="1"/>
  <c r="O96" i="159" s="1"/>
  <c r="O96" i="160" s="1"/>
  <c r="O96" i="161" s="1"/>
  <c r="O96" i="162" s="1"/>
  <c r="O96" i="163" s="1"/>
  <c r="O97" i="106"/>
  <c r="O97" i="107" s="1"/>
  <c r="O97" i="108" s="1"/>
  <c r="O97" i="109" s="1"/>
  <c r="O97" i="110" s="1"/>
  <c r="O97" i="111" s="1"/>
  <c r="O97" i="112" s="1"/>
  <c r="O97" i="113" s="1"/>
  <c r="O97" i="114" s="1"/>
  <c r="O97" i="115" s="1"/>
  <c r="O97" i="116" s="1"/>
  <c r="O97" i="117" s="1"/>
  <c r="O97" i="118" s="1"/>
  <c r="O97" i="119" s="1"/>
  <c r="O97" i="120" s="1"/>
  <c r="O97" i="121" s="1"/>
  <c r="O97" i="122" s="1"/>
  <c r="O97" i="123" s="1"/>
  <c r="O97" i="124" s="1"/>
  <c r="O97" i="125" s="1"/>
  <c r="O97" i="126" s="1"/>
  <c r="O97" i="127" s="1"/>
  <c r="O97" i="128" s="1"/>
  <c r="O97" i="129" s="1"/>
  <c r="O97" i="130" s="1"/>
  <c r="O97" i="131" s="1"/>
  <c r="O97" i="132" s="1"/>
  <c r="O97" i="133" s="1"/>
  <c r="O97" i="134" s="1"/>
  <c r="O97" i="135" s="1"/>
  <c r="O97" i="136" s="1"/>
  <c r="O97" i="137" s="1"/>
  <c r="O97" i="138" s="1"/>
  <c r="O97" i="139" s="1"/>
  <c r="O97" i="140" s="1"/>
  <c r="O97" i="141" s="1"/>
  <c r="O97" i="142" s="1"/>
  <c r="O97" i="143" s="1"/>
  <c r="O97" i="144" s="1"/>
  <c r="O97" i="145" s="1"/>
  <c r="O97" i="146" s="1"/>
  <c r="O97" i="147" s="1"/>
  <c r="O97" i="148" s="1"/>
  <c r="O97" i="149" s="1"/>
  <c r="O97" i="150" s="1"/>
  <c r="O97" i="151" s="1"/>
  <c r="O97" i="152" s="1"/>
  <c r="O97" i="153" s="1"/>
  <c r="O97" i="154" s="1"/>
  <c r="O97" i="155" s="1"/>
  <c r="O97" i="156" s="1"/>
  <c r="O97" i="157" s="1"/>
  <c r="O97" i="158" s="1"/>
  <c r="O97" i="159" s="1"/>
  <c r="O97" i="160" s="1"/>
  <c r="O97" i="161" s="1"/>
  <c r="O97" i="162" s="1"/>
  <c r="O97" i="163" s="1"/>
  <c r="O98" i="106"/>
  <c r="O98" i="107" s="1"/>
  <c r="O98" i="108" s="1"/>
  <c r="O98" i="109" s="1"/>
  <c r="O98" i="110" s="1"/>
  <c r="O98" i="111" s="1"/>
  <c r="O98" i="112" s="1"/>
  <c r="O98" i="113" s="1"/>
  <c r="O98" i="114" s="1"/>
  <c r="O98" i="115" s="1"/>
  <c r="O98" i="116" s="1"/>
  <c r="O98" i="117" s="1"/>
  <c r="O98" i="118" s="1"/>
  <c r="O98" i="119" s="1"/>
  <c r="O98" i="120" s="1"/>
  <c r="O98" i="121" s="1"/>
  <c r="O98" i="122" s="1"/>
  <c r="O98" i="123" s="1"/>
  <c r="O98" i="124" s="1"/>
  <c r="O98" i="125" s="1"/>
  <c r="O98" i="126" s="1"/>
  <c r="O98" i="127" s="1"/>
  <c r="O98" i="128" s="1"/>
  <c r="O98" i="129" s="1"/>
  <c r="O98" i="130" s="1"/>
  <c r="O98" i="131" s="1"/>
  <c r="O98" i="132" s="1"/>
  <c r="O98" i="133" s="1"/>
  <c r="O98" i="134" s="1"/>
  <c r="O98" i="135" s="1"/>
  <c r="O98" i="136" s="1"/>
  <c r="O98" i="137" s="1"/>
  <c r="O98" i="138" s="1"/>
  <c r="O98" i="139" s="1"/>
  <c r="O98" i="140" s="1"/>
  <c r="O98" i="141" s="1"/>
  <c r="O98" i="142" s="1"/>
  <c r="O98" i="143" s="1"/>
  <c r="O98" i="144" s="1"/>
  <c r="O98" i="145" s="1"/>
  <c r="O98" i="146" s="1"/>
  <c r="O98" i="147" s="1"/>
  <c r="O98" i="148" s="1"/>
  <c r="O98" i="149" s="1"/>
  <c r="O98" i="150" s="1"/>
  <c r="O98" i="151" s="1"/>
  <c r="O98" i="152" s="1"/>
  <c r="O98" i="153" s="1"/>
  <c r="O98" i="154" s="1"/>
  <c r="O98" i="155" s="1"/>
  <c r="O98" i="156" s="1"/>
  <c r="O98" i="157" s="1"/>
  <c r="O98" i="158" s="1"/>
  <c r="O98" i="159" s="1"/>
  <c r="O98" i="160" s="1"/>
  <c r="O98" i="161" s="1"/>
  <c r="O98" i="162" s="1"/>
  <c r="O98" i="163" s="1"/>
  <c r="O99" i="106"/>
  <c r="O99" i="107" s="1"/>
  <c r="O99" i="108" s="1"/>
  <c r="O99" i="109" s="1"/>
  <c r="O99" i="110" s="1"/>
  <c r="O99" i="111" s="1"/>
  <c r="O99" i="112" s="1"/>
  <c r="O99" i="113" s="1"/>
  <c r="O99" i="114" s="1"/>
  <c r="O99" i="115" s="1"/>
  <c r="O99" i="116" s="1"/>
  <c r="O99" i="117" s="1"/>
  <c r="O99" i="118" s="1"/>
  <c r="O99" i="119" s="1"/>
  <c r="O99" i="120" s="1"/>
  <c r="O99" i="121" s="1"/>
  <c r="O99" i="122" s="1"/>
  <c r="O99" i="123" s="1"/>
  <c r="O99" i="124" s="1"/>
  <c r="O99" i="125" s="1"/>
  <c r="O99" i="126" s="1"/>
  <c r="O99" i="127" s="1"/>
  <c r="O99" i="128" s="1"/>
  <c r="O99" i="129" s="1"/>
  <c r="O99" i="130" s="1"/>
  <c r="O99" i="131" s="1"/>
  <c r="O99" i="132" s="1"/>
  <c r="O99" i="133" s="1"/>
  <c r="O99" i="134" s="1"/>
  <c r="O99" i="135" s="1"/>
  <c r="O99" i="136" s="1"/>
  <c r="O99" i="137" s="1"/>
  <c r="O99" i="138" s="1"/>
  <c r="O99" i="139" s="1"/>
  <c r="O99" i="140" s="1"/>
  <c r="O99" i="141" s="1"/>
  <c r="O99" i="142" s="1"/>
  <c r="O99" i="143" s="1"/>
  <c r="O99" i="144" s="1"/>
  <c r="O99" i="145" s="1"/>
  <c r="O99" i="146" s="1"/>
  <c r="O99" i="147" s="1"/>
  <c r="O99" i="148" s="1"/>
  <c r="O99" i="149" s="1"/>
  <c r="O99" i="150" s="1"/>
  <c r="O99" i="151" s="1"/>
  <c r="O99" i="152" s="1"/>
  <c r="O99" i="153" s="1"/>
  <c r="O99" i="154" s="1"/>
  <c r="O99" i="155" s="1"/>
  <c r="O99" i="156" s="1"/>
  <c r="O99" i="157" s="1"/>
  <c r="O99" i="158" s="1"/>
  <c r="O99" i="159" s="1"/>
  <c r="O99" i="160" s="1"/>
  <c r="O99" i="161" s="1"/>
  <c r="O99" i="162" s="1"/>
  <c r="O99" i="163" s="1"/>
  <c r="O100" i="106"/>
  <c r="O100" i="107" s="1"/>
  <c r="O100" i="108" s="1"/>
  <c r="O100" i="109" s="1"/>
  <c r="O100" i="110" s="1"/>
  <c r="O100" i="111" s="1"/>
  <c r="O100" i="112" s="1"/>
  <c r="O100" i="113" s="1"/>
  <c r="O100" i="114" s="1"/>
  <c r="O100" i="115" s="1"/>
  <c r="O100" i="116" s="1"/>
  <c r="O100" i="117" s="1"/>
  <c r="O100" i="118" s="1"/>
  <c r="O100" i="119" s="1"/>
  <c r="O100" i="120" s="1"/>
  <c r="O100" i="121" s="1"/>
  <c r="O100" i="122" s="1"/>
  <c r="O100" i="123" s="1"/>
  <c r="O100" i="124" s="1"/>
  <c r="O100" i="125" s="1"/>
  <c r="O100" i="126" s="1"/>
  <c r="O100" i="127" s="1"/>
  <c r="O100" i="128" s="1"/>
  <c r="O100" i="129" s="1"/>
  <c r="O100" i="130" s="1"/>
  <c r="O100" i="131" s="1"/>
  <c r="O100" i="132" s="1"/>
  <c r="O100" i="133" s="1"/>
  <c r="O100" i="134" s="1"/>
  <c r="O100" i="135" s="1"/>
  <c r="O100" i="136" s="1"/>
  <c r="O100" i="137" s="1"/>
  <c r="O100" i="138" s="1"/>
  <c r="O100" i="139" s="1"/>
  <c r="O100" i="140" s="1"/>
  <c r="O100" i="141" s="1"/>
  <c r="O100" i="142" s="1"/>
  <c r="O100" i="143" s="1"/>
  <c r="O100" i="144" s="1"/>
  <c r="O100" i="145" s="1"/>
  <c r="O100" i="146" s="1"/>
  <c r="O100" i="147" s="1"/>
  <c r="O100" i="148" s="1"/>
  <c r="O100" i="149" s="1"/>
  <c r="O100" i="150" s="1"/>
  <c r="O100" i="151" s="1"/>
  <c r="O100" i="152" s="1"/>
  <c r="O100" i="153" s="1"/>
  <c r="O100" i="154" s="1"/>
  <c r="O100" i="155" s="1"/>
  <c r="O100" i="156" s="1"/>
  <c r="O100" i="157" s="1"/>
  <c r="O100" i="158" s="1"/>
  <c r="O100" i="159" s="1"/>
  <c r="O100" i="160" s="1"/>
  <c r="O100" i="161" s="1"/>
  <c r="O100" i="162" s="1"/>
  <c r="O100" i="163" s="1"/>
  <c r="O101" i="106"/>
  <c r="O101" i="107" s="1"/>
  <c r="O101" i="108" s="1"/>
  <c r="O101" i="109" s="1"/>
  <c r="O101" i="110" s="1"/>
  <c r="O101" i="111" s="1"/>
  <c r="O101" i="112" s="1"/>
  <c r="O101" i="113" s="1"/>
  <c r="O101" i="114" s="1"/>
  <c r="O101" i="115" s="1"/>
  <c r="O101" i="116" s="1"/>
  <c r="O101" i="117" s="1"/>
  <c r="O101" i="118" s="1"/>
  <c r="O101" i="119" s="1"/>
  <c r="O101" i="120" s="1"/>
  <c r="O101" i="121" s="1"/>
  <c r="O101" i="122" s="1"/>
  <c r="O101" i="123" s="1"/>
  <c r="O101" i="124" s="1"/>
  <c r="O101" i="125" s="1"/>
  <c r="O101" i="126" s="1"/>
  <c r="O101" i="127" s="1"/>
  <c r="O101" i="128" s="1"/>
  <c r="O101" i="129" s="1"/>
  <c r="O101" i="130" s="1"/>
  <c r="O101" i="131" s="1"/>
  <c r="O101" i="132" s="1"/>
  <c r="O101" i="133" s="1"/>
  <c r="O101" i="134" s="1"/>
  <c r="O101" i="135" s="1"/>
  <c r="O101" i="136" s="1"/>
  <c r="O101" i="137" s="1"/>
  <c r="O101" i="138" s="1"/>
  <c r="O101" i="139" s="1"/>
  <c r="O101" i="140" s="1"/>
  <c r="O101" i="141" s="1"/>
  <c r="O101" i="142" s="1"/>
  <c r="O101" i="143" s="1"/>
  <c r="O101" i="144" s="1"/>
  <c r="O101" i="145" s="1"/>
  <c r="O101" i="146" s="1"/>
  <c r="O101" i="147" s="1"/>
  <c r="O101" i="148" s="1"/>
  <c r="O101" i="149" s="1"/>
  <c r="O101" i="150" s="1"/>
  <c r="O101" i="151" s="1"/>
  <c r="O101" i="152" s="1"/>
  <c r="O101" i="153" s="1"/>
  <c r="O101" i="154" s="1"/>
  <c r="O101" i="155" s="1"/>
  <c r="O101" i="156" s="1"/>
  <c r="O101" i="157" s="1"/>
  <c r="O101" i="158" s="1"/>
  <c r="O101" i="159" s="1"/>
  <c r="O101" i="160" s="1"/>
  <c r="O101" i="161" s="1"/>
  <c r="O101" i="162" s="1"/>
  <c r="O101" i="163" s="1"/>
  <c r="O102" i="106"/>
  <c r="O102" i="107" s="1"/>
  <c r="O102" i="108" s="1"/>
  <c r="O102" i="109" s="1"/>
  <c r="O102" i="110" s="1"/>
  <c r="O102" i="111" s="1"/>
  <c r="O102" i="112" s="1"/>
  <c r="O102" i="113" s="1"/>
  <c r="O102" i="114" s="1"/>
  <c r="O102" i="115" s="1"/>
  <c r="O102" i="116" s="1"/>
  <c r="O102" i="117" s="1"/>
  <c r="O102" i="118" s="1"/>
  <c r="O102" i="119" s="1"/>
  <c r="O102" i="120" s="1"/>
  <c r="O102" i="121" s="1"/>
  <c r="O102" i="122" s="1"/>
  <c r="O102" i="123" s="1"/>
  <c r="O102" i="124" s="1"/>
  <c r="O102" i="125" s="1"/>
  <c r="O102" i="126" s="1"/>
  <c r="O102" i="127" s="1"/>
  <c r="O102" i="128" s="1"/>
  <c r="O102" i="129" s="1"/>
  <c r="O102" i="130" s="1"/>
  <c r="O102" i="131" s="1"/>
  <c r="O102" i="132" s="1"/>
  <c r="O102" i="133" s="1"/>
  <c r="O102" i="134" s="1"/>
  <c r="O102" i="135" s="1"/>
  <c r="O102" i="136" s="1"/>
  <c r="O102" i="137" s="1"/>
  <c r="O102" i="138" s="1"/>
  <c r="O102" i="139" s="1"/>
  <c r="O102" i="140" s="1"/>
  <c r="O102" i="141" s="1"/>
  <c r="O102" i="142" s="1"/>
  <c r="O102" i="143" s="1"/>
  <c r="O102" i="144" s="1"/>
  <c r="O102" i="145" s="1"/>
  <c r="O102" i="146" s="1"/>
  <c r="O102" i="147" s="1"/>
  <c r="O102" i="148" s="1"/>
  <c r="O102" i="149" s="1"/>
  <c r="O102" i="150" s="1"/>
  <c r="O102" i="151" s="1"/>
  <c r="O102" i="152" s="1"/>
  <c r="O102" i="153" s="1"/>
  <c r="O102" i="154" s="1"/>
  <c r="O102" i="155" s="1"/>
  <c r="O102" i="156" s="1"/>
  <c r="O102" i="157" s="1"/>
  <c r="O102" i="158" s="1"/>
  <c r="O102" i="159" s="1"/>
  <c r="O102" i="160" s="1"/>
  <c r="O102" i="161" s="1"/>
  <c r="O102" i="162" s="1"/>
  <c r="O102" i="163" s="1"/>
  <c r="O103" i="106"/>
  <c r="O103" i="107" s="1"/>
  <c r="O103" i="108" s="1"/>
  <c r="O103" i="109" s="1"/>
  <c r="O103" i="110" s="1"/>
  <c r="O103" i="111" s="1"/>
  <c r="O103" i="112" s="1"/>
  <c r="O103" i="113" s="1"/>
  <c r="O103" i="114" s="1"/>
  <c r="O103" i="115" s="1"/>
  <c r="O103" i="116" s="1"/>
  <c r="O103" i="117" s="1"/>
  <c r="O103" i="118" s="1"/>
  <c r="O103" i="119" s="1"/>
  <c r="O103" i="120" s="1"/>
  <c r="O103" i="121" s="1"/>
  <c r="O103" i="122" s="1"/>
  <c r="O103" i="123" s="1"/>
  <c r="O103" i="124" s="1"/>
  <c r="O103" i="125" s="1"/>
  <c r="O103" i="126" s="1"/>
  <c r="O103" i="127" s="1"/>
  <c r="O103" i="128" s="1"/>
  <c r="O103" i="129" s="1"/>
  <c r="O103" i="130" s="1"/>
  <c r="O103" i="131" s="1"/>
  <c r="O103" i="132" s="1"/>
  <c r="O103" i="133" s="1"/>
  <c r="O103" i="134" s="1"/>
  <c r="O103" i="135" s="1"/>
  <c r="O103" i="136" s="1"/>
  <c r="O103" i="137" s="1"/>
  <c r="O103" i="138" s="1"/>
  <c r="O103" i="139" s="1"/>
  <c r="O103" i="140" s="1"/>
  <c r="O103" i="141" s="1"/>
  <c r="O103" i="142" s="1"/>
  <c r="O103" i="143" s="1"/>
  <c r="O103" i="144" s="1"/>
  <c r="O103" i="145" s="1"/>
  <c r="O103" i="146" s="1"/>
  <c r="O103" i="147" s="1"/>
  <c r="O103" i="148" s="1"/>
  <c r="O103" i="149" s="1"/>
  <c r="O103" i="150" s="1"/>
  <c r="O103" i="151" s="1"/>
  <c r="O103" i="152" s="1"/>
  <c r="O103" i="153" s="1"/>
  <c r="O103" i="154" s="1"/>
  <c r="O103" i="155" s="1"/>
  <c r="O103" i="156" s="1"/>
  <c r="O103" i="157" s="1"/>
  <c r="O103" i="158" s="1"/>
  <c r="O103" i="159" s="1"/>
  <c r="O103" i="160" s="1"/>
  <c r="O103" i="161" s="1"/>
  <c r="O103" i="162" s="1"/>
  <c r="O103" i="163" s="1"/>
  <c r="O104" i="106"/>
  <c r="O104" i="107" s="1"/>
  <c r="O104" i="108" s="1"/>
  <c r="O104" i="109" s="1"/>
  <c r="O104" i="110" s="1"/>
  <c r="O104" i="111" s="1"/>
  <c r="O104" i="112" s="1"/>
  <c r="O104" i="113" s="1"/>
  <c r="O104" i="114" s="1"/>
  <c r="O104" i="115" s="1"/>
  <c r="O104" i="116" s="1"/>
  <c r="O104" i="117" s="1"/>
  <c r="O104" i="118" s="1"/>
  <c r="O104" i="119" s="1"/>
  <c r="O104" i="120" s="1"/>
  <c r="O104" i="121" s="1"/>
  <c r="O104" i="122" s="1"/>
  <c r="O104" i="123" s="1"/>
  <c r="O104" i="124" s="1"/>
  <c r="O104" i="125" s="1"/>
  <c r="O104" i="126" s="1"/>
  <c r="O104" i="127" s="1"/>
  <c r="O104" i="128" s="1"/>
  <c r="O104" i="129" s="1"/>
  <c r="O104" i="130" s="1"/>
  <c r="O104" i="131" s="1"/>
  <c r="O104" i="132" s="1"/>
  <c r="O104" i="133" s="1"/>
  <c r="O104" i="134" s="1"/>
  <c r="O104" i="135" s="1"/>
  <c r="O104" i="136" s="1"/>
  <c r="O104" i="137" s="1"/>
  <c r="O104" i="138" s="1"/>
  <c r="O104" i="139" s="1"/>
  <c r="O104" i="140" s="1"/>
  <c r="O104" i="141" s="1"/>
  <c r="O104" i="142" s="1"/>
  <c r="O104" i="143" s="1"/>
  <c r="O104" i="144" s="1"/>
  <c r="O104" i="145" s="1"/>
  <c r="O104" i="146" s="1"/>
  <c r="O104" i="147" s="1"/>
  <c r="O104" i="148" s="1"/>
  <c r="O104" i="149" s="1"/>
  <c r="O104" i="150" s="1"/>
  <c r="O104" i="151" s="1"/>
  <c r="O104" i="152" s="1"/>
  <c r="O104" i="153" s="1"/>
  <c r="O104" i="154" s="1"/>
  <c r="O104" i="155" s="1"/>
  <c r="O104" i="156" s="1"/>
  <c r="O104" i="157" s="1"/>
  <c r="O104" i="158" s="1"/>
  <c r="O104" i="159" s="1"/>
  <c r="O104" i="160" s="1"/>
  <c r="O104" i="161" s="1"/>
  <c r="O104" i="162" s="1"/>
  <c r="O104" i="163" s="1"/>
  <c r="O105" i="106"/>
  <c r="O105" i="107" s="1"/>
  <c r="O105" i="108" s="1"/>
  <c r="O105" i="109" s="1"/>
  <c r="O105" i="110" s="1"/>
  <c r="O105" i="111" s="1"/>
  <c r="O105" i="112" s="1"/>
  <c r="O105" i="113" s="1"/>
  <c r="O105" i="114" s="1"/>
  <c r="O105" i="115" s="1"/>
  <c r="O105" i="116" s="1"/>
  <c r="O105" i="117" s="1"/>
  <c r="O105" i="118" s="1"/>
  <c r="O105" i="119" s="1"/>
  <c r="O105" i="120" s="1"/>
  <c r="O105" i="121" s="1"/>
  <c r="O105" i="122" s="1"/>
  <c r="O105" i="123" s="1"/>
  <c r="O105" i="124" s="1"/>
  <c r="O105" i="125" s="1"/>
  <c r="O105" i="126" s="1"/>
  <c r="O105" i="127" s="1"/>
  <c r="O105" i="128" s="1"/>
  <c r="O105" i="129" s="1"/>
  <c r="O105" i="130" s="1"/>
  <c r="O105" i="131" s="1"/>
  <c r="O105" i="132" s="1"/>
  <c r="O105" i="133" s="1"/>
  <c r="O105" i="134" s="1"/>
  <c r="O105" i="135" s="1"/>
  <c r="O105" i="136" s="1"/>
  <c r="O105" i="137" s="1"/>
  <c r="O105" i="138" s="1"/>
  <c r="O105" i="139" s="1"/>
  <c r="O105" i="140" s="1"/>
  <c r="O105" i="141" s="1"/>
  <c r="O105" i="142" s="1"/>
  <c r="O105" i="143" s="1"/>
  <c r="O105" i="144" s="1"/>
  <c r="O105" i="145" s="1"/>
  <c r="O105" i="146" s="1"/>
  <c r="O105" i="147" s="1"/>
  <c r="O105" i="148" s="1"/>
  <c r="O105" i="149" s="1"/>
  <c r="O105" i="150" s="1"/>
  <c r="O105" i="151" s="1"/>
  <c r="O105" i="152" s="1"/>
  <c r="O105" i="153" s="1"/>
  <c r="O105" i="154" s="1"/>
  <c r="O105" i="155" s="1"/>
  <c r="O105" i="156" s="1"/>
  <c r="O105" i="157" s="1"/>
  <c r="O105" i="158" s="1"/>
  <c r="O105" i="159" s="1"/>
  <c r="O105" i="160" s="1"/>
  <c r="O105" i="161" s="1"/>
  <c r="O105" i="162" s="1"/>
  <c r="O105" i="163" s="1"/>
  <c r="O106" i="106"/>
  <c r="O106" i="107" s="1"/>
  <c r="O106" i="108" s="1"/>
  <c r="O106" i="109" s="1"/>
  <c r="O106" i="110" s="1"/>
  <c r="O106" i="111" s="1"/>
  <c r="O106" i="112" s="1"/>
  <c r="O106" i="113" s="1"/>
  <c r="O106" i="114" s="1"/>
  <c r="O106" i="115" s="1"/>
  <c r="O106" i="116" s="1"/>
  <c r="O106" i="117" s="1"/>
  <c r="O106" i="118" s="1"/>
  <c r="O106" i="119" s="1"/>
  <c r="O106" i="120" s="1"/>
  <c r="O106" i="121" s="1"/>
  <c r="O106" i="122" s="1"/>
  <c r="O106" i="123" s="1"/>
  <c r="O106" i="124" s="1"/>
  <c r="O106" i="125" s="1"/>
  <c r="O106" i="126" s="1"/>
  <c r="O106" i="127" s="1"/>
  <c r="O106" i="128" s="1"/>
  <c r="O106" i="129" s="1"/>
  <c r="O106" i="130" s="1"/>
  <c r="O106" i="131" s="1"/>
  <c r="O106" i="132" s="1"/>
  <c r="O106" i="133" s="1"/>
  <c r="O106" i="134" s="1"/>
  <c r="O106" i="135" s="1"/>
  <c r="O106" i="136" s="1"/>
  <c r="O106" i="137" s="1"/>
  <c r="O106" i="138" s="1"/>
  <c r="O106" i="139" s="1"/>
  <c r="O106" i="140" s="1"/>
  <c r="O106" i="141" s="1"/>
  <c r="O106" i="142" s="1"/>
  <c r="O106" i="143" s="1"/>
  <c r="O106" i="144" s="1"/>
  <c r="O106" i="145" s="1"/>
  <c r="O106" i="146" s="1"/>
  <c r="O106" i="147" s="1"/>
  <c r="O106" i="148" s="1"/>
  <c r="O106" i="149" s="1"/>
  <c r="O106" i="150" s="1"/>
  <c r="O106" i="151" s="1"/>
  <c r="O106" i="152" s="1"/>
  <c r="O106" i="153" s="1"/>
  <c r="O106" i="154" s="1"/>
  <c r="O106" i="155" s="1"/>
  <c r="O106" i="156" s="1"/>
  <c r="O106" i="157" s="1"/>
  <c r="O106" i="158" s="1"/>
  <c r="O106" i="159" s="1"/>
  <c r="O106" i="160" s="1"/>
  <c r="O106" i="161" s="1"/>
  <c r="O106" i="162" s="1"/>
  <c r="O106" i="163" s="1"/>
  <c r="O107" i="106"/>
  <c r="O107" i="107" s="1"/>
  <c r="O107" i="108" s="1"/>
  <c r="O107" i="109" s="1"/>
  <c r="O107" i="110" s="1"/>
  <c r="O107" i="111" s="1"/>
  <c r="O107" i="112" s="1"/>
  <c r="O107" i="113" s="1"/>
  <c r="O107" i="114" s="1"/>
  <c r="O107" i="115" s="1"/>
  <c r="O107" i="116" s="1"/>
  <c r="O107" i="117" s="1"/>
  <c r="O107" i="118" s="1"/>
  <c r="O107" i="119" s="1"/>
  <c r="O107" i="120" s="1"/>
  <c r="O107" i="121" s="1"/>
  <c r="O107" i="122" s="1"/>
  <c r="O107" i="123" s="1"/>
  <c r="O107" i="124" s="1"/>
  <c r="O107" i="125" s="1"/>
  <c r="O107" i="126" s="1"/>
  <c r="O107" i="127" s="1"/>
  <c r="O107" i="128" s="1"/>
  <c r="O107" i="129" s="1"/>
  <c r="O107" i="130" s="1"/>
  <c r="O107" i="131" s="1"/>
  <c r="O107" i="132" s="1"/>
  <c r="O107" i="133" s="1"/>
  <c r="O107" i="134" s="1"/>
  <c r="O107" i="135" s="1"/>
  <c r="O107" i="136" s="1"/>
  <c r="O107" i="137" s="1"/>
  <c r="O107" i="138" s="1"/>
  <c r="O107" i="139" s="1"/>
  <c r="O107" i="140" s="1"/>
  <c r="O107" i="141" s="1"/>
  <c r="O107" i="142" s="1"/>
  <c r="O107" i="143" s="1"/>
  <c r="O107" i="144" s="1"/>
  <c r="O107" i="145" s="1"/>
  <c r="O107" i="146" s="1"/>
  <c r="O107" i="147" s="1"/>
  <c r="O107" i="148" s="1"/>
  <c r="O107" i="149" s="1"/>
  <c r="O107" i="150" s="1"/>
  <c r="O107" i="151" s="1"/>
  <c r="O107" i="152" s="1"/>
  <c r="O107" i="153" s="1"/>
  <c r="O107" i="154" s="1"/>
  <c r="O107" i="155" s="1"/>
  <c r="O107" i="156" s="1"/>
  <c r="O107" i="157" s="1"/>
  <c r="O107" i="158" s="1"/>
  <c r="O107" i="159" s="1"/>
  <c r="O107" i="160" s="1"/>
  <c r="O107" i="161" s="1"/>
  <c r="O107" i="162" s="1"/>
  <c r="O107" i="163" s="1"/>
  <c r="O108" i="106"/>
  <c r="O108" i="107" s="1"/>
  <c r="O108" i="108" s="1"/>
  <c r="O108" i="109" s="1"/>
  <c r="O108" i="110" s="1"/>
  <c r="O108" i="111" s="1"/>
  <c r="O108" i="112" s="1"/>
  <c r="O108" i="113" s="1"/>
  <c r="O108" i="114" s="1"/>
  <c r="O108" i="115" s="1"/>
  <c r="O108" i="116" s="1"/>
  <c r="O108" i="117" s="1"/>
  <c r="O108" i="118" s="1"/>
  <c r="O108" i="119" s="1"/>
  <c r="O108" i="120" s="1"/>
  <c r="O108" i="121" s="1"/>
  <c r="O108" i="122" s="1"/>
  <c r="O108" i="123" s="1"/>
  <c r="O108" i="124" s="1"/>
  <c r="O108" i="125" s="1"/>
  <c r="O108" i="126" s="1"/>
  <c r="O108" i="127" s="1"/>
  <c r="O108" i="128" s="1"/>
  <c r="O108" i="129" s="1"/>
  <c r="O108" i="130" s="1"/>
  <c r="O108" i="131" s="1"/>
  <c r="O108" i="132" s="1"/>
  <c r="O108" i="133" s="1"/>
  <c r="O108" i="134" s="1"/>
  <c r="O108" i="135" s="1"/>
  <c r="O108" i="136" s="1"/>
  <c r="O108" i="137" s="1"/>
  <c r="O108" i="138" s="1"/>
  <c r="O108" i="139" s="1"/>
  <c r="O108" i="140" s="1"/>
  <c r="O108" i="141" s="1"/>
  <c r="O108" i="142" s="1"/>
  <c r="O108" i="143" s="1"/>
  <c r="O108" i="144" s="1"/>
  <c r="O108" i="145" s="1"/>
  <c r="O108" i="146" s="1"/>
  <c r="O108" i="147" s="1"/>
  <c r="O108" i="148" s="1"/>
  <c r="O108" i="149" s="1"/>
  <c r="O108" i="150" s="1"/>
  <c r="O108" i="151" s="1"/>
  <c r="O108" i="152" s="1"/>
  <c r="O108" i="153" s="1"/>
  <c r="O108" i="154" s="1"/>
  <c r="O108" i="155" s="1"/>
  <c r="O108" i="156" s="1"/>
  <c r="O108" i="157" s="1"/>
  <c r="O108" i="158" s="1"/>
  <c r="O108" i="159" s="1"/>
  <c r="O108" i="160" s="1"/>
  <c r="O108" i="161" s="1"/>
  <c r="O108" i="162" s="1"/>
  <c r="O108" i="163" s="1"/>
  <c r="O109" i="106"/>
  <c r="O109" i="107" s="1"/>
  <c r="O109" i="108" s="1"/>
  <c r="O109" i="109" s="1"/>
  <c r="O109" i="110" s="1"/>
  <c r="O109" i="111" s="1"/>
  <c r="O109" i="112" s="1"/>
  <c r="O109" i="113" s="1"/>
  <c r="O109" i="114" s="1"/>
  <c r="O109" i="115" s="1"/>
  <c r="O109" i="116" s="1"/>
  <c r="O109" i="117" s="1"/>
  <c r="O109" i="118" s="1"/>
  <c r="O109" i="119" s="1"/>
  <c r="O109" i="120" s="1"/>
  <c r="O109" i="121" s="1"/>
  <c r="O109" i="122" s="1"/>
  <c r="O109" i="123" s="1"/>
  <c r="O109" i="124" s="1"/>
  <c r="O109" i="125" s="1"/>
  <c r="O109" i="126" s="1"/>
  <c r="O109" i="127" s="1"/>
  <c r="O109" i="128" s="1"/>
  <c r="O109" i="129" s="1"/>
  <c r="O109" i="130" s="1"/>
  <c r="O109" i="131" s="1"/>
  <c r="O109" i="132" s="1"/>
  <c r="O109" i="133" s="1"/>
  <c r="O109" i="134" s="1"/>
  <c r="O109" i="135" s="1"/>
  <c r="O109" i="136" s="1"/>
  <c r="O109" i="137" s="1"/>
  <c r="O109" i="138" s="1"/>
  <c r="O109" i="139" s="1"/>
  <c r="O109" i="140" s="1"/>
  <c r="O109" i="141" s="1"/>
  <c r="O109" i="142" s="1"/>
  <c r="O109" i="143" s="1"/>
  <c r="O109" i="144" s="1"/>
  <c r="O109" i="145" s="1"/>
  <c r="O109" i="146" s="1"/>
  <c r="O109" i="147" s="1"/>
  <c r="O109" i="148" s="1"/>
  <c r="O109" i="149" s="1"/>
  <c r="O109" i="150" s="1"/>
  <c r="O109" i="151" s="1"/>
  <c r="O109" i="152" s="1"/>
  <c r="O109" i="153" s="1"/>
  <c r="O109" i="154" s="1"/>
  <c r="O109" i="155" s="1"/>
  <c r="O109" i="156" s="1"/>
  <c r="O109" i="157" s="1"/>
  <c r="O109" i="158" s="1"/>
  <c r="O109" i="159" s="1"/>
  <c r="O109" i="160" s="1"/>
  <c r="O109" i="161" s="1"/>
  <c r="O109" i="162" s="1"/>
  <c r="O109" i="163" s="1"/>
  <c r="O110" i="106"/>
  <c r="O110" i="107" s="1"/>
  <c r="O110" i="108" s="1"/>
  <c r="O110" i="109" s="1"/>
  <c r="O110" i="110" s="1"/>
  <c r="O110" i="111" s="1"/>
  <c r="O110" i="112" s="1"/>
  <c r="O110" i="113" s="1"/>
  <c r="O110" i="114" s="1"/>
  <c r="O110" i="115" s="1"/>
  <c r="O110" i="116" s="1"/>
  <c r="O110" i="117" s="1"/>
  <c r="O110" i="118" s="1"/>
  <c r="O110" i="119" s="1"/>
  <c r="O110" i="120" s="1"/>
  <c r="O110" i="121" s="1"/>
  <c r="O110" i="122" s="1"/>
  <c r="O110" i="123" s="1"/>
  <c r="O110" i="124" s="1"/>
  <c r="O110" i="125" s="1"/>
  <c r="O110" i="126" s="1"/>
  <c r="O110" i="127" s="1"/>
  <c r="O110" i="128" s="1"/>
  <c r="O110" i="129" s="1"/>
  <c r="O110" i="130" s="1"/>
  <c r="O110" i="131" s="1"/>
  <c r="O110" i="132" s="1"/>
  <c r="O110" i="133" s="1"/>
  <c r="O110" i="134" s="1"/>
  <c r="O110" i="135" s="1"/>
  <c r="O110" i="136" s="1"/>
  <c r="O110" i="137" s="1"/>
  <c r="O110" i="138" s="1"/>
  <c r="O110" i="139" s="1"/>
  <c r="O110" i="140" s="1"/>
  <c r="O110" i="141" s="1"/>
  <c r="O110" i="142" s="1"/>
  <c r="O110" i="143" s="1"/>
  <c r="O110" i="144" s="1"/>
  <c r="O110" i="145" s="1"/>
  <c r="O110" i="146" s="1"/>
  <c r="O110" i="147" s="1"/>
  <c r="O110" i="148" s="1"/>
  <c r="O110" i="149" s="1"/>
  <c r="O110" i="150" s="1"/>
  <c r="O110" i="151" s="1"/>
  <c r="O110" i="152" s="1"/>
  <c r="O110" i="153" s="1"/>
  <c r="O110" i="154" s="1"/>
  <c r="O110" i="155" s="1"/>
  <c r="O110" i="156" s="1"/>
  <c r="O110" i="157" s="1"/>
  <c r="O110" i="158" s="1"/>
  <c r="O110" i="159" s="1"/>
  <c r="O110" i="160" s="1"/>
  <c r="O110" i="161" s="1"/>
  <c r="O110" i="162" s="1"/>
  <c r="O110" i="163" s="1"/>
  <c r="O111" i="106"/>
  <c r="O111" i="107" s="1"/>
  <c r="O111" i="108" s="1"/>
  <c r="O111" i="109" s="1"/>
  <c r="O111" i="110" s="1"/>
  <c r="O111" i="111" s="1"/>
  <c r="O111" i="112" s="1"/>
  <c r="O111" i="113" s="1"/>
  <c r="O111" i="114" s="1"/>
  <c r="O111" i="115" s="1"/>
  <c r="O111" i="116" s="1"/>
  <c r="O111" i="117" s="1"/>
  <c r="O111" i="118" s="1"/>
  <c r="O111" i="119" s="1"/>
  <c r="O111" i="120" s="1"/>
  <c r="O111" i="121" s="1"/>
  <c r="O111" i="122" s="1"/>
  <c r="O111" i="123" s="1"/>
  <c r="O111" i="124" s="1"/>
  <c r="O111" i="125" s="1"/>
  <c r="O111" i="126" s="1"/>
  <c r="O111" i="127" s="1"/>
  <c r="O111" i="128" s="1"/>
  <c r="O111" i="129" s="1"/>
  <c r="O111" i="130" s="1"/>
  <c r="O111" i="131" s="1"/>
  <c r="O111" i="132" s="1"/>
  <c r="O111" i="133" s="1"/>
  <c r="O111" i="134" s="1"/>
  <c r="O111" i="135" s="1"/>
  <c r="O111" i="136" s="1"/>
  <c r="O111" i="137" s="1"/>
  <c r="O111" i="138" s="1"/>
  <c r="O111" i="139" s="1"/>
  <c r="O111" i="140" s="1"/>
  <c r="O111" i="141" s="1"/>
  <c r="O111" i="142" s="1"/>
  <c r="O111" i="143" s="1"/>
  <c r="O111" i="144" s="1"/>
  <c r="O111" i="145" s="1"/>
  <c r="O111" i="146" s="1"/>
  <c r="O111" i="147" s="1"/>
  <c r="O111" i="148" s="1"/>
  <c r="O111" i="149" s="1"/>
  <c r="O111" i="150" s="1"/>
  <c r="O111" i="151" s="1"/>
  <c r="O111" i="152" s="1"/>
  <c r="O111" i="153" s="1"/>
  <c r="O111" i="154" s="1"/>
  <c r="O111" i="155" s="1"/>
  <c r="O111" i="156" s="1"/>
  <c r="O111" i="157" s="1"/>
  <c r="O111" i="158" s="1"/>
  <c r="O111" i="159" s="1"/>
  <c r="O111" i="160" s="1"/>
  <c r="O111" i="161" s="1"/>
  <c r="O111" i="162" s="1"/>
  <c r="O111" i="163" s="1"/>
  <c r="O112" i="106"/>
  <c r="O112" i="107" s="1"/>
  <c r="O112" i="108" s="1"/>
  <c r="O112" i="109" s="1"/>
  <c r="O112" i="110" s="1"/>
  <c r="O112" i="111" s="1"/>
  <c r="O112" i="112" s="1"/>
  <c r="O112" i="113" s="1"/>
  <c r="O112" i="114" s="1"/>
  <c r="O112" i="115" s="1"/>
  <c r="O112" i="116" s="1"/>
  <c r="O112" i="117" s="1"/>
  <c r="O112" i="118" s="1"/>
  <c r="O112" i="119" s="1"/>
  <c r="O112" i="120" s="1"/>
  <c r="O112" i="121" s="1"/>
  <c r="O112" i="122" s="1"/>
  <c r="O112" i="123" s="1"/>
  <c r="O112" i="124" s="1"/>
  <c r="O112" i="125" s="1"/>
  <c r="O112" i="126" s="1"/>
  <c r="O112" i="127" s="1"/>
  <c r="O112" i="128" s="1"/>
  <c r="O112" i="129" s="1"/>
  <c r="O112" i="130" s="1"/>
  <c r="O112" i="131" s="1"/>
  <c r="O112" i="132" s="1"/>
  <c r="O112" i="133" s="1"/>
  <c r="O112" i="134" s="1"/>
  <c r="O112" i="135" s="1"/>
  <c r="O112" i="136" s="1"/>
  <c r="O112" i="137" s="1"/>
  <c r="O112" i="138" s="1"/>
  <c r="O112" i="139" s="1"/>
  <c r="O112" i="140" s="1"/>
  <c r="O112" i="141" s="1"/>
  <c r="O112" i="142" s="1"/>
  <c r="O112" i="143" s="1"/>
  <c r="O112" i="144" s="1"/>
  <c r="O112" i="145" s="1"/>
  <c r="O112" i="146" s="1"/>
  <c r="O112" i="147" s="1"/>
  <c r="O112" i="148" s="1"/>
  <c r="O112" i="149" s="1"/>
  <c r="O112" i="150" s="1"/>
  <c r="O112" i="151" s="1"/>
  <c r="O112" i="152" s="1"/>
  <c r="O112" i="153" s="1"/>
  <c r="O112" i="154" s="1"/>
  <c r="O112" i="155" s="1"/>
  <c r="O112" i="156" s="1"/>
  <c r="O112" i="157" s="1"/>
  <c r="O112" i="158" s="1"/>
  <c r="O112" i="159" s="1"/>
  <c r="O112" i="160" s="1"/>
  <c r="O112" i="161" s="1"/>
  <c r="O112" i="162" s="1"/>
  <c r="O112" i="163" s="1"/>
  <c r="O113" i="106"/>
  <c r="O113" i="107" s="1"/>
  <c r="O113" i="108" s="1"/>
  <c r="O113" i="109" s="1"/>
  <c r="O113" i="110" s="1"/>
  <c r="O113" i="111" s="1"/>
  <c r="O113" i="112" s="1"/>
  <c r="O113" i="113" s="1"/>
  <c r="O113" i="114" s="1"/>
  <c r="O113" i="115" s="1"/>
  <c r="O113" i="116" s="1"/>
  <c r="O113" i="117" s="1"/>
  <c r="O113" i="118" s="1"/>
  <c r="O113" i="119" s="1"/>
  <c r="O113" i="120" s="1"/>
  <c r="O113" i="121" s="1"/>
  <c r="O113" i="122" s="1"/>
  <c r="O113" i="123" s="1"/>
  <c r="O113" i="124" s="1"/>
  <c r="O113" i="125" s="1"/>
  <c r="O113" i="126" s="1"/>
  <c r="O113" i="127" s="1"/>
  <c r="O113" i="128" s="1"/>
  <c r="O113" i="129" s="1"/>
  <c r="O113" i="130" s="1"/>
  <c r="O113" i="131" s="1"/>
  <c r="O113" i="132" s="1"/>
  <c r="O113" i="133" s="1"/>
  <c r="O113" i="134" s="1"/>
  <c r="O113" i="135" s="1"/>
  <c r="O113" i="136" s="1"/>
  <c r="O113" i="137" s="1"/>
  <c r="O113" i="138" s="1"/>
  <c r="O113" i="139" s="1"/>
  <c r="O113" i="140" s="1"/>
  <c r="O113" i="141" s="1"/>
  <c r="O113" i="142" s="1"/>
  <c r="O113" i="143" s="1"/>
  <c r="O113" i="144" s="1"/>
  <c r="O113" i="145" s="1"/>
  <c r="O113" i="146" s="1"/>
  <c r="O113" i="147" s="1"/>
  <c r="O113" i="148" s="1"/>
  <c r="O113" i="149" s="1"/>
  <c r="O113" i="150" s="1"/>
  <c r="O113" i="151" s="1"/>
  <c r="O113" i="152" s="1"/>
  <c r="O113" i="153" s="1"/>
  <c r="O113" i="154" s="1"/>
  <c r="O113" i="155" s="1"/>
  <c r="O113" i="156" s="1"/>
  <c r="O113" i="157" s="1"/>
  <c r="O113" i="158" s="1"/>
  <c r="O113" i="159" s="1"/>
  <c r="O113" i="160" s="1"/>
  <c r="O113" i="161" s="1"/>
  <c r="O113" i="162" s="1"/>
  <c r="O113" i="163" s="1"/>
  <c r="O114" i="106"/>
  <c r="O114" i="107" s="1"/>
  <c r="O114" i="108" s="1"/>
  <c r="O114" i="109" s="1"/>
  <c r="O114" i="110" s="1"/>
  <c r="O114" i="111" s="1"/>
  <c r="O114" i="112" s="1"/>
  <c r="O114" i="113" s="1"/>
  <c r="O114" i="114" s="1"/>
  <c r="O114" i="115" s="1"/>
  <c r="O114" i="116" s="1"/>
  <c r="O114" i="117" s="1"/>
  <c r="O114" i="118" s="1"/>
  <c r="O114" i="119" s="1"/>
  <c r="O114" i="120" s="1"/>
  <c r="O114" i="121" s="1"/>
  <c r="O114" i="122" s="1"/>
  <c r="O114" i="123" s="1"/>
  <c r="O114" i="124" s="1"/>
  <c r="O114" i="125" s="1"/>
  <c r="O114" i="126" s="1"/>
  <c r="O114" i="127" s="1"/>
  <c r="O114" i="128" s="1"/>
  <c r="O114" i="129" s="1"/>
  <c r="O114" i="130" s="1"/>
  <c r="O114" i="131" s="1"/>
  <c r="O114" i="132" s="1"/>
  <c r="O114" i="133" s="1"/>
  <c r="O114" i="134" s="1"/>
  <c r="O114" i="135" s="1"/>
  <c r="O114" i="136" s="1"/>
  <c r="O114" i="137" s="1"/>
  <c r="O114" i="138" s="1"/>
  <c r="O114" i="139" s="1"/>
  <c r="O114" i="140" s="1"/>
  <c r="O114" i="141" s="1"/>
  <c r="O114" i="142" s="1"/>
  <c r="O114" i="143" s="1"/>
  <c r="O114" i="144" s="1"/>
  <c r="O114" i="145" s="1"/>
  <c r="O114" i="146" s="1"/>
  <c r="O114" i="147" s="1"/>
  <c r="O114" i="148" s="1"/>
  <c r="O114" i="149" s="1"/>
  <c r="O114" i="150" s="1"/>
  <c r="O114" i="151" s="1"/>
  <c r="O114" i="152" s="1"/>
  <c r="O114" i="153" s="1"/>
  <c r="O114" i="154" s="1"/>
  <c r="O114" i="155" s="1"/>
  <c r="O114" i="156" s="1"/>
  <c r="O114" i="157" s="1"/>
  <c r="O114" i="158" s="1"/>
  <c r="O114" i="159" s="1"/>
  <c r="O114" i="160" s="1"/>
  <c r="O114" i="161" s="1"/>
  <c r="O114" i="162" s="1"/>
  <c r="O114" i="163" s="1"/>
  <c r="O115" i="106"/>
  <c r="O115" i="107" s="1"/>
  <c r="O115" i="108" s="1"/>
  <c r="O115" i="109" s="1"/>
  <c r="O115" i="110" s="1"/>
  <c r="O115" i="111" s="1"/>
  <c r="O115" i="112" s="1"/>
  <c r="O115" i="113" s="1"/>
  <c r="O115" i="114" s="1"/>
  <c r="O115" i="115" s="1"/>
  <c r="O115" i="116" s="1"/>
  <c r="O115" i="117" s="1"/>
  <c r="O115" i="118" s="1"/>
  <c r="O115" i="119" s="1"/>
  <c r="O115" i="120" s="1"/>
  <c r="O115" i="121" s="1"/>
  <c r="O115" i="122" s="1"/>
  <c r="O115" i="123" s="1"/>
  <c r="O115" i="124" s="1"/>
  <c r="O115" i="125" s="1"/>
  <c r="O115" i="126" s="1"/>
  <c r="O115" i="127" s="1"/>
  <c r="O115" i="128" s="1"/>
  <c r="O115" i="129" s="1"/>
  <c r="O115" i="130" s="1"/>
  <c r="O115" i="131" s="1"/>
  <c r="O115" i="132" s="1"/>
  <c r="O115" i="133" s="1"/>
  <c r="O115" i="134" s="1"/>
  <c r="O115" i="135" s="1"/>
  <c r="O115" i="136" s="1"/>
  <c r="O115" i="137" s="1"/>
  <c r="O115" i="138" s="1"/>
  <c r="O115" i="139" s="1"/>
  <c r="O115" i="140" s="1"/>
  <c r="O115" i="141" s="1"/>
  <c r="O115" i="142" s="1"/>
  <c r="O115" i="143" s="1"/>
  <c r="O115" i="144" s="1"/>
  <c r="O115" i="145" s="1"/>
  <c r="O115" i="146" s="1"/>
  <c r="O115" i="147" s="1"/>
  <c r="O115" i="148" s="1"/>
  <c r="O115" i="149" s="1"/>
  <c r="O115" i="150" s="1"/>
  <c r="O115" i="151" s="1"/>
  <c r="O115" i="152" s="1"/>
  <c r="O115" i="153" s="1"/>
  <c r="O115" i="154" s="1"/>
  <c r="O115" i="155" s="1"/>
  <c r="O115" i="156" s="1"/>
  <c r="O115" i="157" s="1"/>
  <c r="O115" i="158" s="1"/>
  <c r="O115" i="159" s="1"/>
  <c r="O115" i="160" s="1"/>
  <c r="O115" i="161" s="1"/>
  <c r="O115" i="162" s="1"/>
  <c r="O115" i="163" s="1"/>
  <c r="O116" i="106"/>
  <c r="O116" i="107" s="1"/>
  <c r="O116" i="108" s="1"/>
  <c r="O116" i="109" s="1"/>
  <c r="O116" i="110" s="1"/>
  <c r="O116" i="111" s="1"/>
  <c r="O116" i="112" s="1"/>
  <c r="O116" i="113" s="1"/>
  <c r="O116" i="114" s="1"/>
  <c r="O116" i="115" s="1"/>
  <c r="O116" i="116" s="1"/>
  <c r="O116" i="117" s="1"/>
  <c r="O116" i="118" s="1"/>
  <c r="O116" i="119" s="1"/>
  <c r="O116" i="120" s="1"/>
  <c r="O116" i="121" s="1"/>
  <c r="O116" i="122" s="1"/>
  <c r="O116" i="123" s="1"/>
  <c r="O116" i="124" s="1"/>
  <c r="O116" i="125" s="1"/>
  <c r="O116" i="126" s="1"/>
  <c r="O116" i="127" s="1"/>
  <c r="O116" i="128" s="1"/>
  <c r="O116" i="129" s="1"/>
  <c r="O116" i="130" s="1"/>
  <c r="O116" i="131" s="1"/>
  <c r="O116" i="132" s="1"/>
  <c r="O116" i="133" s="1"/>
  <c r="O116" i="134" s="1"/>
  <c r="O116" i="135" s="1"/>
  <c r="O116" i="136" s="1"/>
  <c r="O116" i="137" s="1"/>
  <c r="O116" i="138" s="1"/>
  <c r="O116" i="139" s="1"/>
  <c r="O116" i="140" s="1"/>
  <c r="O116" i="141" s="1"/>
  <c r="O116" i="142" s="1"/>
  <c r="O116" i="143" s="1"/>
  <c r="O116" i="144" s="1"/>
  <c r="O116" i="145" s="1"/>
  <c r="O116" i="146" s="1"/>
  <c r="O116" i="147" s="1"/>
  <c r="O116" i="148" s="1"/>
  <c r="O116" i="149" s="1"/>
  <c r="O116" i="150" s="1"/>
  <c r="O116" i="151" s="1"/>
  <c r="O116" i="152" s="1"/>
  <c r="O116" i="153" s="1"/>
  <c r="O116" i="154" s="1"/>
  <c r="O116" i="155" s="1"/>
  <c r="O116" i="156" s="1"/>
  <c r="O116" i="157" s="1"/>
  <c r="O116" i="158" s="1"/>
  <c r="O116" i="159" s="1"/>
  <c r="O116" i="160" s="1"/>
  <c r="O116" i="161" s="1"/>
  <c r="O116" i="162" s="1"/>
  <c r="O116" i="163" s="1"/>
  <c r="O117" i="106"/>
  <c r="O117" i="107" s="1"/>
  <c r="O117" i="108" s="1"/>
  <c r="O117" i="109" s="1"/>
  <c r="O117" i="110" s="1"/>
  <c r="O117" i="111" s="1"/>
  <c r="O117" i="112" s="1"/>
  <c r="O117" i="113" s="1"/>
  <c r="O117" i="114" s="1"/>
  <c r="O117" i="115" s="1"/>
  <c r="O117" i="116" s="1"/>
  <c r="O117" i="117" s="1"/>
  <c r="O117" i="118" s="1"/>
  <c r="O117" i="119" s="1"/>
  <c r="O117" i="120" s="1"/>
  <c r="O117" i="121" s="1"/>
  <c r="O117" i="122" s="1"/>
  <c r="O117" i="123" s="1"/>
  <c r="O117" i="124" s="1"/>
  <c r="O117" i="125" s="1"/>
  <c r="O117" i="126" s="1"/>
  <c r="O117" i="127" s="1"/>
  <c r="O117" i="128" s="1"/>
  <c r="O117" i="129" s="1"/>
  <c r="O117" i="130" s="1"/>
  <c r="O117" i="131" s="1"/>
  <c r="O117" i="132" s="1"/>
  <c r="O117" i="133" s="1"/>
  <c r="O117" i="134" s="1"/>
  <c r="O117" i="135" s="1"/>
  <c r="O117" i="136" s="1"/>
  <c r="O117" i="137" s="1"/>
  <c r="O117" i="138" s="1"/>
  <c r="O117" i="139" s="1"/>
  <c r="O117" i="140" s="1"/>
  <c r="O117" i="141" s="1"/>
  <c r="O117" i="142" s="1"/>
  <c r="O117" i="143" s="1"/>
  <c r="O117" i="144" s="1"/>
  <c r="O117" i="145" s="1"/>
  <c r="O117" i="146" s="1"/>
  <c r="O117" i="147" s="1"/>
  <c r="O117" i="148" s="1"/>
  <c r="O117" i="149" s="1"/>
  <c r="O117" i="150" s="1"/>
  <c r="O117" i="151" s="1"/>
  <c r="O117" i="152" s="1"/>
  <c r="O117" i="153" s="1"/>
  <c r="O117" i="154" s="1"/>
  <c r="O117" i="155" s="1"/>
  <c r="O117" i="156" s="1"/>
  <c r="O117" i="157" s="1"/>
  <c r="O117" i="158" s="1"/>
  <c r="O117" i="159" s="1"/>
  <c r="O117" i="160" s="1"/>
  <c r="O117" i="161" s="1"/>
  <c r="O117" i="162" s="1"/>
  <c r="O117" i="163" s="1"/>
  <c r="O118" i="106"/>
  <c r="O118" i="107" s="1"/>
  <c r="O118" i="108" s="1"/>
  <c r="O118" i="109" s="1"/>
  <c r="O118" i="110" s="1"/>
  <c r="O118" i="111" s="1"/>
  <c r="O118" i="112" s="1"/>
  <c r="O118" i="113" s="1"/>
  <c r="O118" i="114" s="1"/>
  <c r="O118" i="115" s="1"/>
  <c r="O118" i="116" s="1"/>
  <c r="O118" i="117" s="1"/>
  <c r="O118" i="118" s="1"/>
  <c r="O118" i="119" s="1"/>
  <c r="O118" i="120" s="1"/>
  <c r="O118" i="121" s="1"/>
  <c r="O118" i="122" s="1"/>
  <c r="O118" i="123" s="1"/>
  <c r="O118" i="124" s="1"/>
  <c r="O118" i="125" s="1"/>
  <c r="O118" i="126" s="1"/>
  <c r="O118" i="127" s="1"/>
  <c r="O118" i="128" s="1"/>
  <c r="O118" i="129" s="1"/>
  <c r="O118" i="130" s="1"/>
  <c r="O118" i="131" s="1"/>
  <c r="O118" i="132" s="1"/>
  <c r="O118" i="133" s="1"/>
  <c r="O118" i="134" s="1"/>
  <c r="O118" i="135" s="1"/>
  <c r="O118" i="136" s="1"/>
  <c r="O118" i="137" s="1"/>
  <c r="O118" i="138" s="1"/>
  <c r="O118" i="139" s="1"/>
  <c r="O118" i="140" s="1"/>
  <c r="O118" i="141" s="1"/>
  <c r="O118" i="142" s="1"/>
  <c r="O118" i="143" s="1"/>
  <c r="O118" i="144" s="1"/>
  <c r="O118" i="145" s="1"/>
  <c r="O118" i="146" s="1"/>
  <c r="O118" i="147" s="1"/>
  <c r="O118" i="148" s="1"/>
  <c r="O118" i="149" s="1"/>
  <c r="O118" i="150" s="1"/>
  <c r="O118" i="151" s="1"/>
  <c r="O118" i="152" s="1"/>
  <c r="O118" i="153" s="1"/>
  <c r="O118" i="154" s="1"/>
  <c r="O118" i="155" s="1"/>
  <c r="O118" i="156" s="1"/>
  <c r="O118" i="157" s="1"/>
  <c r="O118" i="158" s="1"/>
  <c r="O118" i="159" s="1"/>
  <c r="O118" i="160" s="1"/>
  <c r="O118" i="161" s="1"/>
  <c r="O118" i="162" s="1"/>
  <c r="O118" i="163" s="1"/>
  <c r="O119" i="106"/>
  <c r="O119" i="107" s="1"/>
  <c r="O119" i="108" s="1"/>
  <c r="O119" i="109" s="1"/>
  <c r="O119" i="110" s="1"/>
  <c r="O119" i="111" s="1"/>
  <c r="O119" i="112" s="1"/>
  <c r="O119" i="113" s="1"/>
  <c r="O119" i="114" s="1"/>
  <c r="O119" i="115" s="1"/>
  <c r="O119" i="116" s="1"/>
  <c r="O119" i="117" s="1"/>
  <c r="O119" i="118" s="1"/>
  <c r="O119" i="119" s="1"/>
  <c r="O119" i="120" s="1"/>
  <c r="O119" i="121" s="1"/>
  <c r="O119" i="122" s="1"/>
  <c r="O119" i="123" s="1"/>
  <c r="O119" i="124" s="1"/>
  <c r="O119" i="125" s="1"/>
  <c r="O119" i="126" s="1"/>
  <c r="O119" i="127" s="1"/>
  <c r="O119" i="128" s="1"/>
  <c r="O119" i="129" s="1"/>
  <c r="O119" i="130" s="1"/>
  <c r="O119" i="131" s="1"/>
  <c r="O119" i="132" s="1"/>
  <c r="O119" i="133" s="1"/>
  <c r="O119" i="134" s="1"/>
  <c r="O119" i="135" s="1"/>
  <c r="O119" i="136" s="1"/>
  <c r="O119" i="137" s="1"/>
  <c r="O119" i="138" s="1"/>
  <c r="O119" i="139" s="1"/>
  <c r="O119" i="140" s="1"/>
  <c r="O119" i="141" s="1"/>
  <c r="O119" i="142" s="1"/>
  <c r="O119" i="143" s="1"/>
  <c r="O119" i="144" s="1"/>
  <c r="O119" i="145" s="1"/>
  <c r="O119" i="146" s="1"/>
  <c r="O119" i="147" s="1"/>
  <c r="O119" i="148" s="1"/>
  <c r="O119" i="149" s="1"/>
  <c r="O119" i="150" s="1"/>
  <c r="O119" i="151" s="1"/>
  <c r="O119" i="152" s="1"/>
  <c r="O119" i="153" s="1"/>
  <c r="O119" i="154" s="1"/>
  <c r="O119" i="155" s="1"/>
  <c r="O119" i="156" s="1"/>
  <c r="O119" i="157" s="1"/>
  <c r="O119" i="158" s="1"/>
  <c r="O119" i="159" s="1"/>
  <c r="O119" i="160" s="1"/>
  <c r="O119" i="161" s="1"/>
  <c r="O119" i="162" s="1"/>
  <c r="O119" i="163" s="1"/>
  <c r="O120" i="106"/>
  <c r="O120" i="107" s="1"/>
  <c r="O120" i="108" s="1"/>
  <c r="O120" i="109" s="1"/>
  <c r="O120" i="110" s="1"/>
  <c r="O120" i="111" s="1"/>
  <c r="O120" i="112" s="1"/>
  <c r="O120" i="113" s="1"/>
  <c r="O120" i="114" s="1"/>
  <c r="O120" i="115" s="1"/>
  <c r="O120" i="116" s="1"/>
  <c r="O120" i="117" s="1"/>
  <c r="O120" i="118" s="1"/>
  <c r="O120" i="119" s="1"/>
  <c r="O120" i="120" s="1"/>
  <c r="O120" i="121" s="1"/>
  <c r="O120" i="122" s="1"/>
  <c r="O120" i="123" s="1"/>
  <c r="O120" i="124" s="1"/>
  <c r="O120" i="125" s="1"/>
  <c r="O120" i="126" s="1"/>
  <c r="O120" i="127" s="1"/>
  <c r="O120" i="128" s="1"/>
  <c r="O120" i="129" s="1"/>
  <c r="O120" i="130" s="1"/>
  <c r="O120" i="131" s="1"/>
  <c r="O120" i="132" s="1"/>
  <c r="O120" i="133" s="1"/>
  <c r="O120" i="134" s="1"/>
  <c r="O120" i="135" s="1"/>
  <c r="O120" i="136" s="1"/>
  <c r="O120" i="137" s="1"/>
  <c r="O120" i="138" s="1"/>
  <c r="O120" i="139" s="1"/>
  <c r="O120" i="140" s="1"/>
  <c r="O120" i="141" s="1"/>
  <c r="O120" i="142" s="1"/>
  <c r="O120" i="143" s="1"/>
  <c r="O120" i="144" s="1"/>
  <c r="O120" i="145" s="1"/>
  <c r="O120" i="146" s="1"/>
  <c r="O120" i="147" s="1"/>
  <c r="O120" i="148" s="1"/>
  <c r="O120" i="149" s="1"/>
  <c r="O120" i="150" s="1"/>
  <c r="O120" i="151" s="1"/>
  <c r="O120" i="152" s="1"/>
  <c r="O120" i="153" s="1"/>
  <c r="O120" i="154" s="1"/>
  <c r="O120" i="155" s="1"/>
  <c r="O120" i="156" s="1"/>
  <c r="O120" i="157" s="1"/>
  <c r="O120" i="158" s="1"/>
  <c r="O120" i="159" s="1"/>
  <c r="O120" i="160" s="1"/>
  <c r="O120" i="161" s="1"/>
  <c r="O120" i="162" s="1"/>
  <c r="O120" i="163" s="1"/>
  <c r="O121" i="106"/>
  <c r="O121" i="107" s="1"/>
  <c r="O121" i="108" s="1"/>
  <c r="O121" i="109" s="1"/>
  <c r="O121" i="110" s="1"/>
  <c r="O121" i="111" s="1"/>
  <c r="O121" i="112" s="1"/>
  <c r="O121" i="113" s="1"/>
  <c r="O121" i="114" s="1"/>
  <c r="O121" i="115" s="1"/>
  <c r="O121" i="116" s="1"/>
  <c r="O121" i="117" s="1"/>
  <c r="O121" i="118" s="1"/>
  <c r="O121" i="119" s="1"/>
  <c r="O121" i="120" s="1"/>
  <c r="O121" i="121" s="1"/>
  <c r="O121" i="122" s="1"/>
  <c r="O121" i="123" s="1"/>
  <c r="O121" i="124" s="1"/>
  <c r="O121" i="125" s="1"/>
  <c r="O121" i="126" s="1"/>
  <c r="O121" i="127" s="1"/>
  <c r="O121" i="128" s="1"/>
  <c r="O121" i="129" s="1"/>
  <c r="O121" i="130" s="1"/>
  <c r="O121" i="131" s="1"/>
  <c r="O121" i="132" s="1"/>
  <c r="O121" i="133" s="1"/>
  <c r="O121" i="134" s="1"/>
  <c r="O121" i="135" s="1"/>
  <c r="O121" i="136" s="1"/>
  <c r="O121" i="137" s="1"/>
  <c r="O121" i="138" s="1"/>
  <c r="O121" i="139" s="1"/>
  <c r="O121" i="140" s="1"/>
  <c r="O121" i="141" s="1"/>
  <c r="O121" i="142" s="1"/>
  <c r="O121" i="143" s="1"/>
  <c r="O121" i="144" s="1"/>
  <c r="O121" i="145" s="1"/>
  <c r="O121" i="146" s="1"/>
  <c r="O121" i="147" s="1"/>
  <c r="O121" i="148" s="1"/>
  <c r="O121" i="149" s="1"/>
  <c r="O121" i="150" s="1"/>
  <c r="O121" i="151" s="1"/>
  <c r="O121" i="152" s="1"/>
  <c r="O121" i="153" s="1"/>
  <c r="O121" i="154" s="1"/>
  <c r="O121" i="155" s="1"/>
  <c r="O121" i="156" s="1"/>
  <c r="O121" i="157" s="1"/>
  <c r="O121" i="158" s="1"/>
  <c r="O121" i="159" s="1"/>
  <c r="O121" i="160" s="1"/>
  <c r="O121" i="161" s="1"/>
  <c r="O121" i="162" s="1"/>
  <c r="O121" i="163" s="1"/>
  <c r="O122" i="106"/>
  <c r="O122" i="107" s="1"/>
  <c r="O122" i="108" s="1"/>
  <c r="O122" i="109" s="1"/>
  <c r="O122" i="110" s="1"/>
  <c r="O122" i="111" s="1"/>
  <c r="O122" i="112" s="1"/>
  <c r="O122" i="113" s="1"/>
  <c r="O122" i="114" s="1"/>
  <c r="O122" i="115" s="1"/>
  <c r="O122" i="116" s="1"/>
  <c r="O122" i="117" s="1"/>
  <c r="O122" i="118" s="1"/>
  <c r="O122" i="119" s="1"/>
  <c r="O122" i="120" s="1"/>
  <c r="O122" i="121" s="1"/>
  <c r="O122" i="122" s="1"/>
  <c r="O122" i="123" s="1"/>
  <c r="O122" i="124" s="1"/>
  <c r="O122" i="125" s="1"/>
  <c r="O122" i="126" s="1"/>
  <c r="O122" i="127" s="1"/>
  <c r="O122" i="128" s="1"/>
  <c r="O122" i="129" s="1"/>
  <c r="O122" i="130" s="1"/>
  <c r="O122" i="131" s="1"/>
  <c r="O122" i="132" s="1"/>
  <c r="O122" i="133" s="1"/>
  <c r="O122" i="134" s="1"/>
  <c r="O122" i="135" s="1"/>
  <c r="O122" i="136" s="1"/>
  <c r="O122" i="137" s="1"/>
  <c r="O122" i="138" s="1"/>
  <c r="O122" i="139" s="1"/>
  <c r="O122" i="140" s="1"/>
  <c r="O122" i="141" s="1"/>
  <c r="O122" i="142" s="1"/>
  <c r="O122" i="143" s="1"/>
  <c r="O122" i="144" s="1"/>
  <c r="O122" i="145" s="1"/>
  <c r="O122" i="146" s="1"/>
  <c r="O122" i="147" s="1"/>
  <c r="O122" i="148" s="1"/>
  <c r="O122" i="149" s="1"/>
  <c r="O122" i="150" s="1"/>
  <c r="O122" i="151" s="1"/>
  <c r="O122" i="152" s="1"/>
  <c r="O122" i="153" s="1"/>
  <c r="O122" i="154" s="1"/>
  <c r="O122" i="155" s="1"/>
  <c r="O122" i="156" s="1"/>
  <c r="O122" i="157" s="1"/>
  <c r="O122" i="158" s="1"/>
  <c r="O122" i="159" s="1"/>
  <c r="O122" i="160" s="1"/>
  <c r="O122" i="161" s="1"/>
  <c r="O122" i="162" s="1"/>
  <c r="O122" i="163" s="1"/>
  <c r="O123" i="106"/>
  <c r="O123" i="107" s="1"/>
  <c r="O123" i="108" s="1"/>
  <c r="O123" i="109" s="1"/>
  <c r="O123" i="110" s="1"/>
  <c r="O123" i="111" s="1"/>
  <c r="O123" i="112" s="1"/>
  <c r="O123" i="113" s="1"/>
  <c r="O123" i="114" s="1"/>
  <c r="O123" i="115" s="1"/>
  <c r="O123" i="116" s="1"/>
  <c r="O123" i="117" s="1"/>
  <c r="O123" i="118" s="1"/>
  <c r="O123" i="119" s="1"/>
  <c r="O123" i="120" s="1"/>
  <c r="O123" i="121" s="1"/>
  <c r="O123" i="122" s="1"/>
  <c r="O123" i="123" s="1"/>
  <c r="O123" i="124" s="1"/>
  <c r="O123" i="125" s="1"/>
  <c r="O123" i="126" s="1"/>
  <c r="O123" i="127" s="1"/>
  <c r="O123" i="128" s="1"/>
  <c r="O123" i="129" s="1"/>
  <c r="O123" i="130" s="1"/>
  <c r="O123" i="131" s="1"/>
  <c r="O123" i="132" s="1"/>
  <c r="O123" i="133" s="1"/>
  <c r="O123" i="134" s="1"/>
  <c r="O123" i="135" s="1"/>
  <c r="O123" i="136" s="1"/>
  <c r="O123" i="137" s="1"/>
  <c r="O123" i="138" s="1"/>
  <c r="O123" i="139" s="1"/>
  <c r="O123" i="140" s="1"/>
  <c r="O123" i="141" s="1"/>
  <c r="O123" i="142" s="1"/>
  <c r="O123" i="143" s="1"/>
  <c r="O123" i="144" s="1"/>
  <c r="O123" i="145" s="1"/>
  <c r="O123" i="146" s="1"/>
  <c r="O123" i="147" s="1"/>
  <c r="O123" i="148" s="1"/>
  <c r="O123" i="149" s="1"/>
  <c r="O123" i="150" s="1"/>
  <c r="O123" i="151" s="1"/>
  <c r="O123" i="152" s="1"/>
  <c r="O123" i="153" s="1"/>
  <c r="O123" i="154" s="1"/>
  <c r="O123" i="155" s="1"/>
  <c r="O123" i="156" s="1"/>
  <c r="O123" i="157" s="1"/>
  <c r="O123" i="158" s="1"/>
  <c r="O123" i="159" s="1"/>
  <c r="O123" i="160" s="1"/>
  <c r="O123" i="161" s="1"/>
  <c r="O123" i="162" s="1"/>
  <c r="O123" i="163" s="1"/>
  <c r="O124" i="106"/>
  <c r="O124" i="107" s="1"/>
  <c r="O124" i="108" s="1"/>
  <c r="O124" i="109" s="1"/>
  <c r="O124" i="110" s="1"/>
  <c r="O124" i="111" s="1"/>
  <c r="O124" i="112" s="1"/>
  <c r="O124" i="113" s="1"/>
  <c r="O124" i="114" s="1"/>
  <c r="O124" i="115" s="1"/>
  <c r="O124" i="116" s="1"/>
  <c r="O124" i="117" s="1"/>
  <c r="O124" i="118" s="1"/>
  <c r="O124" i="119" s="1"/>
  <c r="O124" i="120" s="1"/>
  <c r="O124" i="121" s="1"/>
  <c r="O124" i="122" s="1"/>
  <c r="O124" i="123" s="1"/>
  <c r="O124" i="124" s="1"/>
  <c r="O124" i="125" s="1"/>
  <c r="O124" i="126" s="1"/>
  <c r="O124" i="127" s="1"/>
  <c r="O124" i="128" s="1"/>
  <c r="O124" i="129" s="1"/>
  <c r="O124" i="130" s="1"/>
  <c r="O124" i="131" s="1"/>
  <c r="O124" i="132" s="1"/>
  <c r="O124" i="133" s="1"/>
  <c r="O124" i="134" s="1"/>
  <c r="O124" i="135" s="1"/>
  <c r="O124" i="136" s="1"/>
  <c r="O124" i="137" s="1"/>
  <c r="O124" i="138" s="1"/>
  <c r="O124" i="139" s="1"/>
  <c r="O124" i="140" s="1"/>
  <c r="O124" i="141" s="1"/>
  <c r="O124" i="142" s="1"/>
  <c r="O124" i="143" s="1"/>
  <c r="O124" i="144" s="1"/>
  <c r="O124" i="145" s="1"/>
  <c r="O124" i="146" s="1"/>
  <c r="O124" i="147" s="1"/>
  <c r="O124" i="148" s="1"/>
  <c r="O124" i="149" s="1"/>
  <c r="O124" i="150" s="1"/>
  <c r="O124" i="151" s="1"/>
  <c r="O124" i="152" s="1"/>
  <c r="O124" i="153" s="1"/>
  <c r="O124" i="154" s="1"/>
  <c r="O124" i="155" s="1"/>
  <c r="O124" i="156" s="1"/>
  <c r="O124" i="157" s="1"/>
  <c r="O124" i="158" s="1"/>
  <c r="O124" i="159" s="1"/>
  <c r="O124" i="160" s="1"/>
  <c r="O124" i="161" s="1"/>
  <c r="O124" i="162" s="1"/>
  <c r="O124" i="163" s="1"/>
  <c r="O125" i="106"/>
  <c r="O125" i="107" s="1"/>
  <c r="O125" i="108" s="1"/>
  <c r="O125" i="109" s="1"/>
  <c r="O125" i="110" s="1"/>
  <c r="O125" i="111" s="1"/>
  <c r="O125" i="112" s="1"/>
  <c r="O125" i="113" s="1"/>
  <c r="O125" i="114" s="1"/>
  <c r="O125" i="115" s="1"/>
  <c r="O125" i="116" s="1"/>
  <c r="O125" i="117" s="1"/>
  <c r="O125" i="118" s="1"/>
  <c r="O125" i="119" s="1"/>
  <c r="O125" i="120" s="1"/>
  <c r="O125" i="121" s="1"/>
  <c r="O125" i="122" s="1"/>
  <c r="O125" i="123" s="1"/>
  <c r="O125" i="124" s="1"/>
  <c r="O125" i="125" s="1"/>
  <c r="O125" i="126" s="1"/>
  <c r="O125" i="127" s="1"/>
  <c r="O125" i="128" s="1"/>
  <c r="O125" i="129" s="1"/>
  <c r="O125" i="130" s="1"/>
  <c r="O125" i="131" s="1"/>
  <c r="O125" i="132" s="1"/>
  <c r="O125" i="133" s="1"/>
  <c r="O125" i="134" s="1"/>
  <c r="O125" i="135" s="1"/>
  <c r="O125" i="136" s="1"/>
  <c r="O125" i="137" s="1"/>
  <c r="O125" i="138" s="1"/>
  <c r="O125" i="139" s="1"/>
  <c r="O125" i="140" s="1"/>
  <c r="O125" i="141" s="1"/>
  <c r="O125" i="142" s="1"/>
  <c r="O125" i="143" s="1"/>
  <c r="O125" i="144" s="1"/>
  <c r="O125" i="145" s="1"/>
  <c r="O125" i="146" s="1"/>
  <c r="O125" i="147" s="1"/>
  <c r="O125" i="148" s="1"/>
  <c r="O125" i="149" s="1"/>
  <c r="O125" i="150" s="1"/>
  <c r="O125" i="151" s="1"/>
  <c r="O125" i="152" s="1"/>
  <c r="O125" i="153" s="1"/>
  <c r="O125" i="154" s="1"/>
  <c r="O125" i="155" s="1"/>
  <c r="O125" i="156" s="1"/>
  <c r="O125" i="157" s="1"/>
  <c r="O125" i="158" s="1"/>
  <c r="O125" i="159" s="1"/>
  <c r="O125" i="160" s="1"/>
  <c r="O125" i="161" s="1"/>
  <c r="O125" i="162" s="1"/>
  <c r="O125" i="163" s="1"/>
  <c r="O126" i="106"/>
  <c r="O126" i="107" s="1"/>
  <c r="O126" i="108" s="1"/>
  <c r="O126" i="109" s="1"/>
  <c r="O126" i="110" s="1"/>
  <c r="O126" i="111" s="1"/>
  <c r="O126" i="112" s="1"/>
  <c r="O126" i="113" s="1"/>
  <c r="O126" i="114" s="1"/>
  <c r="O126" i="115" s="1"/>
  <c r="O126" i="116" s="1"/>
  <c r="O126" i="117" s="1"/>
  <c r="O126" i="118" s="1"/>
  <c r="O126" i="119" s="1"/>
  <c r="O126" i="120" s="1"/>
  <c r="O126" i="121" s="1"/>
  <c r="O126" i="122" s="1"/>
  <c r="O126" i="123" s="1"/>
  <c r="O126" i="124" s="1"/>
  <c r="O126" i="125" s="1"/>
  <c r="O126" i="126" s="1"/>
  <c r="O126" i="127" s="1"/>
  <c r="O126" i="128" s="1"/>
  <c r="O126" i="129" s="1"/>
  <c r="O126" i="130" s="1"/>
  <c r="O126" i="131" s="1"/>
  <c r="O126" i="132" s="1"/>
  <c r="O126" i="133" s="1"/>
  <c r="O126" i="134" s="1"/>
  <c r="O126" i="135" s="1"/>
  <c r="O126" i="136" s="1"/>
  <c r="O126" i="137" s="1"/>
  <c r="O126" i="138" s="1"/>
  <c r="O126" i="139" s="1"/>
  <c r="O126" i="140" s="1"/>
  <c r="O126" i="141" s="1"/>
  <c r="O126" i="142" s="1"/>
  <c r="O126" i="143" s="1"/>
  <c r="O126" i="144" s="1"/>
  <c r="O126" i="145" s="1"/>
  <c r="O126" i="146" s="1"/>
  <c r="O126" i="147" s="1"/>
  <c r="O126" i="148" s="1"/>
  <c r="O126" i="149" s="1"/>
  <c r="O126" i="150" s="1"/>
  <c r="O126" i="151" s="1"/>
  <c r="O126" i="152" s="1"/>
  <c r="O126" i="153" s="1"/>
  <c r="O126" i="154" s="1"/>
  <c r="O126" i="155" s="1"/>
  <c r="O126" i="156" s="1"/>
  <c r="O126" i="157" s="1"/>
  <c r="O126" i="158" s="1"/>
  <c r="O126" i="159" s="1"/>
  <c r="O126" i="160" s="1"/>
  <c r="O126" i="161" s="1"/>
  <c r="O126" i="162" s="1"/>
  <c r="O126" i="163" s="1"/>
  <c r="O127" i="106"/>
  <c r="O127" i="107" s="1"/>
  <c r="O127" i="108" s="1"/>
  <c r="O127" i="109" s="1"/>
  <c r="O127" i="110" s="1"/>
  <c r="O127" i="111" s="1"/>
  <c r="O127" i="112" s="1"/>
  <c r="O127" i="113" s="1"/>
  <c r="O127" i="114" s="1"/>
  <c r="O127" i="115" s="1"/>
  <c r="O127" i="116" s="1"/>
  <c r="O127" i="117" s="1"/>
  <c r="O127" i="118" s="1"/>
  <c r="O127" i="119" s="1"/>
  <c r="O127" i="120" s="1"/>
  <c r="O127" i="121" s="1"/>
  <c r="O127" i="122" s="1"/>
  <c r="O127" i="123" s="1"/>
  <c r="O127" i="124" s="1"/>
  <c r="O127" i="125" s="1"/>
  <c r="O127" i="126" s="1"/>
  <c r="O127" i="127" s="1"/>
  <c r="O127" i="128" s="1"/>
  <c r="O127" i="129" s="1"/>
  <c r="O127" i="130" s="1"/>
  <c r="O127" i="131" s="1"/>
  <c r="O127" i="132" s="1"/>
  <c r="O127" i="133" s="1"/>
  <c r="O127" i="134" s="1"/>
  <c r="O127" i="135" s="1"/>
  <c r="O127" i="136" s="1"/>
  <c r="O127" i="137" s="1"/>
  <c r="O127" i="138" s="1"/>
  <c r="O127" i="139" s="1"/>
  <c r="O127" i="140" s="1"/>
  <c r="O127" i="141" s="1"/>
  <c r="O127" i="142" s="1"/>
  <c r="O127" i="143" s="1"/>
  <c r="O127" i="144" s="1"/>
  <c r="O127" i="145" s="1"/>
  <c r="O127" i="146" s="1"/>
  <c r="O127" i="147" s="1"/>
  <c r="O127" i="148" s="1"/>
  <c r="O127" i="149" s="1"/>
  <c r="O127" i="150" s="1"/>
  <c r="O127" i="151" s="1"/>
  <c r="O127" i="152" s="1"/>
  <c r="O127" i="153" s="1"/>
  <c r="O127" i="154" s="1"/>
  <c r="O127" i="155" s="1"/>
  <c r="O127" i="156" s="1"/>
  <c r="O127" i="157" s="1"/>
  <c r="O127" i="158" s="1"/>
  <c r="O127" i="159" s="1"/>
  <c r="O127" i="160" s="1"/>
  <c r="O127" i="161" s="1"/>
  <c r="O127" i="162" s="1"/>
  <c r="O127" i="163" s="1"/>
  <c r="O128" i="106"/>
  <c r="O128" i="107" s="1"/>
  <c r="O128" i="108" s="1"/>
  <c r="O128" i="109" s="1"/>
  <c r="O128" i="110" s="1"/>
  <c r="O128" i="111" s="1"/>
  <c r="O128" i="112" s="1"/>
  <c r="O128" i="113" s="1"/>
  <c r="O128" i="114" s="1"/>
  <c r="O128" i="115" s="1"/>
  <c r="O128" i="116" s="1"/>
  <c r="O128" i="117" s="1"/>
  <c r="O128" i="118" s="1"/>
  <c r="O128" i="119" s="1"/>
  <c r="O128" i="120" s="1"/>
  <c r="O128" i="121" s="1"/>
  <c r="O128" i="122" s="1"/>
  <c r="O128" i="123" s="1"/>
  <c r="O128" i="124" s="1"/>
  <c r="O128" i="125" s="1"/>
  <c r="O128" i="126" s="1"/>
  <c r="O128" i="127" s="1"/>
  <c r="O128" i="128" s="1"/>
  <c r="O128" i="129" s="1"/>
  <c r="O128" i="130" s="1"/>
  <c r="O128" i="131" s="1"/>
  <c r="O128" i="132" s="1"/>
  <c r="O128" i="133" s="1"/>
  <c r="O128" i="134" s="1"/>
  <c r="O128" i="135" s="1"/>
  <c r="O128" i="136" s="1"/>
  <c r="O128" i="137" s="1"/>
  <c r="O128" i="138" s="1"/>
  <c r="O128" i="139" s="1"/>
  <c r="O128" i="140" s="1"/>
  <c r="O128" i="141" s="1"/>
  <c r="O128" i="142" s="1"/>
  <c r="O128" i="143" s="1"/>
  <c r="O128" i="144" s="1"/>
  <c r="O128" i="145" s="1"/>
  <c r="O128" i="146" s="1"/>
  <c r="O128" i="147" s="1"/>
  <c r="O128" i="148" s="1"/>
  <c r="O128" i="149" s="1"/>
  <c r="O128" i="150" s="1"/>
  <c r="O128" i="151" s="1"/>
  <c r="O128" i="152" s="1"/>
  <c r="O128" i="153" s="1"/>
  <c r="O128" i="154" s="1"/>
  <c r="O128" i="155" s="1"/>
  <c r="O128" i="156" s="1"/>
  <c r="O128" i="157" s="1"/>
  <c r="O128" i="158" s="1"/>
  <c r="O128" i="159" s="1"/>
  <c r="O128" i="160" s="1"/>
  <c r="O128" i="161" s="1"/>
  <c r="O128" i="162" s="1"/>
  <c r="O128" i="163" s="1"/>
  <c r="O129" i="106"/>
  <c r="O129" i="107" s="1"/>
  <c r="O129" i="108" s="1"/>
  <c r="O129" i="109" s="1"/>
  <c r="O129" i="110" s="1"/>
  <c r="O129" i="111" s="1"/>
  <c r="O129" i="112" s="1"/>
  <c r="O129" i="113" s="1"/>
  <c r="O129" i="114" s="1"/>
  <c r="O129" i="115" s="1"/>
  <c r="O129" i="116" s="1"/>
  <c r="O129" i="117" s="1"/>
  <c r="O129" i="118" s="1"/>
  <c r="O129" i="119" s="1"/>
  <c r="O129" i="120" s="1"/>
  <c r="O129" i="121" s="1"/>
  <c r="O129" i="122" s="1"/>
  <c r="O129" i="123" s="1"/>
  <c r="O129" i="124" s="1"/>
  <c r="O129" i="125" s="1"/>
  <c r="O129" i="126" s="1"/>
  <c r="O129" i="127" s="1"/>
  <c r="O129" i="128" s="1"/>
  <c r="O129" i="129" s="1"/>
  <c r="O129" i="130" s="1"/>
  <c r="O129" i="131" s="1"/>
  <c r="O129" i="132" s="1"/>
  <c r="O129" i="133" s="1"/>
  <c r="O129" i="134" s="1"/>
  <c r="O129" i="135" s="1"/>
  <c r="O129" i="136" s="1"/>
  <c r="O129" i="137" s="1"/>
  <c r="O129" i="138" s="1"/>
  <c r="O129" i="139" s="1"/>
  <c r="O129" i="140" s="1"/>
  <c r="O129" i="141" s="1"/>
  <c r="O129" i="142" s="1"/>
  <c r="O129" i="143" s="1"/>
  <c r="O129" i="144" s="1"/>
  <c r="O129" i="145" s="1"/>
  <c r="O129" i="146" s="1"/>
  <c r="O129" i="147" s="1"/>
  <c r="O129" i="148" s="1"/>
  <c r="O129" i="149" s="1"/>
  <c r="O129" i="150" s="1"/>
  <c r="O129" i="151" s="1"/>
  <c r="O129" i="152" s="1"/>
  <c r="O129" i="153" s="1"/>
  <c r="O129" i="154" s="1"/>
  <c r="O129" i="155" s="1"/>
  <c r="O129" i="156" s="1"/>
  <c r="O129" i="157" s="1"/>
  <c r="O129" i="158" s="1"/>
  <c r="O129" i="159" s="1"/>
  <c r="O129" i="160" s="1"/>
  <c r="O129" i="161" s="1"/>
  <c r="O129" i="162" s="1"/>
  <c r="O129" i="163" s="1"/>
  <c r="O130" i="106"/>
  <c r="O130" i="107" s="1"/>
  <c r="O130" i="108" s="1"/>
  <c r="O130" i="109" s="1"/>
  <c r="O130" i="110" s="1"/>
  <c r="O130" i="111" s="1"/>
  <c r="O130" i="112" s="1"/>
  <c r="O130" i="113" s="1"/>
  <c r="O130" i="114" s="1"/>
  <c r="O130" i="115" s="1"/>
  <c r="O130" i="116" s="1"/>
  <c r="O130" i="117" s="1"/>
  <c r="O130" i="118" s="1"/>
  <c r="O130" i="119" s="1"/>
  <c r="O130" i="120" s="1"/>
  <c r="O130" i="121" s="1"/>
  <c r="O130" i="122" s="1"/>
  <c r="O130" i="123" s="1"/>
  <c r="O130" i="124" s="1"/>
  <c r="O130" i="125" s="1"/>
  <c r="O130" i="126" s="1"/>
  <c r="O130" i="127" s="1"/>
  <c r="O130" i="128" s="1"/>
  <c r="O130" i="129" s="1"/>
  <c r="O130" i="130" s="1"/>
  <c r="O130" i="131" s="1"/>
  <c r="O130" i="132" s="1"/>
  <c r="O130" i="133" s="1"/>
  <c r="O130" i="134" s="1"/>
  <c r="O130" i="135" s="1"/>
  <c r="O130" i="136" s="1"/>
  <c r="O130" i="137" s="1"/>
  <c r="O130" i="138" s="1"/>
  <c r="O130" i="139" s="1"/>
  <c r="O130" i="140" s="1"/>
  <c r="O130" i="141" s="1"/>
  <c r="O130" i="142" s="1"/>
  <c r="O130" i="143" s="1"/>
  <c r="O130" i="144" s="1"/>
  <c r="O130" i="145" s="1"/>
  <c r="O130" i="146" s="1"/>
  <c r="O130" i="147" s="1"/>
  <c r="O130" i="148" s="1"/>
  <c r="O130" i="149" s="1"/>
  <c r="O130" i="150" s="1"/>
  <c r="O130" i="151" s="1"/>
  <c r="O130" i="152" s="1"/>
  <c r="O130" i="153" s="1"/>
  <c r="O130" i="154" s="1"/>
  <c r="O130" i="155" s="1"/>
  <c r="O130" i="156" s="1"/>
  <c r="O130" i="157" s="1"/>
  <c r="O130" i="158" s="1"/>
  <c r="O130" i="159" s="1"/>
  <c r="O130" i="160" s="1"/>
  <c r="O130" i="161" s="1"/>
  <c r="O130" i="162" s="1"/>
  <c r="O130" i="163" s="1"/>
  <c r="O131" i="106"/>
  <c r="O131" i="107" s="1"/>
  <c r="O131" i="108" s="1"/>
  <c r="O131" i="109" s="1"/>
  <c r="O131" i="110" s="1"/>
  <c r="O131" i="111" s="1"/>
  <c r="O131" i="112" s="1"/>
  <c r="O131" i="113" s="1"/>
  <c r="O131" i="114" s="1"/>
  <c r="O131" i="115" s="1"/>
  <c r="O131" i="116" s="1"/>
  <c r="O131" i="117" s="1"/>
  <c r="O131" i="118" s="1"/>
  <c r="O131" i="119" s="1"/>
  <c r="O131" i="120" s="1"/>
  <c r="O131" i="121" s="1"/>
  <c r="O131" i="122" s="1"/>
  <c r="O131" i="123" s="1"/>
  <c r="O131" i="124" s="1"/>
  <c r="O131" i="125" s="1"/>
  <c r="O131" i="126" s="1"/>
  <c r="O131" i="127" s="1"/>
  <c r="O131" i="128" s="1"/>
  <c r="O131" i="129" s="1"/>
  <c r="O131" i="130" s="1"/>
  <c r="O131" i="131" s="1"/>
  <c r="O131" i="132" s="1"/>
  <c r="O131" i="133" s="1"/>
  <c r="O131" i="134" s="1"/>
  <c r="O131" i="135" s="1"/>
  <c r="O131" i="136" s="1"/>
  <c r="O131" i="137" s="1"/>
  <c r="O131" i="138" s="1"/>
  <c r="O131" i="139" s="1"/>
  <c r="O131" i="140" s="1"/>
  <c r="O131" i="141" s="1"/>
  <c r="O131" i="142" s="1"/>
  <c r="O131" i="143" s="1"/>
  <c r="O131" i="144" s="1"/>
  <c r="O131" i="145" s="1"/>
  <c r="O131" i="146" s="1"/>
  <c r="O131" i="147" s="1"/>
  <c r="O131" i="148" s="1"/>
  <c r="O131" i="149" s="1"/>
  <c r="O131" i="150" s="1"/>
  <c r="O131" i="151" s="1"/>
  <c r="O131" i="152" s="1"/>
  <c r="O131" i="153" s="1"/>
  <c r="O131" i="154" s="1"/>
  <c r="O131" i="155" s="1"/>
  <c r="O131" i="156" s="1"/>
  <c r="O131" i="157" s="1"/>
  <c r="O131" i="158" s="1"/>
  <c r="O131" i="159" s="1"/>
  <c r="O131" i="160" s="1"/>
  <c r="O131" i="161" s="1"/>
  <c r="O131" i="162" s="1"/>
  <c r="O131" i="163" s="1"/>
  <c r="O132" i="106"/>
  <c r="O132" i="107" s="1"/>
  <c r="O132" i="108" s="1"/>
  <c r="O132" i="109" s="1"/>
  <c r="O132" i="110" s="1"/>
  <c r="O132" i="111" s="1"/>
  <c r="O132" i="112" s="1"/>
  <c r="O132" i="113" s="1"/>
  <c r="O132" i="114" s="1"/>
  <c r="O132" i="115" s="1"/>
  <c r="O132" i="116" s="1"/>
  <c r="O132" i="117" s="1"/>
  <c r="O132" i="118" s="1"/>
  <c r="O132" i="119" s="1"/>
  <c r="O132" i="120" s="1"/>
  <c r="O132" i="121" s="1"/>
  <c r="O132" i="122" s="1"/>
  <c r="O132" i="123" s="1"/>
  <c r="O132" i="124" s="1"/>
  <c r="O132" i="125" s="1"/>
  <c r="O132" i="126" s="1"/>
  <c r="O132" i="127" s="1"/>
  <c r="O132" i="128" s="1"/>
  <c r="O132" i="129" s="1"/>
  <c r="O132" i="130" s="1"/>
  <c r="O132" i="131" s="1"/>
  <c r="O132" i="132" s="1"/>
  <c r="O132" i="133" s="1"/>
  <c r="O132" i="134" s="1"/>
  <c r="O132" i="135" s="1"/>
  <c r="O132" i="136" s="1"/>
  <c r="O132" i="137" s="1"/>
  <c r="O132" i="138" s="1"/>
  <c r="O132" i="139" s="1"/>
  <c r="O132" i="140" s="1"/>
  <c r="O132" i="141" s="1"/>
  <c r="O132" i="142" s="1"/>
  <c r="O132" i="143" s="1"/>
  <c r="O132" i="144" s="1"/>
  <c r="O132" i="145" s="1"/>
  <c r="O132" i="146" s="1"/>
  <c r="O132" i="147" s="1"/>
  <c r="O132" i="148" s="1"/>
  <c r="O132" i="149" s="1"/>
  <c r="O132" i="150" s="1"/>
  <c r="O132" i="151" s="1"/>
  <c r="O132" i="152" s="1"/>
  <c r="O132" i="153" s="1"/>
  <c r="O132" i="154" s="1"/>
  <c r="O132" i="155" s="1"/>
  <c r="O132" i="156" s="1"/>
  <c r="O132" i="157" s="1"/>
  <c r="O132" i="158" s="1"/>
  <c r="O132" i="159" s="1"/>
  <c r="O132" i="160" s="1"/>
  <c r="O132" i="161" s="1"/>
  <c r="O132" i="162" s="1"/>
  <c r="O132" i="163" s="1"/>
  <c r="O133" i="106"/>
  <c r="O133" i="107" s="1"/>
  <c r="O133" i="108" s="1"/>
  <c r="O133" i="109" s="1"/>
  <c r="O133" i="110" s="1"/>
  <c r="O133" i="111" s="1"/>
  <c r="O133" i="112" s="1"/>
  <c r="O133" i="113" s="1"/>
  <c r="O133" i="114" s="1"/>
  <c r="O133" i="115" s="1"/>
  <c r="O133" i="116" s="1"/>
  <c r="O133" i="117" s="1"/>
  <c r="O133" i="118" s="1"/>
  <c r="O133" i="119" s="1"/>
  <c r="O133" i="120" s="1"/>
  <c r="O133" i="121" s="1"/>
  <c r="O133" i="122" s="1"/>
  <c r="O133" i="123" s="1"/>
  <c r="O133" i="124" s="1"/>
  <c r="O133" i="125" s="1"/>
  <c r="O133" i="126" s="1"/>
  <c r="O133" i="127" s="1"/>
  <c r="O133" i="128" s="1"/>
  <c r="O133" i="129" s="1"/>
  <c r="O133" i="130" s="1"/>
  <c r="O133" i="131" s="1"/>
  <c r="O133" i="132" s="1"/>
  <c r="O133" i="133" s="1"/>
  <c r="O133" i="134" s="1"/>
  <c r="O133" i="135" s="1"/>
  <c r="O133" i="136" s="1"/>
  <c r="O133" i="137" s="1"/>
  <c r="O133" i="138" s="1"/>
  <c r="O133" i="139" s="1"/>
  <c r="O133" i="140" s="1"/>
  <c r="O133" i="141" s="1"/>
  <c r="O133" i="142" s="1"/>
  <c r="O133" i="143" s="1"/>
  <c r="O133" i="144" s="1"/>
  <c r="O133" i="145" s="1"/>
  <c r="O133" i="146" s="1"/>
  <c r="O133" i="147" s="1"/>
  <c r="O133" i="148" s="1"/>
  <c r="O133" i="149" s="1"/>
  <c r="O133" i="150" s="1"/>
  <c r="O133" i="151" s="1"/>
  <c r="O133" i="152" s="1"/>
  <c r="O133" i="153" s="1"/>
  <c r="O133" i="154" s="1"/>
  <c r="O133" i="155" s="1"/>
  <c r="O133" i="156" s="1"/>
  <c r="O133" i="157" s="1"/>
  <c r="O133" i="158" s="1"/>
  <c r="O133" i="159" s="1"/>
  <c r="O133" i="160" s="1"/>
  <c r="O133" i="161" s="1"/>
  <c r="O133" i="162" s="1"/>
  <c r="O133" i="163" s="1"/>
  <c r="O134" i="106"/>
  <c r="O134" i="107" s="1"/>
  <c r="O134" i="108" s="1"/>
  <c r="O134" i="109" s="1"/>
  <c r="O134" i="110" s="1"/>
  <c r="O134" i="111" s="1"/>
  <c r="O134" i="112" s="1"/>
  <c r="O134" i="113" s="1"/>
  <c r="O134" i="114" s="1"/>
  <c r="O134" i="115" s="1"/>
  <c r="O134" i="116" s="1"/>
  <c r="O134" i="117" s="1"/>
  <c r="O134" i="118" s="1"/>
  <c r="O134" i="119" s="1"/>
  <c r="O134" i="120" s="1"/>
  <c r="O134" i="121" s="1"/>
  <c r="O134" i="122" s="1"/>
  <c r="O134" i="123" s="1"/>
  <c r="O134" i="124" s="1"/>
  <c r="O134" i="125" s="1"/>
  <c r="O134" i="126" s="1"/>
  <c r="O134" i="127" s="1"/>
  <c r="O134" i="128" s="1"/>
  <c r="O134" i="129" s="1"/>
  <c r="O134" i="130" s="1"/>
  <c r="O134" i="131" s="1"/>
  <c r="O134" i="132" s="1"/>
  <c r="O134" i="133" s="1"/>
  <c r="O134" i="134" s="1"/>
  <c r="O134" i="135" s="1"/>
  <c r="O134" i="136" s="1"/>
  <c r="O134" i="137" s="1"/>
  <c r="O134" i="138" s="1"/>
  <c r="O134" i="139" s="1"/>
  <c r="O134" i="140" s="1"/>
  <c r="O134" i="141" s="1"/>
  <c r="O134" i="142" s="1"/>
  <c r="O134" i="143" s="1"/>
  <c r="O134" i="144" s="1"/>
  <c r="O134" i="145" s="1"/>
  <c r="O134" i="146" s="1"/>
  <c r="O134" i="147" s="1"/>
  <c r="O134" i="148" s="1"/>
  <c r="O134" i="149" s="1"/>
  <c r="O134" i="150" s="1"/>
  <c r="O134" i="151" s="1"/>
  <c r="O134" i="152" s="1"/>
  <c r="O134" i="153" s="1"/>
  <c r="O134" i="154" s="1"/>
  <c r="O134" i="155" s="1"/>
  <c r="O134" i="156" s="1"/>
  <c r="O134" i="157" s="1"/>
  <c r="O134" i="158" s="1"/>
  <c r="O134" i="159" s="1"/>
  <c r="O134" i="160" s="1"/>
  <c r="O134" i="161" s="1"/>
  <c r="O134" i="162" s="1"/>
  <c r="O134" i="163" s="1"/>
  <c r="O135" i="106"/>
  <c r="O135" i="107" s="1"/>
  <c r="O135" i="108" s="1"/>
  <c r="O135" i="109" s="1"/>
  <c r="O135" i="110" s="1"/>
  <c r="O135" i="111" s="1"/>
  <c r="O135" i="112" s="1"/>
  <c r="O135" i="113" s="1"/>
  <c r="O135" i="114" s="1"/>
  <c r="O135" i="115" s="1"/>
  <c r="O135" i="116" s="1"/>
  <c r="O135" i="117" s="1"/>
  <c r="O135" i="118" s="1"/>
  <c r="O135" i="119" s="1"/>
  <c r="O135" i="120" s="1"/>
  <c r="O135" i="121" s="1"/>
  <c r="O135" i="122" s="1"/>
  <c r="O135" i="123" s="1"/>
  <c r="O135" i="124" s="1"/>
  <c r="O135" i="125" s="1"/>
  <c r="O135" i="126" s="1"/>
  <c r="O135" i="127" s="1"/>
  <c r="O135" i="128" s="1"/>
  <c r="O135" i="129" s="1"/>
  <c r="O135" i="130" s="1"/>
  <c r="O135" i="131" s="1"/>
  <c r="O135" i="132" s="1"/>
  <c r="O135" i="133" s="1"/>
  <c r="O135" i="134" s="1"/>
  <c r="O135" i="135" s="1"/>
  <c r="O135" i="136" s="1"/>
  <c r="O135" i="137" s="1"/>
  <c r="O135" i="138" s="1"/>
  <c r="O135" i="139" s="1"/>
  <c r="O135" i="140" s="1"/>
  <c r="O135" i="141" s="1"/>
  <c r="O135" i="142" s="1"/>
  <c r="O135" i="143" s="1"/>
  <c r="O135" i="144" s="1"/>
  <c r="O135" i="145" s="1"/>
  <c r="O135" i="146" s="1"/>
  <c r="O135" i="147" s="1"/>
  <c r="O135" i="148" s="1"/>
  <c r="O135" i="149" s="1"/>
  <c r="O135" i="150" s="1"/>
  <c r="O135" i="151" s="1"/>
  <c r="O135" i="152" s="1"/>
  <c r="O135" i="153" s="1"/>
  <c r="O135" i="154" s="1"/>
  <c r="O135" i="155" s="1"/>
  <c r="O135" i="156" s="1"/>
  <c r="O135" i="157" s="1"/>
  <c r="O135" i="158" s="1"/>
  <c r="O135" i="159" s="1"/>
  <c r="O135" i="160" s="1"/>
  <c r="O135" i="161" s="1"/>
  <c r="O135" i="162" s="1"/>
  <c r="O135" i="163" s="1"/>
  <c r="O136" i="106"/>
  <c r="O136" i="107" s="1"/>
  <c r="O136" i="108" s="1"/>
  <c r="O136" i="109" s="1"/>
  <c r="O136" i="110" s="1"/>
  <c r="O136" i="111" s="1"/>
  <c r="O136" i="112" s="1"/>
  <c r="O136" i="113" s="1"/>
  <c r="O136" i="114" s="1"/>
  <c r="O136" i="115" s="1"/>
  <c r="O136" i="116" s="1"/>
  <c r="O136" i="117" s="1"/>
  <c r="O136" i="118" s="1"/>
  <c r="O136" i="119" s="1"/>
  <c r="O136" i="120" s="1"/>
  <c r="O136" i="121" s="1"/>
  <c r="O136" i="122" s="1"/>
  <c r="O136" i="123" s="1"/>
  <c r="O136" i="124" s="1"/>
  <c r="O136" i="125" s="1"/>
  <c r="O136" i="126" s="1"/>
  <c r="O136" i="127" s="1"/>
  <c r="O136" i="128" s="1"/>
  <c r="O136" i="129" s="1"/>
  <c r="O136" i="130" s="1"/>
  <c r="O136" i="131" s="1"/>
  <c r="O136" i="132" s="1"/>
  <c r="O136" i="133" s="1"/>
  <c r="O136" i="134" s="1"/>
  <c r="O136" i="135" s="1"/>
  <c r="O136" i="136" s="1"/>
  <c r="O136" i="137" s="1"/>
  <c r="O136" i="138" s="1"/>
  <c r="O136" i="139" s="1"/>
  <c r="O136" i="140" s="1"/>
  <c r="O136" i="141" s="1"/>
  <c r="O136" i="142" s="1"/>
  <c r="O136" i="143" s="1"/>
  <c r="O136" i="144" s="1"/>
  <c r="O136" i="145" s="1"/>
  <c r="O136" i="146" s="1"/>
  <c r="O136" i="147" s="1"/>
  <c r="O136" i="148" s="1"/>
  <c r="O136" i="149" s="1"/>
  <c r="O136" i="150" s="1"/>
  <c r="O136" i="151" s="1"/>
  <c r="O136" i="152" s="1"/>
  <c r="O136" i="153" s="1"/>
  <c r="O136" i="154" s="1"/>
  <c r="O136" i="155" s="1"/>
  <c r="O136" i="156" s="1"/>
  <c r="O136" i="157" s="1"/>
  <c r="O136" i="158" s="1"/>
  <c r="O136" i="159" s="1"/>
  <c r="O136" i="160" s="1"/>
  <c r="O136" i="161" s="1"/>
  <c r="O136" i="162" s="1"/>
  <c r="O136" i="163" s="1"/>
  <c r="O137" i="106"/>
  <c r="O137" i="107" s="1"/>
  <c r="O137" i="108" s="1"/>
  <c r="O137" i="109" s="1"/>
  <c r="O137" i="110" s="1"/>
  <c r="O137" i="111" s="1"/>
  <c r="O137" i="112" s="1"/>
  <c r="O137" i="113" s="1"/>
  <c r="O137" i="114" s="1"/>
  <c r="O137" i="115" s="1"/>
  <c r="O137" i="116" s="1"/>
  <c r="O137" i="117" s="1"/>
  <c r="O137" i="118" s="1"/>
  <c r="O137" i="119" s="1"/>
  <c r="O137" i="120" s="1"/>
  <c r="O137" i="121" s="1"/>
  <c r="O137" i="122" s="1"/>
  <c r="O137" i="123" s="1"/>
  <c r="O137" i="124" s="1"/>
  <c r="O137" i="125" s="1"/>
  <c r="O137" i="126" s="1"/>
  <c r="O137" i="127" s="1"/>
  <c r="O137" i="128" s="1"/>
  <c r="O137" i="129" s="1"/>
  <c r="O137" i="130" s="1"/>
  <c r="O137" i="131" s="1"/>
  <c r="O137" i="132" s="1"/>
  <c r="O137" i="133" s="1"/>
  <c r="O137" i="134" s="1"/>
  <c r="O137" i="135" s="1"/>
  <c r="O137" i="136" s="1"/>
  <c r="O137" i="137" s="1"/>
  <c r="O137" i="138" s="1"/>
  <c r="O137" i="139" s="1"/>
  <c r="O137" i="140" s="1"/>
  <c r="O137" i="141" s="1"/>
  <c r="O137" i="142" s="1"/>
  <c r="O137" i="143" s="1"/>
  <c r="O137" i="144" s="1"/>
  <c r="O137" i="145" s="1"/>
  <c r="O137" i="146" s="1"/>
  <c r="O137" i="147" s="1"/>
  <c r="O137" i="148" s="1"/>
  <c r="O137" i="149" s="1"/>
  <c r="O137" i="150" s="1"/>
  <c r="O137" i="151" s="1"/>
  <c r="O137" i="152" s="1"/>
  <c r="O137" i="153" s="1"/>
  <c r="O137" i="154" s="1"/>
  <c r="O137" i="155" s="1"/>
  <c r="O137" i="156" s="1"/>
  <c r="O137" i="157" s="1"/>
  <c r="O137" i="158" s="1"/>
  <c r="O137" i="159" s="1"/>
  <c r="O137" i="160" s="1"/>
  <c r="O137" i="161" s="1"/>
  <c r="O137" i="162" s="1"/>
  <c r="O137" i="163" s="1"/>
  <c r="O138" i="106"/>
  <c r="O138" i="107" s="1"/>
  <c r="O138" i="108" s="1"/>
  <c r="O138" i="109" s="1"/>
  <c r="O138" i="110" s="1"/>
  <c r="O138" i="111" s="1"/>
  <c r="O138" i="112" s="1"/>
  <c r="O138" i="113" s="1"/>
  <c r="O138" i="114" s="1"/>
  <c r="O138" i="115" s="1"/>
  <c r="O138" i="116" s="1"/>
  <c r="O138" i="117" s="1"/>
  <c r="O138" i="118" s="1"/>
  <c r="O138" i="119" s="1"/>
  <c r="O138" i="120" s="1"/>
  <c r="O138" i="121" s="1"/>
  <c r="O138" i="122" s="1"/>
  <c r="O138" i="123" s="1"/>
  <c r="O138" i="124" s="1"/>
  <c r="O138" i="125" s="1"/>
  <c r="O138" i="126" s="1"/>
  <c r="O138" i="127" s="1"/>
  <c r="O138" i="128" s="1"/>
  <c r="O138" i="129" s="1"/>
  <c r="O138" i="130" s="1"/>
  <c r="O138" i="131" s="1"/>
  <c r="O138" i="132" s="1"/>
  <c r="O138" i="133" s="1"/>
  <c r="O138" i="134" s="1"/>
  <c r="O138" i="135" s="1"/>
  <c r="O138" i="136" s="1"/>
  <c r="O138" i="137" s="1"/>
  <c r="O138" i="138" s="1"/>
  <c r="O138" i="139" s="1"/>
  <c r="O138" i="140" s="1"/>
  <c r="O138" i="141" s="1"/>
  <c r="O138" i="142" s="1"/>
  <c r="O138" i="143" s="1"/>
  <c r="O138" i="144" s="1"/>
  <c r="O138" i="145" s="1"/>
  <c r="O138" i="146" s="1"/>
  <c r="O138" i="147" s="1"/>
  <c r="O138" i="148" s="1"/>
  <c r="O138" i="149" s="1"/>
  <c r="O138" i="150" s="1"/>
  <c r="O138" i="151" s="1"/>
  <c r="O138" i="152" s="1"/>
  <c r="O138" i="153" s="1"/>
  <c r="O138" i="154" s="1"/>
  <c r="O138" i="155" s="1"/>
  <c r="O138" i="156" s="1"/>
  <c r="O138" i="157" s="1"/>
  <c r="O138" i="158" s="1"/>
  <c r="O138" i="159" s="1"/>
  <c r="O138" i="160" s="1"/>
  <c r="O138" i="161" s="1"/>
  <c r="O138" i="162" s="1"/>
  <c r="O138" i="163" s="1"/>
  <c r="O139" i="106"/>
  <c r="O139" i="107" s="1"/>
  <c r="O139" i="108" s="1"/>
  <c r="O139" i="109" s="1"/>
  <c r="O139" i="110" s="1"/>
  <c r="O139" i="111" s="1"/>
  <c r="O139" i="112" s="1"/>
  <c r="O139" i="113" s="1"/>
  <c r="O139" i="114" s="1"/>
  <c r="O139" i="115" s="1"/>
  <c r="O139" i="116" s="1"/>
  <c r="O139" i="117" s="1"/>
  <c r="O139" i="118" s="1"/>
  <c r="O139" i="119" s="1"/>
  <c r="O139" i="120" s="1"/>
  <c r="O139" i="121" s="1"/>
  <c r="O139" i="122" s="1"/>
  <c r="O139" i="123" s="1"/>
  <c r="O139" i="124" s="1"/>
  <c r="O139" i="125" s="1"/>
  <c r="O139" i="126" s="1"/>
  <c r="O139" i="127" s="1"/>
  <c r="O139" i="128" s="1"/>
  <c r="O139" i="129" s="1"/>
  <c r="O139" i="130" s="1"/>
  <c r="O139" i="131" s="1"/>
  <c r="O139" i="132" s="1"/>
  <c r="O139" i="133" s="1"/>
  <c r="O139" i="134" s="1"/>
  <c r="O139" i="135" s="1"/>
  <c r="O139" i="136" s="1"/>
  <c r="O139" i="137" s="1"/>
  <c r="O139" i="138" s="1"/>
  <c r="O139" i="139" s="1"/>
  <c r="O139" i="140" s="1"/>
  <c r="O139" i="141" s="1"/>
  <c r="O139" i="142" s="1"/>
  <c r="O139" i="143" s="1"/>
  <c r="O139" i="144" s="1"/>
  <c r="O139" i="145" s="1"/>
  <c r="O139" i="146" s="1"/>
  <c r="O139" i="147" s="1"/>
  <c r="O139" i="148" s="1"/>
  <c r="O139" i="149" s="1"/>
  <c r="O139" i="150" s="1"/>
  <c r="O139" i="151" s="1"/>
  <c r="O139" i="152" s="1"/>
  <c r="O139" i="153" s="1"/>
  <c r="O139" i="154" s="1"/>
  <c r="O139" i="155" s="1"/>
  <c r="O139" i="156" s="1"/>
  <c r="O139" i="157" s="1"/>
  <c r="O139" i="158" s="1"/>
  <c r="O139" i="159" s="1"/>
  <c r="O139" i="160" s="1"/>
  <c r="O139" i="161" s="1"/>
  <c r="O139" i="162" s="1"/>
  <c r="O139" i="163" s="1"/>
  <c r="O140" i="106"/>
  <c r="O140" i="107" s="1"/>
  <c r="O140" i="108" s="1"/>
  <c r="O140" i="109" s="1"/>
  <c r="O140" i="110" s="1"/>
  <c r="O140" i="111" s="1"/>
  <c r="O140" i="112" s="1"/>
  <c r="O140" i="113" s="1"/>
  <c r="O140" i="114" s="1"/>
  <c r="O140" i="115" s="1"/>
  <c r="O140" i="116" s="1"/>
  <c r="O140" i="117" s="1"/>
  <c r="O140" i="118" s="1"/>
  <c r="O140" i="119" s="1"/>
  <c r="O140" i="120" s="1"/>
  <c r="O140" i="121" s="1"/>
  <c r="O140" i="122" s="1"/>
  <c r="O140" i="123" s="1"/>
  <c r="O140" i="124" s="1"/>
  <c r="O140" i="125" s="1"/>
  <c r="O140" i="126" s="1"/>
  <c r="O140" i="127" s="1"/>
  <c r="O140" i="128" s="1"/>
  <c r="O140" i="129" s="1"/>
  <c r="O140" i="130" s="1"/>
  <c r="O140" i="131" s="1"/>
  <c r="O140" i="132" s="1"/>
  <c r="O140" i="133" s="1"/>
  <c r="O140" i="134" s="1"/>
  <c r="O140" i="135" s="1"/>
  <c r="O140" i="136" s="1"/>
  <c r="O140" i="137" s="1"/>
  <c r="O140" i="138" s="1"/>
  <c r="O140" i="139" s="1"/>
  <c r="O140" i="140" s="1"/>
  <c r="O140" i="141" s="1"/>
  <c r="O140" i="142" s="1"/>
  <c r="O140" i="143" s="1"/>
  <c r="O140" i="144" s="1"/>
  <c r="O140" i="145" s="1"/>
  <c r="O140" i="146" s="1"/>
  <c r="O140" i="147" s="1"/>
  <c r="O140" i="148" s="1"/>
  <c r="O140" i="149" s="1"/>
  <c r="O140" i="150" s="1"/>
  <c r="O140" i="151" s="1"/>
  <c r="O140" i="152" s="1"/>
  <c r="O140" i="153" s="1"/>
  <c r="O140" i="154" s="1"/>
  <c r="O140" i="155" s="1"/>
  <c r="O140" i="156" s="1"/>
  <c r="O140" i="157" s="1"/>
  <c r="O140" i="158" s="1"/>
  <c r="O140" i="159" s="1"/>
  <c r="O140" i="160" s="1"/>
  <c r="O140" i="161" s="1"/>
  <c r="O140" i="162" s="1"/>
  <c r="O140" i="163" s="1"/>
  <c r="O141" i="106"/>
  <c r="O141" i="107" s="1"/>
  <c r="O141" i="108" s="1"/>
  <c r="O141" i="109" s="1"/>
  <c r="O141" i="110" s="1"/>
  <c r="O141" i="111" s="1"/>
  <c r="O141" i="112" s="1"/>
  <c r="O141" i="113" s="1"/>
  <c r="O141" i="114" s="1"/>
  <c r="O141" i="115" s="1"/>
  <c r="O141" i="116" s="1"/>
  <c r="O141" i="117" s="1"/>
  <c r="O141" i="118" s="1"/>
  <c r="O141" i="119" s="1"/>
  <c r="O141" i="120" s="1"/>
  <c r="O141" i="121" s="1"/>
  <c r="O141" i="122" s="1"/>
  <c r="O141" i="123" s="1"/>
  <c r="O141" i="124" s="1"/>
  <c r="O141" i="125" s="1"/>
  <c r="O141" i="126" s="1"/>
  <c r="O141" i="127" s="1"/>
  <c r="O141" i="128" s="1"/>
  <c r="O141" i="129" s="1"/>
  <c r="O141" i="130" s="1"/>
  <c r="O141" i="131" s="1"/>
  <c r="O141" i="132" s="1"/>
  <c r="O141" i="133" s="1"/>
  <c r="O141" i="134" s="1"/>
  <c r="O141" i="135" s="1"/>
  <c r="O141" i="136" s="1"/>
  <c r="O141" i="137" s="1"/>
  <c r="O141" i="138" s="1"/>
  <c r="O141" i="139" s="1"/>
  <c r="O141" i="140" s="1"/>
  <c r="O141" i="141" s="1"/>
  <c r="O141" i="142" s="1"/>
  <c r="O141" i="143" s="1"/>
  <c r="O141" i="144" s="1"/>
  <c r="O141" i="145" s="1"/>
  <c r="O141" i="146" s="1"/>
  <c r="O141" i="147" s="1"/>
  <c r="O141" i="148" s="1"/>
  <c r="O141" i="149" s="1"/>
  <c r="O141" i="150" s="1"/>
  <c r="O141" i="151" s="1"/>
  <c r="O141" i="152" s="1"/>
  <c r="O141" i="153" s="1"/>
  <c r="O141" i="154" s="1"/>
  <c r="O141" i="155" s="1"/>
  <c r="O141" i="156" s="1"/>
  <c r="O141" i="157" s="1"/>
  <c r="O141" i="158" s="1"/>
  <c r="O141" i="159" s="1"/>
  <c r="O141" i="160" s="1"/>
  <c r="O141" i="161" s="1"/>
  <c r="O141" i="162" s="1"/>
  <c r="O141" i="163" s="1"/>
  <c r="O142" i="106"/>
  <c r="O142" i="107" s="1"/>
  <c r="O142" i="108" s="1"/>
  <c r="O142" i="109" s="1"/>
  <c r="O142" i="110" s="1"/>
  <c r="O142" i="111" s="1"/>
  <c r="O142" i="112" s="1"/>
  <c r="O142" i="113" s="1"/>
  <c r="O142" i="114" s="1"/>
  <c r="O142" i="115" s="1"/>
  <c r="O142" i="116" s="1"/>
  <c r="O142" i="117" s="1"/>
  <c r="O142" i="118" s="1"/>
  <c r="O142" i="119" s="1"/>
  <c r="O142" i="120" s="1"/>
  <c r="O142" i="121" s="1"/>
  <c r="O142" i="122" s="1"/>
  <c r="O142" i="123" s="1"/>
  <c r="O142" i="124" s="1"/>
  <c r="O142" i="125" s="1"/>
  <c r="O142" i="126" s="1"/>
  <c r="O142" i="127" s="1"/>
  <c r="O142" i="128" s="1"/>
  <c r="O142" i="129" s="1"/>
  <c r="O142" i="130" s="1"/>
  <c r="O142" i="131" s="1"/>
  <c r="O142" i="132" s="1"/>
  <c r="O142" i="133" s="1"/>
  <c r="O142" i="134" s="1"/>
  <c r="O142" i="135" s="1"/>
  <c r="O142" i="136" s="1"/>
  <c r="O142" i="137" s="1"/>
  <c r="O142" i="138" s="1"/>
  <c r="O142" i="139" s="1"/>
  <c r="O142" i="140" s="1"/>
  <c r="O142" i="141" s="1"/>
  <c r="O142" i="142" s="1"/>
  <c r="O142" i="143" s="1"/>
  <c r="O142" i="144" s="1"/>
  <c r="O142" i="145" s="1"/>
  <c r="O142" i="146" s="1"/>
  <c r="O142" i="147" s="1"/>
  <c r="O142" i="148" s="1"/>
  <c r="O142" i="149" s="1"/>
  <c r="O142" i="150" s="1"/>
  <c r="O142" i="151" s="1"/>
  <c r="O142" i="152" s="1"/>
  <c r="O142" i="153" s="1"/>
  <c r="O142" i="154" s="1"/>
  <c r="O142" i="155" s="1"/>
  <c r="O142" i="156" s="1"/>
  <c r="O142" i="157" s="1"/>
  <c r="O142" i="158" s="1"/>
  <c r="O142" i="159" s="1"/>
  <c r="O142" i="160" s="1"/>
  <c r="O142" i="161" s="1"/>
  <c r="O142" i="162" s="1"/>
  <c r="O142" i="163" s="1"/>
  <c r="O143" i="106"/>
  <c r="O143" i="107" s="1"/>
  <c r="O143" i="108" s="1"/>
  <c r="O143" i="109" s="1"/>
  <c r="O143" i="110" s="1"/>
  <c r="O143" i="111" s="1"/>
  <c r="O143" i="112" s="1"/>
  <c r="O143" i="113" s="1"/>
  <c r="O143" i="114" s="1"/>
  <c r="O143" i="115" s="1"/>
  <c r="O143" i="116" s="1"/>
  <c r="O143" i="117" s="1"/>
  <c r="O143" i="118" s="1"/>
  <c r="O143" i="119" s="1"/>
  <c r="O143" i="120" s="1"/>
  <c r="O143" i="121" s="1"/>
  <c r="O143" i="122" s="1"/>
  <c r="O143" i="123" s="1"/>
  <c r="O143" i="124" s="1"/>
  <c r="O143" i="125" s="1"/>
  <c r="O143" i="126" s="1"/>
  <c r="O143" i="127" s="1"/>
  <c r="O143" i="128" s="1"/>
  <c r="O143" i="129" s="1"/>
  <c r="O143" i="130" s="1"/>
  <c r="O143" i="131" s="1"/>
  <c r="O143" i="132" s="1"/>
  <c r="O143" i="133" s="1"/>
  <c r="O143" i="134" s="1"/>
  <c r="O143" i="135" s="1"/>
  <c r="O143" i="136" s="1"/>
  <c r="O143" i="137" s="1"/>
  <c r="O143" i="138" s="1"/>
  <c r="O143" i="139" s="1"/>
  <c r="O143" i="140" s="1"/>
  <c r="O143" i="141" s="1"/>
  <c r="O143" i="142" s="1"/>
  <c r="O143" i="143" s="1"/>
  <c r="O143" i="144" s="1"/>
  <c r="O143" i="145" s="1"/>
  <c r="O143" i="146" s="1"/>
  <c r="O143" i="147" s="1"/>
  <c r="O143" i="148" s="1"/>
  <c r="O143" i="149" s="1"/>
  <c r="O143" i="150" s="1"/>
  <c r="O143" i="151" s="1"/>
  <c r="O143" i="152" s="1"/>
  <c r="O143" i="153" s="1"/>
  <c r="O143" i="154" s="1"/>
  <c r="O143" i="155" s="1"/>
  <c r="O143" i="156" s="1"/>
  <c r="O143" i="157" s="1"/>
  <c r="O143" i="158" s="1"/>
  <c r="O143" i="159" s="1"/>
  <c r="O143" i="160" s="1"/>
  <c r="O143" i="161" s="1"/>
  <c r="O143" i="162" s="1"/>
  <c r="O143" i="163" s="1"/>
  <c r="O144" i="106"/>
  <c r="O144" i="107" s="1"/>
  <c r="O144" i="108" s="1"/>
  <c r="O144" i="109" s="1"/>
  <c r="O144" i="110" s="1"/>
  <c r="O144" i="111" s="1"/>
  <c r="O144" i="112" s="1"/>
  <c r="O144" i="113" s="1"/>
  <c r="O144" i="114" s="1"/>
  <c r="O144" i="115" s="1"/>
  <c r="O144" i="116" s="1"/>
  <c r="O144" i="117" s="1"/>
  <c r="O144" i="118" s="1"/>
  <c r="O144" i="119" s="1"/>
  <c r="O144" i="120" s="1"/>
  <c r="O144" i="121" s="1"/>
  <c r="O144" i="122" s="1"/>
  <c r="O144" i="123" s="1"/>
  <c r="O144" i="124" s="1"/>
  <c r="O144" i="125" s="1"/>
  <c r="O144" i="126" s="1"/>
  <c r="O144" i="127" s="1"/>
  <c r="O144" i="128" s="1"/>
  <c r="O144" i="129" s="1"/>
  <c r="O144" i="130" s="1"/>
  <c r="O144" i="131" s="1"/>
  <c r="O144" i="132" s="1"/>
  <c r="O144" i="133" s="1"/>
  <c r="O144" i="134" s="1"/>
  <c r="O144" i="135" s="1"/>
  <c r="O144" i="136" s="1"/>
  <c r="O144" i="137" s="1"/>
  <c r="O144" i="138" s="1"/>
  <c r="O144" i="139" s="1"/>
  <c r="O144" i="140" s="1"/>
  <c r="O144" i="141" s="1"/>
  <c r="O144" i="142" s="1"/>
  <c r="O144" i="143" s="1"/>
  <c r="O144" i="144" s="1"/>
  <c r="O144" i="145" s="1"/>
  <c r="O144" i="146" s="1"/>
  <c r="O144" i="147" s="1"/>
  <c r="O144" i="148" s="1"/>
  <c r="O144" i="149" s="1"/>
  <c r="O144" i="150" s="1"/>
  <c r="O144" i="151" s="1"/>
  <c r="O144" i="152" s="1"/>
  <c r="O144" i="153" s="1"/>
  <c r="O144" i="154" s="1"/>
  <c r="O144" i="155" s="1"/>
  <c r="O144" i="156" s="1"/>
  <c r="O144" i="157" s="1"/>
  <c r="O144" i="158" s="1"/>
  <c r="O144" i="159" s="1"/>
  <c r="O144" i="160" s="1"/>
  <c r="O144" i="161" s="1"/>
  <c r="O144" i="162" s="1"/>
  <c r="O144" i="163" s="1"/>
  <c r="O145" i="106"/>
  <c r="O145" i="107" s="1"/>
  <c r="O145" i="108" s="1"/>
  <c r="O145" i="109" s="1"/>
  <c r="O145" i="110" s="1"/>
  <c r="O145" i="111" s="1"/>
  <c r="O145" i="112" s="1"/>
  <c r="O145" i="113" s="1"/>
  <c r="O145" i="114" s="1"/>
  <c r="O145" i="115" s="1"/>
  <c r="O145" i="116" s="1"/>
  <c r="O145" i="117" s="1"/>
  <c r="O145" i="118" s="1"/>
  <c r="O145" i="119" s="1"/>
  <c r="O145" i="120" s="1"/>
  <c r="O145" i="121" s="1"/>
  <c r="O145" i="122" s="1"/>
  <c r="O145" i="123" s="1"/>
  <c r="O145" i="124" s="1"/>
  <c r="O145" i="125" s="1"/>
  <c r="O145" i="126" s="1"/>
  <c r="O145" i="127" s="1"/>
  <c r="O145" i="128" s="1"/>
  <c r="O145" i="129" s="1"/>
  <c r="O145" i="130" s="1"/>
  <c r="O145" i="131" s="1"/>
  <c r="O145" i="132" s="1"/>
  <c r="O145" i="133" s="1"/>
  <c r="O145" i="134" s="1"/>
  <c r="O145" i="135" s="1"/>
  <c r="O145" i="136" s="1"/>
  <c r="O145" i="137" s="1"/>
  <c r="O145" i="138" s="1"/>
  <c r="O145" i="139" s="1"/>
  <c r="O145" i="140" s="1"/>
  <c r="O145" i="141" s="1"/>
  <c r="O145" i="142" s="1"/>
  <c r="O145" i="143" s="1"/>
  <c r="O145" i="144" s="1"/>
  <c r="O145" i="145" s="1"/>
  <c r="O145" i="146" s="1"/>
  <c r="O145" i="147" s="1"/>
  <c r="O145" i="148" s="1"/>
  <c r="O145" i="149" s="1"/>
  <c r="O145" i="150" s="1"/>
  <c r="O145" i="151" s="1"/>
  <c r="O145" i="152" s="1"/>
  <c r="O145" i="153" s="1"/>
  <c r="O145" i="154" s="1"/>
  <c r="O145" i="155" s="1"/>
  <c r="O145" i="156" s="1"/>
  <c r="O145" i="157" s="1"/>
  <c r="O145" i="158" s="1"/>
  <c r="O145" i="159" s="1"/>
  <c r="O145" i="160" s="1"/>
  <c r="O145" i="161" s="1"/>
  <c r="O145" i="162" s="1"/>
  <c r="O145" i="163" s="1"/>
  <c r="O146" i="106"/>
  <c r="O146" i="107" s="1"/>
  <c r="O146" i="108" s="1"/>
  <c r="O146" i="109" s="1"/>
  <c r="O146" i="110" s="1"/>
  <c r="O146" i="111" s="1"/>
  <c r="O146" i="112" s="1"/>
  <c r="O146" i="113" s="1"/>
  <c r="O146" i="114" s="1"/>
  <c r="O146" i="115" s="1"/>
  <c r="O146" i="116" s="1"/>
  <c r="O146" i="117" s="1"/>
  <c r="O146" i="118" s="1"/>
  <c r="O146" i="119" s="1"/>
  <c r="O146" i="120" s="1"/>
  <c r="O146" i="121" s="1"/>
  <c r="O146" i="122" s="1"/>
  <c r="O146" i="123" s="1"/>
  <c r="O146" i="124" s="1"/>
  <c r="O146" i="125" s="1"/>
  <c r="O146" i="126" s="1"/>
  <c r="O146" i="127" s="1"/>
  <c r="O146" i="128" s="1"/>
  <c r="O146" i="129" s="1"/>
  <c r="O146" i="130" s="1"/>
  <c r="O146" i="131" s="1"/>
  <c r="O146" i="132" s="1"/>
  <c r="O146" i="133" s="1"/>
  <c r="O146" i="134" s="1"/>
  <c r="O146" i="135" s="1"/>
  <c r="O146" i="136" s="1"/>
  <c r="O146" i="137" s="1"/>
  <c r="O146" i="138" s="1"/>
  <c r="O146" i="139" s="1"/>
  <c r="O146" i="140" s="1"/>
  <c r="O146" i="141" s="1"/>
  <c r="O146" i="142" s="1"/>
  <c r="O146" i="143" s="1"/>
  <c r="O146" i="144" s="1"/>
  <c r="O146" i="145" s="1"/>
  <c r="O146" i="146" s="1"/>
  <c r="O146" i="147" s="1"/>
  <c r="O146" i="148" s="1"/>
  <c r="O146" i="149" s="1"/>
  <c r="O146" i="150" s="1"/>
  <c r="O146" i="151" s="1"/>
  <c r="O146" i="152" s="1"/>
  <c r="O146" i="153" s="1"/>
  <c r="O146" i="154" s="1"/>
  <c r="O146" i="155" s="1"/>
  <c r="O146" i="156" s="1"/>
  <c r="O146" i="157" s="1"/>
  <c r="O146" i="158" s="1"/>
  <c r="O146" i="159" s="1"/>
  <c r="O146" i="160" s="1"/>
  <c r="O146" i="161" s="1"/>
  <c r="O146" i="162" s="1"/>
  <c r="O146" i="163" s="1"/>
  <c r="O147" i="106"/>
  <c r="O147" i="107" s="1"/>
  <c r="O147" i="108" s="1"/>
  <c r="O147" i="109" s="1"/>
  <c r="O147" i="110" s="1"/>
  <c r="O147" i="111" s="1"/>
  <c r="O147" i="112" s="1"/>
  <c r="O147" i="113" s="1"/>
  <c r="O147" i="114" s="1"/>
  <c r="O147" i="115" s="1"/>
  <c r="O147" i="116" s="1"/>
  <c r="O147" i="117" s="1"/>
  <c r="O147" i="118" s="1"/>
  <c r="O147" i="119" s="1"/>
  <c r="O147" i="120" s="1"/>
  <c r="O147" i="121" s="1"/>
  <c r="O147" i="122" s="1"/>
  <c r="O147" i="123" s="1"/>
  <c r="O147" i="124" s="1"/>
  <c r="O147" i="125" s="1"/>
  <c r="O147" i="126" s="1"/>
  <c r="O147" i="127" s="1"/>
  <c r="O147" i="128" s="1"/>
  <c r="O147" i="129" s="1"/>
  <c r="O147" i="130" s="1"/>
  <c r="O147" i="131" s="1"/>
  <c r="O147" i="132" s="1"/>
  <c r="O147" i="133" s="1"/>
  <c r="O147" i="134" s="1"/>
  <c r="O147" i="135" s="1"/>
  <c r="O147" i="136" s="1"/>
  <c r="O147" i="137" s="1"/>
  <c r="O147" i="138" s="1"/>
  <c r="O147" i="139" s="1"/>
  <c r="O147" i="140" s="1"/>
  <c r="O147" i="141" s="1"/>
  <c r="O147" i="142" s="1"/>
  <c r="O147" i="143" s="1"/>
  <c r="O147" i="144" s="1"/>
  <c r="O147" i="145" s="1"/>
  <c r="O147" i="146" s="1"/>
  <c r="O147" i="147" s="1"/>
  <c r="O147" i="148" s="1"/>
  <c r="O147" i="149" s="1"/>
  <c r="O147" i="150" s="1"/>
  <c r="O147" i="151" s="1"/>
  <c r="O147" i="152" s="1"/>
  <c r="O147" i="153" s="1"/>
  <c r="O147" i="154" s="1"/>
  <c r="O147" i="155" s="1"/>
  <c r="O147" i="156" s="1"/>
  <c r="O147" i="157" s="1"/>
  <c r="O147" i="158" s="1"/>
  <c r="O147" i="159" s="1"/>
  <c r="O147" i="160" s="1"/>
  <c r="O147" i="161" s="1"/>
  <c r="O147" i="162" s="1"/>
  <c r="O147" i="163" s="1"/>
  <c r="O148" i="106"/>
  <c r="O148" i="107" s="1"/>
  <c r="O148" i="108" s="1"/>
  <c r="O148" i="109" s="1"/>
  <c r="O148" i="110" s="1"/>
  <c r="O148" i="111" s="1"/>
  <c r="O148" i="112" s="1"/>
  <c r="O148" i="113" s="1"/>
  <c r="O148" i="114" s="1"/>
  <c r="O148" i="115" s="1"/>
  <c r="O148" i="116" s="1"/>
  <c r="O148" i="117" s="1"/>
  <c r="O148" i="118" s="1"/>
  <c r="O148" i="119" s="1"/>
  <c r="O148" i="120" s="1"/>
  <c r="O148" i="121" s="1"/>
  <c r="O148" i="122" s="1"/>
  <c r="O148" i="123" s="1"/>
  <c r="O148" i="124" s="1"/>
  <c r="O148" i="125" s="1"/>
  <c r="O148" i="126" s="1"/>
  <c r="O148" i="127" s="1"/>
  <c r="O148" i="128" s="1"/>
  <c r="O148" i="129" s="1"/>
  <c r="O148" i="130" s="1"/>
  <c r="O148" i="131" s="1"/>
  <c r="O148" i="132" s="1"/>
  <c r="O148" i="133" s="1"/>
  <c r="O148" i="134" s="1"/>
  <c r="O148" i="135" s="1"/>
  <c r="O148" i="136" s="1"/>
  <c r="O148" i="137" s="1"/>
  <c r="O148" i="138" s="1"/>
  <c r="O148" i="139" s="1"/>
  <c r="O148" i="140" s="1"/>
  <c r="O148" i="141" s="1"/>
  <c r="O148" i="142" s="1"/>
  <c r="O148" i="143" s="1"/>
  <c r="O148" i="144" s="1"/>
  <c r="O148" i="145" s="1"/>
  <c r="O148" i="146" s="1"/>
  <c r="O148" i="147" s="1"/>
  <c r="O148" i="148" s="1"/>
  <c r="O148" i="149" s="1"/>
  <c r="O148" i="150" s="1"/>
  <c r="O148" i="151" s="1"/>
  <c r="O148" i="152" s="1"/>
  <c r="O148" i="153" s="1"/>
  <c r="O148" i="154" s="1"/>
  <c r="O148" i="155" s="1"/>
  <c r="O148" i="156" s="1"/>
  <c r="O148" i="157" s="1"/>
  <c r="O148" i="158" s="1"/>
  <c r="O148" i="159" s="1"/>
  <c r="O148" i="160" s="1"/>
  <c r="O148" i="161" s="1"/>
  <c r="O148" i="162" s="1"/>
  <c r="O148" i="163" s="1"/>
  <c r="O149" i="106"/>
  <c r="O149" i="107" s="1"/>
  <c r="O149" i="108" s="1"/>
  <c r="O149" i="109" s="1"/>
  <c r="O149" i="110" s="1"/>
  <c r="O149" i="111" s="1"/>
  <c r="O149" i="112" s="1"/>
  <c r="O149" i="113" s="1"/>
  <c r="O149" i="114" s="1"/>
  <c r="O149" i="115" s="1"/>
  <c r="O149" i="116" s="1"/>
  <c r="O149" i="117" s="1"/>
  <c r="O149" i="118" s="1"/>
  <c r="O149" i="119" s="1"/>
  <c r="O149" i="120" s="1"/>
  <c r="O149" i="121" s="1"/>
  <c r="O149" i="122" s="1"/>
  <c r="O149" i="123" s="1"/>
  <c r="O149" i="124" s="1"/>
  <c r="O149" i="125" s="1"/>
  <c r="O149" i="126" s="1"/>
  <c r="O149" i="127" s="1"/>
  <c r="O149" i="128" s="1"/>
  <c r="O149" i="129" s="1"/>
  <c r="O149" i="130" s="1"/>
  <c r="O149" i="131" s="1"/>
  <c r="O149" i="132" s="1"/>
  <c r="O149" i="133" s="1"/>
  <c r="O149" i="134" s="1"/>
  <c r="O149" i="135" s="1"/>
  <c r="O149" i="136" s="1"/>
  <c r="O149" i="137" s="1"/>
  <c r="O149" i="138" s="1"/>
  <c r="O149" i="139" s="1"/>
  <c r="O149" i="140" s="1"/>
  <c r="O149" i="141" s="1"/>
  <c r="O149" i="142" s="1"/>
  <c r="O149" i="143" s="1"/>
  <c r="O149" i="144" s="1"/>
  <c r="O149" i="145" s="1"/>
  <c r="O149" i="146" s="1"/>
  <c r="O149" i="147" s="1"/>
  <c r="O149" i="148" s="1"/>
  <c r="O149" i="149" s="1"/>
  <c r="O149" i="150" s="1"/>
  <c r="O149" i="151" s="1"/>
  <c r="O149" i="152" s="1"/>
  <c r="O149" i="153" s="1"/>
  <c r="O149" i="154" s="1"/>
  <c r="O149" i="155" s="1"/>
  <c r="O149" i="156" s="1"/>
  <c r="O149" i="157" s="1"/>
  <c r="O149" i="158" s="1"/>
  <c r="O149" i="159" s="1"/>
  <c r="O149" i="160" s="1"/>
  <c r="O149" i="161" s="1"/>
  <c r="O149" i="162" s="1"/>
  <c r="O149" i="163" s="1"/>
  <c r="O150" i="106"/>
  <c r="O150" i="107" s="1"/>
  <c r="O150" i="108" s="1"/>
  <c r="O150" i="109" s="1"/>
  <c r="O150" i="110" s="1"/>
  <c r="O150" i="111" s="1"/>
  <c r="O150" i="112" s="1"/>
  <c r="O150" i="113" s="1"/>
  <c r="O150" i="114" s="1"/>
  <c r="O150" i="115" s="1"/>
  <c r="O150" i="116" s="1"/>
  <c r="O150" i="117" s="1"/>
  <c r="O150" i="118" s="1"/>
  <c r="O150" i="119" s="1"/>
  <c r="O150" i="120" s="1"/>
  <c r="O150" i="121" s="1"/>
  <c r="O150" i="122" s="1"/>
  <c r="O150" i="123" s="1"/>
  <c r="O150" i="124" s="1"/>
  <c r="O150" i="125" s="1"/>
  <c r="O150" i="126" s="1"/>
  <c r="O150" i="127" s="1"/>
  <c r="O150" i="128" s="1"/>
  <c r="O150" i="129" s="1"/>
  <c r="O150" i="130" s="1"/>
  <c r="O150" i="131" s="1"/>
  <c r="O150" i="132" s="1"/>
  <c r="O150" i="133" s="1"/>
  <c r="O150" i="134" s="1"/>
  <c r="O150" i="135" s="1"/>
  <c r="O150" i="136" s="1"/>
  <c r="O150" i="137" s="1"/>
  <c r="O150" i="138" s="1"/>
  <c r="O150" i="139" s="1"/>
  <c r="O150" i="140" s="1"/>
  <c r="O150" i="141" s="1"/>
  <c r="O150" i="142" s="1"/>
  <c r="O150" i="143" s="1"/>
  <c r="O150" i="144" s="1"/>
  <c r="O150" i="145" s="1"/>
  <c r="O150" i="146" s="1"/>
  <c r="O150" i="147" s="1"/>
  <c r="O150" i="148" s="1"/>
  <c r="O150" i="149" s="1"/>
  <c r="O150" i="150" s="1"/>
  <c r="O150" i="151" s="1"/>
  <c r="O150" i="152" s="1"/>
  <c r="O150" i="153" s="1"/>
  <c r="O150" i="154" s="1"/>
  <c r="O150" i="155" s="1"/>
  <c r="O150" i="156" s="1"/>
  <c r="O150" i="157" s="1"/>
  <c r="O150" i="158" s="1"/>
  <c r="O150" i="159" s="1"/>
  <c r="O150" i="160" s="1"/>
  <c r="O150" i="161" s="1"/>
  <c r="O150" i="162" s="1"/>
  <c r="O150" i="163" s="1"/>
  <c r="O151" i="106"/>
  <c r="O151" i="107" s="1"/>
  <c r="O151" i="108" s="1"/>
  <c r="O151" i="109" s="1"/>
  <c r="O151" i="110" s="1"/>
  <c r="O151" i="111" s="1"/>
  <c r="O151" i="112" s="1"/>
  <c r="O151" i="113" s="1"/>
  <c r="O151" i="114" s="1"/>
  <c r="O151" i="115" s="1"/>
  <c r="O151" i="116" s="1"/>
  <c r="O151" i="117" s="1"/>
  <c r="O151" i="118" s="1"/>
  <c r="O151" i="119" s="1"/>
  <c r="O151" i="120" s="1"/>
  <c r="O151" i="121" s="1"/>
  <c r="O151" i="122" s="1"/>
  <c r="O151" i="123" s="1"/>
  <c r="O151" i="124" s="1"/>
  <c r="O151" i="125" s="1"/>
  <c r="O151" i="126" s="1"/>
  <c r="O151" i="127" s="1"/>
  <c r="O151" i="128" s="1"/>
  <c r="O151" i="129" s="1"/>
  <c r="O151" i="130" s="1"/>
  <c r="O151" i="131" s="1"/>
  <c r="O151" i="132" s="1"/>
  <c r="O151" i="133" s="1"/>
  <c r="O151" i="134" s="1"/>
  <c r="O151" i="135" s="1"/>
  <c r="O151" i="136" s="1"/>
  <c r="O151" i="137" s="1"/>
  <c r="O151" i="138" s="1"/>
  <c r="O151" i="139" s="1"/>
  <c r="O151" i="140" s="1"/>
  <c r="O151" i="141" s="1"/>
  <c r="O151" i="142" s="1"/>
  <c r="O151" i="143" s="1"/>
  <c r="O151" i="144" s="1"/>
  <c r="O151" i="145" s="1"/>
  <c r="O151" i="146" s="1"/>
  <c r="O151" i="147" s="1"/>
  <c r="O151" i="148" s="1"/>
  <c r="O151" i="149" s="1"/>
  <c r="O151" i="150" s="1"/>
  <c r="O151" i="151" s="1"/>
  <c r="O151" i="152" s="1"/>
  <c r="O151" i="153" s="1"/>
  <c r="O151" i="154" s="1"/>
  <c r="O151" i="155" s="1"/>
  <c r="O151" i="156" s="1"/>
  <c r="O151" i="157" s="1"/>
  <c r="O151" i="158" s="1"/>
  <c r="O151" i="159" s="1"/>
  <c r="O151" i="160" s="1"/>
  <c r="O151" i="161" s="1"/>
  <c r="O151" i="162" s="1"/>
  <c r="O151" i="163" s="1"/>
  <c r="O152" i="106"/>
  <c r="O152" i="107" s="1"/>
  <c r="O152" i="108" s="1"/>
  <c r="O152" i="109" s="1"/>
  <c r="O152" i="110" s="1"/>
  <c r="O152" i="111" s="1"/>
  <c r="O152" i="112" s="1"/>
  <c r="O152" i="113" s="1"/>
  <c r="O152" i="114" s="1"/>
  <c r="O152" i="115" s="1"/>
  <c r="O152" i="116" s="1"/>
  <c r="O152" i="117" s="1"/>
  <c r="O152" i="118" s="1"/>
  <c r="O152" i="119" s="1"/>
  <c r="O152" i="120" s="1"/>
  <c r="O152" i="121" s="1"/>
  <c r="O152" i="122" s="1"/>
  <c r="O152" i="123" s="1"/>
  <c r="O152" i="124" s="1"/>
  <c r="O152" i="125" s="1"/>
  <c r="O152" i="126" s="1"/>
  <c r="O152" i="127" s="1"/>
  <c r="O152" i="128" s="1"/>
  <c r="O152" i="129" s="1"/>
  <c r="O152" i="130" s="1"/>
  <c r="O152" i="131" s="1"/>
  <c r="O152" i="132" s="1"/>
  <c r="O152" i="133" s="1"/>
  <c r="O152" i="134" s="1"/>
  <c r="O152" i="135" s="1"/>
  <c r="O152" i="136" s="1"/>
  <c r="O152" i="137" s="1"/>
  <c r="O152" i="138" s="1"/>
  <c r="O152" i="139" s="1"/>
  <c r="O152" i="140" s="1"/>
  <c r="O152" i="141" s="1"/>
  <c r="O152" i="142" s="1"/>
  <c r="O152" i="143" s="1"/>
  <c r="O152" i="144" s="1"/>
  <c r="O152" i="145" s="1"/>
  <c r="O152" i="146" s="1"/>
  <c r="O152" i="147" s="1"/>
  <c r="O152" i="148" s="1"/>
  <c r="O152" i="149" s="1"/>
  <c r="O152" i="150" s="1"/>
  <c r="O152" i="151" s="1"/>
  <c r="O152" i="152" s="1"/>
  <c r="O152" i="153" s="1"/>
  <c r="O152" i="154" s="1"/>
  <c r="O152" i="155" s="1"/>
  <c r="O152" i="156" s="1"/>
  <c r="O152" i="157" s="1"/>
  <c r="O152" i="158" s="1"/>
  <c r="O152" i="159" s="1"/>
  <c r="O152" i="160" s="1"/>
  <c r="O152" i="161" s="1"/>
  <c r="O152" i="162" s="1"/>
  <c r="O152" i="163" s="1"/>
  <c r="O153" i="106"/>
  <c r="O153" i="107" s="1"/>
  <c r="O153" i="108" s="1"/>
  <c r="O153" i="109" s="1"/>
  <c r="O153" i="110" s="1"/>
  <c r="O153" i="111" s="1"/>
  <c r="O153" i="112" s="1"/>
  <c r="O153" i="113" s="1"/>
  <c r="O153" i="114" s="1"/>
  <c r="O153" i="115" s="1"/>
  <c r="O153" i="116" s="1"/>
  <c r="O153" i="117" s="1"/>
  <c r="O153" i="118" s="1"/>
  <c r="O153" i="119" s="1"/>
  <c r="O153" i="120" s="1"/>
  <c r="O153" i="121" s="1"/>
  <c r="O153" i="122" s="1"/>
  <c r="O153" i="123" s="1"/>
  <c r="O153" i="124" s="1"/>
  <c r="O153" i="125" s="1"/>
  <c r="O153" i="126" s="1"/>
  <c r="O153" i="127" s="1"/>
  <c r="O153" i="128" s="1"/>
  <c r="O153" i="129" s="1"/>
  <c r="O153" i="130" s="1"/>
  <c r="O153" i="131" s="1"/>
  <c r="O153" i="132" s="1"/>
  <c r="O153" i="133" s="1"/>
  <c r="O153" i="134" s="1"/>
  <c r="O153" i="135" s="1"/>
  <c r="O153" i="136" s="1"/>
  <c r="O153" i="137" s="1"/>
  <c r="O153" i="138" s="1"/>
  <c r="O153" i="139" s="1"/>
  <c r="O153" i="140" s="1"/>
  <c r="O153" i="141" s="1"/>
  <c r="O153" i="142" s="1"/>
  <c r="O153" i="143" s="1"/>
  <c r="O153" i="144" s="1"/>
  <c r="O153" i="145" s="1"/>
  <c r="O153" i="146" s="1"/>
  <c r="O153" i="147" s="1"/>
  <c r="O153" i="148" s="1"/>
  <c r="O153" i="149" s="1"/>
  <c r="O153" i="150" s="1"/>
  <c r="O153" i="151" s="1"/>
  <c r="O153" i="152" s="1"/>
  <c r="O153" i="153" s="1"/>
  <c r="O153" i="154" s="1"/>
  <c r="O153" i="155" s="1"/>
  <c r="O153" i="156" s="1"/>
  <c r="O153" i="157" s="1"/>
  <c r="O153" i="158" s="1"/>
  <c r="O153" i="159" s="1"/>
  <c r="O153" i="160" s="1"/>
  <c r="O153" i="161" s="1"/>
  <c r="O153" i="162" s="1"/>
  <c r="O153" i="163" s="1"/>
  <c r="O154" i="106"/>
  <c r="O154" i="107" s="1"/>
  <c r="O154" i="108" s="1"/>
  <c r="O154" i="109" s="1"/>
  <c r="O154" i="110" s="1"/>
  <c r="O154" i="111" s="1"/>
  <c r="O154" i="112" s="1"/>
  <c r="O154" i="113" s="1"/>
  <c r="O154" i="114" s="1"/>
  <c r="O154" i="115" s="1"/>
  <c r="O154" i="116" s="1"/>
  <c r="O154" i="117" s="1"/>
  <c r="O154" i="118" s="1"/>
  <c r="O154" i="119" s="1"/>
  <c r="O154" i="120" s="1"/>
  <c r="O154" i="121" s="1"/>
  <c r="O154" i="122" s="1"/>
  <c r="O154" i="123" s="1"/>
  <c r="O154" i="124" s="1"/>
  <c r="O154" i="125" s="1"/>
  <c r="O154" i="126" s="1"/>
  <c r="O154" i="127" s="1"/>
  <c r="O154" i="128" s="1"/>
  <c r="O154" i="129" s="1"/>
  <c r="O154" i="130" s="1"/>
  <c r="O154" i="131" s="1"/>
  <c r="O154" i="132" s="1"/>
  <c r="O154" i="133" s="1"/>
  <c r="O154" i="134" s="1"/>
  <c r="O154" i="135" s="1"/>
  <c r="O154" i="136" s="1"/>
  <c r="O154" i="137" s="1"/>
  <c r="O154" i="138" s="1"/>
  <c r="O154" i="139" s="1"/>
  <c r="O154" i="140" s="1"/>
  <c r="O154" i="141" s="1"/>
  <c r="O154" i="142" s="1"/>
  <c r="O154" i="143" s="1"/>
  <c r="O154" i="144" s="1"/>
  <c r="O154" i="145" s="1"/>
  <c r="O154" i="146" s="1"/>
  <c r="O154" i="147" s="1"/>
  <c r="O154" i="148" s="1"/>
  <c r="O154" i="149" s="1"/>
  <c r="O154" i="150" s="1"/>
  <c r="O154" i="151" s="1"/>
  <c r="O154" i="152" s="1"/>
  <c r="O154" i="153" s="1"/>
  <c r="O154" i="154" s="1"/>
  <c r="O154" i="155" s="1"/>
  <c r="O154" i="156" s="1"/>
  <c r="O154" i="157" s="1"/>
  <c r="O154" i="158" s="1"/>
  <c r="O154" i="159" s="1"/>
  <c r="O154" i="160" s="1"/>
  <c r="O154" i="161" s="1"/>
  <c r="O154" i="162" s="1"/>
  <c r="O154" i="163" s="1"/>
  <c r="O155" i="106"/>
  <c r="O155" i="107" s="1"/>
  <c r="O155" i="108" s="1"/>
  <c r="O155" i="109" s="1"/>
  <c r="O155" i="110" s="1"/>
  <c r="O155" i="111" s="1"/>
  <c r="O155" i="112" s="1"/>
  <c r="O155" i="113" s="1"/>
  <c r="O155" i="114" s="1"/>
  <c r="O155" i="115" s="1"/>
  <c r="O155" i="116" s="1"/>
  <c r="O155" i="117" s="1"/>
  <c r="O155" i="118" s="1"/>
  <c r="O155" i="119" s="1"/>
  <c r="O155" i="120" s="1"/>
  <c r="O155" i="121" s="1"/>
  <c r="O155" i="122" s="1"/>
  <c r="O155" i="123" s="1"/>
  <c r="O155" i="124" s="1"/>
  <c r="O155" i="125" s="1"/>
  <c r="O155" i="126" s="1"/>
  <c r="O155" i="127" s="1"/>
  <c r="O155" i="128" s="1"/>
  <c r="O155" i="129" s="1"/>
  <c r="O155" i="130" s="1"/>
  <c r="O155" i="131" s="1"/>
  <c r="O155" i="132" s="1"/>
  <c r="O155" i="133" s="1"/>
  <c r="O155" i="134" s="1"/>
  <c r="O155" i="135" s="1"/>
  <c r="O155" i="136" s="1"/>
  <c r="O155" i="137" s="1"/>
  <c r="O155" i="138" s="1"/>
  <c r="O155" i="139" s="1"/>
  <c r="O155" i="140" s="1"/>
  <c r="O155" i="141" s="1"/>
  <c r="O155" i="142" s="1"/>
  <c r="O155" i="143" s="1"/>
  <c r="O155" i="144" s="1"/>
  <c r="O155" i="145" s="1"/>
  <c r="O155" i="146" s="1"/>
  <c r="O155" i="147" s="1"/>
  <c r="O155" i="148" s="1"/>
  <c r="O155" i="149" s="1"/>
  <c r="O155" i="150" s="1"/>
  <c r="O155" i="151" s="1"/>
  <c r="O155" i="152" s="1"/>
  <c r="O155" i="153" s="1"/>
  <c r="O155" i="154" s="1"/>
  <c r="O155" i="155" s="1"/>
  <c r="O155" i="156" s="1"/>
  <c r="O155" i="157" s="1"/>
  <c r="O155" i="158" s="1"/>
  <c r="O155" i="159" s="1"/>
  <c r="O155" i="160" s="1"/>
  <c r="O155" i="161" s="1"/>
  <c r="O155" i="162" s="1"/>
  <c r="O155" i="163" s="1"/>
  <c r="O156" i="106"/>
  <c r="O156" i="107" s="1"/>
  <c r="O156" i="108" s="1"/>
  <c r="O156" i="109" s="1"/>
  <c r="O156" i="110" s="1"/>
  <c r="O156" i="111" s="1"/>
  <c r="O156" i="112" s="1"/>
  <c r="O156" i="113" s="1"/>
  <c r="O156" i="114" s="1"/>
  <c r="O156" i="115" s="1"/>
  <c r="O156" i="116" s="1"/>
  <c r="O156" i="117" s="1"/>
  <c r="O156" i="118" s="1"/>
  <c r="O156" i="119" s="1"/>
  <c r="O156" i="120" s="1"/>
  <c r="O156" i="121" s="1"/>
  <c r="O156" i="122" s="1"/>
  <c r="O156" i="123" s="1"/>
  <c r="O156" i="124" s="1"/>
  <c r="O156" i="125" s="1"/>
  <c r="O156" i="126" s="1"/>
  <c r="O156" i="127" s="1"/>
  <c r="O156" i="128" s="1"/>
  <c r="O156" i="129" s="1"/>
  <c r="O156" i="130" s="1"/>
  <c r="O156" i="131" s="1"/>
  <c r="O156" i="132" s="1"/>
  <c r="O156" i="133" s="1"/>
  <c r="O156" i="134" s="1"/>
  <c r="O156" i="135" s="1"/>
  <c r="O156" i="136" s="1"/>
  <c r="O156" i="137" s="1"/>
  <c r="O156" i="138" s="1"/>
  <c r="O156" i="139" s="1"/>
  <c r="O156" i="140" s="1"/>
  <c r="O156" i="141" s="1"/>
  <c r="O156" i="142" s="1"/>
  <c r="O156" i="143" s="1"/>
  <c r="O156" i="144" s="1"/>
  <c r="O156" i="145" s="1"/>
  <c r="O156" i="146" s="1"/>
  <c r="O156" i="147" s="1"/>
  <c r="O156" i="148" s="1"/>
  <c r="O156" i="149" s="1"/>
  <c r="O156" i="150" s="1"/>
  <c r="O156" i="151" s="1"/>
  <c r="O156" i="152" s="1"/>
  <c r="O156" i="153" s="1"/>
  <c r="O156" i="154" s="1"/>
  <c r="O156" i="155" s="1"/>
  <c r="O156" i="156" s="1"/>
  <c r="O156" i="157" s="1"/>
  <c r="O156" i="158" s="1"/>
  <c r="O156" i="159" s="1"/>
  <c r="O156" i="160" s="1"/>
  <c r="O156" i="161" s="1"/>
  <c r="O156" i="162" s="1"/>
  <c r="O156" i="163" s="1"/>
  <c r="O157" i="106"/>
  <c r="O157" i="107" s="1"/>
  <c r="O157" i="108" s="1"/>
  <c r="O157" i="109" s="1"/>
  <c r="O157" i="110" s="1"/>
  <c r="O157" i="111" s="1"/>
  <c r="O157" i="112" s="1"/>
  <c r="O157" i="113" s="1"/>
  <c r="O157" i="114" s="1"/>
  <c r="O157" i="115" s="1"/>
  <c r="O157" i="116" s="1"/>
  <c r="O157" i="117" s="1"/>
  <c r="O157" i="118" s="1"/>
  <c r="O157" i="119" s="1"/>
  <c r="O157" i="120" s="1"/>
  <c r="O157" i="121" s="1"/>
  <c r="O157" i="122" s="1"/>
  <c r="O157" i="123" s="1"/>
  <c r="O157" i="124" s="1"/>
  <c r="O157" i="125" s="1"/>
  <c r="O157" i="126" s="1"/>
  <c r="O157" i="127" s="1"/>
  <c r="O157" i="128" s="1"/>
  <c r="O157" i="129" s="1"/>
  <c r="O157" i="130" s="1"/>
  <c r="O157" i="131" s="1"/>
  <c r="O157" i="132" s="1"/>
  <c r="O157" i="133" s="1"/>
  <c r="O157" i="134" s="1"/>
  <c r="O157" i="135" s="1"/>
  <c r="O157" i="136" s="1"/>
  <c r="O157" i="137" s="1"/>
  <c r="O157" i="138" s="1"/>
  <c r="O157" i="139" s="1"/>
  <c r="O157" i="140" s="1"/>
  <c r="O157" i="141" s="1"/>
  <c r="O157" i="142" s="1"/>
  <c r="O157" i="143" s="1"/>
  <c r="O157" i="144" s="1"/>
  <c r="O157" i="145" s="1"/>
  <c r="O157" i="146" s="1"/>
  <c r="O157" i="147" s="1"/>
  <c r="O157" i="148" s="1"/>
  <c r="O157" i="149" s="1"/>
  <c r="O157" i="150" s="1"/>
  <c r="O157" i="151" s="1"/>
  <c r="O157" i="152" s="1"/>
  <c r="O157" i="153" s="1"/>
  <c r="O157" i="154" s="1"/>
  <c r="O157" i="155" s="1"/>
  <c r="O157" i="156" s="1"/>
  <c r="O157" i="157" s="1"/>
  <c r="O157" i="158" s="1"/>
  <c r="O157" i="159" s="1"/>
  <c r="O157" i="160" s="1"/>
  <c r="O157" i="161" s="1"/>
  <c r="O157" i="162" s="1"/>
  <c r="O157" i="163" s="1"/>
  <c r="O158" i="106"/>
  <c r="O158" i="107" s="1"/>
  <c r="O158" i="108" s="1"/>
  <c r="O158" i="109" s="1"/>
  <c r="O158" i="110" s="1"/>
  <c r="O158" i="111" s="1"/>
  <c r="O158" i="112" s="1"/>
  <c r="O158" i="113" s="1"/>
  <c r="O158" i="114" s="1"/>
  <c r="O158" i="115" s="1"/>
  <c r="O158" i="116" s="1"/>
  <c r="O158" i="117" s="1"/>
  <c r="O158" i="118" s="1"/>
  <c r="O158" i="119" s="1"/>
  <c r="O158" i="120" s="1"/>
  <c r="O158" i="121" s="1"/>
  <c r="O158" i="122" s="1"/>
  <c r="O158" i="123" s="1"/>
  <c r="O158" i="124" s="1"/>
  <c r="O158" i="125" s="1"/>
  <c r="O158" i="126" s="1"/>
  <c r="O158" i="127" s="1"/>
  <c r="O158" i="128" s="1"/>
  <c r="O158" i="129" s="1"/>
  <c r="O158" i="130" s="1"/>
  <c r="O158" i="131" s="1"/>
  <c r="O158" i="132" s="1"/>
  <c r="O158" i="133" s="1"/>
  <c r="O158" i="134" s="1"/>
  <c r="O158" i="135" s="1"/>
  <c r="O158" i="136" s="1"/>
  <c r="O158" i="137" s="1"/>
  <c r="O158" i="138" s="1"/>
  <c r="O158" i="139" s="1"/>
  <c r="O158" i="140" s="1"/>
  <c r="O158" i="141" s="1"/>
  <c r="O158" i="142" s="1"/>
  <c r="O158" i="143" s="1"/>
  <c r="O158" i="144" s="1"/>
  <c r="O158" i="145" s="1"/>
  <c r="O158" i="146" s="1"/>
  <c r="O158" i="147" s="1"/>
  <c r="O158" i="148" s="1"/>
  <c r="O158" i="149" s="1"/>
  <c r="O158" i="150" s="1"/>
  <c r="O158" i="151" s="1"/>
  <c r="O158" i="152" s="1"/>
  <c r="O158" i="153" s="1"/>
  <c r="O158" i="154" s="1"/>
  <c r="O158" i="155" s="1"/>
  <c r="O158" i="156" s="1"/>
  <c r="O158" i="157" s="1"/>
  <c r="O158" i="158" s="1"/>
  <c r="O158" i="159" s="1"/>
  <c r="O158" i="160" s="1"/>
  <c r="O158" i="161" s="1"/>
  <c r="O158" i="162" s="1"/>
  <c r="O158" i="163" s="1"/>
  <c r="O159" i="106"/>
  <c r="O159" i="107" s="1"/>
  <c r="O159" i="108" s="1"/>
  <c r="O159" i="109" s="1"/>
  <c r="O159" i="110" s="1"/>
  <c r="O159" i="111" s="1"/>
  <c r="O159" i="112" s="1"/>
  <c r="O159" i="113" s="1"/>
  <c r="O159" i="114" s="1"/>
  <c r="O159" i="115" s="1"/>
  <c r="O159" i="116" s="1"/>
  <c r="O159" i="117" s="1"/>
  <c r="O159" i="118" s="1"/>
  <c r="O159" i="119" s="1"/>
  <c r="O159" i="120" s="1"/>
  <c r="O159" i="121" s="1"/>
  <c r="O159" i="122" s="1"/>
  <c r="O159" i="123" s="1"/>
  <c r="O159" i="124" s="1"/>
  <c r="O159" i="125" s="1"/>
  <c r="O159" i="126" s="1"/>
  <c r="O159" i="127" s="1"/>
  <c r="O159" i="128" s="1"/>
  <c r="O159" i="129" s="1"/>
  <c r="O159" i="130" s="1"/>
  <c r="O159" i="131" s="1"/>
  <c r="O159" i="132" s="1"/>
  <c r="O159" i="133" s="1"/>
  <c r="O159" i="134" s="1"/>
  <c r="O159" i="135" s="1"/>
  <c r="O159" i="136" s="1"/>
  <c r="O159" i="137" s="1"/>
  <c r="O159" i="138" s="1"/>
  <c r="O159" i="139" s="1"/>
  <c r="O159" i="140" s="1"/>
  <c r="O159" i="141" s="1"/>
  <c r="O159" i="142" s="1"/>
  <c r="O159" i="143" s="1"/>
  <c r="O159" i="144" s="1"/>
  <c r="O159" i="145" s="1"/>
  <c r="O159" i="146" s="1"/>
  <c r="O159" i="147" s="1"/>
  <c r="O159" i="148" s="1"/>
  <c r="O159" i="149" s="1"/>
  <c r="O159" i="150" s="1"/>
  <c r="O159" i="151" s="1"/>
  <c r="O159" i="152" s="1"/>
  <c r="O159" i="153" s="1"/>
  <c r="O159" i="154" s="1"/>
  <c r="O159" i="155" s="1"/>
  <c r="O159" i="156" s="1"/>
  <c r="O159" i="157" s="1"/>
  <c r="O159" i="158" s="1"/>
  <c r="O159" i="159" s="1"/>
  <c r="O159" i="160" s="1"/>
  <c r="O159" i="161" s="1"/>
  <c r="O159" i="162" s="1"/>
  <c r="O159" i="163" s="1"/>
  <c r="O160" i="106"/>
  <c r="O160" i="107" s="1"/>
  <c r="O160" i="108" s="1"/>
  <c r="O160" i="109" s="1"/>
  <c r="O160" i="110" s="1"/>
  <c r="O160" i="111" s="1"/>
  <c r="O160" i="112" s="1"/>
  <c r="O160" i="113" s="1"/>
  <c r="O160" i="114" s="1"/>
  <c r="O160" i="115" s="1"/>
  <c r="O160" i="116" s="1"/>
  <c r="O160" i="117" s="1"/>
  <c r="O160" i="118" s="1"/>
  <c r="O160" i="119" s="1"/>
  <c r="O160" i="120" s="1"/>
  <c r="O160" i="121" s="1"/>
  <c r="O160" i="122" s="1"/>
  <c r="O160" i="123" s="1"/>
  <c r="O160" i="124" s="1"/>
  <c r="O160" i="125" s="1"/>
  <c r="O160" i="126" s="1"/>
  <c r="O160" i="127" s="1"/>
  <c r="O160" i="128" s="1"/>
  <c r="O160" i="129" s="1"/>
  <c r="O160" i="130" s="1"/>
  <c r="O160" i="131" s="1"/>
  <c r="O160" i="132" s="1"/>
  <c r="O160" i="133" s="1"/>
  <c r="O160" i="134" s="1"/>
  <c r="O160" i="135" s="1"/>
  <c r="O160" i="136" s="1"/>
  <c r="O160" i="137" s="1"/>
  <c r="O160" i="138" s="1"/>
  <c r="O160" i="139" s="1"/>
  <c r="O160" i="140" s="1"/>
  <c r="O160" i="141" s="1"/>
  <c r="O160" i="142" s="1"/>
  <c r="O160" i="143" s="1"/>
  <c r="O160" i="144" s="1"/>
  <c r="O160" i="145" s="1"/>
  <c r="O160" i="146" s="1"/>
  <c r="O160" i="147" s="1"/>
  <c r="O160" i="148" s="1"/>
  <c r="O160" i="149" s="1"/>
  <c r="O160" i="150" s="1"/>
  <c r="O160" i="151" s="1"/>
  <c r="O160" i="152" s="1"/>
  <c r="O160" i="153" s="1"/>
  <c r="O160" i="154" s="1"/>
  <c r="O160" i="155" s="1"/>
  <c r="O160" i="156" s="1"/>
  <c r="O160" i="157" s="1"/>
  <c r="O160" i="158" s="1"/>
  <c r="O160" i="159" s="1"/>
  <c r="O160" i="160" s="1"/>
  <c r="O160" i="161" s="1"/>
  <c r="O160" i="162" s="1"/>
  <c r="O160" i="163" s="1"/>
  <c r="O161" i="106"/>
  <c r="O161" i="107" s="1"/>
  <c r="O161" i="108" s="1"/>
  <c r="O161" i="109" s="1"/>
  <c r="O161" i="110" s="1"/>
  <c r="O161" i="111" s="1"/>
  <c r="O161" i="112" s="1"/>
  <c r="O161" i="113" s="1"/>
  <c r="O161" i="114" s="1"/>
  <c r="O161" i="115" s="1"/>
  <c r="O161" i="116" s="1"/>
  <c r="O161" i="117" s="1"/>
  <c r="O161" i="118" s="1"/>
  <c r="O161" i="119" s="1"/>
  <c r="O161" i="120" s="1"/>
  <c r="O161" i="121" s="1"/>
  <c r="O161" i="122" s="1"/>
  <c r="O161" i="123" s="1"/>
  <c r="O161" i="124" s="1"/>
  <c r="O161" i="125" s="1"/>
  <c r="O161" i="126" s="1"/>
  <c r="O161" i="127" s="1"/>
  <c r="O161" i="128" s="1"/>
  <c r="O161" i="129" s="1"/>
  <c r="O161" i="130" s="1"/>
  <c r="O161" i="131" s="1"/>
  <c r="O161" i="132" s="1"/>
  <c r="O161" i="133" s="1"/>
  <c r="O161" i="134" s="1"/>
  <c r="O161" i="135" s="1"/>
  <c r="O161" i="136" s="1"/>
  <c r="O161" i="137" s="1"/>
  <c r="O161" i="138" s="1"/>
  <c r="O161" i="139" s="1"/>
  <c r="O161" i="140" s="1"/>
  <c r="O161" i="141" s="1"/>
  <c r="O161" i="142" s="1"/>
  <c r="O161" i="143" s="1"/>
  <c r="O161" i="144" s="1"/>
  <c r="O161" i="145" s="1"/>
  <c r="O161" i="146" s="1"/>
  <c r="O161" i="147" s="1"/>
  <c r="O161" i="148" s="1"/>
  <c r="O161" i="149" s="1"/>
  <c r="O161" i="150" s="1"/>
  <c r="O161" i="151" s="1"/>
  <c r="O161" i="152" s="1"/>
  <c r="O161" i="153" s="1"/>
  <c r="O161" i="154" s="1"/>
  <c r="O161" i="155" s="1"/>
  <c r="O161" i="156" s="1"/>
  <c r="O161" i="157" s="1"/>
  <c r="O161" i="158" s="1"/>
  <c r="O161" i="159" s="1"/>
  <c r="O161" i="160" s="1"/>
  <c r="O161" i="161" s="1"/>
  <c r="O161" i="162" s="1"/>
  <c r="O161" i="163" s="1"/>
  <c r="O162" i="106"/>
  <c r="O162" i="107" s="1"/>
  <c r="O162" i="108" s="1"/>
  <c r="O162" i="109" s="1"/>
  <c r="O162" i="110" s="1"/>
  <c r="O162" i="111" s="1"/>
  <c r="O162" i="112" s="1"/>
  <c r="O162" i="113" s="1"/>
  <c r="O162" i="114" s="1"/>
  <c r="O162" i="115" s="1"/>
  <c r="O162" i="116" s="1"/>
  <c r="O162" i="117" s="1"/>
  <c r="O162" i="118" s="1"/>
  <c r="O162" i="119" s="1"/>
  <c r="O162" i="120" s="1"/>
  <c r="O162" i="121" s="1"/>
  <c r="O162" i="122" s="1"/>
  <c r="O162" i="123" s="1"/>
  <c r="O162" i="124" s="1"/>
  <c r="O162" i="125" s="1"/>
  <c r="O162" i="126" s="1"/>
  <c r="O162" i="127" s="1"/>
  <c r="O162" i="128" s="1"/>
  <c r="O162" i="129" s="1"/>
  <c r="O162" i="130" s="1"/>
  <c r="O162" i="131" s="1"/>
  <c r="O162" i="132" s="1"/>
  <c r="O162" i="133" s="1"/>
  <c r="O162" i="134" s="1"/>
  <c r="O162" i="135" s="1"/>
  <c r="O162" i="136" s="1"/>
  <c r="O162" i="137" s="1"/>
  <c r="O162" i="138" s="1"/>
  <c r="O162" i="139" s="1"/>
  <c r="O162" i="140" s="1"/>
  <c r="O162" i="141" s="1"/>
  <c r="O162" i="142" s="1"/>
  <c r="O162" i="143" s="1"/>
  <c r="O162" i="144" s="1"/>
  <c r="O162" i="145" s="1"/>
  <c r="O162" i="146" s="1"/>
  <c r="O162" i="147" s="1"/>
  <c r="O162" i="148" s="1"/>
  <c r="O162" i="149" s="1"/>
  <c r="O162" i="150" s="1"/>
  <c r="O162" i="151" s="1"/>
  <c r="O162" i="152" s="1"/>
  <c r="O162" i="153" s="1"/>
  <c r="O162" i="154" s="1"/>
  <c r="O162" i="155" s="1"/>
  <c r="O162" i="156" s="1"/>
  <c r="O162" i="157" s="1"/>
  <c r="O162" i="158" s="1"/>
  <c r="O162" i="159" s="1"/>
  <c r="O162" i="160" s="1"/>
  <c r="O162" i="161" s="1"/>
  <c r="O162" i="162" s="1"/>
  <c r="O162" i="163" s="1"/>
  <c r="O163" i="106"/>
  <c r="O163" i="107" s="1"/>
  <c r="O163" i="108" s="1"/>
  <c r="O163" i="109" s="1"/>
  <c r="O163" i="110" s="1"/>
  <c r="O163" i="111" s="1"/>
  <c r="O163" i="112" s="1"/>
  <c r="O163" i="113" s="1"/>
  <c r="O163" i="114" s="1"/>
  <c r="O163" i="115" s="1"/>
  <c r="O163" i="116" s="1"/>
  <c r="O163" i="117" s="1"/>
  <c r="O163" i="118" s="1"/>
  <c r="O163" i="119" s="1"/>
  <c r="O163" i="120" s="1"/>
  <c r="O163" i="121" s="1"/>
  <c r="O163" i="122" s="1"/>
  <c r="O163" i="123" s="1"/>
  <c r="O163" i="124" s="1"/>
  <c r="O163" i="125" s="1"/>
  <c r="O163" i="126" s="1"/>
  <c r="O163" i="127" s="1"/>
  <c r="O163" i="128" s="1"/>
  <c r="O163" i="129" s="1"/>
  <c r="O163" i="130" s="1"/>
  <c r="O163" i="131" s="1"/>
  <c r="O163" i="132" s="1"/>
  <c r="O163" i="133" s="1"/>
  <c r="O163" i="134" s="1"/>
  <c r="O163" i="135" s="1"/>
  <c r="O163" i="136" s="1"/>
  <c r="O163" i="137" s="1"/>
  <c r="O163" i="138" s="1"/>
  <c r="O163" i="139" s="1"/>
  <c r="O163" i="140" s="1"/>
  <c r="O163" i="141" s="1"/>
  <c r="O163" i="142" s="1"/>
  <c r="O163" i="143" s="1"/>
  <c r="O163" i="144" s="1"/>
  <c r="O163" i="145" s="1"/>
  <c r="O163" i="146" s="1"/>
  <c r="O163" i="147" s="1"/>
  <c r="O163" i="148" s="1"/>
  <c r="O163" i="149" s="1"/>
  <c r="O163" i="150" s="1"/>
  <c r="O163" i="151" s="1"/>
  <c r="O163" i="152" s="1"/>
  <c r="O163" i="153" s="1"/>
  <c r="O163" i="154" s="1"/>
  <c r="O163" i="155" s="1"/>
  <c r="O163" i="156" s="1"/>
  <c r="O163" i="157" s="1"/>
  <c r="O163" i="158" s="1"/>
  <c r="O163" i="159" s="1"/>
  <c r="O163" i="160" s="1"/>
  <c r="O163" i="161" s="1"/>
  <c r="O163" i="162" s="1"/>
  <c r="O163" i="163" s="1"/>
  <c r="O164" i="106"/>
  <c r="O164" i="107" s="1"/>
  <c r="O164" i="108" s="1"/>
  <c r="O164" i="109" s="1"/>
  <c r="O164" i="110" s="1"/>
  <c r="O164" i="111" s="1"/>
  <c r="O164" i="112" s="1"/>
  <c r="O164" i="113" s="1"/>
  <c r="O164" i="114" s="1"/>
  <c r="O164" i="115" s="1"/>
  <c r="O164" i="116" s="1"/>
  <c r="O164" i="117" s="1"/>
  <c r="O164" i="118" s="1"/>
  <c r="O164" i="119" s="1"/>
  <c r="O164" i="120" s="1"/>
  <c r="O164" i="121" s="1"/>
  <c r="O164" i="122" s="1"/>
  <c r="O164" i="123" s="1"/>
  <c r="O164" i="124" s="1"/>
  <c r="O164" i="125" s="1"/>
  <c r="O164" i="126" s="1"/>
  <c r="O164" i="127" s="1"/>
  <c r="O164" i="128" s="1"/>
  <c r="O164" i="129" s="1"/>
  <c r="O164" i="130" s="1"/>
  <c r="O164" i="131" s="1"/>
  <c r="O164" i="132" s="1"/>
  <c r="O164" i="133" s="1"/>
  <c r="O164" i="134" s="1"/>
  <c r="O164" i="135" s="1"/>
  <c r="O164" i="136" s="1"/>
  <c r="O164" i="137" s="1"/>
  <c r="O164" i="138" s="1"/>
  <c r="O164" i="139" s="1"/>
  <c r="O164" i="140" s="1"/>
  <c r="O164" i="141" s="1"/>
  <c r="O164" i="142" s="1"/>
  <c r="O164" i="143" s="1"/>
  <c r="O164" i="144" s="1"/>
  <c r="O164" i="145" s="1"/>
  <c r="O164" i="146" s="1"/>
  <c r="O164" i="147" s="1"/>
  <c r="O164" i="148" s="1"/>
  <c r="O164" i="149" s="1"/>
  <c r="O164" i="150" s="1"/>
  <c r="O164" i="151" s="1"/>
  <c r="O164" i="152" s="1"/>
  <c r="O164" i="153" s="1"/>
  <c r="O164" i="154" s="1"/>
  <c r="O164" i="155" s="1"/>
  <c r="O164" i="156" s="1"/>
  <c r="O164" i="157" s="1"/>
  <c r="O164" i="158" s="1"/>
  <c r="O164" i="159" s="1"/>
  <c r="O164" i="160" s="1"/>
  <c r="O164" i="161" s="1"/>
  <c r="O164" i="162" s="1"/>
  <c r="O164" i="163" s="1"/>
  <c r="O165" i="106"/>
  <c r="O165" i="107" s="1"/>
  <c r="O165" i="108" s="1"/>
  <c r="O165" i="109" s="1"/>
  <c r="O165" i="110" s="1"/>
  <c r="O165" i="111" s="1"/>
  <c r="O165" i="112" s="1"/>
  <c r="O165" i="113" s="1"/>
  <c r="O165" i="114" s="1"/>
  <c r="O165" i="115" s="1"/>
  <c r="O165" i="116" s="1"/>
  <c r="O165" i="117" s="1"/>
  <c r="O165" i="118" s="1"/>
  <c r="O165" i="119" s="1"/>
  <c r="O165" i="120" s="1"/>
  <c r="O165" i="121" s="1"/>
  <c r="O165" i="122" s="1"/>
  <c r="O165" i="123" s="1"/>
  <c r="O165" i="124" s="1"/>
  <c r="O165" i="125" s="1"/>
  <c r="O165" i="126" s="1"/>
  <c r="O165" i="127" s="1"/>
  <c r="O165" i="128" s="1"/>
  <c r="O165" i="129" s="1"/>
  <c r="O165" i="130" s="1"/>
  <c r="O165" i="131" s="1"/>
  <c r="O165" i="132" s="1"/>
  <c r="O165" i="133" s="1"/>
  <c r="O165" i="134" s="1"/>
  <c r="O165" i="135" s="1"/>
  <c r="O165" i="136" s="1"/>
  <c r="O165" i="137" s="1"/>
  <c r="O165" i="138" s="1"/>
  <c r="O165" i="139" s="1"/>
  <c r="O165" i="140" s="1"/>
  <c r="O165" i="141" s="1"/>
  <c r="O165" i="142" s="1"/>
  <c r="O165" i="143" s="1"/>
  <c r="O165" i="144" s="1"/>
  <c r="O165" i="145" s="1"/>
  <c r="O165" i="146" s="1"/>
  <c r="O165" i="147" s="1"/>
  <c r="O165" i="148" s="1"/>
  <c r="O165" i="149" s="1"/>
  <c r="O165" i="150" s="1"/>
  <c r="O165" i="151" s="1"/>
  <c r="O165" i="152" s="1"/>
  <c r="O165" i="153" s="1"/>
  <c r="O165" i="154" s="1"/>
  <c r="O165" i="155" s="1"/>
  <c r="O165" i="156" s="1"/>
  <c r="O165" i="157" s="1"/>
  <c r="O165" i="158" s="1"/>
  <c r="O165" i="159" s="1"/>
  <c r="O165" i="160" s="1"/>
  <c r="O165" i="161" s="1"/>
  <c r="O165" i="162" s="1"/>
  <c r="O165" i="163" s="1"/>
  <c r="O166" i="106"/>
  <c r="O166" i="107" s="1"/>
  <c r="O166" i="108" s="1"/>
  <c r="O166" i="109" s="1"/>
  <c r="O166" i="110" s="1"/>
  <c r="O166" i="111" s="1"/>
  <c r="O166" i="112" s="1"/>
  <c r="O166" i="113" s="1"/>
  <c r="O166" i="114" s="1"/>
  <c r="O166" i="115" s="1"/>
  <c r="O166" i="116" s="1"/>
  <c r="O166" i="117" s="1"/>
  <c r="O166" i="118" s="1"/>
  <c r="O166" i="119" s="1"/>
  <c r="O166" i="120" s="1"/>
  <c r="O166" i="121" s="1"/>
  <c r="O166" i="122" s="1"/>
  <c r="O166" i="123" s="1"/>
  <c r="O166" i="124" s="1"/>
  <c r="O166" i="125" s="1"/>
  <c r="O166" i="126" s="1"/>
  <c r="O166" i="127" s="1"/>
  <c r="O166" i="128" s="1"/>
  <c r="O166" i="129" s="1"/>
  <c r="O166" i="130" s="1"/>
  <c r="O166" i="131" s="1"/>
  <c r="O166" i="132" s="1"/>
  <c r="O166" i="133" s="1"/>
  <c r="O166" i="134" s="1"/>
  <c r="O166" i="135" s="1"/>
  <c r="O166" i="136" s="1"/>
  <c r="O166" i="137" s="1"/>
  <c r="O166" i="138" s="1"/>
  <c r="O166" i="139" s="1"/>
  <c r="O166" i="140" s="1"/>
  <c r="O166" i="141" s="1"/>
  <c r="O166" i="142" s="1"/>
  <c r="O166" i="143" s="1"/>
  <c r="O166" i="144" s="1"/>
  <c r="O166" i="145" s="1"/>
  <c r="O166" i="146" s="1"/>
  <c r="O166" i="147" s="1"/>
  <c r="O166" i="148" s="1"/>
  <c r="O166" i="149" s="1"/>
  <c r="O166" i="150" s="1"/>
  <c r="O166" i="151" s="1"/>
  <c r="O166" i="152" s="1"/>
  <c r="O166" i="153" s="1"/>
  <c r="O166" i="154" s="1"/>
  <c r="O166" i="155" s="1"/>
  <c r="O166" i="156" s="1"/>
  <c r="O166" i="157" s="1"/>
  <c r="O166" i="158" s="1"/>
  <c r="O166" i="159" s="1"/>
  <c r="O166" i="160" s="1"/>
  <c r="O166" i="161" s="1"/>
  <c r="O166" i="162" s="1"/>
  <c r="O166" i="163" s="1"/>
  <c r="O167" i="106"/>
  <c r="O167" i="107" s="1"/>
  <c r="O167" i="108" s="1"/>
  <c r="O167" i="109" s="1"/>
  <c r="O167" i="110" s="1"/>
  <c r="O167" i="111" s="1"/>
  <c r="O167" i="112" s="1"/>
  <c r="O167" i="113" s="1"/>
  <c r="O167" i="114" s="1"/>
  <c r="O167" i="115" s="1"/>
  <c r="O167" i="116" s="1"/>
  <c r="O167" i="117" s="1"/>
  <c r="O167" i="118" s="1"/>
  <c r="O167" i="119" s="1"/>
  <c r="O167" i="120" s="1"/>
  <c r="O167" i="121" s="1"/>
  <c r="O167" i="122" s="1"/>
  <c r="O167" i="123" s="1"/>
  <c r="O167" i="124" s="1"/>
  <c r="O167" i="125" s="1"/>
  <c r="O167" i="126" s="1"/>
  <c r="O167" i="127" s="1"/>
  <c r="O167" i="128" s="1"/>
  <c r="O167" i="129" s="1"/>
  <c r="O167" i="130" s="1"/>
  <c r="O167" i="131" s="1"/>
  <c r="O167" i="132" s="1"/>
  <c r="O167" i="133" s="1"/>
  <c r="O167" i="134" s="1"/>
  <c r="O167" i="135" s="1"/>
  <c r="O167" i="136" s="1"/>
  <c r="O167" i="137" s="1"/>
  <c r="O167" i="138" s="1"/>
  <c r="O167" i="139" s="1"/>
  <c r="O167" i="140" s="1"/>
  <c r="O167" i="141" s="1"/>
  <c r="O167" i="142" s="1"/>
  <c r="O167" i="143" s="1"/>
  <c r="O167" i="144" s="1"/>
  <c r="O167" i="145" s="1"/>
  <c r="O167" i="146" s="1"/>
  <c r="O167" i="147" s="1"/>
  <c r="O167" i="148" s="1"/>
  <c r="O167" i="149" s="1"/>
  <c r="O167" i="150" s="1"/>
  <c r="O167" i="151" s="1"/>
  <c r="O167" i="152" s="1"/>
  <c r="O167" i="153" s="1"/>
  <c r="O167" i="154" s="1"/>
  <c r="O167" i="155" s="1"/>
  <c r="O167" i="156" s="1"/>
  <c r="O167" i="157" s="1"/>
  <c r="O167" i="158" s="1"/>
  <c r="O167" i="159" s="1"/>
  <c r="O167" i="160" s="1"/>
  <c r="O167" i="161" s="1"/>
  <c r="O167" i="162" s="1"/>
  <c r="O167" i="163" s="1"/>
  <c r="O168" i="106"/>
  <c r="O168" i="107" s="1"/>
  <c r="O168" i="108" s="1"/>
  <c r="O168" i="109" s="1"/>
  <c r="O168" i="110" s="1"/>
  <c r="O168" i="111" s="1"/>
  <c r="O168" i="112" s="1"/>
  <c r="O168" i="113" s="1"/>
  <c r="O168" i="114" s="1"/>
  <c r="O168" i="115" s="1"/>
  <c r="O168" i="116" s="1"/>
  <c r="O168" i="117" s="1"/>
  <c r="O168" i="118" s="1"/>
  <c r="O168" i="119" s="1"/>
  <c r="O168" i="120" s="1"/>
  <c r="O168" i="121" s="1"/>
  <c r="O168" i="122" s="1"/>
  <c r="O168" i="123" s="1"/>
  <c r="O168" i="124" s="1"/>
  <c r="O168" i="125" s="1"/>
  <c r="O168" i="126" s="1"/>
  <c r="O168" i="127" s="1"/>
  <c r="O168" i="128" s="1"/>
  <c r="O168" i="129" s="1"/>
  <c r="O168" i="130" s="1"/>
  <c r="O168" i="131" s="1"/>
  <c r="O168" i="132" s="1"/>
  <c r="O168" i="133" s="1"/>
  <c r="O168" i="134" s="1"/>
  <c r="O168" i="135" s="1"/>
  <c r="O168" i="136" s="1"/>
  <c r="O168" i="137" s="1"/>
  <c r="O168" i="138" s="1"/>
  <c r="O168" i="139" s="1"/>
  <c r="O168" i="140" s="1"/>
  <c r="O168" i="141" s="1"/>
  <c r="O168" i="142" s="1"/>
  <c r="O168" i="143" s="1"/>
  <c r="O168" i="144" s="1"/>
  <c r="O168" i="145" s="1"/>
  <c r="O168" i="146" s="1"/>
  <c r="O168" i="147" s="1"/>
  <c r="O168" i="148" s="1"/>
  <c r="O168" i="149" s="1"/>
  <c r="O168" i="150" s="1"/>
  <c r="O168" i="151" s="1"/>
  <c r="O168" i="152" s="1"/>
  <c r="O168" i="153" s="1"/>
  <c r="O168" i="154" s="1"/>
  <c r="O168" i="155" s="1"/>
  <c r="O168" i="156" s="1"/>
  <c r="O168" i="157" s="1"/>
  <c r="O168" i="158" s="1"/>
  <c r="O168" i="159" s="1"/>
  <c r="O168" i="160" s="1"/>
  <c r="O168" i="161" s="1"/>
  <c r="O168" i="162" s="1"/>
  <c r="O168" i="163" s="1"/>
  <c r="O169" i="106"/>
  <c r="O169" i="107" s="1"/>
  <c r="O169" i="108" s="1"/>
  <c r="O169" i="109" s="1"/>
  <c r="O169" i="110" s="1"/>
  <c r="O169" i="111" s="1"/>
  <c r="O169" i="112" s="1"/>
  <c r="O169" i="113" s="1"/>
  <c r="O169" i="114" s="1"/>
  <c r="O169" i="115" s="1"/>
  <c r="O169" i="116" s="1"/>
  <c r="O169" i="117" s="1"/>
  <c r="O169" i="118" s="1"/>
  <c r="O169" i="119" s="1"/>
  <c r="O169" i="120" s="1"/>
  <c r="O169" i="121" s="1"/>
  <c r="O169" i="122" s="1"/>
  <c r="O169" i="123" s="1"/>
  <c r="O169" i="124" s="1"/>
  <c r="O169" i="125" s="1"/>
  <c r="O169" i="126" s="1"/>
  <c r="O169" i="127" s="1"/>
  <c r="O169" i="128" s="1"/>
  <c r="O169" i="129" s="1"/>
  <c r="O169" i="130" s="1"/>
  <c r="O169" i="131" s="1"/>
  <c r="O169" i="132" s="1"/>
  <c r="O169" i="133" s="1"/>
  <c r="O169" i="134" s="1"/>
  <c r="O169" i="135" s="1"/>
  <c r="O169" i="136" s="1"/>
  <c r="O169" i="137" s="1"/>
  <c r="O169" i="138" s="1"/>
  <c r="O169" i="139" s="1"/>
  <c r="O169" i="140" s="1"/>
  <c r="O169" i="141" s="1"/>
  <c r="O169" i="142" s="1"/>
  <c r="O169" i="143" s="1"/>
  <c r="O169" i="144" s="1"/>
  <c r="O169" i="145" s="1"/>
  <c r="O169" i="146" s="1"/>
  <c r="O169" i="147" s="1"/>
  <c r="O169" i="148" s="1"/>
  <c r="O169" i="149" s="1"/>
  <c r="O169" i="150" s="1"/>
  <c r="O169" i="151" s="1"/>
  <c r="O169" i="152" s="1"/>
  <c r="O169" i="153" s="1"/>
  <c r="O169" i="154" s="1"/>
  <c r="O169" i="155" s="1"/>
  <c r="O169" i="156" s="1"/>
  <c r="O169" i="157" s="1"/>
  <c r="O169" i="158" s="1"/>
  <c r="O169" i="159" s="1"/>
  <c r="O169" i="160" s="1"/>
  <c r="O169" i="161" s="1"/>
  <c r="O169" i="162" s="1"/>
  <c r="O169" i="163" s="1"/>
  <c r="O170" i="106"/>
  <c r="O170" i="107" s="1"/>
  <c r="O170" i="108" s="1"/>
  <c r="O170" i="109" s="1"/>
  <c r="O170" i="110" s="1"/>
  <c r="O170" i="111" s="1"/>
  <c r="O170" i="112" s="1"/>
  <c r="O170" i="113" s="1"/>
  <c r="O170" i="114" s="1"/>
  <c r="O170" i="115" s="1"/>
  <c r="O170" i="116" s="1"/>
  <c r="O170" i="117" s="1"/>
  <c r="O170" i="118" s="1"/>
  <c r="O170" i="119" s="1"/>
  <c r="O170" i="120" s="1"/>
  <c r="O170" i="121" s="1"/>
  <c r="O170" i="122" s="1"/>
  <c r="O170" i="123" s="1"/>
  <c r="O170" i="124" s="1"/>
  <c r="O170" i="125" s="1"/>
  <c r="O170" i="126" s="1"/>
  <c r="O170" i="127" s="1"/>
  <c r="O170" i="128" s="1"/>
  <c r="O170" i="129" s="1"/>
  <c r="O170" i="130" s="1"/>
  <c r="O170" i="131" s="1"/>
  <c r="O170" i="132" s="1"/>
  <c r="O170" i="133" s="1"/>
  <c r="O170" i="134" s="1"/>
  <c r="O170" i="135" s="1"/>
  <c r="O170" i="136" s="1"/>
  <c r="O170" i="137" s="1"/>
  <c r="O170" i="138" s="1"/>
  <c r="O170" i="139" s="1"/>
  <c r="O170" i="140" s="1"/>
  <c r="O170" i="141" s="1"/>
  <c r="O170" i="142" s="1"/>
  <c r="O170" i="143" s="1"/>
  <c r="O170" i="144" s="1"/>
  <c r="O170" i="145" s="1"/>
  <c r="O170" i="146" s="1"/>
  <c r="O170" i="147" s="1"/>
  <c r="O170" i="148" s="1"/>
  <c r="O170" i="149" s="1"/>
  <c r="O170" i="150" s="1"/>
  <c r="O170" i="151" s="1"/>
  <c r="O170" i="152" s="1"/>
  <c r="O170" i="153" s="1"/>
  <c r="O170" i="154" s="1"/>
  <c r="O170" i="155" s="1"/>
  <c r="O170" i="156" s="1"/>
  <c r="O170" i="157" s="1"/>
  <c r="O170" i="158" s="1"/>
  <c r="O170" i="159" s="1"/>
  <c r="O170" i="160" s="1"/>
  <c r="O170" i="161" s="1"/>
  <c r="O170" i="162" s="1"/>
  <c r="O170" i="163" s="1"/>
  <c r="O171" i="106"/>
  <c r="O171" i="107" s="1"/>
  <c r="O171" i="108" s="1"/>
  <c r="O171" i="109" s="1"/>
  <c r="O171" i="110" s="1"/>
  <c r="O171" i="111" s="1"/>
  <c r="O171" i="112" s="1"/>
  <c r="O171" i="113" s="1"/>
  <c r="O171" i="114" s="1"/>
  <c r="O171" i="115" s="1"/>
  <c r="O171" i="116" s="1"/>
  <c r="O171" i="117" s="1"/>
  <c r="O171" i="118" s="1"/>
  <c r="O171" i="119" s="1"/>
  <c r="O171" i="120" s="1"/>
  <c r="O171" i="121" s="1"/>
  <c r="O171" i="122" s="1"/>
  <c r="O171" i="123" s="1"/>
  <c r="O171" i="124" s="1"/>
  <c r="O171" i="125" s="1"/>
  <c r="O171" i="126" s="1"/>
  <c r="O171" i="127" s="1"/>
  <c r="O171" i="128" s="1"/>
  <c r="O171" i="129" s="1"/>
  <c r="O171" i="130" s="1"/>
  <c r="O171" i="131" s="1"/>
  <c r="O171" i="132" s="1"/>
  <c r="O171" i="133" s="1"/>
  <c r="O171" i="134" s="1"/>
  <c r="O171" i="135" s="1"/>
  <c r="O171" i="136" s="1"/>
  <c r="O171" i="137" s="1"/>
  <c r="O171" i="138" s="1"/>
  <c r="O171" i="139" s="1"/>
  <c r="O171" i="140" s="1"/>
  <c r="O171" i="141" s="1"/>
  <c r="O171" i="142" s="1"/>
  <c r="O171" i="143" s="1"/>
  <c r="O171" i="144" s="1"/>
  <c r="O171" i="145" s="1"/>
  <c r="O171" i="146" s="1"/>
  <c r="O171" i="147" s="1"/>
  <c r="O171" i="148" s="1"/>
  <c r="O171" i="149" s="1"/>
  <c r="O171" i="150" s="1"/>
  <c r="O171" i="151" s="1"/>
  <c r="O171" i="152" s="1"/>
  <c r="O171" i="153" s="1"/>
  <c r="O171" i="154" s="1"/>
  <c r="O171" i="155" s="1"/>
  <c r="O171" i="156" s="1"/>
  <c r="O171" i="157" s="1"/>
  <c r="O171" i="158" s="1"/>
  <c r="O171" i="159" s="1"/>
  <c r="O171" i="160" s="1"/>
  <c r="O171" i="161" s="1"/>
  <c r="O171" i="162" s="1"/>
  <c r="O171" i="163" s="1"/>
  <c r="O172" i="106"/>
  <c r="O172" i="107" s="1"/>
  <c r="O172" i="108" s="1"/>
  <c r="O172" i="109" s="1"/>
  <c r="O172" i="110" s="1"/>
  <c r="O172" i="111" s="1"/>
  <c r="O172" i="112" s="1"/>
  <c r="O172" i="113" s="1"/>
  <c r="O172" i="114" s="1"/>
  <c r="O172" i="115" s="1"/>
  <c r="O172" i="116" s="1"/>
  <c r="O172" i="117" s="1"/>
  <c r="O172" i="118" s="1"/>
  <c r="O172" i="119" s="1"/>
  <c r="O172" i="120" s="1"/>
  <c r="O172" i="121" s="1"/>
  <c r="O172" i="122" s="1"/>
  <c r="O172" i="123" s="1"/>
  <c r="O172" i="124" s="1"/>
  <c r="O172" i="125" s="1"/>
  <c r="O172" i="126" s="1"/>
  <c r="O172" i="127" s="1"/>
  <c r="O172" i="128" s="1"/>
  <c r="O172" i="129" s="1"/>
  <c r="O172" i="130" s="1"/>
  <c r="O172" i="131" s="1"/>
  <c r="O172" i="132" s="1"/>
  <c r="O172" i="133" s="1"/>
  <c r="O172" i="134" s="1"/>
  <c r="O172" i="135" s="1"/>
  <c r="O172" i="136" s="1"/>
  <c r="O172" i="137" s="1"/>
  <c r="O172" i="138" s="1"/>
  <c r="O172" i="139" s="1"/>
  <c r="O172" i="140" s="1"/>
  <c r="O172" i="141" s="1"/>
  <c r="O172" i="142" s="1"/>
  <c r="O172" i="143" s="1"/>
  <c r="O172" i="144" s="1"/>
  <c r="O172" i="145" s="1"/>
  <c r="O172" i="146" s="1"/>
  <c r="O172" i="147" s="1"/>
  <c r="O172" i="148" s="1"/>
  <c r="O172" i="149" s="1"/>
  <c r="O172" i="150" s="1"/>
  <c r="O172" i="151" s="1"/>
  <c r="O172" i="152" s="1"/>
  <c r="O172" i="153" s="1"/>
  <c r="O172" i="154" s="1"/>
  <c r="O172" i="155" s="1"/>
  <c r="O172" i="156" s="1"/>
  <c r="O172" i="157" s="1"/>
  <c r="O172" i="158" s="1"/>
  <c r="O172" i="159" s="1"/>
  <c r="O172" i="160" s="1"/>
  <c r="O172" i="161" s="1"/>
  <c r="O172" i="162" s="1"/>
  <c r="O172" i="163" s="1"/>
  <c r="O173" i="106"/>
  <c r="O173" i="107" s="1"/>
  <c r="O173" i="108" s="1"/>
  <c r="O173" i="109" s="1"/>
  <c r="O173" i="110" s="1"/>
  <c r="O173" i="111" s="1"/>
  <c r="O173" i="112" s="1"/>
  <c r="O173" i="113" s="1"/>
  <c r="O173" i="114" s="1"/>
  <c r="O173" i="115" s="1"/>
  <c r="O173" i="116" s="1"/>
  <c r="O173" i="117" s="1"/>
  <c r="O173" i="118" s="1"/>
  <c r="O173" i="119" s="1"/>
  <c r="O173" i="120" s="1"/>
  <c r="O173" i="121" s="1"/>
  <c r="O173" i="122" s="1"/>
  <c r="O173" i="123" s="1"/>
  <c r="O173" i="124" s="1"/>
  <c r="O173" i="125" s="1"/>
  <c r="O173" i="126" s="1"/>
  <c r="O173" i="127" s="1"/>
  <c r="O173" i="128" s="1"/>
  <c r="O173" i="129" s="1"/>
  <c r="O173" i="130" s="1"/>
  <c r="O173" i="131" s="1"/>
  <c r="O173" i="132" s="1"/>
  <c r="O173" i="133" s="1"/>
  <c r="O173" i="134" s="1"/>
  <c r="O173" i="135" s="1"/>
  <c r="O173" i="136" s="1"/>
  <c r="O173" i="137" s="1"/>
  <c r="O173" i="138" s="1"/>
  <c r="O173" i="139" s="1"/>
  <c r="O173" i="140" s="1"/>
  <c r="O173" i="141" s="1"/>
  <c r="O173" i="142" s="1"/>
  <c r="O173" i="143" s="1"/>
  <c r="O173" i="144" s="1"/>
  <c r="O173" i="145" s="1"/>
  <c r="O173" i="146" s="1"/>
  <c r="O173" i="147" s="1"/>
  <c r="O173" i="148" s="1"/>
  <c r="O173" i="149" s="1"/>
  <c r="O173" i="150" s="1"/>
  <c r="O173" i="151" s="1"/>
  <c r="O173" i="152" s="1"/>
  <c r="O173" i="153" s="1"/>
  <c r="O173" i="154" s="1"/>
  <c r="O173" i="155" s="1"/>
  <c r="O173" i="156" s="1"/>
  <c r="O173" i="157" s="1"/>
  <c r="O173" i="158" s="1"/>
  <c r="O173" i="159" s="1"/>
  <c r="O173" i="160" s="1"/>
  <c r="O173" i="161" s="1"/>
  <c r="O173" i="162" s="1"/>
  <c r="O173" i="163" s="1"/>
  <c r="O174" i="106"/>
  <c r="O174" i="107" s="1"/>
  <c r="O174" i="108" s="1"/>
  <c r="O174" i="109" s="1"/>
  <c r="O174" i="110" s="1"/>
  <c r="O174" i="111" s="1"/>
  <c r="O174" i="112" s="1"/>
  <c r="O174" i="113" s="1"/>
  <c r="O174" i="114" s="1"/>
  <c r="O174" i="115" s="1"/>
  <c r="O174" i="116" s="1"/>
  <c r="O174" i="117" s="1"/>
  <c r="O174" i="118" s="1"/>
  <c r="O174" i="119" s="1"/>
  <c r="O174" i="120" s="1"/>
  <c r="O174" i="121" s="1"/>
  <c r="O174" i="122" s="1"/>
  <c r="O174" i="123" s="1"/>
  <c r="O174" i="124" s="1"/>
  <c r="O174" i="125" s="1"/>
  <c r="O174" i="126" s="1"/>
  <c r="O174" i="127" s="1"/>
  <c r="O174" i="128" s="1"/>
  <c r="O174" i="129" s="1"/>
  <c r="O174" i="130" s="1"/>
  <c r="O174" i="131" s="1"/>
  <c r="O174" i="132" s="1"/>
  <c r="O174" i="133" s="1"/>
  <c r="O174" i="134" s="1"/>
  <c r="O174" i="135" s="1"/>
  <c r="O174" i="136" s="1"/>
  <c r="O174" i="137" s="1"/>
  <c r="O174" i="138" s="1"/>
  <c r="O174" i="139" s="1"/>
  <c r="O174" i="140" s="1"/>
  <c r="O174" i="141" s="1"/>
  <c r="O174" i="142" s="1"/>
  <c r="O174" i="143" s="1"/>
  <c r="O174" i="144" s="1"/>
  <c r="O174" i="145" s="1"/>
  <c r="O174" i="146" s="1"/>
  <c r="O174" i="147" s="1"/>
  <c r="O174" i="148" s="1"/>
  <c r="O174" i="149" s="1"/>
  <c r="O174" i="150" s="1"/>
  <c r="O174" i="151" s="1"/>
  <c r="O174" i="152" s="1"/>
  <c r="O174" i="153" s="1"/>
  <c r="O174" i="154" s="1"/>
  <c r="O174" i="155" s="1"/>
  <c r="O174" i="156" s="1"/>
  <c r="O174" i="157" s="1"/>
  <c r="O174" i="158" s="1"/>
  <c r="O174" i="159" s="1"/>
  <c r="O174" i="160" s="1"/>
  <c r="O174" i="161" s="1"/>
  <c r="O174" i="162" s="1"/>
  <c r="O174" i="163" s="1"/>
  <c r="O175" i="106"/>
  <c r="O175" i="107" s="1"/>
  <c r="O175" i="108" s="1"/>
  <c r="O175" i="109" s="1"/>
  <c r="O175" i="110" s="1"/>
  <c r="O175" i="111" s="1"/>
  <c r="O175" i="112" s="1"/>
  <c r="O175" i="113" s="1"/>
  <c r="O175" i="114" s="1"/>
  <c r="O175" i="115" s="1"/>
  <c r="O175" i="116" s="1"/>
  <c r="O175" i="117" s="1"/>
  <c r="O175" i="118" s="1"/>
  <c r="O175" i="119" s="1"/>
  <c r="O175" i="120" s="1"/>
  <c r="O175" i="121" s="1"/>
  <c r="O175" i="122" s="1"/>
  <c r="O175" i="123" s="1"/>
  <c r="O175" i="124" s="1"/>
  <c r="O175" i="125" s="1"/>
  <c r="O175" i="126" s="1"/>
  <c r="O175" i="127" s="1"/>
  <c r="O175" i="128" s="1"/>
  <c r="O175" i="129" s="1"/>
  <c r="O175" i="130" s="1"/>
  <c r="O175" i="131" s="1"/>
  <c r="O175" i="132" s="1"/>
  <c r="O175" i="133" s="1"/>
  <c r="O175" i="134" s="1"/>
  <c r="O175" i="135" s="1"/>
  <c r="O175" i="136" s="1"/>
  <c r="O175" i="137" s="1"/>
  <c r="O175" i="138" s="1"/>
  <c r="O175" i="139" s="1"/>
  <c r="O175" i="140" s="1"/>
  <c r="O175" i="141" s="1"/>
  <c r="O175" i="142" s="1"/>
  <c r="O175" i="143" s="1"/>
  <c r="O175" i="144" s="1"/>
  <c r="O175" i="145" s="1"/>
  <c r="O175" i="146" s="1"/>
  <c r="O175" i="147" s="1"/>
  <c r="O175" i="148" s="1"/>
  <c r="O175" i="149" s="1"/>
  <c r="O175" i="150" s="1"/>
  <c r="O175" i="151" s="1"/>
  <c r="O175" i="152" s="1"/>
  <c r="O175" i="153" s="1"/>
  <c r="O175" i="154" s="1"/>
  <c r="O175" i="155" s="1"/>
  <c r="O175" i="156" s="1"/>
  <c r="O175" i="157" s="1"/>
  <c r="O175" i="158" s="1"/>
  <c r="O175" i="159" s="1"/>
  <c r="O175" i="160" s="1"/>
  <c r="O175" i="161" s="1"/>
  <c r="O175" i="162" s="1"/>
  <c r="O175" i="163" s="1"/>
  <c r="O176" i="106"/>
  <c r="O176" i="107" s="1"/>
  <c r="O176" i="108" s="1"/>
  <c r="O176" i="109" s="1"/>
  <c r="O176" i="110" s="1"/>
  <c r="O176" i="111" s="1"/>
  <c r="O176" i="112" s="1"/>
  <c r="O176" i="113" s="1"/>
  <c r="O176" i="114" s="1"/>
  <c r="O176" i="115" s="1"/>
  <c r="O176" i="116" s="1"/>
  <c r="O176" i="117" s="1"/>
  <c r="O176" i="118" s="1"/>
  <c r="O176" i="119" s="1"/>
  <c r="O176" i="120" s="1"/>
  <c r="O176" i="121" s="1"/>
  <c r="O176" i="122" s="1"/>
  <c r="O176" i="123" s="1"/>
  <c r="O176" i="124" s="1"/>
  <c r="O176" i="125" s="1"/>
  <c r="O176" i="126" s="1"/>
  <c r="O176" i="127" s="1"/>
  <c r="O176" i="128" s="1"/>
  <c r="O176" i="129" s="1"/>
  <c r="O176" i="130" s="1"/>
  <c r="O176" i="131" s="1"/>
  <c r="O176" i="132" s="1"/>
  <c r="O176" i="133" s="1"/>
  <c r="O176" i="134" s="1"/>
  <c r="O176" i="135" s="1"/>
  <c r="O176" i="136" s="1"/>
  <c r="O176" i="137" s="1"/>
  <c r="O176" i="138" s="1"/>
  <c r="O176" i="139" s="1"/>
  <c r="O176" i="140" s="1"/>
  <c r="O176" i="141" s="1"/>
  <c r="O176" i="142" s="1"/>
  <c r="O176" i="143" s="1"/>
  <c r="O176" i="144" s="1"/>
  <c r="O176" i="145" s="1"/>
  <c r="O176" i="146" s="1"/>
  <c r="O176" i="147" s="1"/>
  <c r="O176" i="148" s="1"/>
  <c r="O176" i="149" s="1"/>
  <c r="O176" i="150" s="1"/>
  <c r="O176" i="151" s="1"/>
  <c r="O176" i="152" s="1"/>
  <c r="O176" i="153" s="1"/>
  <c r="O176" i="154" s="1"/>
  <c r="O176" i="155" s="1"/>
  <c r="O176" i="156" s="1"/>
  <c r="O176" i="157" s="1"/>
  <c r="O176" i="158" s="1"/>
  <c r="O176" i="159" s="1"/>
  <c r="O176" i="160" s="1"/>
  <c r="O176" i="161" s="1"/>
  <c r="O176" i="162" s="1"/>
  <c r="O176" i="163" s="1"/>
  <c r="O177" i="106"/>
  <c r="O177" i="107" s="1"/>
  <c r="O177" i="108" s="1"/>
  <c r="O177" i="109" s="1"/>
  <c r="O177" i="110" s="1"/>
  <c r="O177" i="111" s="1"/>
  <c r="O177" i="112" s="1"/>
  <c r="O177" i="113" s="1"/>
  <c r="O177" i="114" s="1"/>
  <c r="O177" i="115" s="1"/>
  <c r="O177" i="116" s="1"/>
  <c r="O177" i="117" s="1"/>
  <c r="O177" i="118" s="1"/>
  <c r="O177" i="119" s="1"/>
  <c r="O177" i="120" s="1"/>
  <c r="O177" i="121" s="1"/>
  <c r="O177" i="122" s="1"/>
  <c r="O177" i="123" s="1"/>
  <c r="O177" i="124" s="1"/>
  <c r="O177" i="125" s="1"/>
  <c r="O177" i="126" s="1"/>
  <c r="O177" i="127" s="1"/>
  <c r="O177" i="128" s="1"/>
  <c r="O177" i="129" s="1"/>
  <c r="O177" i="130" s="1"/>
  <c r="O177" i="131" s="1"/>
  <c r="O177" i="132" s="1"/>
  <c r="O177" i="133" s="1"/>
  <c r="O177" i="134" s="1"/>
  <c r="O177" i="135" s="1"/>
  <c r="O177" i="136" s="1"/>
  <c r="O177" i="137" s="1"/>
  <c r="O177" i="138" s="1"/>
  <c r="O177" i="139" s="1"/>
  <c r="O177" i="140" s="1"/>
  <c r="O177" i="141" s="1"/>
  <c r="O177" i="142" s="1"/>
  <c r="O177" i="143" s="1"/>
  <c r="O177" i="144" s="1"/>
  <c r="O177" i="145" s="1"/>
  <c r="O177" i="146" s="1"/>
  <c r="O177" i="147" s="1"/>
  <c r="O177" i="148" s="1"/>
  <c r="O177" i="149" s="1"/>
  <c r="O177" i="150" s="1"/>
  <c r="O177" i="151" s="1"/>
  <c r="O177" i="152" s="1"/>
  <c r="O177" i="153" s="1"/>
  <c r="O177" i="154" s="1"/>
  <c r="O177" i="155" s="1"/>
  <c r="O177" i="156" s="1"/>
  <c r="O177" i="157" s="1"/>
  <c r="O177" i="158" s="1"/>
  <c r="O177" i="159" s="1"/>
  <c r="O177" i="160" s="1"/>
  <c r="O177" i="161" s="1"/>
  <c r="O177" i="162" s="1"/>
  <c r="O177" i="163" s="1"/>
  <c r="O178" i="106"/>
  <c r="O178" i="107" s="1"/>
  <c r="O178" i="108" s="1"/>
  <c r="O178" i="109" s="1"/>
  <c r="O178" i="110" s="1"/>
  <c r="O178" i="111" s="1"/>
  <c r="O178" i="112" s="1"/>
  <c r="O178" i="113" s="1"/>
  <c r="O178" i="114" s="1"/>
  <c r="O178" i="115" s="1"/>
  <c r="O178" i="116" s="1"/>
  <c r="O178" i="117" s="1"/>
  <c r="O178" i="118" s="1"/>
  <c r="O178" i="119" s="1"/>
  <c r="O178" i="120" s="1"/>
  <c r="O178" i="121" s="1"/>
  <c r="O178" i="122" s="1"/>
  <c r="O178" i="123" s="1"/>
  <c r="O178" i="124" s="1"/>
  <c r="O178" i="125" s="1"/>
  <c r="O178" i="126" s="1"/>
  <c r="O178" i="127" s="1"/>
  <c r="O178" i="128" s="1"/>
  <c r="O178" i="129" s="1"/>
  <c r="O178" i="130" s="1"/>
  <c r="O178" i="131" s="1"/>
  <c r="O178" i="132" s="1"/>
  <c r="O178" i="133" s="1"/>
  <c r="O178" i="134" s="1"/>
  <c r="O178" i="135" s="1"/>
  <c r="O178" i="136" s="1"/>
  <c r="O178" i="137" s="1"/>
  <c r="O178" i="138" s="1"/>
  <c r="O178" i="139" s="1"/>
  <c r="O178" i="140" s="1"/>
  <c r="O178" i="141" s="1"/>
  <c r="O178" i="142" s="1"/>
  <c r="O178" i="143" s="1"/>
  <c r="O178" i="144" s="1"/>
  <c r="O178" i="145" s="1"/>
  <c r="O178" i="146" s="1"/>
  <c r="O178" i="147" s="1"/>
  <c r="O178" i="148" s="1"/>
  <c r="O178" i="149" s="1"/>
  <c r="O178" i="150" s="1"/>
  <c r="O178" i="151" s="1"/>
  <c r="O178" i="152" s="1"/>
  <c r="O178" i="153" s="1"/>
  <c r="O178" i="154" s="1"/>
  <c r="O178" i="155" s="1"/>
  <c r="O178" i="156" s="1"/>
  <c r="O178" i="157" s="1"/>
  <c r="O178" i="158" s="1"/>
  <c r="O178" i="159" s="1"/>
  <c r="O178" i="160" s="1"/>
  <c r="O178" i="161" s="1"/>
  <c r="O178" i="162" s="1"/>
  <c r="O178" i="163" s="1"/>
  <c r="O179" i="106"/>
  <c r="O179" i="107" s="1"/>
  <c r="O179" i="108" s="1"/>
  <c r="O179" i="109" s="1"/>
  <c r="O179" i="110" s="1"/>
  <c r="O179" i="111" s="1"/>
  <c r="O179" i="112" s="1"/>
  <c r="O179" i="113" s="1"/>
  <c r="O179" i="114" s="1"/>
  <c r="O179" i="115" s="1"/>
  <c r="O179" i="116" s="1"/>
  <c r="O179" i="117" s="1"/>
  <c r="O179" i="118" s="1"/>
  <c r="O179" i="119" s="1"/>
  <c r="O179" i="120" s="1"/>
  <c r="O179" i="121" s="1"/>
  <c r="O179" i="122" s="1"/>
  <c r="O179" i="123" s="1"/>
  <c r="O179" i="124" s="1"/>
  <c r="O179" i="125" s="1"/>
  <c r="O179" i="126" s="1"/>
  <c r="O179" i="127" s="1"/>
  <c r="O179" i="128" s="1"/>
  <c r="O179" i="129" s="1"/>
  <c r="O179" i="130" s="1"/>
  <c r="O179" i="131" s="1"/>
  <c r="O179" i="132" s="1"/>
  <c r="O179" i="133" s="1"/>
  <c r="O179" i="134" s="1"/>
  <c r="O179" i="135" s="1"/>
  <c r="O179" i="136" s="1"/>
  <c r="O179" i="137" s="1"/>
  <c r="O179" i="138" s="1"/>
  <c r="O179" i="139" s="1"/>
  <c r="O179" i="140" s="1"/>
  <c r="O179" i="141" s="1"/>
  <c r="O179" i="142" s="1"/>
  <c r="O179" i="143" s="1"/>
  <c r="O179" i="144" s="1"/>
  <c r="O179" i="145" s="1"/>
  <c r="O179" i="146" s="1"/>
  <c r="O179" i="147" s="1"/>
  <c r="O179" i="148" s="1"/>
  <c r="O179" i="149" s="1"/>
  <c r="O179" i="150" s="1"/>
  <c r="O179" i="151" s="1"/>
  <c r="O179" i="152" s="1"/>
  <c r="O179" i="153" s="1"/>
  <c r="O179" i="154" s="1"/>
  <c r="O179" i="155" s="1"/>
  <c r="O179" i="156" s="1"/>
  <c r="O179" i="157" s="1"/>
  <c r="O179" i="158" s="1"/>
  <c r="O179" i="159" s="1"/>
  <c r="O179" i="160" s="1"/>
  <c r="O179" i="161" s="1"/>
  <c r="O179" i="162" s="1"/>
  <c r="O179" i="163" s="1"/>
  <c r="O180" i="106"/>
  <c r="O180" i="107" s="1"/>
  <c r="O180" i="108" s="1"/>
  <c r="O180" i="109" s="1"/>
  <c r="O180" i="110" s="1"/>
  <c r="O180" i="111" s="1"/>
  <c r="O180" i="112" s="1"/>
  <c r="O180" i="113" s="1"/>
  <c r="O180" i="114" s="1"/>
  <c r="O180" i="115" s="1"/>
  <c r="O180" i="116" s="1"/>
  <c r="O180" i="117" s="1"/>
  <c r="O180" i="118" s="1"/>
  <c r="O180" i="119" s="1"/>
  <c r="O180" i="120" s="1"/>
  <c r="O180" i="121" s="1"/>
  <c r="O180" i="122" s="1"/>
  <c r="O180" i="123" s="1"/>
  <c r="O180" i="124" s="1"/>
  <c r="O180" i="125" s="1"/>
  <c r="O180" i="126" s="1"/>
  <c r="O180" i="127" s="1"/>
  <c r="O180" i="128" s="1"/>
  <c r="O180" i="129" s="1"/>
  <c r="O180" i="130" s="1"/>
  <c r="O180" i="131" s="1"/>
  <c r="O180" i="132" s="1"/>
  <c r="O180" i="133" s="1"/>
  <c r="O180" i="134" s="1"/>
  <c r="O180" i="135" s="1"/>
  <c r="O180" i="136" s="1"/>
  <c r="O180" i="137" s="1"/>
  <c r="O180" i="138" s="1"/>
  <c r="O180" i="139" s="1"/>
  <c r="O180" i="140" s="1"/>
  <c r="O180" i="141" s="1"/>
  <c r="O180" i="142" s="1"/>
  <c r="O180" i="143" s="1"/>
  <c r="O180" i="144" s="1"/>
  <c r="O180" i="145" s="1"/>
  <c r="O180" i="146" s="1"/>
  <c r="O180" i="147" s="1"/>
  <c r="O180" i="148" s="1"/>
  <c r="O180" i="149" s="1"/>
  <c r="O180" i="150" s="1"/>
  <c r="O180" i="151" s="1"/>
  <c r="O180" i="152" s="1"/>
  <c r="O180" i="153" s="1"/>
  <c r="O180" i="154" s="1"/>
  <c r="O180" i="155" s="1"/>
  <c r="O180" i="156" s="1"/>
  <c r="O180" i="157" s="1"/>
  <c r="O180" i="158" s="1"/>
  <c r="O180" i="159" s="1"/>
  <c r="O180" i="160" s="1"/>
  <c r="O180" i="161" s="1"/>
  <c r="O180" i="162" s="1"/>
  <c r="O180" i="163" s="1"/>
  <c r="O181" i="106"/>
  <c r="O181" i="107" s="1"/>
  <c r="O181" i="108" s="1"/>
  <c r="O181" i="109" s="1"/>
  <c r="O181" i="110" s="1"/>
  <c r="O181" i="111" s="1"/>
  <c r="O181" i="112" s="1"/>
  <c r="O181" i="113" s="1"/>
  <c r="O181" i="114" s="1"/>
  <c r="O181" i="115" s="1"/>
  <c r="O181" i="116" s="1"/>
  <c r="O181" i="117" s="1"/>
  <c r="O181" i="118" s="1"/>
  <c r="O181" i="119" s="1"/>
  <c r="O181" i="120" s="1"/>
  <c r="O181" i="121" s="1"/>
  <c r="O181" i="122" s="1"/>
  <c r="O181" i="123" s="1"/>
  <c r="O181" i="124" s="1"/>
  <c r="O181" i="125" s="1"/>
  <c r="O181" i="126" s="1"/>
  <c r="O181" i="127" s="1"/>
  <c r="O181" i="128" s="1"/>
  <c r="O181" i="129" s="1"/>
  <c r="O181" i="130" s="1"/>
  <c r="O181" i="131" s="1"/>
  <c r="O181" i="132" s="1"/>
  <c r="O181" i="133" s="1"/>
  <c r="O181" i="134" s="1"/>
  <c r="O181" i="135" s="1"/>
  <c r="O181" i="136" s="1"/>
  <c r="O181" i="137" s="1"/>
  <c r="O181" i="138" s="1"/>
  <c r="O181" i="139" s="1"/>
  <c r="O181" i="140" s="1"/>
  <c r="O181" i="141" s="1"/>
  <c r="O181" i="142" s="1"/>
  <c r="O181" i="143" s="1"/>
  <c r="O181" i="144" s="1"/>
  <c r="O181" i="145" s="1"/>
  <c r="O181" i="146" s="1"/>
  <c r="O181" i="147" s="1"/>
  <c r="O181" i="148" s="1"/>
  <c r="O181" i="149" s="1"/>
  <c r="O181" i="150" s="1"/>
  <c r="O181" i="151" s="1"/>
  <c r="O181" i="152" s="1"/>
  <c r="O181" i="153" s="1"/>
  <c r="O181" i="154" s="1"/>
  <c r="O181" i="155" s="1"/>
  <c r="O181" i="156" s="1"/>
  <c r="O181" i="157" s="1"/>
  <c r="O181" i="158" s="1"/>
  <c r="O181" i="159" s="1"/>
  <c r="O181" i="160" s="1"/>
  <c r="O181" i="161" s="1"/>
  <c r="O181" i="162" s="1"/>
  <c r="O181" i="163" s="1"/>
  <c r="O182" i="106"/>
  <c r="O182" i="107" s="1"/>
  <c r="O182" i="108" s="1"/>
  <c r="O182" i="109" s="1"/>
  <c r="O182" i="110" s="1"/>
  <c r="O182" i="111" s="1"/>
  <c r="O182" i="112" s="1"/>
  <c r="O182" i="113" s="1"/>
  <c r="O182" i="114" s="1"/>
  <c r="O182" i="115" s="1"/>
  <c r="O182" i="116" s="1"/>
  <c r="O182" i="117" s="1"/>
  <c r="O182" i="118" s="1"/>
  <c r="O182" i="119" s="1"/>
  <c r="O182" i="120" s="1"/>
  <c r="O182" i="121" s="1"/>
  <c r="O182" i="122" s="1"/>
  <c r="O182" i="123" s="1"/>
  <c r="O182" i="124" s="1"/>
  <c r="O182" i="125" s="1"/>
  <c r="O182" i="126" s="1"/>
  <c r="O182" i="127" s="1"/>
  <c r="O182" i="128" s="1"/>
  <c r="O182" i="129" s="1"/>
  <c r="O182" i="130" s="1"/>
  <c r="O182" i="131" s="1"/>
  <c r="O182" i="132" s="1"/>
  <c r="O182" i="133" s="1"/>
  <c r="O182" i="134" s="1"/>
  <c r="O182" i="135" s="1"/>
  <c r="O182" i="136" s="1"/>
  <c r="O182" i="137" s="1"/>
  <c r="O182" i="138" s="1"/>
  <c r="O182" i="139" s="1"/>
  <c r="O182" i="140" s="1"/>
  <c r="O182" i="141" s="1"/>
  <c r="O182" i="142" s="1"/>
  <c r="O182" i="143" s="1"/>
  <c r="O182" i="144" s="1"/>
  <c r="O182" i="145" s="1"/>
  <c r="O182" i="146" s="1"/>
  <c r="O182" i="147" s="1"/>
  <c r="O182" i="148" s="1"/>
  <c r="O182" i="149" s="1"/>
  <c r="O182" i="150" s="1"/>
  <c r="O182" i="151" s="1"/>
  <c r="O182" i="152" s="1"/>
  <c r="O182" i="153" s="1"/>
  <c r="O182" i="154" s="1"/>
  <c r="O182" i="155" s="1"/>
  <c r="O182" i="156" s="1"/>
  <c r="O182" i="157" s="1"/>
  <c r="O182" i="158" s="1"/>
  <c r="O182" i="159" s="1"/>
  <c r="O182" i="160" s="1"/>
  <c r="O182" i="161" s="1"/>
  <c r="O182" i="162" s="1"/>
  <c r="O182" i="163" s="1"/>
  <c r="O183" i="106"/>
  <c r="O183" i="107" s="1"/>
  <c r="O183" i="108" s="1"/>
  <c r="O183" i="109" s="1"/>
  <c r="O183" i="110" s="1"/>
  <c r="O183" i="111" s="1"/>
  <c r="O183" i="112" s="1"/>
  <c r="O183" i="113" s="1"/>
  <c r="O183" i="114" s="1"/>
  <c r="O183" i="115" s="1"/>
  <c r="O183" i="116" s="1"/>
  <c r="O183" i="117" s="1"/>
  <c r="O183" i="118" s="1"/>
  <c r="O183" i="119" s="1"/>
  <c r="O183" i="120" s="1"/>
  <c r="O183" i="121" s="1"/>
  <c r="O183" i="122" s="1"/>
  <c r="O183" i="123" s="1"/>
  <c r="O183" i="124" s="1"/>
  <c r="O183" i="125" s="1"/>
  <c r="O183" i="126" s="1"/>
  <c r="O183" i="127" s="1"/>
  <c r="O183" i="128" s="1"/>
  <c r="O183" i="129" s="1"/>
  <c r="O183" i="130" s="1"/>
  <c r="O183" i="131" s="1"/>
  <c r="O183" i="132" s="1"/>
  <c r="O183" i="133" s="1"/>
  <c r="O183" i="134" s="1"/>
  <c r="O183" i="135" s="1"/>
  <c r="O183" i="136" s="1"/>
  <c r="O183" i="137" s="1"/>
  <c r="O183" i="138" s="1"/>
  <c r="O183" i="139" s="1"/>
  <c r="O183" i="140" s="1"/>
  <c r="O183" i="141" s="1"/>
  <c r="O183" i="142" s="1"/>
  <c r="O183" i="143" s="1"/>
  <c r="O183" i="144" s="1"/>
  <c r="O183" i="145" s="1"/>
  <c r="O183" i="146" s="1"/>
  <c r="O183" i="147" s="1"/>
  <c r="O183" i="148" s="1"/>
  <c r="O183" i="149" s="1"/>
  <c r="O183" i="150" s="1"/>
  <c r="O183" i="151" s="1"/>
  <c r="O183" i="152" s="1"/>
  <c r="O183" i="153" s="1"/>
  <c r="O183" i="154" s="1"/>
  <c r="O183" i="155" s="1"/>
  <c r="O183" i="156" s="1"/>
  <c r="O183" i="157" s="1"/>
  <c r="O183" i="158" s="1"/>
  <c r="O183" i="159" s="1"/>
  <c r="O183" i="160" s="1"/>
  <c r="O183" i="161" s="1"/>
  <c r="O183" i="162" s="1"/>
  <c r="O183" i="163" s="1"/>
  <c r="O184" i="106"/>
  <c r="O184" i="107" s="1"/>
  <c r="O184" i="108" s="1"/>
  <c r="O184" i="109" s="1"/>
  <c r="O184" i="110" s="1"/>
  <c r="O184" i="111" s="1"/>
  <c r="O184" i="112" s="1"/>
  <c r="O184" i="113" s="1"/>
  <c r="O184" i="114" s="1"/>
  <c r="O184" i="115" s="1"/>
  <c r="O184" i="116" s="1"/>
  <c r="O184" i="117" s="1"/>
  <c r="O184" i="118" s="1"/>
  <c r="O184" i="119" s="1"/>
  <c r="O184" i="120" s="1"/>
  <c r="O184" i="121" s="1"/>
  <c r="O184" i="122" s="1"/>
  <c r="O184" i="123" s="1"/>
  <c r="O184" i="124" s="1"/>
  <c r="O184" i="125" s="1"/>
  <c r="O184" i="126" s="1"/>
  <c r="O184" i="127" s="1"/>
  <c r="O184" i="128" s="1"/>
  <c r="O184" i="129" s="1"/>
  <c r="O184" i="130" s="1"/>
  <c r="O184" i="131" s="1"/>
  <c r="O184" i="132" s="1"/>
  <c r="O184" i="133" s="1"/>
  <c r="O184" i="134" s="1"/>
  <c r="O184" i="135" s="1"/>
  <c r="O184" i="136" s="1"/>
  <c r="O184" i="137" s="1"/>
  <c r="O184" i="138" s="1"/>
  <c r="O184" i="139" s="1"/>
  <c r="O184" i="140" s="1"/>
  <c r="O184" i="141" s="1"/>
  <c r="O184" i="142" s="1"/>
  <c r="O184" i="143" s="1"/>
  <c r="O184" i="144" s="1"/>
  <c r="O184" i="145" s="1"/>
  <c r="O184" i="146" s="1"/>
  <c r="O184" i="147" s="1"/>
  <c r="O184" i="148" s="1"/>
  <c r="O184" i="149" s="1"/>
  <c r="O184" i="150" s="1"/>
  <c r="O184" i="151" s="1"/>
  <c r="O184" i="152" s="1"/>
  <c r="O184" i="153" s="1"/>
  <c r="O184" i="154" s="1"/>
  <c r="O184" i="155" s="1"/>
  <c r="O184" i="156" s="1"/>
  <c r="O184" i="157" s="1"/>
  <c r="O184" i="158" s="1"/>
  <c r="O184" i="159" s="1"/>
  <c r="O184" i="160" s="1"/>
  <c r="O184" i="161" s="1"/>
  <c r="O184" i="162" s="1"/>
  <c r="O184" i="163" s="1"/>
  <c r="O185" i="106"/>
  <c r="O185" i="107" s="1"/>
  <c r="O185" i="108" s="1"/>
  <c r="O185" i="109" s="1"/>
  <c r="O185" i="110" s="1"/>
  <c r="O185" i="111" s="1"/>
  <c r="O185" i="112" s="1"/>
  <c r="O185" i="113" s="1"/>
  <c r="O185" i="114" s="1"/>
  <c r="O185" i="115" s="1"/>
  <c r="O185" i="116" s="1"/>
  <c r="O185" i="117" s="1"/>
  <c r="O185" i="118" s="1"/>
  <c r="O185" i="119" s="1"/>
  <c r="O185" i="120" s="1"/>
  <c r="O185" i="121" s="1"/>
  <c r="O185" i="122" s="1"/>
  <c r="O185" i="123" s="1"/>
  <c r="O185" i="124" s="1"/>
  <c r="O185" i="125" s="1"/>
  <c r="O185" i="126" s="1"/>
  <c r="O185" i="127" s="1"/>
  <c r="O185" i="128" s="1"/>
  <c r="O185" i="129" s="1"/>
  <c r="O185" i="130" s="1"/>
  <c r="O185" i="131" s="1"/>
  <c r="O185" i="132" s="1"/>
  <c r="O185" i="133" s="1"/>
  <c r="O185" i="134" s="1"/>
  <c r="O185" i="135" s="1"/>
  <c r="O185" i="136" s="1"/>
  <c r="O185" i="137" s="1"/>
  <c r="O185" i="138" s="1"/>
  <c r="O185" i="139" s="1"/>
  <c r="O185" i="140" s="1"/>
  <c r="O185" i="141" s="1"/>
  <c r="O185" i="142" s="1"/>
  <c r="O185" i="143" s="1"/>
  <c r="O185" i="144" s="1"/>
  <c r="O185" i="145" s="1"/>
  <c r="O185" i="146" s="1"/>
  <c r="O185" i="147" s="1"/>
  <c r="O185" i="148" s="1"/>
  <c r="O185" i="149" s="1"/>
  <c r="O185" i="150" s="1"/>
  <c r="O185" i="151" s="1"/>
  <c r="O185" i="152" s="1"/>
  <c r="O185" i="153" s="1"/>
  <c r="O185" i="154" s="1"/>
  <c r="O185" i="155" s="1"/>
  <c r="O185" i="156" s="1"/>
  <c r="O185" i="157" s="1"/>
  <c r="O185" i="158" s="1"/>
  <c r="O185" i="159" s="1"/>
  <c r="O185" i="160" s="1"/>
  <c r="O185" i="161" s="1"/>
  <c r="O185" i="162" s="1"/>
  <c r="O185" i="163" s="1"/>
  <c r="O186" i="106"/>
  <c r="O186" i="107" s="1"/>
  <c r="O186" i="108" s="1"/>
  <c r="O186" i="109" s="1"/>
  <c r="O186" i="110" s="1"/>
  <c r="O186" i="111" s="1"/>
  <c r="O186" i="112" s="1"/>
  <c r="O186" i="113" s="1"/>
  <c r="O186" i="114" s="1"/>
  <c r="O186" i="115" s="1"/>
  <c r="O186" i="116" s="1"/>
  <c r="O186" i="117" s="1"/>
  <c r="O186" i="118" s="1"/>
  <c r="O186" i="119" s="1"/>
  <c r="O186" i="120" s="1"/>
  <c r="O186" i="121" s="1"/>
  <c r="O186" i="122" s="1"/>
  <c r="O186" i="123" s="1"/>
  <c r="O186" i="124" s="1"/>
  <c r="O186" i="125" s="1"/>
  <c r="O186" i="126" s="1"/>
  <c r="O186" i="127" s="1"/>
  <c r="O186" i="128" s="1"/>
  <c r="O186" i="129" s="1"/>
  <c r="O186" i="130" s="1"/>
  <c r="O186" i="131" s="1"/>
  <c r="O186" i="132" s="1"/>
  <c r="O186" i="133" s="1"/>
  <c r="O186" i="134" s="1"/>
  <c r="O186" i="135" s="1"/>
  <c r="O186" i="136" s="1"/>
  <c r="O186" i="137" s="1"/>
  <c r="O186" i="138" s="1"/>
  <c r="O186" i="139" s="1"/>
  <c r="O186" i="140" s="1"/>
  <c r="O186" i="141" s="1"/>
  <c r="O186" i="142" s="1"/>
  <c r="O186" i="143" s="1"/>
  <c r="O186" i="144" s="1"/>
  <c r="O186" i="145" s="1"/>
  <c r="O186" i="146" s="1"/>
  <c r="O186" i="147" s="1"/>
  <c r="O186" i="148" s="1"/>
  <c r="O186" i="149" s="1"/>
  <c r="O186" i="150" s="1"/>
  <c r="O186" i="151" s="1"/>
  <c r="O186" i="152" s="1"/>
  <c r="O186" i="153" s="1"/>
  <c r="O186" i="154" s="1"/>
  <c r="O186" i="155" s="1"/>
  <c r="O186" i="156" s="1"/>
  <c r="O186" i="157" s="1"/>
  <c r="O186" i="158" s="1"/>
  <c r="O186" i="159" s="1"/>
  <c r="O186" i="160" s="1"/>
  <c r="O186" i="161" s="1"/>
  <c r="O186" i="162" s="1"/>
  <c r="O186" i="163" s="1"/>
  <c r="O187" i="106"/>
  <c r="O187" i="107" s="1"/>
  <c r="O187" i="108" s="1"/>
  <c r="O187" i="109" s="1"/>
  <c r="O187" i="110" s="1"/>
  <c r="O187" i="111" s="1"/>
  <c r="O187" i="112" s="1"/>
  <c r="O187" i="113" s="1"/>
  <c r="O187" i="114" s="1"/>
  <c r="O187" i="115" s="1"/>
  <c r="O187" i="116" s="1"/>
  <c r="O187" i="117" s="1"/>
  <c r="O187" i="118" s="1"/>
  <c r="O187" i="119" s="1"/>
  <c r="O187" i="120" s="1"/>
  <c r="O187" i="121" s="1"/>
  <c r="O187" i="122" s="1"/>
  <c r="O187" i="123" s="1"/>
  <c r="O187" i="124" s="1"/>
  <c r="O187" i="125" s="1"/>
  <c r="O187" i="126" s="1"/>
  <c r="O187" i="127" s="1"/>
  <c r="O187" i="128" s="1"/>
  <c r="O187" i="129" s="1"/>
  <c r="O187" i="130" s="1"/>
  <c r="O187" i="131" s="1"/>
  <c r="O187" i="132" s="1"/>
  <c r="O187" i="133" s="1"/>
  <c r="O187" i="134" s="1"/>
  <c r="O187" i="135" s="1"/>
  <c r="O187" i="136" s="1"/>
  <c r="O187" i="137" s="1"/>
  <c r="O187" i="138" s="1"/>
  <c r="O187" i="139" s="1"/>
  <c r="O187" i="140" s="1"/>
  <c r="O187" i="141" s="1"/>
  <c r="O187" i="142" s="1"/>
  <c r="O187" i="143" s="1"/>
  <c r="O187" i="144" s="1"/>
  <c r="O187" i="145" s="1"/>
  <c r="O187" i="146" s="1"/>
  <c r="O187" i="147" s="1"/>
  <c r="O187" i="148" s="1"/>
  <c r="O187" i="149" s="1"/>
  <c r="O187" i="150" s="1"/>
  <c r="O187" i="151" s="1"/>
  <c r="O187" i="152" s="1"/>
  <c r="O187" i="153" s="1"/>
  <c r="O187" i="154" s="1"/>
  <c r="O187" i="155" s="1"/>
  <c r="O187" i="156" s="1"/>
  <c r="O187" i="157" s="1"/>
  <c r="O187" i="158" s="1"/>
  <c r="O187" i="159" s="1"/>
  <c r="O187" i="160" s="1"/>
  <c r="O187" i="161" s="1"/>
  <c r="O187" i="162" s="1"/>
  <c r="O187" i="163" s="1"/>
  <c r="O188" i="106"/>
  <c r="O188" i="107" s="1"/>
  <c r="O188" i="108" s="1"/>
  <c r="O188" i="109" s="1"/>
  <c r="O188" i="110" s="1"/>
  <c r="O188" i="111" s="1"/>
  <c r="O188" i="112" s="1"/>
  <c r="O188" i="113" s="1"/>
  <c r="O188" i="114" s="1"/>
  <c r="O188" i="115" s="1"/>
  <c r="O188" i="116" s="1"/>
  <c r="O188" i="117" s="1"/>
  <c r="O188" i="118" s="1"/>
  <c r="O188" i="119" s="1"/>
  <c r="O188" i="120" s="1"/>
  <c r="O188" i="121" s="1"/>
  <c r="O188" i="122" s="1"/>
  <c r="O188" i="123" s="1"/>
  <c r="O188" i="124" s="1"/>
  <c r="O188" i="125" s="1"/>
  <c r="O188" i="126" s="1"/>
  <c r="O188" i="127" s="1"/>
  <c r="O188" i="128" s="1"/>
  <c r="O188" i="129" s="1"/>
  <c r="O188" i="130" s="1"/>
  <c r="O188" i="131" s="1"/>
  <c r="O188" i="132" s="1"/>
  <c r="O188" i="133" s="1"/>
  <c r="O188" i="134" s="1"/>
  <c r="O188" i="135" s="1"/>
  <c r="O188" i="136" s="1"/>
  <c r="O188" i="137" s="1"/>
  <c r="O188" i="138" s="1"/>
  <c r="O188" i="139" s="1"/>
  <c r="O188" i="140" s="1"/>
  <c r="O188" i="141" s="1"/>
  <c r="O188" i="142" s="1"/>
  <c r="O188" i="143" s="1"/>
  <c r="O188" i="144" s="1"/>
  <c r="O188" i="145" s="1"/>
  <c r="O188" i="146" s="1"/>
  <c r="O188" i="147" s="1"/>
  <c r="O188" i="148" s="1"/>
  <c r="O188" i="149" s="1"/>
  <c r="O188" i="150" s="1"/>
  <c r="O188" i="151" s="1"/>
  <c r="O188" i="152" s="1"/>
  <c r="O188" i="153" s="1"/>
  <c r="O188" i="154" s="1"/>
  <c r="O188" i="155" s="1"/>
  <c r="O188" i="156" s="1"/>
  <c r="O188" i="157" s="1"/>
  <c r="O188" i="158" s="1"/>
  <c r="O188" i="159" s="1"/>
  <c r="O188" i="160" s="1"/>
  <c r="O188" i="161" s="1"/>
  <c r="O188" i="162" s="1"/>
  <c r="O188" i="163" s="1"/>
  <c r="O189" i="106"/>
  <c r="O189" i="107" s="1"/>
  <c r="O189" i="108" s="1"/>
  <c r="O189" i="109" s="1"/>
  <c r="O189" i="110" s="1"/>
  <c r="O189" i="111" s="1"/>
  <c r="O189" i="112" s="1"/>
  <c r="O189" i="113" s="1"/>
  <c r="O189" i="114" s="1"/>
  <c r="O189" i="115" s="1"/>
  <c r="O189" i="116" s="1"/>
  <c r="O189" i="117" s="1"/>
  <c r="O189" i="118" s="1"/>
  <c r="O189" i="119" s="1"/>
  <c r="O189" i="120" s="1"/>
  <c r="O189" i="121" s="1"/>
  <c r="O189" i="122" s="1"/>
  <c r="O189" i="123" s="1"/>
  <c r="O189" i="124" s="1"/>
  <c r="O189" i="125" s="1"/>
  <c r="O189" i="126" s="1"/>
  <c r="O189" i="127" s="1"/>
  <c r="O189" i="128" s="1"/>
  <c r="O189" i="129" s="1"/>
  <c r="O189" i="130" s="1"/>
  <c r="O189" i="131" s="1"/>
  <c r="O189" i="132" s="1"/>
  <c r="O189" i="133" s="1"/>
  <c r="O189" i="134" s="1"/>
  <c r="O189" i="135" s="1"/>
  <c r="O189" i="136" s="1"/>
  <c r="O189" i="137" s="1"/>
  <c r="O189" i="138" s="1"/>
  <c r="O189" i="139" s="1"/>
  <c r="O189" i="140" s="1"/>
  <c r="O189" i="141" s="1"/>
  <c r="O189" i="142" s="1"/>
  <c r="O189" i="143" s="1"/>
  <c r="O189" i="144" s="1"/>
  <c r="O189" i="145" s="1"/>
  <c r="O189" i="146" s="1"/>
  <c r="O189" i="147" s="1"/>
  <c r="O189" i="148" s="1"/>
  <c r="O189" i="149" s="1"/>
  <c r="O189" i="150" s="1"/>
  <c r="O189" i="151" s="1"/>
  <c r="O189" i="152" s="1"/>
  <c r="O189" i="153" s="1"/>
  <c r="O189" i="154" s="1"/>
  <c r="O189" i="155" s="1"/>
  <c r="O189" i="156" s="1"/>
  <c r="O189" i="157" s="1"/>
  <c r="O189" i="158" s="1"/>
  <c r="O189" i="159" s="1"/>
  <c r="O189" i="160" s="1"/>
  <c r="O189" i="161" s="1"/>
  <c r="O189" i="162" s="1"/>
  <c r="O189" i="163" s="1"/>
  <c r="O190" i="106"/>
  <c r="O190" i="107" s="1"/>
  <c r="O190" i="108" s="1"/>
  <c r="O190" i="109" s="1"/>
  <c r="O190" i="110" s="1"/>
  <c r="O190" i="111" s="1"/>
  <c r="O190" i="112" s="1"/>
  <c r="O190" i="113" s="1"/>
  <c r="O190" i="114" s="1"/>
  <c r="O190" i="115" s="1"/>
  <c r="O190" i="116" s="1"/>
  <c r="O190" i="117" s="1"/>
  <c r="O190" i="118" s="1"/>
  <c r="O190" i="119" s="1"/>
  <c r="O190" i="120" s="1"/>
  <c r="O190" i="121" s="1"/>
  <c r="O190" i="122" s="1"/>
  <c r="O190" i="123" s="1"/>
  <c r="O190" i="124" s="1"/>
  <c r="O190" i="125" s="1"/>
  <c r="O190" i="126" s="1"/>
  <c r="O190" i="127" s="1"/>
  <c r="O190" i="128" s="1"/>
  <c r="O190" i="129" s="1"/>
  <c r="O190" i="130" s="1"/>
  <c r="O190" i="131" s="1"/>
  <c r="O190" i="132" s="1"/>
  <c r="O190" i="133" s="1"/>
  <c r="O190" i="134" s="1"/>
  <c r="O190" i="135" s="1"/>
  <c r="O190" i="136" s="1"/>
  <c r="O190" i="137" s="1"/>
  <c r="O190" i="138" s="1"/>
  <c r="O190" i="139" s="1"/>
  <c r="O190" i="140" s="1"/>
  <c r="O190" i="141" s="1"/>
  <c r="O190" i="142" s="1"/>
  <c r="O190" i="143" s="1"/>
  <c r="O190" i="144" s="1"/>
  <c r="O190" i="145" s="1"/>
  <c r="O190" i="146" s="1"/>
  <c r="O190" i="147" s="1"/>
  <c r="O190" i="148" s="1"/>
  <c r="O190" i="149" s="1"/>
  <c r="O190" i="150" s="1"/>
  <c r="O190" i="151" s="1"/>
  <c r="O190" i="152" s="1"/>
  <c r="O190" i="153" s="1"/>
  <c r="O190" i="154" s="1"/>
  <c r="O190" i="155" s="1"/>
  <c r="O190" i="156" s="1"/>
  <c r="O190" i="157" s="1"/>
  <c r="O190" i="158" s="1"/>
  <c r="O190" i="159" s="1"/>
  <c r="O190" i="160" s="1"/>
  <c r="O190" i="161" s="1"/>
  <c r="O190" i="162" s="1"/>
  <c r="O190" i="163" s="1"/>
  <c r="O191" i="106"/>
  <c r="O191" i="107" s="1"/>
  <c r="O191" i="108" s="1"/>
  <c r="O191" i="109" s="1"/>
  <c r="O191" i="110" s="1"/>
  <c r="O191" i="111" s="1"/>
  <c r="O191" i="112" s="1"/>
  <c r="O191" i="113" s="1"/>
  <c r="O191" i="114" s="1"/>
  <c r="O191" i="115" s="1"/>
  <c r="O191" i="116" s="1"/>
  <c r="O191" i="117" s="1"/>
  <c r="O191" i="118" s="1"/>
  <c r="O191" i="119" s="1"/>
  <c r="O191" i="120" s="1"/>
  <c r="O191" i="121" s="1"/>
  <c r="O191" i="122" s="1"/>
  <c r="O191" i="123" s="1"/>
  <c r="O191" i="124" s="1"/>
  <c r="O191" i="125" s="1"/>
  <c r="O191" i="126" s="1"/>
  <c r="O191" i="127" s="1"/>
  <c r="O191" i="128" s="1"/>
  <c r="O191" i="129" s="1"/>
  <c r="O191" i="130" s="1"/>
  <c r="O191" i="131" s="1"/>
  <c r="O191" i="132" s="1"/>
  <c r="O191" i="133" s="1"/>
  <c r="O191" i="134" s="1"/>
  <c r="O191" i="135" s="1"/>
  <c r="O191" i="136" s="1"/>
  <c r="O191" i="137" s="1"/>
  <c r="O191" i="138" s="1"/>
  <c r="O191" i="139" s="1"/>
  <c r="O191" i="140" s="1"/>
  <c r="O191" i="141" s="1"/>
  <c r="O191" i="142" s="1"/>
  <c r="O191" i="143" s="1"/>
  <c r="O191" i="144" s="1"/>
  <c r="O191" i="145" s="1"/>
  <c r="O191" i="146" s="1"/>
  <c r="O191" i="147" s="1"/>
  <c r="O191" i="148" s="1"/>
  <c r="O191" i="149" s="1"/>
  <c r="O191" i="150" s="1"/>
  <c r="O191" i="151" s="1"/>
  <c r="O191" i="152" s="1"/>
  <c r="O191" i="153" s="1"/>
  <c r="O191" i="154" s="1"/>
  <c r="O191" i="155" s="1"/>
  <c r="O191" i="156" s="1"/>
  <c r="O191" i="157" s="1"/>
  <c r="O191" i="158" s="1"/>
  <c r="O191" i="159" s="1"/>
  <c r="O191" i="160" s="1"/>
  <c r="O191" i="161" s="1"/>
  <c r="O191" i="162" s="1"/>
  <c r="O191" i="163" s="1"/>
  <c r="O192" i="106"/>
  <c r="O192" i="107" s="1"/>
  <c r="O192" i="108" s="1"/>
  <c r="O192" i="109" s="1"/>
  <c r="O192" i="110" s="1"/>
  <c r="O192" i="111" s="1"/>
  <c r="O192" i="112" s="1"/>
  <c r="O192" i="113" s="1"/>
  <c r="O192" i="114" s="1"/>
  <c r="O192" i="115" s="1"/>
  <c r="O192" i="116" s="1"/>
  <c r="O192" i="117" s="1"/>
  <c r="O192" i="118" s="1"/>
  <c r="O192" i="119" s="1"/>
  <c r="O192" i="120" s="1"/>
  <c r="O192" i="121" s="1"/>
  <c r="O192" i="122" s="1"/>
  <c r="O192" i="123" s="1"/>
  <c r="O192" i="124" s="1"/>
  <c r="O192" i="125" s="1"/>
  <c r="O192" i="126" s="1"/>
  <c r="O192" i="127" s="1"/>
  <c r="O192" i="128" s="1"/>
  <c r="O192" i="129" s="1"/>
  <c r="O192" i="130" s="1"/>
  <c r="O192" i="131" s="1"/>
  <c r="O192" i="132" s="1"/>
  <c r="O192" i="133" s="1"/>
  <c r="O192" i="134" s="1"/>
  <c r="O192" i="135" s="1"/>
  <c r="O192" i="136" s="1"/>
  <c r="O192" i="137" s="1"/>
  <c r="O192" i="138" s="1"/>
  <c r="O192" i="139" s="1"/>
  <c r="O192" i="140" s="1"/>
  <c r="O192" i="141" s="1"/>
  <c r="O192" i="142" s="1"/>
  <c r="O192" i="143" s="1"/>
  <c r="O192" i="144" s="1"/>
  <c r="O192" i="145" s="1"/>
  <c r="O192" i="146" s="1"/>
  <c r="O192" i="147" s="1"/>
  <c r="O192" i="148" s="1"/>
  <c r="O192" i="149" s="1"/>
  <c r="O192" i="150" s="1"/>
  <c r="O192" i="151" s="1"/>
  <c r="O192" i="152" s="1"/>
  <c r="O192" i="153" s="1"/>
  <c r="O192" i="154" s="1"/>
  <c r="O192" i="155" s="1"/>
  <c r="O192" i="156" s="1"/>
  <c r="O192" i="157" s="1"/>
  <c r="O192" i="158" s="1"/>
  <c r="O192" i="159" s="1"/>
  <c r="O192" i="160" s="1"/>
  <c r="O192" i="161" s="1"/>
  <c r="O192" i="162" s="1"/>
  <c r="O192" i="163" s="1"/>
  <c r="O193" i="106"/>
  <c r="O193" i="107" s="1"/>
  <c r="O193" i="108" s="1"/>
  <c r="O193" i="109" s="1"/>
  <c r="O193" i="110" s="1"/>
  <c r="O193" i="111" s="1"/>
  <c r="O193" i="112" s="1"/>
  <c r="O193" i="113" s="1"/>
  <c r="O193" i="114" s="1"/>
  <c r="O193" i="115" s="1"/>
  <c r="O193" i="116" s="1"/>
  <c r="O193" i="117" s="1"/>
  <c r="O193" i="118" s="1"/>
  <c r="O193" i="119" s="1"/>
  <c r="O193" i="120" s="1"/>
  <c r="O193" i="121" s="1"/>
  <c r="O193" i="122" s="1"/>
  <c r="O193" i="123" s="1"/>
  <c r="O193" i="124" s="1"/>
  <c r="O193" i="125" s="1"/>
  <c r="O193" i="126" s="1"/>
  <c r="O193" i="127" s="1"/>
  <c r="O193" i="128" s="1"/>
  <c r="O193" i="129" s="1"/>
  <c r="O193" i="130" s="1"/>
  <c r="O193" i="131" s="1"/>
  <c r="O193" i="132" s="1"/>
  <c r="O193" i="133" s="1"/>
  <c r="O193" i="134" s="1"/>
  <c r="O193" i="135" s="1"/>
  <c r="O193" i="136" s="1"/>
  <c r="O193" i="137" s="1"/>
  <c r="O193" i="138" s="1"/>
  <c r="O193" i="139" s="1"/>
  <c r="O193" i="140" s="1"/>
  <c r="O193" i="141" s="1"/>
  <c r="O193" i="142" s="1"/>
  <c r="O193" i="143" s="1"/>
  <c r="O193" i="144" s="1"/>
  <c r="O193" i="145" s="1"/>
  <c r="O193" i="146" s="1"/>
  <c r="O193" i="147" s="1"/>
  <c r="O193" i="148" s="1"/>
  <c r="O193" i="149" s="1"/>
  <c r="O193" i="150" s="1"/>
  <c r="O193" i="151" s="1"/>
  <c r="O193" i="152" s="1"/>
  <c r="O193" i="153" s="1"/>
  <c r="O193" i="154" s="1"/>
  <c r="O193" i="155" s="1"/>
  <c r="O193" i="156" s="1"/>
  <c r="O193" i="157" s="1"/>
  <c r="O193" i="158" s="1"/>
  <c r="O193" i="159" s="1"/>
  <c r="O193" i="160" s="1"/>
  <c r="O193" i="161" s="1"/>
  <c r="O193" i="162" s="1"/>
  <c r="O193" i="163" s="1"/>
  <c r="O194" i="106"/>
  <c r="O194" i="107" s="1"/>
  <c r="O194" i="108" s="1"/>
  <c r="O194" i="109" s="1"/>
  <c r="O194" i="110" s="1"/>
  <c r="O194" i="111" s="1"/>
  <c r="O194" i="112" s="1"/>
  <c r="O194" i="113" s="1"/>
  <c r="O194" i="114" s="1"/>
  <c r="O194" i="115" s="1"/>
  <c r="O194" i="116" s="1"/>
  <c r="O194" i="117" s="1"/>
  <c r="O194" i="118" s="1"/>
  <c r="O194" i="119" s="1"/>
  <c r="O194" i="120" s="1"/>
  <c r="O194" i="121" s="1"/>
  <c r="O194" i="122" s="1"/>
  <c r="O194" i="123" s="1"/>
  <c r="O194" i="124" s="1"/>
  <c r="O194" i="125" s="1"/>
  <c r="O194" i="126" s="1"/>
  <c r="O194" i="127" s="1"/>
  <c r="O194" i="128" s="1"/>
  <c r="O194" i="129" s="1"/>
  <c r="O194" i="130" s="1"/>
  <c r="O194" i="131" s="1"/>
  <c r="O194" i="132" s="1"/>
  <c r="O194" i="133" s="1"/>
  <c r="O194" i="134" s="1"/>
  <c r="O194" i="135" s="1"/>
  <c r="O194" i="136" s="1"/>
  <c r="O194" i="137" s="1"/>
  <c r="O194" i="138" s="1"/>
  <c r="O194" i="139" s="1"/>
  <c r="O194" i="140" s="1"/>
  <c r="O194" i="141" s="1"/>
  <c r="O194" i="142" s="1"/>
  <c r="O194" i="143" s="1"/>
  <c r="O194" i="144" s="1"/>
  <c r="O194" i="145" s="1"/>
  <c r="O194" i="146" s="1"/>
  <c r="O194" i="147" s="1"/>
  <c r="O194" i="148" s="1"/>
  <c r="O194" i="149" s="1"/>
  <c r="O194" i="150" s="1"/>
  <c r="O194" i="151" s="1"/>
  <c r="O194" i="152" s="1"/>
  <c r="O194" i="153" s="1"/>
  <c r="O194" i="154" s="1"/>
  <c r="O194" i="155" s="1"/>
  <c r="O194" i="156" s="1"/>
  <c r="O194" i="157" s="1"/>
  <c r="O194" i="158" s="1"/>
  <c r="O194" i="159" s="1"/>
  <c r="O194" i="160" s="1"/>
  <c r="O194" i="161" s="1"/>
  <c r="O194" i="162" s="1"/>
  <c r="O194" i="163" s="1"/>
  <c r="O195" i="106"/>
  <c r="O195" i="107" s="1"/>
  <c r="O195" i="108" s="1"/>
  <c r="O195" i="109" s="1"/>
  <c r="O195" i="110" s="1"/>
  <c r="O195" i="111" s="1"/>
  <c r="O195" i="112" s="1"/>
  <c r="O195" i="113" s="1"/>
  <c r="O195" i="114" s="1"/>
  <c r="O195" i="115" s="1"/>
  <c r="O195" i="116" s="1"/>
  <c r="O195" i="117" s="1"/>
  <c r="O195" i="118" s="1"/>
  <c r="O195" i="119" s="1"/>
  <c r="O195" i="120" s="1"/>
  <c r="O195" i="121" s="1"/>
  <c r="O195" i="122" s="1"/>
  <c r="O195" i="123" s="1"/>
  <c r="O195" i="124" s="1"/>
  <c r="O195" i="125" s="1"/>
  <c r="O195" i="126" s="1"/>
  <c r="O195" i="127" s="1"/>
  <c r="O195" i="128" s="1"/>
  <c r="O195" i="129" s="1"/>
  <c r="O195" i="130" s="1"/>
  <c r="O195" i="131" s="1"/>
  <c r="O195" i="132" s="1"/>
  <c r="O195" i="133" s="1"/>
  <c r="O195" i="134" s="1"/>
  <c r="O195" i="135" s="1"/>
  <c r="O195" i="136" s="1"/>
  <c r="O195" i="137" s="1"/>
  <c r="O195" i="138" s="1"/>
  <c r="O195" i="139" s="1"/>
  <c r="O195" i="140" s="1"/>
  <c r="O195" i="141" s="1"/>
  <c r="O195" i="142" s="1"/>
  <c r="O195" i="143" s="1"/>
  <c r="O195" i="144" s="1"/>
  <c r="O195" i="145" s="1"/>
  <c r="O195" i="146" s="1"/>
  <c r="O195" i="147" s="1"/>
  <c r="O195" i="148" s="1"/>
  <c r="O195" i="149" s="1"/>
  <c r="O195" i="150" s="1"/>
  <c r="O195" i="151" s="1"/>
  <c r="O195" i="152" s="1"/>
  <c r="O195" i="153" s="1"/>
  <c r="O195" i="154" s="1"/>
  <c r="O195" i="155" s="1"/>
  <c r="O195" i="156" s="1"/>
  <c r="O195" i="157" s="1"/>
  <c r="O195" i="158" s="1"/>
  <c r="O195" i="159" s="1"/>
  <c r="O195" i="160" s="1"/>
  <c r="O195" i="161" s="1"/>
  <c r="O195" i="162" s="1"/>
  <c r="O195" i="163" s="1"/>
  <c r="O196" i="106"/>
  <c r="O196" i="107" s="1"/>
  <c r="O196" i="108" s="1"/>
  <c r="O196" i="109" s="1"/>
  <c r="O196" i="110" s="1"/>
  <c r="O196" i="111" s="1"/>
  <c r="O196" i="112" s="1"/>
  <c r="O196" i="113" s="1"/>
  <c r="O196" i="114" s="1"/>
  <c r="O196" i="115" s="1"/>
  <c r="O196" i="116" s="1"/>
  <c r="O196" i="117" s="1"/>
  <c r="O196" i="118" s="1"/>
  <c r="O196" i="119" s="1"/>
  <c r="O196" i="120" s="1"/>
  <c r="O196" i="121" s="1"/>
  <c r="O196" i="122" s="1"/>
  <c r="O196" i="123" s="1"/>
  <c r="O196" i="124" s="1"/>
  <c r="O196" i="125" s="1"/>
  <c r="O196" i="126" s="1"/>
  <c r="O196" i="127" s="1"/>
  <c r="O196" i="128" s="1"/>
  <c r="O196" i="129" s="1"/>
  <c r="O196" i="130" s="1"/>
  <c r="O196" i="131" s="1"/>
  <c r="O196" i="132" s="1"/>
  <c r="O196" i="133" s="1"/>
  <c r="O196" i="134" s="1"/>
  <c r="O196" i="135" s="1"/>
  <c r="O196" i="136" s="1"/>
  <c r="O196" i="137" s="1"/>
  <c r="O196" i="138" s="1"/>
  <c r="O196" i="139" s="1"/>
  <c r="O196" i="140" s="1"/>
  <c r="O196" i="141" s="1"/>
  <c r="O196" i="142" s="1"/>
  <c r="O196" i="143" s="1"/>
  <c r="O196" i="144" s="1"/>
  <c r="O196" i="145" s="1"/>
  <c r="O196" i="146" s="1"/>
  <c r="O196" i="147" s="1"/>
  <c r="O196" i="148" s="1"/>
  <c r="O196" i="149" s="1"/>
  <c r="O196" i="150" s="1"/>
  <c r="O196" i="151" s="1"/>
  <c r="O196" i="152" s="1"/>
  <c r="O196" i="153" s="1"/>
  <c r="O196" i="154" s="1"/>
  <c r="O196" i="155" s="1"/>
  <c r="O196" i="156" s="1"/>
  <c r="O196" i="157" s="1"/>
  <c r="O196" i="158" s="1"/>
  <c r="O196" i="159" s="1"/>
  <c r="O196" i="160" s="1"/>
  <c r="O196" i="161" s="1"/>
  <c r="O196" i="162" s="1"/>
  <c r="O196" i="163" s="1"/>
  <c r="O197" i="106"/>
  <c r="O197" i="107" s="1"/>
  <c r="O197" i="108" s="1"/>
  <c r="O197" i="109" s="1"/>
  <c r="O197" i="110" s="1"/>
  <c r="O197" i="111" s="1"/>
  <c r="O197" i="112" s="1"/>
  <c r="O197" i="113" s="1"/>
  <c r="O197" i="114" s="1"/>
  <c r="O197" i="115" s="1"/>
  <c r="O197" i="116" s="1"/>
  <c r="O197" i="117" s="1"/>
  <c r="O197" i="118" s="1"/>
  <c r="O197" i="119" s="1"/>
  <c r="O197" i="120" s="1"/>
  <c r="O197" i="121" s="1"/>
  <c r="O197" i="122" s="1"/>
  <c r="O197" i="123" s="1"/>
  <c r="O197" i="124" s="1"/>
  <c r="O197" i="125" s="1"/>
  <c r="O197" i="126" s="1"/>
  <c r="O197" i="127" s="1"/>
  <c r="O197" i="128" s="1"/>
  <c r="O197" i="129" s="1"/>
  <c r="O197" i="130" s="1"/>
  <c r="O197" i="131" s="1"/>
  <c r="O197" i="132" s="1"/>
  <c r="O197" i="133" s="1"/>
  <c r="O197" i="134" s="1"/>
  <c r="O197" i="135" s="1"/>
  <c r="O197" i="136" s="1"/>
  <c r="O197" i="137" s="1"/>
  <c r="O197" i="138" s="1"/>
  <c r="O197" i="139" s="1"/>
  <c r="O197" i="140" s="1"/>
  <c r="O197" i="141" s="1"/>
  <c r="O197" i="142" s="1"/>
  <c r="O197" i="143" s="1"/>
  <c r="O197" i="144" s="1"/>
  <c r="O197" i="145" s="1"/>
  <c r="O197" i="146" s="1"/>
  <c r="O197" i="147" s="1"/>
  <c r="O197" i="148" s="1"/>
  <c r="O197" i="149" s="1"/>
  <c r="O197" i="150" s="1"/>
  <c r="O197" i="151" s="1"/>
  <c r="O197" i="152" s="1"/>
  <c r="O197" i="153" s="1"/>
  <c r="O197" i="154" s="1"/>
  <c r="O197" i="155" s="1"/>
  <c r="O197" i="156" s="1"/>
  <c r="O197" i="157" s="1"/>
  <c r="O197" i="158" s="1"/>
  <c r="O197" i="159" s="1"/>
  <c r="O197" i="160" s="1"/>
  <c r="O197" i="161" s="1"/>
  <c r="O197" i="162" s="1"/>
  <c r="O197" i="163" s="1"/>
  <c r="O198" i="106"/>
  <c r="O198" i="107" s="1"/>
  <c r="O198" i="108" s="1"/>
  <c r="O198" i="109" s="1"/>
  <c r="O198" i="110" s="1"/>
  <c r="O198" i="111" s="1"/>
  <c r="O198" i="112" s="1"/>
  <c r="O198" i="113" s="1"/>
  <c r="O198" i="114" s="1"/>
  <c r="O198" i="115" s="1"/>
  <c r="O198" i="116" s="1"/>
  <c r="O198" i="117" s="1"/>
  <c r="O198" i="118" s="1"/>
  <c r="O198" i="119" s="1"/>
  <c r="O198" i="120" s="1"/>
  <c r="O198" i="121" s="1"/>
  <c r="O198" i="122" s="1"/>
  <c r="O198" i="123" s="1"/>
  <c r="O198" i="124" s="1"/>
  <c r="O198" i="125" s="1"/>
  <c r="O198" i="126" s="1"/>
  <c r="O198" i="127" s="1"/>
  <c r="O198" i="128" s="1"/>
  <c r="O198" i="129" s="1"/>
  <c r="O198" i="130" s="1"/>
  <c r="O198" i="131" s="1"/>
  <c r="O198" i="132" s="1"/>
  <c r="O198" i="133" s="1"/>
  <c r="O198" i="134" s="1"/>
  <c r="O198" i="135" s="1"/>
  <c r="O198" i="136" s="1"/>
  <c r="O198" i="137" s="1"/>
  <c r="O198" i="138" s="1"/>
  <c r="O198" i="139" s="1"/>
  <c r="O198" i="140" s="1"/>
  <c r="O198" i="141" s="1"/>
  <c r="O198" i="142" s="1"/>
  <c r="O198" i="143" s="1"/>
  <c r="O198" i="144" s="1"/>
  <c r="O198" i="145" s="1"/>
  <c r="O198" i="146" s="1"/>
  <c r="O198" i="147" s="1"/>
  <c r="O198" i="148" s="1"/>
  <c r="O198" i="149" s="1"/>
  <c r="O198" i="150" s="1"/>
  <c r="O198" i="151" s="1"/>
  <c r="O198" i="152" s="1"/>
  <c r="O198" i="153" s="1"/>
  <c r="O198" i="154" s="1"/>
  <c r="O198" i="155" s="1"/>
  <c r="O198" i="156" s="1"/>
  <c r="O198" i="157" s="1"/>
  <c r="O198" i="158" s="1"/>
  <c r="O198" i="159" s="1"/>
  <c r="O198" i="160" s="1"/>
  <c r="O198" i="161" s="1"/>
  <c r="O198" i="162" s="1"/>
  <c r="O198" i="163" s="1"/>
  <c r="O199" i="106"/>
  <c r="O199" i="107" s="1"/>
  <c r="O199" i="108" s="1"/>
  <c r="O199" i="109" s="1"/>
  <c r="O199" i="110" s="1"/>
  <c r="O199" i="111" s="1"/>
  <c r="O199" i="112" s="1"/>
  <c r="O199" i="113" s="1"/>
  <c r="O199" i="114" s="1"/>
  <c r="O199" i="115" s="1"/>
  <c r="O199" i="116" s="1"/>
  <c r="O199" i="117" s="1"/>
  <c r="O199" i="118" s="1"/>
  <c r="O199" i="119" s="1"/>
  <c r="O199" i="120" s="1"/>
  <c r="O199" i="121" s="1"/>
  <c r="O199" i="122" s="1"/>
  <c r="O199" i="123" s="1"/>
  <c r="O199" i="124" s="1"/>
  <c r="O199" i="125" s="1"/>
  <c r="O199" i="126" s="1"/>
  <c r="O199" i="127" s="1"/>
  <c r="O199" i="128" s="1"/>
  <c r="O199" i="129" s="1"/>
  <c r="O199" i="130" s="1"/>
  <c r="O199" i="131" s="1"/>
  <c r="O199" i="132" s="1"/>
  <c r="O199" i="133" s="1"/>
  <c r="O199" i="134" s="1"/>
  <c r="O199" i="135" s="1"/>
  <c r="O199" i="136" s="1"/>
  <c r="O199" i="137" s="1"/>
  <c r="O199" i="138" s="1"/>
  <c r="O199" i="139" s="1"/>
  <c r="O199" i="140" s="1"/>
  <c r="O199" i="141" s="1"/>
  <c r="O199" i="142" s="1"/>
  <c r="O199" i="143" s="1"/>
  <c r="O199" i="144" s="1"/>
  <c r="O199" i="145" s="1"/>
  <c r="O199" i="146" s="1"/>
  <c r="O199" i="147" s="1"/>
  <c r="O199" i="148" s="1"/>
  <c r="O199" i="149" s="1"/>
  <c r="O199" i="150" s="1"/>
  <c r="O199" i="151" s="1"/>
  <c r="O199" i="152" s="1"/>
  <c r="O199" i="153" s="1"/>
  <c r="O199" i="154" s="1"/>
  <c r="O199" i="155" s="1"/>
  <c r="O199" i="156" s="1"/>
  <c r="O199" i="157" s="1"/>
  <c r="O199" i="158" s="1"/>
  <c r="O199" i="159" s="1"/>
  <c r="O199" i="160" s="1"/>
  <c r="O199" i="161" s="1"/>
  <c r="O199" i="162" s="1"/>
  <c r="O199" i="163" s="1"/>
  <c r="O200" i="106"/>
  <c r="O200" i="107" s="1"/>
  <c r="O200" i="108" s="1"/>
  <c r="O200" i="109" s="1"/>
  <c r="O200" i="110" s="1"/>
  <c r="O200" i="111" s="1"/>
  <c r="O200" i="112" s="1"/>
  <c r="O200" i="113" s="1"/>
  <c r="O200" i="114" s="1"/>
  <c r="O200" i="115" s="1"/>
  <c r="O200" i="116" s="1"/>
  <c r="O200" i="117" s="1"/>
  <c r="O200" i="118" s="1"/>
  <c r="O200" i="119" s="1"/>
  <c r="O200" i="120" s="1"/>
  <c r="O200" i="121" s="1"/>
  <c r="O200" i="122" s="1"/>
  <c r="O200" i="123" s="1"/>
  <c r="O200" i="124" s="1"/>
  <c r="O200" i="125" s="1"/>
  <c r="O200" i="126" s="1"/>
  <c r="O200" i="127" s="1"/>
  <c r="O200" i="128" s="1"/>
  <c r="O200" i="129" s="1"/>
  <c r="O200" i="130" s="1"/>
  <c r="O200" i="131" s="1"/>
  <c r="O200" i="132" s="1"/>
  <c r="O200" i="133" s="1"/>
  <c r="O200" i="134" s="1"/>
  <c r="O200" i="135" s="1"/>
  <c r="O200" i="136" s="1"/>
  <c r="O200" i="137" s="1"/>
  <c r="O200" i="138" s="1"/>
  <c r="O200" i="139" s="1"/>
  <c r="O200" i="140" s="1"/>
  <c r="O200" i="141" s="1"/>
  <c r="O200" i="142" s="1"/>
  <c r="O200" i="143" s="1"/>
  <c r="O200" i="144" s="1"/>
  <c r="O200" i="145" s="1"/>
  <c r="O200" i="146" s="1"/>
  <c r="O200" i="147" s="1"/>
  <c r="O200" i="148" s="1"/>
  <c r="O200" i="149" s="1"/>
  <c r="O200" i="150" s="1"/>
  <c r="O200" i="151" s="1"/>
  <c r="O200" i="152" s="1"/>
  <c r="O200" i="153" s="1"/>
  <c r="O200" i="154" s="1"/>
  <c r="O200" i="155" s="1"/>
  <c r="O200" i="156" s="1"/>
  <c r="O200" i="157" s="1"/>
  <c r="O200" i="158" s="1"/>
  <c r="O200" i="159" s="1"/>
  <c r="O200" i="160" s="1"/>
  <c r="O200" i="161" s="1"/>
  <c r="O200" i="162" s="1"/>
  <c r="O200" i="163" s="1"/>
  <c r="O201" i="106"/>
  <c r="O201" i="107" s="1"/>
  <c r="O201" i="108" s="1"/>
  <c r="O201" i="109" s="1"/>
  <c r="O201" i="110" s="1"/>
  <c r="O201" i="111" s="1"/>
  <c r="O201" i="112" s="1"/>
  <c r="O201" i="113" s="1"/>
  <c r="O201" i="114" s="1"/>
  <c r="O201" i="115" s="1"/>
  <c r="O201" i="116" s="1"/>
  <c r="O201" i="117" s="1"/>
  <c r="O201" i="118" s="1"/>
  <c r="O201" i="119" s="1"/>
  <c r="O201" i="120" s="1"/>
  <c r="O201" i="121" s="1"/>
  <c r="O201" i="122" s="1"/>
  <c r="O201" i="123" s="1"/>
  <c r="O201" i="124" s="1"/>
  <c r="O201" i="125" s="1"/>
  <c r="O201" i="126" s="1"/>
  <c r="O201" i="127" s="1"/>
  <c r="O201" i="128" s="1"/>
  <c r="O201" i="129" s="1"/>
  <c r="O201" i="130" s="1"/>
  <c r="O201" i="131" s="1"/>
  <c r="O201" i="132" s="1"/>
  <c r="O201" i="133" s="1"/>
  <c r="O201" i="134" s="1"/>
  <c r="O201" i="135" s="1"/>
  <c r="O201" i="136" s="1"/>
  <c r="O201" i="137" s="1"/>
  <c r="O201" i="138" s="1"/>
  <c r="O201" i="139" s="1"/>
  <c r="O201" i="140" s="1"/>
  <c r="O201" i="141" s="1"/>
  <c r="O201" i="142" s="1"/>
  <c r="O201" i="143" s="1"/>
  <c r="O201" i="144" s="1"/>
  <c r="O201" i="145" s="1"/>
  <c r="O201" i="146" s="1"/>
  <c r="O201" i="147" s="1"/>
  <c r="O201" i="148" s="1"/>
  <c r="O201" i="149" s="1"/>
  <c r="O201" i="150" s="1"/>
  <c r="O201" i="151" s="1"/>
  <c r="O201" i="152" s="1"/>
  <c r="O201" i="153" s="1"/>
  <c r="O201" i="154" s="1"/>
  <c r="O201" i="155" s="1"/>
  <c r="O201" i="156" s="1"/>
  <c r="O201" i="157" s="1"/>
  <c r="O201" i="158" s="1"/>
  <c r="O201" i="159" s="1"/>
  <c r="O201" i="160" s="1"/>
  <c r="O201" i="161" s="1"/>
  <c r="O201" i="162" s="1"/>
  <c r="O201" i="163" s="1"/>
  <c r="O202" i="106"/>
  <c r="O202" i="107" s="1"/>
  <c r="O202" i="108" s="1"/>
  <c r="O202" i="109" s="1"/>
  <c r="O202" i="110" s="1"/>
  <c r="O202" i="111" s="1"/>
  <c r="O202" i="112" s="1"/>
  <c r="O202" i="113" s="1"/>
  <c r="O202" i="114" s="1"/>
  <c r="O202" i="115" s="1"/>
  <c r="O202" i="116" s="1"/>
  <c r="O202" i="117" s="1"/>
  <c r="O202" i="118" s="1"/>
  <c r="O202" i="119" s="1"/>
  <c r="O202" i="120" s="1"/>
  <c r="O202" i="121" s="1"/>
  <c r="O202" i="122" s="1"/>
  <c r="O202" i="123" s="1"/>
  <c r="O202" i="124" s="1"/>
  <c r="O202" i="125" s="1"/>
  <c r="O202" i="126" s="1"/>
  <c r="O202" i="127" s="1"/>
  <c r="O202" i="128" s="1"/>
  <c r="O202" i="129" s="1"/>
  <c r="O202" i="130" s="1"/>
  <c r="O202" i="131" s="1"/>
  <c r="O202" i="132" s="1"/>
  <c r="O202" i="133" s="1"/>
  <c r="O202" i="134" s="1"/>
  <c r="O202" i="135" s="1"/>
  <c r="O202" i="136" s="1"/>
  <c r="O202" i="137" s="1"/>
  <c r="O202" i="138" s="1"/>
  <c r="O202" i="139" s="1"/>
  <c r="O202" i="140" s="1"/>
  <c r="O202" i="141" s="1"/>
  <c r="O202" i="142" s="1"/>
  <c r="O202" i="143" s="1"/>
  <c r="O202" i="144" s="1"/>
  <c r="O202" i="145" s="1"/>
  <c r="O202" i="146" s="1"/>
  <c r="O202" i="147" s="1"/>
  <c r="O202" i="148" s="1"/>
  <c r="O202" i="149" s="1"/>
  <c r="O202" i="150" s="1"/>
  <c r="O202" i="151" s="1"/>
  <c r="O202" i="152" s="1"/>
  <c r="O202" i="153" s="1"/>
  <c r="O202" i="154" s="1"/>
  <c r="O202" i="155" s="1"/>
  <c r="O202" i="156" s="1"/>
  <c r="O202" i="157" s="1"/>
  <c r="O202" i="158" s="1"/>
  <c r="O202" i="159" s="1"/>
  <c r="O202" i="160" s="1"/>
  <c r="O202" i="161" s="1"/>
  <c r="O202" i="162" s="1"/>
  <c r="O202" i="163" s="1"/>
  <c r="O203" i="106"/>
  <c r="O203" i="107" s="1"/>
  <c r="O203" i="108" s="1"/>
  <c r="O203" i="109" s="1"/>
  <c r="O203" i="110" s="1"/>
  <c r="O203" i="111" s="1"/>
  <c r="O203" i="112" s="1"/>
  <c r="O203" i="113" s="1"/>
  <c r="O203" i="114" s="1"/>
  <c r="O203" i="115" s="1"/>
  <c r="O203" i="116" s="1"/>
  <c r="O203" i="117" s="1"/>
  <c r="O203" i="118" s="1"/>
  <c r="O203" i="119" s="1"/>
  <c r="O203" i="120" s="1"/>
  <c r="O203" i="121" s="1"/>
  <c r="O203" i="122" s="1"/>
  <c r="O203" i="123" s="1"/>
  <c r="O203" i="124" s="1"/>
  <c r="O203" i="125" s="1"/>
  <c r="O203" i="126" s="1"/>
  <c r="O203" i="127" s="1"/>
  <c r="O203" i="128" s="1"/>
  <c r="O203" i="129" s="1"/>
  <c r="O203" i="130" s="1"/>
  <c r="O203" i="131" s="1"/>
  <c r="O203" i="132" s="1"/>
  <c r="O203" i="133" s="1"/>
  <c r="O203" i="134" s="1"/>
  <c r="O203" i="135" s="1"/>
  <c r="O203" i="136" s="1"/>
  <c r="O203" i="137" s="1"/>
  <c r="O203" i="138" s="1"/>
  <c r="O203" i="139" s="1"/>
  <c r="O203" i="140" s="1"/>
  <c r="O203" i="141" s="1"/>
  <c r="O203" i="142" s="1"/>
  <c r="O203" i="143" s="1"/>
  <c r="O203" i="144" s="1"/>
  <c r="O203" i="145" s="1"/>
  <c r="O203" i="146" s="1"/>
  <c r="O203" i="147" s="1"/>
  <c r="O203" i="148" s="1"/>
  <c r="O203" i="149" s="1"/>
  <c r="O203" i="150" s="1"/>
  <c r="O203" i="151" s="1"/>
  <c r="O203" i="152" s="1"/>
  <c r="O203" i="153" s="1"/>
  <c r="O203" i="154" s="1"/>
  <c r="O203" i="155" s="1"/>
  <c r="O203" i="156" s="1"/>
  <c r="O203" i="157" s="1"/>
  <c r="O203" i="158" s="1"/>
  <c r="O203" i="159" s="1"/>
  <c r="O203" i="160" s="1"/>
  <c r="O203" i="161" s="1"/>
  <c r="O203" i="162" s="1"/>
  <c r="O203" i="163" s="1"/>
  <c r="O204" i="106"/>
  <c r="O204" i="107" s="1"/>
  <c r="O204" i="108" s="1"/>
  <c r="O204" i="109" s="1"/>
  <c r="O204" i="110" s="1"/>
  <c r="O204" i="111" s="1"/>
  <c r="O204" i="112" s="1"/>
  <c r="O204" i="113" s="1"/>
  <c r="O204" i="114" s="1"/>
  <c r="O204" i="115" s="1"/>
  <c r="O204" i="116" s="1"/>
  <c r="O204" i="117" s="1"/>
  <c r="O204" i="118" s="1"/>
  <c r="O204" i="119" s="1"/>
  <c r="O204" i="120" s="1"/>
  <c r="O204" i="121" s="1"/>
  <c r="O204" i="122" s="1"/>
  <c r="O204" i="123" s="1"/>
  <c r="O204" i="124" s="1"/>
  <c r="O204" i="125" s="1"/>
  <c r="O204" i="126" s="1"/>
  <c r="O204" i="127" s="1"/>
  <c r="O204" i="128" s="1"/>
  <c r="O204" i="129" s="1"/>
  <c r="O204" i="130" s="1"/>
  <c r="O204" i="131" s="1"/>
  <c r="O204" i="132" s="1"/>
  <c r="O204" i="133" s="1"/>
  <c r="O204" i="134" s="1"/>
  <c r="O204" i="135" s="1"/>
  <c r="O204" i="136" s="1"/>
  <c r="O204" i="137" s="1"/>
  <c r="O204" i="138" s="1"/>
  <c r="O204" i="139" s="1"/>
  <c r="O204" i="140" s="1"/>
  <c r="O204" i="141" s="1"/>
  <c r="O204" i="142" s="1"/>
  <c r="O204" i="143" s="1"/>
  <c r="O204" i="144" s="1"/>
  <c r="O204" i="145" s="1"/>
  <c r="O204" i="146" s="1"/>
  <c r="O204" i="147" s="1"/>
  <c r="O204" i="148" s="1"/>
  <c r="O204" i="149" s="1"/>
  <c r="O204" i="150" s="1"/>
  <c r="O204" i="151" s="1"/>
  <c r="O204" i="152" s="1"/>
  <c r="O204" i="153" s="1"/>
  <c r="O204" i="154" s="1"/>
  <c r="O204" i="155" s="1"/>
  <c r="O204" i="156" s="1"/>
  <c r="O204" i="157" s="1"/>
  <c r="O204" i="158" s="1"/>
  <c r="O204" i="159" s="1"/>
  <c r="O204" i="160" s="1"/>
  <c r="O204" i="161" s="1"/>
  <c r="O204" i="162" s="1"/>
  <c r="O204" i="163" s="1"/>
  <c r="O205" i="106"/>
  <c r="O205" i="107" s="1"/>
  <c r="O205" i="108" s="1"/>
  <c r="O205" i="109" s="1"/>
  <c r="O205" i="110" s="1"/>
  <c r="O205" i="111" s="1"/>
  <c r="O205" i="112" s="1"/>
  <c r="O205" i="113" s="1"/>
  <c r="O205" i="114" s="1"/>
  <c r="O205" i="115" s="1"/>
  <c r="O205" i="116" s="1"/>
  <c r="O205" i="117" s="1"/>
  <c r="O205" i="118" s="1"/>
  <c r="O205" i="119" s="1"/>
  <c r="O205" i="120" s="1"/>
  <c r="O205" i="121" s="1"/>
  <c r="O205" i="122" s="1"/>
  <c r="O205" i="123" s="1"/>
  <c r="O205" i="124" s="1"/>
  <c r="O205" i="125" s="1"/>
  <c r="O205" i="126" s="1"/>
  <c r="O205" i="127" s="1"/>
  <c r="O205" i="128" s="1"/>
  <c r="O205" i="129" s="1"/>
  <c r="O205" i="130" s="1"/>
  <c r="O205" i="131" s="1"/>
  <c r="O205" i="132" s="1"/>
  <c r="O205" i="133" s="1"/>
  <c r="O205" i="134" s="1"/>
  <c r="O205" i="135" s="1"/>
  <c r="O205" i="136" s="1"/>
  <c r="O205" i="137" s="1"/>
  <c r="O205" i="138" s="1"/>
  <c r="O205" i="139" s="1"/>
  <c r="O205" i="140" s="1"/>
  <c r="O205" i="141" s="1"/>
  <c r="O205" i="142" s="1"/>
  <c r="O205" i="143" s="1"/>
  <c r="O205" i="144" s="1"/>
  <c r="O205" i="145" s="1"/>
  <c r="O205" i="146" s="1"/>
  <c r="O205" i="147" s="1"/>
  <c r="O205" i="148" s="1"/>
  <c r="O205" i="149" s="1"/>
  <c r="O205" i="150" s="1"/>
  <c r="O205" i="151" s="1"/>
  <c r="O205" i="152" s="1"/>
  <c r="O205" i="153" s="1"/>
  <c r="O205" i="154" s="1"/>
  <c r="O205" i="155" s="1"/>
  <c r="O205" i="156" s="1"/>
  <c r="O205" i="157" s="1"/>
  <c r="O205" i="158" s="1"/>
  <c r="O205" i="159" s="1"/>
  <c r="O205" i="160" s="1"/>
  <c r="O205" i="161" s="1"/>
  <c r="O205" i="162" s="1"/>
  <c r="O205" i="163" s="1"/>
  <c r="O206" i="106"/>
  <c r="O206" i="107" s="1"/>
  <c r="O206" i="108" s="1"/>
  <c r="O206" i="109" s="1"/>
  <c r="O206" i="110" s="1"/>
  <c r="O206" i="111" s="1"/>
  <c r="O206" i="112" s="1"/>
  <c r="O206" i="113" s="1"/>
  <c r="O206" i="114" s="1"/>
  <c r="O206" i="115" s="1"/>
  <c r="O206" i="116" s="1"/>
  <c r="O206" i="117" s="1"/>
  <c r="O206" i="118" s="1"/>
  <c r="O206" i="119" s="1"/>
  <c r="O206" i="120" s="1"/>
  <c r="O206" i="121" s="1"/>
  <c r="O206" i="122" s="1"/>
  <c r="O206" i="123" s="1"/>
  <c r="O206" i="124" s="1"/>
  <c r="O206" i="125" s="1"/>
  <c r="O206" i="126" s="1"/>
  <c r="O206" i="127" s="1"/>
  <c r="O206" i="128" s="1"/>
  <c r="O206" i="129" s="1"/>
  <c r="O206" i="130" s="1"/>
  <c r="O206" i="131" s="1"/>
  <c r="O206" i="132" s="1"/>
  <c r="O206" i="133" s="1"/>
  <c r="O206" i="134" s="1"/>
  <c r="O206" i="135" s="1"/>
  <c r="O206" i="136" s="1"/>
  <c r="O206" i="137" s="1"/>
  <c r="O206" i="138" s="1"/>
  <c r="O206" i="139" s="1"/>
  <c r="O206" i="140" s="1"/>
  <c r="O206" i="141" s="1"/>
  <c r="O206" i="142" s="1"/>
  <c r="O206" i="143" s="1"/>
  <c r="O206" i="144" s="1"/>
  <c r="O206" i="145" s="1"/>
  <c r="O206" i="146" s="1"/>
  <c r="O206" i="147" s="1"/>
  <c r="O206" i="148" s="1"/>
  <c r="O206" i="149" s="1"/>
  <c r="O206" i="150" s="1"/>
  <c r="O206" i="151" s="1"/>
  <c r="O206" i="152" s="1"/>
  <c r="O206" i="153" s="1"/>
  <c r="O206" i="154" s="1"/>
  <c r="O206" i="155" s="1"/>
  <c r="O206" i="156" s="1"/>
  <c r="O206" i="157" s="1"/>
  <c r="O206" i="158" s="1"/>
  <c r="O206" i="159" s="1"/>
  <c r="O206" i="160" s="1"/>
  <c r="O206" i="161" s="1"/>
  <c r="O206" i="162" s="1"/>
  <c r="O206" i="163" s="1"/>
  <c r="O207" i="106"/>
  <c r="O207" i="107" s="1"/>
  <c r="O207" i="108" s="1"/>
  <c r="O207" i="109" s="1"/>
  <c r="O207" i="110" s="1"/>
  <c r="O207" i="111" s="1"/>
  <c r="O207" i="112" s="1"/>
  <c r="O207" i="113" s="1"/>
  <c r="O207" i="114" s="1"/>
  <c r="O207" i="115" s="1"/>
  <c r="O207" i="116" s="1"/>
  <c r="O207" i="117" s="1"/>
  <c r="O207" i="118" s="1"/>
  <c r="O207" i="119" s="1"/>
  <c r="O207" i="120" s="1"/>
  <c r="O207" i="121" s="1"/>
  <c r="O207" i="122" s="1"/>
  <c r="O207" i="123" s="1"/>
  <c r="O207" i="124" s="1"/>
  <c r="O207" i="125" s="1"/>
  <c r="O207" i="126" s="1"/>
  <c r="O207" i="127" s="1"/>
  <c r="O207" i="128" s="1"/>
  <c r="O207" i="129" s="1"/>
  <c r="O207" i="130" s="1"/>
  <c r="O207" i="131" s="1"/>
  <c r="O207" i="132" s="1"/>
  <c r="O207" i="133" s="1"/>
  <c r="O207" i="134" s="1"/>
  <c r="O207" i="135" s="1"/>
  <c r="O207" i="136" s="1"/>
  <c r="O207" i="137" s="1"/>
  <c r="O207" i="138" s="1"/>
  <c r="O207" i="139" s="1"/>
  <c r="O207" i="140" s="1"/>
  <c r="O207" i="141" s="1"/>
  <c r="O207" i="142" s="1"/>
  <c r="O207" i="143" s="1"/>
  <c r="O207" i="144" s="1"/>
  <c r="O207" i="145" s="1"/>
  <c r="O207" i="146" s="1"/>
  <c r="O207" i="147" s="1"/>
  <c r="O207" i="148" s="1"/>
  <c r="O207" i="149" s="1"/>
  <c r="O207" i="150" s="1"/>
  <c r="O207" i="151" s="1"/>
  <c r="O207" i="152" s="1"/>
  <c r="O207" i="153" s="1"/>
  <c r="O207" i="154" s="1"/>
  <c r="O207" i="155" s="1"/>
  <c r="O207" i="156" s="1"/>
  <c r="O207" i="157" s="1"/>
  <c r="O207" i="158" s="1"/>
  <c r="O207" i="159" s="1"/>
  <c r="O207" i="160" s="1"/>
  <c r="O207" i="161" s="1"/>
  <c r="O207" i="162" s="1"/>
  <c r="O207" i="163" s="1"/>
  <c r="O208" i="106"/>
  <c r="O208" i="107" s="1"/>
  <c r="O208" i="108" s="1"/>
  <c r="O208" i="109" s="1"/>
  <c r="O208" i="110" s="1"/>
  <c r="O208" i="111" s="1"/>
  <c r="O208" i="112" s="1"/>
  <c r="O208" i="113" s="1"/>
  <c r="O208" i="114" s="1"/>
  <c r="O208" i="115" s="1"/>
  <c r="O208" i="116" s="1"/>
  <c r="O208" i="117" s="1"/>
  <c r="O208" i="118" s="1"/>
  <c r="O208" i="119" s="1"/>
  <c r="O208" i="120" s="1"/>
  <c r="O208" i="121" s="1"/>
  <c r="O208" i="122" s="1"/>
  <c r="O208" i="123" s="1"/>
  <c r="O208" i="124" s="1"/>
  <c r="O208" i="125" s="1"/>
  <c r="O208" i="126" s="1"/>
  <c r="O208" i="127" s="1"/>
  <c r="O208" i="128" s="1"/>
  <c r="O208" i="129" s="1"/>
  <c r="O208" i="130" s="1"/>
  <c r="O208" i="131" s="1"/>
  <c r="O208" i="132" s="1"/>
  <c r="O208" i="133" s="1"/>
  <c r="O208" i="134" s="1"/>
  <c r="O208" i="135" s="1"/>
  <c r="O208" i="136" s="1"/>
  <c r="O208" i="137" s="1"/>
  <c r="O208" i="138" s="1"/>
  <c r="O208" i="139" s="1"/>
  <c r="O208" i="140" s="1"/>
  <c r="O208" i="141" s="1"/>
  <c r="O208" i="142" s="1"/>
  <c r="O208" i="143" s="1"/>
  <c r="O208" i="144" s="1"/>
  <c r="O208" i="145" s="1"/>
  <c r="O208" i="146" s="1"/>
  <c r="O208" i="147" s="1"/>
  <c r="O208" i="148" s="1"/>
  <c r="O208" i="149" s="1"/>
  <c r="O208" i="150" s="1"/>
  <c r="O208" i="151" s="1"/>
  <c r="O208" i="152" s="1"/>
  <c r="O208" i="153" s="1"/>
  <c r="O208" i="154" s="1"/>
  <c r="O208" i="155" s="1"/>
  <c r="O208" i="156" s="1"/>
  <c r="O208" i="157" s="1"/>
  <c r="O208" i="158" s="1"/>
  <c r="O208" i="159" s="1"/>
  <c r="O208" i="160" s="1"/>
  <c r="O208" i="161" s="1"/>
  <c r="O208" i="162" s="1"/>
  <c r="O208" i="163" s="1"/>
  <c r="O209" i="106"/>
  <c r="O209" i="107" s="1"/>
  <c r="O209" i="108" s="1"/>
  <c r="O209" i="109" s="1"/>
  <c r="O209" i="110" s="1"/>
  <c r="O209" i="111" s="1"/>
  <c r="O209" i="112" s="1"/>
  <c r="O209" i="113" s="1"/>
  <c r="O209" i="114" s="1"/>
  <c r="O209" i="115" s="1"/>
  <c r="O209" i="116" s="1"/>
  <c r="O209" i="117" s="1"/>
  <c r="O209" i="118" s="1"/>
  <c r="O209" i="119" s="1"/>
  <c r="O209" i="120" s="1"/>
  <c r="O209" i="121" s="1"/>
  <c r="O209" i="122" s="1"/>
  <c r="O209" i="123" s="1"/>
  <c r="O209" i="124" s="1"/>
  <c r="O209" i="125" s="1"/>
  <c r="O209" i="126" s="1"/>
  <c r="O209" i="127" s="1"/>
  <c r="O209" i="128" s="1"/>
  <c r="O209" i="129" s="1"/>
  <c r="O209" i="130" s="1"/>
  <c r="O209" i="131" s="1"/>
  <c r="O209" i="132" s="1"/>
  <c r="O209" i="133" s="1"/>
  <c r="O209" i="134" s="1"/>
  <c r="O209" i="135" s="1"/>
  <c r="O209" i="136" s="1"/>
  <c r="O209" i="137" s="1"/>
  <c r="O209" i="138" s="1"/>
  <c r="O209" i="139" s="1"/>
  <c r="O209" i="140" s="1"/>
  <c r="O209" i="141" s="1"/>
  <c r="O209" i="142" s="1"/>
  <c r="O209" i="143" s="1"/>
  <c r="O209" i="144" s="1"/>
  <c r="O209" i="145" s="1"/>
  <c r="O209" i="146" s="1"/>
  <c r="O209" i="147" s="1"/>
  <c r="O209" i="148" s="1"/>
  <c r="O209" i="149" s="1"/>
  <c r="O209" i="150" s="1"/>
  <c r="O209" i="151" s="1"/>
  <c r="O209" i="152" s="1"/>
  <c r="O209" i="153" s="1"/>
  <c r="O209" i="154" s="1"/>
  <c r="O209" i="155" s="1"/>
  <c r="O209" i="156" s="1"/>
  <c r="O209" i="157" s="1"/>
  <c r="O209" i="158" s="1"/>
  <c r="O209" i="159" s="1"/>
  <c r="O209" i="160" s="1"/>
  <c r="O209" i="161" s="1"/>
  <c r="O209" i="162" s="1"/>
  <c r="O209" i="163" s="1"/>
  <c r="O210" i="106"/>
  <c r="O210" i="107" s="1"/>
  <c r="O210" i="108" s="1"/>
  <c r="O210" i="109" s="1"/>
  <c r="O210" i="110" s="1"/>
  <c r="O210" i="111" s="1"/>
  <c r="O210" i="112" s="1"/>
  <c r="O210" i="113" s="1"/>
  <c r="O210" i="114" s="1"/>
  <c r="O210" i="115" s="1"/>
  <c r="O210" i="116" s="1"/>
  <c r="O210" i="117" s="1"/>
  <c r="O210" i="118" s="1"/>
  <c r="O210" i="119" s="1"/>
  <c r="O210" i="120" s="1"/>
  <c r="O210" i="121" s="1"/>
  <c r="O210" i="122" s="1"/>
  <c r="O210" i="123" s="1"/>
  <c r="O210" i="124" s="1"/>
  <c r="O210" i="125" s="1"/>
  <c r="O210" i="126" s="1"/>
  <c r="O210" i="127" s="1"/>
  <c r="O210" i="128" s="1"/>
  <c r="O210" i="129" s="1"/>
  <c r="O210" i="130" s="1"/>
  <c r="O210" i="131" s="1"/>
  <c r="O210" i="132" s="1"/>
  <c r="O210" i="133" s="1"/>
  <c r="O210" i="134" s="1"/>
  <c r="O210" i="135" s="1"/>
  <c r="O210" i="136" s="1"/>
  <c r="O210" i="137" s="1"/>
  <c r="O210" i="138" s="1"/>
  <c r="O210" i="139" s="1"/>
  <c r="O210" i="140" s="1"/>
  <c r="O210" i="141" s="1"/>
  <c r="O210" i="142" s="1"/>
  <c r="O210" i="143" s="1"/>
  <c r="O210" i="144" s="1"/>
  <c r="O210" i="145" s="1"/>
  <c r="O210" i="146" s="1"/>
  <c r="O210" i="147" s="1"/>
  <c r="O210" i="148" s="1"/>
  <c r="O210" i="149" s="1"/>
  <c r="O210" i="150" s="1"/>
  <c r="O210" i="151" s="1"/>
  <c r="O210" i="152" s="1"/>
  <c r="O210" i="153" s="1"/>
  <c r="O210" i="154" s="1"/>
  <c r="O210" i="155" s="1"/>
  <c r="O210" i="156" s="1"/>
  <c r="O210" i="157" s="1"/>
  <c r="O210" i="158" s="1"/>
  <c r="O210" i="159" s="1"/>
  <c r="O210" i="160" s="1"/>
  <c r="O210" i="161" s="1"/>
  <c r="O210" i="162" s="1"/>
  <c r="O210" i="163" s="1"/>
  <c r="O211" i="106"/>
  <c r="O211" i="107" s="1"/>
  <c r="O211" i="108" s="1"/>
  <c r="O211" i="109" s="1"/>
  <c r="O211" i="110" s="1"/>
  <c r="O211" i="111" s="1"/>
  <c r="O211" i="112" s="1"/>
  <c r="O211" i="113" s="1"/>
  <c r="O211" i="114" s="1"/>
  <c r="O211" i="115" s="1"/>
  <c r="O211" i="116" s="1"/>
  <c r="O211" i="117" s="1"/>
  <c r="O211" i="118" s="1"/>
  <c r="O211" i="119" s="1"/>
  <c r="O211" i="120" s="1"/>
  <c r="O211" i="121" s="1"/>
  <c r="O211" i="122" s="1"/>
  <c r="O211" i="123" s="1"/>
  <c r="O211" i="124" s="1"/>
  <c r="O211" i="125" s="1"/>
  <c r="O211" i="126" s="1"/>
  <c r="O211" i="127" s="1"/>
  <c r="O211" i="128" s="1"/>
  <c r="O211" i="129" s="1"/>
  <c r="O211" i="130" s="1"/>
  <c r="O211" i="131" s="1"/>
  <c r="O211" i="132" s="1"/>
  <c r="O211" i="133" s="1"/>
  <c r="O211" i="134" s="1"/>
  <c r="O211" i="135" s="1"/>
  <c r="O211" i="136" s="1"/>
  <c r="O211" i="137" s="1"/>
  <c r="O211" i="138" s="1"/>
  <c r="O211" i="139" s="1"/>
  <c r="O211" i="140" s="1"/>
  <c r="O211" i="141" s="1"/>
  <c r="O211" i="142" s="1"/>
  <c r="O211" i="143" s="1"/>
  <c r="O211" i="144" s="1"/>
  <c r="O211" i="145" s="1"/>
  <c r="O211" i="146" s="1"/>
  <c r="O211" i="147" s="1"/>
  <c r="O211" i="148" s="1"/>
  <c r="O211" i="149" s="1"/>
  <c r="O211" i="150" s="1"/>
  <c r="O211" i="151" s="1"/>
  <c r="O211" i="152" s="1"/>
  <c r="O211" i="153" s="1"/>
  <c r="O211" i="154" s="1"/>
  <c r="O211" i="155" s="1"/>
  <c r="O211" i="156" s="1"/>
  <c r="O211" i="157" s="1"/>
  <c r="O211" i="158" s="1"/>
  <c r="O211" i="159" s="1"/>
  <c r="O211" i="160" s="1"/>
  <c r="O211" i="161" s="1"/>
  <c r="O211" i="162" s="1"/>
  <c r="O211" i="163" s="1"/>
  <c r="O212" i="106"/>
  <c r="O212" i="107" s="1"/>
  <c r="O212" i="108" s="1"/>
  <c r="O212" i="109" s="1"/>
  <c r="O212" i="110" s="1"/>
  <c r="O212" i="111" s="1"/>
  <c r="O212" i="112" s="1"/>
  <c r="O212" i="113" s="1"/>
  <c r="O212" i="114" s="1"/>
  <c r="O212" i="115" s="1"/>
  <c r="O212" i="116" s="1"/>
  <c r="O212" i="117" s="1"/>
  <c r="O212" i="118" s="1"/>
  <c r="O212" i="119" s="1"/>
  <c r="O212" i="120" s="1"/>
  <c r="O212" i="121" s="1"/>
  <c r="O212" i="122" s="1"/>
  <c r="O212" i="123" s="1"/>
  <c r="O212" i="124" s="1"/>
  <c r="O212" i="125" s="1"/>
  <c r="O212" i="126" s="1"/>
  <c r="O212" i="127" s="1"/>
  <c r="O212" i="128" s="1"/>
  <c r="O212" i="129" s="1"/>
  <c r="O212" i="130" s="1"/>
  <c r="O212" i="131" s="1"/>
  <c r="O212" i="132" s="1"/>
  <c r="O212" i="133" s="1"/>
  <c r="O212" i="134" s="1"/>
  <c r="O212" i="135" s="1"/>
  <c r="O212" i="136" s="1"/>
  <c r="O212" i="137" s="1"/>
  <c r="O212" i="138" s="1"/>
  <c r="O212" i="139" s="1"/>
  <c r="O212" i="140" s="1"/>
  <c r="O212" i="141" s="1"/>
  <c r="O212" i="142" s="1"/>
  <c r="O212" i="143" s="1"/>
  <c r="O212" i="144" s="1"/>
  <c r="O212" i="145" s="1"/>
  <c r="O212" i="146" s="1"/>
  <c r="O212" i="147" s="1"/>
  <c r="O212" i="148" s="1"/>
  <c r="O212" i="149" s="1"/>
  <c r="O212" i="150" s="1"/>
  <c r="O212" i="151" s="1"/>
  <c r="O212" i="152" s="1"/>
  <c r="O212" i="153" s="1"/>
  <c r="O212" i="154" s="1"/>
  <c r="O212" i="155" s="1"/>
  <c r="O212" i="156" s="1"/>
  <c r="O212" i="157" s="1"/>
  <c r="O212" i="158" s="1"/>
  <c r="O212" i="159" s="1"/>
  <c r="O212" i="160" s="1"/>
  <c r="O212" i="161" s="1"/>
  <c r="O212" i="162" s="1"/>
  <c r="O212" i="163" s="1"/>
  <c r="O213" i="106"/>
  <c r="O213" i="107" s="1"/>
  <c r="O213" i="108" s="1"/>
  <c r="O213" i="109" s="1"/>
  <c r="O213" i="110" s="1"/>
  <c r="O213" i="111" s="1"/>
  <c r="O213" i="112" s="1"/>
  <c r="O213" i="113" s="1"/>
  <c r="O213" i="114" s="1"/>
  <c r="O213" i="115" s="1"/>
  <c r="O213" i="116" s="1"/>
  <c r="O213" i="117" s="1"/>
  <c r="O213" i="118" s="1"/>
  <c r="O213" i="119" s="1"/>
  <c r="O213" i="120" s="1"/>
  <c r="O213" i="121" s="1"/>
  <c r="O213" i="122" s="1"/>
  <c r="O213" i="123" s="1"/>
  <c r="O213" i="124" s="1"/>
  <c r="O213" i="125" s="1"/>
  <c r="O213" i="126" s="1"/>
  <c r="O213" i="127" s="1"/>
  <c r="O213" i="128" s="1"/>
  <c r="O213" i="129" s="1"/>
  <c r="O213" i="130" s="1"/>
  <c r="O213" i="131" s="1"/>
  <c r="O213" i="132" s="1"/>
  <c r="O213" i="133" s="1"/>
  <c r="O213" i="134" s="1"/>
  <c r="O213" i="135" s="1"/>
  <c r="O213" i="136" s="1"/>
  <c r="O213" i="137" s="1"/>
  <c r="O213" i="138" s="1"/>
  <c r="O213" i="139" s="1"/>
  <c r="O213" i="140" s="1"/>
  <c r="O213" i="141" s="1"/>
  <c r="O213" i="142" s="1"/>
  <c r="O213" i="143" s="1"/>
  <c r="O213" i="144" s="1"/>
  <c r="O213" i="145" s="1"/>
  <c r="O213" i="146" s="1"/>
  <c r="O213" i="147" s="1"/>
  <c r="O213" i="148" s="1"/>
  <c r="O213" i="149" s="1"/>
  <c r="O213" i="150" s="1"/>
  <c r="O213" i="151" s="1"/>
  <c r="O213" i="152" s="1"/>
  <c r="O213" i="153" s="1"/>
  <c r="O213" i="154" s="1"/>
  <c r="O213" i="155" s="1"/>
  <c r="O213" i="156" s="1"/>
  <c r="O213" i="157" s="1"/>
  <c r="O213" i="158" s="1"/>
  <c r="O213" i="159" s="1"/>
  <c r="O213" i="160" s="1"/>
  <c r="O213" i="161" s="1"/>
  <c r="O213" i="162" s="1"/>
  <c r="O213" i="163" s="1"/>
  <c r="O214" i="106"/>
  <c r="O214" i="107" s="1"/>
  <c r="O214" i="108" s="1"/>
  <c r="O214" i="109" s="1"/>
  <c r="O214" i="110" s="1"/>
  <c r="O214" i="111" s="1"/>
  <c r="O214" i="112" s="1"/>
  <c r="O214" i="113" s="1"/>
  <c r="O214" i="114" s="1"/>
  <c r="O214" i="115" s="1"/>
  <c r="O214" i="116" s="1"/>
  <c r="O214" i="117" s="1"/>
  <c r="O214" i="118" s="1"/>
  <c r="O214" i="119" s="1"/>
  <c r="O214" i="120" s="1"/>
  <c r="O214" i="121" s="1"/>
  <c r="O214" i="122" s="1"/>
  <c r="O214" i="123" s="1"/>
  <c r="O214" i="124" s="1"/>
  <c r="O214" i="125" s="1"/>
  <c r="O214" i="126" s="1"/>
  <c r="O214" i="127" s="1"/>
  <c r="O214" i="128" s="1"/>
  <c r="O214" i="129" s="1"/>
  <c r="O214" i="130" s="1"/>
  <c r="O214" i="131" s="1"/>
  <c r="O214" i="132" s="1"/>
  <c r="O214" i="133" s="1"/>
  <c r="O214" i="134" s="1"/>
  <c r="O214" i="135" s="1"/>
  <c r="O214" i="136" s="1"/>
  <c r="O214" i="137" s="1"/>
  <c r="O214" i="138" s="1"/>
  <c r="O214" i="139" s="1"/>
  <c r="O214" i="140" s="1"/>
  <c r="O214" i="141" s="1"/>
  <c r="O214" i="142" s="1"/>
  <c r="O214" i="143" s="1"/>
  <c r="O214" i="144" s="1"/>
  <c r="O214" i="145" s="1"/>
  <c r="O214" i="146" s="1"/>
  <c r="O214" i="147" s="1"/>
  <c r="O214" i="148" s="1"/>
  <c r="O214" i="149" s="1"/>
  <c r="O214" i="150" s="1"/>
  <c r="O214" i="151" s="1"/>
  <c r="O214" i="152" s="1"/>
  <c r="O214" i="153" s="1"/>
  <c r="O214" i="154" s="1"/>
  <c r="O214" i="155" s="1"/>
  <c r="O214" i="156" s="1"/>
  <c r="O214" i="157" s="1"/>
  <c r="O214" i="158" s="1"/>
  <c r="O214" i="159" s="1"/>
  <c r="O214" i="160" s="1"/>
  <c r="O214" i="161" s="1"/>
  <c r="O214" i="162" s="1"/>
  <c r="O214" i="163" s="1"/>
  <c r="O215" i="106"/>
  <c r="O215" i="107" s="1"/>
  <c r="O215" i="108" s="1"/>
  <c r="O215" i="109" s="1"/>
  <c r="O215" i="110" s="1"/>
  <c r="O215" i="111" s="1"/>
  <c r="O215" i="112" s="1"/>
  <c r="O215" i="113" s="1"/>
  <c r="O215" i="114" s="1"/>
  <c r="O215" i="115" s="1"/>
  <c r="O215" i="116" s="1"/>
  <c r="O215" i="117" s="1"/>
  <c r="O215" i="118" s="1"/>
  <c r="O215" i="119" s="1"/>
  <c r="O215" i="120" s="1"/>
  <c r="O215" i="121" s="1"/>
  <c r="O215" i="122" s="1"/>
  <c r="O215" i="123" s="1"/>
  <c r="O215" i="124" s="1"/>
  <c r="O215" i="125" s="1"/>
  <c r="O215" i="126" s="1"/>
  <c r="O215" i="127" s="1"/>
  <c r="O215" i="128" s="1"/>
  <c r="O215" i="129" s="1"/>
  <c r="O215" i="130" s="1"/>
  <c r="O215" i="131" s="1"/>
  <c r="O215" i="132" s="1"/>
  <c r="O215" i="133" s="1"/>
  <c r="O215" i="134" s="1"/>
  <c r="O215" i="135" s="1"/>
  <c r="O215" i="136" s="1"/>
  <c r="O215" i="137" s="1"/>
  <c r="O215" i="138" s="1"/>
  <c r="O215" i="139" s="1"/>
  <c r="O215" i="140" s="1"/>
  <c r="O215" i="141" s="1"/>
  <c r="O215" i="142" s="1"/>
  <c r="O215" i="143" s="1"/>
  <c r="O215" i="144" s="1"/>
  <c r="O215" i="145" s="1"/>
  <c r="O215" i="146" s="1"/>
  <c r="O215" i="147" s="1"/>
  <c r="O215" i="148" s="1"/>
  <c r="O215" i="149" s="1"/>
  <c r="O215" i="150" s="1"/>
  <c r="O215" i="151" s="1"/>
  <c r="O215" i="152" s="1"/>
  <c r="O215" i="153" s="1"/>
  <c r="O215" i="154" s="1"/>
  <c r="O215" i="155" s="1"/>
  <c r="O215" i="156" s="1"/>
  <c r="O215" i="157" s="1"/>
  <c r="O215" i="158" s="1"/>
  <c r="O215" i="159" s="1"/>
  <c r="O215" i="160" s="1"/>
  <c r="O215" i="161" s="1"/>
  <c r="O215" i="162" s="1"/>
  <c r="O215" i="163" s="1"/>
  <c r="O216" i="106"/>
  <c r="O216" i="107" s="1"/>
  <c r="O216" i="108" s="1"/>
  <c r="O216" i="109" s="1"/>
  <c r="O216" i="110" s="1"/>
  <c r="O216" i="111" s="1"/>
  <c r="O216" i="112" s="1"/>
  <c r="O216" i="113" s="1"/>
  <c r="O216" i="114" s="1"/>
  <c r="O216" i="115" s="1"/>
  <c r="O216" i="116" s="1"/>
  <c r="O216" i="117" s="1"/>
  <c r="O216" i="118" s="1"/>
  <c r="O216" i="119" s="1"/>
  <c r="O216" i="120" s="1"/>
  <c r="O216" i="121" s="1"/>
  <c r="O216" i="122" s="1"/>
  <c r="O216" i="123" s="1"/>
  <c r="O216" i="124" s="1"/>
  <c r="O216" i="125" s="1"/>
  <c r="O216" i="126" s="1"/>
  <c r="O216" i="127" s="1"/>
  <c r="O216" i="128" s="1"/>
  <c r="O216" i="129" s="1"/>
  <c r="O216" i="130" s="1"/>
  <c r="O216" i="131" s="1"/>
  <c r="O216" i="132" s="1"/>
  <c r="O216" i="133" s="1"/>
  <c r="O216" i="134" s="1"/>
  <c r="O216" i="135" s="1"/>
  <c r="O216" i="136" s="1"/>
  <c r="O216" i="137" s="1"/>
  <c r="O216" i="138" s="1"/>
  <c r="O216" i="139" s="1"/>
  <c r="O216" i="140" s="1"/>
  <c r="O216" i="141" s="1"/>
  <c r="O216" i="142" s="1"/>
  <c r="O216" i="143" s="1"/>
  <c r="O216" i="144" s="1"/>
  <c r="O216" i="145" s="1"/>
  <c r="O216" i="146" s="1"/>
  <c r="O216" i="147" s="1"/>
  <c r="O216" i="148" s="1"/>
  <c r="O216" i="149" s="1"/>
  <c r="O216" i="150" s="1"/>
  <c r="O216" i="151" s="1"/>
  <c r="O216" i="152" s="1"/>
  <c r="O216" i="153" s="1"/>
  <c r="O216" i="154" s="1"/>
  <c r="O216" i="155" s="1"/>
  <c r="O216" i="156" s="1"/>
  <c r="O216" i="157" s="1"/>
  <c r="O216" i="158" s="1"/>
  <c r="O216" i="159" s="1"/>
  <c r="O216" i="160" s="1"/>
  <c r="O216" i="161" s="1"/>
  <c r="O216" i="162" s="1"/>
  <c r="O216" i="163" s="1"/>
  <c r="O217" i="106"/>
  <c r="O217" i="107" s="1"/>
  <c r="O217" i="108" s="1"/>
  <c r="O217" i="109" s="1"/>
  <c r="O217" i="110" s="1"/>
  <c r="O217" i="111" s="1"/>
  <c r="O217" i="112" s="1"/>
  <c r="O217" i="113" s="1"/>
  <c r="O217" i="114" s="1"/>
  <c r="O217" i="115" s="1"/>
  <c r="O217" i="116" s="1"/>
  <c r="O217" i="117" s="1"/>
  <c r="O217" i="118" s="1"/>
  <c r="O217" i="119" s="1"/>
  <c r="O217" i="120" s="1"/>
  <c r="O217" i="121" s="1"/>
  <c r="O217" i="122" s="1"/>
  <c r="O217" i="123" s="1"/>
  <c r="O217" i="124" s="1"/>
  <c r="O217" i="125" s="1"/>
  <c r="O217" i="126" s="1"/>
  <c r="O217" i="127" s="1"/>
  <c r="O217" i="128" s="1"/>
  <c r="O217" i="129" s="1"/>
  <c r="O217" i="130" s="1"/>
  <c r="O217" i="131" s="1"/>
  <c r="O217" i="132" s="1"/>
  <c r="O217" i="133" s="1"/>
  <c r="O217" i="134" s="1"/>
  <c r="O217" i="135" s="1"/>
  <c r="O217" i="136" s="1"/>
  <c r="O217" i="137" s="1"/>
  <c r="O217" i="138" s="1"/>
  <c r="O217" i="139" s="1"/>
  <c r="O217" i="140" s="1"/>
  <c r="O217" i="141" s="1"/>
  <c r="O217" i="142" s="1"/>
  <c r="O217" i="143" s="1"/>
  <c r="O217" i="144" s="1"/>
  <c r="O217" i="145" s="1"/>
  <c r="O217" i="146" s="1"/>
  <c r="O217" i="147" s="1"/>
  <c r="O217" i="148" s="1"/>
  <c r="O217" i="149" s="1"/>
  <c r="O217" i="150" s="1"/>
  <c r="O217" i="151" s="1"/>
  <c r="O217" i="152" s="1"/>
  <c r="O217" i="153" s="1"/>
  <c r="O217" i="154" s="1"/>
  <c r="O217" i="155" s="1"/>
  <c r="O217" i="156" s="1"/>
  <c r="O217" i="157" s="1"/>
  <c r="O217" i="158" s="1"/>
  <c r="O217" i="159" s="1"/>
  <c r="O217" i="160" s="1"/>
  <c r="O217" i="161" s="1"/>
  <c r="O217" i="162" s="1"/>
  <c r="O217" i="163" s="1"/>
  <c r="O218" i="106"/>
  <c r="O218" i="107" s="1"/>
  <c r="O218" i="108" s="1"/>
  <c r="O218" i="109" s="1"/>
  <c r="O218" i="110" s="1"/>
  <c r="O218" i="111" s="1"/>
  <c r="O218" i="112" s="1"/>
  <c r="O218" i="113" s="1"/>
  <c r="O218" i="114" s="1"/>
  <c r="O218" i="115" s="1"/>
  <c r="O218" i="116" s="1"/>
  <c r="O218" i="117" s="1"/>
  <c r="O218" i="118" s="1"/>
  <c r="O218" i="119" s="1"/>
  <c r="O218" i="120" s="1"/>
  <c r="O218" i="121" s="1"/>
  <c r="O218" i="122" s="1"/>
  <c r="O218" i="123" s="1"/>
  <c r="O218" i="124" s="1"/>
  <c r="O218" i="125" s="1"/>
  <c r="O218" i="126" s="1"/>
  <c r="O218" i="127" s="1"/>
  <c r="O218" i="128" s="1"/>
  <c r="O218" i="129" s="1"/>
  <c r="O218" i="130" s="1"/>
  <c r="O218" i="131" s="1"/>
  <c r="O218" i="132" s="1"/>
  <c r="O218" i="133" s="1"/>
  <c r="O218" i="134" s="1"/>
  <c r="O218" i="135" s="1"/>
  <c r="O218" i="136" s="1"/>
  <c r="O218" i="137" s="1"/>
  <c r="O218" i="138" s="1"/>
  <c r="O218" i="139" s="1"/>
  <c r="O218" i="140" s="1"/>
  <c r="O218" i="141" s="1"/>
  <c r="O218" i="142" s="1"/>
  <c r="O218" i="143" s="1"/>
  <c r="O218" i="144" s="1"/>
  <c r="O218" i="145" s="1"/>
  <c r="O218" i="146" s="1"/>
  <c r="O218" i="147" s="1"/>
  <c r="O218" i="148" s="1"/>
  <c r="O218" i="149" s="1"/>
  <c r="O218" i="150" s="1"/>
  <c r="O218" i="151" s="1"/>
  <c r="O218" i="152" s="1"/>
  <c r="O218" i="153" s="1"/>
  <c r="O218" i="154" s="1"/>
  <c r="O218" i="155" s="1"/>
  <c r="O218" i="156" s="1"/>
  <c r="O218" i="157" s="1"/>
  <c r="O218" i="158" s="1"/>
  <c r="O218" i="159" s="1"/>
  <c r="O218" i="160" s="1"/>
  <c r="O218" i="161" s="1"/>
  <c r="O218" i="162" s="1"/>
  <c r="O218" i="163" s="1"/>
  <c r="O219" i="106"/>
  <c r="O219" i="107" s="1"/>
  <c r="O219" i="108" s="1"/>
  <c r="O219" i="109" s="1"/>
  <c r="O219" i="110" s="1"/>
  <c r="O219" i="111" s="1"/>
  <c r="O219" i="112" s="1"/>
  <c r="O219" i="113" s="1"/>
  <c r="O219" i="114" s="1"/>
  <c r="O219" i="115" s="1"/>
  <c r="O219" i="116" s="1"/>
  <c r="O219" i="117" s="1"/>
  <c r="O219" i="118" s="1"/>
  <c r="O219" i="119" s="1"/>
  <c r="O219" i="120" s="1"/>
  <c r="O219" i="121" s="1"/>
  <c r="O219" i="122" s="1"/>
  <c r="O219" i="123" s="1"/>
  <c r="O219" i="124" s="1"/>
  <c r="O219" i="125" s="1"/>
  <c r="O219" i="126" s="1"/>
  <c r="O219" i="127" s="1"/>
  <c r="O219" i="128" s="1"/>
  <c r="O219" i="129" s="1"/>
  <c r="O219" i="130" s="1"/>
  <c r="O219" i="131" s="1"/>
  <c r="O219" i="132" s="1"/>
  <c r="O219" i="133" s="1"/>
  <c r="O219" i="134" s="1"/>
  <c r="O219" i="135" s="1"/>
  <c r="O219" i="136" s="1"/>
  <c r="O219" i="137" s="1"/>
  <c r="O219" i="138" s="1"/>
  <c r="O219" i="139" s="1"/>
  <c r="O219" i="140" s="1"/>
  <c r="O219" i="141" s="1"/>
  <c r="O219" i="142" s="1"/>
  <c r="O219" i="143" s="1"/>
  <c r="O219" i="144" s="1"/>
  <c r="O219" i="145" s="1"/>
  <c r="O219" i="146" s="1"/>
  <c r="O219" i="147" s="1"/>
  <c r="O219" i="148" s="1"/>
  <c r="O219" i="149" s="1"/>
  <c r="O219" i="150" s="1"/>
  <c r="O219" i="151" s="1"/>
  <c r="O219" i="152" s="1"/>
  <c r="O219" i="153" s="1"/>
  <c r="O219" i="154" s="1"/>
  <c r="O219" i="155" s="1"/>
  <c r="O219" i="156" s="1"/>
  <c r="O219" i="157" s="1"/>
  <c r="O219" i="158" s="1"/>
  <c r="O219" i="159" s="1"/>
  <c r="O219" i="160" s="1"/>
  <c r="O219" i="161" s="1"/>
  <c r="O219" i="162" s="1"/>
  <c r="O219" i="163" s="1"/>
  <c r="O220" i="106"/>
  <c r="O220" i="107" s="1"/>
  <c r="O220" i="108" s="1"/>
  <c r="O220" i="109" s="1"/>
  <c r="O220" i="110" s="1"/>
  <c r="O220" i="111" s="1"/>
  <c r="O220" i="112" s="1"/>
  <c r="O220" i="113" s="1"/>
  <c r="O220" i="114" s="1"/>
  <c r="O220" i="115" s="1"/>
  <c r="O220" i="116" s="1"/>
  <c r="O220" i="117" s="1"/>
  <c r="O220" i="118" s="1"/>
  <c r="O220" i="119" s="1"/>
  <c r="O220" i="120" s="1"/>
  <c r="O220" i="121" s="1"/>
  <c r="O220" i="122" s="1"/>
  <c r="O220" i="123" s="1"/>
  <c r="O220" i="124" s="1"/>
  <c r="O220" i="125" s="1"/>
  <c r="O220" i="126" s="1"/>
  <c r="O220" i="127" s="1"/>
  <c r="O220" i="128" s="1"/>
  <c r="O220" i="129" s="1"/>
  <c r="O220" i="130" s="1"/>
  <c r="O220" i="131" s="1"/>
  <c r="O220" i="132" s="1"/>
  <c r="O220" i="133" s="1"/>
  <c r="O220" i="134" s="1"/>
  <c r="O220" i="135" s="1"/>
  <c r="O220" i="136" s="1"/>
  <c r="O220" i="137" s="1"/>
  <c r="O220" i="138" s="1"/>
  <c r="O220" i="139" s="1"/>
  <c r="O220" i="140" s="1"/>
  <c r="O220" i="141" s="1"/>
  <c r="O220" i="142" s="1"/>
  <c r="O220" i="143" s="1"/>
  <c r="O220" i="144" s="1"/>
  <c r="O220" i="145" s="1"/>
  <c r="O220" i="146" s="1"/>
  <c r="O220" i="147" s="1"/>
  <c r="O220" i="148" s="1"/>
  <c r="O220" i="149" s="1"/>
  <c r="O220" i="150" s="1"/>
  <c r="O220" i="151" s="1"/>
  <c r="O220" i="152" s="1"/>
  <c r="O220" i="153" s="1"/>
  <c r="O220" i="154" s="1"/>
  <c r="O220" i="155" s="1"/>
  <c r="O220" i="156" s="1"/>
  <c r="O220" i="157" s="1"/>
  <c r="O220" i="158" s="1"/>
  <c r="O220" i="159" s="1"/>
  <c r="O220" i="160" s="1"/>
  <c r="O220" i="161" s="1"/>
  <c r="O220" i="162" s="1"/>
  <c r="O220" i="163" s="1"/>
  <c r="O221" i="106"/>
  <c r="O221" i="107" s="1"/>
  <c r="O221" i="108" s="1"/>
  <c r="O221" i="109" s="1"/>
  <c r="O221" i="110" s="1"/>
  <c r="O221" i="111" s="1"/>
  <c r="O221" i="112" s="1"/>
  <c r="O221" i="113" s="1"/>
  <c r="O221" i="114" s="1"/>
  <c r="O221" i="115" s="1"/>
  <c r="O221" i="116" s="1"/>
  <c r="O221" i="117" s="1"/>
  <c r="O221" i="118" s="1"/>
  <c r="O221" i="119" s="1"/>
  <c r="O221" i="120" s="1"/>
  <c r="O221" i="121" s="1"/>
  <c r="O221" i="122" s="1"/>
  <c r="O221" i="123" s="1"/>
  <c r="O221" i="124" s="1"/>
  <c r="O221" i="125" s="1"/>
  <c r="O221" i="126" s="1"/>
  <c r="O221" i="127" s="1"/>
  <c r="O221" i="128" s="1"/>
  <c r="O221" i="129" s="1"/>
  <c r="O221" i="130" s="1"/>
  <c r="O221" i="131" s="1"/>
  <c r="O221" i="132" s="1"/>
  <c r="O221" i="133" s="1"/>
  <c r="O221" i="134" s="1"/>
  <c r="O221" i="135" s="1"/>
  <c r="O221" i="136" s="1"/>
  <c r="O221" i="137" s="1"/>
  <c r="O221" i="138" s="1"/>
  <c r="O221" i="139" s="1"/>
  <c r="O221" i="140" s="1"/>
  <c r="O221" i="141" s="1"/>
  <c r="O221" i="142" s="1"/>
  <c r="O221" i="143" s="1"/>
  <c r="O221" i="144" s="1"/>
  <c r="O221" i="145" s="1"/>
  <c r="O221" i="146" s="1"/>
  <c r="O221" i="147" s="1"/>
  <c r="O221" i="148" s="1"/>
  <c r="O221" i="149" s="1"/>
  <c r="O221" i="150" s="1"/>
  <c r="O221" i="151" s="1"/>
  <c r="O221" i="152" s="1"/>
  <c r="O221" i="153" s="1"/>
  <c r="O221" i="154" s="1"/>
  <c r="O221" i="155" s="1"/>
  <c r="O221" i="156" s="1"/>
  <c r="O221" i="157" s="1"/>
  <c r="O221" i="158" s="1"/>
  <c r="O221" i="159" s="1"/>
  <c r="O221" i="160" s="1"/>
  <c r="O221" i="161" s="1"/>
  <c r="O221" i="162" s="1"/>
  <c r="O221" i="163" s="1"/>
  <c r="O222" i="106"/>
  <c r="O222" i="107" s="1"/>
  <c r="O222" i="108" s="1"/>
  <c r="O222" i="109" s="1"/>
  <c r="O222" i="110" s="1"/>
  <c r="O222" i="111" s="1"/>
  <c r="O222" i="112" s="1"/>
  <c r="O222" i="113" s="1"/>
  <c r="O222" i="114" s="1"/>
  <c r="O222" i="115" s="1"/>
  <c r="O222" i="116" s="1"/>
  <c r="O222" i="117" s="1"/>
  <c r="O222" i="118" s="1"/>
  <c r="O222" i="119" s="1"/>
  <c r="O222" i="120" s="1"/>
  <c r="O222" i="121" s="1"/>
  <c r="O222" i="122" s="1"/>
  <c r="O222" i="123" s="1"/>
  <c r="O222" i="124" s="1"/>
  <c r="O222" i="125" s="1"/>
  <c r="O222" i="126" s="1"/>
  <c r="O222" i="127" s="1"/>
  <c r="O222" i="128" s="1"/>
  <c r="O222" i="129" s="1"/>
  <c r="O222" i="130" s="1"/>
  <c r="O222" i="131" s="1"/>
  <c r="O222" i="132" s="1"/>
  <c r="O222" i="133" s="1"/>
  <c r="O222" i="134" s="1"/>
  <c r="O222" i="135" s="1"/>
  <c r="O222" i="136" s="1"/>
  <c r="O222" i="137" s="1"/>
  <c r="O222" i="138" s="1"/>
  <c r="O222" i="139" s="1"/>
  <c r="O222" i="140" s="1"/>
  <c r="O222" i="141" s="1"/>
  <c r="O222" i="142" s="1"/>
  <c r="O222" i="143" s="1"/>
  <c r="O222" i="144" s="1"/>
  <c r="O222" i="145" s="1"/>
  <c r="O222" i="146" s="1"/>
  <c r="O222" i="147" s="1"/>
  <c r="O222" i="148" s="1"/>
  <c r="O222" i="149" s="1"/>
  <c r="O222" i="150" s="1"/>
  <c r="O222" i="151" s="1"/>
  <c r="O222" i="152" s="1"/>
  <c r="O222" i="153" s="1"/>
  <c r="O222" i="154" s="1"/>
  <c r="O222" i="155" s="1"/>
  <c r="O222" i="156" s="1"/>
  <c r="O222" i="157" s="1"/>
  <c r="O222" i="158" s="1"/>
  <c r="O222" i="159" s="1"/>
  <c r="O222" i="160" s="1"/>
  <c r="O222" i="161" s="1"/>
  <c r="O222" i="162" s="1"/>
  <c r="O222" i="163" s="1"/>
  <c r="O223" i="106"/>
  <c r="O223" i="107" s="1"/>
  <c r="O223" i="108" s="1"/>
  <c r="O223" i="109" s="1"/>
  <c r="O223" i="110" s="1"/>
  <c r="O223" i="111" s="1"/>
  <c r="O223" i="112" s="1"/>
  <c r="O223" i="113" s="1"/>
  <c r="O223" i="114" s="1"/>
  <c r="O223" i="115" s="1"/>
  <c r="O223" i="116" s="1"/>
  <c r="O223" i="117" s="1"/>
  <c r="O223" i="118" s="1"/>
  <c r="O223" i="119" s="1"/>
  <c r="O223" i="120" s="1"/>
  <c r="O223" i="121" s="1"/>
  <c r="O223" i="122" s="1"/>
  <c r="O223" i="123" s="1"/>
  <c r="O223" i="124" s="1"/>
  <c r="O223" i="125" s="1"/>
  <c r="O223" i="126" s="1"/>
  <c r="O223" i="127" s="1"/>
  <c r="O223" i="128" s="1"/>
  <c r="O223" i="129" s="1"/>
  <c r="O223" i="130" s="1"/>
  <c r="O223" i="131" s="1"/>
  <c r="O223" i="132" s="1"/>
  <c r="O223" i="133" s="1"/>
  <c r="O223" i="134" s="1"/>
  <c r="O223" i="135" s="1"/>
  <c r="O223" i="136" s="1"/>
  <c r="O223" i="137" s="1"/>
  <c r="O223" i="138" s="1"/>
  <c r="O223" i="139" s="1"/>
  <c r="O223" i="140" s="1"/>
  <c r="O223" i="141" s="1"/>
  <c r="O223" i="142" s="1"/>
  <c r="O223" i="143" s="1"/>
  <c r="O223" i="144" s="1"/>
  <c r="O223" i="145" s="1"/>
  <c r="O223" i="146" s="1"/>
  <c r="O223" i="147" s="1"/>
  <c r="O223" i="148" s="1"/>
  <c r="O223" i="149" s="1"/>
  <c r="O223" i="150" s="1"/>
  <c r="O223" i="151" s="1"/>
  <c r="O223" i="152" s="1"/>
  <c r="O223" i="153" s="1"/>
  <c r="O223" i="154" s="1"/>
  <c r="O223" i="155" s="1"/>
  <c r="O223" i="156" s="1"/>
  <c r="O223" i="157" s="1"/>
  <c r="O223" i="158" s="1"/>
  <c r="O223" i="159" s="1"/>
  <c r="O223" i="160" s="1"/>
  <c r="O223" i="161" s="1"/>
  <c r="O223" i="162" s="1"/>
  <c r="O223" i="163" s="1"/>
  <c r="O224" i="106"/>
  <c r="O224" i="107" s="1"/>
  <c r="O224" i="108" s="1"/>
  <c r="O224" i="109" s="1"/>
  <c r="O224" i="110" s="1"/>
  <c r="O224" i="111" s="1"/>
  <c r="O224" i="112" s="1"/>
  <c r="O224" i="113" s="1"/>
  <c r="O224" i="114" s="1"/>
  <c r="O224" i="115" s="1"/>
  <c r="O224" i="116" s="1"/>
  <c r="O224" i="117" s="1"/>
  <c r="O224" i="118" s="1"/>
  <c r="O224" i="119" s="1"/>
  <c r="O224" i="120" s="1"/>
  <c r="O224" i="121" s="1"/>
  <c r="O224" i="122" s="1"/>
  <c r="O224" i="123" s="1"/>
  <c r="O224" i="124" s="1"/>
  <c r="O224" i="125" s="1"/>
  <c r="O224" i="126" s="1"/>
  <c r="O224" i="127" s="1"/>
  <c r="O224" i="128" s="1"/>
  <c r="O224" i="129" s="1"/>
  <c r="O224" i="130" s="1"/>
  <c r="O224" i="131" s="1"/>
  <c r="O224" i="132" s="1"/>
  <c r="O224" i="133" s="1"/>
  <c r="O224" i="134" s="1"/>
  <c r="O224" i="135" s="1"/>
  <c r="O224" i="136" s="1"/>
  <c r="O224" i="137" s="1"/>
  <c r="O224" i="138" s="1"/>
  <c r="O224" i="139" s="1"/>
  <c r="O224" i="140" s="1"/>
  <c r="O224" i="141" s="1"/>
  <c r="O224" i="142" s="1"/>
  <c r="O224" i="143" s="1"/>
  <c r="O224" i="144" s="1"/>
  <c r="O224" i="145" s="1"/>
  <c r="O224" i="146" s="1"/>
  <c r="O224" i="147" s="1"/>
  <c r="O224" i="148" s="1"/>
  <c r="O224" i="149" s="1"/>
  <c r="O224" i="150" s="1"/>
  <c r="O224" i="151" s="1"/>
  <c r="O224" i="152" s="1"/>
  <c r="O224" i="153" s="1"/>
  <c r="O224" i="154" s="1"/>
  <c r="O224" i="155" s="1"/>
  <c r="O224" i="156" s="1"/>
  <c r="O224" i="157" s="1"/>
  <c r="O224" i="158" s="1"/>
  <c r="O224" i="159" s="1"/>
  <c r="O224" i="160" s="1"/>
  <c r="O224" i="161" s="1"/>
  <c r="O224" i="162" s="1"/>
  <c r="O224" i="163" s="1"/>
  <c r="O225" i="106"/>
  <c r="O225" i="107" s="1"/>
  <c r="O225" i="108" s="1"/>
  <c r="O225" i="109" s="1"/>
  <c r="O225" i="110" s="1"/>
  <c r="O225" i="111" s="1"/>
  <c r="O225" i="112" s="1"/>
  <c r="O225" i="113" s="1"/>
  <c r="O225" i="114" s="1"/>
  <c r="O225" i="115" s="1"/>
  <c r="O225" i="116" s="1"/>
  <c r="O225" i="117" s="1"/>
  <c r="O225" i="118" s="1"/>
  <c r="O225" i="119" s="1"/>
  <c r="O225" i="120" s="1"/>
  <c r="O225" i="121" s="1"/>
  <c r="O225" i="122" s="1"/>
  <c r="O225" i="123" s="1"/>
  <c r="O225" i="124" s="1"/>
  <c r="O225" i="125" s="1"/>
  <c r="O225" i="126" s="1"/>
  <c r="O225" i="127" s="1"/>
  <c r="O225" i="128" s="1"/>
  <c r="O225" i="129" s="1"/>
  <c r="O225" i="130" s="1"/>
  <c r="O225" i="131" s="1"/>
  <c r="O225" i="132" s="1"/>
  <c r="O225" i="133" s="1"/>
  <c r="O225" i="134" s="1"/>
  <c r="O225" i="135" s="1"/>
  <c r="O225" i="136" s="1"/>
  <c r="O225" i="137" s="1"/>
  <c r="O225" i="138" s="1"/>
  <c r="O225" i="139" s="1"/>
  <c r="O225" i="140" s="1"/>
  <c r="O225" i="141" s="1"/>
  <c r="O225" i="142" s="1"/>
  <c r="O225" i="143" s="1"/>
  <c r="O225" i="144" s="1"/>
  <c r="O225" i="145" s="1"/>
  <c r="O225" i="146" s="1"/>
  <c r="O225" i="147" s="1"/>
  <c r="O225" i="148" s="1"/>
  <c r="O225" i="149" s="1"/>
  <c r="O225" i="150" s="1"/>
  <c r="O225" i="151" s="1"/>
  <c r="O225" i="152" s="1"/>
  <c r="O225" i="153" s="1"/>
  <c r="O225" i="154" s="1"/>
  <c r="O225" i="155" s="1"/>
  <c r="O225" i="156" s="1"/>
  <c r="O225" i="157" s="1"/>
  <c r="O225" i="158" s="1"/>
  <c r="O225" i="159" s="1"/>
  <c r="O225" i="160" s="1"/>
  <c r="O225" i="161" s="1"/>
  <c r="O225" i="162" s="1"/>
  <c r="O225" i="163" s="1"/>
  <c r="O226" i="106"/>
  <c r="O226" i="107" s="1"/>
  <c r="O226" i="108" s="1"/>
  <c r="O226" i="109" s="1"/>
  <c r="O226" i="110" s="1"/>
  <c r="O226" i="111" s="1"/>
  <c r="O226" i="112" s="1"/>
  <c r="O226" i="113" s="1"/>
  <c r="O226" i="114" s="1"/>
  <c r="O226" i="115" s="1"/>
  <c r="O226" i="116" s="1"/>
  <c r="O226" i="117" s="1"/>
  <c r="O226" i="118" s="1"/>
  <c r="O226" i="119" s="1"/>
  <c r="O226" i="120" s="1"/>
  <c r="O226" i="121" s="1"/>
  <c r="O226" i="122" s="1"/>
  <c r="O226" i="123" s="1"/>
  <c r="O226" i="124" s="1"/>
  <c r="O226" i="125" s="1"/>
  <c r="O226" i="126" s="1"/>
  <c r="O226" i="127" s="1"/>
  <c r="O226" i="128" s="1"/>
  <c r="O226" i="129" s="1"/>
  <c r="O226" i="130" s="1"/>
  <c r="O226" i="131" s="1"/>
  <c r="O226" i="132" s="1"/>
  <c r="O226" i="133" s="1"/>
  <c r="O226" i="134" s="1"/>
  <c r="O226" i="135" s="1"/>
  <c r="O226" i="136" s="1"/>
  <c r="O226" i="137" s="1"/>
  <c r="O226" i="138" s="1"/>
  <c r="O226" i="139" s="1"/>
  <c r="O226" i="140" s="1"/>
  <c r="O226" i="141" s="1"/>
  <c r="O226" i="142" s="1"/>
  <c r="O226" i="143" s="1"/>
  <c r="O226" i="144" s="1"/>
  <c r="O226" i="145" s="1"/>
  <c r="O226" i="146" s="1"/>
  <c r="O226" i="147" s="1"/>
  <c r="O226" i="148" s="1"/>
  <c r="O226" i="149" s="1"/>
  <c r="O226" i="150" s="1"/>
  <c r="O226" i="151" s="1"/>
  <c r="O226" i="152" s="1"/>
  <c r="O226" i="153" s="1"/>
  <c r="O226" i="154" s="1"/>
  <c r="O226" i="155" s="1"/>
  <c r="O226" i="156" s="1"/>
  <c r="O226" i="157" s="1"/>
  <c r="O226" i="158" s="1"/>
  <c r="O226" i="159" s="1"/>
  <c r="O226" i="160" s="1"/>
  <c r="O226" i="161" s="1"/>
  <c r="O226" i="162" s="1"/>
  <c r="O226" i="163" s="1"/>
  <c r="O227" i="106"/>
  <c r="O227" i="107" s="1"/>
  <c r="O227" i="108" s="1"/>
  <c r="O227" i="109" s="1"/>
  <c r="O227" i="110" s="1"/>
  <c r="O227" i="111" s="1"/>
  <c r="O227" i="112" s="1"/>
  <c r="O227" i="113" s="1"/>
  <c r="O227" i="114" s="1"/>
  <c r="O227" i="115" s="1"/>
  <c r="O227" i="116" s="1"/>
  <c r="O227" i="117" s="1"/>
  <c r="O227" i="118" s="1"/>
  <c r="O227" i="119" s="1"/>
  <c r="O227" i="120" s="1"/>
  <c r="O227" i="121" s="1"/>
  <c r="O227" i="122" s="1"/>
  <c r="O227" i="123" s="1"/>
  <c r="O227" i="124" s="1"/>
  <c r="O227" i="125" s="1"/>
  <c r="O227" i="126" s="1"/>
  <c r="O227" i="127" s="1"/>
  <c r="O227" i="128" s="1"/>
  <c r="O227" i="129" s="1"/>
  <c r="O227" i="130" s="1"/>
  <c r="O227" i="131" s="1"/>
  <c r="O227" i="132" s="1"/>
  <c r="O227" i="133" s="1"/>
  <c r="O227" i="134" s="1"/>
  <c r="O227" i="135" s="1"/>
  <c r="O227" i="136" s="1"/>
  <c r="O227" i="137" s="1"/>
  <c r="O227" i="138" s="1"/>
  <c r="O227" i="139" s="1"/>
  <c r="O227" i="140" s="1"/>
  <c r="O227" i="141" s="1"/>
  <c r="O227" i="142" s="1"/>
  <c r="O227" i="143" s="1"/>
  <c r="O227" i="144" s="1"/>
  <c r="O227" i="145" s="1"/>
  <c r="O227" i="146" s="1"/>
  <c r="O227" i="147" s="1"/>
  <c r="O227" i="148" s="1"/>
  <c r="O227" i="149" s="1"/>
  <c r="O227" i="150" s="1"/>
  <c r="O227" i="151" s="1"/>
  <c r="O227" i="152" s="1"/>
  <c r="O227" i="153" s="1"/>
  <c r="O227" i="154" s="1"/>
  <c r="O227" i="155" s="1"/>
  <c r="O227" i="156" s="1"/>
  <c r="O227" i="157" s="1"/>
  <c r="O227" i="158" s="1"/>
  <c r="O227" i="159" s="1"/>
  <c r="O227" i="160" s="1"/>
  <c r="O227" i="161" s="1"/>
  <c r="O227" i="162" s="1"/>
  <c r="O227" i="163" s="1"/>
  <c r="O228" i="106"/>
  <c r="O228" i="107" s="1"/>
  <c r="O228" i="108" s="1"/>
  <c r="O228" i="109" s="1"/>
  <c r="O228" i="110" s="1"/>
  <c r="O228" i="111" s="1"/>
  <c r="O228" i="112" s="1"/>
  <c r="O228" i="113" s="1"/>
  <c r="O228" i="114" s="1"/>
  <c r="O228" i="115" s="1"/>
  <c r="O228" i="116" s="1"/>
  <c r="O228" i="117" s="1"/>
  <c r="O228" i="118" s="1"/>
  <c r="O228" i="119" s="1"/>
  <c r="O228" i="120" s="1"/>
  <c r="O228" i="121" s="1"/>
  <c r="O228" i="122" s="1"/>
  <c r="O228" i="123" s="1"/>
  <c r="O228" i="124" s="1"/>
  <c r="O228" i="125" s="1"/>
  <c r="O228" i="126" s="1"/>
  <c r="O228" i="127" s="1"/>
  <c r="O228" i="128" s="1"/>
  <c r="O228" i="129" s="1"/>
  <c r="O228" i="130" s="1"/>
  <c r="O228" i="131" s="1"/>
  <c r="O228" i="132" s="1"/>
  <c r="O228" i="133" s="1"/>
  <c r="O228" i="134" s="1"/>
  <c r="O228" i="135" s="1"/>
  <c r="O228" i="136" s="1"/>
  <c r="O228" i="137" s="1"/>
  <c r="O228" i="138" s="1"/>
  <c r="O228" i="139" s="1"/>
  <c r="O228" i="140" s="1"/>
  <c r="O228" i="141" s="1"/>
  <c r="O228" i="142" s="1"/>
  <c r="O228" i="143" s="1"/>
  <c r="O228" i="144" s="1"/>
  <c r="O228" i="145" s="1"/>
  <c r="O228" i="146" s="1"/>
  <c r="O228" i="147" s="1"/>
  <c r="O228" i="148" s="1"/>
  <c r="O228" i="149" s="1"/>
  <c r="O228" i="150" s="1"/>
  <c r="O228" i="151" s="1"/>
  <c r="O228" i="152" s="1"/>
  <c r="O228" i="153" s="1"/>
  <c r="O228" i="154" s="1"/>
  <c r="O228" i="155" s="1"/>
  <c r="O228" i="156" s="1"/>
  <c r="O228" i="157" s="1"/>
  <c r="O228" i="158" s="1"/>
  <c r="O228" i="159" s="1"/>
  <c r="O228" i="160" s="1"/>
  <c r="O228" i="161" s="1"/>
  <c r="O228" i="162" s="1"/>
  <c r="O228" i="163" s="1"/>
  <c r="O229" i="106"/>
  <c r="O229" i="107" s="1"/>
  <c r="O229" i="108" s="1"/>
  <c r="O229" i="109" s="1"/>
  <c r="O229" i="110" s="1"/>
  <c r="O229" i="111" s="1"/>
  <c r="O229" i="112" s="1"/>
  <c r="O229" i="113" s="1"/>
  <c r="O229" i="114" s="1"/>
  <c r="O229" i="115" s="1"/>
  <c r="O229" i="116" s="1"/>
  <c r="O229" i="117" s="1"/>
  <c r="O229" i="118" s="1"/>
  <c r="O229" i="119" s="1"/>
  <c r="O229" i="120" s="1"/>
  <c r="O229" i="121" s="1"/>
  <c r="O229" i="122" s="1"/>
  <c r="O229" i="123" s="1"/>
  <c r="O229" i="124" s="1"/>
  <c r="O229" i="125" s="1"/>
  <c r="O229" i="126" s="1"/>
  <c r="O229" i="127" s="1"/>
  <c r="O229" i="128" s="1"/>
  <c r="O229" i="129" s="1"/>
  <c r="O229" i="130" s="1"/>
  <c r="O229" i="131" s="1"/>
  <c r="O229" i="132" s="1"/>
  <c r="O229" i="133" s="1"/>
  <c r="O229" i="134" s="1"/>
  <c r="O229" i="135" s="1"/>
  <c r="O229" i="136" s="1"/>
  <c r="O229" i="137" s="1"/>
  <c r="O229" i="138" s="1"/>
  <c r="O229" i="139" s="1"/>
  <c r="O229" i="140" s="1"/>
  <c r="O229" i="141" s="1"/>
  <c r="O229" i="142" s="1"/>
  <c r="O229" i="143" s="1"/>
  <c r="O229" i="144" s="1"/>
  <c r="O229" i="145" s="1"/>
  <c r="O229" i="146" s="1"/>
  <c r="O229" i="147" s="1"/>
  <c r="O229" i="148" s="1"/>
  <c r="O229" i="149" s="1"/>
  <c r="O229" i="150" s="1"/>
  <c r="O229" i="151" s="1"/>
  <c r="O229" i="152" s="1"/>
  <c r="O229" i="153" s="1"/>
  <c r="O229" i="154" s="1"/>
  <c r="O229" i="155" s="1"/>
  <c r="O229" i="156" s="1"/>
  <c r="O229" i="157" s="1"/>
  <c r="O229" i="158" s="1"/>
  <c r="O229" i="159" s="1"/>
  <c r="O229" i="160" s="1"/>
  <c r="O229" i="161" s="1"/>
  <c r="O229" i="162" s="1"/>
  <c r="O229" i="163" s="1"/>
  <c r="O230" i="106"/>
  <c r="O230" i="107" s="1"/>
  <c r="O230" i="108" s="1"/>
  <c r="O230" i="109" s="1"/>
  <c r="O230" i="110" s="1"/>
  <c r="O230" i="111" s="1"/>
  <c r="O230" i="112" s="1"/>
  <c r="O230" i="113" s="1"/>
  <c r="O230" i="114" s="1"/>
  <c r="O230" i="115" s="1"/>
  <c r="O230" i="116" s="1"/>
  <c r="O230" i="117" s="1"/>
  <c r="O230" i="118" s="1"/>
  <c r="O230" i="119" s="1"/>
  <c r="O230" i="120" s="1"/>
  <c r="O230" i="121" s="1"/>
  <c r="O230" i="122" s="1"/>
  <c r="O230" i="123" s="1"/>
  <c r="O230" i="124" s="1"/>
  <c r="O230" i="125" s="1"/>
  <c r="O230" i="126" s="1"/>
  <c r="O230" i="127" s="1"/>
  <c r="O230" i="128" s="1"/>
  <c r="O230" i="129" s="1"/>
  <c r="O230" i="130" s="1"/>
  <c r="O230" i="131" s="1"/>
  <c r="O230" i="132" s="1"/>
  <c r="O230" i="133" s="1"/>
  <c r="O230" i="134" s="1"/>
  <c r="O230" i="135" s="1"/>
  <c r="O230" i="136" s="1"/>
  <c r="O230" i="137" s="1"/>
  <c r="O230" i="138" s="1"/>
  <c r="O230" i="139" s="1"/>
  <c r="O230" i="140" s="1"/>
  <c r="O230" i="141" s="1"/>
  <c r="O230" i="142" s="1"/>
  <c r="O230" i="143" s="1"/>
  <c r="O230" i="144" s="1"/>
  <c r="O230" i="145" s="1"/>
  <c r="O230" i="146" s="1"/>
  <c r="O230" i="147" s="1"/>
  <c r="O230" i="148" s="1"/>
  <c r="O230" i="149" s="1"/>
  <c r="O230" i="150" s="1"/>
  <c r="O230" i="151" s="1"/>
  <c r="O230" i="152" s="1"/>
  <c r="O230" i="153" s="1"/>
  <c r="O230" i="154" s="1"/>
  <c r="O230" i="155" s="1"/>
  <c r="O230" i="156" s="1"/>
  <c r="O231" i="106"/>
  <c r="O231" i="107" s="1"/>
  <c r="O231" i="108" s="1"/>
  <c r="O231" i="109" s="1"/>
  <c r="O231" i="110" s="1"/>
  <c r="O231" i="111" s="1"/>
  <c r="O231" i="112" s="1"/>
  <c r="O231" i="113" s="1"/>
  <c r="O231" i="114" s="1"/>
  <c r="O231" i="115" s="1"/>
  <c r="O231" i="116" s="1"/>
  <c r="O231" i="117" s="1"/>
  <c r="O231" i="118" s="1"/>
  <c r="O231" i="119" s="1"/>
  <c r="O231" i="120" s="1"/>
  <c r="O231" i="121" s="1"/>
  <c r="O231" i="122" s="1"/>
  <c r="O231" i="123" s="1"/>
  <c r="O231" i="124" s="1"/>
  <c r="O231" i="125" s="1"/>
  <c r="O231" i="126" s="1"/>
  <c r="O231" i="127" s="1"/>
  <c r="O231" i="128" s="1"/>
  <c r="O231" i="129" s="1"/>
  <c r="O231" i="130" s="1"/>
  <c r="O231" i="131" s="1"/>
  <c r="O231" i="132" s="1"/>
  <c r="O231" i="133" s="1"/>
  <c r="O231" i="134" s="1"/>
  <c r="O231" i="135" s="1"/>
  <c r="O231" i="136" s="1"/>
  <c r="O231" i="137" s="1"/>
  <c r="O231" i="138" s="1"/>
  <c r="O231" i="139" s="1"/>
  <c r="O231" i="140" s="1"/>
  <c r="O231" i="141" s="1"/>
  <c r="O231" i="142" s="1"/>
  <c r="O231" i="143" s="1"/>
  <c r="O231" i="144" s="1"/>
  <c r="O231" i="145" s="1"/>
  <c r="O231" i="146" s="1"/>
  <c r="O231" i="147" s="1"/>
  <c r="O231" i="148" s="1"/>
  <c r="O231" i="149" s="1"/>
  <c r="O231" i="150" s="1"/>
  <c r="O231" i="151" s="1"/>
  <c r="O231" i="152" s="1"/>
  <c r="O231" i="153" s="1"/>
  <c r="O231" i="154" s="1"/>
  <c r="O231" i="155" s="1"/>
  <c r="O231" i="156" s="1"/>
  <c r="O231" i="157" s="1"/>
  <c r="O231" i="158" s="1"/>
  <c r="O231" i="159" s="1"/>
  <c r="O231" i="160" s="1"/>
  <c r="O231" i="161" s="1"/>
  <c r="O231" i="162" s="1"/>
  <c r="O231" i="163" s="1"/>
  <c r="O232" i="106"/>
  <c r="O232" i="107" s="1"/>
  <c r="O232" i="108" s="1"/>
  <c r="O232" i="109" s="1"/>
  <c r="O232" i="110" s="1"/>
  <c r="O232" i="111" s="1"/>
  <c r="O232" i="112" s="1"/>
  <c r="O232" i="113" s="1"/>
  <c r="O232" i="114" s="1"/>
  <c r="O232" i="115" s="1"/>
  <c r="O232" i="116" s="1"/>
  <c r="O232" i="117" s="1"/>
  <c r="O232" i="118" s="1"/>
  <c r="O232" i="119" s="1"/>
  <c r="O232" i="120" s="1"/>
  <c r="O232" i="121" s="1"/>
  <c r="O232" i="122" s="1"/>
  <c r="O232" i="123" s="1"/>
  <c r="O232" i="124" s="1"/>
  <c r="O232" i="125" s="1"/>
  <c r="O232" i="126" s="1"/>
  <c r="O232" i="127" s="1"/>
  <c r="O232" i="128" s="1"/>
  <c r="O232" i="129" s="1"/>
  <c r="O232" i="130" s="1"/>
  <c r="O232" i="131" s="1"/>
  <c r="O232" i="132" s="1"/>
  <c r="O232" i="133" s="1"/>
  <c r="O232" i="134" s="1"/>
  <c r="O232" i="135" s="1"/>
  <c r="O232" i="136" s="1"/>
  <c r="O232" i="137" s="1"/>
  <c r="O232" i="138" s="1"/>
  <c r="O232" i="139" s="1"/>
  <c r="O232" i="140" s="1"/>
  <c r="O232" i="141" s="1"/>
  <c r="O232" i="142" s="1"/>
  <c r="O232" i="143" s="1"/>
  <c r="O232" i="144" s="1"/>
  <c r="O232" i="145" s="1"/>
  <c r="O232" i="146" s="1"/>
  <c r="O232" i="147" s="1"/>
  <c r="O232" i="148" s="1"/>
  <c r="O232" i="149" s="1"/>
  <c r="O232" i="150" s="1"/>
  <c r="O232" i="151" s="1"/>
  <c r="O232" i="152" s="1"/>
  <c r="O232" i="153" s="1"/>
  <c r="O232" i="154" s="1"/>
  <c r="O232" i="155" s="1"/>
  <c r="O232" i="156" s="1"/>
  <c r="O232" i="157" s="1"/>
  <c r="O232" i="158" s="1"/>
  <c r="O232" i="159" s="1"/>
  <c r="O232" i="160" s="1"/>
  <c r="O232" i="161" s="1"/>
  <c r="O232" i="162" s="1"/>
  <c r="O232" i="163" s="1"/>
  <c r="O233" i="106"/>
  <c r="O233" i="107" s="1"/>
  <c r="O233" i="108" s="1"/>
  <c r="O233" i="109" s="1"/>
  <c r="O233" i="110" s="1"/>
  <c r="O233" i="111" s="1"/>
  <c r="O233" i="112" s="1"/>
  <c r="O233" i="113" s="1"/>
  <c r="O233" i="114" s="1"/>
  <c r="O233" i="115" s="1"/>
  <c r="O233" i="116" s="1"/>
  <c r="O233" i="117" s="1"/>
  <c r="O233" i="118" s="1"/>
  <c r="O233" i="119" s="1"/>
  <c r="O233" i="120" s="1"/>
  <c r="O233" i="121" s="1"/>
  <c r="O233" i="122" s="1"/>
  <c r="O233" i="123" s="1"/>
  <c r="O233" i="124" s="1"/>
  <c r="O233" i="125" s="1"/>
  <c r="O233" i="126" s="1"/>
  <c r="O233" i="127" s="1"/>
  <c r="O233" i="128" s="1"/>
  <c r="O233" i="129" s="1"/>
  <c r="O233" i="130" s="1"/>
  <c r="O233" i="131" s="1"/>
  <c r="O233" i="132" s="1"/>
  <c r="O233" i="133" s="1"/>
  <c r="O233" i="134" s="1"/>
  <c r="O233" i="135" s="1"/>
  <c r="O233" i="136" s="1"/>
  <c r="O233" i="137" s="1"/>
  <c r="O233" i="138" s="1"/>
  <c r="O233" i="139" s="1"/>
  <c r="O233" i="140" s="1"/>
  <c r="O233" i="141" s="1"/>
  <c r="O233" i="142" s="1"/>
  <c r="O233" i="143" s="1"/>
  <c r="O233" i="144" s="1"/>
  <c r="O233" i="145" s="1"/>
  <c r="O233" i="146" s="1"/>
  <c r="O233" i="147" s="1"/>
  <c r="O233" i="148" s="1"/>
  <c r="O233" i="149" s="1"/>
  <c r="O233" i="150" s="1"/>
  <c r="O233" i="151" s="1"/>
  <c r="O233" i="152" s="1"/>
  <c r="O233" i="153" s="1"/>
  <c r="O233" i="154" s="1"/>
  <c r="O233" i="155" s="1"/>
  <c r="O233" i="156" s="1"/>
  <c r="O233" i="157" s="1"/>
  <c r="O233" i="158" s="1"/>
  <c r="O233" i="159" s="1"/>
  <c r="O233" i="160" s="1"/>
  <c r="O233" i="161" s="1"/>
  <c r="O233" i="162" s="1"/>
  <c r="O233" i="163" s="1"/>
  <c r="O234" i="106"/>
  <c r="O234" i="107" s="1"/>
  <c r="O234" i="108" s="1"/>
  <c r="O234" i="109" s="1"/>
  <c r="O234" i="110" s="1"/>
  <c r="O234" i="111" s="1"/>
  <c r="O234" i="112" s="1"/>
  <c r="O234" i="113" s="1"/>
  <c r="O234" i="114" s="1"/>
  <c r="O234" i="115" s="1"/>
  <c r="O234" i="116" s="1"/>
  <c r="O234" i="117" s="1"/>
  <c r="O234" i="118" s="1"/>
  <c r="O234" i="119" s="1"/>
  <c r="O234" i="120" s="1"/>
  <c r="O234" i="121" s="1"/>
  <c r="O234" i="122" s="1"/>
  <c r="O234" i="123" s="1"/>
  <c r="O234" i="124" s="1"/>
  <c r="O234" i="125" s="1"/>
  <c r="O234" i="126" s="1"/>
  <c r="O234" i="127" s="1"/>
  <c r="O234" i="128" s="1"/>
  <c r="O234" i="129" s="1"/>
  <c r="O234" i="130" s="1"/>
  <c r="O234" i="131" s="1"/>
  <c r="O234" i="132" s="1"/>
  <c r="O234" i="133" s="1"/>
  <c r="O234" i="134" s="1"/>
  <c r="O234" i="135" s="1"/>
  <c r="O234" i="136" s="1"/>
  <c r="O234" i="137" s="1"/>
  <c r="O234" i="138" s="1"/>
  <c r="O234" i="139" s="1"/>
  <c r="O234" i="140" s="1"/>
  <c r="O234" i="141" s="1"/>
  <c r="O234" i="142" s="1"/>
  <c r="O234" i="143" s="1"/>
  <c r="O234" i="144" s="1"/>
  <c r="O234" i="145" s="1"/>
  <c r="O234" i="146" s="1"/>
  <c r="O234" i="147" s="1"/>
  <c r="O234" i="148" s="1"/>
  <c r="O234" i="149" s="1"/>
  <c r="O234" i="150" s="1"/>
  <c r="O234" i="151" s="1"/>
  <c r="O234" i="152" s="1"/>
  <c r="O234" i="153" s="1"/>
  <c r="O234" i="154" s="1"/>
  <c r="O234" i="155" s="1"/>
  <c r="O234" i="156" s="1"/>
  <c r="O234" i="157" s="1"/>
  <c r="O234" i="158" s="1"/>
  <c r="O234" i="159" s="1"/>
  <c r="O234" i="160" s="1"/>
  <c r="O234" i="161" s="1"/>
  <c r="O234" i="162" s="1"/>
  <c r="O234" i="163" s="1"/>
  <c r="O235" i="106"/>
  <c r="O235" i="107" s="1"/>
  <c r="O235" i="108" s="1"/>
  <c r="O235" i="109" s="1"/>
  <c r="O235" i="110" s="1"/>
  <c r="O235" i="111" s="1"/>
  <c r="O235" i="112" s="1"/>
  <c r="O235" i="113" s="1"/>
  <c r="O235" i="114" s="1"/>
  <c r="O235" i="115" s="1"/>
  <c r="O235" i="116" s="1"/>
  <c r="O235" i="117" s="1"/>
  <c r="O235" i="118" s="1"/>
  <c r="O235" i="119" s="1"/>
  <c r="O235" i="120" s="1"/>
  <c r="O235" i="121" s="1"/>
  <c r="O235" i="122" s="1"/>
  <c r="O235" i="123" s="1"/>
  <c r="O235" i="124" s="1"/>
  <c r="O235" i="125" s="1"/>
  <c r="O235" i="126" s="1"/>
  <c r="O235" i="127" s="1"/>
  <c r="O235" i="128" s="1"/>
  <c r="O235" i="129" s="1"/>
  <c r="O235" i="130" s="1"/>
  <c r="O235" i="131" s="1"/>
  <c r="O235" i="132" s="1"/>
  <c r="O235" i="133" s="1"/>
  <c r="O235" i="134" s="1"/>
  <c r="O235" i="135" s="1"/>
  <c r="O235" i="136" s="1"/>
  <c r="O235" i="137" s="1"/>
  <c r="O235" i="138" s="1"/>
  <c r="O235" i="139" s="1"/>
  <c r="O235" i="140" s="1"/>
  <c r="O235" i="141" s="1"/>
  <c r="O235" i="142" s="1"/>
  <c r="O235" i="143" s="1"/>
  <c r="O235" i="144" s="1"/>
  <c r="O235" i="145" s="1"/>
  <c r="O235" i="146" s="1"/>
  <c r="O235" i="147" s="1"/>
  <c r="O235" i="148" s="1"/>
  <c r="O235" i="149" s="1"/>
  <c r="O235" i="150" s="1"/>
  <c r="O235" i="151" s="1"/>
  <c r="O235" i="152" s="1"/>
  <c r="O235" i="153" s="1"/>
  <c r="O235" i="154" s="1"/>
  <c r="O235" i="155" s="1"/>
  <c r="O235" i="156" s="1"/>
  <c r="O235" i="157" s="1"/>
  <c r="O235" i="158" s="1"/>
  <c r="O235" i="159" s="1"/>
  <c r="O235" i="160" s="1"/>
  <c r="O235" i="161" s="1"/>
  <c r="O235" i="162" s="1"/>
  <c r="O235" i="163" s="1"/>
  <c r="O236" i="106"/>
  <c r="O236" i="107" s="1"/>
  <c r="O236" i="108" s="1"/>
  <c r="O236" i="109" s="1"/>
  <c r="O236" i="110" s="1"/>
  <c r="O236" i="111" s="1"/>
  <c r="O236" i="112" s="1"/>
  <c r="O236" i="113" s="1"/>
  <c r="O236" i="114" s="1"/>
  <c r="O236" i="115" s="1"/>
  <c r="O236" i="116" s="1"/>
  <c r="O236" i="117" s="1"/>
  <c r="O236" i="118" s="1"/>
  <c r="O236" i="119" s="1"/>
  <c r="O236" i="120" s="1"/>
  <c r="O236" i="121" s="1"/>
  <c r="O236" i="122" s="1"/>
  <c r="O236" i="123" s="1"/>
  <c r="O236" i="124" s="1"/>
  <c r="O236" i="125" s="1"/>
  <c r="O236" i="126" s="1"/>
  <c r="O236" i="127" s="1"/>
  <c r="O236" i="128" s="1"/>
  <c r="O236" i="129" s="1"/>
  <c r="O236" i="130" s="1"/>
  <c r="O236" i="131" s="1"/>
  <c r="O236" i="132" s="1"/>
  <c r="O236" i="133" s="1"/>
  <c r="O236" i="134" s="1"/>
  <c r="O236" i="135" s="1"/>
  <c r="O236" i="136" s="1"/>
  <c r="O236" i="137" s="1"/>
  <c r="O236" i="138" s="1"/>
  <c r="O236" i="139" s="1"/>
  <c r="O236" i="140" s="1"/>
  <c r="O236" i="141" s="1"/>
  <c r="O236" i="142" s="1"/>
  <c r="O236" i="143" s="1"/>
  <c r="O236" i="144" s="1"/>
  <c r="O236" i="145" s="1"/>
  <c r="O236" i="146" s="1"/>
  <c r="O236" i="147" s="1"/>
  <c r="O236" i="148" s="1"/>
  <c r="O236" i="149" s="1"/>
  <c r="O236" i="150" s="1"/>
  <c r="O236" i="151" s="1"/>
  <c r="O236" i="152" s="1"/>
  <c r="O236" i="153" s="1"/>
  <c r="O236" i="154" s="1"/>
  <c r="O236" i="155" s="1"/>
  <c r="O236" i="156" s="1"/>
  <c r="O236" i="157" s="1"/>
  <c r="O236" i="158" s="1"/>
  <c r="O236" i="159" s="1"/>
  <c r="O236" i="160" s="1"/>
  <c r="O236" i="161" s="1"/>
  <c r="O236" i="162" s="1"/>
  <c r="O236" i="163" s="1"/>
  <c r="O237" i="106"/>
  <c r="O237" i="107" s="1"/>
  <c r="O237" i="108" s="1"/>
  <c r="O237" i="109" s="1"/>
  <c r="O237" i="110" s="1"/>
  <c r="O237" i="111" s="1"/>
  <c r="O237" i="112" s="1"/>
  <c r="O237" i="113" s="1"/>
  <c r="O237" i="114" s="1"/>
  <c r="O237" i="115" s="1"/>
  <c r="O237" i="116" s="1"/>
  <c r="O237" i="117" s="1"/>
  <c r="O237" i="118" s="1"/>
  <c r="O237" i="119" s="1"/>
  <c r="O237" i="120" s="1"/>
  <c r="O237" i="121" s="1"/>
  <c r="O237" i="122" s="1"/>
  <c r="O237" i="123" s="1"/>
  <c r="O237" i="124" s="1"/>
  <c r="O237" i="125" s="1"/>
  <c r="O237" i="126" s="1"/>
  <c r="O237" i="127" s="1"/>
  <c r="O237" i="128" s="1"/>
  <c r="O237" i="129" s="1"/>
  <c r="O237" i="130" s="1"/>
  <c r="O237" i="131" s="1"/>
  <c r="O237" i="132" s="1"/>
  <c r="O237" i="133" s="1"/>
  <c r="O237" i="134" s="1"/>
  <c r="O237" i="135" s="1"/>
  <c r="O237" i="136" s="1"/>
  <c r="O237" i="137" s="1"/>
  <c r="O237" i="138" s="1"/>
  <c r="O237" i="139" s="1"/>
  <c r="O237" i="140" s="1"/>
  <c r="O237" i="141" s="1"/>
  <c r="O237" i="142" s="1"/>
  <c r="O237" i="143" s="1"/>
  <c r="O237" i="144" s="1"/>
  <c r="O237" i="145" s="1"/>
  <c r="O237" i="146" s="1"/>
  <c r="O237" i="147" s="1"/>
  <c r="O237" i="148" s="1"/>
  <c r="O237" i="149" s="1"/>
  <c r="O237" i="150" s="1"/>
  <c r="O237" i="151" s="1"/>
  <c r="O237" i="152" s="1"/>
  <c r="O237" i="153" s="1"/>
  <c r="O237" i="154" s="1"/>
  <c r="O237" i="155" s="1"/>
  <c r="O237" i="156" s="1"/>
  <c r="O237" i="157" s="1"/>
  <c r="O237" i="158" s="1"/>
  <c r="O237" i="159" s="1"/>
  <c r="O237" i="160" s="1"/>
  <c r="O237" i="161" s="1"/>
  <c r="O237" i="162" s="1"/>
  <c r="O237" i="163" s="1"/>
  <c r="O238" i="106"/>
  <c r="O238" i="107" s="1"/>
  <c r="O238" i="108" s="1"/>
  <c r="O238" i="109" s="1"/>
  <c r="O238" i="110" s="1"/>
  <c r="O238" i="111" s="1"/>
  <c r="O238" i="112" s="1"/>
  <c r="O238" i="113" s="1"/>
  <c r="O238" i="114" s="1"/>
  <c r="O238" i="115" s="1"/>
  <c r="O238" i="116" s="1"/>
  <c r="O238" i="117" s="1"/>
  <c r="O238" i="118" s="1"/>
  <c r="O238" i="119" s="1"/>
  <c r="O238" i="120" s="1"/>
  <c r="O238" i="121" s="1"/>
  <c r="O238" i="122" s="1"/>
  <c r="O238" i="123" s="1"/>
  <c r="O238" i="124" s="1"/>
  <c r="O238" i="125" s="1"/>
  <c r="O238" i="126" s="1"/>
  <c r="O238" i="127" s="1"/>
  <c r="O238" i="128" s="1"/>
  <c r="O238" i="129" s="1"/>
  <c r="O238" i="130" s="1"/>
  <c r="O238" i="131" s="1"/>
  <c r="O238" i="132" s="1"/>
  <c r="O238" i="133" s="1"/>
  <c r="O238" i="134" s="1"/>
  <c r="O238" i="135" s="1"/>
  <c r="O238" i="136" s="1"/>
  <c r="O238" i="137" s="1"/>
  <c r="O238" i="138" s="1"/>
  <c r="O238" i="139" s="1"/>
  <c r="O238" i="140" s="1"/>
  <c r="O238" i="141" s="1"/>
  <c r="O238" i="142" s="1"/>
  <c r="O238" i="143" s="1"/>
  <c r="O238" i="144" s="1"/>
  <c r="O238" i="145" s="1"/>
  <c r="O238" i="146" s="1"/>
  <c r="O238" i="147" s="1"/>
  <c r="O238" i="148" s="1"/>
  <c r="O238" i="149" s="1"/>
  <c r="O238" i="150" s="1"/>
  <c r="O238" i="151" s="1"/>
  <c r="O238" i="152" s="1"/>
  <c r="O238" i="153" s="1"/>
  <c r="O238" i="154" s="1"/>
  <c r="O238" i="155" s="1"/>
  <c r="O238" i="156" s="1"/>
  <c r="O238" i="157" s="1"/>
  <c r="O238" i="158" s="1"/>
  <c r="O238" i="159" s="1"/>
  <c r="O238" i="160" s="1"/>
  <c r="O238" i="161" s="1"/>
  <c r="O238" i="162" s="1"/>
  <c r="O238" i="163" s="1"/>
  <c r="O239" i="106"/>
  <c r="O239" i="107" s="1"/>
  <c r="O239" i="108" s="1"/>
  <c r="O239" i="109" s="1"/>
  <c r="O239" i="110" s="1"/>
  <c r="O239" i="111" s="1"/>
  <c r="O239" i="112" s="1"/>
  <c r="O239" i="113" s="1"/>
  <c r="O239" i="114" s="1"/>
  <c r="O239" i="115" s="1"/>
  <c r="O239" i="116" s="1"/>
  <c r="O239" i="117" s="1"/>
  <c r="O239" i="118" s="1"/>
  <c r="O239" i="119" s="1"/>
  <c r="O239" i="120" s="1"/>
  <c r="O239" i="121" s="1"/>
  <c r="O239" i="122" s="1"/>
  <c r="O239" i="123" s="1"/>
  <c r="O239" i="124" s="1"/>
  <c r="O239" i="125" s="1"/>
  <c r="O239" i="126" s="1"/>
  <c r="O239" i="127" s="1"/>
  <c r="O239" i="128" s="1"/>
  <c r="O239" i="129" s="1"/>
  <c r="O239" i="130" s="1"/>
  <c r="O239" i="131" s="1"/>
  <c r="O239" i="132" s="1"/>
  <c r="O239" i="133" s="1"/>
  <c r="O239" i="134" s="1"/>
  <c r="O239" i="135" s="1"/>
  <c r="O239" i="136" s="1"/>
  <c r="O239" i="137" s="1"/>
  <c r="O239" i="138" s="1"/>
  <c r="O239" i="139" s="1"/>
  <c r="O239" i="140" s="1"/>
  <c r="O239" i="141" s="1"/>
  <c r="O239" i="142" s="1"/>
  <c r="O239" i="143" s="1"/>
  <c r="O239" i="144" s="1"/>
  <c r="O239" i="145" s="1"/>
  <c r="O239" i="146" s="1"/>
  <c r="O239" i="147" s="1"/>
  <c r="O239" i="148" s="1"/>
  <c r="O239" i="149" s="1"/>
  <c r="O239" i="150" s="1"/>
  <c r="O239" i="151" s="1"/>
  <c r="O239" i="152" s="1"/>
  <c r="O239" i="153" s="1"/>
  <c r="O239" i="154" s="1"/>
  <c r="O239" i="155" s="1"/>
  <c r="O239" i="156" s="1"/>
  <c r="O239" i="157" s="1"/>
  <c r="O239" i="158" s="1"/>
  <c r="O239" i="159" s="1"/>
  <c r="O239" i="160" s="1"/>
  <c r="O239" i="161" s="1"/>
  <c r="O239" i="162" s="1"/>
  <c r="O239" i="163" s="1"/>
  <c r="O82" i="106"/>
  <c r="O82" i="107" s="1"/>
  <c r="O82" i="108" s="1"/>
  <c r="O82" i="109" s="1"/>
  <c r="O82" i="110" s="1"/>
  <c r="Q83" i="38"/>
  <c r="Q84" i="38"/>
  <c r="Q85" i="38"/>
  <c r="Q86" i="38"/>
  <c r="Q87" i="38"/>
  <c r="Q88" i="38"/>
  <c r="Q89" i="38"/>
  <c r="Q90" i="38"/>
  <c r="Q91" i="38"/>
  <c r="Q92" i="38"/>
  <c r="Q93" i="38"/>
  <c r="Q94" i="38"/>
  <c r="Q95" i="38"/>
  <c r="Q96" i="38"/>
  <c r="Q97" i="38"/>
  <c r="Q98" i="38"/>
  <c r="Q99" i="38"/>
  <c r="Q100" i="38"/>
  <c r="Q101" i="38"/>
  <c r="Q102" i="38"/>
  <c r="Q103" i="38"/>
  <c r="Q104" i="38"/>
  <c r="Q105" i="38"/>
  <c r="Q106" i="38"/>
  <c r="Q107" i="38"/>
  <c r="Q108" i="38"/>
  <c r="Q109" i="38"/>
  <c r="Q110" i="38"/>
  <c r="Q111" i="38"/>
  <c r="Q112" i="38"/>
  <c r="Q113" i="38"/>
  <c r="Q114" i="38"/>
  <c r="Q115" i="38"/>
  <c r="Q116" i="38"/>
  <c r="Q117" i="38"/>
  <c r="Q118" i="38"/>
  <c r="Q119" i="38"/>
  <c r="Q120" i="38"/>
  <c r="Q121" i="38"/>
  <c r="Q122" i="38"/>
  <c r="Q123" i="38"/>
  <c r="Q124" i="38"/>
  <c r="Q125" i="38"/>
  <c r="Q126" i="38"/>
  <c r="Q127" i="38"/>
  <c r="Q128" i="38"/>
  <c r="Q129" i="38"/>
  <c r="Q130" i="38"/>
  <c r="Q131" i="38"/>
  <c r="Q132" i="38"/>
  <c r="Q133" i="38"/>
  <c r="Q134" i="38"/>
  <c r="Q135" i="38"/>
  <c r="Q136" i="38"/>
  <c r="Q137" i="38"/>
  <c r="Q138" i="38"/>
  <c r="Q139" i="38"/>
  <c r="Q140" i="38"/>
  <c r="Q141" i="38"/>
  <c r="Q142" i="38"/>
  <c r="Q143" i="38"/>
  <c r="Q144" i="38"/>
  <c r="Q145" i="38"/>
  <c r="Q146" i="38"/>
  <c r="Q147" i="38"/>
  <c r="Q148" i="38"/>
  <c r="Q149" i="38"/>
  <c r="Q150" i="38"/>
  <c r="Q151" i="38"/>
  <c r="Q152" i="38"/>
  <c r="Q153" i="38"/>
  <c r="Q154" i="38"/>
  <c r="Q155" i="38"/>
  <c r="Q156" i="38"/>
  <c r="Q157" i="38"/>
  <c r="Q158" i="38"/>
  <c r="Q159" i="38"/>
  <c r="Q160" i="38"/>
  <c r="Q161" i="38"/>
  <c r="Q162" i="38"/>
  <c r="Q163" i="38"/>
  <c r="Q164" i="38"/>
  <c r="Q165" i="38"/>
  <c r="Q166" i="38"/>
  <c r="Q167" i="38"/>
  <c r="Q168" i="38"/>
  <c r="Q169" i="38"/>
  <c r="Q170" i="38"/>
  <c r="Q171" i="38"/>
  <c r="Q172" i="38"/>
  <c r="Q173" i="38"/>
  <c r="Q174" i="38"/>
  <c r="Q175" i="38"/>
  <c r="Q176" i="38"/>
  <c r="Q177" i="38"/>
  <c r="Q178" i="38"/>
  <c r="Q179" i="38"/>
  <c r="Q180" i="38"/>
  <c r="Q181" i="38"/>
  <c r="Q182" i="38"/>
  <c r="Q183" i="38"/>
  <c r="Q184" i="38"/>
  <c r="Q185" i="38"/>
  <c r="Q186" i="38"/>
  <c r="Q187" i="38"/>
  <c r="Q188" i="38"/>
  <c r="Q189" i="38"/>
  <c r="Q190" i="38"/>
  <c r="Q191" i="38"/>
  <c r="Q192" i="38"/>
  <c r="Q193" i="38"/>
  <c r="Q194" i="38"/>
  <c r="Q195" i="38"/>
  <c r="Q196" i="38"/>
  <c r="Q197" i="38"/>
  <c r="Q198" i="38"/>
  <c r="Q199" i="38"/>
  <c r="Q200" i="38"/>
  <c r="Q201" i="38"/>
  <c r="Q202" i="38"/>
  <c r="Q203" i="38"/>
  <c r="Q204" i="38"/>
  <c r="Q205" i="38"/>
  <c r="Q206" i="38"/>
  <c r="Q207" i="38"/>
  <c r="Q208" i="38"/>
  <c r="Q209" i="38"/>
  <c r="Q210" i="38"/>
  <c r="Q211" i="38"/>
  <c r="Q212" i="38"/>
  <c r="Q213" i="38"/>
  <c r="Q214" i="38"/>
  <c r="Q215" i="38"/>
  <c r="Q216" i="38"/>
  <c r="Q217" i="38"/>
  <c r="Q218" i="38"/>
  <c r="Q219" i="38"/>
  <c r="Q220" i="38"/>
  <c r="Q221" i="38"/>
  <c r="Q222" i="38"/>
  <c r="Q223" i="38"/>
  <c r="Q224" i="38"/>
  <c r="Q225" i="38"/>
  <c r="Q226" i="38"/>
  <c r="Q227" i="38"/>
  <c r="Q228" i="38"/>
  <c r="Q229" i="38"/>
  <c r="Q230" i="38"/>
  <c r="Q231" i="38"/>
  <c r="Q232" i="38"/>
  <c r="Q233" i="38"/>
  <c r="Q234" i="38"/>
  <c r="Q235" i="38"/>
  <c r="Q236" i="38"/>
  <c r="Q237" i="38"/>
  <c r="Q238" i="38"/>
  <c r="Q239" i="38"/>
  <c r="Q82" i="38"/>
  <c r="Q81" i="38"/>
  <c r="K93" i="38"/>
  <c r="H93" i="106" s="1"/>
  <c r="K93" i="106" s="1"/>
  <c r="H93" i="107" s="1"/>
  <c r="K93" i="107" s="1"/>
  <c r="H93" i="108" s="1"/>
  <c r="K93" i="108" s="1"/>
  <c r="H93" i="109" s="1"/>
  <c r="K93" i="109" s="1"/>
  <c r="H93" i="110" s="1"/>
  <c r="K93" i="110" s="1"/>
  <c r="H93" i="111" s="1"/>
  <c r="K93" i="111" s="1"/>
  <c r="H93" i="112" s="1"/>
  <c r="K93" i="112" s="1"/>
  <c r="H93" i="113" s="1"/>
  <c r="K93" i="113" s="1"/>
  <c r="H93" i="114" s="1"/>
  <c r="K93" i="114" s="1"/>
  <c r="H93" i="115" s="1"/>
  <c r="K93" i="115" s="1"/>
  <c r="H93" i="116" s="1"/>
  <c r="K93" i="116" s="1"/>
  <c r="H93" i="117" s="1"/>
  <c r="K93" i="117" s="1"/>
  <c r="H93" i="118" s="1"/>
  <c r="K93" i="118" s="1"/>
  <c r="H93" i="119" s="1"/>
  <c r="K93" i="119" s="1"/>
  <c r="H93" i="120" s="1"/>
  <c r="K93" i="120" s="1"/>
  <c r="H93" i="121" s="1"/>
  <c r="K93" i="121" s="1"/>
  <c r="H93" i="122" s="1"/>
  <c r="K93" i="122" s="1"/>
  <c r="H93" i="123" s="1"/>
  <c r="K93" i="123" s="1"/>
  <c r="H93" i="124" s="1"/>
  <c r="K93" i="124" s="1"/>
  <c r="H93" i="125" s="1"/>
  <c r="K93" i="125" s="1"/>
  <c r="H93" i="126" s="1"/>
  <c r="K93" i="126" s="1"/>
  <c r="H93" i="127" s="1"/>
  <c r="K93" i="127" s="1"/>
  <c r="H93" i="128" s="1"/>
  <c r="K93" i="128" s="1"/>
  <c r="H93" i="129" s="1"/>
  <c r="K93" i="129" s="1"/>
  <c r="H93" i="130" s="1"/>
  <c r="K93" i="130" s="1"/>
  <c r="H93" i="131" s="1"/>
  <c r="K93" i="131" s="1"/>
  <c r="H93" i="132" s="1"/>
  <c r="K93" i="132" s="1"/>
  <c r="H93" i="133" s="1"/>
  <c r="K93" i="133" s="1"/>
  <c r="H93" i="134" s="1"/>
  <c r="K93" i="134" s="1"/>
  <c r="H93" i="135" s="1"/>
  <c r="K93" i="135" s="1"/>
  <c r="H93" i="136" s="1"/>
  <c r="K93" i="136" s="1"/>
  <c r="H93" i="137" s="1"/>
  <c r="K93" i="137" s="1"/>
  <c r="H93" i="138" s="1"/>
  <c r="K93" i="138" s="1"/>
  <c r="H93" i="139" s="1"/>
  <c r="K93" i="139" s="1"/>
  <c r="H93" i="140" s="1"/>
  <c r="K93" i="140" s="1"/>
  <c r="H93" i="141" s="1"/>
  <c r="K93" i="141" s="1"/>
  <c r="H93" i="142" s="1"/>
  <c r="K93" i="142" s="1"/>
  <c r="H93" i="143" s="1"/>
  <c r="K93" i="143" s="1"/>
  <c r="H93" i="144" s="1"/>
  <c r="K93" i="144" s="1"/>
  <c r="H93" i="145" s="1"/>
  <c r="K93" i="145" s="1"/>
  <c r="H93" i="146" s="1"/>
  <c r="K93" i="146" s="1"/>
  <c r="H93" i="147" s="1"/>
  <c r="K93" i="147" s="1"/>
  <c r="H93" i="148" s="1"/>
  <c r="K93" i="148" s="1"/>
  <c r="H93" i="149" s="1"/>
  <c r="K93" i="149" s="1"/>
  <c r="H93" i="150" s="1"/>
  <c r="K93" i="150" s="1"/>
  <c r="H93" i="151" s="1"/>
  <c r="K93" i="151" s="1"/>
  <c r="H93" i="152" s="1"/>
  <c r="K93" i="152" s="1"/>
  <c r="H93" i="153" s="1"/>
  <c r="K93" i="153" s="1"/>
  <c r="H93" i="154" s="1"/>
  <c r="K101" i="38"/>
  <c r="H101" i="106" s="1"/>
  <c r="K101" i="106" s="1"/>
  <c r="H101" i="107" s="1"/>
  <c r="K101" i="107" s="1"/>
  <c r="H101" i="108" s="1"/>
  <c r="K101" i="108" s="1"/>
  <c r="H101" i="109" s="1"/>
  <c r="K101" i="109" s="1"/>
  <c r="H101" i="110" s="1"/>
  <c r="K101" i="110" s="1"/>
  <c r="K117" i="38"/>
  <c r="H117" i="106" s="1"/>
  <c r="K117" i="106" s="1"/>
  <c r="H117" i="107" s="1"/>
  <c r="K117" i="107" s="1"/>
  <c r="H117" i="108" s="1"/>
  <c r="K117" i="108" s="1"/>
  <c r="H117" i="109" s="1"/>
  <c r="K117" i="109" s="1"/>
  <c r="H117" i="110" s="1"/>
  <c r="K117" i="110" s="1"/>
  <c r="K125" i="38"/>
  <c r="H125" i="106" s="1"/>
  <c r="K125" i="106" s="1"/>
  <c r="H125" i="107" s="1"/>
  <c r="K125" i="107" s="1"/>
  <c r="H125" i="108" s="1"/>
  <c r="K125" i="108" s="1"/>
  <c r="H125" i="109" s="1"/>
  <c r="K125" i="109" s="1"/>
  <c r="H125" i="110" s="1"/>
  <c r="K125" i="110" s="1"/>
  <c r="H125" i="111" s="1"/>
  <c r="K125" i="111" s="1"/>
  <c r="H125" i="112" s="1"/>
  <c r="K125" i="112" s="1"/>
  <c r="H125" i="113" s="1"/>
  <c r="K125" i="113" s="1"/>
  <c r="H125" i="114" s="1"/>
  <c r="K125" i="114" s="1"/>
  <c r="H125" i="115" s="1"/>
  <c r="K125" i="115" s="1"/>
  <c r="H125" i="116" s="1"/>
  <c r="K125" i="116" s="1"/>
  <c r="H125" i="117" s="1"/>
  <c r="K125" i="117" s="1"/>
  <c r="H125" i="118" s="1"/>
  <c r="K125" i="118" s="1"/>
  <c r="H125" i="119" s="1"/>
  <c r="K125" i="119" s="1"/>
  <c r="H125" i="120" s="1"/>
  <c r="K125" i="120" s="1"/>
  <c r="H125" i="121" s="1"/>
  <c r="K125" i="121" s="1"/>
  <c r="H125" i="122" s="1"/>
  <c r="K125" i="122" s="1"/>
  <c r="H125" i="123" s="1"/>
  <c r="K125" i="123" s="1"/>
  <c r="H125" i="124" s="1"/>
  <c r="K125" i="124" s="1"/>
  <c r="H125" i="125" s="1"/>
  <c r="K125" i="125" s="1"/>
  <c r="H125" i="126" s="1"/>
  <c r="K125" i="126" s="1"/>
  <c r="H125" i="127" s="1"/>
  <c r="K125" i="127" s="1"/>
  <c r="H125" i="128" s="1"/>
  <c r="K125" i="128" s="1"/>
  <c r="H125" i="129" s="1"/>
  <c r="K125" i="129" s="1"/>
  <c r="H125" i="130" s="1"/>
  <c r="K125" i="130" s="1"/>
  <c r="H125" i="131" s="1"/>
  <c r="K125" i="131" s="1"/>
  <c r="H125" i="132" s="1"/>
  <c r="K125" i="132" s="1"/>
  <c r="H125" i="133" s="1"/>
  <c r="K125" i="133" s="1"/>
  <c r="H125" i="134" s="1"/>
  <c r="K125" i="134" s="1"/>
  <c r="H125" i="135" s="1"/>
  <c r="K125" i="135" s="1"/>
  <c r="H125" i="136" s="1"/>
  <c r="K125" i="136" s="1"/>
  <c r="H125" i="137" s="1"/>
  <c r="K125" i="137" s="1"/>
  <c r="H125" i="138" s="1"/>
  <c r="K125" i="138" s="1"/>
  <c r="H125" i="139" s="1"/>
  <c r="K125" i="139" s="1"/>
  <c r="H125" i="140" s="1"/>
  <c r="K125" i="140" s="1"/>
  <c r="H125" i="141" s="1"/>
  <c r="K125" i="141" s="1"/>
  <c r="H125" i="142" s="1"/>
  <c r="K125" i="142" s="1"/>
  <c r="H125" i="143" s="1"/>
  <c r="K125" i="143" s="1"/>
  <c r="H125" i="144" s="1"/>
  <c r="K125" i="144" s="1"/>
  <c r="H125" i="145" s="1"/>
  <c r="K125" i="145" s="1"/>
  <c r="H125" i="146" s="1"/>
  <c r="K125" i="146" s="1"/>
  <c r="H125" i="147" s="1"/>
  <c r="K125" i="147" s="1"/>
  <c r="H125" i="148" s="1"/>
  <c r="K125" i="148" s="1"/>
  <c r="H125" i="149" s="1"/>
  <c r="K125" i="149" s="1"/>
  <c r="H125" i="150" s="1"/>
  <c r="K125" i="150" s="1"/>
  <c r="H125" i="151" s="1"/>
  <c r="K125" i="151" s="1"/>
  <c r="H125" i="152" s="1"/>
  <c r="K125" i="152" s="1"/>
  <c r="H125" i="153" s="1"/>
  <c r="K125" i="153" s="1"/>
  <c r="H125" i="154" s="1"/>
  <c r="K133" i="38"/>
  <c r="H133" i="106" s="1"/>
  <c r="K133" i="106" s="1"/>
  <c r="H133" i="107" s="1"/>
  <c r="K133" i="107" s="1"/>
  <c r="H133" i="108" s="1"/>
  <c r="K133" i="108" s="1"/>
  <c r="H133" i="109" s="1"/>
  <c r="K133" i="109" s="1"/>
  <c r="H133" i="110" s="1"/>
  <c r="K133" i="110" s="1"/>
  <c r="H133" i="111" s="1"/>
  <c r="K133" i="111" s="1"/>
  <c r="H133" i="112" s="1"/>
  <c r="K133" i="112" s="1"/>
  <c r="H133" i="113" s="1"/>
  <c r="K133" i="113" s="1"/>
  <c r="H133" i="114" s="1"/>
  <c r="K133" i="114" s="1"/>
  <c r="H133" i="115" s="1"/>
  <c r="K133" i="115" s="1"/>
  <c r="H133" i="116" s="1"/>
  <c r="K133" i="116" s="1"/>
  <c r="H133" i="117" s="1"/>
  <c r="K133" i="117" s="1"/>
  <c r="H133" i="118" s="1"/>
  <c r="K133" i="118" s="1"/>
  <c r="H133" i="119" s="1"/>
  <c r="K133" i="119" s="1"/>
  <c r="H133" i="120" s="1"/>
  <c r="K133" i="120" s="1"/>
  <c r="H133" i="121" s="1"/>
  <c r="K133" i="121" s="1"/>
  <c r="H133" i="122" s="1"/>
  <c r="K133" i="122" s="1"/>
  <c r="H133" i="123" s="1"/>
  <c r="K133" i="123" s="1"/>
  <c r="H133" i="124" s="1"/>
  <c r="K133" i="124" s="1"/>
  <c r="H133" i="125" s="1"/>
  <c r="K133" i="125" s="1"/>
  <c r="H133" i="126" s="1"/>
  <c r="K133" i="126" s="1"/>
  <c r="H133" i="127" s="1"/>
  <c r="K133" i="127" s="1"/>
  <c r="H133" i="128" s="1"/>
  <c r="K133" i="128" s="1"/>
  <c r="H133" i="129" s="1"/>
  <c r="K133" i="129" s="1"/>
  <c r="H133" i="130" s="1"/>
  <c r="K133" i="130" s="1"/>
  <c r="H133" i="131" s="1"/>
  <c r="K133" i="131" s="1"/>
  <c r="H133" i="132" s="1"/>
  <c r="K133" i="132" s="1"/>
  <c r="H133" i="133" s="1"/>
  <c r="K133" i="133" s="1"/>
  <c r="H133" i="134" s="1"/>
  <c r="K133" i="134" s="1"/>
  <c r="H133" i="135" s="1"/>
  <c r="K133" i="135" s="1"/>
  <c r="H133" i="136" s="1"/>
  <c r="K133" i="136" s="1"/>
  <c r="H133" i="137" s="1"/>
  <c r="K133" i="137" s="1"/>
  <c r="H133" i="138" s="1"/>
  <c r="K133" i="138" s="1"/>
  <c r="H133" i="139" s="1"/>
  <c r="K133" i="139" s="1"/>
  <c r="H133" i="140" s="1"/>
  <c r="K133" i="140" s="1"/>
  <c r="H133" i="141" s="1"/>
  <c r="K133" i="141" s="1"/>
  <c r="H133" i="142" s="1"/>
  <c r="K133" i="142" s="1"/>
  <c r="H133" i="143" s="1"/>
  <c r="K133" i="143" s="1"/>
  <c r="H133" i="144" s="1"/>
  <c r="K133" i="144" s="1"/>
  <c r="H133" i="145" s="1"/>
  <c r="K133" i="145" s="1"/>
  <c r="H133" i="146" s="1"/>
  <c r="K133" i="146" s="1"/>
  <c r="H133" i="147" s="1"/>
  <c r="K133" i="147" s="1"/>
  <c r="H133" i="148" s="1"/>
  <c r="K133" i="148" s="1"/>
  <c r="H133" i="149" s="1"/>
  <c r="K133" i="149" s="1"/>
  <c r="H133" i="150" s="1"/>
  <c r="K133" i="150" s="1"/>
  <c r="H133" i="151" s="1"/>
  <c r="K133" i="151" s="1"/>
  <c r="H133" i="152" s="1"/>
  <c r="K133" i="152" s="1"/>
  <c r="H133" i="153" s="1"/>
  <c r="K133" i="153" s="1"/>
  <c r="H133" i="154" s="1"/>
  <c r="K141" i="38"/>
  <c r="H141" i="106" s="1"/>
  <c r="K141" i="106" s="1"/>
  <c r="H141" i="107" s="1"/>
  <c r="K141" i="107" s="1"/>
  <c r="H141" i="108" s="1"/>
  <c r="K141" i="108" s="1"/>
  <c r="H141" i="109" s="1"/>
  <c r="K141" i="109" s="1"/>
  <c r="H141" i="110" s="1"/>
  <c r="K141" i="110" s="1"/>
  <c r="K149" i="38"/>
  <c r="H149" i="106" s="1"/>
  <c r="K149" i="106" s="1"/>
  <c r="H149" i="107" s="1"/>
  <c r="K149" i="107" s="1"/>
  <c r="H149" i="108" s="1"/>
  <c r="K149" i="108" s="1"/>
  <c r="H149" i="109" s="1"/>
  <c r="K149" i="109" s="1"/>
  <c r="H149" i="110" s="1"/>
  <c r="K149" i="110" s="1"/>
  <c r="K157" i="38"/>
  <c r="H157" i="106" s="1"/>
  <c r="K157" i="106" s="1"/>
  <c r="H157" i="107" s="1"/>
  <c r="K157" i="107" s="1"/>
  <c r="H157" i="108" s="1"/>
  <c r="K157" i="108" s="1"/>
  <c r="H157" i="109" s="1"/>
  <c r="K157" i="109" s="1"/>
  <c r="H157" i="110" s="1"/>
  <c r="K157" i="110" s="1"/>
  <c r="K165" i="38"/>
  <c r="H165" i="106" s="1"/>
  <c r="K165" i="106" s="1"/>
  <c r="H165" i="107" s="1"/>
  <c r="K165" i="107" s="1"/>
  <c r="H165" i="108" s="1"/>
  <c r="K165" i="108" s="1"/>
  <c r="H165" i="109" s="1"/>
  <c r="K165" i="109" s="1"/>
  <c r="H165" i="110" s="1"/>
  <c r="K165" i="110" s="1"/>
  <c r="H165" i="111" s="1"/>
  <c r="K165" i="111" s="1"/>
  <c r="H165" i="112" s="1"/>
  <c r="K165" i="112" s="1"/>
  <c r="H165" i="113" s="1"/>
  <c r="K165" i="113" s="1"/>
  <c r="H165" i="114" s="1"/>
  <c r="K165" i="114" s="1"/>
  <c r="H165" i="115" s="1"/>
  <c r="K165" i="115" s="1"/>
  <c r="H165" i="116" s="1"/>
  <c r="K165" i="116" s="1"/>
  <c r="H165" i="117" s="1"/>
  <c r="K165" i="117" s="1"/>
  <c r="H165" i="118" s="1"/>
  <c r="K165" i="118" s="1"/>
  <c r="H165" i="119" s="1"/>
  <c r="K165" i="119" s="1"/>
  <c r="H165" i="120" s="1"/>
  <c r="K165" i="120" s="1"/>
  <c r="H165" i="121" s="1"/>
  <c r="K165" i="121" s="1"/>
  <c r="H165" i="122" s="1"/>
  <c r="K165" i="122" s="1"/>
  <c r="H165" i="123" s="1"/>
  <c r="K165" i="123" s="1"/>
  <c r="H165" i="124" s="1"/>
  <c r="K165" i="124" s="1"/>
  <c r="H165" i="125" s="1"/>
  <c r="K165" i="125" s="1"/>
  <c r="H165" i="126" s="1"/>
  <c r="K165" i="126" s="1"/>
  <c r="H165" i="127" s="1"/>
  <c r="K165" i="127" s="1"/>
  <c r="H165" i="128" s="1"/>
  <c r="K165" i="128" s="1"/>
  <c r="H165" i="129" s="1"/>
  <c r="K165" i="129" s="1"/>
  <c r="H165" i="130" s="1"/>
  <c r="K165" i="130" s="1"/>
  <c r="H165" i="131" s="1"/>
  <c r="K165" i="131" s="1"/>
  <c r="H165" i="132" s="1"/>
  <c r="K165" i="132" s="1"/>
  <c r="H165" i="133" s="1"/>
  <c r="K165" i="133" s="1"/>
  <c r="H165" i="134" s="1"/>
  <c r="K165" i="134" s="1"/>
  <c r="H165" i="135" s="1"/>
  <c r="K165" i="135" s="1"/>
  <c r="H165" i="136" s="1"/>
  <c r="K165" i="136" s="1"/>
  <c r="H165" i="137" s="1"/>
  <c r="K165" i="137" s="1"/>
  <c r="H165" i="138" s="1"/>
  <c r="K165" i="138" s="1"/>
  <c r="H165" i="139" s="1"/>
  <c r="K165" i="139" s="1"/>
  <c r="H165" i="140" s="1"/>
  <c r="K165" i="140" s="1"/>
  <c r="H165" i="141" s="1"/>
  <c r="K165" i="141" s="1"/>
  <c r="H165" i="142" s="1"/>
  <c r="K165" i="142" s="1"/>
  <c r="H165" i="143" s="1"/>
  <c r="K165" i="143" s="1"/>
  <c r="H165" i="144" s="1"/>
  <c r="K165" i="144" s="1"/>
  <c r="H165" i="145" s="1"/>
  <c r="K165" i="145" s="1"/>
  <c r="H165" i="146" s="1"/>
  <c r="K165" i="146" s="1"/>
  <c r="H165" i="147" s="1"/>
  <c r="K165" i="147" s="1"/>
  <c r="H165" i="148" s="1"/>
  <c r="K165" i="148" s="1"/>
  <c r="H165" i="149" s="1"/>
  <c r="K165" i="149" s="1"/>
  <c r="H165" i="150" s="1"/>
  <c r="K165" i="150" s="1"/>
  <c r="H165" i="151" s="1"/>
  <c r="K165" i="151" s="1"/>
  <c r="H165" i="152" s="1"/>
  <c r="K165" i="152" s="1"/>
  <c r="H165" i="153" s="1"/>
  <c r="K165" i="153" s="1"/>
  <c r="H165" i="154" s="1"/>
  <c r="K173" i="38"/>
  <c r="H173" i="106" s="1"/>
  <c r="K173" i="106" s="1"/>
  <c r="H173" i="107" s="1"/>
  <c r="K173" i="107" s="1"/>
  <c r="H173" i="108" s="1"/>
  <c r="K173" i="108" s="1"/>
  <c r="H173" i="109" s="1"/>
  <c r="K173" i="109" s="1"/>
  <c r="H173" i="110" s="1"/>
  <c r="K173" i="110" s="1"/>
  <c r="K181" i="38"/>
  <c r="H181" i="106" s="1"/>
  <c r="K181" i="106" s="1"/>
  <c r="H181" i="107" s="1"/>
  <c r="K181" i="107" s="1"/>
  <c r="H181" i="108" s="1"/>
  <c r="K181" i="108" s="1"/>
  <c r="H181" i="109" s="1"/>
  <c r="K181" i="109" s="1"/>
  <c r="H181" i="110" s="1"/>
  <c r="K181" i="110" s="1"/>
  <c r="K189" i="38"/>
  <c r="H189" i="106" s="1"/>
  <c r="K189" i="106" s="1"/>
  <c r="H189" i="107" s="1"/>
  <c r="K189" i="107" s="1"/>
  <c r="H189" i="108" s="1"/>
  <c r="K189" i="108" s="1"/>
  <c r="H189" i="109" s="1"/>
  <c r="K189" i="109" s="1"/>
  <c r="H189" i="110" s="1"/>
  <c r="K189" i="110" s="1"/>
  <c r="K197" i="38"/>
  <c r="H197" i="106" s="1"/>
  <c r="K197" i="106" s="1"/>
  <c r="H197" i="107" s="1"/>
  <c r="K197" i="107" s="1"/>
  <c r="H197" i="108" s="1"/>
  <c r="K197" i="108" s="1"/>
  <c r="H197" i="109" s="1"/>
  <c r="K197" i="109" s="1"/>
  <c r="H197" i="110" s="1"/>
  <c r="K197" i="110" s="1"/>
  <c r="K205" i="38"/>
  <c r="H205" i="106" s="1"/>
  <c r="K205" i="106" s="1"/>
  <c r="H205" i="107" s="1"/>
  <c r="K205" i="107" s="1"/>
  <c r="H205" i="108" s="1"/>
  <c r="K205" i="108" s="1"/>
  <c r="H205" i="109" s="1"/>
  <c r="K205" i="109" s="1"/>
  <c r="H205" i="110" s="1"/>
  <c r="K205" i="110" s="1"/>
  <c r="K213" i="38"/>
  <c r="H213" i="106" s="1"/>
  <c r="K213" i="106" s="1"/>
  <c r="H213" i="107" s="1"/>
  <c r="K213" i="107" s="1"/>
  <c r="H213" i="108" s="1"/>
  <c r="K213" i="108" s="1"/>
  <c r="H213" i="109" s="1"/>
  <c r="K213" i="109" s="1"/>
  <c r="H213" i="110" s="1"/>
  <c r="K213" i="110" s="1"/>
  <c r="K221" i="38"/>
  <c r="H221" i="106" s="1"/>
  <c r="K221" i="106" s="1"/>
  <c r="H221" i="107" s="1"/>
  <c r="K221" i="107" s="1"/>
  <c r="H221" i="108" s="1"/>
  <c r="K221" i="108" s="1"/>
  <c r="H221" i="109" s="1"/>
  <c r="K221" i="109" s="1"/>
  <c r="H221" i="110" s="1"/>
  <c r="K221" i="110" s="1"/>
  <c r="H221" i="111" s="1"/>
  <c r="K221" i="111" s="1"/>
  <c r="H221" i="112" s="1"/>
  <c r="K221" i="112" s="1"/>
  <c r="H221" i="113" s="1"/>
  <c r="K221" i="113" s="1"/>
  <c r="H221" i="114" s="1"/>
  <c r="K221" i="114" s="1"/>
  <c r="H221" i="115" s="1"/>
  <c r="K221" i="115" s="1"/>
  <c r="H221" i="116" s="1"/>
  <c r="K221" i="116" s="1"/>
  <c r="H221" i="117" s="1"/>
  <c r="K221" i="117" s="1"/>
  <c r="H221" i="118" s="1"/>
  <c r="K221" i="118" s="1"/>
  <c r="H221" i="119" s="1"/>
  <c r="K221" i="119" s="1"/>
  <c r="H221" i="120" s="1"/>
  <c r="K221" i="120" s="1"/>
  <c r="H221" i="121" s="1"/>
  <c r="K221" i="121" s="1"/>
  <c r="H221" i="122" s="1"/>
  <c r="K221" i="122" s="1"/>
  <c r="H221" i="123" s="1"/>
  <c r="K221" i="123" s="1"/>
  <c r="H221" i="124" s="1"/>
  <c r="K221" i="124" s="1"/>
  <c r="H221" i="125" s="1"/>
  <c r="K221" i="125" s="1"/>
  <c r="H221" i="126" s="1"/>
  <c r="K221" i="126" s="1"/>
  <c r="H221" i="127" s="1"/>
  <c r="K221" i="127" s="1"/>
  <c r="H221" i="128" s="1"/>
  <c r="K221" i="128" s="1"/>
  <c r="H221" i="129" s="1"/>
  <c r="K221" i="129" s="1"/>
  <c r="H221" i="130" s="1"/>
  <c r="K221" i="130" s="1"/>
  <c r="H221" i="131" s="1"/>
  <c r="K221" i="131" s="1"/>
  <c r="H221" i="132" s="1"/>
  <c r="K221" i="132" s="1"/>
  <c r="H221" i="133" s="1"/>
  <c r="K221" i="133" s="1"/>
  <c r="H221" i="134" s="1"/>
  <c r="K221" i="134" s="1"/>
  <c r="H221" i="135" s="1"/>
  <c r="K221" i="135" s="1"/>
  <c r="H221" i="136" s="1"/>
  <c r="K221" i="136" s="1"/>
  <c r="H221" i="137" s="1"/>
  <c r="K221" i="137" s="1"/>
  <c r="H221" i="138" s="1"/>
  <c r="K221" i="138" s="1"/>
  <c r="H221" i="139" s="1"/>
  <c r="K221" i="139" s="1"/>
  <c r="H221" i="140" s="1"/>
  <c r="K221" i="140" s="1"/>
  <c r="H221" i="141" s="1"/>
  <c r="K221" i="141" s="1"/>
  <c r="H221" i="142" s="1"/>
  <c r="K221" i="142" s="1"/>
  <c r="H221" i="143" s="1"/>
  <c r="K221" i="143" s="1"/>
  <c r="H221" i="144" s="1"/>
  <c r="K221" i="144" s="1"/>
  <c r="H221" i="145" s="1"/>
  <c r="K221" i="145" s="1"/>
  <c r="H221" i="146" s="1"/>
  <c r="K221" i="146" s="1"/>
  <c r="H221" i="147" s="1"/>
  <c r="K221" i="147" s="1"/>
  <c r="H221" i="148" s="1"/>
  <c r="K221" i="148" s="1"/>
  <c r="H221" i="149" s="1"/>
  <c r="K221" i="149" s="1"/>
  <c r="H221" i="150" s="1"/>
  <c r="K221" i="150" s="1"/>
  <c r="H221" i="151" s="1"/>
  <c r="K221" i="151" s="1"/>
  <c r="H221" i="152" s="1"/>
  <c r="K221" i="152" s="1"/>
  <c r="H221" i="153" s="1"/>
  <c r="K221" i="153" s="1"/>
  <c r="H221" i="154" s="1"/>
  <c r="K229" i="38"/>
  <c r="H229" i="106" s="1"/>
  <c r="K229" i="106" s="1"/>
  <c r="H229" i="107" s="1"/>
  <c r="K229" i="107" s="1"/>
  <c r="H229" i="108" s="1"/>
  <c r="K229" i="108" s="1"/>
  <c r="H229" i="109" s="1"/>
  <c r="K229" i="109" s="1"/>
  <c r="H229" i="110" s="1"/>
  <c r="K229" i="110" s="1"/>
  <c r="K237" i="38"/>
  <c r="H237" i="106" s="1"/>
  <c r="K237" i="106" s="1"/>
  <c r="H237" i="107" s="1"/>
  <c r="K237" i="107" s="1"/>
  <c r="H237" i="108" s="1"/>
  <c r="K237" i="108" s="1"/>
  <c r="H237" i="109" s="1"/>
  <c r="K237" i="109" s="1"/>
  <c r="H237" i="110" s="1"/>
  <c r="K237" i="110" s="1"/>
  <c r="O240" i="106"/>
  <c r="O240" i="107" s="1"/>
  <c r="O240" i="108" s="1"/>
  <c r="O240" i="109" s="1"/>
  <c r="O240" i="110" s="1"/>
  <c r="O240" i="111" s="1"/>
  <c r="O240" i="112" s="1"/>
  <c r="O240" i="113" s="1"/>
  <c r="O240" i="114" s="1"/>
  <c r="O240" i="115" s="1"/>
  <c r="O240" i="116" s="1"/>
  <c r="O240" i="117" s="1"/>
  <c r="O240" i="118" s="1"/>
  <c r="O240" i="119" s="1"/>
  <c r="O240" i="120" s="1"/>
  <c r="O240" i="121" s="1"/>
  <c r="O240" i="122" s="1"/>
  <c r="O240" i="123" s="1"/>
  <c r="O240" i="124" s="1"/>
  <c r="O240" i="125" s="1"/>
  <c r="O240" i="126" s="1"/>
  <c r="O240" i="127" s="1"/>
  <c r="O240" i="128" s="1"/>
  <c r="O240" i="129" s="1"/>
  <c r="O240" i="130" s="1"/>
  <c r="O240" i="131" s="1"/>
  <c r="O240" i="132" s="1"/>
  <c r="O240" i="133" s="1"/>
  <c r="O240" i="134" s="1"/>
  <c r="O240" i="135" s="1"/>
  <c r="O240" i="136" s="1"/>
  <c r="O240" i="137" s="1"/>
  <c r="O240" i="138" s="1"/>
  <c r="O240" i="139" s="1"/>
  <c r="O240" i="140" s="1"/>
  <c r="O240" i="141" s="1"/>
  <c r="O240" i="142" s="1"/>
  <c r="O240" i="143" s="1"/>
  <c r="O240" i="144" s="1"/>
  <c r="O240" i="145" s="1"/>
  <c r="O240" i="146" s="1"/>
  <c r="O240" i="147" s="1"/>
  <c r="O240" i="148" s="1"/>
  <c r="O240" i="149" s="1"/>
  <c r="O240" i="150" s="1"/>
  <c r="O240" i="151" s="1"/>
  <c r="O240" i="152" s="1"/>
  <c r="O240" i="153" s="1"/>
  <c r="O240" i="154" s="1"/>
  <c r="O240" i="155" s="1"/>
  <c r="O240" i="156" s="1"/>
  <c r="O240" i="157" s="1"/>
  <c r="O240" i="158" s="1"/>
  <c r="O240" i="159" s="1"/>
  <c r="O240" i="160" s="1"/>
  <c r="O240" i="161" s="1"/>
  <c r="O240" i="162" s="1"/>
  <c r="O240" i="163" s="1"/>
  <c r="Q240" i="38"/>
  <c r="E240" i="106"/>
  <c r="E240" i="107" s="1"/>
  <c r="E240" i="108" s="1"/>
  <c r="E240" i="109" s="1"/>
  <c r="E240" i="110" s="1"/>
  <c r="E240" i="111" s="1"/>
  <c r="E240" i="112" s="1"/>
  <c r="E240" i="113" s="1"/>
  <c r="E240" i="114" s="1"/>
  <c r="E240" i="115" s="1"/>
  <c r="E240" i="116" s="1"/>
  <c r="E240" i="117" s="1"/>
  <c r="E240" i="118" s="1"/>
  <c r="E240" i="119" s="1"/>
  <c r="E240" i="120" s="1"/>
  <c r="E240" i="121" s="1"/>
  <c r="E240" i="122" s="1"/>
  <c r="E240" i="123" s="1"/>
  <c r="E240" i="124" s="1"/>
  <c r="E240" i="125" s="1"/>
  <c r="E240" i="126" s="1"/>
  <c r="E240" i="127" s="1"/>
  <c r="E240" i="128" s="1"/>
  <c r="E240" i="129" s="1"/>
  <c r="E240" i="130" s="1"/>
  <c r="E240" i="131" s="1"/>
  <c r="E240" i="132" s="1"/>
  <c r="E240" i="133" s="1"/>
  <c r="E240" i="134" s="1"/>
  <c r="E240" i="135" s="1"/>
  <c r="E240" i="136" s="1"/>
  <c r="E240" i="137" s="1"/>
  <c r="E240" i="138" s="1"/>
  <c r="E240" i="139" s="1"/>
  <c r="E240" i="140" s="1"/>
  <c r="E240" i="141" s="1"/>
  <c r="E240" i="142" s="1"/>
  <c r="E240" i="143" s="1"/>
  <c r="E240" i="144" s="1"/>
  <c r="E240" i="145" s="1"/>
  <c r="E240" i="146" s="1"/>
  <c r="E240" i="147" s="1"/>
  <c r="E240" i="148" s="1"/>
  <c r="E240" i="149" s="1"/>
  <c r="E240" i="150" s="1"/>
  <c r="E240" i="151" s="1"/>
  <c r="E240" i="152" s="1"/>
  <c r="E240" i="153" s="1"/>
  <c r="E240" i="154" s="1"/>
  <c r="E240" i="155" s="1"/>
  <c r="E240" i="156" s="1"/>
  <c r="E240" i="157" s="1"/>
  <c r="E240" i="158" s="1"/>
  <c r="E240" i="159" s="1"/>
  <c r="E240" i="160" s="1"/>
  <c r="E240" i="161" s="1"/>
  <c r="E240" i="162" s="1"/>
  <c r="E240" i="163" s="1"/>
  <c r="E83" i="106"/>
  <c r="E83" i="107" s="1"/>
  <c r="E83" i="108" s="1"/>
  <c r="E83" i="109" s="1"/>
  <c r="E83" i="110" s="1"/>
  <c r="E83" i="111" s="1"/>
  <c r="E83" i="112" s="1"/>
  <c r="E83" i="113" s="1"/>
  <c r="E83" i="114" s="1"/>
  <c r="E83" i="115" s="1"/>
  <c r="E83" i="116" s="1"/>
  <c r="E83" i="117" s="1"/>
  <c r="E83" i="118" s="1"/>
  <c r="E83" i="119" s="1"/>
  <c r="E83" i="120" s="1"/>
  <c r="E83" i="121" s="1"/>
  <c r="E83" i="122" s="1"/>
  <c r="E83" i="123" s="1"/>
  <c r="E83" i="124" s="1"/>
  <c r="E83" i="125" s="1"/>
  <c r="E83" i="126" s="1"/>
  <c r="E83" i="127" s="1"/>
  <c r="E83" i="128" s="1"/>
  <c r="E83" i="129" s="1"/>
  <c r="E83" i="130" s="1"/>
  <c r="E83" i="131" s="1"/>
  <c r="E83" i="132" s="1"/>
  <c r="E83" i="133" s="1"/>
  <c r="E83" i="134" s="1"/>
  <c r="E83" i="135" s="1"/>
  <c r="E83" i="136" s="1"/>
  <c r="E83" i="137" s="1"/>
  <c r="E83" i="138" s="1"/>
  <c r="E83" i="139" s="1"/>
  <c r="E83" i="140" s="1"/>
  <c r="E83" i="141" s="1"/>
  <c r="E83" i="142" s="1"/>
  <c r="E83" i="143" s="1"/>
  <c r="E83" i="144" s="1"/>
  <c r="E83" i="145" s="1"/>
  <c r="E83" i="146" s="1"/>
  <c r="E83" i="147" s="1"/>
  <c r="E83" i="148" s="1"/>
  <c r="E83" i="149" s="1"/>
  <c r="E83" i="150" s="1"/>
  <c r="E83" i="151" s="1"/>
  <c r="E83" i="152" s="1"/>
  <c r="E83" i="153" s="1"/>
  <c r="E83" i="154" s="1"/>
  <c r="E83" i="155" s="1"/>
  <c r="E83" i="156" s="1"/>
  <c r="E83" i="157" s="1"/>
  <c r="E83" i="158" s="1"/>
  <c r="E83" i="159" s="1"/>
  <c r="E83" i="160" s="1"/>
  <c r="E83" i="161" s="1"/>
  <c r="E83" i="162" s="1"/>
  <c r="E83" i="163" s="1"/>
  <c r="E84" i="106"/>
  <c r="E84" i="107" s="1"/>
  <c r="E84" i="108" s="1"/>
  <c r="E84" i="109" s="1"/>
  <c r="E84" i="110" s="1"/>
  <c r="E84" i="111" s="1"/>
  <c r="E84" i="112" s="1"/>
  <c r="E84" i="113" s="1"/>
  <c r="E84" i="114" s="1"/>
  <c r="E84" i="115" s="1"/>
  <c r="E84" i="116" s="1"/>
  <c r="E84" i="117" s="1"/>
  <c r="E84" i="118" s="1"/>
  <c r="E84" i="119" s="1"/>
  <c r="E84" i="120" s="1"/>
  <c r="E84" i="121" s="1"/>
  <c r="E84" i="122" s="1"/>
  <c r="E84" i="123" s="1"/>
  <c r="E84" i="124" s="1"/>
  <c r="E84" i="125" s="1"/>
  <c r="E84" i="126" s="1"/>
  <c r="E84" i="127" s="1"/>
  <c r="E84" i="128" s="1"/>
  <c r="E84" i="129" s="1"/>
  <c r="E84" i="130" s="1"/>
  <c r="E84" i="131" s="1"/>
  <c r="E84" i="132" s="1"/>
  <c r="E84" i="133" s="1"/>
  <c r="E84" i="134" s="1"/>
  <c r="E84" i="135" s="1"/>
  <c r="E84" i="136" s="1"/>
  <c r="E84" i="137" s="1"/>
  <c r="E84" i="138" s="1"/>
  <c r="E84" i="139" s="1"/>
  <c r="E84" i="140" s="1"/>
  <c r="E84" i="141" s="1"/>
  <c r="E84" i="142" s="1"/>
  <c r="E84" i="143" s="1"/>
  <c r="E84" i="144" s="1"/>
  <c r="E84" i="145" s="1"/>
  <c r="E84" i="146" s="1"/>
  <c r="E84" i="147" s="1"/>
  <c r="E84" i="148" s="1"/>
  <c r="E84" i="149" s="1"/>
  <c r="E84" i="150" s="1"/>
  <c r="E84" i="151" s="1"/>
  <c r="E84" i="152" s="1"/>
  <c r="E84" i="153" s="1"/>
  <c r="E84" i="154" s="1"/>
  <c r="E84" i="155" s="1"/>
  <c r="E84" i="156" s="1"/>
  <c r="E84" i="157" s="1"/>
  <c r="E84" i="158" s="1"/>
  <c r="E84" i="159" s="1"/>
  <c r="E84" i="160" s="1"/>
  <c r="E84" i="161" s="1"/>
  <c r="E84" i="162" s="1"/>
  <c r="E84" i="163" s="1"/>
  <c r="E85" i="106"/>
  <c r="E85" i="107" s="1"/>
  <c r="E85" i="108" s="1"/>
  <c r="E85" i="109" s="1"/>
  <c r="E85" i="110" s="1"/>
  <c r="E85" i="111" s="1"/>
  <c r="E85" i="112" s="1"/>
  <c r="E85" i="113" s="1"/>
  <c r="E85" i="114" s="1"/>
  <c r="E85" i="115" s="1"/>
  <c r="E85" i="116" s="1"/>
  <c r="E85" i="117" s="1"/>
  <c r="E85" i="118" s="1"/>
  <c r="E85" i="119" s="1"/>
  <c r="E85" i="120" s="1"/>
  <c r="E85" i="121" s="1"/>
  <c r="E85" i="122" s="1"/>
  <c r="E85" i="123" s="1"/>
  <c r="E85" i="124" s="1"/>
  <c r="E85" i="125" s="1"/>
  <c r="E85" i="126" s="1"/>
  <c r="E85" i="127" s="1"/>
  <c r="E85" i="128" s="1"/>
  <c r="E85" i="129" s="1"/>
  <c r="E85" i="130" s="1"/>
  <c r="E85" i="131" s="1"/>
  <c r="E85" i="132" s="1"/>
  <c r="E85" i="133" s="1"/>
  <c r="E85" i="134" s="1"/>
  <c r="E85" i="135" s="1"/>
  <c r="E85" i="136" s="1"/>
  <c r="E85" i="137" s="1"/>
  <c r="E85" i="138" s="1"/>
  <c r="E85" i="139" s="1"/>
  <c r="E85" i="140" s="1"/>
  <c r="E85" i="141" s="1"/>
  <c r="E85" i="142" s="1"/>
  <c r="E85" i="143" s="1"/>
  <c r="E85" i="144" s="1"/>
  <c r="E85" i="145" s="1"/>
  <c r="E85" i="146" s="1"/>
  <c r="E85" i="147" s="1"/>
  <c r="E85" i="148" s="1"/>
  <c r="E85" i="149" s="1"/>
  <c r="E85" i="150" s="1"/>
  <c r="E85" i="151" s="1"/>
  <c r="E85" i="152" s="1"/>
  <c r="E85" i="153" s="1"/>
  <c r="E85" i="154" s="1"/>
  <c r="E85" i="155" s="1"/>
  <c r="E85" i="156" s="1"/>
  <c r="E85" i="157" s="1"/>
  <c r="E85" i="158" s="1"/>
  <c r="E85" i="159" s="1"/>
  <c r="E85" i="160" s="1"/>
  <c r="E85" i="161" s="1"/>
  <c r="E85" i="162" s="1"/>
  <c r="E85" i="163" s="1"/>
  <c r="E86" i="106"/>
  <c r="E86" i="107" s="1"/>
  <c r="E86" i="108" s="1"/>
  <c r="E86" i="109" s="1"/>
  <c r="E86" i="110" s="1"/>
  <c r="E86" i="111" s="1"/>
  <c r="E86" i="112" s="1"/>
  <c r="E86" i="113" s="1"/>
  <c r="E86" i="114" s="1"/>
  <c r="E86" i="115" s="1"/>
  <c r="E86" i="116" s="1"/>
  <c r="E86" i="117" s="1"/>
  <c r="E86" i="118" s="1"/>
  <c r="E86" i="119" s="1"/>
  <c r="E86" i="120" s="1"/>
  <c r="E86" i="121" s="1"/>
  <c r="E86" i="122" s="1"/>
  <c r="E86" i="123" s="1"/>
  <c r="E86" i="124" s="1"/>
  <c r="E86" i="125" s="1"/>
  <c r="E86" i="126" s="1"/>
  <c r="E86" i="127" s="1"/>
  <c r="E86" i="128" s="1"/>
  <c r="E86" i="129" s="1"/>
  <c r="E86" i="130" s="1"/>
  <c r="E86" i="131" s="1"/>
  <c r="E86" i="132" s="1"/>
  <c r="E86" i="133" s="1"/>
  <c r="E86" i="134" s="1"/>
  <c r="E86" i="135" s="1"/>
  <c r="E86" i="136" s="1"/>
  <c r="E86" i="137" s="1"/>
  <c r="E86" i="138" s="1"/>
  <c r="E86" i="139" s="1"/>
  <c r="E86" i="140" s="1"/>
  <c r="E86" i="141" s="1"/>
  <c r="E86" i="142" s="1"/>
  <c r="E86" i="143" s="1"/>
  <c r="E86" i="144" s="1"/>
  <c r="E86" i="145" s="1"/>
  <c r="E86" i="146" s="1"/>
  <c r="E86" i="147" s="1"/>
  <c r="E86" i="148" s="1"/>
  <c r="E86" i="149" s="1"/>
  <c r="E86" i="150" s="1"/>
  <c r="E86" i="151" s="1"/>
  <c r="E86" i="152" s="1"/>
  <c r="E86" i="153" s="1"/>
  <c r="E86" i="154" s="1"/>
  <c r="E86" i="155" s="1"/>
  <c r="E86" i="156" s="1"/>
  <c r="E86" i="157" s="1"/>
  <c r="E86" i="158" s="1"/>
  <c r="E86" i="159" s="1"/>
  <c r="E86" i="160" s="1"/>
  <c r="E86" i="161" s="1"/>
  <c r="E86" i="162" s="1"/>
  <c r="E86" i="163" s="1"/>
  <c r="E87" i="106"/>
  <c r="E87" i="107" s="1"/>
  <c r="E87" i="108" s="1"/>
  <c r="E87" i="109" s="1"/>
  <c r="E87" i="110" s="1"/>
  <c r="E87" i="111" s="1"/>
  <c r="E87" i="112" s="1"/>
  <c r="E87" i="113" s="1"/>
  <c r="E87" i="114" s="1"/>
  <c r="E87" i="115" s="1"/>
  <c r="E87" i="116" s="1"/>
  <c r="E87" i="117" s="1"/>
  <c r="E87" i="118" s="1"/>
  <c r="E87" i="119" s="1"/>
  <c r="E87" i="120" s="1"/>
  <c r="E87" i="121" s="1"/>
  <c r="E87" i="122" s="1"/>
  <c r="E87" i="123" s="1"/>
  <c r="E87" i="124" s="1"/>
  <c r="E87" i="125" s="1"/>
  <c r="E87" i="126" s="1"/>
  <c r="E87" i="127" s="1"/>
  <c r="E87" i="128" s="1"/>
  <c r="E87" i="129" s="1"/>
  <c r="E87" i="130" s="1"/>
  <c r="E87" i="131" s="1"/>
  <c r="E87" i="132" s="1"/>
  <c r="E87" i="133" s="1"/>
  <c r="E87" i="134" s="1"/>
  <c r="E87" i="135" s="1"/>
  <c r="E87" i="136" s="1"/>
  <c r="E87" i="137" s="1"/>
  <c r="E87" i="138" s="1"/>
  <c r="E87" i="139" s="1"/>
  <c r="E87" i="140" s="1"/>
  <c r="E87" i="141" s="1"/>
  <c r="E87" i="142" s="1"/>
  <c r="E87" i="143" s="1"/>
  <c r="E87" i="144" s="1"/>
  <c r="E87" i="145" s="1"/>
  <c r="E87" i="146" s="1"/>
  <c r="E87" i="147" s="1"/>
  <c r="E87" i="148" s="1"/>
  <c r="E87" i="149" s="1"/>
  <c r="E87" i="150" s="1"/>
  <c r="E87" i="151" s="1"/>
  <c r="E87" i="152" s="1"/>
  <c r="E87" i="153" s="1"/>
  <c r="E87" i="154" s="1"/>
  <c r="E87" i="155" s="1"/>
  <c r="E87" i="156" s="1"/>
  <c r="E87" i="157" s="1"/>
  <c r="E87" i="158" s="1"/>
  <c r="E87" i="159" s="1"/>
  <c r="E87" i="160" s="1"/>
  <c r="E87" i="161" s="1"/>
  <c r="E87" i="162" s="1"/>
  <c r="E87" i="163" s="1"/>
  <c r="E88" i="106"/>
  <c r="E88" i="107" s="1"/>
  <c r="E88" i="108" s="1"/>
  <c r="E88" i="109" s="1"/>
  <c r="E88" i="110" s="1"/>
  <c r="E88" i="111" s="1"/>
  <c r="E88" i="112" s="1"/>
  <c r="E88" i="113" s="1"/>
  <c r="E88" i="114" s="1"/>
  <c r="E88" i="115" s="1"/>
  <c r="E88" i="116" s="1"/>
  <c r="E88" i="117" s="1"/>
  <c r="E88" i="118" s="1"/>
  <c r="E88" i="119" s="1"/>
  <c r="E88" i="120" s="1"/>
  <c r="E88" i="121" s="1"/>
  <c r="E88" i="122" s="1"/>
  <c r="E88" i="123" s="1"/>
  <c r="E88" i="124" s="1"/>
  <c r="E88" i="125" s="1"/>
  <c r="E88" i="126" s="1"/>
  <c r="E88" i="127" s="1"/>
  <c r="E88" i="128" s="1"/>
  <c r="E88" i="129" s="1"/>
  <c r="E88" i="130" s="1"/>
  <c r="E88" i="131" s="1"/>
  <c r="E88" i="132" s="1"/>
  <c r="E88" i="133" s="1"/>
  <c r="E88" i="134" s="1"/>
  <c r="E88" i="135" s="1"/>
  <c r="E88" i="136" s="1"/>
  <c r="E88" i="137" s="1"/>
  <c r="E88" i="138" s="1"/>
  <c r="E88" i="139" s="1"/>
  <c r="E88" i="140" s="1"/>
  <c r="E88" i="141" s="1"/>
  <c r="E88" i="142" s="1"/>
  <c r="E88" i="143" s="1"/>
  <c r="E88" i="144" s="1"/>
  <c r="E88" i="145" s="1"/>
  <c r="E88" i="146" s="1"/>
  <c r="E88" i="147" s="1"/>
  <c r="E88" i="148" s="1"/>
  <c r="E88" i="149" s="1"/>
  <c r="E88" i="150" s="1"/>
  <c r="E88" i="151" s="1"/>
  <c r="E88" i="152" s="1"/>
  <c r="E88" i="153" s="1"/>
  <c r="E88" i="154" s="1"/>
  <c r="E88" i="155" s="1"/>
  <c r="E88" i="156" s="1"/>
  <c r="E88" i="157" s="1"/>
  <c r="E88" i="158" s="1"/>
  <c r="E88" i="159" s="1"/>
  <c r="E88" i="160" s="1"/>
  <c r="E88" i="161" s="1"/>
  <c r="E88" i="162" s="1"/>
  <c r="E88" i="163" s="1"/>
  <c r="E89" i="106"/>
  <c r="E89" i="107" s="1"/>
  <c r="E89" i="108" s="1"/>
  <c r="E89" i="109" s="1"/>
  <c r="E89" i="110" s="1"/>
  <c r="E89" i="111" s="1"/>
  <c r="E89" i="112" s="1"/>
  <c r="E89" i="113" s="1"/>
  <c r="E89" i="114" s="1"/>
  <c r="E89" i="115" s="1"/>
  <c r="E89" i="116" s="1"/>
  <c r="E89" i="117" s="1"/>
  <c r="E89" i="118" s="1"/>
  <c r="E89" i="119" s="1"/>
  <c r="E89" i="120" s="1"/>
  <c r="E89" i="121" s="1"/>
  <c r="E89" i="122" s="1"/>
  <c r="E89" i="123" s="1"/>
  <c r="E89" i="124" s="1"/>
  <c r="E89" i="125" s="1"/>
  <c r="E89" i="126" s="1"/>
  <c r="E89" i="127" s="1"/>
  <c r="E89" i="128" s="1"/>
  <c r="E89" i="129" s="1"/>
  <c r="E89" i="130" s="1"/>
  <c r="E89" i="131" s="1"/>
  <c r="E89" i="132" s="1"/>
  <c r="E89" i="133" s="1"/>
  <c r="E89" i="134" s="1"/>
  <c r="E89" i="135" s="1"/>
  <c r="E89" i="136" s="1"/>
  <c r="E89" i="137" s="1"/>
  <c r="E89" i="138" s="1"/>
  <c r="E89" i="139" s="1"/>
  <c r="E89" i="140" s="1"/>
  <c r="E89" i="141" s="1"/>
  <c r="E89" i="142" s="1"/>
  <c r="E89" i="143" s="1"/>
  <c r="E89" i="144" s="1"/>
  <c r="E89" i="145" s="1"/>
  <c r="E89" i="146" s="1"/>
  <c r="E89" i="147" s="1"/>
  <c r="E89" i="148" s="1"/>
  <c r="E89" i="149" s="1"/>
  <c r="E89" i="150" s="1"/>
  <c r="E89" i="151" s="1"/>
  <c r="E89" i="152" s="1"/>
  <c r="E89" i="153" s="1"/>
  <c r="E89" i="154" s="1"/>
  <c r="E89" i="155" s="1"/>
  <c r="E89" i="156" s="1"/>
  <c r="E89" i="157" s="1"/>
  <c r="E89" i="158" s="1"/>
  <c r="E89" i="159" s="1"/>
  <c r="E89" i="160" s="1"/>
  <c r="E89" i="161" s="1"/>
  <c r="E89" i="162" s="1"/>
  <c r="E89" i="163" s="1"/>
  <c r="E90" i="106"/>
  <c r="E90" i="107" s="1"/>
  <c r="E90" i="108" s="1"/>
  <c r="E90" i="109" s="1"/>
  <c r="E90" i="110" s="1"/>
  <c r="E90" i="111" s="1"/>
  <c r="E90" i="112" s="1"/>
  <c r="E90" i="113" s="1"/>
  <c r="E90" i="114" s="1"/>
  <c r="E90" i="115" s="1"/>
  <c r="E90" i="116" s="1"/>
  <c r="E90" i="117" s="1"/>
  <c r="E90" i="118" s="1"/>
  <c r="E90" i="119" s="1"/>
  <c r="E90" i="120" s="1"/>
  <c r="E90" i="121" s="1"/>
  <c r="E90" i="122" s="1"/>
  <c r="E90" i="123" s="1"/>
  <c r="E90" i="124" s="1"/>
  <c r="E90" i="125" s="1"/>
  <c r="E90" i="126" s="1"/>
  <c r="E90" i="127" s="1"/>
  <c r="E90" i="128" s="1"/>
  <c r="E90" i="129" s="1"/>
  <c r="E90" i="130" s="1"/>
  <c r="E90" i="131" s="1"/>
  <c r="E90" i="132" s="1"/>
  <c r="E90" i="133" s="1"/>
  <c r="E90" i="134" s="1"/>
  <c r="E90" i="135" s="1"/>
  <c r="E90" i="136" s="1"/>
  <c r="E90" i="137" s="1"/>
  <c r="E90" i="138" s="1"/>
  <c r="E90" i="139" s="1"/>
  <c r="E90" i="140" s="1"/>
  <c r="E90" i="141" s="1"/>
  <c r="E90" i="142" s="1"/>
  <c r="E90" i="143" s="1"/>
  <c r="E90" i="144" s="1"/>
  <c r="E90" i="145" s="1"/>
  <c r="E90" i="146" s="1"/>
  <c r="E90" i="147" s="1"/>
  <c r="E90" i="148" s="1"/>
  <c r="E90" i="149" s="1"/>
  <c r="E90" i="150" s="1"/>
  <c r="E90" i="151" s="1"/>
  <c r="E90" i="152" s="1"/>
  <c r="E90" i="153" s="1"/>
  <c r="E90" i="154" s="1"/>
  <c r="E90" i="155" s="1"/>
  <c r="E90" i="156" s="1"/>
  <c r="E90" i="157" s="1"/>
  <c r="E90" i="158" s="1"/>
  <c r="E90" i="159" s="1"/>
  <c r="E90" i="160" s="1"/>
  <c r="E90" i="161" s="1"/>
  <c r="E90" i="162" s="1"/>
  <c r="E90" i="163" s="1"/>
  <c r="E91" i="106"/>
  <c r="E91" i="107" s="1"/>
  <c r="E91" i="108" s="1"/>
  <c r="E91" i="109" s="1"/>
  <c r="E91" i="110" s="1"/>
  <c r="E91" i="111" s="1"/>
  <c r="E91" i="112" s="1"/>
  <c r="E91" i="113" s="1"/>
  <c r="E91" i="114" s="1"/>
  <c r="E91" i="115" s="1"/>
  <c r="E91" i="116" s="1"/>
  <c r="E91" i="117" s="1"/>
  <c r="E91" i="118" s="1"/>
  <c r="E91" i="119" s="1"/>
  <c r="E91" i="120" s="1"/>
  <c r="E91" i="121" s="1"/>
  <c r="E91" i="122" s="1"/>
  <c r="E91" i="123" s="1"/>
  <c r="E91" i="124" s="1"/>
  <c r="E91" i="125" s="1"/>
  <c r="E91" i="126" s="1"/>
  <c r="E91" i="127" s="1"/>
  <c r="E91" i="128" s="1"/>
  <c r="E91" i="129" s="1"/>
  <c r="E91" i="130" s="1"/>
  <c r="E91" i="131" s="1"/>
  <c r="E91" i="132" s="1"/>
  <c r="E91" i="133" s="1"/>
  <c r="E91" i="134" s="1"/>
  <c r="E91" i="135" s="1"/>
  <c r="E91" i="136" s="1"/>
  <c r="E91" i="137" s="1"/>
  <c r="E91" i="138" s="1"/>
  <c r="E91" i="139" s="1"/>
  <c r="E91" i="140" s="1"/>
  <c r="E91" i="141" s="1"/>
  <c r="E91" i="142" s="1"/>
  <c r="E91" i="143" s="1"/>
  <c r="E91" i="144" s="1"/>
  <c r="E91" i="145" s="1"/>
  <c r="E91" i="146" s="1"/>
  <c r="E91" i="147" s="1"/>
  <c r="E91" i="148" s="1"/>
  <c r="E91" i="149" s="1"/>
  <c r="E91" i="150" s="1"/>
  <c r="E91" i="151" s="1"/>
  <c r="E91" i="152" s="1"/>
  <c r="E91" i="153" s="1"/>
  <c r="E91" i="154" s="1"/>
  <c r="E91" i="155" s="1"/>
  <c r="E91" i="156" s="1"/>
  <c r="E91" i="157" s="1"/>
  <c r="E91" i="158" s="1"/>
  <c r="E91" i="159" s="1"/>
  <c r="E91" i="160" s="1"/>
  <c r="E91" i="161" s="1"/>
  <c r="E91" i="162" s="1"/>
  <c r="E91" i="163" s="1"/>
  <c r="E92" i="106"/>
  <c r="E92" i="107" s="1"/>
  <c r="E92" i="108" s="1"/>
  <c r="E92" i="109" s="1"/>
  <c r="E92" i="110" s="1"/>
  <c r="E92" i="111" s="1"/>
  <c r="E92" i="112" s="1"/>
  <c r="E92" i="113" s="1"/>
  <c r="E92" i="114" s="1"/>
  <c r="E92" i="115" s="1"/>
  <c r="E92" i="116" s="1"/>
  <c r="E92" i="117" s="1"/>
  <c r="E92" i="118" s="1"/>
  <c r="E92" i="119" s="1"/>
  <c r="E92" i="120" s="1"/>
  <c r="E92" i="121" s="1"/>
  <c r="E92" i="122" s="1"/>
  <c r="E92" i="123" s="1"/>
  <c r="E92" i="124" s="1"/>
  <c r="E92" i="125" s="1"/>
  <c r="E92" i="126" s="1"/>
  <c r="E92" i="127" s="1"/>
  <c r="E92" i="128" s="1"/>
  <c r="E92" i="129" s="1"/>
  <c r="E92" i="130" s="1"/>
  <c r="E92" i="131" s="1"/>
  <c r="E92" i="132" s="1"/>
  <c r="E92" i="133" s="1"/>
  <c r="E92" i="134" s="1"/>
  <c r="E92" i="135" s="1"/>
  <c r="E92" i="136" s="1"/>
  <c r="E92" i="137" s="1"/>
  <c r="E92" i="138" s="1"/>
  <c r="E92" i="139" s="1"/>
  <c r="E92" i="140" s="1"/>
  <c r="E92" i="141" s="1"/>
  <c r="E92" i="142" s="1"/>
  <c r="E92" i="143" s="1"/>
  <c r="E92" i="144" s="1"/>
  <c r="E92" i="145" s="1"/>
  <c r="E92" i="146" s="1"/>
  <c r="E92" i="147" s="1"/>
  <c r="E92" i="148" s="1"/>
  <c r="E92" i="149" s="1"/>
  <c r="E92" i="150" s="1"/>
  <c r="E92" i="151" s="1"/>
  <c r="E92" i="152" s="1"/>
  <c r="E92" i="153" s="1"/>
  <c r="E92" i="154" s="1"/>
  <c r="E92" i="155" s="1"/>
  <c r="E92" i="156" s="1"/>
  <c r="E92" i="157" s="1"/>
  <c r="E92" i="158" s="1"/>
  <c r="E92" i="159" s="1"/>
  <c r="E92" i="160" s="1"/>
  <c r="E92" i="161" s="1"/>
  <c r="E92" i="162" s="1"/>
  <c r="E92" i="163" s="1"/>
  <c r="E93" i="106"/>
  <c r="E93" i="107" s="1"/>
  <c r="E93" i="108" s="1"/>
  <c r="E93" i="109" s="1"/>
  <c r="E93" i="110" s="1"/>
  <c r="E93" i="111" s="1"/>
  <c r="E93" i="112" s="1"/>
  <c r="E93" i="113" s="1"/>
  <c r="E93" i="114" s="1"/>
  <c r="E93" i="115" s="1"/>
  <c r="E93" i="116" s="1"/>
  <c r="E93" i="117" s="1"/>
  <c r="E93" i="118" s="1"/>
  <c r="E93" i="119" s="1"/>
  <c r="E93" i="120" s="1"/>
  <c r="E93" i="121" s="1"/>
  <c r="E93" i="122" s="1"/>
  <c r="E93" i="123" s="1"/>
  <c r="E93" i="124" s="1"/>
  <c r="E93" i="125" s="1"/>
  <c r="E93" i="126" s="1"/>
  <c r="E93" i="127" s="1"/>
  <c r="E93" i="128" s="1"/>
  <c r="E93" i="129" s="1"/>
  <c r="E93" i="130" s="1"/>
  <c r="E93" i="131" s="1"/>
  <c r="E93" i="132" s="1"/>
  <c r="E93" i="133" s="1"/>
  <c r="E93" i="134" s="1"/>
  <c r="E93" i="135" s="1"/>
  <c r="E93" i="136" s="1"/>
  <c r="E93" i="137" s="1"/>
  <c r="E93" i="138" s="1"/>
  <c r="E93" i="139" s="1"/>
  <c r="E93" i="140" s="1"/>
  <c r="E93" i="141" s="1"/>
  <c r="E93" i="142" s="1"/>
  <c r="E93" i="143" s="1"/>
  <c r="E93" i="144" s="1"/>
  <c r="E93" i="145" s="1"/>
  <c r="E93" i="146" s="1"/>
  <c r="E93" i="147" s="1"/>
  <c r="E93" i="148" s="1"/>
  <c r="E93" i="149" s="1"/>
  <c r="E93" i="150" s="1"/>
  <c r="E93" i="151" s="1"/>
  <c r="E93" i="152" s="1"/>
  <c r="E93" i="153" s="1"/>
  <c r="E93" i="154" s="1"/>
  <c r="E93" i="155" s="1"/>
  <c r="E93" i="156" s="1"/>
  <c r="E93" i="157" s="1"/>
  <c r="E93" i="158" s="1"/>
  <c r="E93" i="159" s="1"/>
  <c r="E93" i="160" s="1"/>
  <c r="E93" i="161" s="1"/>
  <c r="E93" i="162" s="1"/>
  <c r="E93" i="163" s="1"/>
  <c r="E94" i="106"/>
  <c r="E94" i="107" s="1"/>
  <c r="E94" i="108" s="1"/>
  <c r="E94" i="109" s="1"/>
  <c r="E94" i="110" s="1"/>
  <c r="E94" i="111" s="1"/>
  <c r="E94" i="112" s="1"/>
  <c r="E94" i="113" s="1"/>
  <c r="E94" i="114" s="1"/>
  <c r="E94" i="115" s="1"/>
  <c r="E94" i="116" s="1"/>
  <c r="E94" i="117" s="1"/>
  <c r="E94" i="118" s="1"/>
  <c r="E94" i="119" s="1"/>
  <c r="E94" i="120" s="1"/>
  <c r="E94" i="121" s="1"/>
  <c r="E94" i="122" s="1"/>
  <c r="E94" i="123" s="1"/>
  <c r="E94" i="124" s="1"/>
  <c r="E94" i="125" s="1"/>
  <c r="E94" i="126" s="1"/>
  <c r="E94" i="127" s="1"/>
  <c r="E94" i="128" s="1"/>
  <c r="E94" i="129" s="1"/>
  <c r="E94" i="130" s="1"/>
  <c r="E94" i="131" s="1"/>
  <c r="E94" i="132" s="1"/>
  <c r="E94" i="133" s="1"/>
  <c r="E94" i="134" s="1"/>
  <c r="E94" i="135" s="1"/>
  <c r="E94" i="136" s="1"/>
  <c r="E94" i="137" s="1"/>
  <c r="E94" i="138" s="1"/>
  <c r="E94" i="139" s="1"/>
  <c r="E94" i="140" s="1"/>
  <c r="E94" i="141" s="1"/>
  <c r="E94" i="142" s="1"/>
  <c r="E94" i="143" s="1"/>
  <c r="E94" i="144" s="1"/>
  <c r="E94" i="145" s="1"/>
  <c r="E94" i="146" s="1"/>
  <c r="E94" i="147" s="1"/>
  <c r="E94" i="148" s="1"/>
  <c r="E94" i="149" s="1"/>
  <c r="E94" i="150" s="1"/>
  <c r="E94" i="151" s="1"/>
  <c r="E94" i="152" s="1"/>
  <c r="E94" i="153" s="1"/>
  <c r="E94" i="154" s="1"/>
  <c r="E94" i="155" s="1"/>
  <c r="E94" i="156" s="1"/>
  <c r="E94" i="157" s="1"/>
  <c r="E94" i="158" s="1"/>
  <c r="E94" i="159" s="1"/>
  <c r="E94" i="160" s="1"/>
  <c r="E94" i="161" s="1"/>
  <c r="E94" i="162" s="1"/>
  <c r="E94" i="163" s="1"/>
  <c r="E95" i="106"/>
  <c r="E95" i="107" s="1"/>
  <c r="E95" i="108" s="1"/>
  <c r="E95" i="109" s="1"/>
  <c r="E95" i="110" s="1"/>
  <c r="E95" i="111" s="1"/>
  <c r="E95" i="112" s="1"/>
  <c r="E95" i="113" s="1"/>
  <c r="E95" i="114" s="1"/>
  <c r="E95" i="115" s="1"/>
  <c r="E95" i="116" s="1"/>
  <c r="E95" i="117" s="1"/>
  <c r="E95" i="118" s="1"/>
  <c r="E95" i="119" s="1"/>
  <c r="E95" i="120" s="1"/>
  <c r="E95" i="121" s="1"/>
  <c r="E95" i="122" s="1"/>
  <c r="E95" i="123" s="1"/>
  <c r="E95" i="124" s="1"/>
  <c r="E95" i="125" s="1"/>
  <c r="E95" i="126" s="1"/>
  <c r="E95" i="127" s="1"/>
  <c r="E95" i="128" s="1"/>
  <c r="E95" i="129" s="1"/>
  <c r="E95" i="130" s="1"/>
  <c r="E95" i="131" s="1"/>
  <c r="E95" i="132" s="1"/>
  <c r="E95" i="133" s="1"/>
  <c r="E95" i="134" s="1"/>
  <c r="E95" i="135" s="1"/>
  <c r="E95" i="136" s="1"/>
  <c r="E95" i="137" s="1"/>
  <c r="E95" i="138" s="1"/>
  <c r="E95" i="139" s="1"/>
  <c r="E95" i="140" s="1"/>
  <c r="E95" i="141" s="1"/>
  <c r="E95" i="142" s="1"/>
  <c r="E95" i="143" s="1"/>
  <c r="E95" i="144" s="1"/>
  <c r="E95" i="145" s="1"/>
  <c r="E95" i="146" s="1"/>
  <c r="E95" i="147" s="1"/>
  <c r="E95" i="148" s="1"/>
  <c r="E95" i="149" s="1"/>
  <c r="E95" i="150" s="1"/>
  <c r="E95" i="151" s="1"/>
  <c r="E95" i="152" s="1"/>
  <c r="E95" i="153" s="1"/>
  <c r="E95" i="154" s="1"/>
  <c r="E95" i="155" s="1"/>
  <c r="E95" i="156" s="1"/>
  <c r="E95" i="157" s="1"/>
  <c r="E95" i="158" s="1"/>
  <c r="E95" i="159" s="1"/>
  <c r="E95" i="160" s="1"/>
  <c r="E95" i="161" s="1"/>
  <c r="E95" i="162" s="1"/>
  <c r="E95" i="163" s="1"/>
  <c r="E96" i="106"/>
  <c r="E96" i="107" s="1"/>
  <c r="E96" i="108" s="1"/>
  <c r="E96" i="109" s="1"/>
  <c r="E96" i="110" s="1"/>
  <c r="E96" i="111" s="1"/>
  <c r="E96" i="112" s="1"/>
  <c r="E96" i="113" s="1"/>
  <c r="E96" i="114" s="1"/>
  <c r="E96" i="115" s="1"/>
  <c r="E96" i="116" s="1"/>
  <c r="E96" i="117" s="1"/>
  <c r="E96" i="118" s="1"/>
  <c r="E96" i="119" s="1"/>
  <c r="E96" i="120" s="1"/>
  <c r="E96" i="121" s="1"/>
  <c r="E96" i="122" s="1"/>
  <c r="E96" i="123" s="1"/>
  <c r="E96" i="124" s="1"/>
  <c r="E96" i="125" s="1"/>
  <c r="E96" i="126" s="1"/>
  <c r="E96" i="127" s="1"/>
  <c r="E96" i="128" s="1"/>
  <c r="E96" i="129" s="1"/>
  <c r="E96" i="130" s="1"/>
  <c r="E96" i="131" s="1"/>
  <c r="E96" i="132" s="1"/>
  <c r="E96" i="133" s="1"/>
  <c r="E96" i="134" s="1"/>
  <c r="E96" i="135" s="1"/>
  <c r="E96" i="136" s="1"/>
  <c r="E96" i="137" s="1"/>
  <c r="E96" i="138" s="1"/>
  <c r="E96" i="139" s="1"/>
  <c r="E96" i="140" s="1"/>
  <c r="E96" i="141" s="1"/>
  <c r="E96" i="142" s="1"/>
  <c r="E96" i="143" s="1"/>
  <c r="E96" i="144" s="1"/>
  <c r="E96" i="145" s="1"/>
  <c r="E96" i="146" s="1"/>
  <c r="E96" i="147" s="1"/>
  <c r="E96" i="148" s="1"/>
  <c r="E96" i="149" s="1"/>
  <c r="E96" i="150" s="1"/>
  <c r="E96" i="151" s="1"/>
  <c r="E96" i="152" s="1"/>
  <c r="E96" i="153" s="1"/>
  <c r="E96" i="154" s="1"/>
  <c r="E96" i="155" s="1"/>
  <c r="E96" i="156" s="1"/>
  <c r="E96" i="157" s="1"/>
  <c r="E96" i="158" s="1"/>
  <c r="E96" i="159" s="1"/>
  <c r="E96" i="160" s="1"/>
  <c r="E96" i="161" s="1"/>
  <c r="E96" i="162" s="1"/>
  <c r="E96" i="163" s="1"/>
  <c r="E97" i="106"/>
  <c r="E97" i="107" s="1"/>
  <c r="E97" i="108" s="1"/>
  <c r="E97" i="109" s="1"/>
  <c r="E97" i="110" s="1"/>
  <c r="E97" i="111" s="1"/>
  <c r="E97" i="112" s="1"/>
  <c r="E97" i="113" s="1"/>
  <c r="E97" i="114" s="1"/>
  <c r="E97" i="115" s="1"/>
  <c r="E97" i="116" s="1"/>
  <c r="E97" i="117" s="1"/>
  <c r="E97" i="118" s="1"/>
  <c r="E97" i="119" s="1"/>
  <c r="E97" i="120" s="1"/>
  <c r="E97" i="121" s="1"/>
  <c r="E97" i="122" s="1"/>
  <c r="E97" i="123" s="1"/>
  <c r="E97" i="124" s="1"/>
  <c r="E97" i="125" s="1"/>
  <c r="E97" i="126" s="1"/>
  <c r="E97" i="127" s="1"/>
  <c r="E97" i="128" s="1"/>
  <c r="E97" i="129" s="1"/>
  <c r="E97" i="130" s="1"/>
  <c r="E97" i="131" s="1"/>
  <c r="E97" i="132" s="1"/>
  <c r="E97" i="133" s="1"/>
  <c r="E97" i="134" s="1"/>
  <c r="E97" i="135" s="1"/>
  <c r="E97" i="136" s="1"/>
  <c r="E97" i="137" s="1"/>
  <c r="E97" i="138" s="1"/>
  <c r="E97" i="139" s="1"/>
  <c r="E97" i="140" s="1"/>
  <c r="E97" i="141" s="1"/>
  <c r="E97" i="142" s="1"/>
  <c r="E97" i="143" s="1"/>
  <c r="E97" i="144" s="1"/>
  <c r="E97" i="145" s="1"/>
  <c r="E97" i="146" s="1"/>
  <c r="E97" i="147" s="1"/>
  <c r="E97" i="148" s="1"/>
  <c r="E97" i="149" s="1"/>
  <c r="E97" i="150" s="1"/>
  <c r="E97" i="151" s="1"/>
  <c r="E97" i="152" s="1"/>
  <c r="E97" i="153" s="1"/>
  <c r="E97" i="154" s="1"/>
  <c r="E97" i="155" s="1"/>
  <c r="E97" i="156" s="1"/>
  <c r="E97" i="157" s="1"/>
  <c r="E97" i="158" s="1"/>
  <c r="E97" i="159" s="1"/>
  <c r="E97" i="160" s="1"/>
  <c r="E97" i="161" s="1"/>
  <c r="E97" i="162" s="1"/>
  <c r="E97" i="163" s="1"/>
  <c r="E98" i="106"/>
  <c r="E98" i="107" s="1"/>
  <c r="E98" i="108" s="1"/>
  <c r="E98" i="109" s="1"/>
  <c r="E98" i="110" s="1"/>
  <c r="E98" i="111" s="1"/>
  <c r="E98" i="112" s="1"/>
  <c r="E98" i="113" s="1"/>
  <c r="E98" i="114" s="1"/>
  <c r="E98" i="115" s="1"/>
  <c r="E98" i="116" s="1"/>
  <c r="E98" i="117" s="1"/>
  <c r="E98" i="118" s="1"/>
  <c r="E98" i="119" s="1"/>
  <c r="E98" i="120" s="1"/>
  <c r="E98" i="121" s="1"/>
  <c r="E98" i="122" s="1"/>
  <c r="E98" i="123" s="1"/>
  <c r="E98" i="124" s="1"/>
  <c r="E98" i="125" s="1"/>
  <c r="E98" i="126" s="1"/>
  <c r="E98" i="127" s="1"/>
  <c r="E98" i="128" s="1"/>
  <c r="E98" i="129" s="1"/>
  <c r="E98" i="130" s="1"/>
  <c r="E98" i="131" s="1"/>
  <c r="E98" i="132" s="1"/>
  <c r="E98" i="133" s="1"/>
  <c r="E98" i="134" s="1"/>
  <c r="E98" i="135" s="1"/>
  <c r="E98" i="136" s="1"/>
  <c r="E98" i="137" s="1"/>
  <c r="E98" i="138" s="1"/>
  <c r="E98" i="139" s="1"/>
  <c r="E98" i="140" s="1"/>
  <c r="E98" i="141" s="1"/>
  <c r="E98" i="142" s="1"/>
  <c r="E98" i="143" s="1"/>
  <c r="E98" i="144" s="1"/>
  <c r="E98" i="145" s="1"/>
  <c r="E98" i="146" s="1"/>
  <c r="E98" i="147" s="1"/>
  <c r="E98" i="148" s="1"/>
  <c r="E98" i="149" s="1"/>
  <c r="E98" i="150" s="1"/>
  <c r="E98" i="151" s="1"/>
  <c r="E98" i="152" s="1"/>
  <c r="E98" i="153" s="1"/>
  <c r="E98" i="154" s="1"/>
  <c r="E98" i="155" s="1"/>
  <c r="E98" i="156" s="1"/>
  <c r="E98" i="157" s="1"/>
  <c r="E98" i="158" s="1"/>
  <c r="E98" i="159" s="1"/>
  <c r="E98" i="160" s="1"/>
  <c r="E98" i="161" s="1"/>
  <c r="E98" i="162" s="1"/>
  <c r="E98" i="163" s="1"/>
  <c r="E99" i="106"/>
  <c r="E99" i="107" s="1"/>
  <c r="E99" i="108" s="1"/>
  <c r="E99" i="109" s="1"/>
  <c r="E99" i="110" s="1"/>
  <c r="E99" i="111" s="1"/>
  <c r="E99" i="112" s="1"/>
  <c r="E99" i="113" s="1"/>
  <c r="E99" i="114" s="1"/>
  <c r="E99" i="115" s="1"/>
  <c r="E99" i="116" s="1"/>
  <c r="E99" i="117" s="1"/>
  <c r="E99" i="118" s="1"/>
  <c r="E99" i="119" s="1"/>
  <c r="E99" i="120" s="1"/>
  <c r="E99" i="121" s="1"/>
  <c r="E99" i="122" s="1"/>
  <c r="E99" i="123" s="1"/>
  <c r="E99" i="124" s="1"/>
  <c r="E99" i="125" s="1"/>
  <c r="E99" i="126" s="1"/>
  <c r="E99" i="127" s="1"/>
  <c r="E99" i="128" s="1"/>
  <c r="E99" i="129" s="1"/>
  <c r="E99" i="130" s="1"/>
  <c r="E99" i="131" s="1"/>
  <c r="E99" i="132" s="1"/>
  <c r="E99" i="133" s="1"/>
  <c r="E99" i="134" s="1"/>
  <c r="E99" i="135" s="1"/>
  <c r="E99" i="136" s="1"/>
  <c r="E99" i="137" s="1"/>
  <c r="E99" i="138" s="1"/>
  <c r="E99" i="139" s="1"/>
  <c r="E99" i="140" s="1"/>
  <c r="E99" i="141" s="1"/>
  <c r="E99" i="142" s="1"/>
  <c r="E99" i="143" s="1"/>
  <c r="E99" i="144" s="1"/>
  <c r="E99" i="145" s="1"/>
  <c r="E99" i="146" s="1"/>
  <c r="E99" i="147" s="1"/>
  <c r="E99" i="148" s="1"/>
  <c r="E99" i="149" s="1"/>
  <c r="E99" i="150" s="1"/>
  <c r="E99" i="151" s="1"/>
  <c r="E99" i="152" s="1"/>
  <c r="E99" i="153" s="1"/>
  <c r="E99" i="154" s="1"/>
  <c r="E99" i="155" s="1"/>
  <c r="E99" i="156" s="1"/>
  <c r="E99" i="157" s="1"/>
  <c r="E99" i="158" s="1"/>
  <c r="E99" i="159" s="1"/>
  <c r="E99" i="160" s="1"/>
  <c r="E99" i="161" s="1"/>
  <c r="E99" i="162" s="1"/>
  <c r="E99" i="163" s="1"/>
  <c r="E100" i="106"/>
  <c r="E100" i="107" s="1"/>
  <c r="E100" i="108" s="1"/>
  <c r="E100" i="109" s="1"/>
  <c r="E100" i="110" s="1"/>
  <c r="E100" i="111" s="1"/>
  <c r="E100" i="112" s="1"/>
  <c r="E100" i="113" s="1"/>
  <c r="E100" i="114" s="1"/>
  <c r="E100" i="115" s="1"/>
  <c r="E100" i="116" s="1"/>
  <c r="E100" i="117" s="1"/>
  <c r="E100" i="118" s="1"/>
  <c r="E100" i="119" s="1"/>
  <c r="E100" i="120" s="1"/>
  <c r="E100" i="121" s="1"/>
  <c r="E100" i="122" s="1"/>
  <c r="E100" i="123" s="1"/>
  <c r="E100" i="124" s="1"/>
  <c r="E100" i="125" s="1"/>
  <c r="E100" i="126" s="1"/>
  <c r="E100" i="127" s="1"/>
  <c r="E100" i="128" s="1"/>
  <c r="E100" i="129" s="1"/>
  <c r="E100" i="130" s="1"/>
  <c r="E100" i="131" s="1"/>
  <c r="E100" i="132" s="1"/>
  <c r="E100" i="133" s="1"/>
  <c r="E100" i="134" s="1"/>
  <c r="E100" i="135" s="1"/>
  <c r="E100" i="136" s="1"/>
  <c r="E100" i="137" s="1"/>
  <c r="E100" i="138" s="1"/>
  <c r="E100" i="139" s="1"/>
  <c r="E100" i="140" s="1"/>
  <c r="E100" i="141" s="1"/>
  <c r="E100" i="142" s="1"/>
  <c r="E100" i="143" s="1"/>
  <c r="E100" i="144" s="1"/>
  <c r="E100" i="145" s="1"/>
  <c r="E100" i="146" s="1"/>
  <c r="E100" i="147" s="1"/>
  <c r="E100" i="148" s="1"/>
  <c r="E100" i="149" s="1"/>
  <c r="E100" i="150" s="1"/>
  <c r="E100" i="151" s="1"/>
  <c r="E100" i="152" s="1"/>
  <c r="E100" i="153" s="1"/>
  <c r="E100" i="154" s="1"/>
  <c r="E100" i="155" s="1"/>
  <c r="E100" i="156" s="1"/>
  <c r="E100" i="157" s="1"/>
  <c r="E100" i="158" s="1"/>
  <c r="E100" i="159" s="1"/>
  <c r="E100" i="160" s="1"/>
  <c r="E100" i="161" s="1"/>
  <c r="E100" i="162" s="1"/>
  <c r="E100" i="163" s="1"/>
  <c r="E101" i="106"/>
  <c r="E101" i="107" s="1"/>
  <c r="E101" i="108" s="1"/>
  <c r="E101" i="109" s="1"/>
  <c r="E101" i="110" s="1"/>
  <c r="E101" i="111" s="1"/>
  <c r="E101" i="112" s="1"/>
  <c r="E101" i="113" s="1"/>
  <c r="E101" i="114" s="1"/>
  <c r="E101" i="115" s="1"/>
  <c r="E101" i="116" s="1"/>
  <c r="E101" i="117" s="1"/>
  <c r="E101" i="118" s="1"/>
  <c r="E101" i="119" s="1"/>
  <c r="E101" i="120" s="1"/>
  <c r="E101" i="121" s="1"/>
  <c r="E101" i="122" s="1"/>
  <c r="E101" i="123" s="1"/>
  <c r="E101" i="124" s="1"/>
  <c r="E101" i="125" s="1"/>
  <c r="E101" i="126" s="1"/>
  <c r="E101" i="127" s="1"/>
  <c r="E101" i="128" s="1"/>
  <c r="E101" i="129" s="1"/>
  <c r="E101" i="130" s="1"/>
  <c r="E101" i="131" s="1"/>
  <c r="E101" i="132" s="1"/>
  <c r="E101" i="133" s="1"/>
  <c r="E101" i="134" s="1"/>
  <c r="E101" i="135" s="1"/>
  <c r="E101" i="136" s="1"/>
  <c r="E101" i="137" s="1"/>
  <c r="E101" i="138" s="1"/>
  <c r="E101" i="139" s="1"/>
  <c r="E101" i="140" s="1"/>
  <c r="E101" i="141" s="1"/>
  <c r="E101" i="142" s="1"/>
  <c r="E101" i="143" s="1"/>
  <c r="E101" i="144" s="1"/>
  <c r="E101" i="145" s="1"/>
  <c r="E101" i="146" s="1"/>
  <c r="E101" i="147" s="1"/>
  <c r="E101" i="148" s="1"/>
  <c r="E101" i="149" s="1"/>
  <c r="E101" i="150" s="1"/>
  <c r="E101" i="151" s="1"/>
  <c r="E101" i="152" s="1"/>
  <c r="E101" i="153" s="1"/>
  <c r="E101" i="154" s="1"/>
  <c r="E101" i="155" s="1"/>
  <c r="E101" i="156" s="1"/>
  <c r="E101" i="157" s="1"/>
  <c r="E101" i="158" s="1"/>
  <c r="E101" i="159" s="1"/>
  <c r="E101" i="160" s="1"/>
  <c r="E101" i="161" s="1"/>
  <c r="E101" i="162" s="1"/>
  <c r="E101" i="163" s="1"/>
  <c r="E102" i="106"/>
  <c r="E102" i="107" s="1"/>
  <c r="E102" i="108" s="1"/>
  <c r="E102" i="109" s="1"/>
  <c r="E102" i="110" s="1"/>
  <c r="E102" i="111" s="1"/>
  <c r="E102" i="112" s="1"/>
  <c r="E102" i="113" s="1"/>
  <c r="E102" i="114" s="1"/>
  <c r="E102" i="115" s="1"/>
  <c r="E102" i="116" s="1"/>
  <c r="E102" i="117" s="1"/>
  <c r="E102" i="118" s="1"/>
  <c r="E102" i="119" s="1"/>
  <c r="E102" i="120" s="1"/>
  <c r="E102" i="121" s="1"/>
  <c r="E102" i="122" s="1"/>
  <c r="E102" i="123" s="1"/>
  <c r="E102" i="124" s="1"/>
  <c r="E102" i="125" s="1"/>
  <c r="E102" i="126" s="1"/>
  <c r="E102" i="127" s="1"/>
  <c r="E102" i="128" s="1"/>
  <c r="E102" i="129" s="1"/>
  <c r="E102" i="130" s="1"/>
  <c r="E102" i="131" s="1"/>
  <c r="E102" i="132" s="1"/>
  <c r="E102" i="133" s="1"/>
  <c r="E102" i="134" s="1"/>
  <c r="E102" i="135" s="1"/>
  <c r="E102" i="136" s="1"/>
  <c r="E102" i="137" s="1"/>
  <c r="E102" i="138" s="1"/>
  <c r="E102" i="139" s="1"/>
  <c r="E102" i="140" s="1"/>
  <c r="E102" i="141" s="1"/>
  <c r="E102" i="142" s="1"/>
  <c r="E102" i="143" s="1"/>
  <c r="E102" i="144" s="1"/>
  <c r="E102" i="145" s="1"/>
  <c r="E102" i="146" s="1"/>
  <c r="E102" i="147" s="1"/>
  <c r="E102" i="148" s="1"/>
  <c r="E102" i="149" s="1"/>
  <c r="E102" i="150" s="1"/>
  <c r="E102" i="151" s="1"/>
  <c r="E102" i="152" s="1"/>
  <c r="E102" i="153" s="1"/>
  <c r="E102" i="154" s="1"/>
  <c r="E102" i="155" s="1"/>
  <c r="E102" i="156" s="1"/>
  <c r="E102" i="157" s="1"/>
  <c r="E102" i="158" s="1"/>
  <c r="E102" i="159" s="1"/>
  <c r="E102" i="160" s="1"/>
  <c r="E102" i="161" s="1"/>
  <c r="E102" i="162" s="1"/>
  <c r="E102" i="163" s="1"/>
  <c r="E103" i="106"/>
  <c r="E103" i="107" s="1"/>
  <c r="E103" i="108" s="1"/>
  <c r="E103" i="109" s="1"/>
  <c r="E103" i="110" s="1"/>
  <c r="E103" i="111" s="1"/>
  <c r="E103" i="112" s="1"/>
  <c r="E103" i="113" s="1"/>
  <c r="E103" i="114" s="1"/>
  <c r="E103" i="115" s="1"/>
  <c r="E103" i="116" s="1"/>
  <c r="E103" i="117" s="1"/>
  <c r="E103" i="118" s="1"/>
  <c r="E103" i="119" s="1"/>
  <c r="E103" i="120" s="1"/>
  <c r="E103" i="121" s="1"/>
  <c r="E103" i="122" s="1"/>
  <c r="E103" i="123" s="1"/>
  <c r="E103" i="124" s="1"/>
  <c r="E103" i="125" s="1"/>
  <c r="E103" i="126" s="1"/>
  <c r="E103" i="127" s="1"/>
  <c r="E103" i="128" s="1"/>
  <c r="E103" i="129" s="1"/>
  <c r="E103" i="130" s="1"/>
  <c r="E103" i="131" s="1"/>
  <c r="E103" i="132" s="1"/>
  <c r="E103" i="133" s="1"/>
  <c r="E103" i="134" s="1"/>
  <c r="E103" i="135" s="1"/>
  <c r="E103" i="136" s="1"/>
  <c r="E103" i="137" s="1"/>
  <c r="E103" i="138" s="1"/>
  <c r="E103" i="139" s="1"/>
  <c r="E103" i="140" s="1"/>
  <c r="E103" i="141" s="1"/>
  <c r="E103" i="142" s="1"/>
  <c r="E103" i="143" s="1"/>
  <c r="E103" i="144" s="1"/>
  <c r="E103" i="145" s="1"/>
  <c r="E103" i="146" s="1"/>
  <c r="E103" i="147" s="1"/>
  <c r="E103" i="148" s="1"/>
  <c r="E103" i="149" s="1"/>
  <c r="E103" i="150" s="1"/>
  <c r="E103" i="151" s="1"/>
  <c r="E103" i="152" s="1"/>
  <c r="E103" i="153" s="1"/>
  <c r="E103" i="154" s="1"/>
  <c r="E103" i="155" s="1"/>
  <c r="E103" i="156" s="1"/>
  <c r="E103" i="157" s="1"/>
  <c r="E103" i="158" s="1"/>
  <c r="E103" i="159" s="1"/>
  <c r="E103" i="160" s="1"/>
  <c r="E103" i="161" s="1"/>
  <c r="E103" i="162" s="1"/>
  <c r="E103" i="163" s="1"/>
  <c r="E104" i="106"/>
  <c r="E104" i="107" s="1"/>
  <c r="E104" i="108" s="1"/>
  <c r="E104" i="109" s="1"/>
  <c r="E104" i="110" s="1"/>
  <c r="E104" i="111" s="1"/>
  <c r="E104" i="112" s="1"/>
  <c r="E104" i="113" s="1"/>
  <c r="E104" i="114" s="1"/>
  <c r="E104" i="115" s="1"/>
  <c r="E104" i="116" s="1"/>
  <c r="E104" i="117" s="1"/>
  <c r="E104" i="118" s="1"/>
  <c r="E104" i="119" s="1"/>
  <c r="E104" i="120" s="1"/>
  <c r="E104" i="121" s="1"/>
  <c r="E104" i="122" s="1"/>
  <c r="E104" i="123" s="1"/>
  <c r="E104" i="124" s="1"/>
  <c r="E104" i="125" s="1"/>
  <c r="E104" i="126" s="1"/>
  <c r="E104" i="127" s="1"/>
  <c r="E104" i="128" s="1"/>
  <c r="E104" i="129" s="1"/>
  <c r="E104" i="130" s="1"/>
  <c r="E104" i="131" s="1"/>
  <c r="E104" i="132" s="1"/>
  <c r="E104" i="133" s="1"/>
  <c r="E104" i="134" s="1"/>
  <c r="E104" i="135" s="1"/>
  <c r="E104" i="136" s="1"/>
  <c r="E104" i="137" s="1"/>
  <c r="E104" i="138" s="1"/>
  <c r="E104" i="139" s="1"/>
  <c r="E104" i="140" s="1"/>
  <c r="E104" i="141" s="1"/>
  <c r="E104" i="142" s="1"/>
  <c r="E104" i="143" s="1"/>
  <c r="E104" i="144" s="1"/>
  <c r="E104" i="145" s="1"/>
  <c r="E104" i="146" s="1"/>
  <c r="E104" i="147" s="1"/>
  <c r="E104" i="148" s="1"/>
  <c r="E104" i="149" s="1"/>
  <c r="E104" i="150" s="1"/>
  <c r="E104" i="151" s="1"/>
  <c r="E104" i="152" s="1"/>
  <c r="E104" i="153" s="1"/>
  <c r="E104" i="154" s="1"/>
  <c r="E104" i="155" s="1"/>
  <c r="E104" i="156" s="1"/>
  <c r="E104" i="157" s="1"/>
  <c r="E104" i="158" s="1"/>
  <c r="E104" i="159" s="1"/>
  <c r="E104" i="160" s="1"/>
  <c r="E104" i="161" s="1"/>
  <c r="E104" i="162" s="1"/>
  <c r="E104" i="163" s="1"/>
  <c r="E105" i="106"/>
  <c r="E105" i="107" s="1"/>
  <c r="E105" i="108" s="1"/>
  <c r="E105" i="109" s="1"/>
  <c r="E105" i="110" s="1"/>
  <c r="E105" i="111" s="1"/>
  <c r="E105" i="112" s="1"/>
  <c r="E105" i="113" s="1"/>
  <c r="E105" i="114" s="1"/>
  <c r="E105" i="115" s="1"/>
  <c r="E105" i="116" s="1"/>
  <c r="E105" i="117" s="1"/>
  <c r="E105" i="118" s="1"/>
  <c r="E105" i="119" s="1"/>
  <c r="E105" i="120" s="1"/>
  <c r="E105" i="121" s="1"/>
  <c r="E105" i="122" s="1"/>
  <c r="E105" i="123" s="1"/>
  <c r="E105" i="124" s="1"/>
  <c r="E105" i="125" s="1"/>
  <c r="E105" i="126" s="1"/>
  <c r="E105" i="127" s="1"/>
  <c r="E105" i="128" s="1"/>
  <c r="E105" i="129" s="1"/>
  <c r="E105" i="130" s="1"/>
  <c r="E105" i="131" s="1"/>
  <c r="E105" i="132" s="1"/>
  <c r="E105" i="133" s="1"/>
  <c r="E105" i="134" s="1"/>
  <c r="E105" i="135" s="1"/>
  <c r="E105" i="136" s="1"/>
  <c r="E105" i="137" s="1"/>
  <c r="E105" i="138" s="1"/>
  <c r="E105" i="139" s="1"/>
  <c r="E105" i="140" s="1"/>
  <c r="E105" i="141" s="1"/>
  <c r="E105" i="142" s="1"/>
  <c r="E105" i="143" s="1"/>
  <c r="E105" i="144" s="1"/>
  <c r="E105" i="145" s="1"/>
  <c r="E105" i="146" s="1"/>
  <c r="E105" i="147" s="1"/>
  <c r="E105" i="148" s="1"/>
  <c r="E105" i="149" s="1"/>
  <c r="E105" i="150" s="1"/>
  <c r="E105" i="151" s="1"/>
  <c r="E105" i="152" s="1"/>
  <c r="E105" i="153" s="1"/>
  <c r="E105" i="154" s="1"/>
  <c r="E105" i="155" s="1"/>
  <c r="E105" i="156" s="1"/>
  <c r="E105" i="157" s="1"/>
  <c r="E105" i="158" s="1"/>
  <c r="E105" i="159" s="1"/>
  <c r="E105" i="160" s="1"/>
  <c r="E105" i="161" s="1"/>
  <c r="E105" i="162" s="1"/>
  <c r="E105" i="163" s="1"/>
  <c r="E106" i="106"/>
  <c r="E106" i="107" s="1"/>
  <c r="E106" i="108" s="1"/>
  <c r="E106" i="109" s="1"/>
  <c r="E106" i="110" s="1"/>
  <c r="E106" i="111" s="1"/>
  <c r="E106" i="112" s="1"/>
  <c r="E106" i="113" s="1"/>
  <c r="E106" i="114" s="1"/>
  <c r="E106" i="115" s="1"/>
  <c r="E106" i="116" s="1"/>
  <c r="E106" i="117" s="1"/>
  <c r="E106" i="118" s="1"/>
  <c r="E106" i="119" s="1"/>
  <c r="E106" i="120" s="1"/>
  <c r="E106" i="121" s="1"/>
  <c r="E106" i="122" s="1"/>
  <c r="E106" i="123" s="1"/>
  <c r="E106" i="124" s="1"/>
  <c r="E106" i="125" s="1"/>
  <c r="E106" i="126" s="1"/>
  <c r="E106" i="127" s="1"/>
  <c r="E106" i="128" s="1"/>
  <c r="E106" i="129" s="1"/>
  <c r="E106" i="130" s="1"/>
  <c r="E106" i="131" s="1"/>
  <c r="E106" i="132" s="1"/>
  <c r="E106" i="133" s="1"/>
  <c r="E106" i="134" s="1"/>
  <c r="E106" i="135" s="1"/>
  <c r="E106" i="136" s="1"/>
  <c r="E106" i="137" s="1"/>
  <c r="E106" i="138" s="1"/>
  <c r="E106" i="139" s="1"/>
  <c r="E106" i="140" s="1"/>
  <c r="E106" i="141" s="1"/>
  <c r="E106" i="142" s="1"/>
  <c r="E106" i="143" s="1"/>
  <c r="E106" i="144" s="1"/>
  <c r="E106" i="145" s="1"/>
  <c r="E106" i="146" s="1"/>
  <c r="E106" i="147" s="1"/>
  <c r="E106" i="148" s="1"/>
  <c r="E106" i="149" s="1"/>
  <c r="E106" i="150" s="1"/>
  <c r="E106" i="151" s="1"/>
  <c r="E106" i="152" s="1"/>
  <c r="E106" i="153" s="1"/>
  <c r="E106" i="154" s="1"/>
  <c r="E106" i="155" s="1"/>
  <c r="E106" i="156" s="1"/>
  <c r="E106" i="157" s="1"/>
  <c r="E106" i="158" s="1"/>
  <c r="E106" i="159" s="1"/>
  <c r="E106" i="160" s="1"/>
  <c r="E106" i="161" s="1"/>
  <c r="E106" i="162" s="1"/>
  <c r="E106" i="163" s="1"/>
  <c r="E107" i="106"/>
  <c r="E107" i="107" s="1"/>
  <c r="E107" i="108" s="1"/>
  <c r="E107" i="109" s="1"/>
  <c r="E107" i="110" s="1"/>
  <c r="E107" i="111" s="1"/>
  <c r="E107" i="112" s="1"/>
  <c r="E107" i="113" s="1"/>
  <c r="E107" i="114" s="1"/>
  <c r="E107" i="115" s="1"/>
  <c r="E107" i="116" s="1"/>
  <c r="E107" i="117" s="1"/>
  <c r="E107" i="118" s="1"/>
  <c r="E107" i="119" s="1"/>
  <c r="E107" i="120" s="1"/>
  <c r="E107" i="121" s="1"/>
  <c r="E107" i="122" s="1"/>
  <c r="E107" i="123" s="1"/>
  <c r="E107" i="124" s="1"/>
  <c r="E107" i="125" s="1"/>
  <c r="E107" i="126" s="1"/>
  <c r="E107" i="127" s="1"/>
  <c r="E107" i="128" s="1"/>
  <c r="E107" i="129" s="1"/>
  <c r="E107" i="130" s="1"/>
  <c r="E107" i="131" s="1"/>
  <c r="E107" i="132" s="1"/>
  <c r="E107" i="133" s="1"/>
  <c r="E107" i="134" s="1"/>
  <c r="E107" i="135" s="1"/>
  <c r="E107" i="136" s="1"/>
  <c r="E107" i="137" s="1"/>
  <c r="E107" i="138" s="1"/>
  <c r="E107" i="139" s="1"/>
  <c r="E107" i="140" s="1"/>
  <c r="E107" i="141" s="1"/>
  <c r="E107" i="142" s="1"/>
  <c r="E107" i="143" s="1"/>
  <c r="E107" i="144" s="1"/>
  <c r="E107" i="145" s="1"/>
  <c r="E107" i="146" s="1"/>
  <c r="E107" i="147" s="1"/>
  <c r="E107" i="148" s="1"/>
  <c r="E107" i="149" s="1"/>
  <c r="E107" i="150" s="1"/>
  <c r="E107" i="151" s="1"/>
  <c r="E107" i="152" s="1"/>
  <c r="E107" i="153" s="1"/>
  <c r="E107" i="154" s="1"/>
  <c r="E107" i="155" s="1"/>
  <c r="E107" i="156" s="1"/>
  <c r="E107" i="157" s="1"/>
  <c r="E107" i="158" s="1"/>
  <c r="E107" i="159" s="1"/>
  <c r="E107" i="160" s="1"/>
  <c r="E107" i="161" s="1"/>
  <c r="E107" i="162" s="1"/>
  <c r="E107" i="163" s="1"/>
  <c r="E108" i="106"/>
  <c r="E108" i="107" s="1"/>
  <c r="E108" i="108" s="1"/>
  <c r="E108" i="109" s="1"/>
  <c r="E108" i="110" s="1"/>
  <c r="E109" i="106"/>
  <c r="E109" i="107" s="1"/>
  <c r="E109" i="108" s="1"/>
  <c r="E109" i="109" s="1"/>
  <c r="E109" i="110" s="1"/>
  <c r="E109" i="111" s="1"/>
  <c r="E109" i="112" s="1"/>
  <c r="E109" i="113" s="1"/>
  <c r="E109" i="114" s="1"/>
  <c r="E109" i="115" s="1"/>
  <c r="E109" i="116" s="1"/>
  <c r="E109" i="117" s="1"/>
  <c r="E109" i="118" s="1"/>
  <c r="E109" i="119" s="1"/>
  <c r="E109" i="120" s="1"/>
  <c r="E109" i="121" s="1"/>
  <c r="E109" i="122" s="1"/>
  <c r="E109" i="123" s="1"/>
  <c r="E109" i="124" s="1"/>
  <c r="E109" i="125" s="1"/>
  <c r="E109" i="126" s="1"/>
  <c r="E109" i="127" s="1"/>
  <c r="E109" i="128" s="1"/>
  <c r="E109" i="129" s="1"/>
  <c r="E109" i="130" s="1"/>
  <c r="E109" i="131" s="1"/>
  <c r="E109" i="132" s="1"/>
  <c r="E109" i="133" s="1"/>
  <c r="E109" i="134" s="1"/>
  <c r="E109" i="135" s="1"/>
  <c r="E109" i="136" s="1"/>
  <c r="E109" i="137" s="1"/>
  <c r="E109" i="138" s="1"/>
  <c r="E109" i="139" s="1"/>
  <c r="E109" i="140" s="1"/>
  <c r="E109" i="141" s="1"/>
  <c r="E109" i="142" s="1"/>
  <c r="E109" i="143" s="1"/>
  <c r="E109" i="144" s="1"/>
  <c r="E109" i="145" s="1"/>
  <c r="E109" i="146" s="1"/>
  <c r="E109" i="147" s="1"/>
  <c r="E109" i="148" s="1"/>
  <c r="E109" i="149" s="1"/>
  <c r="E109" i="150" s="1"/>
  <c r="E109" i="151" s="1"/>
  <c r="E109" i="152" s="1"/>
  <c r="E109" i="153" s="1"/>
  <c r="E109" i="154" s="1"/>
  <c r="E109" i="155" s="1"/>
  <c r="E109" i="156" s="1"/>
  <c r="E109" i="157" s="1"/>
  <c r="E109" i="158" s="1"/>
  <c r="E109" i="159" s="1"/>
  <c r="E109" i="160" s="1"/>
  <c r="E109" i="161" s="1"/>
  <c r="E109" i="162" s="1"/>
  <c r="E109" i="163" s="1"/>
  <c r="E110" i="106"/>
  <c r="E110" i="107" s="1"/>
  <c r="E110" i="108" s="1"/>
  <c r="E110" i="109" s="1"/>
  <c r="E110" i="110" s="1"/>
  <c r="E110" i="111" s="1"/>
  <c r="E110" i="112" s="1"/>
  <c r="E110" i="113" s="1"/>
  <c r="E110" i="114" s="1"/>
  <c r="E110" i="115" s="1"/>
  <c r="E110" i="116" s="1"/>
  <c r="E110" i="117" s="1"/>
  <c r="E110" i="118" s="1"/>
  <c r="E110" i="119" s="1"/>
  <c r="E110" i="120" s="1"/>
  <c r="E110" i="121" s="1"/>
  <c r="E110" i="122" s="1"/>
  <c r="E110" i="123" s="1"/>
  <c r="E110" i="124" s="1"/>
  <c r="E110" i="125" s="1"/>
  <c r="E110" i="126" s="1"/>
  <c r="E110" i="127" s="1"/>
  <c r="E110" i="128" s="1"/>
  <c r="E110" i="129" s="1"/>
  <c r="E110" i="130" s="1"/>
  <c r="E110" i="131" s="1"/>
  <c r="E110" i="132" s="1"/>
  <c r="E110" i="133" s="1"/>
  <c r="E110" i="134" s="1"/>
  <c r="E110" i="135" s="1"/>
  <c r="E110" i="136" s="1"/>
  <c r="E110" i="137" s="1"/>
  <c r="E110" i="138" s="1"/>
  <c r="E110" i="139" s="1"/>
  <c r="E110" i="140" s="1"/>
  <c r="E110" i="141" s="1"/>
  <c r="E110" i="142" s="1"/>
  <c r="E110" i="143" s="1"/>
  <c r="E110" i="144" s="1"/>
  <c r="E110" i="145" s="1"/>
  <c r="E110" i="146" s="1"/>
  <c r="E110" i="147" s="1"/>
  <c r="E110" i="148" s="1"/>
  <c r="E110" i="149" s="1"/>
  <c r="E110" i="150" s="1"/>
  <c r="E110" i="151" s="1"/>
  <c r="E110" i="152" s="1"/>
  <c r="E110" i="153" s="1"/>
  <c r="E110" i="154" s="1"/>
  <c r="E110" i="155" s="1"/>
  <c r="E110" i="156" s="1"/>
  <c r="E110" i="157" s="1"/>
  <c r="E110" i="158" s="1"/>
  <c r="E110" i="159" s="1"/>
  <c r="E110" i="160" s="1"/>
  <c r="E110" i="161" s="1"/>
  <c r="E110" i="162" s="1"/>
  <c r="E110" i="163" s="1"/>
  <c r="E111" i="106"/>
  <c r="E111" i="107" s="1"/>
  <c r="E111" i="108" s="1"/>
  <c r="E111" i="109" s="1"/>
  <c r="E111" i="110" s="1"/>
  <c r="E111" i="111" s="1"/>
  <c r="E111" i="112" s="1"/>
  <c r="E111" i="113" s="1"/>
  <c r="E111" i="114" s="1"/>
  <c r="E111" i="115" s="1"/>
  <c r="E111" i="116" s="1"/>
  <c r="E111" i="117" s="1"/>
  <c r="E111" i="118" s="1"/>
  <c r="E111" i="119" s="1"/>
  <c r="E111" i="120" s="1"/>
  <c r="E111" i="121" s="1"/>
  <c r="E111" i="122" s="1"/>
  <c r="E111" i="123" s="1"/>
  <c r="E111" i="124" s="1"/>
  <c r="E111" i="125" s="1"/>
  <c r="E111" i="126" s="1"/>
  <c r="E111" i="127" s="1"/>
  <c r="E111" i="128" s="1"/>
  <c r="E111" i="129" s="1"/>
  <c r="E111" i="130" s="1"/>
  <c r="E111" i="131" s="1"/>
  <c r="E111" i="132" s="1"/>
  <c r="E111" i="133" s="1"/>
  <c r="E111" i="134" s="1"/>
  <c r="E111" i="135" s="1"/>
  <c r="E111" i="136" s="1"/>
  <c r="E111" i="137" s="1"/>
  <c r="E111" i="138" s="1"/>
  <c r="E111" i="139" s="1"/>
  <c r="E111" i="140" s="1"/>
  <c r="E111" i="141" s="1"/>
  <c r="E111" i="142" s="1"/>
  <c r="E111" i="143" s="1"/>
  <c r="E111" i="144" s="1"/>
  <c r="E111" i="145" s="1"/>
  <c r="E111" i="146" s="1"/>
  <c r="E111" i="147" s="1"/>
  <c r="E111" i="148" s="1"/>
  <c r="E111" i="149" s="1"/>
  <c r="E111" i="150" s="1"/>
  <c r="E111" i="151" s="1"/>
  <c r="E111" i="152" s="1"/>
  <c r="E111" i="153" s="1"/>
  <c r="E111" i="154" s="1"/>
  <c r="E111" i="155" s="1"/>
  <c r="E111" i="156" s="1"/>
  <c r="E111" i="157" s="1"/>
  <c r="E111" i="158" s="1"/>
  <c r="E111" i="159" s="1"/>
  <c r="E111" i="160" s="1"/>
  <c r="E111" i="161" s="1"/>
  <c r="E111" i="162" s="1"/>
  <c r="E111" i="163" s="1"/>
  <c r="E112" i="106"/>
  <c r="E112" i="107" s="1"/>
  <c r="E112" i="108" s="1"/>
  <c r="E112" i="109" s="1"/>
  <c r="E112" i="110" s="1"/>
  <c r="E112" i="111" s="1"/>
  <c r="E112" i="112" s="1"/>
  <c r="E112" i="113" s="1"/>
  <c r="E112" i="114" s="1"/>
  <c r="E112" i="115" s="1"/>
  <c r="E112" i="116" s="1"/>
  <c r="E112" i="117" s="1"/>
  <c r="E112" i="118" s="1"/>
  <c r="E112" i="119" s="1"/>
  <c r="E112" i="120" s="1"/>
  <c r="E112" i="121" s="1"/>
  <c r="E112" i="122" s="1"/>
  <c r="E112" i="123" s="1"/>
  <c r="E112" i="124" s="1"/>
  <c r="E112" i="125" s="1"/>
  <c r="E112" i="126" s="1"/>
  <c r="E112" i="127" s="1"/>
  <c r="E112" i="128" s="1"/>
  <c r="E112" i="129" s="1"/>
  <c r="E112" i="130" s="1"/>
  <c r="E112" i="131" s="1"/>
  <c r="E112" i="132" s="1"/>
  <c r="E112" i="133" s="1"/>
  <c r="E112" i="134" s="1"/>
  <c r="E112" i="135" s="1"/>
  <c r="E112" i="136" s="1"/>
  <c r="E112" i="137" s="1"/>
  <c r="E112" i="138" s="1"/>
  <c r="E112" i="139" s="1"/>
  <c r="E112" i="140" s="1"/>
  <c r="E112" i="141" s="1"/>
  <c r="E112" i="142" s="1"/>
  <c r="E112" i="143" s="1"/>
  <c r="E112" i="144" s="1"/>
  <c r="E112" i="145" s="1"/>
  <c r="E112" i="146" s="1"/>
  <c r="E112" i="147" s="1"/>
  <c r="E112" i="148" s="1"/>
  <c r="E112" i="149" s="1"/>
  <c r="E112" i="150" s="1"/>
  <c r="E112" i="151" s="1"/>
  <c r="E112" i="152" s="1"/>
  <c r="E112" i="153" s="1"/>
  <c r="E112" i="154" s="1"/>
  <c r="E112" i="155" s="1"/>
  <c r="E112" i="156" s="1"/>
  <c r="E112" i="157" s="1"/>
  <c r="E112" i="158" s="1"/>
  <c r="E112" i="159" s="1"/>
  <c r="E112" i="160" s="1"/>
  <c r="E112" i="161" s="1"/>
  <c r="E112" i="162" s="1"/>
  <c r="E112" i="163" s="1"/>
  <c r="E113" i="106"/>
  <c r="E113" i="107" s="1"/>
  <c r="E113" i="108" s="1"/>
  <c r="E113" i="109" s="1"/>
  <c r="E113" i="110" s="1"/>
  <c r="E113" i="111" s="1"/>
  <c r="E113" i="112" s="1"/>
  <c r="E113" i="113" s="1"/>
  <c r="E113" i="114" s="1"/>
  <c r="E113" i="115" s="1"/>
  <c r="E113" i="116" s="1"/>
  <c r="E113" i="117" s="1"/>
  <c r="E113" i="118" s="1"/>
  <c r="E113" i="119" s="1"/>
  <c r="E113" i="120" s="1"/>
  <c r="E113" i="121" s="1"/>
  <c r="E113" i="122" s="1"/>
  <c r="E113" i="123" s="1"/>
  <c r="E113" i="124" s="1"/>
  <c r="E113" i="125" s="1"/>
  <c r="E113" i="126" s="1"/>
  <c r="E113" i="127" s="1"/>
  <c r="E113" i="128" s="1"/>
  <c r="E113" i="129" s="1"/>
  <c r="E113" i="130" s="1"/>
  <c r="E113" i="131" s="1"/>
  <c r="E113" i="132" s="1"/>
  <c r="E113" i="133" s="1"/>
  <c r="E113" i="134" s="1"/>
  <c r="E113" i="135" s="1"/>
  <c r="E113" i="136" s="1"/>
  <c r="E113" i="137" s="1"/>
  <c r="E113" i="138" s="1"/>
  <c r="E113" i="139" s="1"/>
  <c r="E113" i="140" s="1"/>
  <c r="E113" i="141" s="1"/>
  <c r="E113" i="142" s="1"/>
  <c r="E113" i="143" s="1"/>
  <c r="E113" i="144" s="1"/>
  <c r="E113" i="145" s="1"/>
  <c r="E113" i="146" s="1"/>
  <c r="E113" i="147" s="1"/>
  <c r="E113" i="148" s="1"/>
  <c r="E113" i="149" s="1"/>
  <c r="E113" i="150" s="1"/>
  <c r="E113" i="151" s="1"/>
  <c r="E113" i="152" s="1"/>
  <c r="E113" i="153" s="1"/>
  <c r="E113" i="154" s="1"/>
  <c r="E113" i="155" s="1"/>
  <c r="E113" i="156" s="1"/>
  <c r="E113" i="157" s="1"/>
  <c r="E113" i="158" s="1"/>
  <c r="E113" i="159" s="1"/>
  <c r="E113" i="160" s="1"/>
  <c r="E113" i="161" s="1"/>
  <c r="E113" i="162" s="1"/>
  <c r="E113" i="163" s="1"/>
  <c r="E114" i="106"/>
  <c r="E114" i="107" s="1"/>
  <c r="E114" i="108" s="1"/>
  <c r="E114" i="109" s="1"/>
  <c r="E114" i="110" s="1"/>
  <c r="E114" i="111" s="1"/>
  <c r="E114" i="112" s="1"/>
  <c r="E114" i="113" s="1"/>
  <c r="E114" i="114" s="1"/>
  <c r="E114" i="115" s="1"/>
  <c r="E114" i="116" s="1"/>
  <c r="E114" i="117" s="1"/>
  <c r="E114" i="118" s="1"/>
  <c r="E114" i="119" s="1"/>
  <c r="E114" i="120" s="1"/>
  <c r="E114" i="121" s="1"/>
  <c r="E114" i="122" s="1"/>
  <c r="E114" i="123" s="1"/>
  <c r="E114" i="124" s="1"/>
  <c r="E114" i="125" s="1"/>
  <c r="E114" i="126" s="1"/>
  <c r="E114" i="127" s="1"/>
  <c r="E114" i="128" s="1"/>
  <c r="E114" i="129" s="1"/>
  <c r="E114" i="130" s="1"/>
  <c r="E114" i="131" s="1"/>
  <c r="E114" i="132" s="1"/>
  <c r="E114" i="133" s="1"/>
  <c r="E114" i="134" s="1"/>
  <c r="E114" i="135" s="1"/>
  <c r="E114" i="136" s="1"/>
  <c r="E114" i="137" s="1"/>
  <c r="E114" i="138" s="1"/>
  <c r="E114" i="139" s="1"/>
  <c r="E114" i="140" s="1"/>
  <c r="E114" i="141" s="1"/>
  <c r="E114" i="142" s="1"/>
  <c r="E114" i="143" s="1"/>
  <c r="E114" i="144" s="1"/>
  <c r="E114" i="145" s="1"/>
  <c r="E114" i="146" s="1"/>
  <c r="E114" i="147" s="1"/>
  <c r="E114" i="148" s="1"/>
  <c r="E114" i="149" s="1"/>
  <c r="E114" i="150" s="1"/>
  <c r="E114" i="151" s="1"/>
  <c r="E114" i="152" s="1"/>
  <c r="E114" i="153" s="1"/>
  <c r="E114" i="154" s="1"/>
  <c r="E114" i="155" s="1"/>
  <c r="E114" i="156" s="1"/>
  <c r="E114" i="157" s="1"/>
  <c r="E114" i="158" s="1"/>
  <c r="E114" i="159" s="1"/>
  <c r="E114" i="160" s="1"/>
  <c r="E114" i="161" s="1"/>
  <c r="E114" i="162" s="1"/>
  <c r="E114" i="163" s="1"/>
  <c r="E115" i="106"/>
  <c r="E115" i="107" s="1"/>
  <c r="E115" i="108" s="1"/>
  <c r="E115" i="109" s="1"/>
  <c r="E115" i="110" s="1"/>
  <c r="E115" i="111" s="1"/>
  <c r="E115" i="112" s="1"/>
  <c r="E115" i="113" s="1"/>
  <c r="E115" i="114" s="1"/>
  <c r="E115" i="115" s="1"/>
  <c r="E115" i="116" s="1"/>
  <c r="E115" i="117" s="1"/>
  <c r="E115" i="118" s="1"/>
  <c r="E115" i="119" s="1"/>
  <c r="E115" i="120" s="1"/>
  <c r="E115" i="121" s="1"/>
  <c r="E115" i="122" s="1"/>
  <c r="E115" i="123" s="1"/>
  <c r="E115" i="124" s="1"/>
  <c r="E115" i="125" s="1"/>
  <c r="E115" i="126" s="1"/>
  <c r="E115" i="127" s="1"/>
  <c r="E115" i="128" s="1"/>
  <c r="E115" i="129" s="1"/>
  <c r="E115" i="130" s="1"/>
  <c r="E115" i="131" s="1"/>
  <c r="E115" i="132" s="1"/>
  <c r="E115" i="133" s="1"/>
  <c r="E115" i="134" s="1"/>
  <c r="E115" i="135" s="1"/>
  <c r="E115" i="136" s="1"/>
  <c r="E115" i="137" s="1"/>
  <c r="E115" i="138" s="1"/>
  <c r="E115" i="139" s="1"/>
  <c r="E115" i="140" s="1"/>
  <c r="E115" i="141" s="1"/>
  <c r="E115" i="142" s="1"/>
  <c r="E115" i="143" s="1"/>
  <c r="E115" i="144" s="1"/>
  <c r="E115" i="145" s="1"/>
  <c r="E115" i="146" s="1"/>
  <c r="E115" i="147" s="1"/>
  <c r="E115" i="148" s="1"/>
  <c r="E115" i="149" s="1"/>
  <c r="E115" i="150" s="1"/>
  <c r="E115" i="151" s="1"/>
  <c r="E115" i="152" s="1"/>
  <c r="E115" i="153" s="1"/>
  <c r="E115" i="154" s="1"/>
  <c r="E115" i="155" s="1"/>
  <c r="E115" i="156" s="1"/>
  <c r="E115" i="157" s="1"/>
  <c r="E115" i="158" s="1"/>
  <c r="E115" i="159" s="1"/>
  <c r="E115" i="160" s="1"/>
  <c r="E115" i="161" s="1"/>
  <c r="E115" i="162" s="1"/>
  <c r="E115" i="163" s="1"/>
  <c r="E116" i="106"/>
  <c r="E116" i="107" s="1"/>
  <c r="E116" i="108" s="1"/>
  <c r="E116" i="109" s="1"/>
  <c r="E116" i="110" s="1"/>
  <c r="E116" i="111" s="1"/>
  <c r="E116" i="112" s="1"/>
  <c r="E116" i="113" s="1"/>
  <c r="E116" i="114" s="1"/>
  <c r="E116" i="115" s="1"/>
  <c r="E116" i="116" s="1"/>
  <c r="E116" i="117" s="1"/>
  <c r="E116" i="118" s="1"/>
  <c r="E116" i="119" s="1"/>
  <c r="E116" i="120" s="1"/>
  <c r="E116" i="121" s="1"/>
  <c r="E116" i="122" s="1"/>
  <c r="E116" i="123" s="1"/>
  <c r="E116" i="124" s="1"/>
  <c r="E116" i="125" s="1"/>
  <c r="E116" i="126" s="1"/>
  <c r="E116" i="127" s="1"/>
  <c r="E116" i="128" s="1"/>
  <c r="E116" i="129" s="1"/>
  <c r="E116" i="130" s="1"/>
  <c r="E116" i="131" s="1"/>
  <c r="E116" i="132" s="1"/>
  <c r="E116" i="133" s="1"/>
  <c r="E116" i="134" s="1"/>
  <c r="E116" i="135" s="1"/>
  <c r="E116" i="136" s="1"/>
  <c r="E116" i="137" s="1"/>
  <c r="E116" i="138" s="1"/>
  <c r="E116" i="139" s="1"/>
  <c r="E116" i="140" s="1"/>
  <c r="E116" i="141" s="1"/>
  <c r="E116" i="142" s="1"/>
  <c r="E116" i="143" s="1"/>
  <c r="E116" i="144" s="1"/>
  <c r="E116" i="145" s="1"/>
  <c r="E116" i="146" s="1"/>
  <c r="E116" i="147" s="1"/>
  <c r="E116" i="148" s="1"/>
  <c r="E116" i="149" s="1"/>
  <c r="E116" i="150" s="1"/>
  <c r="E116" i="151" s="1"/>
  <c r="E116" i="152" s="1"/>
  <c r="E116" i="153" s="1"/>
  <c r="E116" i="154" s="1"/>
  <c r="E116" i="155" s="1"/>
  <c r="E116" i="156" s="1"/>
  <c r="E116" i="157" s="1"/>
  <c r="E116" i="158" s="1"/>
  <c r="E116" i="159" s="1"/>
  <c r="E116" i="160" s="1"/>
  <c r="E116" i="161" s="1"/>
  <c r="E116" i="162" s="1"/>
  <c r="E116" i="163" s="1"/>
  <c r="E117" i="106"/>
  <c r="E117" i="107" s="1"/>
  <c r="E117" i="108" s="1"/>
  <c r="E117" i="109" s="1"/>
  <c r="E117" i="110" s="1"/>
  <c r="E117" i="111" s="1"/>
  <c r="E117" i="112" s="1"/>
  <c r="E117" i="113" s="1"/>
  <c r="E117" i="114" s="1"/>
  <c r="E117" i="115" s="1"/>
  <c r="E117" i="116" s="1"/>
  <c r="E117" i="117" s="1"/>
  <c r="E117" i="118" s="1"/>
  <c r="E117" i="119" s="1"/>
  <c r="E117" i="120" s="1"/>
  <c r="E117" i="121" s="1"/>
  <c r="E117" i="122" s="1"/>
  <c r="E117" i="123" s="1"/>
  <c r="E117" i="124" s="1"/>
  <c r="E117" i="125" s="1"/>
  <c r="E117" i="126" s="1"/>
  <c r="E117" i="127" s="1"/>
  <c r="E117" i="128" s="1"/>
  <c r="E117" i="129" s="1"/>
  <c r="E117" i="130" s="1"/>
  <c r="E117" i="131" s="1"/>
  <c r="E117" i="132" s="1"/>
  <c r="E117" i="133" s="1"/>
  <c r="E117" i="134" s="1"/>
  <c r="E117" i="135" s="1"/>
  <c r="E117" i="136" s="1"/>
  <c r="E117" i="137" s="1"/>
  <c r="E117" i="138" s="1"/>
  <c r="E117" i="139" s="1"/>
  <c r="E117" i="140" s="1"/>
  <c r="E117" i="141" s="1"/>
  <c r="E117" i="142" s="1"/>
  <c r="E117" i="143" s="1"/>
  <c r="E117" i="144" s="1"/>
  <c r="E117" i="145" s="1"/>
  <c r="E117" i="146" s="1"/>
  <c r="E117" i="147" s="1"/>
  <c r="E117" i="148" s="1"/>
  <c r="E117" i="149" s="1"/>
  <c r="E117" i="150" s="1"/>
  <c r="E117" i="151" s="1"/>
  <c r="E117" i="152" s="1"/>
  <c r="E117" i="153" s="1"/>
  <c r="E117" i="154" s="1"/>
  <c r="E117" i="155" s="1"/>
  <c r="E117" i="156" s="1"/>
  <c r="E117" i="157" s="1"/>
  <c r="E117" i="158" s="1"/>
  <c r="E117" i="159" s="1"/>
  <c r="E117" i="160" s="1"/>
  <c r="E117" i="161" s="1"/>
  <c r="E117" i="162" s="1"/>
  <c r="E117" i="163" s="1"/>
  <c r="E118" i="106"/>
  <c r="E118" i="107" s="1"/>
  <c r="E118" i="108" s="1"/>
  <c r="E118" i="109" s="1"/>
  <c r="E118" i="110" s="1"/>
  <c r="E118" i="111" s="1"/>
  <c r="E118" i="112" s="1"/>
  <c r="E118" i="113" s="1"/>
  <c r="E118" i="114" s="1"/>
  <c r="E118" i="115" s="1"/>
  <c r="E118" i="116" s="1"/>
  <c r="E118" i="117" s="1"/>
  <c r="E118" i="118" s="1"/>
  <c r="E118" i="119" s="1"/>
  <c r="E118" i="120" s="1"/>
  <c r="E118" i="121" s="1"/>
  <c r="E118" i="122" s="1"/>
  <c r="E118" i="123" s="1"/>
  <c r="E118" i="124" s="1"/>
  <c r="E118" i="125" s="1"/>
  <c r="E118" i="126" s="1"/>
  <c r="E118" i="127" s="1"/>
  <c r="E118" i="128" s="1"/>
  <c r="E118" i="129" s="1"/>
  <c r="E118" i="130" s="1"/>
  <c r="E118" i="131" s="1"/>
  <c r="E118" i="132" s="1"/>
  <c r="E118" i="133" s="1"/>
  <c r="E118" i="134" s="1"/>
  <c r="E118" i="135" s="1"/>
  <c r="E118" i="136" s="1"/>
  <c r="E118" i="137" s="1"/>
  <c r="E118" i="138" s="1"/>
  <c r="E118" i="139" s="1"/>
  <c r="E118" i="140" s="1"/>
  <c r="E118" i="141" s="1"/>
  <c r="E118" i="142" s="1"/>
  <c r="E118" i="143" s="1"/>
  <c r="E118" i="144" s="1"/>
  <c r="E118" i="145" s="1"/>
  <c r="E118" i="146" s="1"/>
  <c r="E118" i="147" s="1"/>
  <c r="E118" i="148" s="1"/>
  <c r="E118" i="149" s="1"/>
  <c r="E118" i="150" s="1"/>
  <c r="E118" i="151" s="1"/>
  <c r="E118" i="152" s="1"/>
  <c r="E118" i="153" s="1"/>
  <c r="E118" i="154" s="1"/>
  <c r="E118" i="155" s="1"/>
  <c r="E118" i="156" s="1"/>
  <c r="E118" i="157" s="1"/>
  <c r="E118" i="158" s="1"/>
  <c r="E118" i="159" s="1"/>
  <c r="E118" i="160" s="1"/>
  <c r="E118" i="161" s="1"/>
  <c r="E118" i="162" s="1"/>
  <c r="E118" i="163" s="1"/>
  <c r="E119" i="106"/>
  <c r="E119" i="107" s="1"/>
  <c r="E119" i="108" s="1"/>
  <c r="E119" i="109" s="1"/>
  <c r="E119" i="110" s="1"/>
  <c r="E119" i="111" s="1"/>
  <c r="E119" i="112" s="1"/>
  <c r="E119" i="113" s="1"/>
  <c r="E119" i="114" s="1"/>
  <c r="E119" i="115" s="1"/>
  <c r="E119" i="116" s="1"/>
  <c r="E119" i="117" s="1"/>
  <c r="E119" i="118" s="1"/>
  <c r="E119" i="119" s="1"/>
  <c r="E119" i="120" s="1"/>
  <c r="E119" i="121" s="1"/>
  <c r="E119" i="122" s="1"/>
  <c r="E119" i="123" s="1"/>
  <c r="E119" i="124" s="1"/>
  <c r="E119" i="125" s="1"/>
  <c r="E119" i="126" s="1"/>
  <c r="E119" i="127" s="1"/>
  <c r="E119" i="128" s="1"/>
  <c r="E119" i="129" s="1"/>
  <c r="E119" i="130" s="1"/>
  <c r="E119" i="131" s="1"/>
  <c r="E119" i="132" s="1"/>
  <c r="E119" i="133" s="1"/>
  <c r="E119" i="134" s="1"/>
  <c r="E119" i="135" s="1"/>
  <c r="E119" i="136" s="1"/>
  <c r="E119" i="137" s="1"/>
  <c r="E119" i="138" s="1"/>
  <c r="E119" i="139" s="1"/>
  <c r="E119" i="140" s="1"/>
  <c r="E119" i="141" s="1"/>
  <c r="E119" i="142" s="1"/>
  <c r="E119" i="143" s="1"/>
  <c r="E119" i="144" s="1"/>
  <c r="E119" i="145" s="1"/>
  <c r="E119" i="146" s="1"/>
  <c r="E119" i="147" s="1"/>
  <c r="E119" i="148" s="1"/>
  <c r="E119" i="149" s="1"/>
  <c r="E119" i="150" s="1"/>
  <c r="E119" i="151" s="1"/>
  <c r="E119" i="152" s="1"/>
  <c r="E119" i="153" s="1"/>
  <c r="E119" i="154" s="1"/>
  <c r="E119" i="155" s="1"/>
  <c r="E119" i="156" s="1"/>
  <c r="E119" i="157" s="1"/>
  <c r="E119" i="158" s="1"/>
  <c r="E119" i="159" s="1"/>
  <c r="E119" i="160" s="1"/>
  <c r="E119" i="161" s="1"/>
  <c r="E119" i="162" s="1"/>
  <c r="E119" i="163" s="1"/>
  <c r="E120" i="106"/>
  <c r="E120" i="107" s="1"/>
  <c r="E120" i="108" s="1"/>
  <c r="E120" i="109" s="1"/>
  <c r="E120" i="110" s="1"/>
  <c r="E120" i="111" s="1"/>
  <c r="E120" i="112" s="1"/>
  <c r="E120" i="113" s="1"/>
  <c r="E120" i="114" s="1"/>
  <c r="E120" i="115" s="1"/>
  <c r="E120" i="116" s="1"/>
  <c r="E120" i="117" s="1"/>
  <c r="E120" i="118" s="1"/>
  <c r="E120" i="119" s="1"/>
  <c r="E120" i="120" s="1"/>
  <c r="E120" i="121" s="1"/>
  <c r="E120" i="122" s="1"/>
  <c r="E120" i="123" s="1"/>
  <c r="E120" i="124" s="1"/>
  <c r="E120" i="125" s="1"/>
  <c r="E120" i="126" s="1"/>
  <c r="E120" i="127" s="1"/>
  <c r="E120" i="128" s="1"/>
  <c r="E120" i="129" s="1"/>
  <c r="E120" i="130" s="1"/>
  <c r="E120" i="131" s="1"/>
  <c r="E120" i="132" s="1"/>
  <c r="E120" i="133" s="1"/>
  <c r="E120" i="134" s="1"/>
  <c r="E120" i="135" s="1"/>
  <c r="E120" i="136" s="1"/>
  <c r="E120" i="137" s="1"/>
  <c r="E120" i="138" s="1"/>
  <c r="E120" i="139" s="1"/>
  <c r="E120" i="140" s="1"/>
  <c r="E120" i="141" s="1"/>
  <c r="E120" i="142" s="1"/>
  <c r="E120" i="143" s="1"/>
  <c r="E120" i="144" s="1"/>
  <c r="E120" i="145" s="1"/>
  <c r="E120" i="146" s="1"/>
  <c r="E120" i="147" s="1"/>
  <c r="E120" i="148" s="1"/>
  <c r="E120" i="149" s="1"/>
  <c r="E120" i="150" s="1"/>
  <c r="E120" i="151" s="1"/>
  <c r="E120" i="152" s="1"/>
  <c r="E120" i="153" s="1"/>
  <c r="E120" i="154" s="1"/>
  <c r="E120" i="155" s="1"/>
  <c r="E120" i="156" s="1"/>
  <c r="E120" i="157" s="1"/>
  <c r="E120" i="158" s="1"/>
  <c r="E120" i="159" s="1"/>
  <c r="E120" i="160" s="1"/>
  <c r="E120" i="161" s="1"/>
  <c r="E120" i="162" s="1"/>
  <c r="E120" i="163" s="1"/>
  <c r="E121" i="106"/>
  <c r="E121" i="107" s="1"/>
  <c r="E121" i="108" s="1"/>
  <c r="E121" i="109" s="1"/>
  <c r="E121" i="110" s="1"/>
  <c r="E121" i="111" s="1"/>
  <c r="E121" i="112" s="1"/>
  <c r="E121" i="113" s="1"/>
  <c r="E121" i="114" s="1"/>
  <c r="E121" i="115" s="1"/>
  <c r="E121" i="116" s="1"/>
  <c r="E121" i="117" s="1"/>
  <c r="E121" i="118" s="1"/>
  <c r="E121" i="119" s="1"/>
  <c r="E121" i="120" s="1"/>
  <c r="E121" i="121" s="1"/>
  <c r="E121" i="122" s="1"/>
  <c r="E121" i="123" s="1"/>
  <c r="E121" i="124" s="1"/>
  <c r="E121" i="125" s="1"/>
  <c r="E121" i="126" s="1"/>
  <c r="E121" i="127" s="1"/>
  <c r="E121" i="128" s="1"/>
  <c r="E121" i="129" s="1"/>
  <c r="E121" i="130" s="1"/>
  <c r="E121" i="131" s="1"/>
  <c r="E121" i="132" s="1"/>
  <c r="E121" i="133" s="1"/>
  <c r="E121" i="134" s="1"/>
  <c r="E121" i="135" s="1"/>
  <c r="E121" i="136" s="1"/>
  <c r="E121" i="137" s="1"/>
  <c r="E121" i="138" s="1"/>
  <c r="E121" i="139" s="1"/>
  <c r="E121" i="140" s="1"/>
  <c r="E121" i="141" s="1"/>
  <c r="E121" i="142" s="1"/>
  <c r="E121" i="143" s="1"/>
  <c r="E121" i="144" s="1"/>
  <c r="E121" i="145" s="1"/>
  <c r="E121" i="146" s="1"/>
  <c r="E121" i="147" s="1"/>
  <c r="E121" i="148" s="1"/>
  <c r="E121" i="149" s="1"/>
  <c r="E121" i="150" s="1"/>
  <c r="E121" i="151" s="1"/>
  <c r="E121" i="152" s="1"/>
  <c r="E121" i="153" s="1"/>
  <c r="E121" i="154" s="1"/>
  <c r="E121" i="155" s="1"/>
  <c r="E121" i="156" s="1"/>
  <c r="E121" i="157" s="1"/>
  <c r="E121" i="158" s="1"/>
  <c r="E121" i="159" s="1"/>
  <c r="E121" i="160" s="1"/>
  <c r="E121" i="161" s="1"/>
  <c r="E121" i="162" s="1"/>
  <c r="E121" i="163" s="1"/>
  <c r="E122" i="106"/>
  <c r="E122" i="107" s="1"/>
  <c r="E122" i="108" s="1"/>
  <c r="E122" i="109" s="1"/>
  <c r="E122" i="110" s="1"/>
  <c r="E122" i="111" s="1"/>
  <c r="E122" i="112" s="1"/>
  <c r="E122" i="113" s="1"/>
  <c r="E122" i="114" s="1"/>
  <c r="E122" i="115" s="1"/>
  <c r="E122" i="116" s="1"/>
  <c r="E122" i="117" s="1"/>
  <c r="E122" i="118" s="1"/>
  <c r="E122" i="119" s="1"/>
  <c r="E122" i="120" s="1"/>
  <c r="E122" i="121" s="1"/>
  <c r="E122" i="122" s="1"/>
  <c r="E122" i="123" s="1"/>
  <c r="E122" i="124" s="1"/>
  <c r="E122" i="125" s="1"/>
  <c r="E122" i="126" s="1"/>
  <c r="E122" i="127" s="1"/>
  <c r="E122" i="128" s="1"/>
  <c r="E122" i="129" s="1"/>
  <c r="E122" i="130" s="1"/>
  <c r="E122" i="131" s="1"/>
  <c r="E122" i="132" s="1"/>
  <c r="E122" i="133" s="1"/>
  <c r="E122" i="134" s="1"/>
  <c r="E122" i="135" s="1"/>
  <c r="E122" i="136" s="1"/>
  <c r="E122" i="137" s="1"/>
  <c r="E122" i="138" s="1"/>
  <c r="E122" i="139" s="1"/>
  <c r="E122" i="140" s="1"/>
  <c r="E122" i="141" s="1"/>
  <c r="E122" i="142" s="1"/>
  <c r="E122" i="143" s="1"/>
  <c r="E122" i="144" s="1"/>
  <c r="E122" i="145" s="1"/>
  <c r="E122" i="146" s="1"/>
  <c r="E122" i="147" s="1"/>
  <c r="E122" i="148" s="1"/>
  <c r="E122" i="149" s="1"/>
  <c r="E122" i="150" s="1"/>
  <c r="E122" i="151" s="1"/>
  <c r="E122" i="152" s="1"/>
  <c r="E122" i="153" s="1"/>
  <c r="E122" i="154" s="1"/>
  <c r="E122" i="155" s="1"/>
  <c r="E122" i="156" s="1"/>
  <c r="E122" i="157" s="1"/>
  <c r="E122" i="158" s="1"/>
  <c r="E122" i="159" s="1"/>
  <c r="E122" i="160" s="1"/>
  <c r="E122" i="161" s="1"/>
  <c r="E122" i="162" s="1"/>
  <c r="E122" i="163" s="1"/>
  <c r="E123" i="106"/>
  <c r="E123" i="107" s="1"/>
  <c r="E123" i="108" s="1"/>
  <c r="E123" i="109" s="1"/>
  <c r="E123" i="110" s="1"/>
  <c r="E123" i="111" s="1"/>
  <c r="E123" i="112" s="1"/>
  <c r="E123" i="113" s="1"/>
  <c r="E123" i="114" s="1"/>
  <c r="E123" i="115" s="1"/>
  <c r="E123" i="116" s="1"/>
  <c r="E123" i="117" s="1"/>
  <c r="E123" i="118" s="1"/>
  <c r="E123" i="119" s="1"/>
  <c r="E123" i="120" s="1"/>
  <c r="E123" i="121" s="1"/>
  <c r="E123" i="122" s="1"/>
  <c r="E123" i="123" s="1"/>
  <c r="E123" i="124" s="1"/>
  <c r="E123" i="125" s="1"/>
  <c r="E123" i="126" s="1"/>
  <c r="E123" i="127" s="1"/>
  <c r="E123" i="128" s="1"/>
  <c r="E123" i="129" s="1"/>
  <c r="E123" i="130" s="1"/>
  <c r="E123" i="131" s="1"/>
  <c r="E123" i="132" s="1"/>
  <c r="E123" i="133" s="1"/>
  <c r="E123" i="134" s="1"/>
  <c r="E123" i="135" s="1"/>
  <c r="E123" i="136" s="1"/>
  <c r="E123" i="137" s="1"/>
  <c r="E123" i="138" s="1"/>
  <c r="E123" i="139" s="1"/>
  <c r="E123" i="140" s="1"/>
  <c r="E123" i="141" s="1"/>
  <c r="E123" i="142" s="1"/>
  <c r="E123" i="143" s="1"/>
  <c r="E123" i="144" s="1"/>
  <c r="E123" i="145" s="1"/>
  <c r="E123" i="146" s="1"/>
  <c r="E123" i="147" s="1"/>
  <c r="E123" i="148" s="1"/>
  <c r="E123" i="149" s="1"/>
  <c r="E123" i="150" s="1"/>
  <c r="E123" i="151" s="1"/>
  <c r="E123" i="152" s="1"/>
  <c r="E123" i="153" s="1"/>
  <c r="E123" i="154" s="1"/>
  <c r="E123" i="155" s="1"/>
  <c r="E123" i="156" s="1"/>
  <c r="E123" i="157" s="1"/>
  <c r="E123" i="158" s="1"/>
  <c r="E123" i="159" s="1"/>
  <c r="E123" i="160" s="1"/>
  <c r="E123" i="161" s="1"/>
  <c r="E123" i="162" s="1"/>
  <c r="E123" i="163" s="1"/>
  <c r="E124" i="106"/>
  <c r="E124" i="107" s="1"/>
  <c r="E124" i="108" s="1"/>
  <c r="E124" i="109" s="1"/>
  <c r="E124" i="110" s="1"/>
  <c r="E124" i="111" s="1"/>
  <c r="E124" i="112" s="1"/>
  <c r="E124" i="113" s="1"/>
  <c r="E124" i="114" s="1"/>
  <c r="E124" i="115" s="1"/>
  <c r="E124" i="116" s="1"/>
  <c r="E124" i="117" s="1"/>
  <c r="E124" i="118" s="1"/>
  <c r="E124" i="119" s="1"/>
  <c r="E124" i="120" s="1"/>
  <c r="E124" i="121" s="1"/>
  <c r="E124" i="122" s="1"/>
  <c r="E124" i="123" s="1"/>
  <c r="E124" i="124" s="1"/>
  <c r="E124" i="125" s="1"/>
  <c r="E124" i="126" s="1"/>
  <c r="E124" i="127" s="1"/>
  <c r="E124" i="128" s="1"/>
  <c r="E124" i="129" s="1"/>
  <c r="E124" i="130" s="1"/>
  <c r="E124" i="131" s="1"/>
  <c r="E124" i="132" s="1"/>
  <c r="E124" i="133" s="1"/>
  <c r="E124" i="134" s="1"/>
  <c r="E124" i="135" s="1"/>
  <c r="E124" i="136" s="1"/>
  <c r="E124" i="137" s="1"/>
  <c r="E124" i="138" s="1"/>
  <c r="E124" i="139" s="1"/>
  <c r="E124" i="140" s="1"/>
  <c r="E124" i="141" s="1"/>
  <c r="E124" i="142" s="1"/>
  <c r="E124" i="143" s="1"/>
  <c r="E124" i="144" s="1"/>
  <c r="E124" i="145" s="1"/>
  <c r="E124" i="146" s="1"/>
  <c r="E124" i="147" s="1"/>
  <c r="E124" i="148" s="1"/>
  <c r="E124" i="149" s="1"/>
  <c r="E124" i="150" s="1"/>
  <c r="E124" i="151" s="1"/>
  <c r="E124" i="152" s="1"/>
  <c r="E124" i="153" s="1"/>
  <c r="E124" i="154" s="1"/>
  <c r="E124" i="155" s="1"/>
  <c r="E124" i="156" s="1"/>
  <c r="E124" i="157" s="1"/>
  <c r="E124" i="158" s="1"/>
  <c r="E124" i="159" s="1"/>
  <c r="E124" i="160" s="1"/>
  <c r="E124" i="161" s="1"/>
  <c r="E124" i="162" s="1"/>
  <c r="E124" i="163" s="1"/>
  <c r="E125" i="106"/>
  <c r="E125" i="107" s="1"/>
  <c r="E125" i="108" s="1"/>
  <c r="E125" i="109" s="1"/>
  <c r="E125" i="110" s="1"/>
  <c r="E125" i="111" s="1"/>
  <c r="E125" i="112" s="1"/>
  <c r="E125" i="113" s="1"/>
  <c r="E125" i="114" s="1"/>
  <c r="E125" i="115" s="1"/>
  <c r="E125" i="116" s="1"/>
  <c r="E125" i="117" s="1"/>
  <c r="E125" i="118" s="1"/>
  <c r="E125" i="119" s="1"/>
  <c r="E125" i="120" s="1"/>
  <c r="E125" i="121" s="1"/>
  <c r="E125" i="122" s="1"/>
  <c r="E125" i="123" s="1"/>
  <c r="E125" i="124" s="1"/>
  <c r="E125" i="125" s="1"/>
  <c r="E125" i="126" s="1"/>
  <c r="E125" i="127" s="1"/>
  <c r="E125" i="128" s="1"/>
  <c r="E125" i="129" s="1"/>
  <c r="E125" i="130" s="1"/>
  <c r="E125" i="131" s="1"/>
  <c r="E125" i="132" s="1"/>
  <c r="E125" i="133" s="1"/>
  <c r="E125" i="134" s="1"/>
  <c r="E125" i="135" s="1"/>
  <c r="E125" i="136" s="1"/>
  <c r="E125" i="137" s="1"/>
  <c r="E125" i="138" s="1"/>
  <c r="E125" i="139" s="1"/>
  <c r="E125" i="140" s="1"/>
  <c r="E125" i="141" s="1"/>
  <c r="E125" i="142" s="1"/>
  <c r="E125" i="143" s="1"/>
  <c r="E125" i="144" s="1"/>
  <c r="E125" i="145" s="1"/>
  <c r="E125" i="146" s="1"/>
  <c r="E125" i="147" s="1"/>
  <c r="E125" i="148" s="1"/>
  <c r="E125" i="149" s="1"/>
  <c r="E125" i="150" s="1"/>
  <c r="E125" i="151" s="1"/>
  <c r="E125" i="152" s="1"/>
  <c r="E125" i="153" s="1"/>
  <c r="E125" i="154" s="1"/>
  <c r="E125" i="155" s="1"/>
  <c r="E125" i="156" s="1"/>
  <c r="E125" i="157" s="1"/>
  <c r="E125" i="158" s="1"/>
  <c r="E125" i="159" s="1"/>
  <c r="E125" i="160" s="1"/>
  <c r="E125" i="161" s="1"/>
  <c r="E125" i="162" s="1"/>
  <c r="E125" i="163" s="1"/>
  <c r="E126" i="106"/>
  <c r="E126" i="107" s="1"/>
  <c r="E126" i="108" s="1"/>
  <c r="E126" i="109" s="1"/>
  <c r="E126" i="110" s="1"/>
  <c r="E126" i="111" s="1"/>
  <c r="E126" i="112" s="1"/>
  <c r="E126" i="113" s="1"/>
  <c r="E126" i="114" s="1"/>
  <c r="E126" i="115" s="1"/>
  <c r="E126" i="116" s="1"/>
  <c r="E126" i="117" s="1"/>
  <c r="E126" i="118" s="1"/>
  <c r="E126" i="119" s="1"/>
  <c r="E126" i="120" s="1"/>
  <c r="E126" i="121" s="1"/>
  <c r="E126" i="122" s="1"/>
  <c r="E126" i="123" s="1"/>
  <c r="E126" i="124" s="1"/>
  <c r="E126" i="125" s="1"/>
  <c r="E126" i="126" s="1"/>
  <c r="E126" i="127" s="1"/>
  <c r="E126" i="128" s="1"/>
  <c r="E126" i="129" s="1"/>
  <c r="E126" i="130" s="1"/>
  <c r="E126" i="131" s="1"/>
  <c r="E126" i="132" s="1"/>
  <c r="E126" i="133" s="1"/>
  <c r="E126" i="134" s="1"/>
  <c r="E126" i="135" s="1"/>
  <c r="E126" i="136" s="1"/>
  <c r="E126" i="137" s="1"/>
  <c r="E126" i="138" s="1"/>
  <c r="E126" i="139" s="1"/>
  <c r="E126" i="140" s="1"/>
  <c r="E126" i="141" s="1"/>
  <c r="E126" i="142" s="1"/>
  <c r="E126" i="143" s="1"/>
  <c r="E126" i="144" s="1"/>
  <c r="E126" i="145" s="1"/>
  <c r="E126" i="146" s="1"/>
  <c r="E126" i="147" s="1"/>
  <c r="E126" i="148" s="1"/>
  <c r="E126" i="149" s="1"/>
  <c r="E126" i="150" s="1"/>
  <c r="E126" i="151" s="1"/>
  <c r="E126" i="152" s="1"/>
  <c r="E126" i="153" s="1"/>
  <c r="E126" i="154" s="1"/>
  <c r="E126" i="155" s="1"/>
  <c r="E126" i="156" s="1"/>
  <c r="E126" i="157" s="1"/>
  <c r="E126" i="158" s="1"/>
  <c r="E126" i="159" s="1"/>
  <c r="E126" i="160" s="1"/>
  <c r="E126" i="161" s="1"/>
  <c r="E126" i="162" s="1"/>
  <c r="E126" i="163" s="1"/>
  <c r="E127" i="106"/>
  <c r="E127" i="107" s="1"/>
  <c r="E127" i="108" s="1"/>
  <c r="E127" i="109" s="1"/>
  <c r="E127" i="110" s="1"/>
  <c r="E127" i="111" s="1"/>
  <c r="E127" i="112" s="1"/>
  <c r="E127" i="113" s="1"/>
  <c r="E127" i="114" s="1"/>
  <c r="E127" i="115" s="1"/>
  <c r="E127" i="116" s="1"/>
  <c r="E127" i="117" s="1"/>
  <c r="E127" i="118" s="1"/>
  <c r="E127" i="119" s="1"/>
  <c r="E127" i="120" s="1"/>
  <c r="E127" i="121" s="1"/>
  <c r="E127" i="122" s="1"/>
  <c r="E127" i="123" s="1"/>
  <c r="E127" i="124" s="1"/>
  <c r="E127" i="125" s="1"/>
  <c r="E127" i="126" s="1"/>
  <c r="E127" i="127" s="1"/>
  <c r="E127" i="128" s="1"/>
  <c r="E127" i="129" s="1"/>
  <c r="E127" i="130" s="1"/>
  <c r="E127" i="131" s="1"/>
  <c r="E127" i="132" s="1"/>
  <c r="E127" i="133" s="1"/>
  <c r="E127" i="134" s="1"/>
  <c r="E127" i="135" s="1"/>
  <c r="E127" i="136" s="1"/>
  <c r="E127" i="137" s="1"/>
  <c r="E127" i="138" s="1"/>
  <c r="E127" i="139" s="1"/>
  <c r="E127" i="140" s="1"/>
  <c r="E127" i="141" s="1"/>
  <c r="E127" i="142" s="1"/>
  <c r="E127" i="143" s="1"/>
  <c r="E127" i="144" s="1"/>
  <c r="E127" i="145" s="1"/>
  <c r="E127" i="146" s="1"/>
  <c r="E127" i="147" s="1"/>
  <c r="E127" i="148" s="1"/>
  <c r="E127" i="149" s="1"/>
  <c r="E127" i="150" s="1"/>
  <c r="E127" i="151" s="1"/>
  <c r="E127" i="152" s="1"/>
  <c r="E127" i="153" s="1"/>
  <c r="E127" i="154" s="1"/>
  <c r="E127" i="155" s="1"/>
  <c r="E127" i="156" s="1"/>
  <c r="E127" i="157" s="1"/>
  <c r="E127" i="158" s="1"/>
  <c r="E127" i="159" s="1"/>
  <c r="E127" i="160" s="1"/>
  <c r="E127" i="161" s="1"/>
  <c r="E127" i="162" s="1"/>
  <c r="E127" i="163" s="1"/>
  <c r="E128" i="106"/>
  <c r="E128" i="107" s="1"/>
  <c r="E128" i="108" s="1"/>
  <c r="E128" i="109" s="1"/>
  <c r="E128" i="110" s="1"/>
  <c r="E128" i="111" s="1"/>
  <c r="E128" i="112" s="1"/>
  <c r="E128" i="113" s="1"/>
  <c r="E128" i="114" s="1"/>
  <c r="E128" i="115" s="1"/>
  <c r="E128" i="116" s="1"/>
  <c r="E128" i="117" s="1"/>
  <c r="E128" i="118" s="1"/>
  <c r="E128" i="119" s="1"/>
  <c r="E128" i="120" s="1"/>
  <c r="E128" i="121" s="1"/>
  <c r="E128" i="122" s="1"/>
  <c r="E128" i="123" s="1"/>
  <c r="E128" i="124" s="1"/>
  <c r="E128" i="125" s="1"/>
  <c r="E128" i="126" s="1"/>
  <c r="E128" i="127" s="1"/>
  <c r="E128" i="128" s="1"/>
  <c r="E128" i="129" s="1"/>
  <c r="E128" i="130" s="1"/>
  <c r="E128" i="131" s="1"/>
  <c r="E128" i="132" s="1"/>
  <c r="E128" i="133" s="1"/>
  <c r="E128" i="134" s="1"/>
  <c r="E128" i="135" s="1"/>
  <c r="E128" i="136" s="1"/>
  <c r="E128" i="137" s="1"/>
  <c r="E128" i="138" s="1"/>
  <c r="E128" i="139" s="1"/>
  <c r="E128" i="140" s="1"/>
  <c r="E128" i="141" s="1"/>
  <c r="E128" i="142" s="1"/>
  <c r="E128" i="143" s="1"/>
  <c r="E128" i="144" s="1"/>
  <c r="E128" i="145" s="1"/>
  <c r="E128" i="146" s="1"/>
  <c r="E128" i="147" s="1"/>
  <c r="E128" i="148" s="1"/>
  <c r="E128" i="149" s="1"/>
  <c r="E128" i="150" s="1"/>
  <c r="E128" i="151" s="1"/>
  <c r="E128" i="152" s="1"/>
  <c r="E128" i="153" s="1"/>
  <c r="E128" i="154" s="1"/>
  <c r="E128" i="155" s="1"/>
  <c r="E128" i="156" s="1"/>
  <c r="E128" i="157" s="1"/>
  <c r="E128" i="158" s="1"/>
  <c r="E128" i="159" s="1"/>
  <c r="E128" i="160" s="1"/>
  <c r="E128" i="161" s="1"/>
  <c r="E128" i="162" s="1"/>
  <c r="E128" i="163" s="1"/>
  <c r="E129" i="106"/>
  <c r="E129" i="107" s="1"/>
  <c r="E129" i="108" s="1"/>
  <c r="E129" i="109" s="1"/>
  <c r="E129" i="110" s="1"/>
  <c r="E129" i="111" s="1"/>
  <c r="E129" i="112" s="1"/>
  <c r="E129" i="113" s="1"/>
  <c r="E129" i="114" s="1"/>
  <c r="E129" i="115" s="1"/>
  <c r="E129" i="116" s="1"/>
  <c r="E129" i="117" s="1"/>
  <c r="E129" i="118" s="1"/>
  <c r="E129" i="119" s="1"/>
  <c r="E129" i="120" s="1"/>
  <c r="E129" i="121" s="1"/>
  <c r="E129" i="122" s="1"/>
  <c r="E129" i="123" s="1"/>
  <c r="E129" i="124" s="1"/>
  <c r="E129" i="125" s="1"/>
  <c r="E129" i="126" s="1"/>
  <c r="E129" i="127" s="1"/>
  <c r="E129" i="128" s="1"/>
  <c r="E129" i="129" s="1"/>
  <c r="E129" i="130" s="1"/>
  <c r="E129" i="131" s="1"/>
  <c r="E129" i="132" s="1"/>
  <c r="E129" i="133" s="1"/>
  <c r="E129" i="134" s="1"/>
  <c r="E129" i="135" s="1"/>
  <c r="E129" i="136" s="1"/>
  <c r="E129" i="137" s="1"/>
  <c r="E129" i="138" s="1"/>
  <c r="E129" i="139" s="1"/>
  <c r="E129" i="140" s="1"/>
  <c r="E129" i="141" s="1"/>
  <c r="E129" i="142" s="1"/>
  <c r="E129" i="143" s="1"/>
  <c r="E129" i="144" s="1"/>
  <c r="E129" i="145" s="1"/>
  <c r="E129" i="146" s="1"/>
  <c r="E129" i="147" s="1"/>
  <c r="E129" i="148" s="1"/>
  <c r="E129" i="149" s="1"/>
  <c r="E129" i="150" s="1"/>
  <c r="E129" i="151" s="1"/>
  <c r="E129" i="152" s="1"/>
  <c r="E129" i="153" s="1"/>
  <c r="E129" i="154" s="1"/>
  <c r="E129" i="155" s="1"/>
  <c r="E129" i="156" s="1"/>
  <c r="E129" i="157" s="1"/>
  <c r="E129" i="158" s="1"/>
  <c r="E129" i="159" s="1"/>
  <c r="E129" i="160" s="1"/>
  <c r="E129" i="161" s="1"/>
  <c r="E129" i="162" s="1"/>
  <c r="E129" i="163" s="1"/>
  <c r="E130" i="106"/>
  <c r="E130" i="107" s="1"/>
  <c r="E130" i="108" s="1"/>
  <c r="E130" i="109" s="1"/>
  <c r="E130" i="110" s="1"/>
  <c r="E130" i="111" s="1"/>
  <c r="E130" i="112" s="1"/>
  <c r="E130" i="113" s="1"/>
  <c r="E130" i="114" s="1"/>
  <c r="E130" i="115" s="1"/>
  <c r="E130" i="116" s="1"/>
  <c r="E130" i="117" s="1"/>
  <c r="E130" i="118" s="1"/>
  <c r="E130" i="119" s="1"/>
  <c r="E130" i="120" s="1"/>
  <c r="E130" i="121" s="1"/>
  <c r="E130" i="122" s="1"/>
  <c r="E130" i="123" s="1"/>
  <c r="E130" i="124" s="1"/>
  <c r="E130" i="125" s="1"/>
  <c r="E130" i="126" s="1"/>
  <c r="E130" i="127" s="1"/>
  <c r="E130" i="128" s="1"/>
  <c r="E130" i="129" s="1"/>
  <c r="E130" i="130" s="1"/>
  <c r="E130" i="131" s="1"/>
  <c r="E130" i="132" s="1"/>
  <c r="E130" i="133" s="1"/>
  <c r="E130" i="134" s="1"/>
  <c r="E130" i="135" s="1"/>
  <c r="E130" i="136" s="1"/>
  <c r="E130" i="137" s="1"/>
  <c r="E130" i="138" s="1"/>
  <c r="E130" i="139" s="1"/>
  <c r="E130" i="140" s="1"/>
  <c r="E130" i="141" s="1"/>
  <c r="E130" i="142" s="1"/>
  <c r="E130" i="143" s="1"/>
  <c r="E130" i="144" s="1"/>
  <c r="E130" i="145" s="1"/>
  <c r="E130" i="146" s="1"/>
  <c r="E130" i="147" s="1"/>
  <c r="E130" i="148" s="1"/>
  <c r="E130" i="149" s="1"/>
  <c r="E130" i="150" s="1"/>
  <c r="E130" i="151" s="1"/>
  <c r="E130" i="152" s="1"/>
  <c r="E130" i="153" s="1"/>
  <c r="E130" i="154" s="1"/>
  <c r="E130" i="155" s="1"/>
  <c r="E130" i="156" s="1"/>
  <c r="E130" i="157" s="1"/>
  <c r="E130" i="158" s="1"/>
  <c r="E130" i="159" s="1"/>
  <c r="E130" i="160" s="1"/>
  <c r="E130" i="161" s="1"/>
  <c r="E130" i="162" s="1"/>
  <c r="E130" i="163" s="1"/>
  <c r="E131" i="106"/>
  <c r="E131" i="107" s="1"/>
  <c r="E131" i="108" s="1"/>
  <c r="E131" i="109" s="1"/>
  <c r="E131" i="110" s="1"/>
  <c r="E131" i="111" s="1"/>
  <c r="E131" i="112" s="1"/>
  <c r="E131" i="113" s="1"/>
  <c r="E131" i="114" s="1"/>
  <c r="E131" i="115" s="1"/>
  <c r="E131" i="116" s="1"/>
  <c r="E131" i="117" s="1"/>
  <c r="E131" i="118" s="1"/>
  <c r="E131" i="119" s="1"/>
  <c r="E131" i="120" s="1"/>
  <c r="E131" i="121" s="1"/>
  <c r="E131" i="122" s="1"/>
  <c r="E131" i="123" s="1"/>
  <c r="E131" i="124" s="1"/>
  <c r="E131" i="125" s="1"/>
  <c r="E131" i="126" s="1"/>
  <c r="E131" i="127" s="1"/>
  <c r="E131" i="128" s="1"/>
  <c r="E131" i="129" s="1"/>
  <c r="E131" i="130" s="1"/>
  <c r="E131" i="131" s="1"/>
  <c r="E131" i="132" s="1"/>
  <c r="E131" i="133" s="1"/>
  <c r="E131" i="134" s="1"/>
  <c r="E131" i="135" s="1"/>
  <c r="E131" i="136" s="1"/>
  <c r="E131" i="137" s="1"/>
  <c r="E131" i="138" s="1"/>
  <c r="E131" i="139" s="1"/>
  <c r="E131" i="140" s="1"/>
  <c r="E131" i="141" s="1"/>
  <c r="E131" i="142" s="1"/>
  <c r="E131" i="143" s="1"/>
  <c r="E131" i="144" s="1"/>
  <c r="E131" i="145" s="1"/>
  <c r="E131" i="146" s="1"/>
  <c r="E131" i="147" s="1"/>
  <c r="E131" i="148" s="1"/>
  <c r="E131" i="149" s="1"/>
  <c r="E131" i="150" s="1"/>
  <c r="E131" i="151" s="1"/>
  <c r="E131" i="152" s="1"/>
  <c r="E131" i="153" s="1"/>
  <c r="E131" i="154" s="1"/>
  <c r="E131" i="155" s="1"/>
  <c r="E131" i="156" s="1"/>
  <c r="E131" i="157" s="1"/>
  <c r="E131" i="158" s="1"/>
  <c r="E131" i="159" s="1"/>
  <c r="E131" i="160" s="1"/>
  <c r="E131" i="161" s="1"/>
  <c r="E131" i="162" s="1"/>
  <c r="E131" i="163" s="1"/>
  <c r="E132" i="106"/>
  <c r="E132" i="107" s="1"/>
  <c r="E132" i="108" s="1"/>
  <c r="E132" i="109" s="1"/>
  <c r="E132" i="110" s="1"/>
  <c r="E132" i="111" s="1"/>
  <c r="E132" i="112" s="1"/>
  <c r="E132" i="113" s="1"/>
  <c r="E132" i="114" s="1"/>
  <c r="E132" i="115" s="1"/>
  <c r="E132" i="116" s="1"/>
  <c r="E132" i="117" s="1"/>
  <c r="E132" i="118" s="1"/>
  <c r="E132" i="119" s="1"/>
  <c r="E132" i="120" s="1"/>
  <c r="E132" i="121" s="1"/>
  <c r="E132" i="122" s="1"/>
  <c r="E132" i="123" s="1"/>
  <c r="E132" i="124" s="1"/>
  <c r="E132" i="125" s="1"/>
  <c r="E132" i="126" s="1"/>
  <c r="E132" i="127" s="1"/>
  <c r="E132" i="128" s="1"/>
  <c r="E132" i="129" s="1"/>
  <c r="E132" i="130" s="1"/>
  <c r="E132" i="131" s="1"/>
  <c r="E132" i="132" s="1"/>
  <c r="E132" i="133" s="1"/>
  <c r="E132" i="134" s="1"/>
  <c r="E132" i="135" s="1"/>
  <c r="E132" i="136" s="1"/>
  <c r="E132" i="137" s="1"/>
  <c r="E132" i="138" s="1"/>
  <c r="E132" i="139" s="1"/>
  <c r="E132" i="140" s="1"/>
  <c r="E132" i="141" s="1"/>
  <c r="E132" i="142" s="1"/>
  <c r="E132" i="143" s="1"/>
  <c r="E132" i="144" s="1"/>
  <c r="E132" i="145" s="1"/>
  <c r="E132" i="146" s="1"/>
  <c r="E132" i="147" s="1"/>
  <c r="E132" i="148" s="1"/>
  <c r="E132" i="149" s="1"/>
  <c r="E132" i="150" s="1"/>
  <c r="E132" i="151" s="1"/>
  <c r="E132" i="152" s="1"/>
  <c r="E132" i="153" s="1"/>
  <c r="E132" i="154" s="1"/>
  <c r="E132" i="155" s="1"/>
  <c r="E132" i="156" s="1"/>
  <c r="E132" i="157" s="1"/>
  <c r="E132" i="158" s="1"/>
  <c r="E132" i="159" s="1"/>
  <c r="E132" i="160" s="1"/>
  <c r="E132" i="161" s="1"/>
  <c r="E132" i="162" s="1"/>
  <c r="E132" i="163" s="1"/>
  <c r="E133" i="106"/>
  <c r="E133" i="107" s="1"/>
  <c r="E133" i="108" s="1"/>
  <c r="E133" i="109" s="1"/>
  <c r="E133" i="110" s="1"/>
  <c r="E133" i="111" s="1"/>
  <c r="E133" i="112" s="1"/>
  <c r="E133" i="113" s="1"/>
  <c r="E133" i="114" s="1"/>
  <c r="E133" i="115" s="1"/>
  <c r="E133" i="116" s="1"/>
  <c r="E133" i="117" s="1"/>
  <c r="E133" i="118" s="1"/>
  <c r="E133" i="119" s="1"/>
  <c r="E133" i="120" s="1"/>
  <c r="E133" i="121" s="1"/>
  <c r="E133" i="122" s="1"/>
  <c r="E133" i="123" s="1"/>
  <c r="E133" i="124" s="1"/>
  <c r="E133" i="125" s="1"/>
  <c r="E133" i="126" s="1"/>
  <c r="E133" i="127" s="1"/>
  <c r="E133" i="128" s="1"/>
  <c r="E133" i="129" s="1"/>
  <c r="E133" i="130" s="1"/>
  <c r="E133" i="131" s="1"/>
  <c r="E133" i="132" s="1"/>
  <c r="E133" i="133" s="1"/>
  <c r="E133" i="134" s="1"/>
  <c r="E133" i="135" s="1"/>
  <c r="E133" i="136" s="1"/>
  <c r="E133" i="137" s="1"/>
  <c r="E133" i="138" s="1"/>
  <c r="E133" i="139" s="1"/>
  <c r="E133" i="140" s="1"/>
  <c r="E133" i="141" s="1"/>
  <c r="E133" i="142" s="1"/>
  <c r="E133" i="143" s="1"/>
  <c r="E133" i="144" s="1"/>
  <c r="E133" i="145" s="1"/>
  <c r="E133" i="146" s="1"/>
  <c r="E133" i="147" s="1"/>
  <c r="E133" i="148" s="1"/>
  <c r="E133" i="149" s="1"/>
  <c r="E133" i="150" s="1"/>
  <c r="E133" i="151" s="1"/>
  <c r="E133" i="152" s="1"/>
  <c r="E133" i="153" s="1"/>
  <c r="E133" i="154" s="1"/>
  <c r="E133" i="155" s="1"/>
  <c r="E133" i="156" s="1"/>
  <c r="E133" i="157" s="1"/>
  <c r="E133" i="158" s="1"/>
  <c r="E133" i="159" s="1"/>
  <c r="E133" i="160" s="1"/>
  <c r="E133" i="161" s="1"/>
  <c r="E133" i="162" s="1"/>
  <c r="E133" i="163" s="1"/>
  <c r="E134" i="106"/>
  <c r="E134" i="107" s="1"/>
  <c r="E134" i="108" s="1"/>
  <c r="E134" i="109" s="1"/>
  <c r="E134" i="110" s="1"/>
  <c r="E134" i="111" s="1"/>
  <c r="E134" i="112" s="1"/>
  <c r="E134" i="113" s="1"/>
  <c r="E134" i="114" s="1"/>
  <c r="E134" i="115" s="1"/>
  <c r="E134" i="116" s="1"/>
  <c r="E134" i="117" s="1"/>
  <c r="E134" i="118" s="1"/>
  <c r="E134" i="119" s="1"/>
  <c r="E134" i="120" s="1"/>
  <c r="E134" i="121" s="1"/>
  <c r="E134" i="122" s="1"/>
  <c r="E134" i="123" s="1"/>
  <c r="E134" i="124" s="1"/>
  <c r="E134" i="125" s="1"/>
  <c r="E134" i="126" s="1"/>
  <c r="E134" i="127" s="1"/>
  <c r="E134" i="128" s="1"/>
  <c r="E134" i="129" s="1"/>
  <c r="E134" i="130" s="1"/>
  <c r="E134" i="131" s="1"/>
  <c r="E134" i="132" s="1"/>
  <c r="E134" i="133" s="1"/>
  <c r="E134" i="134" s="1"/>
  <c r="E134" i="135" s="1"/>
  <c r="E134" i="136" s="1"/>
  <c r="E134" i="137" s="1"/>
  <c r="E134" i="138" s="1"/>
  <c r="E134" i="139" s="1"/>
  <c r="E134" i="140" s="1"/>
  <c r="E134" i="141" s="1"/>
  <c r="E134" i="142" s="1"/>
  <c r="E134" i="143" s="1"/>
  <c r="E134" i="144" s="1"/>
  <c r="E134" i="145" s="1"/>
  <c r="E134" i="146" s="1"/>
  <c r="E134" i="147" s="1"/>
  <c r="E134" i="148" s="1"/>
  <c r="E134" i="149" s="1"/>
  <c r="E134" i="150" s="1"/>
  <c r="E134" i="151" s="1"/>
  <c r="E134" i="152" s="1"/>
  <c r="E134" i="153" s="1"/>
  <c r="E134" i="154" s="1"/>
  <c r="E134" i="155" s="1"/>
  <c r="E134" i="156" s="1"/>
  <c r="E134" i="157" s="1"/>
  <c r="E134" i="158" s="1"/>
  <c r="E134" i="159" s="1"/>
  <c r="E134" i="160" s="1"/>
  <c r="E134" i="161" s="1"/>
  <c r="E134" i="162" s="1"/>
  <c r="E134" i="163" s="1"/>
  <c r="E135" i="106"/>
  <c r="E135" i="107" s="1"/>
  <c r="E135" i="108" s="1"/>
  <c r="E135" i="109" s="1"/>
  <c r="E135" i="110" s="1"/>
  <c r="E135" i="111" s="1"/>
  <c r="E135" i="112" s="1"/>
  <c r="E135" i="113" s="1"/>
  <c r="E135" i="114" s="1"/>
  <c r="E135" i="115" s="1"/>
  <c r="E135" i="116" s="1"/>
  <c r="E135" i="117" s="1"/>
  <c r="E135" i="118" s="1"/>
  <c r="E135" i="119" s="1"/>
  <c r="E135" i="120" s="1"/>
  <c r="E135" i="121" s="1"/>
  <c r="E135" i="122" s="1"/>
  <c r="E135" i="123" s="1"/>
  <c r="E135" i="124" s="1"/>
  <c r="E135" i="125" s="1"/>
  <c r="E135" i="126" s="1"/>
  <c r="E135" i="127" s="1"/>
  <c r="E135" i="128" s="1"/>
  <c r="E135" i="129" s="1"/>
  <c r="E135" i="130" s="1"/>
  <c r="E135" i="131" s="1"/>
  <c r="E135" i="132" s="1"/>
  <c r="E135" i="133" s="1"/>
  <c r="E135" i="134" s="1"/>
  <c r="E135" i="135" s="1"/>
  <c r="E135" i="136" s="1"/>
  <c r="E135" i="137" s="1"/>
  <c r="E135" i="138" s="1"/>
  <c r="E135" i="139" s="1"/>
  <c r="E135" i="140" s="1"/>
  <c r="E135" i="141" s="1"/>
  <c r="E135" i="142" s="1"/>
  <c r="E135" i="143" s="1"/>
  <c r="E135" i="144" s="1"/>
  <c r="E135" i="145" s="1"/>
  <c r="E135" i="146" s="1"/>
  <c r="E135" i="147" s="1"/>
  <c r="E135" i="148" s="1"/>
  <c r="E135" i="149" s="1"/>
  <c r="E135" i="150" s="1"/>
  <c r="E135" i="151" s="1"/>
  <c r="E135" i="152" s="1"/>
  <c r="E135" i="153" s="1"/>
  <c r="E135" i="154" s="1"/>
  <c r="E135" i="155" s="1"/>
  <c r="E135" i="156" s="1"/>
  <c r="E135" i="157" s="1"/>
  <c r="E135" i="158" s="1"/>
  <c r="E135" i="159" s="1"/>
  <c r="E135" i="160" s="1"/>
  <c r="E135" i="161" s="1"/>
  <c r="E135" i="162" s="1"/>
  <c r="E135" i="163" s="1"/>
  <c r="E136" i="106"/>
  <c r="E136" i="107" s="1"/>
  <c r="E136" i="108" s="1"/>
  <c r="E136" i="109" s="1"/>
  <c r="E136" i="110" s="1"/>
  <c r="E136" i="111" s="1"/>
  <c r="E136" i="112" s="1"/>
  <c r="E136" i="113" s="1"/>
  <c r="E136" i="114" s="1"/>
  <c r="E136" i="115" s="1"/>
  <c r="E136" i="116" s="1"/>
  <c r="E136" i="117" s="1"/>
  <c r="E136" i="118" s="1"/>
  <c r="E136" i="119" s="1"/>
  <c r="E136" i="120" s="1"/>
  <c r="E136" i="121" s="1"/>
  <c r="E136" i="122" s="1"/>
  <c r="E136" i="123" s="1"/>
  <c r="E136" i="124" s="1"/>
  <c r="E136" i="125" s="1"/>
  <c r="E136" i="126" s="1"/>
  <c r="E136" i="127" s="1"/>
  <c r="E136" i="128" s="1"/>
  <c r="E136" i="129" s="1"/>
  <c r="E136" i="130" s="1"/>
  <c r="E136" i="131" s="1"/>
  <c r="E136" i="132" s="1"/>
  <c r="E136" i="133" s="1"/>
  <c r="E136" i="134" s="1"/>
  <c r="E136" i="135" s="1"/>
  <c r="E136" i="136" s="1"/>
  <c r="E136" i="137" s="1"/>
  <c r="E136" i="138" s="1"/>
  <c r="E136" i="139" s="1"/>
  <c r="E136" i="140" s="1"/>
  <c r="E136" i="141" s="1"/>
  <c r="E136" i="142" s="1"/>
  <c r="E136" i="143" s="1"/>
  <c r="E136" i="144" s="1"/>
  <c r="E136" i="145" s="1"/>
  <c r="E136" i="146" s="1"/>
  <c r="E136" i="147" s="1"/>
  <c r="E136" i="148" s="1"/>
  <c r="E136" i="149" s="1"/>
  <c r="E136" i="150" s="1"/>
  <c r="E136" i="151" s="1"/>
  <c r="E136" i="152" s="1"/>
  <c r="E136" i="153" s="1"/>
  <c r="E136" i="154" s="1"/>
  <c r="E136" i="155" s="1"/>
  <c r="E136" i="156" s="1"/>
  <c r="E136" i="157" s="1"/>
  <c r="E136" i="158" s="1"/>
  <c r="E136" i="159" s="1"/>
  <c r="E136" i="160" s="1"/>
  <c r="E136" i="161" s="1"/>
  <c r="E136" i="162" s="1"/>
  <c r="E136" i="163" s="1"/>
  <c r="E137" i="106"/>
  <c r="E137" i="107" s="1"/>
  <c r="E137" i="108" s="1"/>
  <c r="E137" i="109" s="1"/>
  <c r="E137" i="110" s="1"/>
  <c r="E137" i="111" s="1"/>
  <c r="E137" i="112" s="1"/>
  <c r="E137" i="113" s="1"/>
  <c r="E137" i="114" s="1"/>
  <c r="E137" i="115" s="1"/>
  <c r="E137" i="116" s="1"/>
  <c r="E137" i="117" s="1"/>
  <c r="E137" i="118" s="1"/>
  <c r="E137" i="119" s="1"/>
  <c r="E137" i="120" s="1"/>
  <c r="E137" i="121" s="1"/>
  <c r="E137" i="122" s="1"/>
  <c r="E137" i="123" s="1"/>
  <c r="E137" i="124" s="1"/>
  <c r="E137" i="125" s="1"/>
  <c r="E137" i="126" s="1"/>
  <c r="E137" i="127" s="1"/>
  <c r="E137" i="128" s="1"/>
  <c r="E137" i="129" s="1"/>
  <c r="E137" i="130" s="1"/>
  <c r="E137" i="131" s="1"/>
  <c r="E137" i="132" s="1"/>
  <c r="E137" i="133" s="1"/>
  <c r="E137" i="134" s="1"/>
  <c r="E137" i="135" s="1"/>
  <c r="E137" i="136" s="1"/>
  <c r="E137" i="137" s="1"/>
  <c r="E137" i="138" s="1"/>
  <c r="E137" i="139" s="1"/>
  <c r="E137" i="140" s="1"/>
  <c r="E137" i="141" s="1"/>
  <c r="E137" i="142" s="1"/>
  <c r="E137" i="143" s="1"/>
  <c r="E137" i="144" s="1"/>
  <c r="E137" i="145" s="1"/>
  <c r="E137" i="146" s="1"/>
  <c r="E137" i="147" s="1"/>
  <c r="E137" i="148" s="1"/>
  <c r="E137" i="149" s="1"/>
  <c r="E137" i="150" s="1"/>
  <c r="E137" i="151" s="1"/>
  <c r="E137" i="152" s="1"/>
  <c r="E137" i="153" s="1"/>
  <c r="E137" i="154" s="1"/>
  <c r="E137" i="155" s="1"/>
  <c r="E137" i="156" s="1"/>
  <c r="E137" i="157" s="1"/>
  <c r="E137" i="158" s="1"/>
  <c r="E137" i="159" s="1"/>
  <c r="E137" i="160" s="1"/>
  <c r="E137" i="161" s="1"/>
  <c r="E137" i="162" s="1"/>
  <c r="E137" i="163" s="1"/>
  <c r="E138" i="106"/>
  <c r="E138" i="107" s="1"/>
  <c r="E138" i="108" s="1"/>
  <c r="E138" i="109" s="1"/>
  <c r="E138" i="110" s="1"/>
  <c r="E138" i="111" s="1"/>
  <c r="E138" i="112" s="1"/>
  <c r="E138" i="113" s="1"/>
  <c r="E138" i="114" s="1"/>
  <c r="E138" i="115" s="1"/>
  <c r="E138" i="116" s="1"/>
  <c r="E138" i="117" s="1"/>
  <c r="E138" i="118" s="1"/>
  <c r="E138" i="119" s="1"/>
  <c r="E138" i="120" s="1"/>
  <c r="E138" i="121" s="1"/>
  <c r="E138" i="122" s="1"/>
  <c r="E138" i="123" s="1"/>
  <c r="E138" i="124" s="1"/>
  <c r="E138" i="125" s="1"/>
  <c r="E138" i="126" s="1"/>
  <c r="E138" i="127" s="1"/>
  <c r="E138" i="128" s="1"/>
  <c r="E138" i="129" s="1"/>
  <c r="E138" i="130" s="1"/>
  <c r="E138" i="131" s="1"/>
  <c r="E138" i="132" s="1"/>
  <c r="E138" i="133" s="1"/>
  <c r="E138" i="134" s="1"/>
  <c r="E138" i="135" s="1"/>
  <c r="E138" i="136" s="1"/>
  <c r="E138" i="137" s="1"/>
  <c r="E138" i="138" s="1"/>
  <c r="E138" i="139" s="1"/>
  <c r="E138" i="140" s="1"/>
  <c r="E138" i="141" s="1"/>
  <c r="E138" i="142" s="1"/>
  <c r="E138" i="143" s="1"/>
  <c r="E138" i="144" s="1"/>
  <c r="E138" i="145" s="1"/>
  <c r="E138" i="146" s="1"/>
  <c r="E138" i="147" s="1"/>
  <c r="E138" i="148" s="1"/>
  <c r="E138" i="149" s="1"/>
  <c r="E138" i="150" s="1"/>
  <c r="E138" i="151" s="1"/>
  <c r="E138" i="152" s="1"/>
  <c r="E138" i="153" s="1"/>
  <c r="E138" i="154" s="1"/>
  <c r="E138" i="155" s="1"/>
  <c r="E138" i="156" s="1"/>
  <c r="E138" i="157" s="1"/>
  <c r="E138" i="158" s="1"/>
  <c r="E138" i="159" s="1"/>
  <c r="E138" i="160" s="1"/>
  <c r="E138" i="161" s="1"/>
  <c r="E138" i="162" s="1"/>
  <c r="E138" i="163" s="1"/>
  <c r="E139" i="106"/>
  <c r="E139" i="107" s="1"/>
  <c r="E139" i="108" s="1"/>
  <c r="E139" i="109" s="1"/>
  <c r="E139" i="110" s="1"/>
  <c r="E139" i="111" s="1"/>
  <c r="E139" i="112" s="1"/>
  <c r="E139" i="113" s="1"/>
  <c r="E139" i="114" s="1"/>
  <c r="E139" i="115" s="1"/>
  <c r="E139" i="116" s="1"/>
  <c r="E139" i="117" s="1"/>
  <c r="E139" i="118" s="1"/>
  <c r="E139" i="119" s="1"/>
  <c r="E139" i="120" s="1"/>
  <c r="E139" i="121" s="1"/>
  <c r="E139" i="122" s="1"/>
  <c r="E139" i="123" s="1"/>
  <c r="E139" i="124" s="1"/>
  <c r="E139" i="125" s="1"/>
  <c r="E139" i="126" s="1"/>
  <c r="E139" i="127" s="1"/>
  <c r="E139" i="128" s="1"/>
  <c r="E139" i="129" s="1"/>
  <c r="E139" i="130" s="1"/>
  <c r="E139" i="131" s="1"/>
  <c r="E139" i="132" s="1"/>
  <c r="E139" i="133" s="1"/>
  <c r="E139" i="134" s="1"/>
  <c r="E139" i="135" s="1"/>
  <c r="E139" i="136" s="1"/>
  <c r="E139" i="137" s="1"/>
  <c r="E139" i="138" s="1"/>
  <c r="E139" i="139" s="1"/>
  <c r="E139" i="140" s="1"/>
  <c r="E139" i="141" s="1"/>
  <c r="E139" i="142" s="1"/>
  <c r="E139" i="143" s="1"/>
  <c r="E139" i="144" s="1"/>
  <c r="E139" i="145" s="1"/>
  <c r="E139" i="146" s="1"/>
  <c r="E139" i="147" s="1"/>
  <c r="E139" i="148" s="1"/>
  <c r="E139" i="149" s="1"/>
  <c r="E139" i="150" s="1"/>
  <c r="E139" i="151" s="1"/>
  <c r="E139" i="152" s="1"/>
  <c r="E139" i="153" s="1"/>
  <c r="E139" i="154" s="1"/>
  <c r="E139" i="155" s="1"/>
  <c r="E139" i="156" s="1"/>
  <c r="E139" i="157" s="1"/>
  <c r="E139" i="158" s="1"/>
  <c r="E139" i="159" s="1"/>
  <c r="E139" i="160" s="1"/>
  <c r="E139" i="161" s="1"/>
  <c r="E139" i="162" s="1"/>
  <c r="E139" i="163" s="1"/>
  <c r="E140" i="106"/>
  <c r="E140" i="107" s="1"/>
  <c r="E140" i="108" s="1"/>
  <c r="E140" i="109" s="1"/>
  <c r="E140" i="110" s="1"/>
  <c r="E140" i="111" s="1"/>
  <c r="E140" i="112" s="1"/>
  <c r="E140" i="113" s="1"/>
  <c r="E140" i="114" s="1"/>
  <c r="E140" i="115" s="1"/>
  <c r="E140" i="116" s="1"/>
  <c r="E140" i="117" s="1"/>
  <c r="E140" i="118" s="1"/>
  <c r="E140" i="119" s="1"/>
  <c r="E140" i="120" s="1"/>
  <c r="E140" i="121" s="1"/>
  <c r="E140" i="122" s="1"/>
  <c r="E140" i="123" s="1"/>
  <c r="E140" i="124" s="1"/>
  <c r="E140" i="125" s="1"/>
  <c r="E140" i="126" s="1"/>
  <c r="E140" i="127" s="1"/>
  <c r="E140" i="128" s="1"/>
  <c r="E140" i="129" s="1"/>
  <c r="E140" i="130" s="1"/>
  <c r="E140" i="131" s="1"/>
  <c r="E140" i="132" s="1"/>
  <c r="E140" i="133" s="1"/>
  <c r="E140" i="134" s="1"/>
  <c r="E140" i="135" s="1"/>
  <c r="E140" i="136" s="1"/>
  <c r="E140" i="137" s="1"/>
  <c r="E140" i="138" s="1"/>
  <c r="E140" i="139" s="1"/>
  <c r="E140" i="140" s="1"/>
  <c r="E140" i="141" s="1"/>
  <c r="E140" i="142" s="1"/>
  <c r="E140" i="143" s="1"/>
  <c r="E140" i="144" s="1"/>
  <c r="E140" i="145" s="1"/>
  <c r="E140" i="146" s="1"/>
  <c r="E140" i="147" s="1"/>
  <c r="E140" i="148" s="1"/>
  <c r="E140" i="149" s="1"/>
  <c r="E140" i="150" s="1"/>
  <c r="E140" i="151" s="1"/>
  <c r="E140" i="152" s="1"/>
  <c r="E140" i="153" s="1"/>
  <c r="E140" i="154" s="1"/>
  <c r="E140" i="155" s="1"/>
  <c r="E140" i="156" s="1"/>
  <c r="E140" i="157" s="1"/>
  <c r="E140" i="158" s="1"/>
  <c r="E140" i="159" s="1"/>
  <c r="E140" i="160" s="1"/>
  <c r="E140" i="161" s="1"/>
  <c r="E140" i="162" s="1"/>
  <c r="E140" i="163" s="1"/>
  <c r="E141" i="106"/>
  <c r="E141" i="107" s="1"/>
  <c r="E141" i="108" s="1"/>
  <c r="E141" i="109" s="1"/>
  <c r="E141" i="110" s="1"/>
  <c r="E141" i="111" s="1"/>
  <c r="E141" i="112" s="1"/>
  <c r="E141" i="113" s="1"/>
  <c r="E141" i="114" s="1"/>
  <c r="E141" i="115" s="1"/>
  <c r="E141" i="116" s="1"/>
  <c r="E141" i="117" s="1"/>
  <c r="E141" i="118" s="1"/>
  <c r="E141" i="119" s="1"/>
  <c r="E141" i="120" s="1"/>
  <c r="E141" i="121" s="1"/>
  <c r="E141" i="122" s="1"/>
  <c r="E141" i="123" s="1"/>
  <c r="E141" i="124" s="1"/>
  <c r="E141" i="125" s="1"/>
  <c r="E141" i="126" s="1"/>
  <c r="E141" i="127" s="1"/>
  <c r="E141" i="128" s="1"/>
  <c r="E141" i="129" s="1"/>
  <c r="E141" i="130" s="1"/>
  <c r="E141" i="131" s="1"/>
  <c r="E141" i="132" s="1"/>
  <c r="E141" i="133" s="1"/>
  <c r="E141" i="134" s="1"/>
  <c r="E141" i="135" s="1"/>
  <c r="E141" i="136" s="1"/>
  <c r="E141" i="137" s="1"/>
  <c r="E141" i="138" s="1"/>
  <c r="E141" i="139" s="1"/>
  <c r="E141" i="140" s="1"/>
  <c r="E141" i="141" s="1"/>
  <c r="E141" i="142" s="1"/>
  <c r="E141" i="143" s="1"/>
  <c r="E141" i="144" s="1"/>
  <c r="E141" i="145" s="1"/>
  <c r="E141" i="146" s="1"/>
  <c r="E141" i="147" s="1"/>
  <c r="E141" i="148" s="1"/>
  <c r="E141" i="149" s="1"/>
  <c r="E141" i="150" s="1"/>
  <c r="E141" i="151" s="1"/>
  <c r="E141" i="152" s="1"/>
  <c r="E141" i="153" s="1"/>
  <c r="E141" i="154" s="1"/>
  <c r="E141" i="155" s="1"/>
  <c r="E141" i="156" s="1"/>
  <c r="E141" i="157" s="1"/>
  <c r="E141" i="158" s="1"/>
  <c r="E141" i="159" s="1"/>
  <c r="E141" i="160" s="1"/>
  <c r="E141" i="161" s="1"/>
  <c r="E141" i="162" s="1"/>
  <c r="E141" i="163" s="1"/>
  <c r="E142" i="106"/>
  <c r="E142" i="107" s="1"/>
  <c r="E142" i="108" s="1"/>
  <c r="E142" i="109" s="1"/>
  <c r="E142" i="110" s="1"/>
  <c r="E142" i="111" s="1"/>
  <c r="E142" i="112" s="1"/>
  <c r="E142" i="113" s="1"/>
  <c r="E142" i="114" s="1"/>
  <c r="E142" i="115" s="1"/>
  <c r="E142" i="116" s="1"/>
  <c r="E142" i="117" s="1"/>
  <c r="E142" i="118" s="1"/>
  <c r="E142" i="119" s="1"/>
  <c r="E142" i="120" s="1"/>
  <c r="E142" i="121" s="1"/>
  <c r="E142" i="122" s="1"/>
  <c r="E142" i="123" s="1"/>
  <c r="E142" i="124" s="1"/>
  <c r="E142" i="125" s="1"/>
  <c r="E142" i="126" s="1"/>
  <c r="E142" i="127" s="1"/>
  <c r="E142" i="128" s="1"/>
  <c r="E142" i="129" s="1"/>
  <c r="E142" i="130" s="1"/>
  <c r="E142" i="131" s="1"/>
  <c r="E142" i="132" s="1"/>
  <c r="E142" i="133" s="1"/>
  <c r="E142" i="134" s="1"/>
  <c r="E142" i="135" s="1"/>
  <c r="E142" i="136" s="1"/>
  <c r="E142" i="137" s="1"/>
  <c r="E142" i="138" s="1"/>
  <c r="E142" i="139" s="1"/>
  <c r="E142" i="140" s="1"/>
  <c r="E142" i="141" s="1"/>
  <c r="E142" i="142" s="1"/>
  <c r="E142" i="143" s="1"/>
  <c r="E142" i="144" s="1"/>
  <c r="E142" i="145" s="1"/>
  <c r="E142" i="146" s="1"/>
  <c r="E142" i="147" s="1"/>
  <c r="E142" i="148" s="1"/>
  <c r="E142" i="149" s="1"/>
  <c r="E142" i="150" s="1"/>
  <c r="E142" i="151" s="1"/>
  <c r="E142" i="152" s="1"/>
  <c r="E142" i="153" s="1"/>
  <c r="E142" i="154" s="1"/>
  <c r="E142" i="155" s="1"/>
  <c r="E142" i="156" s="1"/>
  <c r="E142" i="157" s="1"/>
  <c r="E142" i="158" s="1"/>
  <c r="E142" i="159" s="1"/>
  <c r="E142" i="160" s="1"/>
  <c r="E142" i="161" s="1"/>
  <c r="E142" i="162" s="1"/>
  <c r="E142" i="163" s="1"/>
  <c r="E143" i="106"/>
  <c r="E143" i="107" s="1"/>
  <c r="E143" i="108" s="1"/>
  <c r="E143" i="109" s="1"/>
  <c r="E143" i="110" s="1"/>
  <c r="E143" i="111" s="1"/>
  <c r="E143" i="112" s="1"/>
  <c r="E143" i="113" s="1"/>
  <c r="E143" i="114" s="1"/>
  <c r="E143" i="115" s="1"/>
  <c r="E143" i="116" s="1"/>
  <c r="E143" i="117" s="1"/>
  <c r="E143" i="118" s="1"/>
  <c r="E143" i="119" s="1"/>
  <c r="E143" i="120" s="1"/>
  <c r="E143" i="121" s="1"/>
  <c r="E143" i="122" s="1"/>
  <c r="E143" i="123" s="1"/>
  <c r="E143" i="124" s="1"/>
  <c r="E143" i="125" s="1"/>
  <c r="E143" i="126" s="1"/>
  <c r="E143" i="127" s="1"/>
  <c r="E143" i="128" s="1"/>
  <c r="E143" i="129" s="1"/>
  <c r="E143" i="130" s="1"/>
  <c r="E143" i="131" s="1"/>
  <c r="E143" i="132" s="1"/>
  <c r="E143" i="133" s="1"/>
  <c r="E143" i="134" s="1"/>
  <c r="E143" i="135" s="1"/>
  <c r="E143" i="136" s="1"/>
  <c r="E143" i="137" s="1"/>
  <c r="E143" i="138" s="1"/>
  <c r="E143" i="139" s="1"/>
  <c r="E143" i="140" s="1"/>
  <c r="E143" i="141" s="1"/>
  <c r="E143" i="142" s="1"/>
  <c r="E143" i="143" s="1"/>
  <c r="E143" i="144" s="1"/>
  <c r="E143" i="145" s="1"/>
  <c r="E143" i="146" s="1"/>
  <c r="E143" i="147" s="1"/>
  <c r="E143" i="148" s="1"/>
  <c r="E143" i="149" s="1"/>
  <c r="E143" i="150" s="1"/>
  <c r="E143" i="151" s="1"/>
  <c r="E143" i="152" s="1"/>
  <c r="E143" i="153" s="1"/>
  <c r="E143" i="154" s="1"/>
  <c r="E143" i="155" s="1"/>
  <c r="E143" i="156" s="1"/>
  <c r="E143" i="157" s="1"/>
  <c r="E143" i="158" s="1"/>
  <c r="E143" i="159" s="1"/>
  <c r="E143" i="160" s="1"/>
  <c r="E143" i="161" s="1"/>
  <c r="E143" i="162" s="1"/>
  <c r="E143" i="163" s="1"/>
  <c r="E144" i="106"/>
  <c r="E144" i="107" s="1"/>
  <c r="E144" i="108" s="1"/>
  <c r="E144" i="109" s="1"/>
  <c r="E144" i="110" s="1"/>
  <c r="E144" i="111" s="1"/>
  <c r="E144" i="112" s="1"/>
  <c r="E144" i="113" s="1"/>
  <c r="E144" i="114" s="1"/>
  <c r="E144" i="115" s="1"/>
  <c r="E144" i="116" s="1"/>
  <c r="E144" i="117" s="1"/>
  <c r="E144" i="118" s="1"/>
  <c r="E144" i="119" s="1"/>
  <c r="E144" i="120" s="1"/>
  <c r="E144" i="121" s="1"/>
  <c r="E144" i="122" s="1"/>
  <c r="E144" i="123" s="1"/>
  <c r="E144" i="124" s="1"/>
  <c r="E144" i="125" s="1"/>
  <c r="E144" i="126" s="1"/>
  <c r="E144" i="127" s="1"/>
  <c r="E144" i="128" s="1"/>
  <c r="E144" i="129" s="1"/>
  <c r="E144" i="130" s="1"/>
  <c r="E144" i="131" s="1"/>
  <c r="E144" i="132" s="1"/>
  <c r="E144" i="133" s="1"/>
  <c r="E144" i="134" s="1"/>
  <c r="E144" i="135" s="1"/>
  <c r="E144" i="136" s="1"/>
  <c r="E144" i="137" s="1"/>
  <c r="E144" i="138" s="1"/>
  <c r="E144" i="139" s="1"/>
  <c r="E144" i="140" s="1"/>
  <c r="E144" i="141" s="1"/>
  <c r="E144" i="142" s="1"/>
  <c r="E144" i="143" s="1"/>
  <c r="E144" i="144" s="1"/>
  <c r="E144" i="145" s="1"/>
  <c r="E144" i="146" s="1"/>
  <c r="E144" i="147" s="1"/>
  <c r="E144" i="148" s="1"/>
  <c r="E144" i="149" s="1"/>
  <c r="E144" i="150" s="1"/>
  <c r="E144" i="151" s="1"/>
  <c r="E144" i="152" s="1"/>
  <c r="E144" i="153" s="1"/>
  <c r="E144" i="154" s="1"/>
  <c r="E144" i="155" s="1"/>
  <c r="E144" i="156" s="1"/>
  <c r="E144" i="157" s="1"/>
  <c r="E144" i="158" s="1"/>
  <c r="E144" i="159" s="1"/>
  <c r="E144" i="160" s="1"/>
  <c r="E144" i="161" s="1"/>
  <c r="E144" i="162" s="1"/>
  <c r="E144" i="163" s="1"/>
  <c r="E145" i="106"/>
  <c r="E145" i="107" s="1"/>
  <c r="E145" i="108" s="1"/>
  <c r="E145" i="109" s="1"/>
  <c r="E145" i="110" s="1"/>
  <c r="E145" i="111" s="1"/>
  <c r="E145" i="112" s="1"/>
  <c r="E145" i="113" s="1"/>
  <c r="E145" i="114" s="1"/>
  <c r="E145" i="115" s="1"/>
  <c r="E145" i="116" s="1"/>
  <c r="E145" i="117" s="1"/>
  <c r="E145" i="118" s="1"/>
  <c r="E145" i="119" s="1"/>
  <c r="E145" i="120" s="1"/>
  <c r="E145" i="121" s="1"/>
  <c r="E145" i="122" s="1"/>
  <c r="E145" i="123" s="1"/>
  <c r="E145" i="124" s="1"/>
  <c r="E145" i="125" s="1"/>
  <c r="E145" i="126" s="1"/>
  <c r="E145" i="127" s="1"/>
  <c r="E145" i="128" s="1"/>
  <c r="E145" i="129" s="1"/>
  <c r="E145" i="130" s="1"/>
  <c r="E145" i="131" s="1"/>
  <c r="E145" i="132" s="1"/>
  <c r="E145" i="133" s="1"/>
  <c r="E145" i="134" s="1"/>
  <c r="E145" i="135" s="1"/>
  <c r="E145" i="136" s="1"/>
  <c r="E145" i="137" s="1"/>
  <c r="E145" i="138" s="1"/>
  <c r="E145" i="139" s="1"/>
  <c r="E145" i="140" s="1"/>
  <c r="E145" i="141" s="1"/>
  <c r="E145" i="142" s="1"/>
  <c r="E145" i="143" s="1"/>
  <c r="E145" i="144" s="1"/>
  <c r="E145" i="145" s="1"/>
  <c r="E145" i="146" s="1"/>
  <c r="E145" i="147" s="1"/>
  <c r="E145" i="148" s="1"/>
  <c r="E145" i="149" s="1"/>
  <c r="E145" i="150" s="1"/>
  <c r="E145" i="151" s="1"/>
  <c r="E145" i="152" s="1"/>
  <c r="E145" i="153" s="1"/>
  <c r="E145" i="154" s="1"/>
  <c r="E145" i="155" s="1"/>
  <c r="E145" i="156" s="1"/>
  <c r="E145" i="157" s="1"/>
  <c r="E145" i="158" s="1"/>
  <c r="E145" i="159" s="1"/>
  <c r="E145" i="160" s="1"/>
  <c r="E145" i="161" s="1"/>
  <c r="E145" i="162" s="1"/>
  <c r="E145" i="163" s="1"/>
  <c r="E146" i="106"/>
  <c r="E146" i="107" s="1"/>
  <c r="E146" i="108" s="1"/>
  <c r="E146" i="109" s="1"/>
  <c r="E146" i="110" s="1"/>
  <c r="E146" i="111" s="1"/>
  <c r="E146" i="112" s="1"/>
  <c r="E146" i="113" s="1"/>
  <c r="E146" i="114" s="1"/>
  <c r="E146" i="115" s="1"/>
  <c r="E146" i="116" s="1"/>
  <c r="E146" i="117" s="1"/>
  <c r="E146" i="118" s="1"/>
  <c r="E146" i="119" s="1"/>
  <c r="E146" i="120" s="1"/>
  <c r="E146" i="121" s="1"/>
  <c r="E146" i="122" s="1"/>
  <c r="E146" i="123" s="1"/>
  <c r="E146" i="124" s="1"/>
  <c r="E146" i="125" s="1"/>
  <c r="E146" i="126" s="1"/>
  <c r="E146" i="127" s="1"/>
  <c r="E146" i="128" s="1"/>
  <c r="E146" i="129" s="1"/>
  <c r="E146" i="130" s="1"/>
  <c r="E146" i="131" s="1"/>
  <c r="E146" i="132" s="1"/>
  <c r="E146" i="133" s="1"/>
  <c r="E146" i="134" s="1"/>
  <c r="E146" i="135" s="1"/>
  <c r="E146" i="136" s="1"/>
  <c r="E146" i="137" s="1"/>
  <c r="E146" i="138" s="1"/>
  <c r="E146" i="139" s="1"/>
  <c r="E146" i="140" s="1"/>
  <c r="E146" i="141" s="1"/>
  <c r="E146" i="142" s="1"/>
  <c r="E146" i="143" s="1"/>
  <c r="E146" i="144" s="1"/>
  <c r="E146" i="145" s="1"/>
  <c r="E146" i="146" s="1"/>
  <c r="E146" i="147" s="1"/>
  <c r="E146" i="148" s="1"/>
  <c r="E146" i="149" s="1"/>
  <c r="E146" i="150" s="1"/>
  <c r="E146" i="151" s="1"/>
  <c r="E146" i="152" s="1"/>
  <c r="E146" i="153" s="1"/>
  <c r="E146" i="154" s="1"/>
  <c r="E146" i="155" s="1"/>
  <c r="E146" i="156" s="1"/>
  <c r="E146" i="157" s="1"/>
  <c r="E146" i="158" s="1"/>
  <c r="E146" i="159" s="1"/>
  <c r="E146" i="160" s="1"/>
  <c r="E146" i="161" s="1"/>
  <c r="E146" i="162" s="1"/>
  <c r="E146" i="163" s="1"/>
  <c r="E147" i="106"/>
  <c r="E147" i="107" s="1"/>
  <c r="E147" i="108" s="1"/>
  <c r="E147" i="109" s="1"/>
  <c r="E147" i="110" s="1"/>
  <c r="E147" i="111" s="1"/>
  <c r="E147" i="112" s="1"/>
  <c r="E147" i="113" s="1"/>
  <c r="E147" i="114" s="1"/>
  <c r="E147" i="115" s="1"/>
  <c r="E147" i="116" s="1"/>
  <c r="E147" i="117" s="1"/>
  <c r="E147" i="118" s="1"/>
  <c r="E147" i="119" s="1"/>
  <c r="E147" i="120" s="1"/>
  <c r="E147" i="121" s="1"/>
  <c r="E147" i="122" s="1"/>
  <c r="E147" i="123" s="1"/>
  <c r="E147" i="124" s="1"/>
  <c r="E147" i="125" s="1"/>
  <c r="E147" i="126" s="1"/>
  <c r="E147" i="127" s="1"/>
  <c r="E147" i="128" s="1"/>
  <c r="E147" i="129" s="1"/>
  <c r="E147" i="130" s="1"/>
  <c r="E147" i="131" s="1"/>
  <c r="E147" i="132" s="1"/>
  <c r="E147" i="133" s="1"/>
  <c r="E147" i="134" s="1"/>
  <c r="E147" i="135" s="1"/>
  <c r="E147" i="136" s="1"/>
  <c r="E147" i="137" s="1"/>
  <c r="E147" i="138" s="1"/>
  <c r="E147" i="139" s="1"/>
  <c r="E147" i="140" s="1"/>
  <c r="E147" i="141" s="1"/>
  <c r="E147" i="142" s="1"/>
  <c r="E147" i="143" s="1"/>
  <c r="E147" i="144" s="1"/>
  <c r="E147" i="145" s="1"/>
  <c r="E147" i="146" s="1"/>
  <c r="E147" i="147" s="1"/>
  <c r="E147" i="148" s="1"/>
  <c r="E147" i="149" s="1"/>
  <c r="E147" i="150" s="1"/>
  <c r="E147" i="151" s="1"/>
  <c r="E147" i="152" s="1"/>
  <c r="E147" i="153" s="1"/>
  <c r="E147" i="154" s="1"/>
  <c r="E147" i="155" s="1"/>
  <c r="E147" i="156" s="1"/>
  <c r="E147" i="157" s="1"/>
  <c r="E147" i="158" s="1"/>
  <c r="E147" i="159" s="1"/>
  <c r="E147" i="160" s="1"/>
  <c r="E147" i="161" s="1"/>
  <c r="E147" i="162" s="1"/>
  <c r="E147" i="163" s="1"/>
  <c r="E148" i="106"/>
  <c r="E148" i="107" s="1"/>
  <c r="E148" i="108" s="1"/>
  <c r="E148" i="109" s="1"/>
  <c r="E148" i="110" s="1"/>
  <c r="E148" i="111" s="1"/>
  <c r="E148" i="112" s="1"/>
  <c r="E148" i="113" s="1"/>
  <c r="E148" i="114" s="1"/>
  <c r="E148" i="115" s="1"/>
  <c r="E148" i="116" s="1"/>
  <c r="E148" i="117" s="1"/>
  <c r="E148" i="118" s="1"/>
  <c r="E148" i="119" s="1"/>
  <c r="E148" i="120" s="1"/>
  <c r="E148" i="121" s="1"/>
  <c r="E148" i="122" s="1"/>
  <c r="E148" i="123" s="1"/>
  <c r="E148" i="124" s="1"/>
  <c r="E148" i="125" s="1"/>
  <c r="E148" i="126" s="1"/>
  <c r="E148" i="127" s="1"/>
  <c r="E148" i="128" s="1"/>
  <c r="E148" i="129" s="1"/>
  <c r="E148" i="130" s="1"/>
  <c r="E148" i="131" s="1"/>
  <c r="E148" i="132" s="1"/>
  <c r="E148" i="133" s="1"/>
  <c r="E148" i="134" s="1"/>
  <c r="E148" i="135" s="1"/>
  <c r="E148" i="136" s="1"/>
  <c r="E148" i="137" s="1"/>
  <c r="E148" i="138" s="1"/>
  <c r="E148" i="139" s="1"/>
  <c r="E148" i="140" s="1"/>
  <c r="E148" i="141" s="1"/>
  <c r="E148" i="142" s="1"/>
  <c r="E148" i="143" s="1"/>
  <c r="E148" i="144" s="1"/>
  <c r="E148" i="145" s="1"/>
  <c r="E148" i="146" s="1"/>
  <c r="E148" i="147" s="1"/>
  <c r="E148" i="148" s="1"/>
  <c r="E148" i="149" s="1"/>
  <c r="E148" i="150" s="1"/>
  <c r="E148" i="151" s="1"/>
  <c r="E148" i="152" s="1"/>
  <c r="E148" i="153" s="1"/>
  <c r="E148" i="154" s="1"/>
  <c r="E148" i="155" s="1"/>
  <c r="E148" i="156" s="1"/>
  <c r="E148" i="157" s="1"/>
  <c r="E148" i="158" s="1"/>
  <c r="E148" i="159" s="1"/>
  <c r="E148" i="160" s="1"/>
  <c r="E148" i="161" s="1"/>
  <c r="E148" i="162" s="1"/>
  <c r="E148" i="163" s="1"/>
  <c r="E149" i="106"/>
  <c r="E149" i="107" s="1"/>
  <c r="E149" i="108" s="1"/>
  <c r="E149" i="109" s="1"/>
  <c r="E149" i="110" s="1"/>
  <c r="E149" i="111" s="1"/>
  <c r="E149" i="112" s="1"/>
  <c r="E149" i="113" s="1"/>
  <c r="E149" i="114" s="1"/>
  <c r="E149" i="115" s="1"/>
  <c r="E149" i="116" s="1"/>
  <c r="E149" i="117" s="1"/>
  <c r="E149" i="118" s="1"/>
  <c r="E149" i="119" s="1"/>
  <c r="E149" i="120" s="1"/>
  <c r="E149" i="121" s="1"/>
  <c r="E149" i="122" s="1"/>
  <c r="E149" i="123" s="1"/>
  <c r="E149" i="124" s="1"/>
  <c r="E149" i="125" s="1"/>
  <c r="E149" i="126" s="1"/>
  <c r="E149" i="127" s="1"/>
  <c r="E149" i="128" s="1"/>
  <c r="E149" i="129" s="1"/>
  <c r="E149" i="130" s="1"/>
  <c r="E149" i="131" s="1"/>
  <c r="E149" i="132" s="1"/>
  <c r="E149" i="133" s="1"/>
  <c r="E149" i="134" s="1"/>
  <c r="E149" i="135" s="1"/>
  <c r="E149" i="136" s="1"/>
  <c r="E149" i="137" s="1"/>
  <c r="E149" i="138" s="1"/>
  <c r="E149" i="139" s="1"/>
  <c r="E149" i="140" s="1"/>
  <c r="E149" i="141" s="1"/>
  <c r="E149" i="142" s="1"/>
  <c r="E149" i="143" s="1"/>
  <c r="E149" i="144" s="1"/>
  <c r="E149" i="145" s="1"/>
  <c r="E149" i="146" s="1"/>
  <c r="E149" i="147" s="1"/>
  <c r="E149" i="148" s="1"/>
  <c r="E149" i="149" s="1"/>
  <c r="E149" i="150" s="1"/>
  <c r="E149" i="151" s="1"/>
  <c r="E149" i="152" s="1"/>
  <c r="E149" i="153" s="1"/>
  <c r="E149" i="154" s="1"/>
  <c r="E149" i="155" s="1"/>
  <c r="E149" i="156" s="1"/>
  <c r="E149" i="157" s="1"/>
  <c r="E149" i="158" s="1"/>
  <c r="E149" i="159" s="1"/>
  <c r="E149" i="160" s="1"/>
  <c r="E149" i="161" s="1"/>
  <c r="E149" i="162" s="1"/>
  <c r="E149" i="163" s="1"/>
  <c r="E150" i="106"/>
  <c r="E150" i="107" s="1"/>
  <c r="E150" i="108" s="1"/>
  <c r="E150" i="109" s="1"/>
  <c r="E150" i="110" s="1"/>
  <c r="E150" i="111" s="1"/>
  <c r="E150" i="112" s="1"/>
  <c r="E150" i="113" s="1"/>
  <c r="E150" i="114" s="1"/>
  <c r="E150" i="115" s="1"/>
  <c r="E150" i="116" s="1"/>
  <c r="E150" i="117" s="1"/>
  <c r="E150" i="118" s="1"/>
  <c r="E150" i="119" s="1"/>
  <c r="E150" i="120" s="1"/>
  <c r="E150" i="121" s="1"/>
  <c r="E150" i="122" s="1"/>
  <c r="E150" i="123" s="1"/>
  <c r="E150" i="124" s="1"/>
  <c r="E150" i="125" s="1"/>
  <c r="E150" i="126" s="1"/>
  <c r="E150" i="127" s="1"/>
  <c r="E150" i="128" s="1"/>
  <c r="E150" i="129" s="1"/>
  <c r="E150" i="130" s="1"/>
  <c r="E150" i="131" s="1"/>
  <c r="E150" i="132" s="1"/>
  <c r="E150" i="133" s="1"/>
  <c r="E150" i="134" s="1"/>
  <c r="E150" i="135" s="1"/>
  <c r="E150" i="136" s="1"/>
  <c r="E150" i="137" s="1"/>
  <c r="E150" i="138" s="1"/>
  <c r="E150" i="139" s="1"/>
  <c r="E150" i="140" s="1"/>
  <c r="E150" i="141" s="1"/>
  <c r="E150" i="142" s="1"/>
  <c r="E150" i="143" s="1"/>
  <c r="E150" i="144" s="1"/>
  <c r="E150" i="145" s="1"/>
  <c r="E150" i="146" s="1"/>
  <c r="E150" i="147" s="1"/>
  <c r="E150" i="148" s="1"/>
  <c r="E150" i="149" s="1"/>
  <c r="E150" i="150" s="1"/>
  <c r="E150" i="151" s="1"/>
  <c r="E150" i="152" s="1"/>
  <c r="E150" i="153" s="1"/>
  <c r="E150" i="154" s="1"/>
  <c r="E150" i="155" s="1"/>
  <c r="E150" i="156" s="1"/>
  <c r="E150" i="157" s="1"/>
  <c r="E150" i="158" s="1"/>
  <c r="E150" i="159" s="1"/>
  <c r="E150" i="160" s="1"/>
  <c r="E150" i="161" s="1"/>
  <c r="E150" i="162" s="1"/>
  <c r="E150" i="163" s="1"/>
  <c r="E151" i="106"/>
  <c r="E151" i="107" s="1"/>
  <c r="E151" i="108" s="1"/>
  <c r="E151" i="109" s="1"/>
  <c r="E151" i="110" s="1"/>
  <c r="E151" i="111" s="1"/>
  <c r="E151" i="112" s="1"/>
  <c r="E151" i="113" s="1"/>
  <c r="E151" i="114" s="1"/>
  <c r="E151" i="115" s="1"/>
  <c r="E151" i="116" s="1"/>
  <c r="E151" i="117" s="1"/>
  <c r="E151" i="118" s="1"/>
  <c r="E151" i="119" s="1"/>
  <c r="E151" i="120" s="1"/>
  <c r="E151" i="121" s="1"/>
  <c r="E151" i="122" s="1"/>
  <c r="E151" i="123" s="1"/>
  <c r="E151" i="124" s="1"/>
  <c r="E151" i="125" s="1"/>
  <c r="E151" i="126" s="1"/>
  <c r="E151" i="127" s="1"/>
  <c r="E151" i="128" s="1"/>
  <c r="E151" i="129" s="1"/>
  <c r="E151" i="130" s="1"/>
  <c r="E151" i="131" s="1"/>
  <c r="E151" i="132" s="1"/>
  <c r="E151" i="133" s="1"/>
  <c r="E151" i="134" s="1"/>
  <c r="E151" i="135" s="1"/>
  <c r="E151" i="136" s="1"/>
  <c r="E151" i="137" s="1"/>
  <c r="E151" i="138" s="1"/>
  <c r="E151" i="139" s="1"/>
  <c r="E151" i="140" s="1"/>
  <c r="E151" i="141" s="1"/>
  <c r="E151" i="142" s="1"/>
  <c r="E151" i="143" s="1"/>
  <c r="E151" i="144" s="1"/>
  <c r="E151" i="145" s="1"/>
  <c r="E151" i="146" s="1"/>
  <c r="E151" i="147" s="1"/>
  <c r="E151" i="148" s="1"/>
  <c r="E151" i="149" s="1"/>
  <c r="E151" i="150" s="1"/>
  <c r="E151" i="151" s="1"/>
  <c r="E151" i="152" s="1"/>
  <c r="E151" i="153" s="1"/>
  <c r="E151" i="154" s="1"/>
  <c r="E151" i="155" s="1"/>
  <c r="E151" i="156" s="1"/>
  <c r="E151" i="157" s="1"/>
  <c r="E151" i="158" s="1"/>
  <c r="E151" i="159" s="1"/>
  <c r="E151" i="160" s="1"/>
  <c r="E151" i="161" s="1"/>
  <c r="E151" i="162" s="1"/>
  <c r="E151" i="163" s="1"/>
  <c r="E152" i="106"/>
  <c r="E152" i="107" s="1"/>
  <c r="E152" i="108" s="1"/>
  <c r="E152" i="109" s="1"/>
  <c r="E152" i="110" s="1"/>
  <c r="E152" i="111" s="1"/>
  <c r="E152" i="112" s="1"/>
  <c r="E152" i="113" s="1"/>
  <c r="E152" i="114" s="1"/>
  <c r="E152" i="115" s="1"/>
  <c r="E152" i="116" s="1"/>
  <c r="E152" i="117" s="1"/>
  <c r="E152" i="118" s="1"/>
  <c r="E152" i="119" s="1"/>
  <c r="E152" i="120" s="1"/>
  <c r="E152" i="121" s="1"/>
  <c r="E152" i="122" s="1"/>
  <c r="E152" i="123" s="1"/>
  <c r="E152" i="124" s="1"/>
  <c r="E152" i="125" s="1"/>
  <c r="E152" i="126" s="1"/>
  <c r="E152" i="127" s="1"/>
  <c r="E152" i="128" s="1"/>
  <c r="E152" i="129" s="1"/>
  <c r="E152" i="130" s="1"/>
  <c r="E152" i="131" s="1"/>
  <c r="E152" i="132" s="1"/>
  <c r="E152" i="133" s="1"/>
  <c r="E152" i="134" s="1"/>
  <c r="E152" i="135" s="1"/>
  <c r="E152" i="136" s="1"/>
  <c r="E152" i="137" s="1"/>
  <c r="E152" i="138" s="1"/>
  <c r="E152" i="139" s="1"/>
  <c r="E152" i="140" s="1"/>
  <c r="E152" i="141" s="1"/>
  <c r="E152" i="142" s="1"/>
  <c r="E152" i="143" s="1"/>
  <c r="E152" i="144" s="1"/>
  <c r="E152" i="145" s="1"/>
  <c r="E152" i="146" s="1"/>
  <c r="E152" i="147" s="1"/>
  <c r="E152" i="148" s="1"/>
  <c r="E152" i="149" s="1"/>
  <c r="E152" i="150" s="1"/>
  <c r="E152" i="151" s="1"/>
  <c r="E152" i="152" s="1"/>
  <c r="E152" i="153" s="1"/>
  <c r="E152" i="154" s="1"/>
  <c r="E152" i="155" s="1"/>
  <c r="E152" i="156" s="1"/>
  <c r="E152" i="157" s="1"/>
  <c r="E152" i="158" s="1"/>
  <c r="E152" i="159" s="1"/>
  <c r="E152" i="160" s="1"/>
  <c r="E152" i="161" s="1"/>
  <c r="E152" i="162" s="1"/>
  <c r="E152" i="163" s="1"/>
  <c r="E153" i="106"/>
  <c r="E153" i="107" s="1"/>
  <c r="E153" i="108" s="1"/>
  <c r="E153" i="109" s="1"/>
  <c r="E153" i="110" s="1"/>
  <c r="E153" i="111" s="1"/>
  <c r="E153" i="112" s="1"/>
  <c r="E153" i="113" s="1"/>
  <c r="E153" i="114" s="1"/>
  <c r="E153" i="115" s="1"/>
  <c r="E153" i="116" s="1"/>
  <c r="E153" i="117" s="1"/>
  <c r="E153" i="118" s="1"/>
  <c r="E153" i="119" s="1"/>
  <c r="E153" i="120" s="1"/>
  <c r="E153" i="121" s="1"/>
  <c r="E153" i="122" s="1"/>
  <c r="E153" i="123" s="1"/>
  <c r="E153" i="124" s="1"/>
  <c r="E153" i="125" s="1"/>
  <c r="E153" i="126" s="1"/>
  <c r="E153" i="127" s="1"/>
  <c r="E153" i="128" s="1"/>
  <c r="E153" i="129" s="1"/>
  <c r="E153" i="130" s="1"/>
  <c r="E153" i="131" s="1"/>
  <c r="E153" i="132" s="1"/>
  <c r="E153" i="133" s="1"/>
  <c r="E153" i="134" s="1"/>
  <c r="E153" i="135" s="1"/>
  <c r="E153" i="136" s="1"/>
  <c r="E153" i="137" s="1"/>
  <c r="E153" i="138" s="1"/>
  <c r="E153" i="139" s="1"/>
  <c r="E153" i="140" s="1"/>
  <c r="E153" i="141" s="1"/>
  <c r="E153" i="142" s="1"/>
  <c r="E153" i="143" s="1"/>
  <c r="E153" i="144" s="1"/>
  <c r="E153" i="145" s="1"/>
  <c r="E153" i="146" s="1"/>
  <c r="E153" i="147" s="1"/>
  <c r="E153" i="148" s="1"/>
  <c r="E153" i="149" s="1"/>
  <c r="E153" i="150" s="1"/>
  <c r="E153" i="151" s="1"/>
  <c r="E153" i="152" s="1"/>
  <c r="E153" i="153" s="1"/>
  <c r="E153" i="154" s="1"/>
  <c r="E153" i="155" s="1"/>
  <c r="E153" i="156" s="1"/>
  <c r="E153" i="157" s="1"/>
  <c r="E153" i="158" s="1"/>
  <c r="E153" i="159" s="1"/>
  <c r="E153" i="160" s="1"/>
  <c r="E153" i="161" s="1"/>
  <c r="E153" i="162" s="1"/>
  <c r="E153" i="163" s="1"/>
  <c r="E154" i="106"/>
  <c r="E154" i="107" s="1"/>
  <c r="E154" i="108" s="1"/>
  <c r="E154" i="109" s="1"/>
  <c r="E154" i="110" s="1"/>
  <c r="E154" i="111" s="1"/>
  <c r="E154" i="112" s="1"/>
  <c r="E154" i="113" s="1"/>
  <c r="E154" i="114" s="1"/>
  <c r="E154" i="115" s="1"/>
  <c r="E154" i="116" s="1"/>
  <c r="E154" i="117" s="1"/>
  <c r="E154" i="118" s="1"/>
  <c r="E154" i="119" s="1"/>
  <c r="E154" i="120" s="1"/>
  <c r="E154" i="121" s="1"/>
  <c r="E154" i="122" s="1"/>
  <c r="E154" i="123" s="1"/>
  <c r="E154" i="124" s="1"/>
  <c r="E154" i="125" s="1"/>
  <c r="E154" i="126" s="1"/>
  <c r="E154" i="127" s="1"/>
  <c r="E154" i="128" s="1"/>
  <c r="E154" i="129" s="1"/>
  <c r="E154" i="130" s="1"/>
  <c r="E154" i="131" s="1"/>
  <c r="E154" i="132" s="1"/>
  <c r="E154" i="133" s="1"/>
  <c r="E154" i="134" s="1"/>
  <c r="E154" i="135" s="1"/>
  <c r="E154" i="136" s="1"/>
  <c r="E154" i="137" s="1"/>
  <c r="E154" i="138" s="1"/>
  <c r="E154" i="139" s="1"/>
  <c r="E154" i="140" s="1"/>
  <c r="E154" i="141" s="1"/>
  <c r="E154" i="142" s="1"/>
  <c r="E154" i="143" s="1"/>
  <c r="E154" i="144" s="1"/>
  <c r="E154" i="145" s="1"/>
  <c r="E154" i="146" s="1"/>
  <c r="E154" i="147" s="1"/>
  <c r="E154" i="148" s="1"/>
  <c r="E154" i="149" s="1"/>
  <c r="E154" i="150" s="1"/>
  <c r="E154" i="151" s="1"/>
  <c r="E154" i="152" s="1"/>
  <c r="E154" i="153" s="1"/>
  <c r="E154" i="154" s="1"/>
  <c r="E154" i="155" s="1"/>
  <c r="E154" i="156" s="1"/>
  <c r="E154" i="157" s="1"/>
  <c r="E154" i="158" s="1"/>
  <c r="E154" i="159" s="1"/>
  <c r="E154" i="160" s="1"/>
  <c r="E154" i="161" s="1"/>
  <c r="E154" i="162" s="1"/>
  <c r="E154" i="163" s="1"/>
  <c r="E155" i="106"/>
  <c r="E155" i="107" s="1"/>
  <c r="E155" i="108" s="1"/>
  <c r="E155" i="109" s="1"/>
  <c r="E155" i="110" s="1"/>
  <c r="E155" i="111" s="1"/>
  <c r="E155" i="112" s="1"/>
  <c r="E155" i="113" s="1"/>
  <c r="E155" i="114" s="1"/>
  <c r="E155" i="115" s="1"/>
  <c r="E155" i="116" s="1"/>
  <c r="E155" i="117" s="1"/>
  <c r="E155" i="118" s="1"/>
  <c r="E155" i="119" s="1"/>
  <c r="E155" i="120" s="1"/>
  <c r="E155" i="121" s="1"/>
  <c r="E155" i="122" s="1"/>
  <c r="E155" i="123" s="1"/>
  <c r="E155" i="124" s="1"/>
  <c r="E155" i="125" s="1"/>
  <c r="E155" i="126" s="1"/>
  <c r="E155" i="127" s="1"/>
  <c r="E155" i="128" s="1"/>
  <c r="E155" i="129" s="1"/>
  <c r="E155" i="130" s="1"/>
  <c r="E155" i="131" s="1"/>
  <c r="E155" i="132" s="1"/>
  <c r="E155" i="133" s="1"/>
  <c r="E155" i="134" s="1"/>
  <c r="E155" i="135" s="1"/>
  <c r="E155" i="136" s="1"/>
  <c r="E155" i="137" s="1"/>
  <c r="E155" i="138" s="1"/>
  <c r="E155" i="139" s="1"/>
  <c r="E155" i="140" s="1"/>
  <c r="E155" i="141" s="1"/>
  <c r="E155" i="142" s="1"/>
  <c r="E155" i="143" s="1"/>
  <c r="E155" i="144" s="1"/>
  <c r="E155" i="145" s="1"/>
  <c r="E155" i="146" s="1"/>
  <c r="E155" i="147" s="1"/>
  <c r="E155" i="148" s="1"/>
  <c r="E155" i="149" s="1"/>
  <c r="E155" i="150" s="1"/>
  <c r="E155" i="151" s="1"/>
  <c r="E155" i="152" s="1"/>
  <c r="E155" i="153" s="1"/>
  <c r="E155" i="154" s="1"/>
  <c r="E155" i="155" s="1"/>
  <c r="E155" i="156" s="1"/>
  <c r="E155" i="157" s="1"/>
  <c r="E155" i="158" s="1"/>
  <c r="E155" i="159" s="1"/>
  <c r="E155" i="160" s="1"/>
  <c r="E155" i="161" s="1"/>
  <c r="E155" i="162" s="1"/>
  <c r="E155" i="163" s="1"/>
  <c r="E156" i="106"/>
  <c r="E156" i="107" s="1"/>
  <c r="E156" i="108" s="1"/>
  <c r="E156" i="109" s="1"/>
  <c r="E156" i="110" s="1"/>
  <c r="E156" i="111" s="1"/>
  <c r="E156" i="112" s="1"/>
  <c r="E156" i="113" s="1"/>
  <c r="E156" i="114" s="1"/>
  <c r="E156" i="115" s="1"/>
  <c r="E156" i="116" s="1"/>
  <c r="E156" i="117" s="1"/>
  <c r="E156" i="118" s="1"/>
  <c r="E156" i="119" s="1"/>
  <c r="E156" i="120" s="1"/>
  <c r="E156" i="121" s="1"/>
  <c r="E156" i="122" s="1"/>
  <c r="E156" i="123" s="1"/>
  <c r="E156" i="124" s="1"/>
  <c r="E156" i="125" s="1"/>
  <c r="E156" i="126" s="1"/>
  <c r="E156" i="127" s="1"/>
  <c r="E156" i="128" s="1"/>
  <c r="E156" i="129" s="1"/>
  <c r="E156" i="130" s="1"/>
  <c r="E156" i="131" s="1"/>
  <c r="E156" i="132" s="1"/>
  <c r="E156" i="133" s="1"/>
  <c r="E156" i="134" s="1"/>
  <c r="E156" i="135" s="1"/>
  <c r="E156" i="136" s="1"/>
  <c r="E156" i="137" s="1"/>
  <c r="E156" i="138" s="1"/>
  <c r="E156" i="139" s="1"/>
  <c r="E156" i="140" s="1"/>
  <c r="E156" i="141" s="1"/>
  <c r="E156" i="142" s="1"/>
  <c r="E156" i="143" s="1"/>
  <c r="E156" i="144" s="1"/>
  <c r="E156" i="145" s="1"/>
  <c r="E156" i="146" s="1"/>
  <c r="E156" i="147" s="1"/>
  <c r="E156" i="148" s="1"/>
  <c r="E156" i="149" s="1"/>
  <c r="E156" i="150" s="1"/>
  <c r="E156" i="151" s="1"/>
  <c r="E156" i="152" s="1"/>
  <c r="E156" i="153" s="1"/>
  <c r="E156" i="154" s="1"/>
  <c r="E156" i="155" s="1"/>
  <c r="E156" i="156" s="1"/>
  <c r="E156" i="157" s="1"/>
  <c r="E156" i="158" s="1"/>
  <c r="E156" i="159" s="1"/>
  <c r="E156" i="160" s="1"/>
  <c r="E156" i="161" s="1"/>
  <c r="E156" i="162" s="1"/>
  <c r="E156" i="163" s="1"/>
  <c r="E157" i="106"/>
  <c r="E157" i="107" s="1"/>
  <c r="E157" i="108" s="1"/>
  <c r="E157" i="109" s="1"/>
  <c r="E157" i="110" s="1"/>
  <c r="E157" i="111" s="1"/>
  <c r="E157" i="112" s="1"/>
  <c r="E157" i="113" s="1"/>
  <c r="E157" i="114" s="1"/>
  <c r="E157" i="115" s="1"/>
  <c r="E157" i="116" s="1"/>
  <c r="E157" i="117" s="1"/>
  <c r="E157" i="118" s="1"/>
  <c r="E157" i="119" s="1"/>
  <c r="E157" i="120" s="1"/>
  <c r="E157" i="121" s="1"/>
  <c r="E157" i="122" s="1"/>
  <c r="E157" i="123" s="1"/>
  <c r="E157" i="124" s="1"/>
  <c r="E157" i="125" s="1"/>
  <c r="E157" i="126" s="1"/>
  <c r="E157" i="127" s="1"/>
  <c r="E157" i="128" s="1"/>
  <c r="E157" i="129" s="1"/>
  <c r="E157" i="130" s="1"/>
  <c r="E157" i="131" s="1"/>
  <c r="E157" i="132" s="1"/>
  <c r="E157" i="133" s="1"/>
  <c r="E157" i="134" s="1"/>
  <c r="E157" i="135" s="1"/>
  <c r="E157" i="136" s="1"/>
  <c r="E157" i="137" s="1"/>
  <c r="E157" i="138" s="1"/>
  <c r="E157" i="139" s="1"/>
  <c r="E157" i="140" s="1"/>
  <c r="E157" i="141" s="1"/>
  <c r="E157" i="142" s="1"/>
  <c r="E157" i="143" s="1"/>
  <c r="E157" i="144" s="1"/>
  <c r="E157" i="145" s="1"/>
  <c r="E157" i="146" s="1"/>
  <c r="E157" i="147" s="1"/>
  <c r="E157" i="148" s="1"/>
  <c r="E157" i="149" s="1"/>
  <c r="E157" i="150" s="1"/>
  <c r="E157" i="151" s="1"/>
  <c r="E157" i="152" s="1"/>
  <c r="E157" i="153" s="1"/>
  <c r="E157" i="154" s="1"/>
  <c r="E157" i="155" s="1"/>
  <c r="E157" i="156" s="1"/>
  <c r="E157" i="157" s="1"/>
  <c r="E157" i="158" s="1"/>
  <c r="E157" i="159" s="1"/>
  <c r="E157" i="160" s="1"/>
  <c r="E157" i="161" s="1"/>
  <c r="E157" i="162" s="1"/>
  <c r="E157" i="163" s="1"/>
  <c r="E158" i="106"/>
  <c r="E158" i="107" s="1"/>
  <c r="E158" i="108" s="1"/>
  <c r="E158" i="109" s="1"/>
  <c r="E158" i="110" s="1"/>
  <c r="E158" i="111" s="1"/>
  <c r="E158" i="112" s="1"/>
  <c r="E158" i="113" s="1"/>
  <c r="E158" i="114" s="1"/>
  <c r="E158" i="115" s="1"/>
  <c r="E158" i="116" s="1"/>
  <c r="E158" i="117" s="1"/>
  <c r="E158" i="118" s="1"/>
  <c r="E158" i="119" s="1"/>
  <c r="E158" i="120" s="1"/>
  <c r="E158" i="121" s="1"/>
  <c r="E158" i="122" s="1"/>
  <c r="E158" i="123" s="1"/>
  <c r="E158" i="124" s="1"/>
  <c r="E158" i="125" s="1"/>
  <c r="E158" i="126" s="1"/>
  <c r="E158" i="127" s="1"/>
  <c r="E158" i="128" s="1"/>
  <c r="E158" i="129" s="1"/>
  <c r="E158" i="130" s="1"/>
  <c r="E158" i="131" s="1"/>
  <c r="E158" i="132" s="1"/>
  <c r="E158" i="133" s="1"/>
  <c r="E158" i="134" s="1"/>
  <c r="E158" i="135" s="1"/>
  <c r="E158" i="136" s="1"/>
  <c r="E158" i="137" s="1"/>
  <c r="E158" i="138" s="1"/>
  <c r="E158" i="139" s="1"/>
  <c r="E158" i="140" s="1"/>
  <c r="E158" i="141" s="1"/>
  <c r="E158" i="142" s="1"/>
  <c r="E158" i="143" s="1"/>
  <c r="E158" i="144" s="1"/>
  <c r="E158" i="145" s="1"/>
  <c r="E158" i="146" s="1"/>
  <c r="E158" i="147" s="1"/>
  <c r="E158" i="148" s="1"/>
  <c r="E158" i="149" s="1"/>
  <c r="E158" i="150" s="1"/>
  <c r="E158" i="151" s="1"/>
  <c r="E158" i="152" s="1"/>
  <c r="E158" i="153" s="1"/>
  <c r="E158" i="154" s="1"/>
  <c r="E158" i="155" s="1"/>
  <c r="E158" i="156" s="1"/>
  <c r="E158" i="157" s="1"/>
  <c r="E158" i="158" s="1"/>
  <c r="E158" i="159" s="1"/>
  <c r="E158" i="160" s="1"/>
  <c r="E158" i="161" s="1"/>
  <c r="E158" i="162" s="1"/>
  <c r="E158" i="163" s="1"/>
  <c r="E159" i="106"/>
  <c r="E159" i="107" s="1"/>
  <c r="E159" i="108" s="1"/>
  <c r="E159" i="109" s="1"/>
  <c r="E159" i="110" s="1"/>
  <c r="E159" i="111" s="1"/>
  <c r="E159" i="112" s="1"/>
  <c r="E159" i="113" s="1"/>
  <c r="E159" i="114" s="1"/>
  <c r="E159" i="115" s="1"/>
  <c r="E159" i="116" s="1"/>
  <c r="E159" i="117" s="1"/>
  <c r="E159" i="118" s="1"/>
  <c r="E159" i="119" s="1"/>
  <c r="E159" i="120" s="1"/>
  <c r="E159" i="121" s="1"/>
  <c r="E159" i="122" s="1"/>
  <c r="E159" i="123" s="1"/>
  <c r="E159" i="124" s="1"/>
  <c r="E159" i="125" s="1"/>
  <c r="E159" i="126" s="1"/>
  <c r="E159" i="127" s="1"/>
  <c r="E159" i="128" s="1"/>
  <c r="E159" i="129" s="1"/>
  <c r="E159" i="130" s="1"/>
  <c r="E159" i="131" s="1"/>
  <c r="E159" i="132" s="1"/>
  <c r="E159" i="133" s="1"/>
  <c r="E159" i="134" s="1"/>
  <c r="E159" i="135" s="1"/>
  <c r="E159" i="136" s="1"/>
  <c r="E159" i="137" s="1"/>
  <c r="E159" i="138" s="1"/>
  <c r="E159" i="139" s="1"/>
  <c r="E159" i="140" s="1"/>
  <c r="E159" i="141" s="1"/>
  <c r="E159" i="142" s="1"/>
  <c r="E159" i="143" s="1"/>
  <c r="E159" i="144" s="1"/>
  <c r="E159" i="145" s="1"/>
  <c r="E159" i="146" s="1"/>
  <c r="E159" i="147" s="1"/>
  <c r="E159" i="148" s="1"/>
  <c r="E159" i="149" s="1"/>
  <c r="E159" i="150" s="1"/>
  <c r="E159" i="151" s="1"/>
  <c r="E159" i="152" s="1"/>
  <c r="E159" i="153" s="1"/>
  <c r="E159" i="154" s="1"/>
  <c r="E159" i="155" s="1"/>
  <c r="E159" i="156" s="1"/>
  <c r="E159" i="157" s="1"/>
  <c r="E159" i="158" s="1"/>
  <c r="E159" i="159" s="1"/>
  <c r="E159" i="160" s="1"/>
  <c r="E159" i="161" s="1"/>
  <c r="E159" i="162" s="1"/>
  <c r="E159" i="163" s="1"/>
  <c r="E160" i="106"/>
  <c r="E160" i="107" s="1"/>
  <c r="E160" i="108" s="1"/>
  <c r="E160" i="109" s="1"/>
  <c r="E160" i="110" s="1"/>
  <c r="E160" i="111" s="1"/>
  <c r="E160" i="112" s="1"/>
  <c r="E160" i="113" s="1"/>
  <c r="E160" i="114" s="1"/>
  <c r="E160" i="115" s="1"/>
  <c r="E160" i="116" s="1"/>
  <c r="E160" i="117" s="1"/>
  <c r="E160" i="118" s="1"/>
  <c r="E160" i="119" s="1"/>
  <c r="E160" i="120" s="1"/>
  <c r="E160" i="121" s="1"/>
  <c r="E160" i="122" s="1"/>
  <c r="E160" i="123" s="1"/>
  <c r="E160" i="124" s="1"/>
  <c r="E160" i="125" s="1"/>
  <c r="E160" i="126" s="1"/>
  <c r="E160" i="127" s="1"/>
  <c r="E160" i="128" s="1"/>
  <c r="E160" i="129" s="1"/>
  <c r="E160" i="130" s="1"/>
  <c r="E160" i="131" s="1"/>
  <c r="E160" i="132" s="1"/>
  <c r="E160" i="133" s="1"/>
  <c r="E160" i="134" s="1"/>
  <c r="E160" i="135" s="1"/>
  <c r="E160" i="136" s="1"/>
  <c r="E160" i="137" s="1"/>
  <c r="E160" i="138" s="1"/>
  <c r="E160" i="139" s="1"/>
  <c r="E160" i="140" s="1"/>
  <c r="E160" i="141" s="1"/>
  <c r="E160" i="142" s="1"/>
  <c r="E160" i="143" s="1"/>
  <c r="E160" i="144" s="1"/>
  <c r="E160" i="145" s="1"/>
  <c r="E160" i="146" s="1"/>
  <c r="E160" i="147" s="1"/>
  <c r="E160" i="148" s="1"/>
  <c r="E160" i="149" s="1"/>
  <c r="E160" i="150" s="1"/>
  <c r="E160" i="151" s="1"/>
  <c r="E160" i="152" s="1"/>
  <c r="E160" i="153" s="1"/>
  <c r="E160" i="154" s="1"/>
  <c r="E160" i="155" s="1"/>
  <c r="E160" i="156" s="1"/>
  <c r="E160" i="157" s="1"/>
  <c r="E160" i="158" s="1"/>
  <c r="E160" i="159" s="1"/>
  <c r="E160" i="160" s="1"/>
  <c r="E160" i="161" s="1"/>
  <c r="E160" i="162" s="1"/>
  <c r="E160" i="163" s="1"/>
  <c r="E161" i="106"/>
  <c r="E161" i="107" s="1"/>
  <c r="E161" i="108" s="1"/>
  <c r="E161" i="109" s="1"/>
  <c r="E161" i="110" s="1"/>
  <c r="E161" i="111" s="1"/>
  <c r="E161" i="112" s="1"/>
  <c r="E161" i="113" s="1"/>
  <c r="E161" i="114" s="1"/>
  <c r="E161" i="115" s="1"/>
  <c r="E161" i="116" s="1"/>
  <c r="E161" i="117" s="1"/>
  <c r="E161" i="118" s="1"/>
  <c r="E161" i="119" s="1"/>
  <c r="E161" i="120" s="1"/>
  <c r="E161" i="121" s="1"/>
  <c r="E161" i="122" s="1"/>
  <c r="E161" i="123" s="1"/>
  <c r="E161" i="124" s="1"/>
  <c r="E161" i="125" s="1"/>
  <c r="E161" i="126" s="1"/>
  <c r="E161" i="127" s="1"/>
  <c r="E161" i="128" s="1"/>
  <c r="E161" i="129" s="1"/>
  <c r="E161" i="130" s="1"/>
  <c r="E161" i="131" s="1"/>
  <c r="E161" i="132" s="1"/>
  <c r="E161" i="133" s="1"/>
  <c r="E161" i="134" s="1"/>
  <c r="E161" i="135" s="1"/>
  <c r="E161" i="136" s="1"/>
  <c r="E161" i="137" s="1"/>
  <c r="E161" i="138" s="1"/>
  <c r="E161" i="139" s="1"/>
  <c r="E161" i="140" s="1"/>
  <c r="E161" i="141" s="1"/>
  <c r="E161" i="142" s="1"/>
  <c r="E161" i="143" s="1"/>
  <c r="E161" i="144" s="1"/>
  <c r="E161" i="145" s="1"/>
  <c r="E161" i="146" s="1"/>
  <c r="E161" i="147" s="1"/>
  <c r="E161" i="148" s="1"/>
  <c r="E161" i="149" s="1"/>
  <c r="E161" i="150" s="1"/>
  <c r="E161" i="151" s="1"/>
  <c r="E161" i="152" s="1"/>
  <c r="E161" i="153" s="1"/>
  <c r="E161" i="154" s="1"/>
  <c r="E161" i="155" s="1"/>
  <c r="E161" i="156" s="1"/>
  <c r="E161" i="157" s="1"/>
  <c r="E161" i="158" s="1"/>
  <c r="E161" i="159" s="1"/>
  <c r="E161" i="160" s="1"/>
  <c r="E161" i="161" s="1"/>
  <c r="E161" i="162" s="1"/>
  <c r="E161" i="163" s="1"/>
  <c r="E162" i="106"/>
  <c r="E162" i="107" s="1"/>
  <c r="E162" i="108" s="1"/>
  <c r="E162" i="109" s="1"/>
  <c r="E162" i="110" s="1"/>
  <c r="E162" i="111" s="1"/>
  <c r="E162" i="112" s="1"/>
  <c r="E162" i="113" s="1"/>
  <c r="E162" i="114" s="1"/>
  <c r="E162" i="115" s="1"/>
  <c r="E162" i="116" s="1"/>
  <c r="E162" i="117" s="1"/>
  <c r="E162" i="118" s="1"/>
  <c r="E162" i="119" s="1"/>
  <c r="E162" i="120" s="1"/>
  <c r="E162" i="121" s="1"/>
  <c r="E162" i="122" s="1"/>
  <c r="E162" i="123" s="1"/>
  <c r="E162" i="124" s="1"/>
  <c r="E162" i="125" s="1"/>
  <c r="E162" i="126" s="1"/>
  <c r="E162" i="127" s="1"/>
  <c r="E162" i="128" s="1"/>
  <c r="E162" i="129" s="1"/>
  <c r="E162" i="130" s="1"/>
  <c r="E162" i="131" s="1"/>
  <c r="E162" i="132" s="1"/>
  <c r="E162" i="133" s="1"/>
  <c r="E162" i="134" s="1"/>
  <c r="E162" i="135" s="1"/>
  <c r="E162" i="136" s="1"/>
  <c r="E162" i="137" s="1"/>
  <c r="E162" i="138" s="1"/>
  <c r="E162" i="139" s="1"/>
  <c r="E162" i="140" s="1"/>
  <c r="E162" i="141" s="1"/>
  <c r="E162" i="142" s="1"/>
  <c r="E162" i="143" s="1"/>
  <c r="E162" i="144" s="1"/>
  <c r="E162" i="145" s="1"/>
  <c r="E162" i="146" s="1"/>
  <c r="E162" i="147" s="1"/>
  <c r="E162" i="148" s="1"/>
  <c r="E162" i="149" s="1"/>
  <c r="E162" i="150" s="1"/>
  <c r="E162" i="151" s="1"/>
  <c r="E162" i="152" s="1"/>
  <c r="E162" i="153" s="1"/>
  <c r="E162" i="154" s="1"/>
  <c r="E162" i="155" s="1"/>
  <c r="E162" i="156" s="1"/>
  <c r="E162" i="157" s="1"/>
  <c r="E162" i="158" s="1"/>
  <c r="E162" i="159" s="1"/>
  <c r="E162" i="160" s="1"/>
  <c r="E162" i="161" s="1"/>
  <c r="E162" i="162" s="1"/>
  <c r="E162" i="163" s="1"/>
  <c r="E163" i="106"/>
  <c r="E163" i="107" s="1"/>
  <c r="E163" i="108" s="1"/>
  <c r="E163" i="109" s="1"/>
  <c r="E163" i="110" s="1"/>
  <c r="E163" i="111" s="1"/>
  <c r="E163" i="112" s="1"/>
  <c r="E163" i="113" s="1"/>
  <c r="E163" i="114" s="1"/>
  <c r="E163" i="115" s="1"/>
  <c r="E163" i="116" s="1"/>
  <c r="E163" i="117" s="1"/>
  <c r="E163" i="118" s="1"/>
  <c r="E163" i="119" s="1"/>
  <c r="E163" i="120" s="1"/>
  <c r="E163" i="121" s="1"/>
  <c r="E163" i="122" s="1"/>
  <c r="E163" i="123" s="1"/>
  <c r="E163" i="124" s="1"/>
  <c r="E163" i="125" s="1"/>
  <c r="E163" i="126" s="1"/>
  <c r="E163" i="127" s="1"/>
  <c r="E163" i="128" s="1"/>
  <c r="E163" i="129" s="1"/>
  <c r="E163" i="130" s="1"/>
  <c r="E163" i="131" s="1"/>
  <c r="E163" i="132" s="1"/>
  <c r="E163" i="133" s="1"/>
  <c r="E163" i="134" s="1"/>
  <c r="E163" i="135" s="1"/>
  <c r="E163" i="136" s="1"/>
  <c r="E163" i="137" s="1"/>
  <c r="E163" i="138" s="1"/>
  <c r="E163" i="139" s="1"/>
  <c r="E163" i="140" s="1"/>
  <c r="E163" i="141" s="1"/>
  <c r="E163" i="142" s="1"/>
  <c r="E163" i="143" s="1"/>
  <c r="E163" i="144" s="1"/>
  <c r="E163" i="145" s="1"/>
  <c r="E163" i="146" s="1"/>
  <c r="E163" i="147" s="1"/>
  <c r="E163" i="148" s="1"/>
  <c r="E163" i="149" s="1"/>
  <c r="E163" i="150" s="1"/>
  <c r="E163" i="151" s="1"/>
  <c r="E163" i="152" s="1"/>
  <c r="E163" i="153" s="1"/>
  <c r="E163" i="154" s="1"/>
  <c r="E163" i="155" s="1"/>
  <c r="E163" i="156" s="1"/>
  <c r="E163" i="157" s="1"/>
  <c r="E163" i="158" s="1"/>
  <c r="E163" i="159" s="1"/>
  <c r="E163" i="160" s="1"/>
  <c r="E163" i="161" s="1"/>
  <c r="E163" i="162" s="1"/>
  <c r="E163" i="163" s="1"/>
  <c r="E164" i="106"/>
  <c r="E164" i="107" s="1"/>
  <c r="E164" i="108" s="1"/>
  <c r="E164" i="109" s="1"/>
  <c r="E164" i="110" s="1"/>
  <c r="E164" i="111" s="1"/>
  <c r="E164" i="112" s="1"/>
  <c r="E164" i="113" s="1"/>
  <c r="E164" i="114" s="1"/>
  <c r="E164" i="115" s="1"/>
  <c r="E164" i="116" s="1"/>
  <c r="E164" i="117" s="1"/>
  <c r="E164" i="118" s="1"/>
  <c r="E164" i="119" s="1"/>
  <c r="E164" i="120" s="1"/>
  <c r="E164" i="121" s="1"/>
  <c r="E164" i="122" s="1"/>
  <c r="E164" i="123" s="1"/>
  <c r="E164" i="124" s="1"/>
  <c r="E164" i="125" s="1"/>
  <c r="E164" i="126" s="1"/>
  <c r="E164" i="127" s="1"/>
  <c r="E164" i="128" s="1"/>
  <c r="E164" i="129" s="1"/>
  <c r="E164" i="130" s="1"/>
  <c r="E164" i="131" s="1"/>
  <c r="E164" i="132" s="1"/>
  <c r="E164" i="133" s="1"/>
  <c r="E164" i="134" s="1"/>
  <c r="E164" i="135" s="1"/>
  <c r="E164" i="136" s="1"/>
  <c r="E164" i="137" s="1"/>
  <c r="E164" i="138" s="1"/>
  <c r="E164" i="139" s="1"/>
  <c r="E164" i="140" s="1"/>
  <c r="E164" i="141" s="1"/>
  <c r="E164" i="142" s="1"/>
  <c r="E164" i="143" s="1"/>
  <c r="E164" i="144" s="1"/>
  <c r="E164" i="145" s="1"/>
  <c r="E164" i="146" s="1"/>
  <c r="E164" i="147" s="1"/>
  <c r="E164" i="148" s="1"/>
  <c r="E164" i="149" s="1"/>
  <c r="E164" i="150" s="1"/>
  <c r="E164" i="151" s="1"/>
  <c r="E164" i="152" s="1"/>
  <c r="E164" i="153" s="1"/>
  <c r="E164" i="154" s="1"/>
  <c r="E164" i="155" s="1"/>
  <c r="E164" i="156" s="1"/>
  <c r="E164" i="157" s="1"/>
  <c r="E164" i="158" s="1"/>
  <c r="E164" i="159" s="1"/>
  <c r="E164" i="160" s="1"/>
  <c r="E164" i="161" s="1"/>
  <c r="E164" i="162" s="1"/>
  <c r="E164" i="163" s="1"/>
  <c r="E165" i="106"/>
  <c r="E165" i="107" s="1"/>
  <c r="E165" i="108" s="1"/>
  <c r="E165" i="109" s="1"/>
  <c r="E165" i="110" s="1"/>
  <c r="E165" i="111" s="1"/>
  <c r="E165" i="112" s="1"/>
  <c r="E165" i="113" s="1"/>
  <c r="E165" i="114" s="1"/>
  <c r="E165" i="115" s="1"/>
  <c r="E165" i="116" s="1"/>
  <c r="E165" i="117" s="1"/>
  <c r="E165" i="118" s="1"/>
  <c r="E165" i="119" s="1"/>
  <c r="E165" i="120" s="1"/>
  <c r="E165" i="121" s="1"/>
  <c r="E165" i="122" s="1"/>
  <c r="E165" i="123" s="1"/>
  <c r="E165" i="124" s="1"/>
  <c r="E165" i="125" s="1"/>
  <c r="E165" i="126" s="1"/>
  <c r="E165" i="127" s="1"/>
  <c r="E165" i="128" s="1"/>
  <c r="E165" i="129" s="1"/>
  <c r="E165" i="130" s="1"/>
  <c r="E165" i="131" s="1"/>
  <c r="E165" i="132" s="1"/>
  <c r="E165" i="133" s="1"/>
  <c r="E165" i="134" s="1"/>
  <c r="E165" i="135" s="1"/>
  <c r="E165" i="136" s="1"/>
  <c r="E165" i="137" s="1"/>
  <c r="E165" i="138" s="1"/>
  <c r="E165" i="139" s="1"/>
  <c r="E165" i="140" s="1"/>
  <c r="E165" i="141" s="1"/>
  <c r="E165" i="142" s="1"/>
  <c r="E165" i="143" s="1"/>
  <c r="E165" i="144" s="1"/>
  <c r="E165" i="145" s="1"/>
  <c r="E165" i="146" s="1"/>
  <c r="E165" i="147" s="1"/>
  <c r="E165" i="148" s="1"/>
  <c r="E165" i="149" s="1"/>
  <c r="E165" i="150" s="1"/>
  <c r="E165" i="151" s="1"/>
  <c r="E165" i="152" s="1"/>
  <c r="E165" i="153" s="1"/>
  <c r="E165" i="154" s="1"/>
  <c r="E165" i="155" s="1"/>
  <c r="E165" i="156" s="1"/>
  <c r="E165" i="157" s="1"/>
  <c r="E165" i="158" s="1"/>
  <c r="E165" i="159" s="1"/>
  <c r="E165" i="160" s="1"/>
  <c r="E165" i="161" s="1"/>
  <c r="E165" i="162" s="1"/>
  <c r="E165" i="163" s="1"/>
  <c r="E166" i="106"/>
  <c r="E166" i="107" s="1"/>
  <c r="E166" i="108" s="1"/>
  <c r="E166" i="109" s="1"/>
  <c r="E166" i="110" s="1"/>
  <c r="E166" i="111" s="1"/>
  <c r="E166" i="112" s="1"/>
  <c r="E166" i="113" s="1"/>
  <c r="E166" i="114" s="1"/>
  <c r="E166" i="115" s="1"/>
  <c r="E166" i="116" s="1"/>
  <c r="E166" i="117" s="1"/>
  <c r="E166" i="118" s="1"/>
  <c r="E166" i="119" s="1"/>
  <c r="E166" i="120" s="1"/>
  <c r="E166" i="121" s="1"/>
  <c r="E166" i="122" s="1"/>
  <c r="E166" i="123" s="1"/>
  <c r="E166" i="124" s="1"/>
  <c r="E166" i="125" s="1"/>
  <c r="E166" i="126" s="1"/>
  <c r="E166" i="127" s="1"/>
  <c r="E166" i="128" s="1"/>
  <c r="E166" i="129" s="1"/>
  <c r="E166" i="130" s="1"/>
  <c r="E166" i="131" s="1"/>
  <c r="E166" i="132" s="1"/>
  <c r="E166" i="133" s="1"/>
  <c r="E166" i="134" s="1"/>
  <c r="E166" i="135" s="1"/>
  <c r="E166" i="136" s="1"/>
  <c r="E166" i="137" s="1"/>
  <c r="E166" i="138" s="1"/>
  <c r="E166" i="139" s="1"/>
  <c r="E166" i="140" s="1"/>
  <c r="E166" i="141" s="1"/>
  <c r="E166" i="142" s="1"/>
  <c r="E166" i="143" s="1"/>
  <c r="E166" i="144" s="1"/>
  <c r="E166" i="145" s="1"/>
  <c r="E166" i="146" s="1"/>
  <c r="E166" i="147" s="1"/>
  <c r="E166" i="148" s="1"/>
  <c r="E166" i="149" s="1"/>
  <c r="E166" i="150" s="1"/>
  <c r="E166" i="151" s="1"/>
  <c r="E166" i="152" s="1"/>
  <c r="E166" i="153" s="1"/>
  <c r="E166" i="154" s="1"/>
  <c r="E166" i="155" s="1"/>
  <c r="E166" i="156" s="1"/>
  <c r="E166" i="157" s="1"/>
  <c r="E166" i="158" s="1"/>
  <c r="E166" i="159" s="1"/>
  <c r="E166" i="160" s="1"/>
  <c r="E166" i="161" s="1"/>
  <c r="E166" i="162" s="1"/>
  <c r="E166" i="163" s="1"/>
  <c r="E167" i="106"/>
  <c r="E167" i="107" s="1"/>
  <c r="E167" i="108" s="1"/>
  <c r="E167" i="109" s="1"/>
  <c r="E167" i="110" s="1"/>
  <c r="E167" i="111" s="1"/>
  <c r="E167" i="112" s="1"/>
  <c r="E167" i="113" s="1"/>
  <c r="E167" i="114" s="1"/>
  <c r="E167" i="115" s="1"/>
  <c r="E167" i="116" s="1"/>
  <c r="E167" i="117" s="1"/>
  <c r="E167" i="118" s="1"/>
  <c r="E167" i="119" s="1"/>
  <c r="E167" i="120" s="1"/>
  <c r="E167" i="121" s="1"/>
  <c r="E167" i="122" s="1"/>
  <c r="E167" i="123" s="1"/>
  <c r="E167" i="124" s="1"/>
  <c r="E167" i="125" s="1"/>
  <c r="E167" i="126" s="1"/>
  <c r="E167" i="127" s="1"/>
  <c r="E167" i="128" s="1"/>
  <c r="E167" i="129" s="1"/>
  <c r="E167" i="130" s="1"/>
  <c r="E167" i="131" s="1"/>
  <c r="E167" i="132" s="1"/>
  <c r="E167" i="133" s="1"/>
  <c r="E167" i="134" s="1"/>
  <c r="E167" i="135" s="1"/>
  <c r="E167" i="136" s="1"/>
  <c r="E167" i="137" s="1"/>
  <c r="E167" i="138" s="1"/>
  <c r="E167" i="139" s="1"/>
  <c r="E167" i="140" s="1"/>
  <c r="E167" i="141" s="1"/>
  <c r="E167" i="142" s="1"/>
  <c r="E167" i="143" s="1"/>
  <c r="E167" i="144" s="1"/>
  <c r="E167" i="145" s="1"/>
  <c r="E167" i="146" s="1"/>
  <c r="E167" i="147" s="1"/>
  <c r="E167" i="148" s="1"/>
  <c r="E167" i="149" s="1"/>
  <c r="E167" i="150" s="1"/>
  <c r="E167" i="151" s="1"/>
  <c r="E167" i="152" s="1"/>
  <c r="E167" i="153" s="1"/>
  <c r="E167" i="154" s="1"/>
  <c r="E167" i="155" s="1"/>
  <c r="E167" i="156" s="1"/>
  <c r="E167" i="157" s="1"/>
  <c r="E167" i="158" s="1"/>
  <c r="E167" i="159" s="1"/>
  <c r="E167" i="160" s="1"/>
  <c r="E167" i="161" s="1"/>
  <c r="E167" i="162" s="1"/>
  <c r="E167" i="163" s="1"/>
  <c r="E168" i="106"/>
  <c r="E168" i="107" s="1"/>
  <c r="E168" i="108" s="1"/>
  <c r="E168" i="109" s="1"/>
  <c r="E168" i="110" s="1"/>
  <c r="E168" i="111" s="1"/>
  <c r="E168" i="112" s="1"/>
  <c r="E168" i="113" s="1"/>
  <c r="E168" i="114" s="1"/>
  <c r="E168" i="115" s="1"/>
  <c r="E168" i="116" s="1"/>
  <c r="E168" i="117" s="1"/>
  <c r="E168" i="118" s="1"/>
  <c r="E168" i="119" s="1"/>
  <c r="E168" i="120" s="1"/>
  <c r="E168" i="121" s="1"/>
  <c r="E168" i="122" s="1"/>
  <c r="E168" i="123" s="1"/>
  <c r="E168" i="124" s="1"/>
  <c r="E168" i="125" s="1"/>
  <c r="E168" i="126" s="1"/>
  <c r="E168" i="127" s="1"/>
  <c r="E168" i="128" s="1"/>
  <c r="E168" i="129" s="1"/>
  <c r="E168" i="130" s="1"/>
  <c r="E168" i="131" s="1"/>
  <c r="E168" i="132" s="1"/>
  <c r="E168" i="133" s="1"/>
  <c r="E168" i="134" s="1"/>
  <c r="E168" i="135" s="1"/>
  <c r="E168" i="136" s="1"/>
  <c r="E168" i="137" s="1"/>
  <c r="E168" i="138" s="1"/>
  <c r="E168" i="139" s="1"/>
  <c r="E168" i="140" s="1"/>
  <c r="E168" i="141" s="1"/>
  <c r="E168" i="142" s="1"/>
  <c r="E168" i="143" s="1"/>
  <c r="E168" i="144" s="1"/>
  <c r="E168" i="145" s="1"/>
  <c r="E168" i="146" s="1"/>
  <c r="E168" i="147" s="1"/>
  <c r="E168" i="148" s="1"/>
  <c r="E168" i="149" s="1"/>
  <c r="E168" i="150" s="1"/>
  <c r="E168" i="151" s="1"/>
  <c r="E168" i="152" s="1"/>
  <c r="E168" i="153" s="1"/>
  <c r="E168" i="154" s="1"/>
  <c r="E168" i="155" s="1"/>
  <c r="E168" i="156" s="1"/>
  <c r="E168" i="157" s="1"/>
  <c r="E168" i="158" s="1"/>
  <c r="E168" i="159" s="1"/>
  <c r="E168" i="160" s="1"/>
  <c r="E168" i="161" s="1"/>
  <c r="E168" i="162" s="1"/>
  <c r="E168" i="163" s="1"/>
  <c r="E169" i="106"/>
  <c r="E169" i="107" s="1"/>
  <c r="E169" i="108" s="1"/>
  <c r="E169" i="109" s="1"/>
  <c r="E169" i="110" s="1"/>
  <c r="E169" i="111" s="1"/>
  <c r="E169" i="112" s="1"/>
  <c r="E169" i="113" s="1"/>
  <c r="E169" i="114" s="1"/>
  <c r="E169" i="115" s="1"/>
  <c r="E169" i="116" s="1"/>
  <c r="E169" i="117" s="1"/>
  <c r="E169" i="118" s="1"/>
  <c r="E169" i="119" s="1"/>
  <c r="E169" i="120" s="1"/>
  <c r="E169" i="121" s="1"/>
  <c r="E169" i="122" s="1"/>
  <c r="E169" i="123" s="1"/>
  <c r="E169" i="124" s="1"/>
  <c r="E169" i="125" s="1"/>
  <c r="E169" i="126" s="1"/>
  <c r="E169" i="127" s="1"/>
  <c r="E169" i="128" s="1"/>
  <c r="E169" i="129" s="1"/>
  <c r="E169" i="130" s="1"/>
  <c r="E169" i="131" s="1"/>
  <c r="E169" i="132" s="1"/>
  <c r="E169" i="133" s="1"/>
  <c r="E169" i="134" s="1"/>
  <c r="E169" i="135" s="1"/>
  <c r="E169" i="136" s="1"/>
  <c r="E169" i="137" s="1"/>
  <c r="E169" i="138" s="1"/>
  <c r="E169" i="139" s="1"/>
  <c r="E169" i="140" s="1"/>
  <c r="E169" i="141" s="1"/>
  <c r="E169" i="142" s="1"/>
  <c r="E169" i="143" s="1"/>
  <c r="E169" i="144" s="1"/>
  <c r="E169" i="145" s="1"/>
  <c r="E169" i="146" s="1"/>
  <c r="E169" i="147" s="1"/>
  <c r="E169" i="148" s="1"/>
  <c r="E169" i="149" s="1"/>
  <c r="E169" i="150" s="1"/>
  <c r="E169" i="151" s="1"/>
  <c r="E169" i="152" s="1"/>
  <c r="E169" i="153" s="1"/>
  <c r="E169" i="154" s="1"/>
  <c r="E169" i="155" s="1"/>
  <c r="E169" i="156" s="1"/>
  <c r="E169" i="157" s="1"/>
  <c r="E169" i="158" s="1"/>
  <c r="E169" i="159" s="1"/>
  <c r="E169" i="160" s="1"/>
  <c r="E169" i="161" s="1"/>
  <c r="E169" i="162" s="1"/>
  <c r="E169" i="163" s="1"/>
  <c r="E170" i="106"/>
  <c r="E170" i="107" s="1"/>
  <c r="E170" i="108" s="1"/>
  <c r="E170" i="109" s="1"/>
  <c r="E170" i="110" s="1"/>
  <c r="E170" i="111" s="1"/>
  <c r="E170" i="112" s="1"/>
  <c r="E170" i="113" s="1"/>
  <c r="E170" i="114" s="1"/>
  <c r="E170" i="115" s="1"/>
  <c r="E170" i="116" s="1"/>
  <c r="E170" i="117" s="1"/>
  <c r="E170" i="118" s="1"/>
  <c r="E170" i="119" s="1"/>
  <c r="E170" i="120" s="1"/>
  <c r="E170" i="121" s="1"/>
  <c r="E170" i="122" s="1"/>
  <c r="E170" i="123" s="1"/>
  <c r="E170" i="124" s="1"/>
  <c r="E170" i="125" s="1"/>
  <c r="E170" i="126" s="1"/>
  <c r="E170" i="127" s="1"/>
  <c r="E170" i="128" s="1"/>
  <c r="E170" i="129" s="1"/>
  <c r="E170" i="130" s="1"/>
  <c r="E170" i="131" s="1"/>
  <c r="E170" i="132" s="1"/>
  <c r="E170" i="133" s="1"/>
  <c r="E170" i="134" s="1"/>
  <c r="E170" i="135" s="1"/>
  <c r="E170" i="136" s="1"/>
  <c r="E170" i="137" s="1"/>
  <c r="E170" i="138" s="1"/>
  <c r="E170" i="139" s="1"/>
  <c r="E170" i="140" s="1"/>
  <c r="E170" i="141" s="1"/>
  <c r="E170" i="142" s="1"/>
  <c r="E170" i="143" s="1"/>
  <c r="E170" i="144" s="1"/>
  <c r="E170" i="145" s="1"/>
  <c r="E170" i="146" s="1"/>
  <c r="E170" i="147" s="1"/>
  <c r="E170" i="148" s="1"/>
  <c r="E170" i="149" s="1"/>
  <c r="E170" i="150" s="1"/>
  <c r="E170" i="151" s="1"/>
  <c r="E170" i="152" s="1"/>
  <c r="E170" i="153" s="1"/>
  <c r="E170" i="154" s="1"/>
  <c r="E170" i="155" s="1"/>
  <c r="E170" i="156" s="1"/>
  <c r="E170" i="157" s="1"/>
  <c r="E170" i="158" s="1"/>
  <c r="E170" i="159" s="1"/>
  <c r="E170" i="160" s="1"/>
  <c r="E170" i="161" s="1"/>
  <c r="E170" i="162" s="1"/>
  <c r="E170" i="163" s="1"/>
  <c r="E171" i="106"/>
  <c r="E171" i="107" s="1"/>
  <c r="E171" i="108" s="1"/>
  <c r="E171" i="109" s="1"/>
  <c r="E171" i="110" s="1"/>
  <c r="E171" i="111" s="1"/>
  <c r="E171" i="112" s="1"/>
  <c r="E171" i="113" s="1"/>
  <c r="E171" i="114" s="1"/>
  <c r="E171" i="115" s="1"/>
  <c r="E171" i="116" s="1"/>
  <c r="E171" i="117" s="1"/>
  <c r="E171" i="118" s="1"/>
  <c r="E171" i="119" s="1"/>
  <c r="E171" i="120" s="1"/>
  <c r="E171" i="121" s="1"/>
  <c r="E171" i="122" s="1"/>
  <c r="E171" i="123" s="1"/>
  <c r="E171" i="124" s="1"/>
  <c r="E171" i="125" s="1"/>
  <c r="E171" i="126" s="1"/>
  <c r="E171" i="127" s="1"/>
  <c r="E171" i="128" s="1"/>
  <c r="E171" i="129" s="1"/>
  <c r="E171" i="130" s="1"/>
  <c r="E171" i="131" s="1"/>
  <c r="E171" i="132" s="1"/>
  <c r="E171" i="133" s="1"/>
  <c r="E171" i="134" s="1"/>
  <c r="E171" i="135" s="1"/>
  <c r="E171" i="136" s="1"/>
  <c r="E171" i="137" s="1"/>
  <c r="E171" i="138" s="1"/>
  <c r="E171" i="139" s="1"/>
  <c r="E171" i="140" s="1"/>
  <c r="E171" i="141" s="1"/>
  <c r="E171" i="142" s="1"/>
  <c r="E171" i="143" s="1"/>
  <c r="E171" i="144" s="1"/>
  <c r="E171" i="145" s="1"/>
  <c r="E171" i="146" s="1"/>
  <c r="E171" i="147" s="1"/>
  <c r="E171" i="148" s="1"/>
  <c r="E171" i="149" s="1"/>
  <c r="E171" i="150" s="1"/>
  <c r="E171" i="151" s="1"/>
  <c r="E171" i="152" s="1"/>
  <c r="E171" i="153" s="1"/>
  <c r="E171" i="154" s="1"/>
  <c r="E171" i="155" s="1"/>
  <c r="E171" i="156" s="1"/>
  <c r="E171" i="157" s="1"/>
  <c r="E171" i="158" s="1"/>
  <c r="E171" i="159" s="1"/>
  <c r="E171" i="160" s="1"/>
  <c r="E171" i="161" s="1"/>
  <c r="E171" i="162" s="1"/>
  <c r="E171" i="163" s="1"/>
  <c r="E172" i="106"/>
  <c r="E172" i="107" s="1"/>
  <c r="E172" i="108" s="1"/>
  <c r="E172" i="109" s="1"/>
  <c r="E172" i="110" s="1"/>
  <c r="E172" i="111" s="1"/>
  <c r="E172" i="112" s="1"/>
  <c r="E172" i="113" s="1"/>
  <c r="E172" i="114" s="1"/>
  <c r="E172" i="115" s="1"/>
  <c r="E172" i="116" s="1"/>
  <c r="E172" i="117" s="1"/>
  <c r="E172" i="118" s="1"/>
  <c r="E172" i="119" s="1"/>
  <c r="E172" i="120" s="1"/>
  <c r="E172" i="121" s="1"/>
  <c r="E172" i="122" s="1"/>
  <c r="E172" i="123" s="1"/>
  <c r="E172" i="124" s="1"/>
  <c r="E172" i="125" s="1"/>
  <c r="E172" i="126" s="1"/>
  <c r="E172" i="127" s="1"/>
  <c r="E172" i="128" s="1"/>
  <c r="E172" i="129" s="1"/>
  <c r="E172" i="130" s="1"/>
  <c r="E172" i="131" s="1"/>
  <c r="E172" i="132" s="1"/>
  <c r="E172" i="133" s="1"/>
  <c r="E172" i="134" s="1"/>
  <c r="E172" i="135" s="1"/>
  <c r="E172" i="136" s="1"/>
  <c r="E172" i="137" s="1"/>
  <c r="E172" i="138" s="1"/>
  <c r="E172" i="139" s="1"/>
  <c r="E172" i="140" s="1"/>
  <c r="E172" i="141" s="1"/>
  <c r="E172" i="142" s="1"/>
  <c r="E172" i="143" s="1"/>
  <c r="E172" i="144" s="1"/>
  <c r="E172" i="145" s="1"/>
  <c r="E172" i="146" s="1"/>
  <c r="E172" i="147" s="1"/>
  <c r="E172" i="148" s="1"/>
  <c r="E172" i="149" s="1"/>
  <c r="E172" i="150" s="1"/>
  <c r="E172" i="151" s="1"/>
  <c r="E172" i="152" s="1"/>
  <c r="E172" i="153" s="1"/>
  <c r="E172" i="154" s="1"/>
  <c r="E172" i="155" s="1"/>
  <c r="E172" i="156" s="1"/>
  <c r="E172" i="157" s="1"/>
  <c r="E172" i="158" s="1"/>
  <c r="E172" i="159" s="1"/>
  <c r="E172" i="160" s="1"/>
  <c r="E172" i="161" s="1"/>
  <c r="E172" i="162" s="1"/>
  <c r="E172" i="163" s="1"/>
  <c r="E173" i="106"/>
  <c r="E173" i="107" s="1"/>
  <c r="E173" i="108" s="1"/>
  <c r="E173" i="109" s="1"/>
  <c r="E173" i="110" s="1"/>
  <c r="E173" i="111" s="1"/>
  <c r="E173" i="112" s="1"/>
  <c r="E173" i="113" s="1"/>
  <c r="E173" i="114" s="1"/>
  <c r="E173" i="115" s="1"/>
  <c r="E173" i="116" s="1"/>
  <c r="E173" i="117" s="1"/>
  <c r="E173" i="118" s="1"/>
  <c r="E173" i="119" s="1"/>
  <c r="E173" i="120" s="1"/>
  <c r="E173" i="121" s="1"/>
  <c r="E173" i="122" s="1"/>
  <c r="E173" i="123" s="1"/>
  <c r="E173" i="124" s="1"/>
  <c r="E173" i="125" s="1"/>
  <c r="E173" i="126" s="1"/>
  <c r="E173" i="127" s="1"/>
  <c r="E173" i="128" s="1"/>
  <c r="E173" i="129" s="1"/>
  <c r="E173" i="130" s="1"/>
  <c r="E173" i="131" s="1"/>
  <c r="E173" i="132" s="1"/>
  <c r="E173" i="133" s="1"/>
  <c r="E173" i="134" s="1"/>
  <c r="E173" i="135" s="1"/>
  <c r="E173" i="136" s="1"/>
  <c r="E173" i="137" s="1"/>
  <c r="E173" i="138" s="1"/>
  <c r="E173" i="139" s="1"/>
  <c r="E173" i="140" s="1"/>
  <c r="E173" i="141" s="1"/>
  <c r="E173" i="142" s="1"/>
  <c r="E173" i="143" s="1"/>
  <c r="E173" i="144" s="1"/>
  <c r="E173" i="145" s="1"/>
  <c r="E173" i="146" s="1"/>
  <c r="E173" i="147" s="1"/>
  <c r="E173" i="148" s="1"/>
  <c r="E173" i="149" s="1"/>
  <c r="E173" i="150" s="1"/>
  <c r="E173" i="151" s="1"/>
  <c r="E173" i="152" s="1"/>
  <c r="E173" i="153" s="1"/>
  <c r="E173" i="154" s="1"/>
  <c r="E173" i="155" s="1"/>
  <c r="E173" i="156" s="1"/>
  <c r="E173" i="157" s="1"/>
  <c r="E173" i="158" s="1"/>
  <c r="E173" i="159" s="1"/>
  <c r="E173" i="160" s="1"/>
  <c r="E173" i="161" s="1"/>
  <c r="E173" i="162" s="1"/>
  <c r="E173" i="163" s="1"/>
  <c r="E174" i="106"/>
  <c r="E174" i="107" s="1"/>
  <c r="E174" i="108" s="1"/>
  <c r="E174" i="109" s="1"/>
  <c r="E174" i="110" s="1"/>
  <c r="E174" i="111" s="1"/>
  <c r="E174" i="112" s="1"/>
  <c r="E174" i="113" s="1"/>
  <c r="E174" i="114" s="1"/>
  <c r="E174" i="115" s="1"/>
  <c r="E174" i="116" s="1"/>
  <c r="E174" i="117" s="1"/>
  <c r="E174" i="118" s="1"/>
  <c r="E174" i="119" s="1"/>
  <c r="E174" i="120" s="1"/>
  <c r="E174" i="121" s="1"/>
  <c r="E174" i="122" s="1"/>
  <c r="E174" i="123" s="1"/>
  <c r="E174" i="124" s="1"/>
  <c r="E174" i="125" s="1"/>
  <c r="E174" i="126" s="1"/>
  <c r="E174" i="127" s="1"/>
  <c r="E174" i="128" s="1"/>
  <c r="E174" i="129" s="1"/>
  <c r="E174" i="130" s="1"/>
  <c r="E174" i="131" s="1"/>
  <c r="E174" i="132" s="1"/>
  <c r="E174" i="133" s="1"/>
  <c r="E174" i="134" s="1"/>
  <c r="E174" i="135" s="1"/>
  <c r="E174" i="136" s="1"/>
  <c r="E174" i="137" s="1"/>
  <c r="E174" i="138" s="1"/>
  <c r="E174" i="139" s="1"/>
  <c r="E174" i="140" s="1"/>
  <c r="E174" i="141" s="1"/>
  <c r="E174" i="142" s="1"/>
  <c r="E174" i="143" s="1"/>
  <c r="E174" i="144" s="1"/>
  <c r="E174" i="145" s="1"/>
  <c r="E174" i="146" s="1"/>
  <c r="E174" i="147" s="1"/>
  <c r="E174" i="148" s="1"/>
  <c r="E174" i="149" s="1"/>
  <c r="E174" i="150" s="1"/>
  <c r="E174" i="151" s="1"/>
  <c r="E174" i="152" s="1"/>
  <c r="E174" i="153" s="1"/>
  <c r="E174" i="154" s="1"/>
  <c r="E174" i="155" s="1"/>
  <c r="E174" i="156" s="1"/>
  <c r="E174" i="157" s="1"/>
  <c r="E174" i="158" s="1"/>
  <c r="E174" i="159" s="1"/>
  <c r="E174" i="160" s="1"/>
  <c r="E174" i="161" s="1"/>
  <c r="E174" i="162" s="1"/>
  <c r="E174" i="163" s="1"/>
  <c r="E175" i="106"/>
  <c r="E175" i="107" s="1"/>
  <c r="E175" i="108" s="1"/>
  <c r="E175" i="109" s="1"/>
  <c r="E175" i="110" s="1"/>
  <c r="E175" i="111" s="1"/>
  <c r="E175" i="112" s="1"/>
  <c r="E175" i="113" s="1"/>
  <c r="E175" i="114" s="1"/>
  <c r="E175" i="115" s="1"/>
  <c r="E175" i="116" s="1"/>
  <c r="E175" i="117" s="1"/>
  <c r="E175" i="118" s="1"/>
  <c r="E175" i="119" s="1"/>
  <c r="E175" i="120" s="1"/>
  <c r="E175" i="121" s="1"/>
  <c r="E175" i="122" s="1"/>
  <c r="E175" i="123" s="1"/>
  <c r="E175" i="124" s="1"/>
  <c r="E175" i="125" s="1"/>
  <c r="E175" i="126" s="1"/>
  <c r="E175" i="127" s="1"/>
  <c r="E175" i="128" s="1"/>
  <c r="E175" i="129" s="1"/>
  <c r="E175" i="130" s="1"/>
  <c r="E175" i="131" s="1"/>
  <c r="E175" i="132" s="1"/>
  <c r="E175" i="133" s="1"/>
  <c r="E175" i="134" s="1"/>
  <c r="E175" i="135" s="1"/>
  <c r="E175" i="136" s="1"/>
  <c r="E175" i="137" s="1"/>
  <c r="E175" i="138" s="1"/>
  <c r="E175" i="139" s="1"/>
  <c r="E175" i="140" s="1"/>
  <c r="E175" i="141" s="1"/>
  <c r="E175" i="142" s="1"/>
  <c r="E175" i="143" s="1"/>
  <c r="E175" i="144" s="1"/>
  <c r="E175" i="145" s="1"/>
  <c r="E175" i="146" s="1"/>
  <c r="E175" i="147" s="1"/>
  <c r="E175" i="148" s="1"/>
  <c r="E175" i="149" s="1"/>
  <c r="E175" i="150" s="1"/>
  <c r="E175" i="151" s="1"/>
  <c r="E175" i="152" s="1"/>
  <c r="E175" i="153" s="1"/>
  <c r="E175" i="154" s="1"/>
  <c r="E175" i="155" s="1"/>
  <c r="E175" i="156" s="1"/>
  <c r="E175" i="157" s="1"/>
  <c r="E175" i="158" s="1"/>
  <c r="E175" i="159" s="1"/>
  <c r="E175" i="160" s="1"/>
  <c r="E175" i="161" s="1"/>
  <c r="E175" i="162" s="1"/>
  <c r="E175" i="163" s="1"/>
  <c r="E176" i="106"/>
  <c r="E176" i="107" s="1"/>
  <c r="E176" i="108" s="1"/>
  <c r="E176" i="109" s="1"/>
  <c r="E176" i="110" s="1"/>
  <c r="E176" i="111" s="1"/>
  <c r="E176" i="112" s="1"/>
  <c r="E176" i="113" s="1"/>
  <c r="E176" i="114" s="1"/>
  <c r="E176" i="115" s="1"/>
  <c r="E176" i="116" s="1"/>
  <c r="E176" i="117" s="1"/>
  <c r="E176" i="118" s="1"/>
  <c r="E176" i="119" s="1"/>
  <c r="E176" i="120" s="1"/>
  <c r="E176" i="121" s="1"/>
  <c r="E176" i="122" s="1"/>
  <c r="E176" i="123" s="1"/>
  <c r="E176" i="124" s="1"/>
  <c r="E176" i="125" s="1"/>
  <c r="E176" i="126" s="1"/>
  <c r="E176" i="127" s="1"/>
  <c r="E176" i="128" s="1"/>
  <c r="E176" i="129" s="1"/>
  <c r="E176" i="130" s="1"/>
  <c r="E176" i="131" s="1"/>
  <c r="E176" i="132" s="1"/>
  <c r="E176" i="133" s="1"/>
  <c r="E176" i="134" s="1"/>
  <c r="E176" i="135" s="1"/>
  <c r="E176" i="136" s="1"/>
  <c r="E176" i="137" s="1"/>
  <c r="E176" i="138" s="1"/>
  <c r="E176" i="139" s="1"/>
  <c r="E176" i="140" s="1"/>
  <c r="E176" i="141" s="1"/>
  <c r="E176" i="142" s="1"/>
  <c r="E176" i="143" s="1"/>
  <c r="E176" i="144" s="1"/>
  <c r="E176" i="145" s="1"/>
  <c r="E176" i="146" s="1"/>
  <c r="E176" i="147" s="1"/>
  <c r="E176" i="148" s="1"/>
  <c r="E176" i="149" s="1"/>
  <c r="E176" i="150" s="1"/>
  <c r="E176" i="151" s="1"/>
  <c r="E176" i="152" s="1"/>
  <c r="E176" i="153" s="1"/>
  <c r="E176" i="154" s="1"/>
  <c r="E176" i="155" s="1"/>
  <c r="E176" i="156" s="1"/>
  <c r="E176" i="157" s="1"/>
  <c r="E176" i="158" s="1"/>
  <c r="E176" i="159" s="1"/>
  <c r="E176" i="160" s="1"/>
  <c r="E176" i="161" s="1"/>
  <c r="E176" i="162" s="1"/>
  <c r="E176" i="163" s="1"/>
  <c r="E177" i="106"/>
  <c r="E177" i="107" s="1"/>
  <c r="E177" i="108" s="1"/>
  <c r="E177" i="109" s="1"/>
  <c r="E177" i="110" s="1"/>
  <c r="E177" i="111" s="1"/>
  <c r="E177" i="112" s="1"/>
  <c r="E177" i="113" s="1"/>
  <c r="E177" i="114" s="1"/>
  <c r="E177" i="115" s="1"/>
  <c r="E177" i="116" s="1"/>
  <c r="E177" i="117" s="1"/>
  <c r="E177" i="118" s="1"/>
  <c r="E177" i="119" s="1"/>
  <c r="E177" i="120" s="1"/>
  <c r="E177" i="121" s="1"/>
  <c r="E177" i="122" s="1"/>
  <c r="E177" i="123" s="1"/>
  <c r="E177" i="124" s="1"/>
  <c r="E177" i="125" s="1"/>
  <c r="E177" i="126" s="1"/>
  <c r="E177" i="127" s="1"/>
  <c r="E177" i="128" s="1"/>
  <c r="E177" i="129" s="1"/>
  <c r="E177" i="130" s="1"/>
  <c r="E177" i="131" s="1"/>
  <c r="E177" i="132" s="1"/>
  <c r="E177" i="133" s="1"/>
  <c r="E177" i="134" s="1"/>
  <c r="E177" i="135" s="1"/>
  <c r="E177" i="136" s="1"/>
  <c r="E177" i="137" s="1"/>
  <c r="E177" i="138" s="1"/>
  <c r="E177" i="139" s="1"/>
  <c r="E177" i="140" s="1"/>
  <c r="E177" i="141" s="1"/>
  <c r="E177" i="142" s="1"/>
  <c r="E177" i="143" s="1"/>
  <c r="E177" i="144" s="1"/>
  <c r="E177" i="145" s="1"/>
  <c r="E177" i="146" s="1"/>
  <c r="E177" i="147" s="1"/>
  <c r="E177" i="148" s="1"/>
  <c r="E177" i="149" s="1"/>
  <c r="E177" i="150" s="1"/>
  <c r="E177" i="151" s="1"/>
  <c r="E177" i="152" s="1"/>
  <c r="E177" i="153" s="1"/>
  <c r="E177" i="154" s="1"/>
  <c r="E177" i="155" s="1"/>
  <c r="E177" i="156" s="1"/>
  <c r="E177" i="157" s="1"/>
  <c r="E177" i="158" s="1"/>
  <c r="E177" i="159" s="1"/>
  <c r="E177" i="160" s="1"/>
  <c r="E177" i="161" s="1"/>
  <c r="E177" i="162" s="1"/>
  <c r="E177" i="163" s="1"/>
  <c r="E178" i="106"/>
  <c r="E178" i="107" s="1"/>
  <c r="E178" i="108" s="1"/>
  <c r="E178" i="109" s="1"/>
  <c r="E178" i="110" s="1"/>
  <c r="E178" i="111" s="1"/>
  <c r="E178" i="112" s="1"/>
  <c r="E178" i="113" s="1"/>
  <c r="E178" i="114" s="1"/>
  <c r="E178" i="115" s="1"/>
  <c r="E178" i="116" s="1"/>
  <c r="E178" i="117" s="1"/>
  <c r="E178" i="118" s="1"/>
  <c r="E178" i="119" s="1"/>
  <c r="E178" i="120" s="1"/>
  <c r="E178" i="121" s="1"/>
  <c r="E178" i="122" s="1"/>
  <c r="E178" i="123" s="1"/>
  <c r="E178" i="124" s="1"/>
  <c r="E178" i="125" s="1"/>
  <c r="E178" i="126" s="1"/>
  <c r="E178" i="127" s="1"/>
  <c r="E178" i="128" s="1"/>
  <c r="E178" i="129" s="1"/>
  <c r="E178" i="130" s="1"/>
  <c r="E178" i="131" s="1"/>
  <c r="E178" i="132" s="1"/>
  <c r="E178" i="133" s="1"/>
  <c r="E178" i="134" s="1"/>
  <c r="E178" i="135" s="1"/>
  <c r="E178" i="136" s="1"/>
  <c r="E178" i="137" s="1"/>
  <c r="E178" i="138" s="1"/>
  <c r="E178" i="139" s="1"/>
  <c r="E178" i="140" s="1"/>
  <c r="E178" i="141" s="1"/>
  <c r="E178" i="142" s="1"/>
  <c r="E178" i="143" s="1"/>
  <c r="E178" i="144" s="1"/>
  <c r="E178" i="145" s="1"/>
  <c r="E178" i="146" s="1"/>
  <c r="E178" i="147" s="1"/>
  <c r="E178" i="148" s="1"/>
  <c r="E178" i="149" s="1"/>
  <c r="E178" i="150" s="1"/>
  <c r="E178" i="151" s="1"/>
  <c r="E178" i="152" s="1"/>
  <c r="E178" i="153" s="1"/>
  <c r="E178" i="154" s="1"/>
  <c r="E178" i="155" s="1"/>
  <c r="E178" i="156" s="1"/>
  <c r="E178" i="157" s="1"/>
  <c r="E178" i="158" s="1"/>
  <c r="E178" i="159" s="1"/>
  <c r="E178" i="160" s="1"/>
  <c r="E178" i="161" s="1"/>
  <c r="E178" i="162" s="1"/>
  <c r="E178" i="163" s="1"/>
  <c r="E179" i="106"/>
  <c r="E179" i="107" s="1"/>
  <c r="E179" i="108" s="1"/>
  <c r="E179" i="109" s="1"/>
  <c r="E179" i="110" s="1"/>
  <c r="E179" i="111" s="1"/>
  <c r="E179" i="112" s="1"/>
  <c r="E179" i="113" s="1"/>
  <c r="E179" i="114" s="1"/>
  <c r="E179" i="115" s="1"/>
  <c r="E179" i="116" s="1"/>
  <c r="E179" i="117" s="1"/>
  <c r="E179" i="118" s="1"/>
  <c r="E179" i="119" s="1"/>
  <c r="E179" i="120" s="1"/>
  <c r="E179" i="121" s="1"/>
  <c r="E179" i="122" s="1"/>
  <c r="E179" i="123" s="1"/>
  <c r="E179" i="124" s="1"/>
  <c r="E179" i="125" s="1"/>
  <c r="E179" i="126" s="1"/>
  <c r="E179" i="127" s="1"/>
  <c r="E179" i="128" s="1"/>
  <c r="E179" i="129" s="1"/>
  <c r="E179" i="130" s="1"/>
  <c r="E179" i="131" s="1"/>
  <c r="E179" i="132" s="1"/>
  <c r="E179" i="133" s="1"/>
  <c r="E179" i="134" s="1"/>
  <c r="E179" i="135" s="1"/>
  <c r="E179" i="136" s="1"/>
  <c r="E179" i="137" s="1"/>
  <c r="E179" i="138" s="1"/>
  <c r="E179" i="139" s="1"/>
  <c r="E179" i="140" s="1"/>
  <c r="E179" i="141" s="1"/>
  <c r="E179" i="142" s="1"/>
  <c r="E179" i="143" s="1"/>
  <c r="E179" i="144" s="1"/>
  <c r="E179" i="145" s="1"/>
  <c r="E179" i="146" s="1"/>
  <c r="E179" i="147" s="1"/>
  <c r="E179" i="148" s="1"/>
  <c r="E179" i="149" s="1"/>
  <c r="E179" i="150" s="1"/>
  <c r="E179" i="151" s="1"/>
  <c r="E179" i="152" s="1"/>
  <c r="E179" i="153" s="1"/>
  <c r="E179" i="154" s="1"/>
  <c r="E179" i="155" s="1"/>
  <c r="E179" i="156" s="1"/>
  <c r="E179" i="157" s="1"/>
  <c r="E179" i="158" s="1"/>
  <c r="E179" i="159" s="1"/>
  <c r="E179" i="160" s="1"/>
  <c r="E179" i="161" s="1"/>
  <c r="E179" i="162" s="1"/>
  <c r="E179" i="163" s="1"/>
  <c r="E180" i="106"/>
  <c r="E180" i="107" s="1"/>
  <c r="E180" i="108" s="1"/>
  <c r="E180" i="109" s="1"/>
  <c r="E180" i="110" s="1"/>
  <c r="E180" i="111" s="1"/>
  <c r="E180" i="112" s="1"/>
  <c r="E180" i="113" s="1"/>
  <c r="E180" i="114" s="1"/>
  <c r="E180" i="115" s="1"/>
  <c r="E180" i="116" s="1"/>
  <c r="E180" i="117" s="1"/>
  <c r="E180" i="118" s="1"/>
  <c r="E180" i="119" s="1"/>
  <c r="E180" i="120" s="1"/>
  <c r="E180" i="121" s="1"/>
  <c r="E180" i="122" s="1"/>
  <c r="E180" i="123" s="1"/>
  <c r="E180" i="124" s="1"/>
  <c r="E180" i="125" s="1"/>
  <c r="E180" i="126" s="1"/>
  <c r="E180" i="127" s="1"/>
  <c r="E180" i="128" s="1"/>
  <c r="E180" i="129" s="1"/>
  <c r="E180" i="130" s="1"/>
  <c r="E180" i="131" s="1"/>
  <c r="E180" i="132" s="1"/>
  <c r="E180" i="133" s="1"/>
  <c r="E180" i="134" s="1"/>
  <c r="E180" i="135" s="1"/>
  <c r="E180" i="136" s="1"/>
  <c r="E180" i="137" s="1"/>
  <c r="E180" i="138" s="1"/>
  <c r="E180" i="139" s="1"/>
  <c r="E180" i="140" s="1"/>
  <c r="E180" i="141" s="1"/>
  <c r="E180" i="142" s="1"/>
  <c r="E180" i="143" s="1"/>
  <c r="E180" i="144" s="1"/>
  <c r="E180" i="145" s="1"/>
  <c r="E180" i="146" s="1"/>
  <c r="E180" i="147" s="1"/>
  <c r="E180" i="148" s="1"/>
  <c r="E180" i="149" s="1"/>
  <c r="E180" i="150" s="1"/>
  <c r="E180" i="151" s="1"/>
  <c r="E180" i="152" s="1"/>
  <c r="E180" i="153" s="1"/>
  <c r="E180" i="154" s="1"/>
  <c r="E180" i="155" s="1"/>
  <c r="E180" i="156" s="1"/>
  <c r="E180" i="157" s="1"/>
  <c r="E180" i="158" s="1"/>
  <c r="E180" i="159" s="1"/>
  <c r="E180" i="160" s="1"/>
  <c r="E180" i="161" s="1"/>
  <c r="E180" i="162" s="1"/>
  <c r="E180" i="163" s="1"/>
  <c r="E181" i="106"/>
  <c r="E181" i="107" s="1"/>
  <c r="E181" i="108" s="1"/>
  <c r="E181" i="109" s="1"/>
  <c r="E181" i="110" s="1"/>
  <c r="E181" i="111" s="1"/>
  <c r="E181" i="112" s="1"/>
  <c r="E181" i="113" s="1"/>
  <c r="E181" i="114" s="1"/>
  <c r="E181" i="115" s="1"/>
  <c r="E181" i="116" s="1"/>
  <c r="E181" i="117" s="1"/>
  <c r="E181" i="118" s="1"/>
  <c r="E181" i="119" s="1"/>
  <c r="E181" i="120" s="1"/>
  <c r="E181" i="121" s="1"/>
  <c r="E181" i="122" s="1"/>
  <c r="E181" i="123" s="1"/>
  <c r="E181" i="124" s="1"/>
  <c r="E181" i="125" s="1"/>
  <c r="E181" i="126" s="1"/>
  <c r="E181" i="127" s="1"/>
  <c r="E181" i="128" s="1"/>
  <c r="E181" i="129" s="1"/>
  <c r="E181" i="130" s="1"/>
  <c r="E181" i="131" s="1"/>
  <c r="E181" i="132" s="1"/>
  <c r="E181" i="133" s="1"/>
  <c r="E181" i="134" s="1"/>
  <c r="E181" i="135" s="1"/>
  <c r="E181" i="136" s="1"/>
  <c r="E181" i="137" s="1"/>
  <c r="E181" i="138" s="1"/>
  <c r="E181" i="139" s="1"/>
  <c r="E181" i="140" s="1"/>
  <c r="E181" i="141" s="1"/>
  <c r="E181" i="142" s="1"/>
  <c r="E181" i="143" s="1"/>
  <c r="E181" i="144" s="1"/>
  <c r="E181" i="145" s="1"/>
  <c r="E181" i="146" s="1"/>
  <c r="E181" i="147" s="1"/>
  <c r="E181" i="148" s="1"/>
  <c r="E181" i="149" s="1"/>
  <c r="E181" i="150" s="1"/>
  <c r="E181" i="151" s="1"/>
  <c r="E181" i="152" s="1"/>
  <c r="E181" i="153" s="1"/>
  <c r="E181" i="154" s="1"/>
  <c r="E181" i="155" s="1"/>
  <c r="E181" i="156" s="1"/>
  <c r="E181" i="157" s="1"/>
  <c r="E181" i="158" s="1"/>
  <c r="E181" i="159" s="1"/>
  <c r="E181" i="160" s="1"/>
  <c r="E181" i="161" s="1"/>
  <c r="E181" i="162" s="1"/>
  <c r="E181" i="163" s="1"/>
  <c r="E182" i="106"/>
  <c r="E182" i="107" s="1"/>
  <c r="E182" i="108" s="1"/>
  <c r="E182" i="109" s="1"/>
  <c r="E182" i="110" s="1"/>
  <c r="E182" i="111" s="1"/>
  <c r="E182" i="112" s="1"/>
  <c r="E182" i="113" s="1"/>
  <c r="E182" i="114" s="1"/>
  <c r="E182" i="115" s="1"/>
  <c r="E182" i="116" s="1"/>
  <c r="E182" i="117" s="1"/>
  <c r="E182" i="118" s="1"/>
  <c r="E182" i="119" s="1"/>
  <c r="E182" i="120" s="1"/>
  <c r="E182" i="121" s="1"/>
  <c r="E182" i="122" s="1"/>
  <c r="E182" i="123" s="1"/>
  <c r="E182" i="124" s="1"/>
  <c r="E182" i="125" s="1"/>
  <c r="E182" i="126" s="1"/>
  <c r="E182" i="127" s="1"/>
  <c r="E182" i="128" s="1"/>
  <c r="E182" i="129" s="1"/>
  <c r="E182" i="130" s="1"/>
  <c r="E182" i="131" s="1"/>
  <c r="E182" i="132" s="1"/>
  <c r="E182" i="133" s="1"/>
  <c r="E182" i="134" s="1"/>
  <c r="E182" i="135" s="1"/>
  <c r="E182" i="136" s="1"/>
  <c r="E182" i="137" s="1"/>
  <c r="E182" i="138" s="1"/>
  <c r="E182" i="139" s="1"/>
  <c r="E182" i="140" s="1"/>
  <c r="E182" i="141" s="1"/>
  <c r="E182" i="142" s="1"/>
  <c r="E182" i="143" s="1"/>
  <c r="E182" i="144" s="1"/>
  <c r="E182" i="145" s="1"/>
  <c r="E182" i="146" s="1"/>
  <c r="E182" i="147" s="1"/>
  <c r="E182" i="148" s="1"/>
  <c r="E182" i="149" s="1"/>
  <c r="E182" i="150" s="1"/>
  <c r="E182" i="151" s="1"/>
  <c r="E182" i="152" s="1"/>
  <c r="E182" i="153" s="1"/>
  <c r="E182" i="154" s="1"/>
  <c r="E182" i="155" s="1"/>
  <c r="E182" i="156" s="1"/>
  <c r="E182" i="157" s="1"/>
  <c r="E182" i="158" s="1"/>
  <c r="E182" i="159" s="1"/>
  <c r="E182" i="160" s="1"/>
  <c r="E182" i="161" s="1"/>
  <c r="E182" i="162" s="1"/>
  <c r="E182" i="163" s="1"/>
  <c r="E183" i="106"/>
  <c r="E183" i="107" s="1"/>
  <c r="E183" i="108" s="1"/>
  <c r="E183" i="109" s="1"/>
  <c r="E183" i="110" s="1"/>
  <c r="E183" i="111" s="1"/>
  <c r="E183" i="112" s="1"/>
  <c r="E183" i="113" s="1"/>
  <c r="E183" i="114" s="1"/>
  <c r="E183" i="115" s="1"/>
  <c r="E183" i="116" s="1"/>
  <c r="E183" i="117" s="1"/>
  <c r="E183" i="118" s="1"/>
  <c r="E183" i="119" s="1"/>
  <c r="E183" i="120" s="1"/>
  <c r="E183" i="121" s="1"/>
  <c r="E183" i="122" s="1"/>
  <c r="E183" i="123" s="1"/>
  <c r="E183" i="124" s="1"/>
  <c r="E183" i="125" s="1"/>
  <c r="E183" i="126" s="1"/>
  <c r="E183" i="127" s="1"/>
  <c r="E183" i="128" s="1"/>
  <c r="E183" i="129" s="1"/>
  <c r="E183" i="130" s="1"/>
  <c r="E183" i="131" s="1"/>
  <c r="E183" i="132" s="1"/>
  <c r="E183" i="133" s="1"/>
  <c r="E183" i="134" s="1"/>
  <c r="E183" i="135" s="1"/>
  <c r="E183" i="136" s="1"/>
  <c r="E183" i="137" s="1"/>
  <c r="E183" i="138" s="1"/>
  <c r="E183" i="139" s="1"/>
  <c r="E183" i="140" s="1"/>
  <c r="E183" i="141" s="1"/>
  <c r="E183" i="142" s="1"/>
  <c r="E183" i="143" s="1"/>
  <c r="E183" i="144" s="1"/>
  <c r="E183" i="145" s="1"/>
  <c r="E183" i="146" s="1"/>
  <c r="E183" i="147" s="1"/>
  <c r="E183" i="148" s="1"/>
  <c r="E183" i="149" s="1"/>
  <c r="E183" i="150" s="1"/>
  <c r="E183" i="151" s="1"/>
  <c r="E183" i="152" s="1"/>
  <c r="E183" i="153" s="1"/>
  <c r="E183" i="154" s="1"/>
  <c r="E183" i="155" s="1"/>
  <c r="E183" i="156" s="1"/>
  <c r="E183" i="157" s="1"/>
  <c r="E183" i="158" s="1"/>
  <c r="E183" i="159" s="1"/>
  <c r="E183" i="160" s="1"/>
  <c r="E183" i="161" s="1"/>
  <c r="E183" i="162" s="1"/>
  <c r="E183" i="163" s="1"/>
  <c r="E184" i="106"/>
  <c r="E184" i="107" s="1"/>
  <c r="E184" i="108" s="1"/>
  <c r="E184" i="109" s="1"/>
  <c r="E184" i="110" s="1"/>
  <c r="E184" i="111" s="1"/>
  <c r="E184" i="112" s="1"/>
  <c r="E184" i="113" s="1"/>
  <c r="E184" i="114" s="1"/>
  <c r="E184" i="115" s="1"/>
  <c r="E184" i="116" s="1"/>
  <c r="E184" i="117" s="1"/>
  <c r="E184" i="118" s="1"/>
  <c r="E184" i="119" s="1"/>
  <c r="E184" i="120" s="1"/>
  <c r="E184" i="121" s="1"/>
  <c r="E184" i="122" s="1"/>
  <c r="E184" i="123" s="1"/>
  <c r="E184" i="124" s="1"/>
  <c r="E184" i="125" s="1"/>
  <c r="E184" i="126" s="1"/>
  <c r="E184" i="127" s="1"/>
  <c r="E184" i="128" s="1"/>
  <c r="E184" i="129" s="1"/>
  <c r="E184" i="130" s="1"/>
  <c r="E184" i="131" s="1"/>
  <c r="E184" i="132" s="1"/>
  <c r="E184" i="133" s="1"/>
  <c r="E184" i="134" s="1"/>
  <c r="E184" i="135" s="1"/>
  <c r="E184" i="136" s="1"/>
  <c r="E184" i="137" s="1"/>
  <c r="E184" i="138" s="1"/>
  <c r="E184" i="139" s="1"/>
  <c r="E184" i="140" s="1"/>
  <c r="E184" i="141" s="1"/>
  <c r="E184" i="142" s="1"/>
  <c r="E184" i="143" s="1"/>
  <c r="E184" i="144" s="1"/>
  <c r="E184" i="145" s="1"/>
  <c r="E184" i="146" s="1"/>
  <c r="E184" i="147" s="1"/>
  <c r="E184" i="148" s="1"/>
  <c r="E184" i="149" s="1"/>
  <c r="E184" i="150" s="1"/>
  <c r="E184" i="151" s="1"/>
  <c r="E184" i="152" s="1"/>
  <c r="E184" i="153" s="1"/>
  <c r="E184" i="154" s="1"/>
  <c r="E184" i="155" s="1"/>
  <c r="E184" i="156" s="1"/>
  <c r="E184" i="157" s="1"/>
  <c r="E184" i="158" s="1"/>
  <c r="E184" i="159" s="1"/>
  <c r="E184" i="160" s="1"/>
  <c r="E184" i="161" s="1"/>
  <c r="E184" i="162" s="1"/>
  <c r="E184" i="163" s="1"/>
  <c r="E185" i="106"/>
  <c r="E185" i="107" s="1"/>
  <c r="E185" i="108" s="1"/>
  <c r="E185" i="109" s="1"/>
  <c r="E185" i="110" s="1"/>
  <c r="E185" i="111" s="1"/>
  <c r="E185" i="112" s="1"/>
  <c r="E185" i="113" s="1"/>
  <c r="E185" i="114" s="1"/>
  <c r="E185" i="115" s="1"/>
  <c r="E185" i="116" s="1"/>
  <c r="E185" i="117" s="1"/>
  <c r="E185" i="118" s="1"/>
  <c r="E185" i="119" s="1"/>
  <c r="E185" i="120" s="1"/>
  <c r="E185" i="121" s="1"/>
  <c r="E185" i="122" s="1"/>
  <c r="E185" i="123" s="1"/>
  <c r="E185" i="124" s="1"/>
  <c r="E185" i="125" s="1"/>
  <c r="E185" i="126" s="1"/>
  <c r="E185" i="127" s="1"/>
  <c r="E185" i="128" s="1"/>
  <c r="E185" i="129" s="1"/>
  <c r="E185" i="130" s="1"/>
  <c r="E185" i="131" s="1"/>
  <c r="E185" i="132" s="1"/>
  <c r="E185" i="133" s="1"/>
  <c r="E185" i="134" s="1"/>
  <c r="E185" i="135" s="1"/>
  <c r="E185" i="136" s="1"/>
  <c r="E185" i="137" s="1"/>
  <c r="E185" i="138" s="1"/>
  <c r="E185" i="139" s="1"/>
  <c r="E185" i="140" s="1"/>
  <c r="E185" i="141" s="1"/>
  <c r="E185" i="142" s="1"/>
  <c r="E185" i="143" s="1"/>
  <c r="E185" i="144" s="1"/>
  <c r="E185" i="145" s="1"/>
  <c r="E185" i="146" s="1"/>
  <c r="E185" i="147" s="1"/>
  <c r="E185" i="148" s="1"/>
  <c r="E185" i="149" s="1"/>
  <c r="E185" i="150" s="1"/>
  <c r="E185" i="151" s="1"/>
  <c r="E185" i="152" s="1"/>
  <c r="E185" i="153" s="1"/>
  <c r="E185" i="154" s="1"/>
  <c r="E185" i="155" s="1"/>
  <c r="E185" i="156" s="1"/>
  <c r="E185" i="157" s="1"/>
  <c r="E185" i="158" s="1"/>
  <c r="E185" i="159" s="1"/>
  <c r="E185" i="160" s="1"/>
  <c r="E185" i="161" s="1"/>
  <c r="E185" i="162" s="1"/>
  <c r="E185" i="163" s="1"/>
  <c r="E186" i="106"/>
  <c r="E186" i="107" s="1"/>
  <c r="E186" i="108" s="1"/>
  <c r="E186" i="109" s="1"/>
  <c r="E186" i="110" s="1"/>
  <c r="E186" i="111" s="1"/>
  <c r="E186" i="112" s="1"/>
  <c r="E186" i="113" s="1"/>
  <c r="E186" i="114" s="1"/>
  <c r="E186" i="115" s="1"/>
  <c r="E186" i="116" s="1"/>
  <c r="E186" i="117" s="1"/>
  <c r="E186" i="118" s="1"/>
  <c r="E186" i="119" s="1"/>
  <c r="E186" i="120" s="1"/>
  <c r="E186" i="121" s="1"/>
  <c r="E186" i="122" s="1"/>
  <c r="E186" i="123" s="1"/>
  <c r="E186" i="124" s="1"/>
  <c r="E186" i="125" s="1"/>
  <c r="E186" i="126" s="1"/>
  <c r="E186" i="127" s="1"/>
  <c r="E186" i="128" s="1"/>
  <c r="E186" i="129" s="1"/>
  <c r="E186" i="130" s="1"/>
  <c r="E186" i="131" s="1"/>
  <c r="E186" i="132" s="1"/>
  <c r="E186" i="133" s="1"/>
  <c r="E186" i="134" s="1"/>
  <c r="E186" i="135" s="1"/>
  <c r="E186" i="136" s="1"/>
  <c r="E186" i="137" s="1"/>
  <c r="E186" i="138" s="1"/>
  <c r="E186" i="139" s="1"/>
  <c r="E186" i="140" s="1"/>
  <c r="E186" i="141" s="1"/>
  <c r="E186" i="142" s="1"/>
  <c r="E186" i="143" s="1"/>
  <c r="E186" i="144" s="1"/>
  <c r="E186" i="145" s="1"/>
  <c r="E186" i="146" s="1"/>
  <c r="E186" i="147" s="1"/>
  <c r="E186" i="148" s="1"/>
  <c r="E186" i="149" s="1"/>
  <c r="E186" i="150" s="1"/>
  <c r="E186" i="151" s="1"/>
  <c r="E186" i="152" s="1"/>
  <c r="E186" i="153" s="1"/>
  <c r="E186" i="154" s="1"/>
  <c r="E186" i="155" s="1"/>
  <c r="E186" i="156" s="1"/>
  <c r="E186" i="157" s="1"/>
  <c r="E186" i="158" s="1"/>
  <c r="E186" i="159" s="1"/>
  <c r="E186" i="160" s="1"/>
  <c r="E186" i="161" s="1"/>
  <c r="E186" i="162" s="1"/>
  <c r="E186" i="163" s="1"/>
  <c r="E187" i="106"/>
  <c r="E187" i="107" s="1"/>
  <c r="E187" i="108" s="1"/>
  <c r="E187" i="109" s="1"/>
  <c r="E187" i="110" s="1"/>
  <c r="E187" i="111" s="1"/>
  <c r="E187" i="112" s="1"/>
  <c r="E187" i="113" s="1"/>
  <c r="E187" i="114" s="1"/>
  <c r="E187" i="115" s="1"/>
  <c r="E187" i="116" s="1"/>
  <c r="E187" i="117" s="1"/>
  <c r="E187" i="118" s="1"/>
  <c r="E187" i="119" s="1"/>
  <c r="E187" i="120" s="1"/>
  <c r="E187" i="121" s="1"/>
  <c r="E187" i="122" s="1"/>
  <c r="E187" i="123" s="1"/>
  <c r="E187" i="124" s="1"/>
  <c r="E187" i="125" s="1"/>
  <c r="E187" i="126" s="1"/>
  <c r="E187" i="127" s="1"/>
  <c r="E187" i="128" s="1"/>
  <c r="E187" i="129" s="1"/>
  <c r="E187" i="130" s="1"/>
  <c r="E187" i="131" s="1"/>
  <c r="E187" i="132" s="1"/>
  <c r="E187" i="133" s="1"/>
  <c r="E187" i="134" s="1"/>
  <c r="E187" i="135" s="1"/>
  <c r="E187" i="136" s="1"/>
  <c r="E187" i="137" s="1"/>
  <c r="E187" i="138" s="1"/>
  <c r="E187" i="139" s="1"/>
  <c r="E187" i="140" s="1"/>
  <c r="E187" i="141" s="1"/>
  <c r="E187" i="142" s="1"/>
  <c r="E187" i="143" s="1"/>
  <c r="E187" i="144" s="1"/>
  <c r="E187" i="145" s="1"/>
  <c r="E187" i="146" s="1"/>
  <c r="E187" i="147" s="1"/>
  <c r="E187" i="148" s="1"/>
  <c r="E187" i="149" s="1"/>
  <c r="E187" i="150" s="1"/>
  <c r="E187" i="151" s="1"/>
  <c r="E187" i="152" s="1"/>
  <c r="E187" i="153" s="1"/>
  <c r="E187" i="154" s="1"/>
  <c r="E187" i="155" s="1"/>
  <c r="E187" i="156" s="1"/>
  <c r="E187" i="157" s="1"/>
  <c r="E187" i="158" s="1"/>
  <c r="E187" i="159" s="1"/>
  <c r="E187" i="160" s="1"/>
  <c r="E187" i="161" s="1"/>
  <c r="E187" i="162" s="1"/>
  <c r="E187" i="163" s="1"/>
  <c r="E188" i="106"/>
  <c r="E188" i="107" s="1"/>
  <c r="E188" i="108" s="1"/>
  <c r="E188" i="109" s="1"/>
  <c r="E188" i="110" s="1"/>
  <c r="E188" i="111" s="1"/>
  <c r="E188" i="112" s="1"/>
  <c r="E188" i="113" s="1"/>
  <c r="E188" i="114" s="1"/>
  <c r="E188" i="115" s="1"/>
  <c r="E188" i="116" s="1"/>
  <c r="E188" i="117" s="1"/>
  <c r="E188" i="118" s="1"/>
  <c r="E188" i="119" s="1"/>
  <c r="E188" i="120" s="1"/>
  <c r="E188" i="121" s="1"/>
  <c r="E188" i="122" s="1"/>
  <c r="E188" i="123" s="1"/>
  <c r="E188" i="124" s="1"/>
  <c r="E188" i="125" s="1"/>
  <c r="E188" i="126" s="1"/>
  <c r="E188" i="127" s="1"/>
  <c r="E188" i="128" s="1"/>
  <c r="E188" i="129" s="1"/>
  <c r="E188" i="130" s="1"/>
  <c r="E188" i="131" s="1"/>
  <c r="E188" i="132" s="1"/>
  <c r="E188" i="133" s="1"/>
  <c r="E188" i="134" s="1"/>
  <c r="E188" i="135" s="1"/>
  <c r="E188" i="136" s="1"/>
  <c r="E188" i="137" s="1"/>
  <c r="E188" i="138" s="1"/>
  <c r="E188" i="139" s="1"/>
  <c r="E188" i="140" s="1"/>
  <c r="E188" i="141" s="1"/>
  <c r="E188" i="142" s="1"/>
  <c r="E188" i="143" s="1"/>
  <c r="E188" i="144" s="1"/>
  <c r="E188" i="145" s="1"/>
  <c r="E188" i="146" s="1"/>
  <c r="E188" i="147" s="1"/>
  <c r="E188" i="148" s="1"/>
  <c r="E188" i="149" s="1"/>
  <c r="E188" i="150" s="1"/>
  <c r="E188" i="151" s="1"/>
  <c r="E188" i="152" s="1"/>
  <c r="E188" i="153" s="1"/>
  <c r="E188" i="154" s="1"/>
  <c r="E188" i="155" s="1"/>
  <c r="E188" i="156" s="1"/>
  <c r="E188" i="157" s="1"/>
  <c r="E188" i="158" s="1"/>
  <c r="E188" i="159" s="1"/>
  <c r="E188" i="160" s="1"/>
  <c r="E188" i="161" s="1"/>
  <c r="E188" i="162" s="1"/>
  <c r="E188" i="163" s="1"/>
  <c r="E189" i="106"/>
  <c r="E189" i="107" s="1"/>
  <c r="E189" i="108" s="1"/>
  <c r="E189" i="109" s="1"/>
  <c r="E189" i="110" s="1"/>
  <c r="E189" i="111" s="1"/>
  <c r="E189" i="112" s="1"/>
  <c r="E189" i="113" s="1"/>
  <c r="E189" i="114" s="1"/>
  <c r="E189" i="115" s="1"/>
  <c r="E189" i="116" s="1"/>
  <c r="E189" i="117" s="1"/>
  <c r="E189" i="118" s="1"/>
  <c r="E189" i="119" s="1"/>
  <c r="E189" i="120" s="1"/>
  <c r="E189" i="121" s="1"/>
  <c r="E189" i="122" s="1"/>
  <c r="E189" i="123" s="1"/>
  <c r="E189" i="124" s="1"/>
  <c r="E189" i="125" s="1"/>
  <c r="E189" i="126" s="1"/>
  <c r="E189" i="127" s="1"/>
  <c r="E189" i="128" s="1"/>
  <c r="E189" i="129" s="1"/>
  <c r="E189" i="130" s="1"/>
  <c r="E189" i="131" s="1"/>
  <c r="E189" i="132" s="1"/>
  <c r="E189" i="133" s="1"/>
  <c r="E189" i="134" s="1"/>
  <c r="E189" i="135" s="1"/>
  <c r="E189" i="136" s="1"/>
  <c r="E189" i="137" s="1"/>
  <c r="E189" i="138" s="1"/>
  <c r="E189" i="139" s="1"/>
  <c r="E189" i="140" s="1"/>
  <c r="E189" i="141" s="1"/>
  <c r="E189" i="142" s="1"/>
  <c r="E189" i="143" s="1"/>
  <c r="E189" i="144" s="1"/>
  <c r="E189" i="145" s="1"/>
  <c r="E189" i="146" s="1"/>
  <c r="E189" i="147" s="1"/>
  <c r="E189" i="148" s="1"/>
  <c r="E189" i="149" s="1"/>
  <c r="E189" i="150" s="1"/>
  <c r="E189" i="151" s="1"/>
  <c r="E189" i="152" s="1"/>
  <c r="E189" i="153" s="1"/>
  <c r="E189" i="154" s="1"/>
  <c r="E189" i="155" s="1"/>
  <c r="E189" i="156" s="1"/>
  <c r="E189" i="157" s="1"/>
  <c r="E189" i="158" s="1"/>
  <c r="E189" i="159" s="1"/>
  <c r="E189" i="160" s="1"/>
  <c r="E189" i="161" s="1"/>
  <c r="E189" i="162" s="1"/>
  <c r="E189" i="163" s="1"/>
  <c r="E190" i="106"/>
  <c r="E190" i="107" s="1"/>
  <c r="E190" i="108" s="1"/>
  <c r="E190" i="109" s="1"/>
  <c r="E190" i="110" s="1"/>
  <c r="E190" i="111" s="1"/>
  <c r="E190" i="112" s="1"/>
  <c r="E190" i="113" s="1"/>
  <c r="E190" i="114" s="1"/>
  <c r="E190" i="115" s="1"/>
  <c r="E190" i="116" s="1"/>
  <c r="E190" i="117" s="1"/>
  <c r="E190" i="118" s="1"/>
  <c r="E190" i="119" s="1"/>
  <c r="E190" i="120" s="1"/>
  <c r="E190" i="121" s="1"/>
  <c r="E190" i="122" s="1"/>
  <c r="E190" i="123" s="1"/>
  <c r="E190" i="124" s="1"/>
  <c r="E190" i="125" s="1"/>
  <c r="E190" i="126" s="1"/>
  <c r="E190" i="127" s="1"/>
  <c r="E190" i="128" s="1"/>
  <c r="E190" i="129" s="1"/>
  <c r="E190" i="130" s="1"/>
  <c r="E190" i="131" s="1"/>
  <c r="E190" i="132" s="1"/>
  <c r="E190" i="133" s="1"/>
  <c r="E190" i="134" s="1"/>
  <c r="E190" i="135" s="1"/>
  <c r="E190" i="136" s="1"/>
  <c r="E190" i="137" s="1"/>
  <c r="E190" i="138" s="1"/>
  <c r="E190" i="139" s="1"/>
  <c r="E190" i="140" s="1"/>
  <c r="E190" i="141" s="1"/>
  <c r="E190" i="142" s="1"/>
  <c r="E190" i="143" s="1"/>
  <c r="E190" i="144" s="1"/>
  <c r="E190" i="145" s="1"/>
  <c r="E190" i="146" s="1"/>
  <c r="E190" i="147" s="1"/>
  <c r="E190" i="148" s="1"/>
  <c r="E190" i="149" s="1"/>
  <c r="E190" i="150" s="1"/>
  <c r="E190" i="151" s="1"/>
  <c r="E190" i="152" s="1"/>
  <c r="E190" i="153" s="1"/>
  <c r="E190" i="154" s="1"/>
  <c r="E190" i="155" s="1"/>
  <c r="E190" i="156" s="1"/>
  <c r="E190" i="157" s="1"/>
  <c r="E190" i="158" s="1"/>
  <c r="E190" i="159" s="1"/>
  <c r="E190" i="160" s="1"/>
  <c r="E190" i="161" s="1"/>
  <c r="E190" i="162" s="1"/>
  <c r="E190" i="163" s="1"/>
  <c r="E191" i="106"/>
  <c r="E191" i="107" s="1"/>
  <c r="E191" i="108" s="1"/>
  <c r="E191" i="109" s="1"/>
  <c r="E191" i="110" s="1"/>
  <c r="E191" i="111" s="1"/>
  <c r="E191" i="112" s="1"/>
  <c r="E191" i="113" s="1"/>
  <c r="E191" i="114" s="1"/>
  <c r="E191" i="115" s="1"/>
  <c r="E191" i="116" s="1"/>
  <c r="E191" i="117" s="1"/>
  <c r="E191" i="118" s="1"/>
  <c r="E191" i="119" s="1"/>
  <c r="E191" i="120" s="1"/>
  <c r="E191" i="121" s="1"/>
  <c r="E191" i="122" s="1"/>
  <c r="E191" i="123" s="1"/>
  <c r="E191" i="124" s="1"/>
  <c r="E191" i="125" s="1"/>
  <c r="E191" i="126" s="1"/>
  <c r="E191" i="127" s="1"/>
  <c r="E191" i="128" s="1"/>
  <c r="E191" i="129" s="1"/>
  <c r="E191" i="130" s="1"/>
  <c r="E191" i="131" s="1"/>
  <c r="E191" i="132" s="1"/>
  <c r="E191" i="133" s="1"/>
  <c r="E191" i="134" s="1"/>
  <c r="E191" i="135" s="1"/>
  <c r="E191" i="136" s="1"/>
  <c r="E191" i="137" s="1"/>
  <c r="E191" i="138" s="1"/>
  <c r="E191" i="139" s="1"/>
  <c r="E191" i="140" s="1"/>
  <c r="E191" i="141" s="1"/>
  <c r="E191" i="142" s="1"/>
  <c r="E191" i="143" s="1"/>
  <c r="E191" i="144" s="1"/>
  <c r="E191" i="145" s="1"/>
  <c r="E191" i="146" s="1"/>
  <c r="E191" i="147" s="1"/>
  <c r="E191" i="148" s="1"/>
  <c r="E191" i="149" s="1"/>
  <c r="E191" i="150" s="1"/>
  <c r="E191" i="151" s="1"/>
  <c r="E191" i="152" s="1"/>
  <c r="E191" i="153" s="1"/>
  <c r="E191" i="154" s="1"/>
  <c r="E191" i="155" s="1"/>
  <c r="E191" i="156" s="1"/>
  <c r="E191" i="157" s="1"/>
  <c r="E191" i="158" s="1"/>
  <c r="E191" i="159" s="1"/>
  <c r="E191" i="160" s="1"/>
  <c r="E191" i="161" s="1"/>
  <c r="E191" i="162" s="1"/>
  <c r="E191" i="163" s="1"/>
  <c r="E192" i="106"/>
  <c r="E192" i="107" s="1"/>
  <c r="E192" i="108" s="1"/>
  <c r="E192" i="109" s="1"/>
  <c r="E192" i="110" s="1"/>
  <c r="E192" i="111" s="1"/>
  <c r="E192" i="112" s="1"/>
  <c r="E192" i="113" s="1"/>
  <c r="E192" i="114" s="1"/>
  <c r="E192" i="115" s="1"/>
  <c r="E192" i="116" s="1"/>
  <c r="E192" i="117" s="1"/>
  <c r="E192" i="118" s="1"/>
  <c r="E192" i="119" s="1"/>
  <c r="E192" i="120" s="1"/>
  <c r="E192" i="121" s="1"/>
  <c r="E192" i="122" s="1"/>
  <c r="E192" i="123" s="1"/>
  <c r="E192" i="124" s="1"/>
  <c r="E192" i="125" s="1"/>
  <c r="E192" i="126" s="1"/>
  <c r="E192" i="127" s="1"/>
  <c r="E192" i="128" s="1"/>
  <c r="E192" i="129" s="1"/>
  <c r="E192" i="130" s="1"/>
  <c r="E192" i="131" s="1"/>
  <c r="E192" i="132" s="1"/>
  <c r="E192" i="133" s="1"/>
  <c r="E192" i="134" s="1"/>
  <c r="E192" i="135" s="1"/>
  <c r="E192" i="136" s="1"/>
  <c r="E192" i="137" s="1"/>
  <c r="E192" i="138" s="1"/>
  <c r="E192" i="139" s="1"/>
  <c r="E192" i="140" s="1"/>
  <c r="E192" i="141" s="1"/>
  <c r="E192" i="142" s="1"/>
  <c r="E192" i="143" s="1"/>
  <c r="E192" i="144" s="1"/>
  <c r="E192" i="145" s="1"/>
  <c r="E192" i="146" s="1"/>
  <c r="E192" i="147" s="1"/>
  <c r="E192" i="148" s="1"/>
  <c r="E192" i="149" s="1"/>
  <c r="E192" i="150" s="1"/>
  <c r="E192" i="151" s="1"/>
  <c r="E192" i="152" s="1"/>
  <c r="E192" i="153" s="1"/>
  <c r="E192" i="154" s="1"/>
  <c r="E192" i="155" s="1"/>
  <c r="E192" i="156" s="1"/>
  <c r="E192" i="157" s="1"/>
  <c r="E192" i="158" s="1"/>
  <c r="E192" i="159" s="1"/>
  <c r="E192" i="160" s="1"/>
  <c r="E192" i="161" s="1"/>
  <c r="E192" i="162" s="1"/>
  <c r="E192" i="163" s="1"/>
  <c r="E193" i="106"/>
  <c r="E193" i="107" s="1"/>
  <c r="E193" i="108" s="1"/>
  <c r="E193" i="109" s="1"/>
  <c r="E193" i="110" s="1"/>
  <c r="E193" i="111" s="1"/>
  <c r="E193" i="112" s="1"/>
  <c r="E193" i="113" s="1"/>
  <c r="E193" i="114" s="1"/>
  <c r="E193" i="115" s="1"/>
  <c r="E193" i="116" s="1"/>
  <c r="E193" i="117" s="1"/>
  <c r="E193" i="118" s="1"/>
  <c r="E193" i="119" s="1"/>
  <c r="E193" i="120" s="1"/>
  <c r="E193" i="121" s="1"/>
  <c r="E193" i="122" s="1"/>
  <c r="E193" i="123" s="1"/>
  <c r="E193" i="124" s="1"/>
  <c r="E193" i="125" s="1"/>
  <c r="E193" i="126" s="1"/>
  <c r="E193" i="127" s="1"/>
  <c r="E193" i="128" s="1"/>
  <c r="E193" i="129" s="1"/>
  <c r="E193" i="130" s="1"/>
  <c r="E193" i="131" s="1"/>
  <c r="E193" i="132" s="1"/>
  <c r="E193" i="133" s="1"/>
  <c r="E193" i="134" s="1"/>
  <c r="E193" i="135" s="1"/>
  <c r="E193" i="136" s="1"/>
  <c r="E193" i="137" s="1"/>
  <c r="E193" i="138" s="1"/>
  <c r="E193" i="139" s="1"/>
  <c r="E193" i="140" s="1"/>
  <c r="E193" i="141" s="1"/>
  <c r="E193" i="142" s="1"/>
  <c r="E193" i="143" s="1"/>
  <c r="E193" i="144" s="1"/>
  <c r="E193" i="145" s="1"/>
  <c r="E193" i="146" s="1"/>
  <c r="E193" i="147" s="1"/>
  <c r="E193" i="148" s="1"/>
  <c r="E193" i="149" s="1"/>
  <c r="E193" i="150" s="1"/>
  <c r="E193" i="151" s="1"/>
  <c r="E193" i="152" s="1"/>
  <c r="E193" i="153" s="1"/>
  <c r="E193" i="154" s="1"/>
  <c r="E193" i="155" s="1"/>
  <c r="E193" i="156" s="1"/>
  <c r="E193" i="157" s="1"/>
  <c r="E193" i="158" s="1"/>
  <c r="E193" i="159" s="1"/>
  <c r="E193" i="160" s="1"/>
  <c r="E193" i="161" s="1"/>
  <c r="E193" i="162" s="1"/>
  <c r="E193" i="163" s="1"/>
  <c r="E194" i="106"/>
  <c r="E194" i="107" s="1"/>
  <c r="E194" i="108" s="1"/>
  <c r="E194" i="109" s="1"/>
  <c r="E194" i="110" s="1"/>
  <c r="E194" i="111" s="1"/>
  <c r="E194" i="112" s="1"/>
  <c r="E194" i="113" s="1"/>
  <c r="E194" i="114" s="1"/>
  <c r="E194" i="115" s="1"/>
  <c r="E194" i="116" s="1"/>
  <c r="E194" i="117" s="1"/>
  <c r="E194" i="118" s="1"/>
  <c r="E194" i="119" s="1"/>
  <c r="E194" i="120" s="1"/>
  <c r="E194" i="121" s="1"/>
  <c r="E194" i="122" s="1"/>
  <c r="E194" i="123" s="1"/>
  <c r="E194" i="124" s="1"/>
  <c r="E194" i="125" s="1"/>
  <c r="E194" i="126" s="1"/>
  <c r="E194" i="127" s="1"/>
  <c r="E194" i="128" s="1"/>
  <c r="E194" i="129" s="1"/>
  <c r="E194" i="130" s="1"/>
  <c r="E194" i="131" s="1"/>
  <c r="E194" i="132" s="1"/>
  <c r="E194" i="133" s="1"/>
  <c r="E194" i="134" s="1"/>
  <c r="E194" i="135" s="1"/>
  <c r="E194" i="136" s="1"/>
  <c r="E194" i="137" s="1"/>
  <c r="E194" i="138" s="1"/>
  <c r="E194" i="139" s="1"/>
  <c r="E194" i="140" s="1"/>
  <c r="E194" i="141" s="1"/>
  <c r="E194" i="142" s="1"/>
  <c r="E194" i="143" s="1"/>
  <c r="E194" i="144" s="1"/>
  <c r="E194" i="145" s="1"/>
  <c r="E194" i="146" s="1"/>
  <c r="E194" i="147" s="1"/>
  <c r="E194" i="148" s="1"/>
  <c r="E194" i="149" s="1"/>
  <c r="E194" i="150" s="1"/>
  <c r="E194" i="151" s="1"/>
  <c r="E194" i="152" s="1"/>
  <c r="E194" i="153" s="1"/>
  <c r="E194" i="154" s="1"/>
  <c r="E194" i="155" s="1"/>
  <c r="E194" i="156" s="1"/>
  <c r="E194" i="157" s="1"/>
  <c r="E194" i="158" s="1"/>
  <c r="E194" i="159" s="1"/>
  <c r="E194" i="160" s="1"/>
  <c r="E194" i="161" s="1"/>
  <c r="E194" i="162" s="1"/>
  <c r="E194" i="163" s="1"/>
  <c r="E195" i="106"/>
  <c r="E195" i="107" s="1"/>
  <c r="E195" i="108" s="1"/>
  <c r="E195" i="109" s="1"/>
  <c r="E195" i="110" s="1"/>
  <c r="E195" i="111" s="1"/>
  <c r="E195" i="112" s="1"/>
  <c r="E195" i="113" s="1"/>
  <c r="E195" i="114" s="1"/>
  <c r="E195" i="115" s="1"/>
  <c r="E195" i="116" s="1"/>
  <c r="E195" i="117" s="1"/>
  <c r="E195" i="118" s="1"/>
  <c r="E195" i="119" s="1"/>
  <c r="E195" i="120" s="1"/>
  <c r="E195" i="121" s="1"/>
  <c r="E195" i="122" s="1"/>
  <c r="E195" i="123" s="1"/>
  <c r="E195" i="124" s="1"/>
  <c r="E195" i="125" s="1"/>
  <c r="E195" i="126" s="1"/>
  <c r="E195" i="127" s="1"/>
  <c r="E195" i="128" s="1"/>
  <c r="E195" i="129" s="1"/>
  <c r="E195" i="130" s="1"/>
  <c r="E195" i="131" s="1"/>
  <c r="E195" i="132" s="1"/>
  <c r="E195" i="133" s="1"/>
  <c r="E195" i="134" s="1"/>
  <c r="E195" i="135" s="1"/>
  <c r="E195" i="136" s="1"/>
  <c r="E195" i="137" s="1"/>
  <c r="E195" i="138" s="1"/>
  <c r="E195" i="139" s="1"/>
  <c r="E195" i="140" s="1"/>
  <c r="E195" i="141" s="1"/>
  <c r="E195" i="142" s="1"/>
  <c r="E195" i="143" s="1"/>
  <c r="E195" i="144" s="1"/>
  <c r="E195" i="145" s="1"/>
  <c r="E195" i="146" s="1"/>
  <c r="E195" i="147" s="1"/>
  <c r="E195" i="148" s="1"/>
  <c r="E195" i="149" s="1"/>
  <c r="E195" i="150" s="1"/>
  <c r="E195" i="151" s="1"/>
  <c r="E195" i="152" s="1"/>
  <c r="E195" i="153" s="1"/>
  <c r="E195" i="154" s="1"/>
  <c r="E195" i="155" s="1"/>
  <c r="E195" i="156" s="1"/>
  <c r="E195" i="157" s="1"/>
  <c r="E195" i="158" s="1"/>
  <c r="E195" i="159" s="1"/>
  <c r="E195" i="160" s="1"/>
  <c r="E195" i="161" s="1"/>
  <c r="E195" i="162" s="1"/>
  <c r="E195" i="163" s="1"/>
  <c r="E196" i="106"/>
  <c r="E196" i="107" s="1"/>
  <c r="E196" i="108" s="1"/>
  <c r="E196" i="109" s="1"/>
  <c r="E196" i="110" s="1"/>
  <c r="E196" i="111" s="1"/>
  <c r="E196" i="112" s="1"/>
  <c r="E196" i="113" s="1"/>
  <c r="E196" i="114" s="1"/>
  <c r="E196" i="115" s="1"/>
  <c r="E196" i="116" s="1"/>
  <c r="E196" i="117" s="1"/>
  <c r="E196" i="118" s="1"/>
  <c r="E196" i="119" s="1"/>
  <c r="E196" i="120" s="1"/>
  <c r="E196" i="121" s="1"/>
  <c r="E196" i="122" s="1"/>
  <c r="E196" i="123" s="1"/>
  <c r="E196" i="124" s="1"/>
  <c r="E196" i="125" s="1"/>
  <c r="E196" i="126" s="1"/>
  <c r="E196" i="127" s="1"/>
  <c r="E196" i="128" s="1"/>
  <c r="E196" i="129" s="1"/>
  <c r="E196" i="130" s="1"/>
  <c r="E196" i="131" s="1"/>
  <c r="E196" i="132" s="1"/>
  <c r="E196" i="133" s="1"/>
  <c r="E196" i="134" s="1"/>
  <c r="E196" i="135" s="1"/>
  <c r="E196" i="136" s="1"/>
  <c r="E196" i="137" s="1"/>
  <c r="E196" i="138" s="1"/>
  <c r="E196" i="139" s="1"/>
  <c r="E196" i="140" s="1"/>
  <c r="E196" i="141" s="1"/>
  <c r="E196" i="142" s="1"/>
  <c r="E196" i="143" s="1"/>
  <c r="E196" i="144" s="1"/>
  <c r="E196" i="145" s="1"/>
  <c r="E196" i="146" s="1"/>
  <c r="E196" i="147" s="1"/>
  <c r="E196" i="148" s="1"/>
  <c r="E196" i="149" s="1"/>
  <c r="E196" i="150" s="1"/>
  <c r="E196" i="151" s="1"/>
  <c r="E196" i="152" s="1"/>
  <c r="E196" i="153" s="1"/>
  <c r="E196" i="154" s="1"/>
  <c r="E196" i="155" s="1"/>
  <c r="E196" i="156" s="1"/>
  <c r="E196" i="157" s="1"/>
  <c r="E196" i="158" s="1"/>
  <c r="E196" i="159" s="1"/>
  <c r="E196" i="160" s="1"/>
  <c r="E196" i="161" s="1"/>
  <c r="E196" i="162" s="1"/>
  <c r="E196" i="163" s="1"/>
  <c r="E197" i="106"/>
  <c r="E197" i="107" s="1"/>
  <c r="E197" i="108" s="1"/>
  <c r="E197" i="109" s="1"/>
  <c r="E197" i="110" s="1"/>
  <c r="E197" i="111" s="1"/>
  <c r="E197" i="112" s="1"/>
  <c r="E197" i="113" s="1"/>
  <c r="E197" i="114" s="1"/>
  <c r="E197" i="115" s="1"/>
  <c r="E197" i="116" s="1"/>
  <c r="E197" i="117" s="1"/>
  <c r="E197" i="118" s="1"/>
  <c r="E197" i="119" s="1"/>
  <c r="E197" i="120" s="1"/>
  <c r="E197" i="121" s="1"/>
  <c r="E197" i="122" s="1"/>
  <c r="E197" i="123" s="1"/>
  <c r="E197" i="124" s="1"/>
  <c r="E197" i="125" s="1"/>
  <c r="E197" i="126" s="1"/>
  <c r="E197" i="127" s="1"/>
  <c r="E197" i="128" s="1"/>
  <c r="E197" i="129" s="1"/>
  <c r="E197" i="130" s="1"/>
  <c r="E197" i="131" s="1"/>
  <c r="E197" i="132" s="1"/>
  <c r="E197" i="133" s="1"/>
  <c r="E197" i="134" s="1"/>
  <c r="E197" i="135" s="1"/>
  <c r="E197" i="136" s="1"/>
  <c r="E197" i="137" s="1"/>
  <c r="E197" i="138" s="1"/>
  <c r="E197" i="139" s="1"/>
  <c r="E197" i="140" s="1"/>
  <c r="E197" i="141" s="1"/>
  <c r="E197" i="142" s="1"/>
  <c r="E197" i="143" s="1"/>
  <c r="E197" i="144" s="1"/>
  <c r="E197" i="145" s="1"/>
  <c r="E197" i="146" s="1"/>
  <c r="E197" i="147" s="1"/>
  <c r="E197" i="148" s="1"/>
  <c r="E197" i="149" s="1"/>
  <c r="E197" i="150" s="1"/>
  <c r="E197" i="151" s="1"/>
  <c r="E197" i="152" s="1"/>
  <c r="E197" i="153" s="1"/>
  <c r="E197" i="154" s="1"/>
  <c r="E197" i="155" s="1"/>
  <c r="E197" i="156" s="1"/>
  <c r="E197" i="157" s="1"/>
  <c r="E197" i="158" s="1"/>
  <c r="E197" i="159" s="1"/>
  <c r="E197" i="160" s="1"/>
  <c r="E197" i="161" s="1"/>
  <c r="E197" i="162" s="1"/>
  <c r="E197" i="163" s="1"/>
  <c r="E198" i="106"/>
  <c r="E198" i="107" s="1"/>
  <c r="E198" i="108" s="1"/>
  <c r="E198" i="109" s="1"/>
  <c r="E198" i="110" s="1"/>
  <c r="E198" i="111" s="1"/>
  <c r="E198" i="112" s="1"/>
  <c r="E198" i="113" s="1"/>
  <c r="E198" i="114" s="1"/>
  <c r="E198" i="115" s="1"/>
  <c r="E198" i="116" s="1"/>
  <c r="E198" i="117" s="1"/>
  <c r="E198" i="118" s="1"/>
  <c r="E198" i="119" s="1"/>
  <c r="E198" i="120" s="1"/>
  <c r="E198" i="121" s="1"/>
  <c r="E198" i="122" s="1"/>
  <c r="E198" i="123" s="1"/>
  <c r="E198" i="124" s="1"/>
  <c r="E198" i="125" s="1"/>
  <c r="E198" i="126" s="1"/>
  <c r="E198" i="127" s="1"/>
  <c r="E198" i="128" s="1"/>
  <c r="E198" i="129" s="1"/>
  <c r="E198" i="130" s="1"/>
  <c r="E198" i="131" s="1"/>
  <c r="E198" i="132" s="1"/>
  <c r="E198" i="133" s="1"/>
  <c r="E198" i="134" s="1"/>
  <c r="E198" i="135" s="1"/>
  <c r="E198" i="136" s="1"/>
  <c r="E198" i="137" s="1"/>
  <c r="E198" i="138" s="1"/>
  <c r="E198" i="139" s="1"/>
  <c r="E198" i="140" s="1"/>
  <c r="E198" i="141" s="1"/>
  <c r="E198" i="142" s="1"/>
  <c r="E198" i="143" s="1"/>
  <c r="E198" i="144" s="1"/>
  <c r="E198" i="145" s="1"/>
  <c r="E198" i="146" s="1"/>
  <c r="E198" i="147" s="1"/>
  <c r="E198" i="148" s="1"/>
  <c r="E198" i="149" s="1"/>
  <c r="E198" i="150" s="1"/>
  <c r="E198" i="151" s="1"/>
  <c r="E198" i="152" s="1"/>
  <c r="E198" i="153" s="1"/>
  <c r="E198" i="154" s="1"/>
  <c r="E198" i="155" s="1"/>
  <c r="E198" i="156" s="1"/>
  <c r="E198" i="157" s="1"/>
  <c r="E198" i="158" s="1"/>
  <c r="E198" i="159" s="1"/>
  <c r="E198" i="160" s="1"/>
  <c r="E198" i="161" s="1"/>
  <c r="E198" i="162" s="1"/>
  <c r="E198" i="163" s="1"/>
  <c r="E199" i="106"/>
  <c r="E199" i="107" s="1"/>
  <c r="E199" i="108" s="1"/>
  <c r="E199" i="109" s="1"/>
  <c r="E199" i="110" s="1"/>
  <c r="E199" i="111" s="1"/>
  <c r="E199" i="112" s="1"/>
  <c r="E199" i="113" s="1"/>
  <c r="E199" i="114" s="1"/>
  <c r="E199" i="115" s="1"/>
  <c r="E199" i="116" s="1"/>
  <c r="E199" i="117" s="1"/>
  <c r="E199" i="118" s="1"/>
  <c r="E199" i="119" s="1"/>
  <c r="E199" i="120" s="1"/>
  <c r="E199" i="121" s="1"/>
  <c r="E199" i="122" s="1"/>
  <c r="E199" i="123" s="1"/>
  <c r="E199" i="124" s="1"/>
  <c r="E199" i="125" s="1"/>
  <c r="E199" i="126" s="1"/>
  <c r="E199" i="127" s="1"/>
  <c r="E199" i="128" s="1"/>
  <c r="E199" i="129" s="1"/>
  <c r="E199" i="130" s="1"/>
  <c r="E199" i="131" s="1"/>
  <c r="E199" i="132" s="1"/>
  <c r="E199" i="133" s="1"/>
  <c r="E199" i="134" s="1"/>
  <c r="E199" i="135" s="1"/>
  <c r="E199" i="136" s="1"/>
  <c r="E199" i="137" s="1"/>
  <c r="E199" i="138" s="1"/>
  <c r="E199" i="139" s="1"/>
  <c r="E199" i="140" s="1"/>
  <c r="E199" i="141" s="1"/>
  <c r="E199" i="142" s="1"/>
  <c r="E199" i="143" s="1"/>
  <c r="E199" i="144" s="1"/>
  <c r="E199" i="145" s="1"/>
  <c r="E199" i="146" s="1"/>
  <c r="E199" i="147" s="1"/>
  <c r="E199" i="148" s="1"/>
  <c r="E199" i="149" s="1"/>
  <c r="E199" i="150" s="1"/>
  <c r="E199" i="151" s="1"/>
  <c r="E199" i="152" s="1"/>
  <c r="E199" i="153" s="1"/>
  <c r="E199" i="154" s="1"/>
  <c r="E199" i="155" s="1"/>
  <c r="E199" i="156" s="1"/>
  <c r="E199" i="157" s="1"/>
  <c r="E199" i="158" s="1"/>
  <c r="E199" i="159" s="1"/>
  <c r="E199" i="160" s="1"/>
  <c r="E199" i="161" s="1"/>
  <c r="E199" i="162" s="1"/>
  <c r="E199" i="163" s="1"/>
  <c r="E200" i="106"/>
  <c r="E200" i="107" s="1"/>
  <c r="E200" i="108" s="1"/>
  <c r="E200" i="109" s="1"/>
  <c r="E200" i="110" s="1"/>
  <c r="E200" i="111" s="1"/>
  <c r="E200" i="112" s="1"/>
  <c r="E200" i="113" s="1"/>
  <c r="E200" i="114" s="1"/>
  <c r="E200" i="115" s="1"/>
  <c r="E200" i="116" s="1"/>
  <c r="E200" i="117" s="1"/>
  <c r="E200" i="118" s="1"/>
  <c r="E200" i="119" s="1"/>
  <c r="E200" i="120" s="1"/>
  <c r="E200" i="121" s="1"/>
  <c r="E200" i="122" s="1"/>
  <c r="E200" i="123" s="1"/>
  <c r="E200" i="124" s="1"/>
  <c r="E200" i="125" s="1"/>
  <c r="E200" i="126" s="1"/>
  <c r="E200" i="127" s="1"/>
  <c r="E200" i="128" s="1"/>
  <c r="E200" i="129" s="1"/>
  <c r="E200" i="130" s="1"/>
  <c r="E200" i="131" s="1"/>
  <c r="E200" i="132" s="1"/>
  <c r="E200" i="133" s="1"/>
  <c r="E200" i="134" s="1"/>
  <c r="E200" i="135" s="1"/>
  <c r="E200" i="136" s="1"/>
  <c r="E200" i="137" s="1"/>
  <c r="E200" i="138" s="1"/>
  <c r="E200" i="139" s="1"/>
  <c r="E200" i="140" s="1"/>
  <c r="E200" i="141" s="1"/>
  <c r="E200" i="142" s="1"/>
  <c r="E200" i="143" s="1"/>
  <c r="E200" i="144" s="1"/>
  <c r="E200" i="145" s="1"/>
  <c r="E200" i="146" s="1"/>
  <c r="E200" i="147" s="1"/>
  <c r="E200" i="148" s="1"/>
  <c r="E200" i="149" s="1"/>
  <c r="E200" i="150" s="1"/>
  <c r="E200" i="151" s="1"/>
  <c r="E200" i="152" s="1"/>
  <c r="E200" i="153" s="1"/>
  <c r="E200" i="154" s="1"/>
  <c r="E200" i="155" s="1"/>
  <c r="E200" i="156" s="1"/>
  <c r="E200" i="157" s="1"/>
  <c r="E200" i="158" s="1"/>
  <c r="E200" i="159" s="1"/>
  <c r="E200" i="160" s="1"/>
  <c r="E200" i="161" s="1"/>
  <c r="E200" i="162" s="1"/>
  <c r="E200" i="163" s="1"/>
  <c r="E201" i="106"/>
  <c r="E201" i="107" s="1"/>
  <c r="E201" i="108" s="1"/>
  <c r="E201" i="109" s="1"/>
  <c r="E201" i="110" s="1"/>
  <c r="E201" i="111" s="1"/>
  <c r="E201" i="112" s="1"/>
  <c r="E201" i="113" s="1"/>
  <c r="E201" i="114" s="1"/>
  <c r="E201" i="115" s="1"/>
  <c r="E201" i="116" s="1"/>
  <c r="E201" i="117" s="1"/>
  <c r="E201" i="118" s="1"/>
  <c r="E201" i="119" s="1"/>
  <c r="E201" i="120" s="1"/>
  <c r="E201" i="121" s="1"/>
  <c r="E201" i="122" s="1"/>
  <c r="E201" i="123" s="1"/>
  <c r="E201" i="124" s="1"/>
  <c r="E201" i="125" s="1"/>
  <c r="E201" i="126" s="1"/>
  <c r="E201" i="127" s="1"/>
  <c r="E201" i="128" s="1"/>
  <c r="E201" i="129" s="1"/>
  <c r="E201" i="130" s="1"/>
  <c r="E201" i="131" s="1"/>
  <c r="E201" i="132" s="1"/>
  <c r="E201" i="133" s="1"/>
  <c r="E201" i="134" s="1"/>
  <c r="E201" i="135" s="1"/>
  <c r="E201" i="136" s="1"/>
  <c r="E201" i="137" s="1"/>
  <c r="E201" i="138" s="1"/>
  <c r="E201" i="139" s="1"/>
  <c r="E201" i="140" s="1"/>
  <c r="E201" i="141" s="1"/>
  <c r="E201" i="142" s="1"/>
  <c r="E201" i="143" s="1"/>
  <c r="E201" i="144" s="1"/>
  <c r="E201" i="145" s="1"/>
  <c r="E201" i="146" s="1"/>
  <c r="E201" i="147" s="1"/>
  <c r="E201" i="148" s="1"/>
  <c r="E201" i="149" s="1"/>
  <c r="E201" i="150" s="1"/>
  <c r="E201" i="151" s="1"/>
  <c r="E201" i="152" s="1"/>
  <c r="E201" i="153" s="1"/>
  <c r="E201" i="154" s="1"/>
  <c r="E201" i="155" s="1"/>
  <c r="E201" i="156" s="1"/>
  <c r="E201" i="157" s="1"/>
  <c r="E201" i="158" s="1"/>
  <c r="E201" i="159" s="1"/>
  <c r="E201" i="160" s="1"/>
  <c r="E201" i="161" s="1"/>
  <c r="E201" i="162" s="1"/>
  <c r="E201" i="163" s="1"/>
  <c r="E202" i="106"/>
  <c r="E202" i="107" s="1"/>
  <c r="E202" i="108" s="1"/>
  <c r="E202" i="109" s="1"/>
  <c r="E202" i="110" s="1"/>
  <c r="E202" i="111" s="1"/>
  <c r="E202" i="112" s="1"/>
  <c r="E202" i="113" s="1"/>
  <c r="E202" i="114" s="1"/>
  <c r="E202" i="115" s="1"/>
  <c r="E202" i="116" s="1"/>
  <c r="E202" i="117" s="1"/>
  <c r="E202" i="118" s="1"/>
  <c r="E202" i="119" s="1"/>
  <c r="E202" i="120" s="1"/>
  <c r="E202" i="121" s="1"/>
  <c r="E202" i="122" s="1"/>
  <c r="E202" i="123" s="1"/>
  <c r="E202" i="124" s="1"/>
  <c r="E202" i="125" s="1"/>
  <c r="E202" i="126" s="1"/>
  <c r="E202" i="127" s="1"/>
  <c r="E202" i="128" s="1"/>
  <c r="E202" i="129" s="1"/>
  <c r="E202" i="130" s="1"/>
  <c r="E202" i="131" s="1"/>
  <c r="E202" i="132" s="1"/>
  <c r="E202" i="133" s="1"/>
  <c r="E202" i="134" s="1"/>
  <c r="E202" i="135" s="1"/>
  <c r="E202" i="136" s="1"/>
  <c r="E202" i="137" s="1"/>
  <c r="E202" i="138" s="1"/>
  <c r="E202" i="139" s="1"/>
  <c r="E202" i="140" s="1"/>
  <c r="E202" i="141" s="1"/>
  <c r="E202" i="142" s="1"/>
  <c r="E202" i="143" s="1"/>
  <c r="E202" i="144" s="1"/>
  <c r="E202" i="145" s="1"/>
  <c r="E202" i="146" s="1"/>
  <c r="E202" i="147" s="1"/>
  <c r="E202" i="148" s="1"/>
  <c r="E202" i="149" s="1"/>
  <c r="E202" i="150" s="1"/>
  <c r="E202" i="151" s="1"/>
  <c r="E202" i="152" s="1"/>
  <c r="E202" i="153" s="1"/>
  <c r="E202" i="154" s="1"/>
  <c r="E202" i="155" s="1"/>
  <c r="E202" i="156" s="1"/>
  <c r="E202" i="157" s="1"/>
  <c r="E202" i="158" s="1"/>
  <c r="E202" i="159" s="1"/>
  <c r="E202" i="160" s="1"/>
  <c r="E202" i="161" s="1"/>
  <c r="E202" i="162" s="1"/>
  <c r="E202" i="163" s="1"/>
  <c r="E203" i="106"/>
  <c r="E203" i="107" s="1"/>
  <c r="E203" i="108" s="1"/>
  <c r="E203" i="109" s="1"/>
  <c r="E203" i="110" s="1"/>
  <c r="E203" i="111" s="1"/>
  <c r="E203" i="112" s="1"/>
  <c r="E203" i="113" s="1"/>
  <c r="E203" i="114" s="1"/>
  <c r="E203" i="115" s="1"/>
  <c r="E203" i="116" s="1"/>
  <c r="E203" i="117" s="1"/>
  <c r="E203" i="118" s="1"/>
  <c r="E203" i="119" s="1"/>
  <c r="E203" i="120" s="1"/>
  <c r="E203" i="121" s="1"/>
  <c r="E203" i="122" s="1"/>
  <c r="E203" i="123" s="1"/>
  <c r="E203" i="124" s="1"/>
  <c r="E203" i="125" s="1"/>
  <c r="E203" i="126" s="1"/>
  <c r="E203" i="127" s="1"/>
  <c r="E203" i="128" s="1"/>
  <c r="E203" i="129" s="1"/>
  <c r="E203" i="130" s="1"/>
  <c r="E203" i="131" s="1"/>
  <c r="E203" i="132" s="1"/>
  <c r="E203" i="133" s="1"/>
  <c r="E203" i="134" s="1"/>
  <c r="E203" i="135" s="1"/>
  <c r="E203" i="136" s="1"/>
  <c r="E203" i="137" s="1"/>
  <c r="E203" i="138" s="1"/>
  <c r="E203" i="139" s="1"/>
  <c r="E203" i="140" s="1"/>
  <c r="E203" i="141" s="1"/>
  <c r="E203" i="142" s="1"/>
  <c r="E203" i="143" s="1"/>
  <c r="E203" i="144" s="1"/>
  <c r="E203" i="145" s="1"/>
  <c r="E203" i="146" s="1"/>
  <c r="E203" i="147" s="1"/>
  <c r="E203" i="148" s="1"/>
  <c r="E203" i="149" s="1"/>
  <c r="E203" i="150" s="1"/>
  <c r="E203" i="151" s="1"/>
  <c r="E203" i="152" s="1"/>
  <c r="E203" i="153" s="1"/>
  <c r="E203" i="154" s="1"/>
  <c r="E203" i="155" s="1"/>
  <c r="E203" i="156" s="1"/>
  <c r="E203" i="157" s="1"/>
  <c r="E203" i="158" s="1"/>
  <c r="E203" i="159" s="1"/>
  <c r="E203" i="160" s="1"/>
  <c r="E203" i="161" s="1"/>
  <c r="E203" i="162" s="1"/>
  <c r="E203" i="163" s="1"/>
  <c r="E204" i="106"/>
  <c r="E204" i="107" s="1"/>
  <c r="E204" i="108" s="1"/>
  <c r="E204" i="109" s="1"/>
  <c r="E204" i="110" s="1"/>
  <c r="E204" i="111" s="1"/>
  <c r="E204" i="112" s="1"/>
  <c r="E204" i="113" s="1"/>
  <c r="E204" i="114" s="1"/>
  <c r="E204" i="115" s="1"/>
  <c r="E204" i="116" s="1"/>
  <c r="E204" i="117" s="1"/>
  <c r="E204" i="118" s="1"/>
  <c r="E204" i="119" s="1"/>
  <c r="E204" i="120" s="1"/>
  <c r="E204" i="121" s="1"/>
  <c r="E204" i="122" s="1"/>
  <c r="E204" i="123" s="1"/>
  <c r="E204" i="124" s="1"/>
  <c r="E204" i="125" s="1"/>
  <c r="E204" i="126" s="1"/>
  <c r="E204" i="127" s="1"/>
  <c r="E204" i="128" s="1"/>
  <c r="E204" i="129" s="1"/>
  <c r="E204" i="130" s="1"/>
  <c r="E204" i="131" s="1"/>
  <c r="E204" i="132" s="1"/>
  <c r="E204" i="133" s="1"/>
  <c r="E204" i="134" s="1"/>
  <c r="E204" i="135" s="1"/>
  <c r="E204" i="136" s="1"/>
  <c r="E204" i="137" s="1"/>
  <c r="E204" i="138" s="1"/>
  <c r="E204" i="139" s="1"/>
  <c r="E204" i="140" s="1"/>
  <c r="E204" i="141" s="1"/>
  <c r="E204" i="142" s="1"/>
  <c r="E204" i="143" s="1"/>
  <c r="E204" i="144" s="1"/>
  <c r="E204" i="145" s="1"/>
  <c r="E204" i="146" s="1"/>
  <c r="E204" i="147" s="1"/>
  <c r="E204" i="148" s="1"/>
  <c r="E204" i="149" s="1"/>
  <c r="E204" i="150" s="1"/>
  <c r="E204" i="151" s="1"/>
  <c r="E204" i="152" s="1"/>
  <c r="E204" i="153" s="1"/>
  <c r="E204" i="154" s="1"/>
  <c r="E204" i="155" s="1"/>
  <c r="E204" i="156" s="1"/>
  <c r="E204" i="157" s="1"/>
  <c r="E204" i="158" s="1"/>
  <c r="E204" i="159" s="1"/>
  <c r="E204" i="160" s="1"/>
  <c r="E204" i="161" s="1"/>
  <c r="E204" i="162" s="1"/>
  <c r="E204" i="163" s="1"/>
  <c r="E205" i="106"/>
  <c r="E205" i="107" s="1"/>
  <c r="E205" i="108" s="1"/>
  <c r="E205" i="109" s="1"/>
  <c r="E205" i="110" s="1"/>
  <c r="E205" i="111" s="1"/>
  <c r="E205" i="112" s="1"/>
  <c r="E205" i="113" s="1"/>
  <c r="E205" i="114" s="1"/>
  <c r="E205" i="115" s="1"/>
  <c r="E205" i="116" s="1"/>
  <c r="E205" i="117" s="1"/>
  <c r="E205" i="118" s="1"/>
  <c r="E205" i="119" s="1"/>
  <c r="E205" i="120" s="1"/>
  <c r="E205" i="121" s="1"/>
  <c r="E205" i="122" s="1"/>
  <c r="E205" i="123" s="1"/>
  <c r="E205" i="124" s="1"/>
  <c r="E205" i="125" s="1"/>
  <c r="E205" i="126" s="1"/>
  <c r="E205" i="127" s="1"/>
  <c r="E205" i="128" s="1"/>
  <c r="E205" i="129" s="1"/>
  <c r="E205" i="130" s="1"/>
  <c r="E205" i="131" s="1"/>
  <c r="E205" i="132" s="1"/>
  <c r="E205" i="133" s="1"/>
  <c r="E205" i="134" s="1"/>
  <c r="E205" i="135" s="1"/>
  <c r="E205" i="136" s="1"/>
  <c r="E205" i="137" s="1"/>
  <c r="E205" i="138" s="1"/>
  <c r="E205" i="139" s="1"/>
  <c r="E205" i="140" s="1"/>
  <c r="E205" i="141" s="1"/>
  <c r="E205" i="142" s="1"/>
  <c r="E205" i="143" s="1"/>
  <c r="E205" i="144" s="1"/>
  <c r="E205" i="145" s="1"/>
  <c r="E205" i="146" s="1"/>
  <c r="E205" i="147" s="1"/>
  <c r="E205" i="148" s="1"/>
  <c r="E205" i="149" s="1"/>
  <c r="E205" i="150" s="1"/>
  <c r="E205" i="151" s="1"/>
  <c r="E205" i="152" s="1"/>
  <c r="E205" i="153" s="1"/>
  <c r="E205" i="154" s="1"/>
  <c r="E205" i="155" s="1"/>
  <c r="E205" i="156" s="1"/>
  <c r="E205" i="157" s="1"/>
  <c r="E205" i="158" s="1"/>
  <c r="E205" i="159" s="1"/>
  <c r="E205" i="160" s="1"/>
  <c r="E205" i="161" s="1"/>
  <c r="E205" i="162" s="1"/>
  <c r="E205" i="163" s="1"/>
  <c r="E206" i="106"/>
  <c r="E206" i="107" s="1"/>
  <c r="E206" i="108" s="1"/>
  <c r="E206" i="109" s="1"/>
  <c r="E206" i="110" s="1"/>
  <c r="E206" i="111" s="1"/>
  <c r="E206" i="112" s="1"/>
  <c r="E206" i="113" s="1"/>
  <c r="E206" i="114" s="1"/>
  <c r="E206" i="115" s="1"/>
  <c r="E206" i="116" s="1"/>
  <c r="E206" i="117" s="1"/>
  <c r="E206" i="118" s="1"/>
  <c r="E206" i="119" s="1"/>
  <c r="E206" i="120" s="1"/>
  <c r="E206" i="121" s="1"/>
  <c r="E206" i="122" s="1"/>
  <c r="E206" i="123" s="1"/>
  <c r="E206" i="124" s="1"/>
  <c r="E206" i="125" s="1"/>
  <c r="E206" i="126" s="1"/>
  <c r="E206" i="127" s="1"/>
  <c r="E206" i="128" s="1"/>
  <c r="E206" i="129" s="1"/>
  <c r="E206" i="130" s="1"/>
  <c r="E206" i="131" s="1"/>
  <c r="E206" i="132" s="1"/>
  <c r="E206" i="133" s="1"/>
  <c r="E206" i="134" s="1"/>
  <c r="E206" i="135" s="1"/>
  <c r="E206" i="136" s="1"/>
  <c r="E206" i="137" s="1"/>
  <c r="E206" i="138" s="1"/>
  <c r="E206" i="139" s="1"/>
  <c r="E206" i="140" s="1"/>
  <c r="E206" i="141" s="1"/>
  <c r="E206" i="142" s="1"/>
  <c r="E206" i="143" s="1"/>
  <c r="E206" i="144" s="1"/>
  <c r="E206" i="145" s="1"/>
  <c r="E206" i="146" s="1"/>
  <c r="E206" i="147" s="1"/>
  <c r="E206" i="148" s="1"/>
  <c r="E206" i="149" s="1"/>
  <c r="E206" i="150" s="1"/>
  <c r="E206" i="151" s="1"/>
  <c r="E206" i="152" s="1"/>
  <c r="E206" i="153" s="1"/>
  <c r="E206" i="154" s="1"/>
  <c r="E206" i="155" s="1"/>
  <c r="E206" i="156" s="1"/>
  <c r="E206" i="157" s="1"/>
  <c r="E206" i="158" s="1"/>
  <c r="E206" i="159" s="1"/>
  <c r="E206" i="160" s="1"/>
  <c r="E206" i="161" s="1"/>
  <c r="E206" i="162" s="1"/>
  <c r="E206" i="163" s="1"/>
  <c r="E207" i="106"/>
  <c r="E207" i="107" s="1"/>
  <c r="E207" i="108" s="1"/>
  <c r="E207" i="109" s="1"/>
  <c r="E207" i="110" s="1"/>
  <c r="E207" i="111" s="1"/>
  <c r="E207" i="112" s="1"/>
  <c r="E207" i="113" s="1"/>
  <c r="E207" i="114" s="1"/>
  <c r="E207" i="115" s="1"/>
  <c r="E207" i="116" s="1"/>
  <c r="E207" i="117" s="1"/>
  <c r="E207" i="118" s="1"/>
  <c r="E207" i="119" s="1"/>
  <c r="E207" i="120" s="1"/>
  <c r="E207" i="121" s="1"/>
  <c r="E207" i="122" s="1"/>
  <c r="E207" i="123" s="1"/>
  <c r="E207" i="124" s="1"/>
  <c r="E207" i="125" s="1"/>
  <c r="E207" i="126" s="1"/>
  <c r="E207" i="127" s="1"/>
  <c r="E207" i="128" s="1"/>
  <c r="E207" i="129" s="1"/>
  <c r="E207" i="130" s="1"/>
  <c r="E207" i="131" s="1"/>
  <c r="E207" i="132" s="1"/>
  <c r="E207" i="133" s="1"/>
  <c r="E207" i="134" s="1"/>
  <c r="E207" i="135" s="1"/>
  <c r="E207" i="136" s="1"/>
  <c r="E207" i="137" s="1"/>
  <c r="E207" i="138" s="1"/>
  <c r="E207" i="139" s="1"/>
  <c r="E207" i="140" s="1"/>
  <c r="E207" i="141" s="1"/>
  <c r="E207" i="142" s="1"/>
  <c r="E207" i="143" s="1"/>
  <c r="E207" i="144" s="1"/>
  <c r="E207" i="145" s="1"/>
  <c r="E207" i="146" s="1"/>
  <c r="E207" i="147" s="1"/>
  <c r="E207" i="148" s="1"/>
  <c r="E207" i="149" s="1"/>
  <c r="E207" i="150" s="1"/>
  <c r="E207" i="151" s="1"/>
  <c r="E207" i="152" s="1"/>
  <c r="E207" i="153" s="1"/>
  <c r="E207" i="154" s="1"/>
  <c r="E207" i="155" s="1"/>
  <c r="E207" i="156" s="1"/>
  <c r="E207" i="157" s="1"/>
  <c r="E207" i="158" s="1"/>
  <c r="E207" i="159" s="1"/>
  <c r="E207" i="160" s="1"/>
  <c r="E207" i="161" s="1"/>
  <c r="E207" i="162" s="1"/>
  <c r="E207" i="163" s="1"/>
  <c r="E208" i="106"/>
  <c r="E208" i="107" s="1"/>
  <c r="E208" i="108" s="1"/>
  <c r="E208" i="109" s="1"/>
  <c r="E208" i="110" s="1"/>
  <c r="E208" i="111" s="1"/>
  <c r="E208" i="112" s="1"/>
  <c r="E208" i="113" s="1"/>
  <c r="E208" i="114" s="1"/>
  <c r="E208" i="115" s="1"/>
  <c r="E208" i="116" s="1"/>
  <c r="E208" i="117" s="1"/>
  <c r="E208" i="118" s="1"/>
  <c r="E208" i="119" s="1"/>
  <c r="E208" i="120" s="1"/>
  <c r="E208" i="121" s="1"/>
  <c r="E208" i="122" s="1"/>
  <c r="E208" i="123" s="1"/>
  <c r="E208" i="124" s="1"/>
  <c r="E208" i="125" s="1"/>
  <c r="E208" i="126" s="1"/>
  <c r="E208" i="127" s="1"/>
  <c r="E208" i="128" s="1"/>
  <c r="E208" i="129" s="1"/>
  <c r="E208" i="130" s="1"/>
  <c r="E208" i="131" s="1"/>
  <c r="E208" i="132" s="1"/>
  <c r="E208" i="133" s="1"/>
  <c r="E208" i="134" s="1"/>
  <c r="E208" i="135" s="1"/>
  <c r="E208" i="136" s="1"/>
  <c r="E208" i="137" s="1"/>
  <c r="E208" i="138" s="1"/>
  <c r="E208" i="139" s="1"/>
  <c r="E208" i="140" s="1"/>
  <c r="E208" i="141" s="1"/>
  <c r="E208" i="142" s="1"/>
  <c r="E208" i="143" s="1"/>
  <c r="E208" i="144" s="1"/>
  <c r="E208" i="145" s="1"/>
  <c r="E208" i="146" s="1"/>
  <c r="E208" i="147" s="1"/>
  <c r="E208" i="148" s="1"/>
  <c r="E208" i="149" s="1"/>
  <c r="E208" i="150" s="1"/>
  <c r="E208" i="151" s="1"/>
  <c r="E208" i="152" s="1"/>
  <c r="E208" i="153" s="1"/>
  <c r="E208" i="154" s="1"/>
  <c r="E208" i="155" s="1"/>
  <c r="E208" i="156" s="1"/>
  <c r="E208" i="157" s="1"/>
  <c r="E208" i="158" s="1"/>
  <c r="E208" i="159" s="1"/>
  <c r="E208" i="160" s="1"/>
  <c r="E208" i="161" s="1"/>
  <c r="E208" i="162" s="1"/>
  <c r="E208" i="163" s="1"/>
  <c r="E209" i="106"/>
  <c r="E209" i="107" s="1"/>
  <c r="E209" i="108" s="1"/>
  <c r="E209" i="109" s="1"/>
  <c r="E209" i="110" s="1"/>
  <c r="E209" i="111" s="1"/>
  <c r="E209" i="112" s="1"/>
  <c r="E209" i="113" s="1"/>
  <c r="E209" i="114" s="1"/>
  <c r="E209" i="115" s="1"/>
  <c r="E209" i="116" s="1"/>
  <c r="E209" i="117" s="1"/>
  <c r="E209" i="118" s="1"/>
  <c r="E209" i="119" s="1"/>
  <c r="E209" i="120" s="1"/>
  <c r="E209" i="121" s="1"/>
  <c r="E209" i="122" s="1"/>
  <c r="E209" i="123" s="1"/>
  <c r="E209" i="124" s="1"/>
  <c r="E209" i="125" s="1"/>
  <c r="E209" i="126" s="1"/>
  <c r="E209" i="127" s="1"/>
  <c r="E209" i="128" s="1"/>
  <c r="E209" i="129" s="1"/>
  <c r="E209" i="130" s="1"/>
  <c r="E209" i="131" s="1"/>
  <c r="E209" i="132" s="1"/>
  <c r="E209" i="133" s="1"/>
  <c r="E209" i="134" s="1"/>
  <c r="E209" i="135" s="1"/>
  <c r="E209" i="136" s="1"/>
  <c r="E209" i="137" s="1"/>
  <c r="E209" i="138" s="1"/>
  <c r="E209" i="139" s="1"/>
  <c r="E209" i="140" s="1"/>
  <c r="E209" i="141" s="1"/>
  <c r="E209" i="142" s="1"/>
  <c r="E209" i="143" s="1"/>
  <c r="E209" i="144" s="1"/>
  <c r="E209" i="145" s="1"/>
  <c r="E209" i="146" s="1"/>
  <c r="E209" i="147" s="1"/>
  <c r="E209" i="148" s="1"/>
  <c r="E209" i="149" s="1"/>
  <c r="E209" i="150" s="1"/>
  <c r="E209" i="151" s="1"/>
  <c r="E209" i="152" s="1"/>
  <c r="E209" i="153" s="1"/>
  <c r="E209" i="154" s="1"/>
  <c r="E209" i="155" s="1"/>
  <c r="E209" i="156" s="1"/>
  <c r="E209" i="157" s="1"/>
  <c r="E209" i="158" s="1"/>
  <c r="E209" i="159" s="1"/>
  <c r="E209" i="160" s="1"/>
  <c r="E209" i="161" s="1"/>
  <c r="E209" i="162" s="1"/>
  <c r="E209" i="163" s="1"/>
  <c r="E210" i="106"/>
  <c r="E210" i="107" s="1"/>
  <c r="E210" i="108" s="1"/>
  <c r="E210" i="109" s="1"/>
  <c r="E210" i="110" s="1"/>
  <c r="E210" i="111" s="1"/>
  <c r="E210" i="112" s="1"/>
  <c r="E210" i="113" s="1"/>
  <c r="E210" i="114" s="1"/>
  <c r="E210" i="115" s="1"/>
  <c r="E210" i="116" s="1"/>
  <c r="E210" i="117" s="1"/>
  <c r="E210" i="118" s="1"/>
  <c r="E210" i="119" s="1"/>
  <c r="E210" i="120" s="1"/>
  <c r="E210" i="121" s="1"/>
  <c r="E210" i="122" s="1"/>
  <c r="E210" i="123" s="1"/>
  <c r="E210" i="124" s="1"/>
  <c r="E210" i="125" s="1"/>
  <c r="E210" i="126" s="1"/>
  <c r="E210" i="127" s="1"/>
  <c r="E210" i="128" s="1"/>
  <c r="E210" i="129" s="1"/>
  <c r="E210" i="130" s="1"/>
  <c r="E210" i="131" s="1"/>
  <c r="E210" i="132" s="1"/>
  <c r="E210" i="133" s="1"/>
  <c r="E210" i="134" s="1"/>
  <c r="E210" i="135" s="1"/>
  <c r="E210" i="136" s="1"/>
  <c r="E210" i="137" s="1"/>
  <c r="E210" i="138" s="1"/>
  <c r="E210" i="139" s="1"/>
  <c r="E210" i="140" s="1"/>
  <c r="E210" i="141" s="1"/>
  <c r="E210" i="142" s="1"/>
  <c r="E210" i="143" s="1"/>
  <c r="E210" i="144" s="1"/>
  <c r="E210" i="145" s="1"/>
  <c r="E210" i="146" s="1"/>
  <c r="E210" i="147" s="1"/>
  <c r="E210" i="148" s="1"/>
  <c r="E210" i="149" s="1"/>
  <c r="E210" i="150" s="1"/>
  <c r="E210" i="151" s="1"/>
  <c r="E210" i="152" s="1"/>
  <c r="E210" i="153" s="1"/>
  <c r="E210" i="154" s="1"/>
  <c r="E210" i="155" s="1"/>
  <c r="E210" i="156" s="1"/>
  <c r="E210" i="157" s="1"/>
  <c r="E210" i="158" s="1"/>
  <c r="E210" i="159" s="1"/>
  <c r="E210" i="160" s="1"/>
  <c r="E210" i="161" s="1"/>
  <c r="E210" i="162" s="1"/>
  <c r="E210" i="163" s="1"/>
  <c r="E211" i="106"/>
  <c r="E211" i="107" s="1"/>
  <c r="E211" i="108" s="1"/>
  <c r="E211" i="109" s="1"/>
  <c r="E211" i="110" s="1"/>
  <c r="E211" i="111" s="1"/>
  <c r="E211" i="112" s="1"/>
  <c r="E211" i="113" s="1"/>
  <c r="E211" i="114" s="1"/>
  <c r="E211" i="115" s="1"/>
  <c r="E211" i="116" s="1"/>
  <c r="E211" i="117" s="1"/>
  <c r="E211" i="118" s="1"/>
  <c r="E211" i="119" s="1"/>
  <c r="E211" i="120" s="1"/>
  <c r="E211" i="121" s="1"/>
  <c r="E211" i="122" s="1"/>
  <c r="E211" i="123" s="1"/>
  <c r="E211" i="124" s="1"/>
  <c r="E211" i="125" s="1"/>
  <c r="E211" i="126" s="1"/>
  <c r="E211" i="127" s="1"/>
  <c r="E211" i="128" s="1"/>
  <c r="E211" i="129" s="1"/>
  <c r="E211" i="130" s="1"/>
  <c r="E211" i="131" s="1"/>
  <c r="E211" i="132" s="1"/>
  <c r="E211" i="133" s="1"/>
  <c r="E211" i="134" s="1"/>
  <c r="E211" i="135" s="1"/>
  <c r="E211" i="136" s="1"/>
  <c r="E211" i="137" s="1"/>
  <c r="E211" i="138" s="1"/>
  <c r="E211" i="139" s="1"/>
  <c r="E211" i="140" s="1"/>
  <c r="E211" i="141" s="1"/>
  <c r="E211" i="142" s="1"/>
  <c r="E211" i="143" s="1"/>
  <c r="E211" i="144" s="1"/>
  <c r="E211" i="145" s="1"/>
  <c r="E211" i="146" s="1"/>
  <c r="E211" i="147" s="1"/>
  <c r="E211" i="148" s="1"/>
  <c r="E211" i="149" s="1"/>
  <c r="E211" i="150" s="1"/>
  <c r="E211" i="151" s="1"/>
  <c r="E211" i="152" s="1"/>
  <c r="E211" i="153" s="1"/>
  <c r="E211" i="154" s="1"/>
  <c r="E211" i="155" s="1"/>
  <c r="E211" i="156" s="1"/>
  <c r="E211" i="157" s="1"/>
  <c r="E211" i="158" s="1"/>
  <c r="E211" i="159" s="1"/>
  <c r="E211" i="160" s="1"/>
  <c r="E211" i="161" s="1"/>
  <c r="E211" i="162" s="1"/>
  <c r="E211" i="163" s="1"/>
  <c r="E212" i="106"/>
  <c r="E212" i="107" s="1"/>
  <c r="E212" i="108" s="1"/>
  <c r="E212" i="109" s="1"/>
  <c r="E212" i="110" s="1"/>
  <c r="E212" i="111" s="1"/>
  <c r="E212" i="112" s="1"/>
  <c r="E212" i="113" s="1"/>
  <c r="E212" i="114" s="1"/>
  <c r="E212" i="115" s="1"/>
  <c r="E212" i="116" s="1"/>
  <c r="E212" i="117" s="1"/>
  <c r="E212" i="118" s="1"/>
  <c r="E212" i="119" s="1"/>
  <c r="E212" i="120" s="1"/>
  <c r="E212" i="121" s="1"/>
  <c r="E212" i="122" s="1"/>
  <c r="E212" i="123" s="1"/>
  <c r="E212" i="124" s="1"/>
  <c r="E212" i="125" s="1"/>
  <c r="E212" i="126" s="1"/>
  <c r="E212" i="127" s="1"/>
  <c r="E212" i="128" s="1"/>
  <c r="E212" i="129" s="1"/>
  <c r="E212" i="130" s="1"/>
  <c r="E212" i="131" s="1"/>
  <c r="E212" i="132" s="1"/>
  <c r="E212" i="133" s="1"/>
  <c r="E212" i="134" s="1"/>
  <c r="E212" i="135" s="1"/>
  <c r="E212" i="136" s="1"/>
  <c r="E212" i="137" s="1"/>
  <c r="E212" i="138" s="1"/>
  <c r="E212" i="139" s="1"/>
  <c r="E212" i="140" s="1"/>
  <c r="E212" i="141" s="1"/>
  <c r="E212" i="142" s="1"/>
  <c r="E212" i="143" s="1"/>
  <c r="E212" i="144" s="1"/>
  <c r="E212" i="145" s="1"/>
  <c r="E212" i="146" s="1"/>
  <c r="E212" i="147" s="1"/>
  <c r="E212" i="148" s="1"/>
  <c r="E212" i="149" s="1"/>
  <c r="E212" i="150" s="1"/>
  <c r="E212" i="151" s="1"/>
  <c r="E212" i="152" s="1"/>
  <c r="E212" i="153" s="1"/>
  <c r="E212" i="154" s="1"/>
  <c r="E212" i="155" s="1"/>
  <c r="E212" i="156" s="1"/>
  <c r="E212" i="157" s="1"/>
  <c r="E212" i="158" s="1"/>
  <c r="E212" i="159" s="1"/>
  <c r="E212" i="160" s="1"/>
  <c r="E212" i="161" s="1"/>
  <c r="E212" i="162" s="1"/>
  <c r="E212" i="163" s="1"/>
  <c r="E213" i="106"/>
  <c r="E213" i="107" s="1"/>
  <c r="E213" i="108" s="1"/>
  <c r="E213" i="109" s="1"/>
  <c r="E213" i="110" s="1"/>
  <c r="E213" i="111" s="1"/>
  <c r="E213" i="112" s="1"/>
  <c r="E213" i="113" s="1"/>
  <c r="E213" i="114" s="1"/>
  <c r="E213" i="115" s="1"/>
  <c r="E213" i="116" s="1"/>
  <c r="E213" i="117" s="1"/>
  <c r="E213" i="118" s="1"/>
  <c r="E213" i="119" s="1"/>
  <c r="E213" i="120" s="1"/>
  <c r="E213" i="121" s="1"/>
  <c r="E213" i="122" s="1"/>
  <c r="E213" i="123" s="1"/>
  <c r="E213" i="124" s="1"/>
  <c r="E213" i="125" s="1"/>
  <c r="E213" i="126" s="1"/>
  <c r="E213" i="127" s="1"/>
  <c r="E213" i="128" s="1"/>
  <c r="E213" i="129" s="1"/>
  <c r="E213" i="130" s="1"/>
  <c r="E213" i="131" s="1"/>
  <c r="E213" i="132" s="1"/>
  <c r="E213" i="133" s="1"/>
  <c r="E213" i="134" s="1"/>
  <c r="E213" i="135" s="1"/>
  <c r="E213" i="136" s="1"/>
  <c r="E213" i="137" s="1"/>
  <c r="E213" i="138" s="1"/>
  <c r="E213" i="139" s="1"/>
  <c r="E213" i="140" s="1"/>
  <c r="E213" i="141" s="1"/>
  <c r="E213" i="142" s="1"/>
  <c r="E213" i="143" s="1"/>
  <c r="E213" i="144" s="1"/>
  <c r="E213" i="145" s="1"/>
  <c r="E213" i="146" s="1"/>
  <c r="E213" i="147" s="1"/>
  <c r="E213" i="148" s="1"/>
  <c r="E213" i="149" s="1"/>
  <c r="E213" i="150" s="1"/>
  <c r="E213" i="151" s="1"/>
  <c r="E213" i="152" s="1"/>
  <c r="E213" i="153" s="1"/>
  <c r="E213" i="154" s="1"/>
  <c r="E213" i="155" s="1"/>
  <c r="E213" i="156" s="1"/>
  <c r="E213" i="157" s="1"/>
  <c r="E213" i="158" s="1"/>
  <c r="E213" i="159" s="1"/>
  <c r="E213" i="160" s="1"/>
  <c r="E213" i="161" s="1"/>
  <c r="E213" i="162" s="1"/>
  <c r="E213" i="163" s="1"/>
  <c r="E214" i="106"/>
  <c r="E214" i="107" s="1"/>
  <c r="E214" i="108" s="1"/>
  <c r="E214" i="109" s="1"/>
  <c r="E214" i="110" s="1"/>
  <c r="E214" i="111" s="1"/>
  <c r="E214" i="112" s="1"/>
  <c r="E214" i="113" s="1"/>
  <c r="E214" i="114" s="1"/>
  <c r="E214" i="115" s="1"/>
  <c r="E214" i="116" s="1"/>
  <c r="E214" i="117" s="1"/>
  <c r="E214" i="118" s="1"/>
  <c r="E214" i="119" s="1"/>
  <c r="E214" i="120" s="1"/>
  <c r="E214" i="121" s="1"/>
  <c r="E214" i="122" s="1"/>
  <c r="E214" i="123" s="1"/>
  <c r="E214" i="124" s="1"/>
  <c r="E214" i="125" s="1"/>
  <c r="E214" i="126" s="1"/>
  <c r="E214" i="127" s="1"/>
  <c r="E214" i="128" s="1"/>
  <c r="E214" i="129" s="1"/>
  <c r="E214" i="130" s="1"/>
  <c r="E214" i="131" s="1"/>
  <c r="E214" i="132" s="1"/>
  <c r="E214" i="133" s="1"/>
  <c r="E214" i="134" s="1"/>
  <c r="E214" i="135" s="1"/>
  <c r="E214" i="136" s="1"/>
  <c r="E214" i="137" s="1"/>
  <c r="E214" i="138" s="1"/>
  <c r="E214" i="139" s="1"/>
  <c r="E214" i="140" s="1"/>
  <c r="E214" i="141" s="1"/>
  <c r="E214" i="142" s="1"/>
  <c r="E214" i="143" s="1"/>
  <c r="E214" i="144" s="1"/>
  <c r="E214" i="145" s="1"/>
  <c r="E214" i="146" s="1"/>
  <c r="E214" i="147" s="1"/>
  <c r="E214" i="148" s="1"/>
  <c r="E214" i="149" s="1"/>
  <c r="E214" i="150" s="1"/>
  <c r="E214" i="151" s="1"/>
  <c r="E214" i="152" s="1"/>
  <c r="E214" i="153" s="1"/>
  <c r="E214" i="154" s="1"/>
  <c r="E214" i="155" s="1"/>
  <c r="E214" i="156" s="1"/>
  <c r="E214" i="157" s="1"/>
  <c r="E214" i="158" s="1"/>
  <c r="E214" i="159" s="1"/>
  <c r="E214" i="160" s="1"/>
  <c r="E214" i="161" s="1"/>
  <c r="E214" i="162" s="1"/>
  <c r="E214" i="163" s="1"/>
  <c r="E215" i="106"/>
  <c r="E215" i="107" s="1"/>
  <c r="E215" i="108" s="1"/>
  <c r="E215" i="109" s="1"/>
  <c r="E215" i="110" s="1"/>
  <c r="E215" i="111" s="1"/>
  <c r="E215" i="112" s="1"/>
  <c r="E215" i="113" s="1"/>
  <c r="E215" i="114" s="1"/>
  <c r="E215" i="115" s="1"/>
  <c r="E215" i="116" s="1"/>
  <c r="E215" i="117" s="1"/>
  <c r="E215" i="118" s="1"/>
  <c r="E215" i="119" s="1"/>
  <c r="E215" i="120" s="1"/>
  <c r="E215" i="121" s="1"/>
  <c r="E215" i="122" s="1"/>
  <c r="E215" i="123" s="1"/>
  <c r="E215" i="124" s="1"/>
  <c r="E215" i="125" s="1"/>
  <c r="E215" i="126" s="1"/>
  <c r="E215" i="127" s="1"/>
  <c r="E215" i="128" s="1"/>
  <c r="E215" i="129" s="1"/>
  <c r="E215" i="130" s="1"/>
  <c r="E215" i="131" s="1"/>
  <c r="E215" i="132" s="1"/>
  <c r="E215" i="133" s="1"/>
  <c r="E215" i="134" s="1"/>
  <c r="E215" i="135" s="1"/>
  <c r="E215" i="136" s="1"/>
  <c r="E215" i="137" s="1"/>
  <c r="E215" i="138" s="1"/>
  <c r="E215" i="139" s="1"/>
  <c r="E215" i="140" s="1"/>
  <c r="E215" i="141" s="1"/>
  <c r="E215" i="142" s="1"/>
  <c r="E215" i="143" s="1"/>
  <c r="E215" i="144" s="1"/>
  <c r="E215" i="145" s="1"/>
  <c r="E215" i="146" s="1"/>
  <c r="E215" i="147" s="1"/>
  <c r="E215" i="148" s="1"/>
  <c r="E215" i="149" s="1"/>
  <c r="E215" i="150" s="1"/>
  <c r="E215" i="151" s="1"/>
  <c r="E215" i="152" s="1"/>
  <c r="E215" i="153" s="1"/>
  <c r="E215" i="154" s="1"/>
  <c r="E215" i="155" s="1"/>
  <c r="E215" i="156" s="1"/>
  <c r="E215" i="157" s="1"/>
  <c r="E215" i="158" s="1"/>
  <c r="E215" i="159" s="1"/>
  <c r="E215" i="160" s="1"/>
  <c r="E215" i="161" s="1"/>
  <c r="E215" i="162" s="1"/>
  <c r="E215" i="163" s="1"/>
  <c r="E216" i="106"/>
  <c r="E216" i="107" s="1"/>
  <c r="E216" i="108" s="1"/>
  <c r="E216" i="109" s="1"/>
  <c r="E216" i="110" s="1"/>
  <c r="E216" i="111" s="1"/>
  <c r="E216" i="112" s="1"/>
  <c r="E216" i="113" s="1"/>
  <c r="E216" i="114" s="1"/>
  <c r="E216" i="115" s="1"/>
  <c r="E216" i="116" s="1"/>
  <c r="E216" i="117" s="1"/>
  <c r="E216" i="118" s="1"/>
  <c r="E216" i="119" s="1"/>
  <c r="E216" i="120" s="1"/>
  <c r="E216" i="121" s="1"/>
  <c r="E216" i="122" s="1"/>
  <c r="E216" i="123" s="1"/>
  <c r="E216" i="124" s="1"/>
  <c r="E216" i="125" s="1"/>
  <c r="E216" i="126" s="1"/>
  <c r="E216" i="127" s="1"/>
  <c r="E216" i="128" s="1"/>
  <c r="E216" i="129" s="1"/>
  <c r="E216" i="130" s="1"/>
  <c r="E216" i="131" s="1"/>
  <c r="E216" i="132" s="1"/>
  <c r="E216" i="133" s="1"/>
  <c r="E216" i="134" s="1"/>
  <c r="E216" i="135" s="1"/>
  <c r="E216" i="136" s="1"/>
  <c r="E216" i="137" s="1"/>
  <c r="E216" i="138" s="1"/>
  <c r="E216" i="139" s="1"/>
  <c r="E216" i="140" s="1"/>
  <c r="E216" i="141" s="1"/>
  <c r="E216" i="142" s="1"/>
  <c r="E216" i="143" s="1"/>
  <c r="E216" i="144" s="1"/>
  <c r="E216" i="145" s="1"/>
  <c r="E216" i="146" s="1"/>
  <c r="E216" i="147" s="1"/>
  <c r="E216" i="148" s="1"/>
  <c r="E216" i="149" s="1"/>
  <c r="E216" i="150" s="1"/>
  <c r="E216" i="151" s="1"/>
  <c r="E216" i="152" s="1"/>
  <c r="E216" i="153" s="1"/>
  <c r="E216" i="154" s="1"/>
  <c r="E216" i="155" s="1"/>
  <c r="E216" i="156" s="1"/>
  <c r="E216" i="157" s="1"/>
  <c r="E216" i="158" s="1"/>
  <c r="E216" i="159" s="1"/>
  <c r="E216" i="160" s="1"/>
  <c r="E216" i="161" s="1"/>
  <c r="E216" i="162" s="1"/>
  <c r="E216" i="163" s="1"/>
  <c r="E217" i="106"/>
  <c r="E217" i="107" s="1"/>
  <c r="E217" i="108" s="1"/>
  <c r="E217" i="109" s="1"/>
  <c r="E217" i="110" s="1"/>
  <c r="E217" i="111" s="1"/>
  <c r="E217" i="112" s="1"/>
  <c r="E217" i="113" s="1"/>
  <c r="E217" i="114" s="1"/>
  <c r="E217" i="115" s="1"/>
  <c r="E217" i="116" s="1"/>
  <c r="E217" i="117" s="1"/>
  <c r="E217" i="118" s="1"/>
  <c r="E217" i="119" s="1"/>
  <c r="E217" i="120" s="1"/>
  <c r="E217" i="121" s="1"/>
  <c r="E217" i="122" s="1"/>
  <c r="E217" i="123" s="1"/>
  <c r="E217" i="124" s="1"/>
  <c r="E217" i="125" s="1"/>
  <c r="E217" i="126" s="1"/>
  <c r="E217" i="127" s="1"/>
  <c r="E217" i="128" s="1"/>
  <c r="E217" i="129" s="1"/>
  <c r="E217" i="130" s="1"/>
  <c r="E217" i="131" s="1"/>
  <c r="E217" i="132" s="1"/>
  <c r="E217" i="133" s="1"/>
  <c r="E217" i="134" s="1"/>
  <c r="E217" i="135" s="1"/>
  <c r="E217" i="136" s="1"/>
  <c r="E217" i="137" s="1"/>
  <c r="E217" i="138" s="1"/>
  <c r="E217" i="139" s="1"/>
  <c r="E217" i="140" s="1"/>
  <c r="E217" i="141" s="1"/>
  <c r="E217" i="142" s="1"/>
  <c r="E217" i="143" s="1"/>
  <c r="E217" i="144" s="1"/>
  <c r="E217" i="145" s="1"/>
  <c r="E217" i="146" s="1"/>
  <c r="E217" i="147" s="1"/>
  <c r="E217" i="148" s="1"/>
  <c r="E217" i="149" s="1"/>
  <c r="E217" i="150" s="1"/>
  <c r="E217" i="151" s="1"/>
  <c r="E217" i="152" s="1"/>
  <c r="E217" i="153" s="1"/>
  <c r="E217" i="154" s="1"/>
  <c r="E217" i="155" s="1"/>
  <c r="E217" i="156" s="1"/>
  <c r="E217" i="157" s="1"/>
  <c r="E217" i="158" s="1"/>
  <c r="E217" i="159" s="1"/>
  <c r="E217" i="160" s="1"/>
  <c r="E217" i="161" s="1"/>
  <c r="E217" i="162" s="1"/>
  <c r="E217" i="163" s="1"/>
  <c r="E218" i="106"/>
  <c r="E218" i="107" s="1"/>
  <c r="E218" i="108" s="1"/>
  <c r="E218" i="109" s="1"/>
  <c r="E218" i="110" s="1"/>
  <c r="E218" i="111" s="1"/>
  <c r="E218" i="112" s="1"/>
  <c r="E218" i="113" s="1"/>
  <c r="E218" i="114" s="1"/>
  <c r="E218" i="115" s="1"/>
  <c r="E218" i="116" s="1"/>
  <c r="E218" i="117" s="1"/>
  <c r="E218" i="118" s="1"/>
  <c r="E218" i="119" s="1"/>
  <c r="E218" i="120" s="1"/>
  <c r="E218" i="121" s="1"/>
  <c r="E218" i="122" s="1"/>
  <c r="E218" i="123" s="1"/>
  <c r="E218" i="124" s="1"/>
  <c r="E218" i="125" s="1"/>
  <c r="E218" i="126" s="1"/>
  <c r="E218" i="127" s="1"/>
  <c r="E218" i="128" s="1"/>
  <c r="E218" i="129" s="1"/>
  <c r="E218" i="130" s="1"/>
  <c r="E218" i="131" s="1"/>
  <c r="E218" i="132" s="1"/>
  <c r="E218" i="133" s="1"/>
  <c r="E218" i="134" s="1"/>
  <c r="E218" i="135" s="1"/>
  <c r="E218" i="136" s="1"/>
  <c r="E218" i="137" s="1"/>
  <c r="E218" i="138" s="1"/>
  <c r="E218" i="139" s="1"/>
  <c r="E218" i="140" s="1"/>
  <c r="E218" i="141" s="1"/>
  <c r="E218" i="142" s="1"/>
  <c r="E218" i="143" s="1"/>
  <c r="E218" i="144" s="1"/>
  <c r="E218" i="145" s="1"/>
  <c r="E218" i="146" s="1"/>
  <c r="E218" i="147" s="1"/>
  <c r="E218" i="148" s="1"/>
  <c r="E218" i="149" s="1"/>
  <c r="E218" i="150" s="1"/>
  <c r="E218" i="151" s="1"/>
  <c r="E218" i="152" s="1"/>
  <c r="E218" i="153" s="1"/>
  <c r="E218" i="154" s="1"/>
  <c r="E218" i="155" s="1"/>
  <c r="E218" i="156" s="1"/>
  <c r="E218" i="157" s="1"/>
  <c r="E218" i="158" s="1"/>
  <c r="E218" i="159" s="1"/>
  <c r="E218" i="160" s="1"/>
  <c r="E218" i="161" s="1"/>
  <c r="E218" i="162" s="1"/>
  <c r="E218" i="163" s="1"/>
  <c r="E219" i="106"/>
  <c r="E219" i="107" s="1"/>
  <c r="E219" i="108" s="1"/>
  <c r="E219" i="109" s="1"/>
  <c r="E219" i="110" s="1"/>
  <c r="E219" i="111" s="1"/>
  <c r="E219" i="112" s="1"/>
  <c r="E219" i="113" s="1"/>
  <c r="E219" i="114" s="1"/>
  <c r="E219" i="115" s="1"/>
  <c r="E219" i="116" s="1"/>
  <c r="E219" i="117" s="1"/>
  <c r="E219" i="118" s="1"/>
  <c r="E219" i="119" s="1"/>
  <c r="E219" i="120" s="1"/>
  <c r="E219" i="121" s="1"/>
  <c r="E219" i="122" s="1"/>
  <c r="E219" i="123" s="1"/>
  <c r="E219" i="124" s="1"/>
  <c r="E219" i="125" s="1"/>
  <c r="E219" i="126" s="1"/>
  <c r="E219" i="127" s="1"/>
  <c r="E219" i="128" s="1"/>
  <c r="E219" i="129" s="1"/>
  <c r="E219" i="130" s="1"/>
  <c r="E219" i="131" s="1"/>
  <c r="E219" i="132" s="1"/>
  <c r="E219" i="133" s="1"/>
  <c r="E219" i="134" s="1"/>
  <c r="E219" i="135" s="1"/>
  <c r="E219" i="136" s="1"/>
  <c r="E219" i="137" s="1"/>
  <c r="E219" i="138" s="1"/>
  <c r="E219" i="139" s="1"/>
  <c r="E219" i="140" s="1"/>
  <c r="E219" i="141" s="1"/>
  <c r="E219" i="142" s="1"/>
  <c r="E219" i="143" s="1"/>
  <c r="E219" i="144" s="1"/>
  <c r="E219" i="145" s="1"/>
  <c r="E219" i="146" s="1"/>
  <c r="E219" i="147" s="1"/>
  <c r="E219" i="148" s="1"/>
  <c r="E219" i="149" s="1"/>
  <c r="E219" i="150" s="1"/>
  <c r="E219" i="151" s="1"/>
  <c r="E219" i="152" s="1"/>
  <c r="E219" i="153" s="1"/>
  <c r="E219" i="154" s="1"/>
  <c r="E219" i="155" s="1"/>
  <c r="E219" i="156" s="1"/>
  <c r="E219" i="157" s="1"/>
  <c r="E219" i="158" s="1"/>
  <c r="E219" i="159" s="1"/>
  <c r="E219" i="160" s="1"/>
  <c r="E219" i="161" s="1"/>
  <c r="E219" i="162" s="1"/>
  <c r="E219" i="163" s="1"/>
  <c r="E220" i="106"/>
  <c r="E220" i="107" s="1"/>
  <c r="E220" i="108" s="1"/>
  <c r="E220" i="109" s="1"/>
  <c r="E220" i="110" s="1"/>
  <c r="E220" i="111" s="1"/>
  <c r="E220" i="112" s="1"/>
  <c r="E220" i="113" s="1"/>
  <c r="E220" i="114" s="1"/>
  <c r="E220" i="115" s="1"/>
  <c r="E220" i="116" s="1"/>
  <c r="E220" i="117" s="1"/>
  <c r="E220" i="118" s="1"/>
  <c r="E220" i="119" s="1"/>
  <c r="E220" i="120" s="1"/>
  <c r="E220" i="121" s="1"/>
  <c r="E220" i="122" s="1"/>
  <c r="E220" i="123" s="1"/>
  <c r="E220" i="124" s="1"/>
  <c r="E220" i="125" s="1"/>
  <c r="E220" i="126" s="1"/>
  <c r="E220" i="127" s="1"/>
  <c r="E220" i="128" s="1"/>
  <c r="E220" i="129" s="1"/>
  <c r="E220" i="130" s="1"/>
  <c r="E220" i="131" s="1"/>
  <c r="E220" i="132" s="1"/>
  <c r="E220" i="133" s="1"/>
  <c r="E220" i="134" s="1"/>
  <c r="E220" i="135" s="1"/>
  <c r="E220" i="136" s="1"/>
  <c r="E220" i="137" s="1"/>
  <c r="E220" i="138" s="1"/>
  <c r="E220" i="139" s="1"/>
  <c r="E220" i="140" s="1"/>
  <c r="E220" i="141" s="1"/>
  <c r="E220" i="142" s="1"/>
  <c r="E220" i="143" s="1"/>
  <c r="E220" i="144" s="1"/>
  <c r="E220" i="145" s="1"/>
  <c r="E220" i="146" s="1"/>
  <c r="E220" i="147" s="1"/>
  <c r="E220" i="148" s="1"/>
  <c r="E220" i="149" s="1"/>
  <c r="E220" i="150" s="1"/>
  <c r="E220" i="151" s="1"/>
  <c r="E220" i="152" s="1"/>
  <c r="E220" i="153" s="1"/>
  <c r="E220" i="154" s="1"/>
  <c r="E220" i="155" s="1"/>
  <c r="E220" i="156" s="1"/>
  <c r="E220" i="157" s="1"/>
  <c r="E220" i="158" s="1"/>
  <c r="E220" i="159" s="1"/>
  <c r="E220" i="160" s="1"/>
  <c r="E220" i="161" s="1"/>
  <c r="E220" i="162" s="1"/>
  <c r="E220" i="163" s="1"/>
  <c r="E221" i="106"/>
  <c r="E221" i="107" s="1"/>
  <c r="E221" i="108" s="1"/>
  <c r="E221" i="109" s="1"/>
  <c r="E221" i="110" s="1"/>
  <c r="E221" i="111" s="1"/>
  <c r="E221" i="112" s="1"/>
  <c r="E221" i="113" s="1"/>
  <c r="E221" i="114" s="1"/>
  <c r="E221" i="115" s="1"/>
  <c r="E221" i="116" s="1"/>
  <c r="E221" i="117" s="1"/>
  <c r="E221" i="118" s="1"/>
  <c r="E221" i="119" s="1"/>
  <c r="E221" i="120" s="1"/>
  <c r="E221" i="121" s="1"/>
  <c r="E221" i="122" s="1"/>
  <c r="E221" i="123" s="1"/>
  <c r="E221" i="124" s="1"/>
  <c r="E221" i="125" s="1"/>
  <c r="E221" i="126" s="1"/>
  <c r="E221" i="127" s="1"/>
  <c r="E221" i="128" s="1"/>
  <c r="E221" i="129" s="1"/>
  <c r="E221" i="130" s="1"/>
  <c r="E221" i="131" s="1"/>
  <c r="E221" i="132" s="1"/>
  <c r="E221" i="133" s="1"/>
  <c r="E221" i="134" s="1"/>
  <c r="E221" i="135" s="1"/>
  <c r="E221" i="136" s="1"/>
  <c r="E221" i="137" s="1"/>
  <c r="E221" i="138" s="1"/>
  <c r="E221" i="139" s="1"/>
  <c r="E221" i="140" s="1"/>
  <c r="E221" i="141" s="1"/>
  <c r="E221" i="142" s="1"/>
  <c r="E221" i="143" s="1"/>
  <c r="E221" i="144" s="1"/>
  <c r="E221" i="145" s="1"/>
  <c r="E221" i="146" s="1"/>
  <c r="E221" i="147" s="1"/>
  <c r="E221" i="148" s="1"/>
  <c r="E221" i="149" s="1"/>
  <c r="E221" i="150" s="1"/>
  <c r="E221" i="151" s="1"/>
  <c r="E221" i="152" s="1"/>
  <c r="E221" i="153" s="1"/>
  <c r="E221" i="154" s="1"/>
  <c r="E221" i="155" s="1"/>
  <c r="E221" i="156" s="1"/>
  <c r="E221" i="157" s="1"/>
  <c r="E221" i="158" s="1"/>
  <c r="E221" i="159" s="1"/>
  <c r="E221" i="160" s="1"/>
  <c r="E221" i="161" s="1"/>
  <c r="E221" i="162" s="1"/>
  <c r="E221" i="163" s="1"/>
  <c r="E222" i="106"/>
  <c r="E222" i="107" s="1"/>
  <c r="E222" i="108" s="1"/>
  <c r="E222" i="109" s="1"/>
  <c r="E222" i="110" s="1"/>
  <c r="E222" i="111" s="1"/>
  <c r="E222" i="112" s="1"/>
  <c r="E222" i="113" s="1"/>
  <c r="E222" i="114" s="1"/>
  <c r="E222" i="115" s="1"/>
  <c r="E222" i="116" s="1"/>
  <c r="E222" i="117" s="1"/>
  <c r="E222" i="118" s="1"/>
  <c r="E222" i="119" s="1"/>
  <c r="E222" i="120" s="1"/>
  <c r="E222" i="121" s="1"/>
  <c r="E222" i="122" s="1"/>
  <c r="E222" i="123" s="1"/>
  <c r="E222" i="124" s="1"/>
  <c r="E222" i="125" s="1"/>
  <c r="E222" i="126" s="1"/>
  <c r="E222" i="127" s="1"/>
  <c r="E222" i="128" s="1"/>
  <c r="E222" i="129" s="1"/>
  <c r="E222" i="130" s="1"/>
  <c r="E222" i="131" s="1"/>
  <c r="E222" i="132" s="1"/>
  <c r="E222" i="133" s="1"/>
  <c r="E222" i="134" s="1"/>
  <c r="E222" i="135" s="1"/>
  <c r="E222" i="136" s="1"/>
  <c r="E222" i="137" s="1"/>
  <c r="E222" i="138" s="1"/>
  <c r="E222" i="139" s="1"/>
  <c r="E222" i="140" s="1"/>
  <c r="E222" i="141" s="1"/>
  <c r="E222" i="142" s="1"/>
  <c r="E222" i="143" s="1"/>
  <c r="E222" i="144" s="1"/>
  <c r="E222" i="145" s="1"/>
  <c r="E222" i="146" s="1"/>
  <c r="E222" i="147" s="1"/>
  <c r="E222" i="148" s="1"/>
  <c r="E222" i="149" s="1"/>
  <c r="E222" i="150" s="1"/>
  <c r="E222" i="151" s="1"/>
  <c r="E222" i="152" s="1"/>
  <c r="E222" i="153" s="1"/>
  <c r="E222" i="154" s="1"/>
  <c r="E222" i="155" s="1"/>
  <c r="E222" i="156" s="1"/>
  <c r="E222" i="157" s="1"/>
  <c r="E222" i="158" s="1"/>
  <c r="E222" i="159" s="1"/>
  <c r="E222" i="160" s="1"/>
  <c r="E222" i="161" s="1"/>
  <c r="E222" i="162" s="1"/>
  <c r="E222" i="163" s="1"/>
  <c r="E223" i="106"/>
  <c r="E223" i="107" s="1"/>
  <c r="E223" i="108" s="1"/>
  <c r="E223" i="109" s="1"/>
  <c r="E223" i="110" s="1"/>
  <c r="E223" i="111" s="1"/>
  <c r="E223" i="112" s="1"/>
  <c r="E223" i="113" s="1"/>
  <c r="E223" i="114" s="1"/>
  <c r="E223" i="115" s="1"/>
  <c r="E223" i="116" s="1"/>
  <c r="E223" i="117" s="1"/>
  <c r="E223" i="118" s="1"/>
  <c r="E223" i="119" s="1"/>
  <c r="E223" i="120" s="1"/>
  <c r="E223" i="121" s="1"/>
  <c r="E223" i="122" s="1"/>
  <c r="E223" i="123" s="1"/>
  <c r="E223" i="124" s="1"/>
  <c r="E223" i="125" s="1"/>
  <c r="E223" i="126" s="1"/>
  <c r="E223" i="127" s="1"/>
  <c r="E223" i="128" s="1"/>
  <c r="E223" i="129" s="1"/>
  <c r="E223" i="130" s="1"/>
  <c r="E223" i="131" s="1"/>
  <c r="E223" i="132" s="1"/>
  <c r="E223" i="133" s="1"/>
  <c r="E223" i="134" s="1"/>
  <c r="E223" i="135" s="1"/>
  <c r="E223" i="136" s="1"/>
  <c r="E223" i="137" s="1"/>
  <c r="E223" i="138" s="1"/>
  <c r="E223" i="139" s="1"/>
  <c r="E223" i="140" s="1"/>
  <c r="E223" i="141" s="1"/>
  <c r="E223" i="142" s="1"/>
  <c r="E223" i="143" s="1"/>
  <c r="E223" i="144" s="1"/>
  <c r="E223" i="145" s="1"/>
  <c r="E223" i="146" s="1"/>
  <c r="E223" i="147" s="1"/>
  <c r="E223" i="148" s="1"/>
  <c r="E223" i="149" s="1"/>
  <c r="E223" i="150" s="1"/>
  <c r="E223" i="151" s="1"/>
  <c r="E223" i="152" s="1"/>
  <c r="E223" i="153" s="1"/>
  <c r="E223" i="154" s="1"/>
  <c r="E223" i="155" s="1"/>
  <c r="E223" i="156" s="1"/>
  <c r="E223" i="157" s="1"/>
  <c r="E223" i="158" s="1"/>
  <c r="E223" i="159" s="1"/>
  <c r="E223" i="160" s="1"/>
  <c r="E223" i="161" s="1"/>
  <c r="E223" i="162" s="1"/>
  <c r="E223" i="163" s="1"/>
  <c r="E224" i="106"/>
  <c r="E224" i="107" s="1"/>
  <c r="E224" i="108" s="1"/>
  <c r="E224" i="109" s="1"/>
  <c r="E224" i="110" s="1"/>
  <c r="E224" i="111" s="1"/>
  <c r="E224" i="112" s="1"/>
  <c r="E224" i="113" s="1"/>
  <c r="E224" i="114" s="1"/>
  <c r="E224" i="115" s="1"/>
  <c r="E224" i="116" s="1"/>
  <c r="E224" i="117" s="1"/>
  <c r="E224" i="118" s="1"/>
  <c r="E224" i="119" s="1"/>
  <c r="E224" i="120" s="1"/>
  <c r="E224" i="121" s="1"/>
  <c r="E224" i="122" s="1"/>
  <c r="E224" i="123" s="1"/>
  <c r="E224" i="124" s="1"/>
  <c r="E224" i="125" s="1"/>
  <c r="E224" i="126" s="1"/>
  <c r="E224" i="127" s="1"/>
  <c r="E224" i="128" s="1"/>
  <c r="E224" i="129" s="1"/>
  <c r="E224" i="130" s="1"/>
  <c r="E224" i="131" s="1"/>
  <c r="E224" i="132" s="1"/>
  <c r="E224" i="133" s="1"/>
  <c r="E224" i="134" s="1"/>
  <c r="E224" i="135" s="1"/>
  <c r="E224" i="136" s="1"/>
  <c r="E224" i="137" s="1"/>
  <c r="E224" i="138" s="1"/>
  <c r="E224" i="139" s="1"/>
  <c r="E224" i="140" s="1"/>
  <c r="E224" i="141" s="1"/>
  <c r="E224" i="142" s="1"/>
  <c r="E224" i="143" s="1"/>
  <c r="E224" i="144" s="1"/>
  <c r="E224" i="145" s="1"/>
  <c r="E224" i="146" s="1"/>
  <c r="E224" i="147" s="1"/>
  <c r="E224" i="148" s="1"/>
  <c r="E224" i="149" s="1"/>
  <c r="E224" i="150" s="1"/>
  <c r="E224" i="151" s="1"/>
  <c r="E224" i="152" s="1"/>
  <c r="E224" i="153" s="1"/>
  <c r="E224" i="154" s="1"/>
  <c r="E224" i="155" s="1"/>
  <c r="E224" i="156" s="1"/>
  <c r="E224" i="157" s="1"/>
  <c r="E224" i="158" s="1"/>
  <c r="E224" i="159" s="1"/>
  <c r="E224" i="160" s="1"/>
  <c r="E224" i="161" s="1"/>
  <c r="E224" i="162" s="1"/>
  <c r="E224" i="163" s="1"/>
  <c r="E225" i="106"/>
  <c r="E225" i="107" s="1"/>
  <c r="E225" i="108" s="1"/>
  <c r="E225" i="109" s="1"/>
  <c r="E225" i="110" s="1"/>
  <c r="E225" i="111" s="1"/>
  <c r="E225" i="112" s="1"/>
  <c r="E225" i="113" s="1"/>
  <c r="E225" i="114" s="1"/>
  <c r="E225" i="115" s="1"/>
  <c r="E225" i="116" s="1"/>
  <c r="E225" i="117" s="1"/>
  <c r="E225" i="118" s="1"/>
  <c r="E225" i="119" s="1"/>
  <c r="E225" i="120" s="1"/>
  <c r="E225" i="121" s="1"/>
  <c r="E225" i="122" s="1"/>
  <c r="E225" i="123" s="1"/>
  <c r="E225" i="124" s="1"/>
  <c r="E225" i="125" s="1"/>
  <c r="E225" i="126" s="1"/>
  <c r="E225" i="127" s="1"/>
  <c r="E225" i="128" s="1"/>
  <c r="E225" i="129" s="1"/>
  <c r="E225" i="130" s="1"/>
  <c r="E225" i="131" s="1"/>
  <c r="E225" i="132" s="1"/>
  <c r="E225" i="133" s="1"/>
  <c r="E225" i="134" s="1"/>
  <c r="E225" i="135" s="1"/>
  <c r="E225" i="136" s="1"/>
  <c r="E225" i="137" s="1"/>
  <c r="E225" i="138" s="1"/>
  <c r="E225" i="139" s="1"/>
  <c r="E225" i="140" s="1"/>
  <c r="E225" i="141" s="1"/>
  <c r="E225" i="142" s="1"/>
  <c r="E225" i="143" s="1"/>
  <c r="E225" i="144" s="1"/>
  <c r="E225" i="145" s="1"/>
  <c r="E225" i="146" s="1"/>
  <c r="E225" i="147" s="1"/>
  <c r="E225" i="148" s="1"/>
  <c r="E225" i="149" s="1"/>
  <c r="E225" i="150" s="1"/>
  <c r="E225" i="151" s="1"/>
  <c r="E225" i="152" s="1"/>
  <c r="E225" i="153" s="1"/>
  <c r="E225" i="154" s="1"/>
  <c r="E225" i="155" s="1"/>
  <c r="E225" i="156" s="1"/>
  <c r="E225" i="157" s="1"/>
  <c r="E225" i="158" s="1"/>
  <c r="E225" i="159" s="1"/>
  <c r="E225" i="160" s="1"/>
  <c r="E225" i="161" s="1"/>
  <c r="E225" i="162" s="1"/>
  <c r="E225" i="163" s="1"/>
  <c r="E226" i="106"/>
  <c r="E226" i="107" s="1"/>
  <c r="E226" i="108" s="1"/>
  <c r="E226" i="109" s="1"/>
  <c r="E226" i="110" s="1"/>
  <c r="E226" i="111" s="1"/>
  <c r="E226" i="112" s="1"/>
  <c r="E226" i="113" s="1"/>
  <c r="E226" i="114" s="1"/>
  <c r="E226" i="115" s="1"/>
  <c r="E226" i="116" s="1"/>
  <c r="E226" i="117" s="1"/>
  <c r="E226" i="118" s="1"/>
  <c r="E226" i="119" s="1"/>
  <c r="E226" i="120" s="1"/>
  <c r="E226" i="121" s="1"/>
  <c r="E226" i="122" s="1"/>
  <c r="E226" i="123" s="1"/>
  <c r="E226" i="124" s="1"/>
  <c r="E226" i="125" s="1"/>
  <c r="E226" i="126" s="1"/>
  <c r="E226" i="127" s="1"/>
  <c r="E226" i="128" s="1"/>
  <c r="E226" i="129" s="1"/>
  <c r="E226" i="130" s="1"/>
  <c r="E226" i="131" s="1"/>
  <c r="E226" i="132" s="1"/>
  <c r="E226" i="133" s="1"/>
  <c r="E226" i="134" s="1"/>
  <c r="E226" i="135" s="1"/>
  <c r="E226" i="136" s="1"/>
  <c r="E226" i="137" s="1"/>
  <c r="E226" i="138" s="1"/>
  <c r="E226" i="139" s="1"/>
  <c r="E226" i="140" s="1"/>
  <c r="E226" i="141" s="1"/>
  <c r="E226" i="142" s="1"/>
  <c r="E226" i="143" s="1"/>
  <c r="E226" i="144" s="1"/>
  <c r="E226" i="145" s="1"/>
  <c r="E226" i="146" s="1"/>
  <c r="E226" i="147" s="1"/>
  <c r="E226" i="148" s="1"/>
  <c r="E226" i="149" s="1"/>
  <c r="E226" i="150" s="1"/>
  <c r="E226" i="151" s="1"/>
  <c r="E226" i="152" s="1"/>
  <c r="E226" i="153" s="1"/>
  <c r="E226" i="154" s="1"/>
  <c r="E226" i="155" s="1"/>
  <c r="E226" i="156" s="1"/>
  <c r="E226" i="157" s="1"/>
  <c r="E226" i="158" s="1"/>
  <c r="E226" i="159" s="1"/>
  <c r="E226" i="160" s="1"/>
  <c r="E226" i="161" s="1"/>
  <c r="E226" i="162" s="1"/>
  <c r="E226" i="163" s="1"/>
  <c r="E227" i="106"/>
  <c r="E227" i="107" s="1"/>
  <c r="E227" i="108" s="1"/>
  <c r="E227" i="109" s="1"/>
  <c r="E227" i="110" s="1"/>
  <c r="E227" i="111" s="1"/>
  <c r="E227" i="112" s="1"/>
  <c r="E227" i="113" s="1"/>
  <c r="E227" i="114" s="1"/>
  <c r="E227" i="115" s="1"/>
  <c r="E227" i="116" s="1"/>
  <c r="E227" i="117" s="1"/>
  <c r="E227" i="118" s="1"/>
  <c r="E227" i="119" s="1"/>
  <c r="E227" i="120" s="1"/>
  <c r="E227" i="121" s="1"/>
  <c r="E227" i="122" s="1"/>
  <c r="E227" i="123" s="1"/>
  <c r="E227" i="124" s="1"/>
  <c r="E227" i="125" s="1"/>
  <c r="E227" i="126" s="1"/>
  <c r="E227" i="127" s="1"/>
  <c r="E227" i="128" s="1"/>
  <c r="E227" i="129" s="1"/>
  <c r="E227" i="130" s="1"/>
  <c r="E227" i="131" s="1"/>
  <c r="E227" i="132" s="1"/>
  <c r="E227" i="133" s="1"/>
  <c r="E227" i="134" s="1"/>
  <c r="E227" i="135" s="1"/>
  <c r="E227" i="136" s="1"/>
  <c r="E227" i="137" s="1"/>
  <c r="E227" i="138" s="1"/>
  <c r="E227" i="139" s="1"/>
  <c r="E227" i="140" s="1"/>
  <c r="E227" i="141" s="1"/>
  <c r="E227" i="142" s="1"/>
  <c r="E227" i="143" s="1"/>
  <c r="E227" i="144" s="1"/>
  <c r="E227" i="145" s="1"/>
  <c r="E227" i="146" s="1"/>
  <c r="E227" i="147" s="1"/>
  <c r="E227" i="148" s="1"/>
  <c r="E227" i="149" s="1"/>
  <c r="E227" i="150" s="1"/>
  <c r="E227" i="151" s="1"/>
  <c r="E227" i="152" s="1"/>
  <c r="E227" i="153" s="1"/>
  <c r="E227" i="154" s="1"/>
  <c r="E227" i="155" s="1"/>
  <c r="E227" i="156" s="1"/>
  <c r="E227" i="157" s="1"/>
  <c r="E227" i="158" s="1"/>
  <c r="E227" i="159" s="1"/>
  <c r="E227" i="160" s="1"/>
  <c r="E227" i="161" s="1"/>
  <c r="E227" i="162" s="1"/>
  <c r="E227" i="163" s="1"/>
  <c r="E228" i="106"/>
  <c r="E228" i="107" s="1"/>
  <c r="E228" i="108" s="1"/>
  <c r="E228" i="109" s="1"/>
  <c r="E228" i="110" s="1"/>
  <c r="E228" i="111" s="1"/>
  <c r="E228" i="112" s="1"/>
  <c r="E228" i="113" s="1"/>
  <c r="E228" i="114" s="1"/>
  <c r="E228" i="115" s="1"/>
  <c r="E228" i="116" s="1"/>
  <c r="E228" i="117" s="1"/>
  <c r="E228" i="118" s="1"/>
  <c r="E228" i="119" s="1"/>
  <c r="E228" i="120" s="1"/>
  <c r="E228" i="121" s="1"/>
  <c r="E228" i="122" s="1"/>
  <c r="E228" i="123" s="1"/>
  <c r="E228" i="124" s="1"/>
  <c r="E228" i="125" s="1"/>
  <c r="E228" i="126" s="1"/>
  <c r="E228" i="127" s="1"/>
  <c r="E228" i="128" s="1"/>
  <c r="E228" i="129" s="1"/>
  <c r="E228" i="130" s="1"/>
  <c r="E228" i="131" s="1"/>
  <c r="E228" i="132" s="1"/>
  <c r="E228" i="133" s="1"/>
  <c r="E228" i="134" s="1"/>
  <c r="E228" i="135" s="1"/>
  <c r="E228" i="136" s="1"/>
  <c r="E228" i="137" s="1"/>
  <c r="E228" i="138" s="1"/>
  <c r="E228" i="139" s="1"/>
  <c r="E228" i="140" s="1"/>
  <c r="E228" i="141" s="1"/>
  <c r="E228" i="142" s="1"/>
  <c r="E228" i="143" s="1"/>
  <c r="E228" i="144" s="1"/>
  <c r="E228" i="145" s="1"/>
  <c r="E228" i="146" s="1"/>
  <c r="E228" i="147" s="1"/>
  <c r="E228" i="148" s="1"/>
  <c r="E228" i="149" s="1"/>
  <c r="E228" i="150" s="1"/>
  <c r="E228" i="151" s="1"/>
  <c r="E228" i="152" s="1"/>
  <c r="E228" i="153" s="1"/>
  <c r="E228" i="154" s="1"/>
  <c r="E228" i="155" s="1"/>
  <c r="E228" i="156" s="1"/>
  <c r="E228" i="157" s="1"/>
  <c r="E228" i="158" s="1"/>
  <c r="E228" i="159" s="1"/>
  <c r="E228" i="160" s="1"/>
  <c r="E228" i="161" s="1"/>
  <c r="E228" i="162" s="1"/>
  <c r="E228" i="163" s="1"/>
  <c r="E229" i="106"/>
  <c r="E229" i="107" s="1"/>
  <c r="E229" i="108" s="1"/>
  <c r="E229" i="109" s="1"/>
  <c r="E229" i="110" s="1"/>
  <c r="E229" i="111" s="1"/>
  <c r="E229" i="112" s="1"/>
  <c r="E229" i="113" s="1"/>
  <c r="E229" i="114" s="1"/>
  <c r="E229" i="115" s="1"/>
  <c r="E229" i="116" s="1"/>
  <c r="E229" i="117" s="1"/>
  <c r="E229" i="118" s="1"/>
  <c r="E229" i="119" s="1"/>
  <c r="E229" i="120" s="1"/>
  <c r="E229" i="121" s="1"/>
  <c r="E229" i="122" s="1"/>
  <c r="E229" i="123" s="1"/>
  <c r="E229" i="124" s="1"/>
  <c r="E229" i="125" s="1"/>
  <c r="E229" i="126" s="1"/>
  <c r="E229" i="127" s="1"/>
  <c r="E229" i="128" s="1"/>
  <c r="E229" i="129" s="1"/>
  <c r="E229" i="130" s="1"/>
  <c r="E229" i="131" s="1"/>
  <c r="E229" i="132" s="1"/>
  <c r="E229" i="133" s="1"/>
  <c r="E229" i="134" s="1"/>
  <c r="E229" i="135" s="1"/>
  <c r="E229" i="136" s="1"/>
  <c r="E229" i="137" s="1"/>
  <c r="E229" i="138" s="1"/>
  <c r="E229" i="139" s="1"/>
  <c r="E229" i="140" s="1"/>
  <c r="E229" i="141" s="1"/>
  <c r="E229" i="142" s="1"/>
  <c r="E229" i="143" s="1"/>
  <c r="E229" i="144" s="1"/>
  <c r="E229" i="145" s="1"/>
  <c r="E229" i="146" s="1"/>
  <c r="E229" i="147" s="1"/>
  <c r="E229" i="148" s="1"/>
  <c r="E229" i="149" s="1"/>
  <c r="E229" i="150" s="1"/>
  <c r="E229" i="151" s="1"/>
  <c r="E229" i="152" s="1"/>
  <c r="E229" i="153" s="1"/>
  <c r="E229" i="154" s="1"/>
  <c r="E229" i="155" s="1"/>
  <c r="E229" i="156" s="1"/>
  <c r="E229" i="157" s="1"/>
  <c r="E229" i="158" s="1"/>
  <c r="E229" i="159" s="1"/>
  <c r="E229" i="160" s="1"/>
  <c r="E229" i="161" s="1"/>
  <c r="E229" i="162" s="1"/>
  <c r="E229" i="163" s="1"/>
  <c r="E230" i="106"/>
  <c r="E230" i="107" s="1"/>
  <c r="E230" i="108" s="1"/>
  <c r="E230" i="109" s="1"/>
  <c r="E230" i="110" s="1"/>
  <c r="E230" i="111" s="1"/>
  <c r="E230" i="112" s="1"/>
  <c r="E230" i="113" s="1"/>
  <c r="E230" i="114" s="1"/>
  <c r="E230" i="115" s="1"/>
  <c r="E230" i="116" s="1"/>
  <c r="E230" i="117" s="1"/>
  <c r="E230" i="118" s="1"/>
  <c r="E230" i="119" s="1"/>
  <c r="E230" i="120" s="1"/>
  <c r="E230" i="121" s="1"/>
  <c r="E230" i="122" s="1"/>
  <c r="E230" i="123" s="1"/>
  <c r="E230" i="124" s="1"/>
  <c r="E230" i="125" s="1"/>
  <c r="E230" i="126" s="1"/>
  <c r="E230" i="127" s="1"/>
  <c r="E230" i="128" s="1"/>
  <c r="E230" i="129" s="1"/>
  <c r="E230" i="130" s="1"/>
  <c r="E230" i="131" s="1"/>
  <c r="E230" i="132" s="1"/>
  <c r="E230" i="133" s="1"/>
  <c r="E230" i="134" s="1"/>
  <c r="E230" i="135" s="1"/>
  <c r="E230" i="136" s="1"/>
  <c r="E230" i="137" s="1"/>
  <c r="E230" i="138" s="1"/>
  <c r="E230" i="139" s="1"/>
  <c r="E230" i="140" s="1"/>
  <c r="E230" i="141" s="1"/>
  <c r="E230" i="142" s="1"/>
  <c r="E230" i="143" s="1"/>
  <c r="E230" i="144" s="1"/>
  <c r="E230" i="145" s="1"/>
  <c r="E230" i="146" s="1"/>
  <c r="E230" i="147" s="1"/>
  <c r="E230" i="148" s="1"/>
  <c r="E230" i="149" s="1"/>
  <c r="E230" i="150" s="1"/>
  <c r="E230" i="151" s="1"/>
  <c r="E230" i="152" s="1"/>
  <c r="E230" i="153" s="1"/>
  <c r="E230" i="154" s="1"/>
  <c r="E230" i="155" s="1"/>
  <c r="E230" i="156" s="1"/>
  <c r="E230" i="157" s="1"/>
  <c r="E230" i="158" s="1"/>
  <c r="E230" i="159" s="1"/>
  <c r="E230" i="160" s="1"/>
  <c r="E230" i="161" s="1"/>
  <c r="E230" i="162" s="1"/>
  <c r="E230" i="163" s="1"/>
  <c r="E231" i="106"/>
  <c r="E231" i="107" s="1"/>
  <c r="E231" i="108" s="1"/>
  <c r="E231" i="109" s="1"/>
  <c r="E231" i="110" s="1"/>
  <c r="E231" i="111" s="1"/>
  <c r="E231" i="112" s="1"/>
  <c r="E231" i="113" s="1"/>
  <c r="E231" i="114" s="1"/>
  <c r="E231" i="115" s="1"/>
  <c r="E231" i="116" s="1"/>
  <c r="E231" i="117" s="1"/>
  <c r="E231" i="118" s="1"/>
  <c r="E231" i="119" s="1"/>
  <c r="E231" i="120" s="1"/>
  <c r="E231" i="121" s="1"/>
  <c r="E231" i="122" s="1"/>
  <c r="E231" i="123" s="1"/>
  <c r="E231" i="124" s="1"/>
  <c r="E231" i="125" s="1"/>
  <c r="E231" i="126" s="1"/>
  <c r="E231" i="127" s="1"/>
  <c r="E231" i="128" s="1"/>
  <c r="E231" i="129" s="1"/>
  <c r="E231" i="130" s="1"/>
  <c r="E231" i="131" s="1"/>
  <c r="E231" i="132" s="1"/>
  <c r="E231" i="133" s="1"/>
  <c r="E231" i="134" s="1"/>
  <c r="E231" i="135" s="1"/>
  <c r="E231" i="136" s="1"/>
  <c r="E231" i="137" s="1"/>
  <c r="E231" i="138" s="1"/>
  <c r="E231" i="139" s="1"/>
  <c r="E231" i="140" s="1"/>
  <c r="E231" i="141" s="1"/>
  <c r="E231" i="142" s="1"/>
  <c r="E231" i="143" s="1"/>
  <c r="E231" i="144" s="1"/>
  <c r="E231" i="145" s="1"/>
  <c r="E231" i="146" s="1"/>
  <c r="E231" i="147" s="1"/>
  <c r="E231" i="148" s="1"/>
  <c r="E231" i="149" s="1"/>
  <c r="E231" i="150" s="1"/>
  <c r="E231" i="151" s="1"/>
  <c r="E231" i="152" s="1"/>
  <c r="E231" i="153" s="1"/>
  <c r="E231" i="154" s="1"/>
  <c r="E231" i="155" s="1"/>
  <c r="E231" i="156" s="1"/>
  <c r="E231" i="157" s="1"/>
  <c r="E231" i="158" s="1"/>
  <c r="E231" i="159" s="1"/>
  <c r="E231" i="160" s="1"/>
  <c r="E231" i="161" s="1"/>
  <c r="E231" i="162" s="1"/>
  <c r="E231" i="163" s="1"/>
  <c r="E232" i="106"/>
  <c r="E232" i="107" s="1"/>
  <c r="E232" i="108" s="1"/>
  <c r="E232" i="109" s="1"/>
  <c r="E232" i="110" s="1"/>
  <c r="E232" i="111" s="1"/>
  <c r="E232" i="112" s="1"/>
  <c r="E232" i="113" s="1"/>
  <c r="E232" i="114" s="1"/>
  <c r="E232" i="115" s="1"/>
  <c r="E232" i="116" s="1"/>
  <c r="E232" i="117" s="1"/>
  <c r="E232" i="118" s="1"/>
  <c r="E232" i="119" s="1"/>
  <c r="E232" i="120" s="1"/>
  <c r="E232" i="121" s="1"/>
  <c r="E232" i="122" s="1"/>
  <c r="E232" i="123" s="1"/>
  <c r="E232" i="124" s="1"/>
  <c r="E232" i="125" s="1"/>
  <c r="E232" i="126" s="1"/>
  <c r="E232" i="127" s="1"/>
  <c r="E232" i="128" s="1"/>
  <c r="E232" i="129" s="1"/>
  <c r="E232" i="130" s="1"/>
  <c r="E232" i="131" s="1"/>
  <c r="E232" i="132" s="1"/>
  <c r="E232" i="133" s="1"/>
  <c r="E232" i="134" s="1"/>
  <c r="E232" i="135" s="1"/>
  <c r="E232" i="136" s="1"/>
  <c r="E232" i="137" s="1"/>
  <c r="E232" i="138" s="1"/>
  <c r="E232" i="139" s="1"/>
  <c r="E232" i="140" s="1"/>
  <c r="E232" i="141" s="1"/>
  <c r="E232" i="142" s="1"/>
  <c r="E232" i="143" s="1"/>
  <c r="E232" i="144" s="1"/>
  <c r="E232" i="145" s="1"/>
  <c r="E232" i="146" s="1"/>
  <c r="E232" i="147" s="1"/>
  <c r="E232" i="148" s="1"/>
  <c r="E232" i="149" s="1"/>
  <c r="E232" i="150" s="1"/>
  <c r="E232" i="151" s="1"/>
  <c r="E232" i="152" s="1"/>
  <c r="E232" i="153" s="1"/>
  <c r="E232" i="154" s="1"/>
  <c r="E232" i="155" s="1"/>
  <c r="E232" i="156" s="1"/>
  <c r="E232" i="157" s="1"/>
  <c r="E232" i="158" s="1"/>
  <c r="E232" i="159" s="1"/>
  <c r="E232" i="160" s="1"/>
  <c r="E232" i="161" s="1"/>
  <c r="E232" i="162" s="1"/>
  <c r="E232" i="163" s="1"/>
  <c r="E233" i="106"/>
  <c r="E233" i="107" s="1"/>
  <c r="E233" i="108" s="1"/>
  <c r="E233" i="109" s="1"/>
  <c r="E233" i="110" s="1"/>
  <c r="E233" i="111" s="1"/>
  <c r="E233" i="112" s="1"/>
  <c r="E233" i="113" s="1"/>
  <c r="E233" i="114" s="1"/>
  <c r="E233" i="115" s="1"/>
  <c r="E233" i="116" s="1"/>
  <c r="E233" i="117" s="1"/>
  <c r="E233" i="118" s="1"/>
  <c r="E233" i="119" s="1"/>
  <c r="E233" i="120" s="1"/>
  <c r="E233" i="121" s="1"/>
  <c r="E233" i="122" s="1"/>
  <c r="E233" i="123" s="1"/>
  <c r="E233" i="124" s="1"/>
  <c r="E233" i="125" s="1"/>
  <c r="E233" i="126" s="1"/>
  <c r="E233" i="127" s="1"/>
  <c r="E233" i="128" s="1"/>
  <c r="E233" i="129" s="1"/>
  <c r="E233" i="130" s="1"/>
  <c r="E233" i="131" s="1"/>
  <c r="E233" i="132" s="1"/>
  <c r="E233" i="133" s="1"/>
  <c r="E233" i="134" s="1"/>
  <c r="E233" i="135" s="1"/>
  <c r="E233" i="136" s="1"/>
  <c r="E233" i="137" s="1"/>
  <c r="E233" i="138" s="1"/>
  <c r="E233" i="139" s="1"/>
  <c r="E233" i="140" s="1"/>
  <c r="E233" i="141" s="1"/>
  <c r="E233" i="142" s="1"/>
  <c r="E233" i="143" s="1"/>
  <c r="E233" i="144" s="1"/>
  <c r="E233" i="145" s="1"/>
  <c r="E233" i="146" s="1"/>
  <c r="E233" i="147" s="1"/>
  <c r="E233" i="148" s="1"/>
  <c r="E233" i="149" s="1"/>
  <c r="E233" i="150" s="1"/>
  <c r="E233" i="151" s="1"/>
  <c r="E233" i="152" s="1"/>
  <c r="E233" i="153" s="1"/>
  <c r="E233" i="154" s="1"/>
  <c r="E233" i="155" s="1"/>
  <c r="E233" i="156" s="1"/>
  <c r="E233" i="157" s="1"/>
  <c r="E233" i="158" s="1"/>
  <c r="E233" i="159" s="1"/>
  <c r="E233" i="160" s="1"/>
  <c r="E233" i="161" s="1"/>
  <c r="E233" i="162" s="1"/>
  <c r="E233" i="163" s="1"/>
  <c r="E234" i="106"/>
  <c r="E234" i="107" s="1"/>
  <c r="E234" i="108" s="1"/>
  <c r="E234" i="109" s="1"/>
  <c r="E234" i="110" s="1"/>
  <c r="E234" i="111" s="1"/>
  <c r="E234" i="112" s="1"/>
  <c r="E234" i="113" s="1"/>
  <c r="E234" i="114" s="1"/>
  <c r="E234" i="115" s="1"/>
  <c r="E234" i="116" s="1"/>
  <c r="E234" i="117" s="1"/>
  <c r="E234" i="118" s="1"/>
  <c r="E234" i="119" s="1"/>
  <c r="E234" i="120" s="1"/>
  <c r="E234" i="121" s="1"/>
  <c r="E234" i="122" s="1"/>
  <c r="E234" i="123" s="1"/>
  <c r="E234" i="124" s="1"/>
  <c r="E234" i="125" s="1"/>
  <c r="E234" i="126" s="1"/>
  <c r="E234" i="127" s="1"/>
  <c r="E234" i="128" s="1"/>
  <c r="E234" i="129" s="1"/>
  <c r="E234" i="130" s="1"/>
  <c r="E234" i="131" s="1"/>
  <c r="E234" i="132" s="1"/>
  <c r="E234" i="133" s="1"/>
  <c r="E234" i="134" s="1"/>
  <c r="E234" i="135" s="1"/>
  <c r="E234" i="136" s="1"/>
  <c r="E234" i="137" s="1"/>
  <c r="E234" i="138" s="1"/>
  <c r="E234" i="139" s="1"/>
  <c r="E234" i="140" s="1"/>
  <c r="E234" i="141" s="1"/>
  <c r="E234" i="142" s="1"/>
  <c r="E234" i="143" s="1"/>
  <c r="E234" i="144" s="1"/>
  <c r="E234" i="145" s="1"/>
  <c r="E234" i="146" s="1"/>
  <c r="E234" i="147" s="1"/>
  <c r="E234" i="148" s="1"/>
  <c r="E234" i="149" s="1"/>
  <c r="E234" i="150" s="1"/>
  <c r="E234" i="151" s="1"/>
  <c r="E234" i="152" s="1"/>
  <c r="E234" i="153" s="1"/>
  <c r="E234" i="154" s="1"/>
  <c r="E234" i="155" s="1"/>
  <c r="E234" i="156" s="1"/>
  <c r="E234" i="157" s="1"/>
  <c r="E234" i="158" s="1"/>
  <c r="E234" i="159" s="1"/>
  <c r="E234" i="160" s="1"/>
  <c r="E234" i="161" s="1"/>
  <c r="E234" i="162" s="1"/>
  <c r="E234" i="163" s="1"/>
  <c r="E235" i="106"/>
  <c r="E235" i="107" s="1"/>
  <c r="E235" i="108" s="1"/>
  <c r="E235" i="109" s="1"/>
  <c r="E235" i="110" s="1"/>
  <c r="E235" i="111" s="1"/>
  <c r="E235" i="112" s="1"/>
  <c r="E235" i="113" s="1"/>
  <c r="E235" i="114" s="1"/>
  <c r="E235" i="115" s="1"/>
  <c r="E235" i="116" s="1"/>
  <c r="E235" i="117" s="1"/>
  <c r="E235" i="118" s="1"/>
  <c r="E235" i="119" s="1"/>
  <c r="E235" i="120" s="1"/>
  <c r="E235" i="121" s="1"/>
  <c r="E235" i="122" s="1"/>
  <c r="E235" i="123" s="1"/>
  <c r="E235" i="124" s="1"/>
  <c r="E235" i="125" s="1"/>
  <c r="E235" i="126" s="1"/>
  <c r="E235" i="127" s="1"/>
  <c r="E235" i="128" s="1"/>
  <c r="E235" i="129" s="1"/>
  <c r="E235" i="130" s="1"/>
  <c r="E235" i="131" s="1"/>
  <c r="E235" i="132" s="1"/>
  <c r="E235" i="133" s="1"/>
  <c r="E235" i="134" s="1"/>
  <c r="E235" i="135" s="1"/>
  <c r="E235" i="136" s="1"/>
  <c r="E235" i="137" s="1"/>
  <c r="E235" i="138" s="1"/>
  <c r="E235" i="139" s="1"/>
  <c r="E235" i="140" s="1"/>
  <c r="E235" i="141" s="1"/>
  <c r="E235" i="142" s="1"/>
  <c r="E235" i="143" s="1"/>
  <c r="E235" i="144" s="1"/>
  <c r="E235" i="145" s="1"/>
  <c r="E235" i="146" s="1"/>
  <c r="E235" i="147" s="1"/>
  <c r="E235" i="148" s="1"/>
  <c r="E235" i="149" s="1"/>
  <c r="E235" i="150" s="1"/>
  <c r="E235" i="151" s="1"/>
  <c r="E235" i="152" s="1"/>
  <c r="E235" i="153" s="1"/>
  <c r="E235" i="154" s="1"/>
  <c r="E235" i="155" s="1"/>
  <c r="E235" i="156" s="1"/>
  <c r="E235" i="157" s="1"/>
  <c r="E235" i="158" s="1"/>
  <c r="E235" i="159" s="1"/>
  <c r="E235" i="160" s="1"/>
  <c r="E235" i="161" s="1"/>
  <c r="E235" i="162" s="1"/>
  <c r="E235" i="163" s="1"/>
  <c r="E236" i="106"/>
  <c r="E236" i="107" s="1"/>
  <c r="E236" i="108" s="1"/>
  <c r="E236" i="109" s="1"/>
  <c r="E236" i="110" s="1"/>
  <c r="E236" i="111" s="1"/>
  <c r="E236" i="112" s="1"/>
  <c r="E236" i="113" s="1"/>
  <c r="E236" i="114" s="1"/>
  <c r="E236" i="115" s="1"/>
  <c r="E236" i="116" s="1"/>
  <c r="E236" i="117" s="1"/>
  <c r="E236" i="118" s="1"/>
  <c r="E236" i="119" s="1"/>
  <c r="E236" i="120" s="1"/>
  <c r="E236" i="121" s="1"/>
  <c r="E236" i="122" s="1"/>
  <c r="E236" i="123" s="1"/>
  <c r="E236" i="124" s="1"/>
  <c r="E236" i="125" s="1"/>
  <c r="E236" i="126" s="1"/>
  <c r="E236" i="127" s="1"/>
  <c r="E236" i="128" s="1"/>
  <c r="E236" i="129" s="1"/>
  <c r="E236" i="130" s="1"/>
  <c r="E236" i="131" s="1"/>
  <c r="E236" i="132" s="1"/>
  <c r="E236" i="133" s="1"/>
  <c r="E236" i="134" s="1"/>
  <c r="E236" i="135" s="1"/>
  <c r="E236" i="136" s="1"/>
  <c r="E236" i="137" s="1"/>
  <c r="E236" i="138" s="1"/>
  <c r="E236" i="139" s="1"/>
  <c r="E236" i="140" s="1"/>
  <c r="E236" i="141" s="1"/>
  <c r="E236" i="142" s="1"/>
  <c r="E236" i="143" s="1"/>
  <c r="E236" i="144" s="1"/>
  <c r="E236" i="145" s="1"/>
  <c r="E236" i="146" s="1"/>
  <c r="E236" i="147" s="1"/>
  <c r="E236" i="148" s="1"/>
  <c r="E236" i="149" s="1"/>
  <c r="E236" i="150" s="1"/>
  <c r="E236" i="151" s="1"/>
  <c r="E236" i="152" s="1"/>
  <c r="E236" i="153" s="1"/>
  <c r="E236" i="154" s="1"/>
  <c r="E236" i="155" s="1"/>
  <c r="E236" i="156" s="1"/>
  <c r="E236" i="157" s="1"/>
  <c r="E236" i="158" s="1"/>
  <c r="E236" i="159" s="1"/>
  <c r="E236" i="160" s="1"/>
  <c r="E236" i="161" s="1"/>
  <c r="E236" i="162" s="1"/>
  <c r="E236" i="163" s="1"/>
  <c r="E237" i="106"/>
  <c r="E237" i="107" s="1"/>
  <c r="E237" i="108" s="1"/>
  <c r="E237" i="109" s="1"/>
  <c r="E237" i="110" s="1"/>
  <c r="E237" i="111" s="1"/>
  <c r="E237" i="112" s="1"/>
  <c r="E237" i="113" s="1"/>
  <c r="E237" i="114" s="1"/>
  <c r="E237" i="115" s="1"/>
  <c r="E237" i="116" s="1"/>
  <c r="E237" i="117" s="1"/>
  <c r="E237" i="118" s="1"/>
  <c r="E237" i="119" s="1"/>
  <c r="E237" i="120" s="1"/>
  <c r="E237" i="121" s="1"/>
  <c r="E237" i="122" s="1"/>
  <c r="E237" i="123" s="1"/>
  <c r="E237" i="124" s="1"/>
  <c r="E237" i="125" s="1"/>
  <c r="E237" i="126" s="1"/>
  <c r="E237" i="127" s="1"/>
  <c r="E237" i="128" s="1"/>
  <c r="E237" i="129" s="1"/>
  <c r="E237" i="130" s="1"/>
  <c r="E237" i="131" s="1"/>
  <c r="E237" i="132" s="1"/>
  <c r="E237" i="133" s="1"/>
  <c r="E237" i="134" s="1"/>
  <c r="E237" i="135" s="1"/>
  <c r="E237" i="136" s="1"/>
  <c r="E237" i="137" s="1"/>
  <c r="E237" i="138" s="1"/>
  <c r="E237" i="139" s="1"/>
  <c r="E237" i="140" s="1"/>
  <c r="E237" i="141" s="1"/>
  <c r="E237" i="142" s="1"/>
  <c r="E237" i="143" s="1"/>
  <c r="E237" i="144" s="1"/>
  <c r="E237" i="145" s="1"/>
  <c r="E237" i="146" s="1"/>
  <c r="E237" i="147" s="1"/>
  <c r="E237" i="148" s="1"/>
  <c r="E237" i="149" s="1"/>
  <c r="E237" i="150" s="1"/>
  <c r="E237" i="151" s="1"/>
  <c r="E237" i="152" s="1"/>
  <c r="E237" i="153" s="1"/>
  <c r="E237" i="154" s="1"/>
  <c r="E237" i="155" s="1"/>
  <c r="E237" i="156" s="1"/>
  <c r="E237" i="157" s="1"/>
  <c r="E237" i="158" s="1"/>
  <c r="E237" i="159" s="1"/>
  <c r="E237" i="160" s="1"/>
  <c r="E237" i="161" s="1"/>
  <c r="E237" i="162" s="1"/>
  <c r="E237" i="163" s="1"/>
  <c r="E238" i="106"/>
  <c r="E238" i="107" s="1"/>
  <c r="E238" i="108" s="1"/>
  <c r="E238" i="109" s="1"/>
  <c r="E238" i="110" s="1"/>
  <c r="E238" i="111" s="1"/>
  <c r="E238" i="112" s="1"/>
  <c r="E238" i="113" s="1"/>
  <c r="E238" i="114" s="1"/>
  <c r="E238" i="115" s="1"/>
  <c r="E238" i="116" s="1"/>
  <c r="E238" i="117" s="1"/>
  <c r="E238" i="118" s="1"/>
  <c r="E238" i="119" s="1"/>
  <c r="E238" i="120" s="1"/>
  <c r="E238" i="121" s="1"/>
  <c r="E238" i="122" s="1"/>
  <c r="E238" i="123" s="1"/>
  <c r="E238" i="124" s="1"/>
  <c r="E238" i="125" s="1"/>
  <c r="E238" i="126" s="1"/>
  <c r="E238" i="127" s="1"/>
  <c r="E238" i="128" s="1"/>
  <c r="E238" i="129" s="1"/>
  <c r="E238" i="130" s="1"/>
  <c r="E238" i="131" s="1"/>
  <c r="E238" i="132" s="1"/>
  <c r="E238" i="133" s="1"/>
  <c r="E238" i="134" s="1"/>
  <c r="E238" i="135" s="1"/>
  <c r="E238" i="136" s="1"/>
  <c r="E238" i="137" s="1"/>
  <c r="E238" i="138" s="1"/>
  <c r="E238" i="139" s="1"/>
  <c r="E238" i="140" s="1"/>
  <c r="E238" i="141" s="1"/>
  <c r="E238" i="142" s="1"/>
  <c r="E238" i="143" s="1"/>
  <c r="E238" i="144" s="1"/>
  <c r="E238" i="145" s="1"/>
  <c r="E238" i="146" s="1"/>
  <c r="E238" i="147" s="1"/>
  <c r="E238" i="148" s="1"/>
  <c r="E238" i="149" s="1"/>
  <c r="E238" i="150" s="1"/>
  <c r="E238" i="151" s="1"/>
  <c r="E238" i="152" s="1"/>
  <c r="E238" i="153" s="1"/>
  <c r="E238" i="154" s="1"/>
  <c r="E238" i="155" s="1"/>
  <c r="E238" i="156" s="1"/>
  <c r="E238" i="157" s="1"/>
  <c r="E238" i="158" s="1"/>
  <c r="E238" i="159" s="1"/>
  <c r="E238" i="160" s="1"/>
  <c r="E238" i="161" s="1"/>
  <c r="E238" i="162" s="1"/>
  <c r="E238" i="163" s="1"/>
  <c r="E239" i="106"/>
  <c r="E239" i="107" s="1"/>
  <c r="E239" i="108" s="1"/>
  <c r="E239" i="109" s="1"/>
  <c r="E239" i="110" s="1"/>
  <c r="E239" i="111" s="1"/>
  <c r="E239" i="112" s="1"/>
  <c r="E239" i="113" s="1"/>
  <c r="E239" i="114" s="1"/>
  <c r="E239" i="115" s="1"/>
  <c r="E239" i="116" s="1"/>
  <c r="E239" i="117" s="1"/>
  <c r="E239" i="118" s="1"/>
  <c r="E239" i="119" s="1"/>
  <c r="E239" i="120" s="1"/>
  <c r="E239" i="121" s="1"/>
  <c r="E239" i="122" s="1"/>
  <c r="E239" i="123" s="1"/>
  <c r="E239" i="124" s="1"/>
  <c r="E239" i="125" s="1"/>
  <c r="E239" i="126" s="1"/>
  <c r="E239" i="127" s="1"/>
  <c r="E239" i="128" s="1"/>
  <c r="E239" i="129" s="1"/>
  <c r="E239" i="130" s="1"/>
  <c r="E239" i="131" s="1"/>
  <c r="E239" i="132" s="1"/>
  <c r="E239" i="133" s="1"/>
  <c r="E239" i="134" s="1"/>
  <c r="E239" i="135" s="1"/>
  <c r="E239" i="136" s="1"/>
  <c r="E239" i="137" s="1"/>
  <c r="E239" i="138" s="1"/>
  <c r="E239" i="139" s="1"/>
  <c r="E239" i="140" s="1"/>
  <c r="E239" i="141" s="1"/>
  <c r="E239" i="142" s="1"/>
  <c r="E239" i="143" s="1"/>
  <c r="E239" i="144" s="1"/>
  <c r="E239" i="145" s="1"/>
  <c r="E239" i="146" s="1"/>
  <c r="E239" i="147" s="1"/>
  <c r="E239" i="148" s="1"/>
  <c r="E239" i="149" s="1"/>
  <c r="E239" i="150" s="1"/>
  <c r="E239" i="151" s="1"/>
  <c r="E239" i="152" s="1"/>
  <c r="E239" i="153" s="1"/>
  <c r="E239" i="154" s="1"/>
  <c r="E239" i="155" s="1"/>
  <c r="E239" i="156" s="1"/>
  <c r="E239" i="157" s="1"/>
  <c r="E239" i="158" s="1"/>
  <c r="E239" i="159" s="1"/>
  <c r="E239" i="160" s="1"/>
  <c r="E239" i="161" s="1"/>
  <c r="E239" i="162" s="1"/>
  <c r="E239" i="163" s="1"/>
  <c r="E82" i="106"/>
  <c r="E82" i="107" s="1"/>
  <c r="E82" i="108" s="1"/>
  <c r="E82" i="109" s="1"/>
  <c r="E82" i="110" s="1"/>
  <c r="E82" i="111" s="1"/>
  <c r="E82" i="112" s="1"/>
  <c r="E82" i="113" s="1"/>
  <c r="E82" i="114" s="1"/>
  <c r="E82" i="115" s="1"/>
  <c r="E82" i="116" s="1"/>
  <c r="E82" i="117" s="1"/>
  <c r="E82" i="118" s="1"/>
  <c r="E82" i="119" s="1"/>
  <c r="E82" i="120" s="1"/>
  <c r="E82" i="121" s="1"/>
  <c r="E82" i="122" s="1"/>
  <c r="E82" i="123" s="1"/>
  <c r="E82" i="124" s="1"/>
  <c r="E82" i="125" s="1"/>
  <c r="E82" i="126" s="1"/>
  <c r="E82" i="127" s="1"/>
  <c r="E82" i="128" s="1"/>
  <c r="E82" i="129" s="1"/>
  <c r="E82" i="130" s="1"/>
  <c r="E82" i="131" s="1"/>
  <c r="E82" i="132" s="1"/>
  <c r="E82" i="133" s="1"/>
  <c r="E82" i="134" s="1"/>
  <c r="E82" i="135" s="1"/>
  <c r="E82" i="136" s="1"/>
  <c r="E82" i="137" s="1"/>
  <c r="E82" i="138" s="1"/>
  <c r="E82" i="139" s="1"/>
  <c r="E82" i="140" s="1"/>
  <c r="E82" i="141" s="1"/>
  <c r="E82" i="142" s="1"/>
  <c r="E82" i="143" s="1"/>
  <c r="E82" i="144" s="1"/>
  <c r="E82" i="145" s="1"/>
  <c r="E82" i="146" s="1"/>
  <c r="E82" i="147" s="1"/>
  <c r="E82" i="148" s="1"/>
  <c r="E82" i="149" s="1"/>
  <c r="E82" i="150" s="1"/>
  <c r="E82" i="151" s="1"/>
  <c r="E82" i="152" s="1"/>
  <c r="E82" i="153" s="1"/>
  <c r="E82" i="154" s="1"/>
  <c r="E82" i="155" s="1"/>
  <c r="E82" i="156" s="1"/>
  <c r="E82" i="157" s="1"/>
  <c r="E82" i="158" s="1"/>
  <c r="E82" i="159" s="1"/>
  <c r="E82" i="160" s="1"/>
  <c r="E82" i="161" s="1"/>
  <c r="E82" i="162" s="1"/>
  <c r="E82" i="163" s="1"/>
  <c r="E81" i="106"/>
  <c r="E81" i="107" s="1"/>
  <c r="E81" i="108" s="1"/>
  <c r="E81" i="109" s="1"/>
  <c r="E81" i="110" s="1"/>
  <c r="E81" i="111" s="1"/>
  <c r="E81" i="112" s="1"/>
  <c r="E81" i="113" s="1"/>
  <c r="E81" i="114" s="1"/>
  <c r="E81" i="115" s="1"/>
  <c r="E81" i="116" s="1"/>
  <c r="E81" i="117" s="1"/>
  <c r="E81" i="118" s="1"/>
  <c r="E81" i="119" s="1"/>
  <c r="E81" i="120" s="1"/>
  <c r="E81" i="121" s="1"/>
  <c r="E81" i="122" s="1"/>
  <c r="E81" i="123" s="1"/>
  <c r="E81" i="124" s="1"/>
  <c r="E81" i="125" s="1"/>
  <c r="E81" i="126" s="1"/>
  <c r="E81" i="127" s="1"/>
  <c r="E81" i="128" s="1"/>
  <c r="E81" i="129" s="1"/>
  <c r="E81" i="130" s="1"/>
  <c r="E81" i="131" s="1"/>
  <c r="E81" i="132" s="1"/>
  <c r="E81" i="133" s="1"/>
  <c r="E81" i="134" s="1"/>
  <c r="E81" i="135" s="1"/>
  <c r="E81" i="136" s="1"/>
  <c r="E81" i="137" s="1"/>
  <c r="E81" i="138" s="1"/>
  <c r="E81" i="139" s="1"/>
  <c r="E81" i="140" s="1"/>
  <c r="E81" i="141" s="1"/>
  <c r="E81" i="142" s="1"/>
  <c r="E81" i="143" s="1"/>
  <c r="E81" i="144" s="1"/>
  <c r="E81" i="145" s="1"/>
  <c r="E81" i="146" s="1"/>
  <c r="E81" i="147" s="1"/>
  <c r="E81" i="148" s="1"/>
  <c r="E81" i="149" s="1"/>
  <c r="E81" i="150" s="1"/>
  <c r="E81" i="151" s="1"/>
  <c r="E81" i="152" s="1"/>
  <c r="E81" i="153" s="1"/>
  <c r="E81" i="154" s="1"/>
  <c r="E81" i="155" s="1"/>
  <c r="E81" i="156" s="1"/>
  <c r="E81" i="157" s="1"/>
  <c r="E81" i="158" s="1"/>
  <c r="E81" i="159" s="1"/>
  <c r="E81" i="160" s="1"/>
  <c r="E81" i="161" s="1"/>
  <c r="E81" i="162" s="1"/>
  <c r="E81" i="163" s="1"/>
  <c r="K240" i="38"/>
  <c r="H240" i="106" s="1"/>
  <c r="K240" i="106" s="1"/>
  <c r="H240" i="107" s="1"/>
  <c r="K240" i="107" s="1"/>
  <c r="H240" i="108" s="1"/>
  <c r="K240" i="108" s="1"/>
  <c r="H240" i="109" s="1"/>
  <c r="K240" i="109" s="1"/>
  <c r="H240" i="110" s="1"/>
  <c r="K240" i="110" s="1"/>
  <c r="K83" i="38"/>
  <c r="H83" i="106" s="1"/>
  <c r="K83" i="106" s="1"/>
  <c r="H83" i="107" s="1"/>
  <c r="K83" i="107" s="1"/>
  <c r="H83" i="108" s="1"/>
  <c r="K83" i="108" s="1"/>
  <c r="H83" i="109" s="1"/>
  <c r="K83" i="109" s="1"/>
  <c r="H83" i="110" s="1"/>
  <c r="K83" i="110" s="1"/>
  <c r="H83" i="111" s="1"/>
  <c r="K83" i="111" s="1"/>
  <c r="H83" i="112" s="1"/>
  <c r="K83" i="112" s="1"/>
  <c r="H83" i="113" s="1"/>
  <c r="K83" i="113" s="1"/>
  <c r="H83" i="114" s="1"/>
  <c r="K83" i="114" s="1"/>
  <c r="H83" i="115" s="1"/>
  <c r="K83" i="115" s="1"/>
  <c r="H83" i="116" s="1"/>
  <c r="K83" i="116" s="1"/>
  <c r="H83" i="117" s="1"/>
  <c r="K83" i="117" s="1"/>
  <c r="H83" i="118" s="1"/>
  <c r="K83" i="118" s="1"/>
  <c r="H83" i="119" s="1"/>
  <c r="K83" i="119" s="1"/>
  <c r="H83" i="120" s="1"/>
  <c r="K83" i="120" s="1"/>
  <c r="H83" i="121" s="1"/>
  <c r="K83" i="121" s="1"/>
  <c r="H83" i="122" s="1"/>
  <c r="K83" i="122" s="1"/>
  <c r="H83" i="123" s="1"/>
  <c r="K83" i="123" s="1"/>
  <c r="H83" i="124" s="1"/>
  <c r="K83" i="124" s="1"/>
  <c r="H83" i="125" s="1"/>
  <c r="K83" i="125" s="1"/>
  <c r="H83" i="126" s="1"/>
  <c r="K83" i="126" s="1"/>
  <c r="H83" i="127" s="1"/>
  <c r="K83" i="127" s="1"/>
  <c r="H83" i="128" s="1"/>
  <c r="K83" i="128" s="1"/>
  <c r="H83" i="129" s="1"/>
  <c r="K83" i="129" s="1"/>
  <c r="H83" i="130" s="1"/>
  <c r="K83" i="130" s="1"/>
  <c r="H83" i="131" s="1"/>
  <c r="K83" i="131" s="1"/>
  <c r="H83" i="132" s="1"/>
  <c r="K83" i="132" s="1"/>
  <c r="H83" i="133" s="1"/>
  <c r="K83" i="133" s="1"/>
  <c r="H83" i="134" s="1"/>
  <c r="K83" i="134" s="1"/>
  <c r="H83" i="135" s="1"/>
  <c r="K83" i="135" s="1"/>
  <c r="H83" i="136" s="1"/>
  <c r="K83" i="136" s="1"/>
  <c r="H83" i="137" s="1"/>
  <c r="K83" i="137" s="1"/>
  <c r="H83" i="138" s="1"/>
  <c r="K83" i="138" s="1"/>
  <c r="H83" i="139" s="1"/>
  <c r="K83" i="139" s="1"/>
  <c r="H83" i="140" s="1"/>
  <c r="K83" i="140" s="1"/>
  <c r="H83" i="141" s="1"/>
  <c r="K83" i="141" s="1"/>
  <c r="H83" i="142" s="1"/>
  <c r="K83" i="142" s="1"/>
  <c r="H83" i="143" s="1"/>
  <c r="K83" i="143" s="1"/>
  <c r="H83" i="144" s="1"/>
  <c r="K83" i="144" s="1"/>
  <c r="H83" i="145" s="1"/>
  <c r="K83" i="145" s="1"/>
  <c r="H83" i="146" s="1"/>
  <c r="K83" i="146" s="1"/>
  <c r="H83" i="147" s="1"/>
  <c r="K83" i="147" s="1"/>
  <c r="H83" i="148" s="1"/>
  <c r="K83" i="148" s="1"/>
  <c r="H83" i="149" s="1"/>
  <c r="K83" i="149" s="1"/>
  <c r="H83" i="150" s="1"/>
  <c r="K83" i="150" s="1"/>
  <c r="H83" i="151" s="1"/>
  <c r="K83" i="151" s="1"/>
  <c r="H83" i="152" s="1"/>
  <c r="K83" i="152" s="1"/>
  <c r="H83" i="153" s="1"/>
  <c r="K83" i="153" s="1"/>
  <c r="H83" i="154" s="1"/>
  <c r="K84" i="38"/>
  <c r="H84" i="106" s="1"/>
  <c r="K84" i="106" s="1"/>
  <c r="K85" i="38"/>
  <c r="H85" i="106" s="1"/>
  <c r="K85" i="106" s="1"/>
  <c r="H85" i="107" s="1"/>
  <c r="K85" i="107" s="1"/>
  <c r="K86" i="38"/>
  <c r="H86" i="106" s="1"/>
  <c r="K86" i="106" s="1"/>
  <c r="H86" i="107" s="1"/>
  <c r="K86" i="107" s="1"/>
  <c r="K87" i="38"/>
  <c r="H87" i="106" s="1"/>
  <c r="K87" i="106" s="1"/>
  <c r="H87" i="107" s="1"/>
  <c r="K87" i="107" s="1"/>
  <c r="H87" i="108" s="1"/>
  <c r="K87" i="108" s="1"/>
  <c r="H87" i="109" s="1"/>
  <c r="K87" i="109" s="1"/>
  <c r="H87" i="110" s="1"/>
  <c r="K87" i="110" s="1"/>
  <c r="H87" i="111" s="1"/>
  <c r="K87" i="111" s="1"/>
  <c r="H87" i="112" s="1"/>
  <c r="K87" i="112" s="1"/>
  <c r="H87" i="113" s="1"/>
  <c r="K87" i="113" s="1"/>
  <c r="H87" i="114" s="1"/>
  <c r="K87" i="114" s="1"/>
  <c r="H87" i="115" s="1"/>
  <c r="K87" i="115" s="1"/>
  <c r="H87" i="116" s="1"/>
  <c r="K87" i="116" s="1"/>
  <c r="H87" i="117" s="1"/>
  <c r="K87" i="117" s="1"/>
  <c r="H87" i="118" s="1"/>
  <c r="K87" i="118" s="1"/>
  <c r="H87" i="119" s="1"/>
  <c r="K87" i="119" s="1"/>
  <c r="H87" i="120" s="1"/>
  <c r="K87" i="120" s="1"/>
  <c r="H87" i="121" s="1"/>
  <c r="K87" i="121" s="1"/>
  <c r="H87" i="122" s="1"/>
  <c r="K87" i="122" s="1"/>
  <c r="H87" i="123" s="1"/>
  <c r="K87" i="123" s="1"/>
  <c r="H87" i="124" s="1"/>
  <c r="K87" i="124" s="1"/>
  <c r="H87" i="125" s="1"/>
  <c r="K87" i="125" s="1"/>
  <c r="H87" i="126" s="1"/>
  <c r="K87" i="126" s="1"/>
  <c r="H87" i="127" s="1"/>
  <c r="K87" i="127" s="1"/>
  <c r="H87" i="128" s="1"/>
  <c r="K87" i="128" s="1"/>
  <c r="H87" i="129" s="1"/>
  <c r="K87" i="129" s="1"/>
  <c r="H87" i="130" s="1"/>
  <c r="K87" i="130" s="1"/>
  <c r="H87" i="131" s="1"/>
  <c r="K87" i="131" s="1"/>
  <c r="H87" i="132" s="1"/>
  <c r="K87" i="132" s="1"/>
  <c r="H87" i="133" s="1"/>
  <c r="K87" i="133" s="1"/>
  <c r="H87" i="134" s="1"/>
  <c r="K87" i="134" s="1"/>
  <c r="H87" i="135" s="1"/>
  <c r="K87" i="135" s="1"/>
  <c r="H87" i="136" s="1"/>
  <c r="K87" i="136" s="1"/>
  <c r="H87" i="137" s="1"/>
  <c r="K87" i="137" s="1"/>
  <c r="H87" i="138" s="1"/>
  <c r="K87" i="138" s="1"/>
  <c r="H87" i="139" s="1"/>
  <c r="K87" i="139" s="1"/>
  <c r="H87" i="140" s="1"/>
  <c r="K87" i="140" s="1"/>
  <c r="H87" i="141" s="1"/>
  <c r="K87" i="141" s="1"/>
  <c r="H87" i="142" s="1"/>
  <c r="K87" i="142" s="1"/>
  <c r="H87" i="143" s="1"/>
  <c r="K87" i="143" s="1"/>
  <c r="H87" i="144" s="1"/>
  <c r="K87" i="144" s="1"/>
  <c r="H87" i="145" s="1"/>
  <c r="K87" i="145" s="1"/>
  <c r="H87" i="146" s="1"/>
  <c r="K87" i="146" s="1"/>
  <c r="H87" i="147" s="1"/>
  <c r="K87" i="147" s="1"/>
  <c r="H87" i="148" s="1"/>
  <c r="K87" i="148" s="1"/>
  <c r="H87" i="149" s="1"/>
  <c r="K87" i="149" s="1"/>
  <c r="H87" i="150" s="1"/>
  <c r="K87" i="150" s="1"/>
  <c r="H87" i="151" s="1"/>
  <c r="K87" i="151" s="1"/>
  <c r="H87" i="152" s="1"/>
  <c r="K87" i="152" s="1"/>
  <c r="H87" i="153" s="1"/>
  <c r="K87" i="153" s="1"/>
  <c r="H87" i="154" s="1"/>
  <c r="K88" i="38"/>
  <c r="H88" i="106" s="1"/>
  <c r="K88" i="106" s="1"/>
  <c r="H88" i="107" s="1"/>
  <c r="K88" i="107" s="1"/>
  <c r="H88" i="108" s="1"/>
  <c r="K88" i="108" s="1"/>
  <c r="H88" i="109" s="1"/>
  <c r="K88" i="109" s="1"/>
  <c r="H88" i="110" s="1"/>
  <c r="K88" i="110" s="1"/>
  <c r="H88" i="111" s="1"/>
  <c r="K88" i="111" s="1"/>
  <c r="H88" i="112" s="1"/>
  <c r="K88" i="112" s="1"/>
  <c r="H88" i="113" s="1"/>
  <c r="K88" i="113" s="1"/>
  <c r="H88" i="114" s="1"/>
  <c r="K88" i="114" s="1"/>
  <c r="H88" i="115" s="1"/>
  <c r="K88" i="115" s="1"/>
  <c r="H88" i="116" s="1"/>
  <c r="K88" i="116" s="1"/>
  <c r="H88" i="117" s="1"/>
  <c r="K88" i="117" s="1"/>
  <c r="H88" i="118" s="1"/>
  <c r="K88" i="118" s="1"/>
  <c r="H88" i="119" s="1"/>
  <c r="K88" i="119" s="1"/>
  <c r="H88" i="120" s="1"/>
  <c r="K88" i="120" s="1"/>
  <c r="H88" i="121" s="1"/>
  <c r="K88" i="121" s="1"/>
  <c r="H88" i="122" s="1"/>
  <c r="K88" i="122" s="1"/>
  <c r="H88" i="123" s="1"/>
  <c r="K88" i="123" s="1"/>
  <c r="H88" i="124" s="1"/>
  <c r="K88" i="124" s="1"/>
  <c r="H88" i="125" s="1"/>
  <c r="K88" i="125" s="1"/>
  <c r="H88" i="126" s="1"/>
  <c r="K88" i="126" s="1"/>
  <c r="H88" i="127" s="1"/>
  <c r="K88" i="127" s="1"/>
  <c r="H88" i="128" s="1"/>
  <c r="K88" i="128" s="1"/>
  <c r="H88" i="129" s="1"/>
  <c r="K88" i="129" s="1"/>
  <c r="H88" i="130" s="1"/>
  <c r="K88" i="130" s="1"/>
  <c r="H88" i="131" s="1"/>
  <c r="K88" i="131" s="1"/>
  <c r="H88" i="132" s="1"/>
  <c r="K88" i="132" s="1"/>
  <c r="H88" i="133" s="1"/>
  <c r="K88" i="133" s="1"/>
  <c r="H88" i="134" s="1"/>
  <c r="K88" i="134" s="1"/>
  <c r="H88" i="135" s="1"/>
  <c r="K88" i="135" s="1"/>
  <c r="H88" i="136" s="1"/>
  <c r="K88" i="136" s="1"/>
  <c r="H88" i="137" s="1"/>
  <c r="K88" i="137" s="1"/>
  <c r="H88" i="138" s="1"/>
  <c r="K88" i="138" s="1"/>
  <c r="H88" i="139" s="1"/>
  <c r="K88" i="139" s="1"/>
  <c r="H88" i="140" s="1"/>
  <c r="K88" i="140" s="1"/>
  <c r="H88" i="141" s="1"/>
  <c r="K88" i="141" s="1"/>
  <c r="H88" i="142" s="1"/>
  <c r="K88" i="142" s="1"/>
  <c r="H88" i="143" s="1"/>
  <c r="K88" i="143" s="1"/>
  <c r="H88" i="144" s="1"/>
  <c r="K88" i="144" s="1"/>
  <c r="H88" i="145" s="1"/>
  <c r="K88" i="145" s="1"/>
  <c r="H88" i="146" s="1"/>
  <c r="K88" i="146" s="1"/>
  <c r="H88" i="147" s="1"/>
  <c r="K88" i="147" s="1"/>
  <c r="H88" i="148" s="1"/>
  <c r="K88" i="148" s="1"/>
  <c r="H88" i="149" s="1"/>
  <c r="K88" i="149" s="1"/>
  <c r="H88" i="150" s="1"/>
  <c r="K88" i="150" s="1"/>
  <c r="H88" i="151" s="1"/>
  <c r="K88" i="151" s="1"/>
  <c r="H88" i="152" s="1"/>
  <c r="K88" i="152" s="1"/>
  <c r="H88" i="153" s="1"/>
  <c r="K88" i="153" s="1"/>
  <c r="H88" i="154" s="1"/>
  <c r="K89" i="38"/>
  <c r="K90" i="38"/>
  <c r="H90" i="106" s="1"/>
  <c r="K90" i="106" s="1"/>
  <c r="H90" i="107" s="1"/>
  <c r="K90" i="107" s="1"/>
  <c r="H90" i="108" s="1"/>
  <c r="K90" i="108" s="1"/>
  <c r="H90" i="109" s="1"/>
  <c r="K90" i="109" s="1"/>
  <c r="H90" i="110" s="1"/>
  <c r="K90" i="110" s="1"/>
  <c r="H90" i="111" s="1"/>
  <c r="K90" i="111" s="1"/>
  <c r="H90" i="112" s="1"/>
  <c r="K90" i="112" s="1"/>
  <c r="H90" i="113" s="1"/>
  <c r="K90" i="113" s="1"/>
  <c r="H90" i="114" s="1"/>
  <c r="K90" i="114" s="1"/>
  <c r="H90" i="115" s="1"/>
  <c r="K90" i="115" s="1"/>
  <c r="H90" i="116" s="1"/>
  <c r="K90" i="116" s="1"/>
  <c r="H90" i="117" s="1"/>
  <c r="K90" i="117" s="1"/>
  <c r="H90" i="118" s="1"/>
  <c r="K90" i="118" s="1"/>
  <c r="H90" i="119" s="1"/>
  <c r="K90" i="119" s="1"/>
  <c r="H90" i="120" s="1"/>
  <c r="K90" i="120" s="1"/>
  <c r="H90" i="121" s="1"/>
  <c r="K90" i="121" s="1"/>
  <c r="H90" i="122" s="1"/>
  <c r="K90" i="122" s="1"/>
  <c r="H90" i="123" s="1"/>
  <c r="K90" i="123" s="1"/>
  <c r="H90" i="124" s="1"/>
  <c r="K90" i="124" s="1"/>
  <c r="H90" i="125" s="1"/>
  <c r="K90" i="125" s="1"/>
  <c r="H90" i="126" s="1"/>
  <c r="K90" i="126" s="1"/>
  <c r="H90" i="127" s="1"/>
  <c r="K90" i="127" s="1"/>
  <c r="H90" i="128" s="1"/>
  <c r="K90" i="128" s="1"/>
  <c r="H90" i="129" s="1"/>
  <c r="K90" i="129" s="1"/>
  <c r="H90" i="130" s="1"/>
  <c r="K90" i="130" s="1"/>
  <c r="H90" i="131" s="1"/>
  <c r="K90" i="131" s="1"/>
  <c r="H90" i="132" s="1"/>
  <c r="K90" i="132" s="1"/>
  <c r="H90" i="133" s="1"/>
  <c r="K90" i="133" s="1"/>
  <c r="H90" i="134" s="1"/>
  <c r="K90" i="134" s="1"/>
  <c r="H90" i="135" s="1"/>
  <c r="K90" i="135" s="1"/>
  <c r="H90" i="136" s="1"/>
  <c r="K90" i="136" s="1"/>
  <c r="H90" i="137" s="1"/>
  <c r="K90" i="137" s="1"/>
  <c r="H90" i="138" s="1"/>
  <c r="K90" i="138" s="1"/>
  <c r="H90" i="139" s="1"/>
  <c r="K90" i="139" s="1"/>
  <c r="H90" i="140" s="1"/>
  <c r="K90" i="140" s="1"/>
  <c r="H90" i="141" s="1"/>
  <c r="K90" i="141" s="1"/>
  <c r="H90" i="142" s="1"/>
  <c r="K90" i="142" s="1"/>
  <c r="H90" i="143" s="1"/>
  <c r="K90" i="143" s="1"/>
  <c r="H90" i="144" s="1"/>
  <c r="K90" i="144" s="1"/>
  <c r="H90" i="145" s="1"/>
  <c r="K90" i="145" s="1"/>
  <c r="H90" i="146" s="1"/>
  <c r="K90" i="146" s="1"/>
  <c r="H90" i="147" s="1"/>
  <c r="K90" i="147" s="1"/>
  <c r="H90" i="148" s="1"/>
  <c r="K90" i="148" s="1"/>
  <c r="H90" i="149" s="1"/>
  <c r="K90" i="149" s="1"/>
  <c r="H90" i="150" s="1"/>
  <c r="K90" i="150" s="1"/>
  <c r="H90" i="151" s="1"/>
  <c r="K90" i="151" s="1"/>
  <c r="H90" i="152" s="1"/>
  <c r="K90" i="152" s="1"/>
  <c r="H90" i="153" s="1"/>
  <c r="K90" i="153" s="1"/>
  <c r="H90" i="154" s="1"/>
  <c r="K91" i="38"/>
  <c r="H91" i="106" s="1"/>
  <c r="K91" i="106" s="1"/>
  <c r="K92" i="38"/>
  <c r="H92" i="106" s="1"/>
  <c r="K92" i="106" s="1"/>
  <c r="H92" i="107" s="1"/>
  <c r="K92" i="107" s="1"/>
  <c r="H92" i="108" s="1"/>
  <c r="K92" i="108" s="1"/>
  <c r="H92" i="109" s="1"/>
  <c r="K92" i="109" s="1"/>
  <c r="H92" i="110" s="1"/>
  <c r="K92" i="110" s="1"/>
  <c r="H92" i="111" s="1"/>
  <c r="K92" i="111" s="1"/>
  <c r="H92" i="112" s="1"/>
  <c r="K92" i="112" s="1"/>
  <c r="H92" i="113" s="1"/>
  <c r="K92" i="113" s="1"/>
  <c r="H92" i="114" s="1"/>
  <c r="K92" i="114" s="1"/>
  <c r="H92" i="115" s="1"/>
  <c r="K92" i="115" s="1"/>
  <c r="H92" i="116" s="1"/>
  <c r="K92" i="116" s="1"/>
  <c r="H92" i="117" s="1"/>
  <c r="K92" i="117" s="1"/>
  <c r="H92" i="118" s="1"/>
  <c r="K92" i="118" s="1"/>
  <c r="H92" i="119" s="1"/>
  <c r="K92" i="119" s="1"/>
  <c r="H92" i="120" s="1"/>
  <c r="K92" i="120" s="1"/>
  <c r="H92" i="121" s="1"/>
  <c r="K92" i="121" s="1"/>
  <c r="H92" i="122" s="1"/>
  <c r="K92" i="122" s="1"/>
  <c r="H92" i="123" s="1"/>
  <c r="K92" i="123" s="1"/>
  <c r="H92" i="124" s="1"/>
  <c r="K92" i="124" s="1"/>
  <c r="H92" i="125" s="1"/>
  <c r="K92" i="125" s="1"/>
  <c r="H92" i="126" s="1"/>
  <c r="K92" i="126" s="1"/>
  <c r="H92" i="127" s="1"/>
  <c r="K92" i="127" s="1"/>
  <c r="H92" i="128" s="1"/>
  <c r="K92" i="128" s="1"/>
  <c r="H92" i="129" s="1"/>
  <c r="K92" i="129" s="1"/>
  <c r="H92" i="130" s="1"/>
  <c r="K92" i="130" s="1"/>
  <c r="H92" i="131" s="1"/>
  <c r="K92" i="131" s="1"/>
  <c r="H92" i="132" s="1"/>
  <c r="K92" i="132" s="1"/>
  <c r="H92" i="133" s="1"/>
  <c r="K92" i="133" s="1"/>
  <c r="H92" i="134" s="1"/>
  <c r="K92" i="134" s="1"/>
  <c r="H92" i="135" s="1"/>
  <c r="K92" i="135" s="1"/>
  <c r="H92" i="136" s="1"/>
  <c r="K92" i="136" s="1"/>
  <c r="H92" i="137" s="1"/>
  <c r="K92" i="137" s="1"/>
  <c r="H92" i="138" s="1"/>
  <c r="K92" i="138" s="1"/>
  <c r="H92" i="139" s="1"/>
  <c r="K92" i="139" s="1"/>
  <c r="H92" i="140" s="1"/>
  <c r="K92" i="140" s="1"/>
  <c r="H92" i="141" s="1"/>
  <c r="K92" i="141" s="1"/>
  <c r="H92" i="142" s="1"/>
  <c r="K92" i="142" s="1"/>
  <c r="H92" i="143" s="1"/>
  <c r="K92" i="143" s="1"/>
  <c r="H92" i="144" s="1"/>
  <c r="K92" i="144" s="1"/>
  <c r="H92" i="145" s="1"/>
  <c r="K92" i="145" s="1"/>
  <c r="H92" i="146" s="1"/>
  <c r="K92" i="146" s="1"/>
  <c r="H92" i="147" s="1"/>
  <c r="K92" i="147" s="1"/>
  <c r="H92" i="148" s="1"/>
  <c r="K92" i="148" s="1"/>
  <c r="H92" i="149" s="1"/>
  <c r="K92" i="149" s="1"/>
  <c r="H92" i="150" s="1"/>
  <c r="K92" i="150" s="1"/>
  <c r="H92" i="151" s="1"/>
  <c r="K92" i="151" s="1"/>
  <c r="H92" i="152" s="1"/>
  <c r="K92" i="152" s="1"/>
  <c r="H92" i="153" s="1"/>
  <c r="K92" i="153" s="1"/>
  <c r="H92" i="154" s="1"/>
  <c r="K94" i="38"/>
  <c r="H94" i="106" s="1"/>
  <c r="K94" i="106" s="1"/>
  <c r="H94" i="107" s="1"/>
  <c r="K94" i="107" s="1"/>
  <c r="H94" i="108" s="1"/>
  <c r="K94" i="108" s="1"/>
  <c r="H94" i="109" s="1"/>
  <c r="K94" i="109" s="1"/>
  <c r="H94" i="110" s="1"/>
  <c r="K94" i="110" s="1"/>
  <c r="H94" i="111" s="1"/>
  <c r="K94" i="111" s="1"/>
  <c r="H94" i="112" s="1"/>
  <c r="K94" i="112" s="1"/>
  <c r="H94" i="113" s="1"/>
  <c r="K94" i="113" s="1"/>
  <c r="H94" i="114" s="1"/>
  <c r="K94" i="114" s="1"/>
  <c r="H94" i="115" s="1"/>
  <c r="K94" i="115" s="1"/>
  <c r="H94" i="116" s="1"/>
  <c r="K94" i="116" s="1"/>
  <c r="H94" i="117" s="1"/>
  <c r="K94" i="117" s="1"/>
  <c r="H94" i="118" s="1"/>
  <c r="K94" i="118" s="1"/>
  <c r="H94" i="119" s="1"/>
  <c r="K94" i="119" s="1"/>
  <c r="H94" i="120" s="1"/>
  <c r="K94" i="120" s="1"/>
  <c r="H94" i="121" s="1"/>
  <c r="K94" i="121" s="1"/>
  <c r="H94" i="122" s="1"/>
  <c r="K94" i="122" s="1"/>
  <c r="H94" i="123" s="1"/>
  <c r="K94" i="123" s="1"/>
  <c r="H94" i="124" s="1"/>
  <c r="K94" i="124" s="1"/>
  <c r="H94" i="125" s="1"/>
  <c r="K94" i="125" s="1"/>
  <c r="H94" i="126" s="1"/>
  <c r="K94" i="126" s="1"/>
  <c r="H94" i="127" s="1"/>
  <c r="K94" i="127" s="1"/>
  <c r="H94" i="128" s="1"/>
  <c r="K94" i="128" s="1"/>
  <c r="H94" i="129" s="1"/>
  <c r="K94" i="129" s="1"/>
  <c r="H94" i="130" s="1"/>
  <c r="K94" i="130" s="1"/>
  <c r="H94" i="131" s="1"/>
  <c r="K94" i="131" s="1"/>
  <c r="H94" i="132" s="1"/>
  <c r="K94" i="132" s="1"/>
  <c r="H94" i="133" s="1"/>
  <c r="K94" i="133" s="1"/>
  <c r="H94" i="134" s="1"/>
  <c r="K94" i="134" s="1"/>
  <c r="H94" i="135" s="1"/>
  <c r="K94" i="135" s="1"/>
  <c r="H94" i="136" s="1"/>
  <c r="K94" i="136" s="1"/>
  <c r="H94" i="137" s="1"/>
  <c r="K94" i="137" s="1"/>
  <c r="H94" i="138" s="1"/>
  <c r="K94" i="138" s="1"/>
  <c r="H94" i="139" s="1"/>
  <c r="K94" i="139" s="1"/>
  <c r="H94" i="140" s="1"/>
  <c r="K94" i="140" s="1"/>
  <c r="H94" i="141" s="1"/>
  <c r="K94" i="141" s="1"/>
  <c r="H94" i="142" s="1"/>
  <c r="K94" i="142" s="1"/>
  <c r="H94" i="143" s="1"/>
  <c r="K94" i="143" s="1"/>
  <c r="H94" i="144" s="1"/>
  <c r="K94" i="144" s="1"/>
  <c r="H94" i="145" s="1"/>
  <c r="K94" i="145" s="1"/>
  <c r="H94" i="146" s="1"/>
  <c r="K94" i="146" s="1"/>
  <c r="H94" i="147" s="1"/>
  <c r="K94" i="147" s="1"/>
  <c r="H94" i="148" s="1"/>
  <c r="K94" i="148" s="1"/>
  <c r="H94" i="149" s="1"/>
  <c r="K94" i="149" s="1"/>
  <c r="H94" i="150" s="1"/>
  <c r="K94" i="150" s="1"/>
  <c r="H94" i="151" s="1"/>
  <c r="K94" i="151" s="1"/>
  <c r="H94" i="152" s="1"/>
  <c r="K94" i="152" s="1"/>
  <c r="H94" i="153" s="1"/>
  <c r="K94" i="153" s="1"/>
  <c r="H94" i="154" s="1"/>
  <c r="K95" i="38"/>
  <c r="H95" i="106" s="1"/>
  <c r="K95" i="106" s="1"/>
  <c r="H95" i="107" s="1"/>
  <c r="K95" i="107" s="1"/>
  <c r="H95" i="108" s="1"/>
  <c r="K95" i="108" s="1"/>
  <c r="H95" i="109" s="1"/>
  <c r="K95" i="109" s="1"/>
  <c r="H95" i="110" s="1"/>
  <c r="K95" i="110" s="1"/>
  <c r="H95" i="111" s="1"/>
  <c r="K95" i="111" s="1"/>
  <c r="H95" i="112" s="1"/>
  <c r="K95" i="112" s="1"/>
  <c r="H95" i="113" s="1"/>
  <c r="K95" i="113" s="1"/>
  <c r="H95" i="114" s="1"/>
  <c r="K95" i="114" s="1"/>
  <c r="H95" i="115" s="1"/>
  <c r="K95" i="115" s="1"/>
  <c r="H95" i="116" s="1"/>
  <c r="K95" i="116" s="1"/>
  <c r="H95" i="117" s="1"/>
  <c r="K95" i="117" s="1"/>
  <c r="H95" i="118" s="1"/>
  <c r="K95" i="118" s="1"/>
  <c r="H95" i="119" s="1"/>
  <c r="K95" i="119" s="1"/>
  <c r="H95" i="120" s="1"/>
  <c r="K95" i="120" s="1"/>
  <c r="H95" i="121" s="1"/>
  <c r="K95" i="121" s="1"/>
  <c r="H95" i="122" s="1"/>
  <c r="K95" i="122" s="1"/>
  <c r="H95" i="123" s="1"/>
  <c r="K95" i="123" s="1"/>
  <c r="H95" i="124" s="1"/>
  <c r="K95" i="124" s="1"/>
  <c r="H95" i="125" s="1"/>
  <c r="K95" i="125" s="1"/>
  <c r="H95" i="126" s="1"/>
  <c r="K95" i="126" s="1"/>
  <c r="H95" i="127" s="1"/>
  <c r="K95" i="127" s="1"/>
  <c r="H95" i="128" s="1"/>
  <c r="K95" i="128" s="1"/>
  <c r="H95" i="129" s="1"/>
  <c r="K95" i="129" s="1"/>
  <c r="H95" i="130" s="1"/>
  <c r="K95" i="130" s="1"/>
  <c r="H95" i="131" s="1"/>
  <c r="K95" i="131" s="1"/>
  <c r="H95" i="132" s="1"/>
  <c r="K95" i="132" s="1"/>
  <c r="H95" i="133" s="1"/>
  <c r="K95" i="133" s="1"/>
  <c r="H95" i="134" s="1"/>
  <c r="K95" i="134" s="1"/>
  <c r="H95" i="135" s="1"/>
  <c r="K95" i="135" s="1"/>
  <c r="H95" i="136" s="1"/>
  <c r="K95" i="136" s="1"/>
  <c r="H95" i="137" s="1"/>
  <c r="K95" i="137" s="1"/>
  <c r="H95" i="138" s="1"/>
  <c r="K95" i="138" s="1"/>
  <c r="H95" i="139" s="1"/>
  <c r="K95" i="139" s="1"/>
  <c r="H95" i="140" s="1"/>
  <c r="K95" i="140" s="1"/>
  <c r="H95" i="141" s="1"/>
  <c r="K95" i="141" s="1"/>
  <c r="H95" i="142" s="1"/>
  <c r="K95" i="142" s="1"/>
  <c r="H95" i="143" s="1"/>
  <c r="K95" i="143" s="1"/>
  <c r="H95" i="144" s="1"/>
  <c r="K95" i="144" s="1"/>
  <c r="H95" i="145" s="1"/>
  <c r="K95" i="145" s="1"/>
  <c r="H95" i="146" s="1"/>
  <c r="K95" i="146" s="1"/>
  <c r="H95" i="147" s="1"/>
  <c r="K95" i="147" s="1"/>
  <c r="H95" i="148" s="1"/>
  <c r="K95" i="148" s="1"/>
  <c r="H95" i="149" s="1"/>
  <c r="K95" i="149" s="1"/>
  <c r="H95" i="150" s="1"/>
  <c r="K95" i="150" s="1"/>
  <c r="H95" i="151" s="1"/>
  <c r="K95" i="151" s="1"/>
  <c r="H95" i="152" s="1"/>
  <c r="K95" i="152" s="1"/>
  <c r="H95" i="153" s="1"/>
  <c r="K95" i="153" s="1"/>
  <c r="H95" i="154" s="1"/>
  <c r="K96" i="38"/>
  <c r="H96" i="106" s="1"/>
  <c r="K96" i="106" s="1"/>
  <c r="H96" i="107" s="1"/>
  <c r="K96" i="107" s="1"/>
  <c r="H96" i="108" s="1"/>
  <c r="K96" i="108" s="1"/>
  <c r="H96" i="109" s="1"/>
  <c r="K96" i="109" s="1"/>
  <c r="H96" i="110" s="1"/>
  <c r="K96" i="110" s="1"/>
  <c r="H96" i="111" s="1"/>
  <c r="K96" i="111" s="1"/>
  <c r="H96" i="112" s="1"/>
  <c r="K96" i="112" s="1"/>
  <c r="H96" i="113" s="1"/>
  <c r="K96" i="113" s="1"/>
  <c r="H96" i="114" s="1"/>
  <c r="K96" i="114" s="1"/>
  <c r="H96" i="115" s="1"/>
  <c r="K96" i="115" s="1"/>
  <c r="H96" i="116" s="1"/>
  <c r="K96" i="116" s="1"/>
  <c r="H96" i="117" s="1"/>
  <c r="K96" i="117" s="1"/>
  <c r="H96" i="118" s="1"/>
  <c r="K96" i="118" s="1"/>
  <c r="H96" i="119" s="1"/>
  <c r="K96" i="119" s="1"/>
  <c r="H96" i="120" s="1"/>
  <c r="K96" i="120" s="1"/>
  <c r="H96" i="121" s="1"/>
  <c r="K96" i="121" s="1"/>
  <c r="H96" i="122" s="1"/>
  <c r="K96" i="122" s="1"/>
  <c r="H96" i="123" s="1"/>
  <c r="K96" i="123" s="1"/>
  <c r="H96" i="124" s="1"/>
  <c r="K96" i="124" s="1"/>
  <c r="H96" i="125" s="1"/>
  <c r="K96" i="125" s="1"/>
  <c r="H96" i="126" s="1"/>
  <c r="K96" i="126" s="1"/>
  <c r="H96" i="127" s="1"/>
  <c r="K96" i="127" s="1"/>
  <c r="H96" i="128" s="1"/>
  <c r="K96" i="128" s="1"/>
  <c r="H96" i="129" s="1"/>
  <c r="K96" i="129" s="1"/>
  <c r="H96" i="130" s="1"/>
  <c r="K96" i="130" s="1"/>
  <c r="H96" i="131" s="1"/>
  <c r="K96" i="131" s="1"/>
  <c r="H96" i="132" s="1"/>
  <c r="K96" i="132" s="1"/>
  <c r="H96" i="133" s="1"/>
  <c r="K96" i="133" s="1"/>
  <c r="H96" i="134" s="1"/>
  <c r="K96" i="134" s="1"/>
  <c r="H96" i="135" s="1"/>
  <c r="K96" i="135" s="1"/>
  <c r="H96" i="136" s="1"/>
  <c r="K96" i="136" s="1"/>
  <c r="H96" i="137" s="1"/>
  <c r="K96" i="137" s="1"/>
  <c r="H96" i="138" s="1"/>
  <c r="K96" i="138" s="1"/>
  <c r="H96" i="139" s="1"/>
  <c r="K96" i="139" s="1"/>
  <c r="H96" i="140" s="1"/>
  <c r="K96" i="140" s="1"/>
  <c r="H96" i="141" s="1"/>
  <c r="K96" i="141" s="1"/>
  <c r="H96" i="142" s="1"/>
  <c r="K96" i="142" s="1"/>
  <c r="H96" i="143" s="1"/>
  <c r="K96" i="143" s="1"/>
  <c r="H96" i="144" s="1"/>
  <c r="K96" i="144" s="1"/>
  <c r="H96" i="145" s="1"/>
  <c r="K96" i="145" s="1"/>
  <c r="H96" i="146" s="1"/>
  <c r="K96" i="146" s="1"/>
  <c r="H96" i="147" s="1"/>
  <c r="K96" i="147" s="1"/>
  <c r="H96" i="148" s="1"/>
  <c r="K96" i="148" s="1"/>
  <c r="H96" i="149" s="1"/>
  <c r="K96" i="149" s="1"/>
  <c r="H96" i="150" s="1"/>
  <c r="K96" i="150" s="1"/>
  <c r="H96" i="151" s="1"/>
  <c r="K96" i="151" s="1"/>
  <c r="H96" i="152" s="1"/>
  <c r="K96" i="152" s="1"/>
  <c r="H96" i="153" s="1"/>
  <c r="K96" i="153" s="1"/>
  <c r="H96" i="154" s="1"/>
  <c r="K97" i="38"/>
  <c r="H97" i="106" s="1"/>
  <c r="K97" i="106" s="1"/>
  <c r="H97" i="107" s="1"/>
  <c r="K97" i="107" s="1"/>
  <c r="H97" i="108" s="1"/>
  <c r="K97" i="108" s="1"/>
  <c r="H97" i="109" s="1"/>
  <c r="K97" i="109" s="1"/>
  <c r="H97" i="110" s="1"/>
  <c r="K97" i="110" s="1"/>
  <c r="H97" i="111" s="1"/>
  <c r="K97" i="111" s="1"/>
  <c r="H97" i="112" s="1"/>
  <c r="K97" i="112" s="1"/>
  <c r="H97" i="113" s="1"/>
  <c r="K97" i="113" s="1"/>
  <c r="H97" i="114" s="1"/>
  <c r="K97" i="114" s="1"/>
  <c r="H97" i="115" s="1"/>
  <c r="K97" i="115" s="1"/>
  <c r="H97" i="116" s="1"/>
  <c r="K97" i="116" s="1"/>
  <c r="H97" i="117" s="1"/>
  <c r="K97" i="117" s="1"/>
  <c r="H97" i="118" s="1"/>
  <c r="K97" i="118" s="1"/>
  <c r="H97" i="119" s="1"/>
  <c r="K97" i="119" s="1"/>
  <c r="H97" i="120" s="1"/>
  <c r="K97" i="120" s="1"/>
  <c r="H97" i="121" s="1"/>
  <c r="K97" i="121" s="1"/>
  <c r="H97" i="122" s="1"/>
  <c r="K97" i="122" s="1"/>
  <c r="H97" i="123" s="1"/>
  <c r="K97" i="123" s="1"/>
  <c r="H97" i="124" s="1"/>
  <c r="K97" i="124" s="1"/>
  <c r="H97" i="125" s="1"/>
  <c r="K97" i="125" s="1"/>
  <c r="H97" i="126" s="1"/>
  <c r="K97" i="126" s="1"/>
  <c r="H97" i="127" s="1"/>
  <c r="K97" i="127" s="1"/>
  <c r="H97" i="128" s="1"/>
  <c r="K97" i="128" s="1"/>
  <c r="H97" i="129" s="1"/>
  <c r="K97" i="129" s="1"/>
  <c r="H97" i="130" s="1"/>
  <c r="K97" i="130" s="1"/>
  <c r="H97" i="131" s="1"/>
  <c r="K97" i="131" s="1"/>
  <c r="H97" i="132" s="1"/>
  <c r="K97" i="132" s="1"/>
  <c r="H97" i="133" s="1"/>
  <c r="K97" i="133" s="1"/>
  <c r="H97" i="134" s="1"/>
  <c r="K97" i="134" s="1"/>
  <c r="H97" i="135" s="1"/>
  <c r="K97" i="135" s="1"/>
  <c r="H97" i="136" s="1"/>
  <c r="K97" i="136" s="1"/>
  <c r="H97" i="137" s="1"/>
  <c r="K97" i="137" s="1"/>
  <c r="H97" i="138" s="1"/>
  <c r="K97" i="138" s="1"/>
  <c r="H97" i="139" s="1"/>
  <c r="K97" i="139" s="1"/>
  <c r="H97" i="140" s="1"/>
  <c r="K97" i="140" s="1"/>
  <c r="H97" i="141" s="1"/>
  <c r="K97" i="141" s="1"/>
  <c r="H97" i="142" s="1"/>
  <c r="K97" i="142" s="1"/>
  <c r="H97" i="143" s="1"/>
  <c r="K97" i="143" s="1"/>
  <c r="H97" i="144" s="1"/>
  <c r="K97" i="144" s="1"/>
  <c r="H97" i="145" s="1"/>
  <c r="K97" i="145" s="1"/>
  <c r="H97" i="146" s="1"/>
  <c r="K97" i="146" s="1"/>
  <c r="H97" i="147" s="1"/>
  <c r="K97" i="147" s="1"/>
  <c r="H97" i="148" s="1"/>
  <c r="K97" i="148" s="1"/>
  <c r="H97" i="149" s="1"/>
  <c r="K97" i="149" s="1"/>
  <c r="H97" i="150" s="1"/>
  <c r="K97" i="150" s="1"/>
  <c r="H97" i="151" s="1"/>
  <c r="K97" i="151" s="1"/>
  <c r="H97" i="152" s="1"/>
  <c r="K97" i="152" s="1"/>
  <c r="H97" i="153" s="1"/>
  <c r="K97" i="153" s="1"/>
  <c r="H97" i="154" s="1"/>
  <c r="K98" i="38"/>
  <c r="H98" i="106" s="1"/>
  <c r="K98" i="106" s="1"/>
  <c r="K99" i="38"/>
  <c r="H99" i="106" s="1"/>
  <c r="K99" i="106" s="1"/>
  <c r="H99" i="107" s="1"/>
  <c r="K99" i="107" s="1"/>
  <c r="H99" i="108" s="1"/>
  <c r="K99" i="108" s="1"/>
  <c r="H99" i="109" s="1"/>
  <c r="K99" i="109" s="1"/>
  <c r="H99" i="110" s="1"/>
  <c r="K99" i="110" s="1"/>
  <c r="H99" i="111" s="1"/>
  <c r="K99" i="111" s="1"/>
  <c r="H99" i="112" s="1"/>
  <c r="K99" i="112" s="1"/>
  <c r="H99" i="113" s="1"/>
  <c r="K99" i="113" s="1"/>
  <c r="H99" i="114" s="1"/>
  <c r="K99" i="114" s="1"/>
  <c r="H99" i="115" s="1"/>
  <c r="K99" i="115" s="1"/>
  <c r="H99" i="116" s="1"/>
  <c r="K99" i="116" s="1"/>
  <c r="H99" i="117" s="1"/>
  <c r="K99" i="117" s="1"/>
  <c r="H99" i="118" s="1"/>
  <c r="K99" i="118" s="1"/>
  <c r="H99" i="119" s="1"/>
  <c r="K99" i="119" s="1"/>
  <c r="H99" i="120" s="1"/>
  <c r="K99" i="120" s="1"/>
  <c r="H99" i="121" s="1"/>
  <c r="K99" i="121" s="1"/>
  <c r="H99" i="122" s="1"/>
  <c r="K99" i="122" s="1"/>
  <c r="H99" i="123" s="1"/>
  <c r="K99" i="123" s="1"/>
  <c r="H99" i="124" s="1"/>
  <c r="K99" i="124" s="1"/>
  <c r="H99" i="125" s="1"/>
  <c r="K99" i="125" s="1"/>
  <c r="H99" i="126" s="1"/>
  <c r="K99" i="126" s="1"/>
  <c r="H99" i="127" s="1"/>
  <c r="K99" i="127" s="1"/>
  <c r="H99" i="128" s="1"/>
  <c r="K99" i="128" s="1"/>
  <c r="H99" i="129" s="1"/>
  <c r="K99" i="129" s="1"/>
  <c r="H99" i="130" s="1"/>
  <c r="K99" i="130" s="1"/>
  <c r="H99" i="131" s="1"/>
  <c r="K99" i="131" s="1"/>
  <c r="H99" i="132" s="1"/>
  <c r="K99" i="132" s="1"/>
  <c r="H99" i="133" s="1"/>
  <c r="K99" i="133" s="1"/>
  <c r="H99" i="134" s="1"/>
  <c r="K99" i="134" s="1"/>
  <c r="H99" i="135" s="1"/>
  <c r="K99" i="135" s="1"/>
  <c r="H99" i="136" s="1"/>
  <c r="K99" i="136" s="1"/>
  <c r="H99" i="137" s="1"/>
  <c r="K99" i="137" s="1"/>
  <c r="H99" i="138" s="1"/>
  <c r="K99" i="138" s="1"/>
  <c r="H99" i="139" s="1"/>
  <c r="K99" i="139" s="1"/>
  <c r="H99" i="140" s="1"/>
  <c r="K99" i="140" s="1"/>
  <c r="H99" i="141" s="1"/>
  <c r="K99" i="141" s="1"/>
  <c r="H99" i="142" s="1"/>
  <c r="K99" i="142" s="1"/>
  <c r="H99" i="143" s="1"/>
  <c r="K99" i="143" s="1"/>
  <c r="H99" i="144" s="1"/>
  <c r="K99" i="144" s="1"/>
  <c r="H99" i="145" s="1"/>
  <c r="K99" i="145" s="1"/>
  <c r="H99" i="146" s="1"/>
  <c r="K99" i="146" s="1"/>
  <c r="H99" i="147" s="1"/>
  <c r="K99" i="147" s="1"/>
  <c r="H99" i="148" s="1"/>
  <c r="K99" i="148" s="1"/>
  <c r="H99" i="149" s="1"/>
  <c r="K99" i="149" s="1"/>
  <c r="H99" i="150" s="1"/>
  <c r="K99" i="150" s="1"/>
  <c r="H99" i="151" s="1"/>
  <c r="K99" i="151" s="1"/>
  <c r="H99" i="152" s="1"/>
  <c r="K99" i="152" s="1"/>
  <c r="H99" i="153" s="1"/>
  <c r="K99" i="153" s="1"/>
  <c r="H99" i="154" s="1"/>
  <c r="K100" i="38"/>
  <c r="H100" i="106" s="1"/>
  <c r="K100" i="106" s="1"/>
  <c r="H100" i="107" s="1"/>
  <c r="K100" i="107" s="1"/>
  <c r="H100" i="108" s="1"/>
  <c r="K100" i="108" s="1"/>
  <c r="H100" i="109" s="1"/>
  <c r="K100" i="109" s="1"/>
  <c r="H100" i="110" s="1"/>
  <c r="K100" i="110" s="1"/>
  <c r="K102" i="38"/>
  <c r="H102" i="106" s="1"/>
  <c r="K102" i="106" s="1"/>
  <c r="H102" i="107" s="1"/>
  <c r="K102" i="107" s="1"/>
  <c r="H102" i="108" s="1"/>
  <c r="K102" i="108" s="1"/>
  <c r="H102" i="109" s="1"/>
  <c r="K102" i="109" s="1"/>
  <c r="H102" i="110" s="1"/>
  <c r="K102" i="110" s="1"/>
  <c r="K103" i="38"/>
  <c r="H103" i="106" s="1"/>
  <c r="K103" i="106" s="1"/>
  <c r="H103" i="107" s="1"/>
  <c r="K103" i="107" s="1"/>
  <c r="H103" i="108" s="1"/>
  <c r="K103" i="108" s="1"/>
  <c r="H103" i="109" s="1"/>
  <c r="K103" i="109" s="1"/>
  <c r="H103" i="110" s="1"/>
  <c r="K103" i="110" s="1"/>
  <c r="H103" i="111" s="1"/>
  <c r="K103" i="111" s="1"/>
  <c r="H103" i="112" s="1"/>
  <c r="K103" i="112" s="1"/>
  <c r="H103" i="113" s="1"/>
  <c r="K103" i="113" s="1"/>
  <c r="H103" i="114" s="1"/>
  <c r="K103" i="114" s="1"/>
  <c r="H103" i="115" s="1"/>
  <c r="K103" i="115" s="1"/>
  <c r="H103" i="116" s="1"/>
  <c r="K103" i="116" s="1"/>
  <c r="H103" i="117" s="1"/>
  <c r="K103" i="117" s="1"/>
  <c r="H103" i="118" s="1"/>
  <c r="K103" i="118" s="1"/>
  <c r="H103" i="119" s="1"/>
  <c r="K103" i="119" s="1"/>
  <c r="H103" i="120" s="1"/>
  <c r="K103" i="120" s="1"/>
  <c r="H103" i="121" s="1"/>
  <c r="K103" i="121" s="1"/>
  <c r="H103" i="122" s="1"/>
  <c r="K103" i="122" s="1"/>
  <c r="H103" i="123" s="1"/>
  <c r="K103" i="123" s="1"/>
  <c r="H103" i="124" s="1"/>
  <c r="K103" i="124" s="1"/>
  <c r="H103" i="125" s="1"/>
  <c r="K103" i="125" s="1"/>
  <c r="H103" i="126" s="1"/>
  <c r="K103" i="126" s="1"/>
  <c r="H103" i="127" s="1"/>
  <c r="K103" i="127" s="1"/>
  <c r="H103" i="128" s="1"/>
  <c r="K103" i="128" s="1"/>
  <c r="H103" i="129" s="1"/>
  <c r="K103" i="129" s="1"/>
  <c r="H103" i="130" s="1"/>
  <c r="K103" i="130" s="1"/>
  <c r="H103" i="131" s="1"/>
  <c r="K103" i="131" s="1"/>
  <c r="H103" i="132" s="1"/>
  <c r="K103" i="132" s="1"/>
  <c r="H103" i="133" s="1"/>
  <c r="K103" i="133" s="1"/>
  <c r="H103" i="134" s="1"/>
  <c r="K103" i="134" s="1"/>
  <c r="H103" i="135" s="1"/>
  <c r="K103" i="135" s="1"/>
  <c r="H103" i="136" s="1"/>
  <c r="K103" i="136" s="1"/>
  <c r="H103" i="137" s="1"/>
  <c r="K103" i="137" s="1"/>
  <c r="H103" i="138" s="1"/>
  <c r="K103" i="138" s="1"/>
  <c r="H103" i="139" s="1"/>
  <c r="K103" i="139" s="1"/>
  <c r="H103" i="140" s="1"/>
  <c r="K103" i="140" s="1"/>
  <c r="H103" i="141" s="1"/>
  <c r="K103" i="141" s="1"/>
  <c r="H103" i="142" s="1"/>
  <c r="K103" i="142" s="1"/>
  <c r="H103" i="143" s="1"/>
  <c r="K103" i="143" s="1"/>
  <c r="H103" i="144" s="1"/>
  <c r="K103" i="144" s="1"/>
  <c r="H103" i="145" s="1"/>
  <c r="K103" i="145" s="1"/>
  <c r="H103" i="146" s="1"/>
  <c r="K103" i="146" s="1"/>
  <c r="H103" i="147" s="1"/>
  <c r="K103" i="147" s="1"/>
  <c r="H103" i="148" s="1"/>
  <c r="K103" i="148" s="1"/>
  <c r="H103" i="149" s="1"/>
  <c r="K103" i="149" s="1"/>
  <c r="H103" i="150" s="1"/>
  <c r="K103" i="150" s="1"/>
  <c r="H103" i="151" s="1"/>
  <c r="K103" i="151" s="1"/>
  <c r="H103" i="152" s="1"/>
  <c r="K103" i="152" s="1"/>
  <c r="H103" i="153" s="1"/>
  <c r="K103" i="153" s="1"/>
  <c r="H103" i="154" s="1"/>
  <c r="K104" i="38"/>
  <c r="H104" i="106" s="1"/>
  <c r="K104" i="106" s="1"/>
  <c r="H104" i="107" s="1"/>
  <c r="K104" i="107" s="1"/>
  <c r="H104" i="108" s="1"/>
  <c r="K104" i="108" s="1"/>
  <c r="H104" i="109" s="1"/>
  <c r="K104" i="109" s="1"/>
  <c r="H104" i="110" s="1"/>
  <c r="K104" i="110" s="1"/>
  <c r="K105" i="38"/>
  <c r="H105" i="106" s="1"/>
  <c r="K105" i="106" s="1"/>
  <c r="H105" i="107" s="1"/>
  <c r="K105" i="107" s="1"/>
  <c r="H105" i="108" s="1"/>
  <c r="K105" i="108" s="1"/>
  <c r="H105" i="109" s="1"/>
  <c r="K105" i="109" s="1"/>
  <c r="H105" i="110" s="1"/>
  <c r="K105" i="110" s="1"/>
  <c r="K106" i="38"/>
  <c r="H106" i="106" s="1"/>
  <c r="K106" i="106" s="1"/>
  <c r="H106" i="107" s="1"/>
  <c r="K106" i="107" s="1"/>
  <c r="H106" i="108" s="1"/>
  <c r="K106" i="108" s="1"/>
  <c r="H106" i="109" s="1"/>
  <c r="K106" i="109" s="1"/>
  <c r="H106" i="110" s="1"/>
  <c r="K106" i="110" s="1"/>
  <c r="H106" i="111" s="1"/>
  <c r="K106" i="111" s="1"/>
  <c r="H106" i="112" s="1"/>
  <c r="K106" i="112" s="1"/>
  <c r="H106" i="113" s="1"/>
  <c r="K106" i="113" s="1"/>
  <c r="H106" i="114" s="1"/>
  <c r="K106" i="114" s="1"/>
  <c r="H106" i="115" s="1"/>
  <c r="K106" i="115" s="1"/>
  <c r="H106" i="116" s="1"/>
  <c r="K106" i="116" s="1"/>
  <c r="H106" i="117" s="1"/>
  <c r="K106" i="117" s="1"/>
  <c r="H106" i="118" s="1"/>
  <c r="K106" i="118" s="1"/>
  <c r="H106" i="119" s="1"/>
  <c r="K106" i="119" s="1"/>
  <c r="H106" i="120" s="1"/>
  <c r="K106" i="120" s="1"/>
  <c r="H106" i="121" s="1"/>
  <c r="K106" i="121" s="1"/>
  <c r="H106" i="122" s="1"/>
  <c r="K106" i="122" s="1"/>
  <c r="H106" i="123" s="1"/>
  <c r="K106" i="123" s="1"/>
  <c r="H106" i="124" s="1"/>
  <c r="K106" i="124" s="1"/>
  <c r="H106" i="125" s="1"/>
  <c r="K106" i="125" s="1"/>
  <c r="H106" i="126" s="1"/>
  <c r="K106" i="126" s="1"/>
  <c r="H106" i="127" s="1"/>
  <c r="K106" i="127" s="1"/>
  <c r="H106" i="128" s="1"/>
  <c r="K106" i="128" s="1"/>
  <c r="H106" i="129" s="1"/>
  <c r="K106" i="129" s="1"/>
  <c r="H106" i="130" s="1"/>
  <c r="K106" i="130" s="1"/>
  <c r="H106" i="131" s="1"/>
  <c r="K106" i="131" s="1"/>
  <c r="H106" i="132" s="1"/>
  <c r="K106" i="132" s="1"/>
  <c r="H106" i="133" s="1"/>
  <c r="K106" i="133" s="1"/>
  <c r="H106" i="134" s="1"/>
  <c r="K106" i="134" s="1"/>
  <c r="H106" i="135" s="1"/>
  <c r="K106" i="135" s="1"/>
  <c r="H106" i="136" s="1"/>
  <c r="K106" i="136" s="1"/>
  <c r="H106" i="137" s="1"/>
  <c r="K106" i="137" s="1"/>
  <c r="H106" i="138" s="1"/>
  <c r="K106" i="138" s="1"/>
  <c r="H106" i="139" s="1"/>
  <c r="K106" i="139" s="1"/>
  <c r="H106" i="140" s="1"/>
  <c r="K106" i="140" s="1"/>
  <c r="H106" i="141" s="1"/>
  <c r="K106" i="141" s="1"/>
  <c r="H106" i="142" s="1"/>
  <c r="K106" i="142" s="1"/>
  <c r="H106" i="143" s="1"/>
  <c r="K106" i="143" s="1"/>
  <c r="H106" i="144" s="1"/>
  <c r="K106" i="144" s="1"/>
  <c r="H106" i="145" s="1"/>
  <c r="K106" i="145" s="1"/>
  <c r="H106" i="146" s="1"/>
  <c r="K106" i="146" s="1"/>
  <c r="H106" i="147" s="1"/>
  <c r="K106" i="147" s="1"/>
  <c r="H106" i="148" s="1"/>
  <c r="K106" i="148" s="1"/>
  <c r="H106" i="149" s="1"/>
  <c r="K106" i="149" s="1"/>
  <c r="H106" i="150" s="1"/>
  <c r="K106" i="150" s="1"/>
  <c r="H106" i="151" s="1"/>
  <c r="K106" i="151" s="1"/>
  <c r="H106" i="152" s="1"/>
  <c r="K106" i="152" s="1"/>
  <c r="H106" i="153" s="1"/>
  <c r="K106" i="153" s="1"/>
  <c r="H106" i="154" s="1"/>
  <c r="K107" i="38"/>
  <c r="H107" i="106" s="1"/>
  <c r="K107" i="106" s="1"/>
  <c r="H107" i="107" s="1"/>
  <c r="K107" i="107" s="1"/>
  <c r="H107" i="108" s="1"/>
  <c r="K107" i="108" s="1"/>
  <c r="H107" i="109" s="1"/>
  <c r="K107" i="109" s="1"/>
  <c r="H107" i="110" s="1"/>
  <c r="K107" i="110" s="1"/>
  <c r="K108" i="38"/>
  <c r="H108" i="106" s="1"/>
  <c r="K108" i="106" s="1"/>
  <c r="H108" i="107" s="1"/>
  <c r="K108" i="107" s="1"/>
  <c r="H108" i="108" s="1"/>
  <c r="K108" i="108" s="1"/>
  <c r="H108" i="109" s="1"/>
  <c r="K108" i="109" s="1"/>
  <c r="H108" i="110" s="1"/>
  <c r="K108" i="110" s="1"/>
  <c r="H108" i="111" s="1"/>
  <c r="K108" i="111" s="1"/>
  <c r="H108" i="112" s="1"/>
  <c r="K108" i="112" s="1"/>
  <c r="H108" i="113" s="1"/>
  <c r="K108" i="113" s="1"/>
  <c r="H108" i="114" s="1"/>
  <c r="K108" i="114" s="1"/>
  <c r="H108" i="115" s="1"/>
  <c r="K108" i="115" s="1"/>
  <c r="H108" i="116" s="1"/>
  <c r="K108" i="116" s="1"/>
  <c r="H108" i="117" s="1"/>
  <c r="K108" i="117" s="1"/>
  <c r="H108" i="118" s="1"/>
  <c r="K108" i="118" s="1"/>
  <c r="H108" i="119" s="1"/>
  <c r="K108" i="119" s="1"/>
  <c r="H108" i="120" s="1"/>
  <c r="K108" i="120" s="1"/>
  <c r="H108" i="121" s="1"/>
  <c r="K108" i="121" s="1"/>
  <c r="H108" i="122" s="1"/>
  <c r="K108" i="122" s="1"/>
  <c r="H108" i="123" s="1"/>
  <c r="K108" i="123" s="1"/>
  <c r="H108" i="124" s="1"/>
  <c r="K108" i="124" s="1"/>
  <c r="H108" i="125" s="1"/>
  <c r="K108" i="125" s="1"/>
  <c r="H108" i="126" s="1"/>
  <c r="K108" i="126" s="1"/>
  <c r="H108" i="127" s="1"/>
  <c r="K108" i="127" s="1"/>
  <c r="H108" i="128" s="1"/>
  <c r="K108" i="128" s="1"/>
  <c r="H108" i="129" s="1"/>
  <c r="K108" i="129" s="1"/>
  <c r="H108" i="130" s="1"/>
  <c r="K108" i="130" s="1"/>
  <c r="H108" i="131" s="1"/>
  <c r="K108" i="131" s="1"/>
  <c r="H108" i="132" s="1"/>
  <c r="K108" i="132" s="1"/>
  <c r="H108" i="133" s="1"/>
  <c r="K108" i="133" s="1"/>
  <c r="H108" i="134" s="1"/>
  <c r="K108" i="134" s="1"/>
  <c r="H108" i="135" s="1"/>
  <c r="K108" i="135" s="1"/>
  <c r="H108" i="136" s="1"/>
  <c r="K108" i="136" s="1"/>
  <c r="H108" i="137" s="1"/>
  <c r="K108" i="137" s="1"/>
  <c r="H108" i="138" s="1"/>
  <c r="K108" i="138" s="1"/>
  <c r="H108" i="139" s="1"/>
  <c r="K108" i="139" s="1"/>
  <c r="H108" i="140" s="1"/>
  <c r="K108" i="140" s="1"/>
  <c r="H108" i="141" s="1"/>
  <c r="K108" i="141" s="1"/>
  <c r="H108" i="142" s="1"/>
  <c r="K108" i="142" s="1"/>
  <c r="H108" i="143" s="1"/>
  <c r="K108" i="143" s="1"/>
  <c r="H108" i="144" s="1"/>
  <c r="K108" i="144" s="1"/>
  <c r="H108" i="145" s="1"/>
  <c r="K108" i="145" s="1"/>
  <c r="H108" i="146" s="1"/>
  <c r="K108" i="146" s="1"/>
  <c r="H108" i="147" s="1"/>
  <c r="K108" i="147" s="1"/>
  <c r="H108" i="148" s="1"/>
  <c r="K108" i="148" s="1"/>
  <c r="H108" i="149" s="1"/>
  <c r="K108" i="149" s="1"/>
  <c r="H108" i="150" s="1"/>
  <c r="K108" i="150" s="1"/>
  <c r="H108" i="151" s="1"/>
  <c r="K108" i="151" s="1"/>
  <c r="H108" i="152" s="1"/>
  <c r="K108" i="152" s="1"/>
  <c r="H108" i="153" s="1"/>
  <c r="K108" i="153" s="1"/>
  <c r="H108" i="154" s="1"/>
  <c r="K109" i="38"/>
  <c r="H109" i="106" s="1"/>
  <c r="K109" i="106" s="1"/>
  <c r="H109" i="107" s="1"/>
  <c r="K109" i="107" s="1"/>
  <c r="H109" i="108" s="1"/>
  <c r="K109" i="108" s="1"/>
  <c r="H109" i="109" s="1"/>
  <c r="K109" i="109" s="1"/>
  <c r="H109" i="110" s="1"/>
  <c r="K109" i="110" s="1"/>
  <c r="H109" i="111" s="1"/>
  <c r="K109" i="111" s="1"/>
  <c r="H109" i="112" s="1"/>
  <c r="K109" i="112" s="1"/>
  <c r="H109" i="113" s="1"/>
  <c r="K109" i="113" s="1"/>
  <c r="H109" i="114" s="1"/>
  <c r="K109" i="114" s="1"/>
  <c r="H109" i="115" s="1"/>
  <c r="K109" i="115" s="1"/>
  <c r="H109" i="116" s="1"/>
  <c r="K109" i="116" s="1"/>
  <c r="H109" i="117" s="1"/>
  <c r="K109" i="117" s="1"/>
  <c r="H109" i="118" s="1"/>
  <c r="K109" i="118" s="1"/>
  <c r="H109" i="119" s="1"/>
  <c r="K109" i="119" s="1"/>
  <c r="H109" i="120" s="1"/>
  <c r="K109" i="120" s="1"/>
  <c r="H109" i="121" s="1"/>
  <c r="K109" i="121" s="1"/>
  <c r="H109" i="122" s="1"/>
  <c r="K109" i="122" s="1"/>
  <c r="H109" i="123" s="1"/>
  <c r="K109" i="123" s="1"/>
  <c r="H109" i="124" s="1"/>
  <c r="K109" i="124" s="1"/>
  <c r="H109" i="125" s="1"/>
  <c r="K109" i="125" s="1"/>
  <c r="H109" i="126" s="1"/>
  <c r="K109" i="126" s="1"/>
  <c r="H109" i="127" s="1"/>
  <c r="K109" i="127" s="1"/>
  <c r="H109" i="128" s="1"/>
  <c r="K109" i="128" s="1"/>
  <c r="H109" i="129" s="1"/>
  <c r="K109" i="129" s="1"/>
  <c r="H109" i="130" s="1"/>
  <c r="K109" i="130" s="1"/>
  <c r="H109" i="131" s="1"/>
  <c r="K109" i="131" s="1"/>
  <c r="H109" i="132" s="1"/>
  <c r="K109" i="132" s="1"/>
  <c r="H109" i="133" s="1"/>
  <c r="K109" i="133" s="1"/>
  <c r="H109" i="134" s="1"/>
  <c r="K109" i="134" s="1"/>
  <c r="H109" i="135" s="1"/>
  <c r="K109" i="135" s="1"/>
  <c r="H109" i="136" s="1"/>
  <c r="K109" i="136" s="1"/>
  <c r="H109" i="137" s="1"/>
  <c r="K109" i="137" s="1"/>
  <c r="H109" i="138" s="1"/>
  <c r="K109" i="138" s="1"/>
  <c r="H109" i="139" s="1"/>
  <c r="K109" i="139" s="1"/>
  <c r="H109" i="140" s="1"/>
  <c r="K109" i="140" s="1"/>
  <c r="H109" i="141" s="1"/>
  <c r="K109" i="141" s="1"/>
  <c r="H109" i="142" s="1"/>
  <c r="K109" i="142" s="1"/>
  <c r="H109" i="143" s="1"/>
  <c r="K109" i="143" s="1"/>
  <c r="H109" i="144" s="1"/>
  <c r="K109" i="144" s="1"/>
  <c r="H109" i="145" s="1"/>
  <c r="K109" i="145" s="1"/>
  <c r="H109" i="146" s="1"/>
  <c r="K109" i="146" s="1"/>
  <c r="H109" i="147" s="1"/>
  <c r="K109" i="147" s="1"/>
  <c r="H109" i="148" s="1"/>
  <c r="K109" i="148" s="1"/>
  <c r="H109" i="149" s="1"/>
  <c r="K109" i="149" s="1"/>
  <c r="H109" i="150" s="1"/>
  <c r="K109" i="150" s="1"/>
  <c r="H109" i="151" s="1"/>
  <c r="K109" i="151" s="1"/>
  <c r="H109" i="152" s="1"/>
  <c r="K109" i="152" s="1"/>
  <c r="H109" i="153" s="1"/>
  <c r="K109" i="153" s="1"/>
  <c r="H109" i="154" s="1"/>
  <c r="K110" i="38"/>
  <c r="H110" i="106" s="1"/>
  <c r="K110" i="106" s="1"/>
  <c r="H110" i="107" s="1"/>
  <c r="K110" i="107" s="1"/>
  <c r="H110" i="108" s="1"/>
  <c r="K110" i="108" s="1"/>
  <c r="H110" i="109" s="1"/>
  <c r="K110" i="109" s="1"/>
  <c r="H110" i="110" s="1"/>
  <c r="K110" i="110" s="1"/>
  <c r="K111" i="38"/>
  <c r="H111" i="106" s="1"/>
  <c r="K111" i="106" s="1"/>
  <c r="H111" i="107" s="1"/>
  <c r="K111" i="107" s="1"/>
  <c r="H111" i="108" s="1"/>
  <c r="K111" i="108" s="1"/>
  <c r="H111" i="109" s="1"/>
  <c r="K111" i="109" s="1"/>
  <c r="H111" i="110" s="1"/>
  <c r="K111" i="110" s="1"/>
  <c r="H111" i="111" s="1"/>
  <c r="K111" i="111" s="1"/>
  <c r="H111" i="112" s="1"/>
  <c r="K111" i="112" s="1"/>
  <c r="H111" i="113" s="1"/>
  <c r="K111" i="113" s="1"/>
  <c r="H111" i="114" s="1"/>
  <c r="K111" i="114" s="1"/>
  <c r="H111" i="115" s="1"/>
  <c r="K111" i="115" s="1"/>
  <c r="H111" i="116" s="1"/>
  <c r="K111" i="116" s="1"/>
  <c r="H111" i="117" s="1"/>
  <c r="K111" i="117" s="1"/>
  <c r="H111" i="118" s="1"/>
  <c r="K111" i="118" s="1"/>
  <c r="H111" i="119" s="1"/>
  <c r="K111" i="119" s="1"/>
  <c r="H111" i="120" s="1"/>
  <c r="K111" i="120" s="1"/>
  <c r="H111" i="121" s="1"/>
  <c r="K111" i="121" s="1"/>
  <c r="H111" i="122" s="1"/>
  <c r="K111" i="122" s="1"/>
  <c r="H111" i="123" s="1"/>
  <c r="K111" i="123" s="1"/>
  <c r="H111" i="124" s="1"/>
  <c r="K111" i="124" s="1"/>
  <c r="H111" i="125" s="1"/>
  <c r="K111" i="125" s="1"/>
  <c r="H111" i="126" s="1"/>
  <c r="K111" i="126" s="1"/>
  <c r="H111" i="127" s="1"/>
  <c r="K111" i="127" s="1"/>
  <c r="H111" i="128" s="1"/>
  <c r="K111" i="128" s="1"/>
  <c r="H111" i="129" s="1"/>
  <c r="K111" i="129" s="1"/>
  <c r="H111" i="130" s="1"/>
  <c r="K111" i="130" s="1"/>
  <c r="H111" i="131" s="1"/>
  <c r="K111" i="131" s="1"/>
  <c r="H111" i="132" s="1"/>
  <c r="K111" i="132" s="1"/>
  <c r="H111" i="133" s="1"/>
  <c r="K111" i="133" s="1"/>
  <c r="H111" i="134" s="1"/>
  <c r="K111" i="134" s="1"/>
  <c r="H111" i="135" s="1"/>
  <c r="K111" i="135" s="1"/>
  <c r="H111" i="136" s="1"/>
  <c r="K111" i="136" s="1"/>
  <c r="H111" i="137" s="1"/>
  <c r="K111" i="137" s="1"/>
  <c r="H111" i="138" s="1"/>
  <c r="K111" i="138" s="1"/>
  <c r="H111" i="139" s="1"/>
  <c r="K111" i="139" s="1"/>
  <c r="H111" i="140" s="1"/>
  <c r="K111" i="140" s="1"/>
  <c r="H111" i="141" s="1"/>
  <c r="K111" i="141" s="1"/>
  <c r="H111" i="142" s="1"/>
  <c r="K111" i="142" s="1"/>
  <c r="H111" i="143" s="1"/>
  <c r="K111" i="143" s="1"/>
  <c r="H111" i="144" s="1"/>
  <c r="K111" i="144" s="1"/>
  <c r="H111" i="145" s="1"/>
  <c r="K111" i="145" s="1"/>
  <c r="H111" i="146" s="1"/>
  <c r="K111" i="146" s="1"/>
  <c r="H111" i="147" s="1"/>
  <c r="K111" i="147" s="1"/>
  <c r="H111" i="148" s="1"/>
  <c r="K111" i="148" s="1"/>
  <c r="H111" i="149" s="1"/>
  <c r="K111" i="149" s="1"/>
  <c r="H111" i="150" s="1"/>
  <c r="K111" i="150" s="1"/>
  <c r="H111" i="151" s="1"/>
  <c r="K111" i="151" s="1"/>
  <c r="H111" i="152" s="1"/>
  <c r="K111" i="152" s="1"/>
  <c r="H111" i="153" s="1"/>
  <c r="K111" i="153" s="1"/>
  <c r="H111" i="154" s="1"/>
  <c r="K112" i="38"/>
  <c r="H112" i="106" s="1"/>
  <c r="K112" i="106" s="1"/>
  <c r="H112" i="107" s="1"/>
  <c r="K112" i="107" s="1"/>
  <c r="H112" i="108" s="1"/>
  <c r="K112" i="108" s="1"/>
  <c r="H112" i="109" s="1"/>
  <c r="K112" i="109" s="1"/>
  <c r="H112" i="110" s="1"/>
  <c r="K112" i="110" s="1"/>
  <c r="K113" i="38"/>
  <c r="H113" i="106" s="1"/>
  <c r="K113" i="106" s="1"/>
  <c r="H113" i="107" s="1"/>
  <c r="K113" i="107" s="1"/>
  <c r="H113" i="108" s="1"/>
  <c r="K113" i="108" s="1"/>
  <c r="H113" i="109" s="1"/>
  <c r="K113" i="109" s="1"/>
  <c r="H113" i="110" s="1"/>
  <c r="K113" i="110" s="1"/>
  <c r="K114" i="38"/>
  <c r="H114" i="106" s="1"/>
  <c r="K114" i="106" s="1"/>
  <c r="H114" i="107" s="1"/>
  <c r="K114" i="107" s="1"/>
  <c r="H114" i="108" s="1"/>
  <c r="K114" i="108" s="1"/>
  <c r="H114" i="109" s="1"/>
  <c r="K114" i="109" s="1"/>
  <c r="H114" i="110" s="1"/>
  <c r="K114" i="110" s="1"/>
  <c r="K115" i="38"/>
  <c r="H115" i="106" s="1"/>
  <c r="K115" i="106" s="1"/>
  <c r="H115" i="107" s="1"/>
  <c r="K115" i="107" s="1"/>
  <c r="H115" i="108" s="1"/>
  <c r="K115" i="108" s="1"/>
  <c r="H115" i="109" s="1"/>
  <c r="K115" i="109" s="1"/>
  <c r="H115" i="110" s="1"/>
  <c r="K115" i="110" s="1"/>
  <c r="H115" i="111" s="1"/>
  <c r="K115" i="111" s="1"/>
  <c r="H115" i="112" s="1"/>
  <c r="K115" i="112" s="1"/>
  <c r="H115" i="113" s="1"/>
  <c r="K115" i="113" s="1"/>
  <c r="H115" i="114" s="1"/>
  <c r="K115" i="114" s="1"/>
  <c r="H115" i="115" s="1"/>
  <c r="K115" i="115" s="1"/>
  <c r="H115" i="116" s="1"/>
  <c r="K115" i="116" s="1"/>
  <c r="H115" i="117" s="1"/>
  <c r="K115" i="117" s="1"/>
  <c r="H115" i="118" s="1"/>
  <c r="K115" i="118" s="1"/>
  <c r="H115" i="119" s="1"/>
  <c r="K115" i="119" s="1"/>
  <c r="H115" i="120" s="1"/>
  <c r="K115" i="120" s="1"/>
  <c r="H115" i="121" s="1"/>
  <c r="K115" i="121" s="1"/>
  <c r="H115" i="122" s="1"/>
  <c r="K115" i="122" s="1"/>
  <c r="H115" i="123" s="1"/>
  <c r="K115" i="123" s="1"/>
  <c r="H115" i="124" s="1"/>
  <c r="K115" i="124" s="1"/>
  <c r="H115" i="125" s="1"/>
  <c r="K115" i="125" s="1"/>
  <c r="H115" i="126" s="1"/>
  <c r="K115" i="126" s="1"/>
  <c r="H115" i="127" s="1"/>
  <c r="K115" i="127" s="1"/>
  <c r="H115" i="128" s="1"/>
  <c r="K115" i="128" s="1"/>
  <c r="H115" i="129" s="1"/>
  <c r="K115" i="129" s="1"/>
  <c r="H115" i="130" s="1"/>
  <c r="K115" i="130" s="1"/>
  <c r="H115" i="131" s="1"/>
  <c r="K115" i="131" s="1"/>
  <c r="H115" i="132" s="1"/>
  <c r="K115" i="132" s="1"/>
  <c r="H115" i="133" s="1"/>
  <c r="K115" i="133" s="1"/>
  <c r="H115" i="134" s="1"/>
  <c r="K115" i="134" s="1"/>
  <c r="H115" i="135" s="1"/>
  <c r="K115" i="135" s="1"/>
  <c r="H115" i="136" s="1"/>
  <c r="K115" i="136" s="1"/>
  <c r="H115" i="137" s="1"/>
  <c r="K115" i="137" s="1"/>
  <c r="H115" i="138" s="1"/>
  <c r="K115" i="138" s="1"/>
  <c r="H115" i="139" s="1"/>
  <c r="K115" i="139" s="1"/>
  <c r="H115" i="140" s="1"/>
  <c r="K115" i="140" s="1"/>
  <c r="H115" i="141" s="1"/>
  <c r="K115" i="141" s="1"/>
  <c r="H115" i="142" s="1"/>
  <c r="K115" i="142" s="1"/>
  <c r="H115" i="143" s="1"/>
  <c r="K115" i="143" s="1"/>
  <c r="H115" i="144" s="1"/>
  <c r="K115" i="144" s="1"/>
  <c r="H115" i="145" s="1"/>
  <c r="K115" i="145" s="1"/>
  <c r="H115" i="146" s="1"/>
  <c r="K115" i="146" s="1"/>
  <c r="H115" i="147" s="1"/>
  <c r="K115" i="147" s="1"/>
  <c r="H115" i="148" s="1"/>
  <c r="K115" i="148" s="1"/>
  <c r="H115" i="149" s="1"/>
  <c r="K115" i="149" s="1"/>
  <c r="H115" i="150" s="1"/>
  <c r="K115" i="150" s="1"/>
  <c r="H115" i="151" s="1"/>
  <c r="K115" i="151" s="1"/>
  <c r="H115" i="152" s="1"/>
  <c r="K115" i="152" s="1"/>
  <c r="H115" i="153" s="1"/>
  <c r="K115" i="153" s="1"/>
  <c r="H115" i="154" s="1"/>
  <c r="K116" i="38"/>
  <c r="H116" i="106" s="1"/>
  <c r="K116" i="106" s="1"/>
  <c r="K118" i="38"/>
  <c r="H118" i="106" s="1"/>
  <c r="K118" i="106" s="1"/>
  <c r="H118" i="107" s="1"/>
  <c r="K118" i="107" s="1"/>
  <c r="H118" i="108" s="1"/>
  <c r="K118" i="108" s="1"/>
  <c r="H118" i="109" s="1"/>
  <c r="K118" i="109" s="1"/>
  <c r="H118" i="110" s="1"/>
  <c r="K118" i="110" s="1"/>
  <c r="H118" i="111" s="1"/>
  <c r="K118" i="111" s="1"/>
  <c r="H118" i="112" s="1"/>
  <c r="K118" i="112" s="1"/>
  <c r="H118" i="113" s="1"/>
  <c r="K118" i="113" s="1"/>
  <c r="H118" i="114" s="1"/>
  <c r="K118" i="114" s="1"/>
  <c r="H118" i="115" s="1"/>
  <c r="K118" i="115" s="1"/>
  <c r="H118" i="116" s="1"/>
  <c r="K118" i="116" s="1"/>
  <c r="H118" i="117" s="1"/>
  <c r="K118" i="117" s="1"/>
  <c r="H118" i="118" s="1"/>
  <c r="K118" i="118" s="1"/>
  <c r="H118" i="119" s="1"/>
  <c r="K118" i="119" s="1"/>
  <c r="H118" i="120" s="1"/>
  <c r="K118" i="120" s="1"/>
  <c r="H118" i="121" s="1"/>
  <c r="K118" i="121" s="1"/>
  <c r="H118" i="122" s="1"/>
  <c r="K118" i="122" s="1"/>
  <c r="H118" i="123" s="1"/>
  <c r="K118" i="123" s="1"/>
  <c r="H118" i="124" s="1"/>
  <c r="K118" i="124" s="1"/>
  <c r="H118" i="125" s="1"/>
  <c r="K118" i="125" s="1"/>
  <c r="H118" i="126" s="1"/>
  <c r="K118" i="126" s="1"/>
  <c r="H118" i="127" s="1"/>
  <c r="K118" i="127" s="1"/>
  <c r="H118" i="128" s="1"/>
  <c r="K118" i="128" s="1"/>
  <c r="H118" i="129" s="1"/>
  <c r="K118" i="129" s="1"/>
  <c r="H118" i="130" s="1"/>
  <c r="K118" i="130" s="1"/>
  <c r="H118" i="131" s="1"/>
  <c r="K118" i="131" s="1"/>
  <c r="H118" i="132" s="1"/>
  <c r="K118" i="132" s="1"/>
  <c r="H118" i="133" s="1"/>
  <c r="K118" i="133" s="1"/>
  <c r="H118" i="134" s="1"/>
  <c r="K118" i="134" s="1"/>
  <c r="H118" i="135" s="1"/>
  <c r="K118" i="135" s="1"/>
  <c r="H118" i="136" s="1"/>
  <c r="K118" i="136" s="1"/>
  <c r="H118" i="137" s="1"/>
  <c r="K118" i="137" s="1"/>
  <c r="H118" i="138" s="1"/>
  <c r="K118" i="138" s="1"/>
  <c r="H118" i="139" s="1"/>
  <c r="K118" i="139" s="1"/>
  <c r="H118" i="140" s="1"/>
  <c r="K118" i="140" s="1"/>
  <c r="H118" i="141" s="1"/>
  <c r="K118" i="141" s="1"/>
  <c r="H118" i="142" s="1"/>
  <c r="K118" i="142" s="1"/>
  <c r="H118" i="143" s="1"/>
  <c r="K118" i="143" s="1"/>
  <c r="H118" i="144" s="1"/>
  <c r="K118" i="144" s="1"/>
  <c r="H118" i="145" s="1"/>
  <c r="K118" i="145" s="1"/>
  <c r="H118" i="146" s="1"/>
  <c r="K118" i="146" s="1"/>
  <c r="H118" i="147" s="1"/>
  <c r="K118" i="147" s="1"/>
  <c r="H118" i="148" s="1"/>
  <c r="K118" i="148" s="1"/>
  <c r="H118" i="149" s="1"/>
  <c r="K118" i="149" s="1"/>
  <c r="H118" i="150" s="1"/>
  <c r="K118" i="150" s="1"/>
  <c r="H118" i="151" s="1"/>
  <c r="K118" i="151" s="1"/>
  <c r="H118" i="152" s="1"/>
  <c r="K118" i="152" s="1"/>
  <c r="H118" i="153" s="1"/>
  <c r="K118" i="153" s="1"/>
  <c r="H118" i="154" s="1"/>
  <c r="K119" i="38"/>
  <c r="H119" i="106" s="1"/>
  <c r="K119" i="106" s="1"/>
  <c r="H119" i="107" s="1"/>
  <c r="K119" i="107" s="1"/>
  <c r="H119" i="108" s="1"/>
  <c r="K119" i="108" s="1"/>
  <c r="H119" i="109" s="1"/>
  <c r="K119" i="109" s="1"/>
  <c r="H119" i="110" s="1"/>
  <c r="K119" i="110" s="1"/>
  <c r="K120" i="38"/>
  <c r="H120" i="106" s="1"/>
  <c r="K120" i="106" s="1"/>
  <c r="K121" i="38"/>
  <c r="H121" i="106" s="1"/>
  <c r="K121" i="106" s="1"/>
  <c r="H121" i="107" s="1"/>
  <c r="K121" i="107" s="1"/>
  <c r="H121" i="108" s="1"/>
  <c r="K121" i="108" s="1"/>
  <c r="H121" i="109" s="1"/>
  <c r="K121" i="109" s="1"/>
  <c r="H121" i="110" s="1"/>
  <c r="K121" i="110" s="1"/>
  <c r="K122" i="38"/>
  <c r="H122" i="106" s="1"/>
  <c r="K122" i="106" s="1"/>
  <c r="H122" i="107" s="1"/>
  <c r="K122" i="107" s="1"/>
  <c r="H122" i="108" s="1"/>
  <c r="K122" i="108" s="1"/>
  <c r="H122" i="109" s="1"/>
  <c r="K122" i="109" s="1"/>
  <c r="H122" i="110" s="1"/>
  <c r="K122" i="110" s="1"/>
  <c r="K123" i="38"/>
  <c r="H123" i="106" s="1"/>
  <c r="K123" i="106" s="1"/>
  <c r="H123" i="107" s="1"/>
  <c r="K123" i="107" s="1"/>
  <c r="H123" i="108" s="1"/>
  <c r="K123" i="108" s="1"/>
  <c r="H123" i="109" s="1"/>
  <c r="K123" i="109" s="1"/>
  <c r="H123" i="110" s="1"/>
  <c r="K123" i="110" s="1"/>
  <c r="K124" i="38"/>
  <c r="H124" i="106" s="1"/>
  <c r="K124" i="106" s="1"/>
  <c r="H124" i="107" s="1"/>
  <c r="K124" i="107" s="1"/>
  <c r="H124" i="108" s="1"/>
  <c r="K124" i="108" s="1"/>
  <c r="H124" i="109" s="1"/>
  <c r="K124" i="109" s="1"/>
  <c r="H124" i="110" s="1"/>
  <c r="K124" i="110" s="1"/>
  <c r="K126" i="38"/>
  <c r="H126" i="106" s="1"/>
  <c r="K126" i="106" s="1"/>
  <c r="H126" i="107" s="1"/>
  <c r="K126" i="107" s="1"/>
  <c r="H126" i="108" s="1"/>
  <c r="K126" i="108" s="1"/>
  <c r="H126" i="109" s="1"/>
  <c r="K126" i="109" s="1"/>
  <c r="H126" i="110" s="1"/>
  <c r="K126" i="110" s="1"/>
  <c r="K127" i="38"/>
  <c r="H127" i="106" s="1"/>
  <c r="K127" i="106" s="1"/>
  <c r="H127" i="107" s="1"/>
  <c r="K127" i="107" s="1"/>
  <c r="H127" i="108" s="1"/>
  <c r="K127" i="108" s="1"/>
  <c r="H127" i="109" s="1"/>
  <c r="K127" i="109" s="1"/>
  <c r="H127" i="110" s="1"/>
  <c r="K127" i="110" s="1"/>
  <c r="K128" i="38"/>
  <c r="K129" i="38"/>
  <c r="H129" i="106" s="1"/>
  <c r="K129" i="106" s="1"/>
  <c r="H129" i="107" s="1"/>
  <c r="K129" i="107" s="1"/>
  <c r="H129" i="108" s="1"/>
  <c r="K129" i="108" s="1"/>
  <c r="H129" i="109" s="1"/>
  <c r="K129" i="109" s="1"/>
  <c r="H129" i="110" s="1"/>
  <c r="K129" i="110" s="1"/>
  <c r="H129" i="111" s="1"/>
  <c r="K129" i="111" s="1"/>
  <c r="H129" i="112" s="1"/>
  <c r="K129" i="112" s="1"/>
  <c r="H129" i="113" s="1"/>
  <c r="K129" i="113" s="1"/>
  <c r="H129" i="114" s="1"/>
  <c r="K129" i="114" s="1"/>
  <c r="H129" i="115" s="1"/>
  <c r="K129" i="115" s="1"/>
  <c r="H129" i="116" s="1"/>
  <c r="K129" i="116" s="1"/>
  <c r="H129" i="117" s="1"/>
  <c r="K129" i="117" s="1"/>
  <c r="H129" i="118" s="1"/>
  <c r="K129" i="118" s="1"/>
  <c r="H129" i="119" s="1"/>
  <c r="K129" i="119" s="1"/>
  <c r="H129" i="120" s="1"/>
  <c r="K129" i="120" s="1"/>
  <c r="H129" i="121" s="1"/>
  <c r="K129" i="121" s="1"/>
  <c r="H129" i="122" s="1"/>
  <c r="K129" i="122" s="1"/>
  <c r="H129" i="123" s="1"/>
  <c r="K129" i="123" s="1"/>
  <c r="H129" i="124" s="1"/>
  <c r="K129" i="124" s="1"/>
  <c r="H129" i="125" s="1"/>
  <c r="K129" i="125" s="1"/>
  <c r="H129" i="126" s="1"/>
  <c r="K129" i="126" s="1"/>
  <c r="H129" i="127" s="1"/>
  <c r="K129" i="127" s="1"/>
  <c r="H129" i="128" s="1"/>
  <c r="K129" i="128" s="1"/>
  <c r="H129" i="129" s="1"/>
  <c r="K129" i="129" s="1"/>
  <c r="H129" i="130" s="1"/>
  <c r="K129" i="130" s="1"/>
  <c r="H129" i="131" s="1"/>
  <c r="K129" i="131" s="1"/>
  <c r="H129" i="132" s="1"/>
  <c r="K129" i="132" s="1"/>
  <c r="H129" i="133" s="1"/>
  <c r="K129" i="133" s="1"/>
  <c r="H129" i="134" s="1"/>
  <c r="K129" i="134" s="1"/>
  <c r="H129" i="135" s="1"/>
  <c r="K129" i="135" s="1"/>
  <c r="H129" i="136" s="1"/>
  <c r="K129" i="136" s="1"/>
  <c r="H129" i="137" s="1"/>
  <c r="K129" i="137" s="1"/>
  <c r="H129" i="138" s="1"/>
  <c r="K129" i="138" s="1"/>
  <c r="H129" i="139" s="1"/>
  <c r="K129" i="139" s="1"/>
  <c r="H129" i="140" s="1"/>
  <c r="K129" i="140" s="1"/>
  <c r="H129" i="141" s="1"/>
  <c r="K129" i="141" s="1"/>
  <c r="H129" i="142" s="1"/>
  <c r="K129" i="142" s="1"/>
  <c r="H129" i="143" s="1"/>
  <c r="K129" i="143" s="1"/>
  <c r="H129" i="144" s="1"/>
  <c r="K129" i="144" s="1"/>
  <c r="H129" i="145" s="1"/>
  <c r="K129" i="145" s="1"/>
  <c r="H129" i="146" s="1"/>
  <c r="K129" i="146" s="1"/>
  <c r="H129" i="147" s="1"/>
  <c r="K129" i="147" s="1"/>
  <c r="H129" i="148" s="1"/>
  <c r="K129" i="148" s="1"/>
  <c r="H129" i="149" s="1"/>
  <c r="K129" i="149" s="1"/>
  <c r="H129" i="150" s="1"/>
  <c r="K129" i="150" s="1"/>
  <c r="H129" i="151" s="1"/>
  <c r="K129" i="151" s="1"/>
  <c r="H129" i="152" s="1"/>
  <c r="K129" i="152" s="1"/>
  <c r="H129" i="153" s="1"/>
  <c r="K129" i="153" s="1"/>
  <c r="H129" i="154" s="1"/>
  <c r="K130" i="38"/>
  <c r="H130" i="106" s="1"/>
  <c r="K130" i="106" s="1"/>
  <c r="H130" i="107" s="1"/>
  <c r="K130" i="107" s="1"/>
  <c r="H130" i="108" s="1"/>
  <c r="K130" i="108" s="1"/>
  <c r="H130" i="109" s="1"/>
  <c r="K130" i="109" s="1"/>
  <c r="H130" i="110" s="1"/>
  <c r="K130" i="110" s="1"/>
  <c r="K131" i="38"/>
  <c r="H131" i="106" s="1"/>
  <c r="K131" i="106" s="1"/>
  <c r="H131" i="107" s="1"/>
  <c r="K131" i="107" s="1"/>
  <c r="H131" i="108" s="1"/>
  <c r="K131" i="108" s="1"/>
  <c r="H131" i="109" s="1"/>
  <c r="K131" i="109" s="1"/>
  <c r="H131" i="110" s="1"/>
  <c r="K131" i="110" s="1"/>
  <c r="K132" i="38"/>
  <c r="H132" i="106" s="1"/>
  <c r="K132" i="106" s="1"/>
  <c r="H132" i="107" s="1"/>
  <c r="K132" i="107" s="1"/>
  <c r="H132" i="108" s="1"/>
  <c r="K132" i="108" s="1"/>
  <c r="H132" i="109" s="1"/>
  <c r="K132" i="109" s="1"/>
  <c r="H132" i="110" s="1"/>
  <c r="K132" i="110" s="1"/>
  <c r="K134" i="38"/>
  <c r="H134" i="106" s="1"/>
  <c r="K134" i="106" s="1"/>
  <c r="H134" i="107" s="1"/>
  <c r="K134" i="107" s="1"/>
  <c r="H134" i="108" s="1"/>
  <c r="K134" i="108" s="1"/>
  <c r="H134" i="109" s="1"/>
  <c r="K134" i="109" s="1"/>
  <c r="H134" i="110" s="1"/>
  <c r="K134" i="110" s="1"/>
  <c r="K135" i="38"/>
  <c r="H135" i="106" s="1"/>
  <c r="K135" i="106" s="1"/>
  <c r="H135" i="107" s="1"/>
  <c r="K135" i="107" s="1"/>
  <c r="H135" i="108" s="1"/>
  <c r="K135" i="108" s="1"/>
  <c r="H135" i="109" s="1"/>
  <c r="K135" i="109" s="1"/>
  <c r="H135" i="110" s="1"/>
  <c r="K135" i="110" s="1"/>
  <c r="K136" i="38"/>
  <c r="H136" i="106" s="1"/>
  <c r="K136" i="106" s="1"/>
  <c r="H136" i="107" s="1"/>
  <c r="K136" i="107" s="1"/>
  <c r="K137" i="38"/>
  <c r="H137" i="106" s="1"/>
  <c r="K137" i="106" s="1"/>
  <c r="H137" i="107" s="1"/>
  <c r="K137" i="107" s="1"/>
  <c r="H137" i="108" s="1"/>
  <c r="K137" i="108" s="1"/>
  <c r="H137" i="109" s="1"/>
  <c r="K137" i="109" s="1"/>
  <c r="H137" i="110" s="1"/>
  <c r="K137" i="110" s="1"/>
  <c r="K138" i="38"/>
  <c r="H138" i="106" s="1"/>
  <c r="K138" i="106" s="1"/>
  <c r="H138" i="107" s="1"/>
  <c r="K138" i="107" s="1"/>
  <c r="H138" i="108" s="1"/>
  <c r="K138" i="108" s="1"/>
  <c r="H138" i="109" s="1"/>
  <c r="K138" i="109" s="1"/>
  <c r="H138" i="110" s="1"/>
  <c r="K138" i="110" s="1"/>
  <c r="H138" i="111" s="1"/>
  <c r="K138" i="111" s="1"/>
  <c r="H138" i="112" s="1"/>
  <c r="K138" i="112" s="1"/>
  <c r="H138" i="113" s="1"/>
  <c r="K138" i="113" s="1"/>
  <c r="H138" i="114" s="1"/>
  <c r="K138" i="114" s="1"/>
  <c r="H138" i="115" s="1"/>
  <c r="K138" i="115" s="1"/>
  <c r="H138" i="116" s="1"/>
  <c r="K138" i="116" s="1"/>
  <c r="H138" i="117" s="1"/>
  <c r="K138" i="117" s="1"/>
  <c r="H138" i="118" s="1"/>
  <c r="K138" i="118" s="1"/>
  <c r="H138" i="119" s="1"/>
  <c r="K138" i="119" s="1"/>
  <c r="H138" i="120" s="1"/>
  <c r="K138" i="120" s="1"/>
  <c r="H138" i="121" s="1"/>
  <c r="K138" i="121" s="1"/>
  <c r="H138" i="122" s="1"/>
  <c r="K138" i="122" s="1"/>
  <c r="H138" i="123" s="1"/>
  <c r="K138" i="123" s="1"/>
  <c r="H138" i="124" s="1"/>
  <c r="K138" i="124" s="1"/>
  <c r="H138" i="125" s="1"/>
  <c r="K138" i="125" s="1"/>
  <c r="H138" i="126" s="1"/>
  <c r="K138" i="126" s="1"/>
  <c r="H138" i="127" s="1"/>
  <c r="K138" i="127" s="1"/>
  <c r="H138" i="128" s="1"/>
  <c r="K138" i="128" s="1"/>
  <c r="H138" i="129" s="1"/>
  <c r="K138" i="129" s="1"/>
  <c r="H138" i="130" s="1"/>
  <c r="K138" i="130" s="1"/>
  <c r="H138" i="131" s="1"/>
  <c r="K138" i="131" s="1"/>
  <c r="H138" i="132" s="1"/>
  <c r="K138" i="132" s="1"/>
  <c r="H138" i="133" s="1"/>
  <c r="K138" i="133" s="1"/>
  <c r="H138" i="134" s="1"/>
  <c r="K138" i="134" s="1"/>
  <c r="H138" i="135" s="1"/>
  <c r="K138" i="135" s="1"/>
  <c r="H138" i="136" s="1"/>
  <c r="K138" i="136" s="1"/>
  <c r="H138" i="137" s="1"/>
  <c r="K138" i="137" s="1"/>
  <c r="H138" i="138" s="1"/>
  <c r="K138" i="138" s="1"/>
  <c r="H138" i="139" s="1"/>
  <c r="K138" i="139" s="1"/>
  <c r="H138" i="140" s="1"/>
  <c r="K138" i="140" s="1"/>
  <c r="H138" i="141" s="1"/>
  <c r="K138" i="141" s="1"/>
  <c r="H138" i="142" s="1"/>
  <c r="K138" i="142" s="1"/>
  <c r="H138" i="143" s="1"/>
  <c r="K138" i="143" s="1"/>
  <c r="H138" i="144" s="1"/>
  <c r="K138" i="144" s="1"/>
  <c r="H138" i="145" s="1"/>
  <c r="K138" i="145" s="1"/>
  <c r="H138" i="146" s="1"/>
  <c r="K138" i="146" s="1"/>
  <c r="H138" i="147" s="1"/>
  <c r="K138" i="147" s="1"/>
  <c r="H138" i="148" s="1"/>
  <c r="K138" i="148" s="1"/>
  <c r="H138" i="149" s="1"/>
  <c r="K138" i="149" s="1"/>
  <c r="H138" i="150" s="1"/>
  <c r="K138" i="150" s="1"/>
  <c r="H138" i="151" s="1"/>
  <c r="K138" i="151" s="1"/>
  <c r="H138" i="152" s="1"/>
  <c r="K138" i="152" s="1"/>
  <c r="H138" i="153" s="1"/>
  <c r="K138" i="153" s="1"/>
  <c r="H138" i="154" s="1"/>
  <c r="K139" i="38"/>
  <c r="H139" i="106" s="1"/>
  <c r="K139" i="106" s="1"/>
  <c r="H139" i="107" s="1"/>
  <c r="K139" i="107" s="1"/>
  <c r="H139" i="108" s="1"/>
  <c r="K139" i="108" s="1"/>
  <c r="H139" i="109" s="1"/>
  <c r="K139" i="109" s="1"/>
  <c r="H139" i="110" s="1"/>
  <c r="K139" i="110" s="1"/>
  <c r="K140" i="38"/>
  <c r="H140" i="106" s="1"/>
  <c r="K140" i="106" s="1"/>
  <c r="H140" i="107" s="1"/>
  <c r="K140" i="107" s="1"/>
  <c r="H140" i="108" s="1"/>
  <c r="K140" i="108" s="1"/>
  <c r="H140" i="109" s="1"/>
  <c r="K140" i="109" s="1"/>
  <c r="H140" i="110" s="1"/>
  <c r="K140" i="110" s="1"/>
  <c r="K142" i="38"/>
  <c r="H142" i="106" s="1"/>
  <c r="K142" i="106" s="1"/>
  <c r="H142" i="107" s="1"/>
  <c r="K142" i="107" s="1"/>
  <c r="H142" i="108" s="1"/>
  <c r="K142" i="108" s="1"/>
  <c r="H142" i="109" s="1"/>
  <c r="K142" i="109" s="1"/>
  <c r="H142" i="110" s="1"/>
  <c r="K142" i="110" s="1"/>
  <c r="K143" i="38"/>
  <c r="H143" i="106" s="1"/>
  <c r="K143" i="106" s="1"/>
  <c r="H143" i="107" s="1"/>
  <c r="K143" i="107" s="1"/>
  <c r="H143" i="108" s="1"/>
  <c r="K143" i="108" s="1"/>
  <c r="H143" i="109" s="1"/>
  <c r="K143" i="109" s="1"/>
  <c r="H143" i="110" s="1"/>
  <c r="K143" i="110" s="1"/>
  <c r="K144" i="38"/>
  <c r="H144" i="106" s="1"/>
  <c r="K144" i="106" s="1"/>
  <c r="H144" i="107" s="1"/>
  <c r="K144" i="107" s="1"/>
  <c r="H144" i="108" s="1"/>
  <c r="K144" i="108" s="1"/>
  <c r="H144" i="109" s="1"/>
  <c r="K144" i="109" s="1"/>
  <c r="H144" i="110" s="1"/>
  <c r="K144" i="110" s="1"/>
  <c r="K145" i="38"/>
  <c r="H145" i="106" s="1"/>
  <c r="K145" i="106" s="1"/>
  <c r="H145" i="107" s="1"/>
  <c r="K145" i="107" s="1"/>
  <c r="H145" i="108" s="1"/>
  <c r="K145" i="108" s="1"/>
  <c r="H145" i="109" s="1"/>
  <c r="K145" i="109" s="1"/>
  <c r="H145" i="110" s="1"/>
  <c r="K145" i="110" s="1"/>
  <c r="K146" i="38"/>
  <c r="H146" i="106" s="1"/>
  <c r="K146" i="106" s="1"/>
  <c r="H146" i="107" s="1"/>
  <c r="K146" i="107" s="1"/>
  <c r="H146" i="108" s="1"/>
  <c r="K146" i="108" s="1"/>
  <c r="H146" i="109" s="1"/>
  <c r="K146" i="109" s="1"/>
  <c r="H146" i="110" s="1"/>
  <c r="K146" i="110" s="1"/>
  <c r="K147" i="38"/>
  <c r="H147" i="106" s="1"/>
  <c r="K147" i="106" s="1"/>
  <c r="H147" i="107" s="1"/>
  <c r="K147" i="107" s="1"/>
  <c r="H147" i="108" s="1"/>
  <c r="K147" i="108" s="1"/>
  <c r="H147" i="109" s="1"/>
  <c r="K147" i="109" s="1"/>
  <c r="H147" i="110" s="1"/>
  <c r="K147" i="110" s="1"/>
  <c r="H147" i="111" s="1"/>
  <c r="K147" i="111" s="1"/>
  <c r="H147" i="112" s="1"/>
  <c r="K147" i="112" s="1"/>
  <c r="H147" i="113" s="1"/>
  <c r="K147" i="113" s="1"/>
  <c r="H147" i="114" s="1"/>
  <c r="K147" i="114" s="1"/>
  <c r="H147" i="115" s="1"/>
  <c r="K147" i="115" s="1"/>
  <c r="H147" i="116" s="1"/>
  <c r="K147" i="116" s="1"/>
  <c r="H147" i="117" s="1"/>
  <c r="K147" i="117" s="1"/>
  <c r="H147" i="118" s="1"/>
  <c r="K147" i="118" s="1"/>
  <c r="H147" i="119" s="1"/>
  <c r="K147" i="119" s="1"/>
  <c r="H147" i="120" s="1"/>
  <c r="K147" i="120" s="1"/>
  <c r="H147" i="121" s="1"/>
  <c r="K147" i="121" s="1"/>
  <c r="H147" i="122" s="1"/>
  <c r="K147" i="122" s="1"/>
  <c r="H147" i="123" s="1"/>
  <c r="K147" i="123" s="1"/>
  <c r="H147" i="124" s="1"/>
  <c r="K147" i="124" s="1"/>
  <c r="H147" i="125" s="1"/>
  <c r="K147" i="125" s="1"/>
  <c r="H147" i="126" s="1"/>
  <c r="K147" i="126" s="1"/>
  <c r="H147" i="127" s="1"/>
  <c r="K147" i="127" s="1"/>
  <c r="H147" i="128" s="1"/>
  <c r="K147" i="128" s="1"/>
  <c r="H147" i="129" s="1"/>
  <c r="K147" i="129" s="1"/>
  <c r="H147" i="130" s="1"/>
  <c r="K147" i="130" s="1"/>
  <c r="H147" i="131" s="1"/>
  <c r="K147" i="131" s="1"/>
  <c r="H147" i="132" s="1"/>
  <c r="K147" i="132" s="1"/>
  <c r="H147" i="133" s="1"/>
  <c r="K147" i="133" s="1"/>
  <c r="H147" i="134" s="1"/>
  <c r="K147" i="134" s="1"/>
  <c r="H147" i="135" s="1"/>
  <c r="K147" i="135" s="1"/>
  <c r="H147" i="136" s="1"/>
  <c r="K147" i="136" s="1"/>
  <c r="H147" i="137" s="1"/>
  <c r="K147" i="137" s="1"/>
  <c r="H147" i="138" s="1"/>
  <c r="K147" i="138" s="1"/>
  <c r="H147" i="139" s="1"/>
  <c r="K147" i="139" s="1"/>
  <c r="H147" i="140" s="1"/>
  <c r="K147" i="140" s="1"/>
  <c r="H147" i="141" s="1"/>
  <c r="K147" i="141" s="1"/>
  <c r="H147" i="142" s="1"/>
  <c r="K147" i="142" s="1"/>
  <c r="H147" i="143" s="1"/>
  <c r="K147" i="143" s="1"/>
  <c r="H147" i="144" s="1"/>
  <c r="K147" i="144" s="1"/>
  <c r="H147" i="145" s="1"/>
  <c r="K147" i="145" s="1"/>
  <c r="H147" i="146" s="1"/>
  <c r="K147" i="146" s="1"/>
  <c r="H147" i="147" s="1"/>
  <c r="K147" i="147" s="1"/>
  <c r="H147" i="148" s="1"/>
  <c r="K147" i="148" s="1"/>
  <c r="H147" i="149" s="1"/>
  <c r="K147" i="149" s="1"/>
  <c r="H147" i="150" s="1"/>
  <c r="K147" i="150" s="1"/>
  <c r="H147" i="151" s="1"/>
  <c r="K147" i="151" s="1"/>
  <c r="H147" i="152" s="1"/>
  <c r="K147" i="152" s="1"/>
  <c r="H147" i="153" s="1"/>
  <c r="K147" i="153" s="1"/>
  <c r="H147" i="154" s="1"/>
  <c r="K148" i="38"/>
  <c r="H148" i="106" s="1"/>
  <c r="K148" i="106" s="1"/>
  <c r="H148" i="107" s="1"/>
  <c r="K148" i="107" s="1"/>
  <c r="H148" i="108" s="1"/>
  <c r="K148" i="108" s="1"/>
  <c r="H148" i="109" s="1"/>
  <c r="K148" i="109" s="1"/>
  <c r="H148" i="110" s="1"/>
  <c r="K148" i="110" s="1"/>
  <c r="H148" i="111" s="1"/>
  <c r="K148" i="111" s="1"/>
  <c r="H148" i="112" s="1"/>
  <c r="K148" i="112" s="1"/>
  <c r="H148" i="113" s="1"/>
  <c r="K148" i="113" s="1"/>
  <c r="H148" i="114" s="1"/>
  <c r="K148" i="114" s="1"/>
  <c r="H148" i="115" s="1"/>
  <c r="K148" i="115" s="1"/>
  <c r="H148" i="116" s="1"/>
  <c r="K148" i="116" s="1"/>
  <c r="H148" i="117" s="1"/>
  <c r="K148" i="117" s="1"/>
  <c r="H148" i="118" s="1"/>
  <c r="K148" i="118" s="1"/>
  <c r="H148" i="119" s="1"/>
  <c r="K148" i="119" s="1"/>
  <c r="H148" i="120" s="1"/>
  <c r="K148" i="120" s="1"/>
  <c r="H148" i="121" s="1"/>
  <c r="K148" i="121" s="1"/>
  <c r="H148" i="122" s="1"/>
  <c r="K148" i="122" s="1"/>
  <c r="H148" i="123" s="1"/>
  <c r="K148" i="123" s="1"/>
  <c r="H148" i="124" s="1"/>
  <c r="K148" i="124" s="1"/>
  <c r="H148" i="125" s="1"/>
  <c r="K148" i="125" s="1"/>
  <c r="H148" i="126" s="1"/>
  <c r="K148" i="126" s="1"/>
  <c r="H148" i="127" s="1"/>
  <c r="K148" i="127" s="1"/>
  <c r="H148" i="128" s="1"/>
  <c r="K148" i="128" s="1"/>
  <c r="H148" i="129" s="1"/>
  <c r="K148" i="129" s="1"/>
  <c r="H148" i="130" s="1"/>
  <c r="K148" i="130" s="1"/>
  <c r="H148" i="131" s="1"/>
  <c r="K148" i="131" s="1"/>
  <c r="H148" i="132" s="1"/>
  <c r="K148" i="132" s="1"/>
  <c r="H148" i="133" s="1"/>
  <c r="K148" i="133" s="1"/>
  <c r="H148" i="134" s="1"/>
  <c r="K148" i="134" s="1"/>
  <c r="H148" i="135" s="1"/>
  <c r="K148" i="135" s="1"/>
  <c r="H148" i="136" s="1"/>
  <c r="K148" i="136" s="1"/>
  <c r="H148" i="137" s="1"/>
  <c r="K148" i="137" s="1"/>
  <c r="H148" i="138" s="1"/>
  <c r="K148" i="138" s="1"/>
  <c r="H148" i="139" s="1"/>
  <c r="K148" i="139" s="1"/>
  <c r="H148" i="140" s="1"/>
  <c r="K148" i="140" s="1"/>
  <c r="H148" i="141" s="1"/>
  <c r="K148" i="141" s="1"/>
  <c r="H148" i="142" s="1"/>
  <c r="K148" i="142" s="1"/>
  <c r="H148" i="143" s="1"/>
  <c r="K148" i="143" s="1"/>
  <c r="H148" i="144" s="1"/>
  <c r="K148" i="144" s="1"/>
  <c r="H148" i="145" s="1"/>
  <c r="K148" i="145" s="1"/>
  <c r="H148" i="146" s="1"/>
  <c r="K148" i="146" s="1"/>
  <c r="H148" i="147" s="1"/>
  <c r="K148" i="147" s="1"/>
  <c r="H148" i="148" s="1"/>
  <c r="K148" i="148" s="1"/>
  <c r="H148" i="149" s="1"/>
  <c r="K148" i="149" s="1"/>
  <c r="H148" i="150" s="1"/>
  <c r="K148" i="150" s="1"/>
  <c r="H148" i="151" s="1"/>
  <c r="K148" i="151" s="1"/>
  <c r="H148" i="152" s="1"/>
  <c r="K148" i="152" s="1"/>
  <c r="H148" i="153" s="1"/>
  <c r="K148" i="153" s="1"/>
  <c r="H148" i="154" s="1"/>
  <c r="K150" i="38"/>
  <c r="H150" i="106" s="1"/>
  <c r="K150" i="106" s="1"/>
  <c r="H150" i="107" s="1"/>
  <c r="K150" i="107" s="1"/>
  <c r="H150" i="108" s="1"/>
  <c r="K150" i="108" s="1"/>
  <c r="H150" i="109" s="1"/>
  <c r="K150" i="109" s="1"/>
  <c r="H150" i="110" s="1"/>
  <c r="K150" i="110" s="1"/>
  <c r="H150" i="111" s="1"/>
  <c r="K150" i="111" s="1"/>
  <c r="H150" i="112" s="1"/>
  <c r="K150" i="112" s="1"/>
  <c r="H150" i="113" s="1"/>
  <c r="K150" i="113" s="1"/>
  <c r="H150" i="114" s="1"/>
  <c r="K150" i="114" s="1"/>
  <c r="H150" i="115" s="1"/>
  <c r="K150" i="115" s="1"/>
  <c r="H150" i="116" s="1"/>
  <c r="K150" i="116" s="1"/>
  <c r="H150" i="117" s="1"/>
  <c r="K150" i="117" s="1"/>
  <c r="H150" i="118" s="1"/>
  <c r="K150" i="118" s="1"/>
  <c r="H150" i="119" s="1"/>
  <c r="K150" i="119" s="1"/>
  <c r="H150" i="120" s="1"/>
  <c r="K150" i="120" s="1"/>
  <c r="H150" i="121" s="1"/>
  <c r="K150" i="121" s="1"/>
  <c r="H150" i="122" s="1"/>
  <c r="K150" i="122" s="1"/>
  <c r="H150" i="123" s="1"/>
  <c r="K150" i="123" s="1"/>
  <c r="H150" i="124" s="1"/>
  <c r="K150" i="124" s="1"/>
  <c r="H150" i="125" s="1"/>
  <c r="K150" i="125" s="1"/>
  <c r="H150" i="126" s="1"/>
  <c r="K150" i="126" s="1"/>
  <c r="H150" i="127" s="1"/>
  <c r="K150" i="127" s="1"/>
  <c r="H150" i="128" s="1"/>
  <c r="K150" i="128" s="1"/>
  <c r="H150" i="129" s="1"/>
  <c r="K150" i="129" s="1"/>
  <c r="H150" i="130" s="1"/>
  <c r="K150" i="130" s="1"/>
  <c r="H150" i="131" s="1"/>
  <c r="K150" i="131" s="1"/>
  <c r="H150" i="132" s="1"/>
  <c r="K150" i="132" s="1"/>
  <c r="H150" i="133" s="1"/>
  <c r="K150" i="133" s="1"/>
  <c r="H150" i="134" s="1"/>
  <c r="K150" i="134" s="1"/>
  <c r="H150" i="135" s="1"/>
  <c r="K150" i="135" s="1"/>
  <c r="H150" i="136" s="1"/>
  <c r="K150" i="136" s="1"/>
  <c r="H150" i="137" s="1"/>
  <c r="K150" i="137" s="1"/>
  <c r="H150" i="138" s="1"/>
  <c r="K150" i="138" s="1"/>
  <c r="H150" i="139" s="1"/>
  <c r="K150" i="139" s="1"/>
  <c r="H150" i="140" s="1"/>
  <c r="K150" i="140" s="1"/>
  <c r="H150" i="141" s="1"/>
  <c r="K150" i="141" s="1"/>
  <c r="H150" i="142" s="1"/>
  <c r="K150" i="142" s="1"/>
  <c r="H150" i="143" s="1"/>
  <c r="K150" i="143" s="1"/>
  <c r="H150" i="144" s="1"/>
  <c r="K150" i="144" s="1"/>
  <c r="H150" i="145" s="1"/>
  <c r="K150" i="145" s="1"/>
  <c r="H150" i="146" s="1"/>
  <c r="K150" i="146" s="1"/>
  <c r="H150" i="147" s="1"/>
  <c r="K150" i="147" s="1"/>
  <c r="H150" i="148" s="1"/>
  <c r="K150" i="148" s="1"/>
  <c r="H150" i="149" s="1"/>
  <c r="K150" i="149" s="1"/>
  <c r="H150" i="150" s="1"/>
  <c r="K150" i="150" s="1"/>
  <c r="H150" i="151" s="1"/>
  <c r="K150" i="151" s="1"/>
  <c r="H150" i="152" s="1"/>
  <c r="K150" i="152" s="1"/>
  <c r="H150" i="153" s="1"/>
  <c r="K150" i="153" s="1"/>
  <c r="H150" i="154" s="1"/>
  <c r="K151" i="38"/>
  <c r="H151" i="106" s="1"/>
  <c r="K151" i="106" s="1"/>
  <c r="H151" i="107" s="1"/>
  <c r="K151" i="107" s="1"/>
  <c r="H151" i="108" s="1"/>
  <c r="K151" i="108" s="1"/>
  <c r="H151" i="109" s="1"/>
  <c r="K151" i="109" s="1"/>
  <c r="H151" i="110" s="1"/>
  <c r="K151" i="110" s="1"/>
  <c r="K152" i="38"/>
  <c r="H152" i="106" s="1"/>
  <c r="K152" i="106" s="1"/>
  <c r="H152" i="107" s="1"/>
  <c r="K152" i="107" s="1"/>
  <c r="H152" i="108" s="1"/>
  <c r="K152" i="108" s="1"/>
  <c r="H152" i="109" s="1"/>
  <c r="K152" i="109" s="1"/>
  <c r="H152" i="110" s="1"/>
  <c r="K152" i="110" s="1"/>
  <c r="K153" i="38"/>
  <c r="H153" i="106" s="1"/>
  <c r="K153" i="106" s="1"/>
  <c r="H153" i="107" s="1"/>
  <c r="K153" i="107" s="1"/>
  <c r="H153" i="108" s="1"/>
  <c r="K153" i="108" s="1"/>
  <c r="H153" i="109" s="1"/>
  <c r="K153" i="109" s="1"/>
  <c r="H153" i="110" s="1"/>
  <c r="K153" i="110" s="1"/>
  <c r="K154" i="38"/>
  <c r="H154" i="106" s="1"/>
  <c r="K154" i="106" s="1"/>
  <c r="H154" i="107" s="1"/>
  <c r="K154" i="107" s="1"/>
  <c r="H154" i="108" s="1"/>
  <c r="K154" i="108" s="1"/>
  <c r="H154" i="109" s="1"/>
  <c r="K154" i="109" s="1"/>
  <c r="H154" i="110" s="1"/>
  <c r="K154" i="110" s="1"/>
  <c r="K155" i="38"/>
  <c r="H155" i="106" s="1"/>
  <c r="K155" i="106" s="1"/>
  <c r="H155" i="107" s="1"/>
  <c r="K155" i="107" s="1"/>
  <c r="H155" i="108" s="1"/>
  <c r="K155" i="108" s="1"/>
  <c r="H155" i="109" s="1"/>
  <c r="K155" i="109" s="1"/>
  <c r="H155" i="110" s="1"/>
  <c r="K155" i="110" s="1"/>
  <c r="K156" i="38"/>
  <c r="H156" i="106" s="1"/>
  <c r="K156" i="106" s="1"/>
  <c r="H156" i="107" s="1"/>
  <c r="K156" i="107" s="1"/>
  <c r="H156" i="108" s="1"/>
  <c r="K156" i="108" s="1"/>
  <c r="H156" i="109" s="1"/>
  <c r="K156" i="109" s="1"/>
  <c r="H156" i="110" s="1"/>
  <c r="K156" i="110" s="1"/>
  <c r="H156" i="111" s="1"/>
  <c r="K156" i="111" s="1"/>
  <c r="H156" i="112" s="1"/>
  <c r="K156" i="112" s="1"/>
  <c r="H156" i="113" s="1"/>
  <c r="K156" i="113" s="1"/>
  <c r="H156" i="114" s="1"/>
  <c r="K156" i="114" s="1"/>
  <c r="H156" i="115" s="1"/>
  <c r="K156" i="115" s="1"/>
  <c r="H156" i="116" s="1"/>
  <c r="K156" i="116" s="1"/>
  <c r="H156" i="117" s="1"/>
  <c r="K156" i="117" s="1"/>
  <c r="H156" i="118" s="1"/>
  <c r="K156" i="118" s="1"/>
  <c r="H156" i="119" s="1"/>
  <c r="K156" i="119" s="1"/>
  <c r="H156" i="120" s="1"/>
  <c r="K156" i="120" s="1"/>
  <c r="H156" i="121" s="1"/>
  <c r="K156" i="121" s="1"/>
  <c r="H156" i="122" s="1"/>
  <c r="K156" i="122" s="1"/>
  <c r="H156" i="123" s="1"/>
  <c r="K156" i="123" s="1"/>
  <c r="H156" i="124" s="1"/>
  <c r="K156" i="124" s="1"/>
  <c r="H156" i="125" s="1"/>
  <c r="K156" i="125" s="1"/>
  <c r="H156" i="126" s="1"/>
  <c r="K156" i="126" s="1"/>
  <c r="H156" i="127" s="1"/>
  <c r="K156" i="127" s="1"/>
  <c r="H156" i="128" s="1"/>
  <c r="K156" i="128" s="1"/>
  <c r="H156" i="129" s="1"/>
  <c r="K156" i="129" s="1"/>
  <c r="H156" i="130" s="1"/>
  <c r="K156" i="130" s="1"/>
  <c r="H156" i="131" s="1"/>
  <c r="K156" i="131" s="1"/>
  <c r="H156" i="132" s="1"/>
  <c r="K156" i="132" s="1"/>
  <c r="H156" i="133" s="1"/>
  <c r="K156" i="133" s="1"/>
  <c r="H156" i="134" s="1"/>
  <c r="K156" i="134" s="1"/>
  <c r="H156" i="135" s="1"/>
  <c r="K156" i="135" s="1"/>
  <c r="H156" i="136" s="1"/>
  <c r="K156" i="136" s="1"/>
  <c r="H156" i="137" s="1"/>
  <c r="K156" i="137" s="1"/>
  <c r="H156" i="138" s="1"/>
  <c r="K156" i="138" s="1"/>
  <c r="H156" i="139" s="1"/>
  <c r="K156" i="139" s="1"/>
  <c r="H156" i="140" s="1"/>
  <c r="K156" i="140" s="1"/>
  <c r="H156" i="141" s="1"/>
  <c r="K156" i="141" s="1"/>
  <c r="H156" i="142" s="1"/>
  <c r="K156" i="142" s="1"/>
  <c r="H156" i="143" s="1"/>
  <c r="K156" i="143" s="1"/>
  <c r="H156" i="144" s="1"/>
  <c r="K156" i="144" s="1"/>
  <c r="H156" i="145" s="1"/>
  <c r="K156" i="145" s="1"/>
  <c r="H156" i="146" s="1"/>
  <c r="K156" i="146" s="1"/>
  <c r="H156" i="147" s="1"/>
  <c r="K156" i="147" s="1"/>
  <c r="H156" i="148" s="1"/>
  <c r="K156" i="148" s="1"/>
  <c r="H156" i="149" s="1"/>
  <c r="K156" i="149" s="1"/>
  <c r="H156" i="150" s="1"/>
  <c r="K156" i="150" s="1"/>
  <c r="H156" i="151" s="1"/>
  <c r="K156" i="151" s="1"/>
  <c r="H156" i="152" s="1"/>
  <c r="K156" i="152" s="1"/>
  <c r="H156" i="153" s="1"/>
  <c r="K156" i="153" s="1"/>
  <c r="H156" i="154" s="1"/>
  <c r="K158" i="38"/>
  <c r="H158" i="106" s="1"/>
  <c r="K158" i="106" s="1"/>
  <c r="H158" i="107" s="1"/>
  <c r="K158" i="107" s="1"/>
  <c r="H158" i="108" s="1"/>
  <c r="K158" i="108" s="1"/>
  <c r="H158" i="109" s="1"/>
  <c r="K158" i="109" s="1"/>
  <c r="H158" i="110" s="1"/>
  <c r="K158" i="110" s="1"/>
  <c r="K159" i="38"/>
  <c r="H159" i="106" s="1"/>
  <c r="K159" i="106" s="1"/>
  <c r="H159" i="107" s="1"/>
  <c r="K159" i="107" s="1"/>
  <c r="K160" i="38"/>
  <c r="H160" i="106" s="1"/>
  <c r="K160" i="106" s="1"/>
  <c r="H160" i="107" s="1"/>
  <c r="K160" i="107" s="1"/>
  <c r="H160" i="108" s="1"/>
  <c r="K160" i="108" s="1"/>
  <c r="H160" i="109" s="1"/>
  <c r="K160" i="109" s="1"/>
  <c r="H160" i="110" s="1"/>
  <c r="K160" i="110" s="1"/>
  <c r="H160" i="111" s="1"/>
  <c r="K160" i="111" s="1"/>
  <c r="H160" i="112" s="1"/>
  <c r="K160" i="112" s="1"/>
  <c r="H160" i="113" s="1"/>
  <c r="K160" i="113" s="1"/>
  <c r="H160" i="114" s="1"/>
  <c r="K160" i="114" s="1"/>
  <c r="H160" i="115" s="1"/>
  <c r="K160" i="115" s="1"/>
  <c r="H160" i="116" s="1"/>
  <c r="K160" i="116" s="1"/>
  <c r="H160" i="117" s="1"/>
  <c r="K160" i="117" s="1"/>
  <c r="H160" i="118" s="1"/>
  <c r="K160" i="118" s="1"/>
  <c r="H160" i="119" s="1"/>
  <c r="K160" i="119" s="1"/>
  <c r="H160" i="120" s="1"/>
  <c r="K160" i="120" s="1"/>
  <c r="H160" i="121" s="1"/>
  <c r="K160" i="121" s="1"/>
  <c r="H160" i="122" s="1"/>
  <c r="K160" i="122" s="1"/>
  <c r="H160" i="123" s="1"/>
  <c r="K160" i="123" s="1"/>
  <c r="H160" i="124" s="1"/>
  <c r="K160" i="124" s="1"/>
  <c r="H160" i="125" s="1"/>
  <c r="K160" i="125" s="1"/>
  <c r="H160" i="126" s="1"/>
  <c r="K160" i="126" s="1"/>
  <c r="H160" i="127" s="1"/>
  <c r="K160" i="127" s="1"/>
  <c r="H160" i="128" s="1"/>
  <c r="K160" i="128" s="1"/>
  <c r="H160" i="129" s="1"/>
  <c r="K160" i="129" s="1"/>
  <c r="H160" i="130" s="1"/>
  <c r="K160" i="130" s="1"/>
  <c r="H160" i="131" s="1"/>
  <c r="K160" i="131" s="1"/>
  <c r="H160" i="132" s="1"/>
  <c r="K160" i="132" s="1"/>
  <c r="H160" i="133" s="1"/>
  <c r="K160" i="133" s="1"/>
  <c r="H160" i="134" s="1"/>
  <c r="K160" i="134" s="1"/>
  <c r="H160" i="135" s="1"/>
  <c r="K160" i="135" s="1"/>
  <c r="H160" i="136" s="1"/>
  <c r="K160" i="136" s="1"/>
  <c r="H160" i="137" s="1"/>
  <c r="K160" i="137" s="1"/>
  <c r="H160" i="138" s="1"/>
  <c r="K160" i="138" s="1"/>
  <c r="H160" i="139" s="1"/>
  <c r="K160" i="139" s="1"/>
  <c r="H160" i="140" s="1"/>
  <c r="K160" i="140" s="1"/>
  <c r="H160" i="141" s="1"/>
  <c r="K160" i="141" s="1"/>
  <c r="H160" i="142" s="1"/>
  <c r="K160" i="142" s="1"/>
  <c r="H160" i="143" s="1"/>
  <c r="K160" i="143" s="1"/>
  <c r="H160" i="144" s="1"/>
  <c r="K160" i="144" s="1"/>
  <c r="H160" i="145" s="1"/>
  <c r="K160" i="145" s="1"/>
  <c r="H160" i="146" s="1"/>
  <c r="K160" i="146" s="1"/>
  <c r="H160" i="147" s="1"/>
  <c r="K160" i="147" s="1"/>
  <c r="H160" i="148" s="1"/>
  <c r="K160" i="148" s="1"/>
  <c r="H160" i="149" s="1"/>
  <c r="K160" i="149" s="1"/>
  <c r="H160" i="150" s="1"/>
  <c r="K160" i="150" s="1"/>
  <c r="H160" i="151" s="1"/>
  <c r="K160" i="151" s="1"/>
  <c r="H160" i="152" s="1"/>
  <c r="K160" i="152" s="1"/>
  <c r="H160" i="153" s="1"/>
  <c r="K160" i="153" s="1"/>
  <c r="H160" i="154" s="1"/>
  <c r="K161" i="38"/>
  <c r="H161" i="106" s="1"/>
  <c r="K161" i="106" s="1"/>
  <c r="H161" i="107" s="1"/>
  <c r="K161" i="107" s="1"/>
  <c r="H161" i="108" s="1"/>
  <c r="K161" i="108" s="1"/>
  <c r="H161" i="109" s="1"/>
  <c r="K161" i="109" s="1"/>
  <c r="H161" i="110" s="1"/>
  <c r="K161" i="110" s="1"/>
  <c r="H161" i="111" s="1"/>
  <c r="K161" i="111" s="1"/>
  <c r="H161" i="112" s="1"/>
  <c r="K161" i="112" s="1"/>
  <c r="H161" i="113" s="1"/>
  <c r="K161" i="113" s="1"/>
  <c r="H161" i="114" s="1"/>
  <c r="K161" i="114" s="1"/>
  <c r="H161" i="115" s="1"/>
  <c r="K161" i="115" s="1"/>
  <c r="H161" i="116" s="1"/>
  <c r="K161" i="116" s="1"/>
  <c r="H161" i="117" s="1"/>
  <c r="K161" i="117" s="1"/>
  <c r="H161" i="118" s="1"/>
  <c r="K161" i="118" s="1"/>
  <c r="H161" i="119" s="1"/>
  <c r="K161" i="119" s="1"/>
  <c r="H161" i="120" s="1"/>
  <c r="K161" i="120" s="1"/>
  <c r="H161" i="121" s="1"/>
  <c r="K161" i="121" s="1"/>
  <c r="H161" i="122" s="1"/>
  <c r="K161" i="122" s="1"/>
  <c r="H161" i="123" s="1"/>
  <c r="K161" i="123" s="1"/>
  <c r="H161" i="124" s="1"/>
  <c r="K161" i="124" s="1"/>
  <c r="H161" i="125" s="1"/>
  <c r="K161" i="125" s="1"/>
  <c r="H161" i="126" s="1"/>
  <c r="K161" i="126" s="1"/>
  <c r="H161" i="127" s="1"/>
  <c r="K161" i="127" s="1"/>
  <c r="H161" i="128" s="1"/>
  <c r="K161" i="128" s="1"/>
  <c r="H161" i="129" s="1"/>
  <c r="K161" i="129" s="1"/>
  <c r="H161" i="130" s="1"/>
  <c r="K161" i="130" s="1"/>
  <c r="H161" i="131" s="1"/>
  <c r="K161" i="131" s="1"/>
  <c r="H161" i="132" s="1"/>
  <c r="K161" i="132" s="1"/>
  <c r="H161" i="133" s="1"/>
  <c r="K161" i="133" s="1"/>
  <c r="H161" i="134" s="1"/>
  <c r="K161" i="134" s="1"/>
  <c r="H161" i="135" s="1"/>
  <c r="K161" i="135" s="1"/>
  <c r="H161" i="136" s="1"/>
  <c r="K161" i="136" s="1"/>
  <c r="H161" i="137" s="1"/>
  <c r="K161" i="137" s="1"/>
  <c r="H161" i="138" s="1"/>
  <c r="K161" i="138" s="1"/>
  <c r="H161" i="139" s="1"/>
  <c r="K161" i="139" s="1"/>
  <c r="H161" i="140" s="1"/>
  <c r="K161" i="140" s="1"/>
  <c r="H161" i="141" s="1"/>
  <c r="K161" i="141" s="1"/>
  <c r="H161" i="142" s="1"/>
  <c r="K161" i="142" s="1"/>
  <c r="H161" i="143" s="1"/>
  <c r="K161" i="143" s="1"/>
  <c r="H161" i="144" s="1"/>
  <c r="K161" i="144" s="1"/>
  <c r="H161" i="145" s="1"/>
  <c r="K161" i="145" s="1"/>
  <c r="H161" i="146" s="1"/>
  <c r="K161" i="146" s="1"/>
  <c r="H161" i="147" s="1"/>
  <c r="K161" i="147" s="1"/>
  <c r="H161" i="148" s="1"/>
  <c r="K161" i="148" s="1"/>
  <c r="H161" i="149" s="1"/>
  <c r="K161" i="149" s="1"/>
  <c r="H161" i="150" s="1"/>
  <c r="K161" i="150" s="1"/>
  <c r="H161" i="151" s="1"/>
  <c r="K161" i="151" s="1"/>
  <c r="H161" i="152" s="1"/>
  <c r="K161" i="152" s="1"/>
  <c r="H161" i="153" s="1"/>
  <c r="K161" i="153" s="1"/>
  <c r="H161" i="154" s="1"/>
  <c r="K162" i="38"/>
  <c r="H162" i="106" s="1"/>
  <c r="K162" i="106" s="1"/>
  <c r="H162" i="107" s="1"/>
  <c r="K162" i="107" s="1"/>
  <c r="H162" i="108" s="1"/>
  <c r="K162" i="108" s="1"/>
  <c r="H162" i="109" s="1"/>
  <c r="K162" i="109" s="1"/>
  <c r="H162" i="110" s="1"/>
  <c r="K162" i="110" s="1"/>
  <c r="H162" i="111" s="1"/>
  <c r="K162" i="111" s="1"/>
  <c r="H162" i="112" s="1"/>
  <c r="K162" i="112" s="1"/>
  <c r="H162" i="113" s="1"/>
  <c r="K162" i="113" s="1"/>
  <c r="H162" i="114" s="1"/>
  <c r="K162" i="114" s="1"/>
  <c r="H162" i="115" s="1"/>
  <c r="K162" i="115" s="1"/>
  <c r="H162" i="116" s="1"/>
  <c r="K162" i="116" s="1"/>
  <c r="H162" i="117" s="1"/>
  <c r="K162" i="117" s="1"/>
  <c r="H162" i="118" s="1"/>
  <c r="K162" i="118" s="1"/>
  <c r="H162" i="119" s="1"/>
  <c r="K162" i="119" s="1"/>
  <c r="H162" i="120" s="1"/>
  <c r="K162" i="120" s="1"/>
  <c r="H162" i="121" s="1"/>
  <c r="K162" i="121" s="1"/>
  <c r="H162" i="122" s="1"/>
  <c r="K162" i="122" s="1"/>
  <c r="H162" i="123" s="1"/>
  <c r="K162" i="123" s="1"/>
  <c r="H162" i="124" s="1"/>
  <c r="K162" i="124" s="1"/>
  <c r="H162" i="125" s="1"/>
  <c r="K162" i="125" s="1"/>
  <c r="H162" i="126" s="1"/>
  <c r="K162" i="126" s="1"/>
  <c r="H162" i="127" s="1"/>
  <c r="K162" i="127" s="1"/>
  <c r="H162" i="128" s="1"/>
  <c r="K162" i="128" s="1"/>
  <c r="H162" i="129" s="1"/>
  <c r="K162" i="129" s="1"/>
  <c r="H162" i="130" s="1"/>
  <c r="K162" i="130" s="1"/>
  <c r="H162" i="131" s="1"/>
  <c r="K162" i="131" s="1"/>
  <c r="H162" i="132" s="1"/>
  <c r="K162" i="132" s="1"/>
  <c r="H162" i="133" s="1"/>
  <c r="K162" i="133" s="1"/>
  <c r="H162" i="134" s="1"/>
  <c r="K162" i="134" s="1"/>
  <c r="H162" i="135" s="1"/>
  <c r="K162" i="135" s="1"/>
  <c r="H162" i="136" s="1"/>
  <c r="K162" i="136" s="1"/>
  <c r="H162" i="137" s="1"/>
  <c r="K162" i="137" s="1"/>
  <c r="H162" i="138" s="1"/>
  <c r="K162" i="138" s="1"/>
  <c r="H162" i="139" s="1"/>
  <c r="K162" i="139" s="1"/>
  <c r="H162" i="140" s="1"/>
  <c r="K162" i="140" s="1"/>
  <c r="H162" i="141" s="1"/>
  <c r="K162" i="141" s="1"/>
  <c r="H162" i="142" s="1"/>
  <c r="K162" i="142" s="1"/>
  <c r="H162" i="143" s="1"/>
  <c r="K162" i="143" s="1"/>
  <c r="H162" i="144" s="1"/>
  <c r="K162" i="144" s="1"/>
  <c r="H162" i="145" s="1"/>
  <c r="K162" i="145" s="1"/>
  <c r="H162" i="146" s="1"/>
  <c r="K162" i="146" s="1"/>
  <c r="H162" i="147" s="1"/>
  <c r="K162" i="147" s="1"/>
  <c r="H162" i="148" s="1"/>
  <c r="K162" i="148" s="1"/>
  <c r="H162" i="149" s="1"/>
  <c r="K162" i="149" s="1"/>
  <c r="H162" i="150" s="1"/>
  <c r="K162" i="150" s="1"/>
  <c r="H162" i="151" s="1"/>
  <c r="K162" i="151" s="1"/>
  <c r="H162" i="152" s="1"/>
  <c r="K162" i="152" s="1"/>
  <c r="H162" i="153" s="1"/>
  <c r="K162" i="153" s="1"/>
  <c r="H162" i="154" s="1"/>
  <c r="K163" i="38"/>
  <c r="H163" i="106" s="1"/>
  <c r="K163" i="106" s="1"/>
  <c r="H163" i="107" s="1"/>
  <c r="K163" i="107" s="1"/>
  <c r="H163" i="108" s="1"/>
  <c r="K163" i="108" s="1"/>
  <c r="H163" i="109" s="1"/>
  <c r="K163" i="109" s="1"/>
  <c r="H163" i="110" s="1"/>
  <c r="K163" i="110" s="1"/>
  <c r="K164" i="38"/>
  <c r="H164" i="106" s="1"/>
  <c r="K164" i="106" s="1"/>
  <c r="H164" i="107" s="1"/>
  <c r="K164" i="107" s="1"/>
  <c r="H164" i="108" s="1"/>
  <c r="K164" i="108" s="1"/>
  <c r="H164" i="109" s="1"/>
  <c r="K164" i="109" s="1"/>
  <c r="H164" i="110" s="1"/>
  <c r="K164" i="110" s="1"/>
  <c r="K166" i="38"/>
  <c r="H166" i="106" s="1"/>
  <c r="K166" i="106" s="1"/>
  <c r="H166" i="107" s="1"/>
  <c r="K166" i="107" s="1"/>
  <c r="H166" i="108" s="1"/>
  <c r="K166" i="108" s="1"/>
  <c r="H166" i="109" s="1"/>
  <c r="K166" i="109" s="1"/>
  <c r="H166" i="110" s="1"/>
  <c r="K166" i="110" s="1"/>
  <c r="H166" i="111" s="1"/>
  <c r="K166" i="111" s="1"/>
  <c r="H166" i="112" s="1"/>
  <c r="K166" i="112" s="1"/>
  <c r="H166" i="113" s="1"/>
  <c r="K166" i="113" s="1"/>
  <c r="H166" i="114" s="1"/>
  <c r="K166" i="114" s="1"/>
  <c r="H166" i="115" s="1"/>
  <c r="K166" i="115" s="1"/>
  <c r="H166" i="116" s="1"/>
  <c r="K166" i="116" s="1"/>
  <c r="H166" i="117" s="1"/>
  <c r="K166" i="117" s="1"/>
  <c r="H166" i="118" s="1"/>
  <c r="K166" i="118" s="1"/>
  <c r="H166" i="119" s="1"/>
  <c r="K166" i="119" s="1"/>
  <c r="H166" i="120" s="1"/>
  <c r="K166" i="120" s="1"/>
  <c r="H166" i="121" s="1"/>
  <c r="K166" i="121" s="1"/>
  <c r="H166" i="122" s="1"/>
  <c r="K166" i="122" s="1"/>
  <c r="H166" i="123" s="1"/>
  <c r="K166" i="123" s="1"/>
  <c r="H166" i="124" s="1"/>
  <c r="K166" i="124" s="1"/>
  <c r="H166" i="125" s="1"/>
  <c r="K166" i="125" s="1"/>
  <c r="H166" i="126" s="1"/>
  <c r="K166" i="126" s="1"/>
  <c r="H166" i="127" s="1"/>
  <c r="K166" i="127" s="1"/>
  <c r="H166" i="128" s="1"/>
  <c r="K166" i="128" s="1"/>
  <c r="H166" i="129" s="1"/>
  <c r="K166" i="129" s="1"/>
  <c r="H166" i="130" s="1"/>
  <c r="K166" i="130" s="1"/>
  <c r="H166" i="131" s="1"/>
  <c r="K166" i="131" s="1"/>
  <c r="H166" i="132" s="1"/>
  <c r="K166" i="132" s="1"/>
  <c r="H166" i="133" s="1"/>
  <c r="K166" i="133" s="1"/>
  <c r="H166" i="134" s="1"/>
  <c r="K166" i="134" s="1"/>
  <c r="H166" i="135" s="1"/>
  <c r="K166" i="135" s="1"/>
  <c r="H166" i="136" s="1"/>
  <c r="K166" i="136" s="1"/>
  <c r="H166" i="137" s="1"/>
  <c r="K166" i="137" s="1"/>
  <c r="H166" i="138" s="1"/>
  <c r="K166" i="138" s="1"/>
  <c r="H166" i="139" s="1"/>
  <c r="K166" i="139" s="1"/>
  <c r="H166" i="140" s="1"/>
  <c r="K166" i="140" s="1"/>
  <c r="H166" i="141" s="1"/>
  <c r="K166" i="141" s="1"/>
  <c r="H166" i="142" s="1"/>
  <c r="K166" i="142" s="1"/>
  <c r="H166" i="143" s="1"/>
  <c r="K166" i="143" s="1"/>
  <c r="H166" i="144" s="1"/>
  <c r="K166" i="144" s="1"/>
  <c r="H166" i="145" s="1"/>
  <c r="K166" i="145" s="1"/>
  <c r="H166" i="146" s="1"/>
  <c r="K166" i="146" s="1"/>
  <c r="H166" i="147" s="1"/>
  <c r="K166" i="147" s="1"/>
  <c r="H166" i="148" s="1"/>
  <c r="K166" i="148" s="1"/>
  <c r="H166" i="149" s="1"/>
  <c r="K166" i="149" s="1"/>
  <c r="H166" i="150" s="1"/>
  <c r="K166" i="150" s="1"/>
  <c r="H166" i="151" s="1"/>
  <c r="K166" i="151" s="1"/>
  <c r="H166" i="152" s="1"/>
  <c r="K166" i="152" s="1"/>
  <c r="H166" i="153" s="1"/>
  <c r="K166" i="153" s="1"/>
  <c r="H166" i="154" s="1"/>
  <c r="K167" i="38"/>
  <c r="H167" i="106" s="1"/>
  <c r="K167" i="106" s="1"/>
  <c r="H167" i="107" s="1"/>
  <c r="K167" i="107" s="1"/>
  <c r="H167" i="108" s="1"/>
  <c r="K167" i="108" s="1"/>
  <c r="H167" i="109" s="1"/>
  <c r="K167" i="109" s="1"/>
  <c r="H167" i="110" s="1"/>
  <c r="K167" i="110" s="1"/>
  <c r="K168" i="38"/>
  <c r="H168" i="106" s="1"/>
  <c r="K168" i="106" s="1"/>
  <c r="H168" i="107" s="1"/>
  <c r="K168" i="107" s="1"/>
  <c r="H168" i="108" s="1"/>
  <c r="K168" i="108" s="1"/>
  <c r="H168" i="109" s="1"/>
  <c r="K168" i="109" s="1"/>
  <c r="H168" i="110" s="1"/>
  <c r="K168" i="110" s="1"/>
  <c r="K169" i="38"/>
  <c r="H169" i="106" s="1"/>
  <c r="K169" i="106" s="1"/>
  <c r="H169" i="107" s="1"/>
  <c r="K169" i="107" s="1"/>
  <c r="H169" i="108" s="1"/>
  <c r="K169" i="108" s="1"/>
  <c r="H169" i="109" s="1"/>
  <c r="K169" i="109" s="1"/>
  <c r="H169" i="110" s="1"/>
  <c r="K169" i="110" s="1"/>
  <c r="K170" i="38"/>
  <c r="H170" i="106" s="1"/>
  <c r="K170" i="106" s="1"/>
  <c r="H170" i="107" s="1"/>
  <c r="K170" i="107" s="1"/>
  <c r="H170" i="108" s="1"/>
  <c r="K170" i="108" s="1"/>
  <c r="H170" i="109" s="1"/>
  <c r="K170" i="109" s="1"/>
  <c r="H170" i="110" s="1"/>
  <c r="K170" i="110" s="1"/>
  <c r="K171" i="38"/>
  <c r="H171" i="106" s="1"/>
  <c r="K171" i="106" s="1"/>
  <c r="H171" i="107" s="1"/>
  <c r="K171" i="107" s="1"/>
  <c r="H171" i="108" s="1"/>
  <c r="K171" i="108" s="1"/>
  <c r="H171" i="109" s="1"/>
  <c r="K171" i="109" s="1"/>
  <c r="H171" i="110" s="1"/>
  <c r="K171" i="110" s="1"/>
  <c r="K172" i="38"/>
  <c r="H172" i="106" s="1"/>
  <c r="K172" i="106" s="1"/>
  <c r="H172" i="107" s="1"/>
  <c r="K172" i="107" s="1"/>
  <c r="H172" i="108" s="1"/>
  <c r="K172" i="108" s="1"/>
  <c r="H172" i="109" s="1"/>
  <c r="K172" i="109" s="1"/>
  <c r="H172" i="110" s="1"/>
  <c r="K172" i="110" s="1"/>
  <c r="K174" i="38"/>
  <c r="H174" i="106" s="1"/>
  <c r="K174" i="106" s="1"/>
  <c r="H174" i="107" s="1"/>
  <c r="K174" i="107" s="1"/>
  <c r="H174" i="108" s="1"/>
  <c r="K174" i="108" s="1"/>
  <c r="H174" i="109" s="1"/>
  <c r="K174" i="109" s="1"/>
  <c r="H174" i="110" s="1"/>
  <c r="K174" i="110" s="1"/>
  <c r="K175" i="38"/>
  <c r="H175" i="106" s="1"/>
  <c r="K175" i="106" s="1"/>
  <c r="H175" i="107" s="1"/>
  <c r="K175" i="107" s="1"/>
  <c r="H175" i="108" s="1"/>
  <c r="K175" i="108" s="1"/>
  <c r="H175" i="109" s="1"/>
  <c r="K175" i="109" s="1"/>
  <c r="H175" i="110" s="1"/>
  <c r="K175" i="110" s="1"/>
  <c r="K176" i="38"/>
  <c r="H176" i="106" s="1"/>
  <c r="K176" i="106" s="1"/>
  <c r="H176" i="107" s="1"/>
  <c r="K176" i="107" s="1"/>
  <c r="H176" i="108" s="1"/>
  <c r="K176" i="108" s="1"/>
  <c r="H176" i="109" s="1"/>
  <c r="K176" i="109" s="1"/>
  <c r="H176" i="110" s="1"/>
  <c r="K176" i="110" s="1"/>
  <c r="K177" i="38"/>
  <c r="H177" i="106" s="1"/>
  <c r="K177" i="106" s="1"/>
  <c r="H177" i="107" s="1"/>
  <c r="K177" i="107" s="1"/>
  <c r="H177" i="108" s="1"/>
  <c r="K177" i="108" s="1"/>
  <c r="H177" i="109" s="1"/>
  <c r="K177" i="109" s="1"/>
  <c r="H177" i="110" s="1"/>
  <c r="K177" i="110" s="1"/>
  <c r="K178" i="38"/>
  <c r="H178" i="106" s="1"/>
  <c r="K178" i="106" s="1"/>
  <c r="H178" i="107" s="1"/>
  <c r="K178" i="107" s="1"/>
  <c r="H178" i="108" s="1"/>
  <c r="K178" i="108" s="1"/>
  <c r="H178" i="109" s="1"/>
  <c r="K178" i="109" s="1"/>
  <c r="H178" i="110" s="1"/>
  <c r="K178" i="110" s="1"/>
  <c r="H178" i="111" s="1"/>
  <c r="K178" i="111" s="1"/>
  <c r="H178" i="112" s="1"/>
  <c r="K178" i="112" s="1"/>
  <c r="H178" i="113" s="1"/>
  <c r="K178" i="113" s="1"/>
  <c r="H178" i="114" s="1"/>
  <c r="K178" i="114" s="1"/>
  <c r="H178" i="115" s="1"/>
  <c r="K178" i="115" s="1"/>
  <c r="H178" i="116" s="1"/>
  <c r="K178" i="116" s="1"/>
  <c r="H178" i="117" s="1"/>
  <c r="K178" i="117" s="1"/>
  <c r="H178" i="118" s="1"/>
  <c r="K178" i="118" s="1"/>
  <c r="H178" i="119" s="1"/>
  <c r="K178" i="119" s="1"/>
  <c r="H178" i="120" s="1"/>
  <c r="K178" i="120" s="1"/>
  <c r="H178" i="121" s="1"/>
  <c r="K178" i="121" s="1"/>
  <c r="H178" i="122" s="1"/>
  <c r="K178" i="122" s="1"/>
  <c r="H178" i="123" s="1"/>
  <c r="K178" i="123" s="1"/>
  <c r="H178" i="124" s="1"/>
  <c r="K178" i="124" s="1"/>
  <c r="H178" i="125" s="1"/>
  <c r="K178" i="125" s="1"/>
  <c r="H178" i="126" s="1"/>
  <c r="K178" i="126" s="1"/>
  <c r="H178" i="127" s="1"/>
  <c r="K178" i="127" s="1"/>
  <c r="H178" i="128" s="1"/>
  <c r="K178" i="128" s="1"/>
  <c r="H178" i="129" s="1"/>
  <c r="K178" i="129" s="1"/>
  <c r="H178" i="130" s="1"/>
  <c r="K178" i="130" s="1"/>
  <c r="H178" i="131" s="1"/>
  <c r="K178" i="131" s="1"/>
  <c r="H178" i="132" s="1"/>
  <c r="K178" i="132" s="1"/>
  <c r="H178" i="133" s="1"/>
  <c r="K178" i="133" s="1"/>
  <c r="H178" i="134" s="1"/>
  <c r="K178" i="134" s="1"/>
  <c r="H178" i="135" s="1"/>
  <c r="K178" i="135" s="1"/>
  <c r="H178" i="136" s="1"/>
  <c r="K178" i="136" s="1"/>
  <c r="H178" i="137" s="1"/>
  <c r="K178" i="137" s="1"/>
  <c r="H178" i="138" s="1"/>
  <c r="K178" i="138" s="1"/>
  <c r="H178" i="139" s="1"/>
  <c r="K178" i="139" s="1"/>
  <c r="H178" i="140" s="1"/>
  <c r="K178" i="140" s="1"/>
  <c r="H178" i="141" s="1"/>
  <c r="K178" i="141" s="1"/>
  <c r="H178" i="142" s="1"/>
  <c r="K178" i="142" s="1"/>
  <c r="H178" i="143" s="1"/>
  <c r="K178" i="143" s="1"/>
  <c r="H178" i="144" s="1"/>
  <c r="K178" i="144" s="1"/>
  <c r="H178" i="145" s="1"/>
  <c r="K178" i="145" s="1"/>
  <c r="H178" i="146" s="1"/>
  <c r="K178" i="146" s="1"/>
  <c r="H178" i="147" s="1"/>
  <c r="K178" i="147" s="1"/>
  <c r="H178" i="148" s="1"/>
  <c r="K178" i="148" s="1"/>
  <c r="H178" i="149" s="1"/>
  <c r="K178" i="149" s="1"/>
  <c r="H178" i="150" s="1"/>
  <c r="K178" i="150" s="1"/>
  <c r="H178" i="151" s="1"/>
  <c r="K178" i="151" s="1"/>
  <c r="H178" i="152" s="1"/>
  <c r="K178" i="152" s="1"/>
  <c r="H178" i="153" s="1"/>
  <c r="K178" i="153" s="1"/>
  <c r="H178" i="154" s="1"/>
  <c r="K179" i="38"/>
  <c r="H179" i="106" s="1"/>
  <c r="K179" i="106" s="1"/>
  <c r="H179" i="107" s="1"/>
  <c r="K179" i="107" s="1"/>
  <c r="H179" i="108" s="1"/>
  <c r="K179" i="108" s="1"/>
  <c r="H179" i="109" s="1"/>
  <c r="K179" i="109" s="1"/>
  <c r="H179" i="110" s="1"/>
  <c r="K179" i="110" s="1"/>
  <c r="K180" i="38"/>
  <c r="H180" i="106" s="1"/>
  <c r="K180" i="106" s="1"/>
  <c r="H180" i="107" s="1"/>
  <c r="K180" i="107" s="1"/>
  <c r="H180" i="108" s="1"/>
  <c r="K180" i="108" s="1"/>
  <c r="H180" i="109" s="1"/>
  <c r="K180" i="109" s="1"/>
  <c r="H180" i="110" s="1"/>
  <c r="K180" i="110" s="1"/>
  <c r="K182" i="38"/>
  <c r="H182" i="106" s="1"/>
  <c r="K182" i="106" s="1"/>
  <c r="H182" i="107" s="1"/>
  <c r="K182" i="107" s="1"/>
  <c r="H182" i="108" s="1"/>
  <c r="K182" i="108" s="1"/>
  <c r="H182" i="109" s="1"/>
  <c r="K182" i="109" s="1"/>
  <c r="H182" i="110" s="1"/>
  <c r="K182" i="110" s="1"/>
  <c r="K183" i="38"/>
  <c r="H183" i="106" s="1"/>
  <c r="K183" i="106" s="1"/>
  <c r="H183" i="107" s="1"/>
  <c r="K183" i="107" s="1"/>
  <c r="H183" i="108" s="1"/>
  <c r="K183" i="108" s="1"/>
  <c r="H183" i="109" s="1"/>
  <c r="K183" i="109" s="1"/>
  <c r="H183" i="110" s="1"/>
  <c r="K183" i="110" s="1"/>
  <c r="K184" i="38"/>
  <c r="H184" i="106" s="1"/>
  <c r="K184" i="106" s="1"/>
  <c r="H184" i="107" s="1"/>
  <c r="K184" i="107" s="1"/>
  <c r="H184" i="108" s="1"/>
  <c r="K184" i="108" s="1"/>
  <c r="H184" i="109" s="1"/>
  <c r="K184" i="109" s="1"/>
  <c r="H184" i="110" s="1"/>
  <c r="K184" i="110" s="1"/>
  <c r="K185" i="38"/>
  <c r="H185" i="106" s="1"/>
  <c r="K185" i="106" s="1"/>
  <c r="H185" i="107" s="1"/>
  <c r="K185" i="107" s="1"/>
  <c r="H185" i="108" s="1"/>
  <c r="K185" i="108" s="1"/>
  <c r="H185" i="109" s="1"/>
  <c r="K185" i="109" s="1"/>
  <c r="H185" i="110" s="1"/>
  <c r="K185" i="110" s="1"/>
  <c r="K186" i="38"/>
  <c r="H186" i="106" s="1"/>
  <c r="K186" i="106" s="1"/>
  <c r="H186" i="107" s="1"/>
  <c r="K186" i="107" s="1"/>
  <c r="H186" i="108" s="1"/>
  <c r="K186" i="108" s="1"/>
  <c r="H186" i="109" s="1"/>
  <c r="K186" i="109" s="1"/>
  <c r="H186" i="110" s="1"/>
  <c r="K186" i="110" s="1"/>
  <c r="K187" i="38"/>
  <c r="H187" i="106" s="1"/>
  <c r="K187" i="106" s="1"/>
  <c r="H187" i="107" s="1"/>
  <c r="K187" i="107" s="1"/>
  <c r="H187" i="108" s="1"/>
  <c r="K187" i="108" s="1"/>
  <c r="H187" i="109" s="1"/>
  <c r="K187" i="109" s="1"/>
  <c r="H187" i="110" s="1"/>
  <c r="K187" i="110" s="1"/>
  <c r="K188" i="38"/>
  <c r="H188" i="106" s="1"/>
  <c r="K188" i="106" s="1"/>
  <c r="H188" i="107" s="1"/>
  <c r="K188" i="107" s="1"/>
  <c r="H188" i="108" s="1"/>
  <c r="K188" i="108" s="1"/>
  <c r="H188" i="109" s="1"/>
  <c r="K188" i="109" s="1"/>
  <c r="H188" i="110" s="1"/>
  <c r="K188" i="110" s="1"/>
  <c r="K190" i="38"/>
  <c r="H190" i="106" s="1"/>
  <c r="K190" i="106" s="1"/>
  <c r="H190" i="107" s="1"/>
  <c r="K190" i="107" s="1"/>
  <c r="K191" i="38"/>
  <c r="H191" i="106" s="1"/>
  <c r="K191" i="106" s="1"/>
  <c r="H191" i="107" s="1"/>
  <c r="K191" i="107" s="1"/>
  <c r="H191" i="108" s="1"/>
  <c r="K191" i="108" s="1"/>
  <c r="H191" i="109" s="1"/>
  <c r="K191" i="109" s="1"/>
  <c r="H191" i="110" s="1"/>
  <c r="K191" i="110" s="1"/>
  <c r="K192" i="38"/>
  <c r="H192" i="106" s="1"/>
  <c r="K192" i="106" s="1"/>
  <c r="H192" i="107" s="1"/>
  <c r="K192" i="107" s="1"/>
  <c r="H192" i="108" s="1"/>
  <c r="K192" i="108" s="1"/>
  <c r="H192" i="109" s="1"/>
  <c r="K192" i="109" s="1"/>
  <c r="H192" i="110" s="1"/>
  <c r="K192" i="110" s="1"/>
  <c r="K193" i="38"/>
  <c r="H193" i="106" s="1"/>
  <c r="K193" i="106" s="1"/>
  <c r="H193" i="107" s="1"/>
  <c r="K193" i="107" s="1"/>
  <c r="H193" i="108" s="1"/>
  <c r="K193" i="108" s="1"/>
  <c r="H193" i="109" s="1"/>
  <c r="K193" i="109" s="1"/>
  <c r="H193" i="110" s="1"/>
  <c r="K193" i="110" s="1"/>
  <c r="K194" i="38"/>
  <c r="H194" i="106" s="1"/>
  <c r="K194" i="106" s="1"/>
  <c r="H194" i="107" s="1"/>
  <c r="K194" i="107" s="1"/>
  <c r="H194" i="108" s="1"/>
  <c r="K194" i="108" s="1"/>
  <c r="H194" i="109" s="1"/>
  <c r="K194" i="109" s="1"/>
  <c r="H194" i="110" s="1"/>
  <c r="K194" i="110" s="1"/>
  <c r="K195" i="38"/>
  <c r="H195" i="106" s="1"/>
  <c r="K195" i="106" s="1"/>
  <c r="H195" i="107" s="1"/>
  <c r="K195" i="107" s="1"/>
  <c r="H195" i="108" s="1"/>
  <c r="K195" i="108" s="1"/>
  <c r="H195" i="109" s="1"/>
  <c r="K195" i="109" s="1"/>
  <c r="H195" i="110" s="1"/>
  <c r="K195" i="110" s="1"/>
  <c r="K196" i="38"/>
  <c r="H196" i="106" s="1"/>
  <c r="K196" i="106" s="1"/>
  <c r="H196" i="107" s="1"/>
  <c r="K196" i="107" s="1"/>
  <c r="H196" i="108" s="1"/>
  <c r="K196" i="108" s="1"/>
  <c r="H196" i="109" s="1"/>
  <c r="K196" i="109" s="1"/>
  <c r="H196" i="110" s="1"/>
  <c r="K196" i="110" s="1"/>
  <c r="K198" i="38"/>
  <c r="H198" i="106" s="1"/>
  <c r="K198" i="106" s="1"/>
  <c r="H198" i="107" s="1"/>
  <c r="K198" i="107" s="1"/>
  <c r="H198" i="108" s="1"/>
  <c r="K198" i="108" s="1"/>
  <c r="H198" i="109" s="1"/>
  <c r="K198" i="109" s="1"/>
  <c r="H198" i="110" s="1"/>
  <c r="K198" i="110" s="1"/>
  <c r="K199" i="38"/>
  <c r="H199" i="106" s="1"/>
  <c r="K199" i="106" s="1"/>
  <c r="H199" i="107" s="1"/>
  <c r="K199" i="107" s="1"/>
  <c r="H199" i="108" s="1"/>
  <c r="K199" i="108" s="1"/>
  <c r="K200" i="38"/>
  <c r="H200" i="106" s="1"/>
  <c r="K200" i="106" s="1"/>
  <c r="H200" i="107" s="1"/>
  <c r="K200" i="107" s="1"/>
  <c r="H200" i="108" s="1"/>
  <c r="K200" i="108" s="1"/>
  <c r="H200" i="109" s="1"/>
  <c r="K200" i="109" s="1"/>
  <c r="H200" i="110" s="1"/>
  <c r="K200" i="110" s="1"/>
  <c r="K201" i="38"/>
  <c r="H201" i="106" s="1"/>
  <c r="K201" i="106" s="1"/>
  <c r="H201" i="107" s="1"/>
  <c r="K201" i="107" s="1"/>
  <c r="H201" i="108" s="1"/>
  <c r="K201" i="108" s="1"/>
  <c r="H201" i="109" s="1"/>
  <c r="K201" i="109" s="1"/>
  <c r="H201" i="110" s="1"/>
  <c r="K201" i="110" s="1"/>
  <c r="K202" i="38"/>
  <c r="H202" i="106" s="1"/>
  <c r="K202" i="106" s="1"/>
  <c r="H202" i="107" s="1"/>
  <c r="K202" i="107" s="1"/>
  <c r="H202" i="108" s="1"/>
  <c r="K202" i="108" s="1"/>
  <c r="H202" i="109" s="1"/>
  <c r="K202" i="109" s="1"/>
  <c r="H202" i="110" s="1"/>
  <c r="K202" i="110" s="1"/>
  <c r="K203" i="38"/>
  <c r="H203" i="106" s="1"/>
  <c r="K203" i="106" s="1"/>
  <c r="H203" i="107" s="1"/>
  <c r="K203" i="107" s="1"/>
  <c r="H203" i="108" s="1"/>
  <c r="K203" i="108" s="1"/>
  <c r="H203" i="109" s="1"/>
  <c r="K203" i="109" s="1"/>
  <c r="H203" i="110" s="1"/>
  <c r="K203" i="110" s="1"/>
  <c r="K204" i="38"/>
  <c r="H204" i="106" s="1"/>
  <c r="K204" i="106" s="1"/>
  <c r="H204" i="107" s="1"/>
  <c r="K204" i="107" s="1"/>
  <c r="H204" i="108" s="1"/>
  <c r="K204" i="108" s="1"/>
  <c r="H204" i="109" s="1"/>
  <c r="K204" i="109" s="1"/>
  <c r="H204" i="110" s="1"/>
  <c r="K204" i="110" s="1"/>
  <c r="K206" i="38"/>
  <c r="H206" i="106" s="1"/>
  <c r="K206" i="106" s="1"/>
  <c r="H206" i="107" s="1"/>
  <c r="K206" i="107" s="1"/>
  <c r="H206" i="108" s="1"/>
  <c r="K206" i="108" s="1"/>
  <c r="H206" i="109" s="1"/>
  <c r="K206" i="109" s="1"/>
  <c r="H206" i="110" s="1"/>
  <c r="K206" i="110" s="1"/>
  <c r="K207" i="38"/>
  <c r="H207" i="106" s="1"/>
  <c r="K207" i="106" s="1"/>
  <c r="H207" i="107" s="1"/>
  <c r="K207" i="107" s="1"/>
  <c r="H207" i="108" s="1"/>
  <c r="K207" i="108" s="1"/>
  <c r="H207" i="109" s="1"/>
  <c r="K207" i="109" s="1"/>
  <c r="H207" i="110" s="1"/>
  <c r="K207" i="110" s="1"/>
  <c r="K208" i="38"/>
  <c r="H208" i="106" s="1"/>
  <c r="K208" i="106" s="1"/>
  <c r="K209" i="38"/>
  <c r="H209" i="106" s="1"/>
  <c r="K209" i="106" s="1"/>
  <c r="H209" i="107" s="1"/>
  <c r="K209" i="107" s="1"/>
  <c r="H209" i="108" s="1"/>
  <c r="K209" i="108" s="1"/>
  <c r="H209" i="109" s="1"/>
  <c r="K209" i="109" s="1"/>
  <c r="H209" i="110" s="1"/>
  <c r="K209" i="110" s="1"/>
  <c r="K210" i="38"/>
  <c r="H210" i="106" s="1"/>
  <c r="K210" i="106" s="1"/>
  <c r="H210" i="107" s="1"/>
  <c r="K210" i="107" s="1"/>
  <c r="H210" i="108" s="1"/>
  <c r="K210" i="108" s="1"/>
  <c r="H210" i="109" s="1"/>
  <c r="K210" i="109" s="1"/>
  <c r="H210" i="110" s="1"/>
  <c r="K210" i="110" s="1"/>
  <c r="K211" i="38"/>
  <c r="H211" i="106" s="1"/>
  <c r="K211" i="106" s="1"/>
  <c r="H211" i="107" s="1"/>
  <c r="K211" i="107" s="1"/>
  <c r="H211" i="108" s="1"/>
  <c r="K211" i="108" s="1"/>
  <c r="H211" i="109" s="1"/>
  <c r="K211" i="109" s="1"/>
  <c r="H211" i="110" s="1"/>
  <c r="K211" i="110" s="1"/>
  <c r="K212" i="38"/>
  <c r="H212" i="106" s="1"/>
  <c r="K212" i="106" s="1"/>
  <c r="H212" i="107" s="1"/>
  <c r="K212" i="107" s="1"/>
  <c r="H212" i="108" s="1"/>
  <c r="K212" i="108" s="1"/>
  <c r="H212" i="109" s="1"/>
  <c r="K212" i="109" s="1"/>
  <c r="H212" i="110" s="1"/>
  <c r="K212" i="110" s="1"/>
  <c r="K214" i="38"/>
  <c r="H214" i="106" s="1"/>
  <c r="K214" i="106" s="1"/>
  <c r="H214" i="107" s="1"/>
  <c r="K214" i="107" s="1"/>
  <c r="H214" i="108" s="1"/>
  <c r="K214" i="108" s="1"/>
  <c r="H214" i="109" s="1"/>
  <c r="K214" i="109" s="1"/>
  <c r="H214" i="110" s="1"/>
  <c r="K214" i="110" s="1"/>
  <c r="K215" i="38"/>
  <c r="H215" i="106" s="1"/>
  <c r="K215" i="106" s="1"/>
  <c r="H215" i="107" s="1"/>
  <c r="K215" i="107" s="1"/>
  <c r="H215" i="108" s="1"/>
  <c r="K215" i="108" s="1"/>
  <c r="H215" i="109" s="1"/>
  <c r="K215" i="109" s="1"/>
  <c r="H215" i="110" s="1"/>
  <c r="K215" i="110" s="1"/>
  <c r="K216" i="38"/>
  <c r="H216" i="106" s="1"/>
  <c r="K216" i="106" s="1"/>
  <c r="H216" i="107" s="1"/>
  <c r="K216" i="107" s="1"/>
  <c r="H216" i="108" s="1"/>
  <c r="K216" i="108" s="1"/>
  <c r="H216" i="109" s="1"/>
  <c r="K216" i="109" s="1"/>
  <c r="H216" i="110" s="1"/>
  <c r="K216" i="110" s="1"/>
  <c r="K217" i="38"/>
  <c r="H217" i="106" s="1"/>
  <c r="K217" i="106" s="1"/>
  <c r="H217" i="107" s="1"/>
  <c r="K217" i="107" s="1"/>
  <c r="H217" i="108" s="1"/>
  <c r="K217" i="108" s="1"/>
  <c r="H217" i="109" s="1"/>
  <c r="K217" i="109" s="1"/>
  <c r="H217" i="110" s="1"/>
  <c r="K217" i="110" s="1"/>
  <c r="K218" i="38"/>
  <c r="H218" i="106" s="1"/>
  <c r="K218" i="106" s="1"/>
  <c r="H218" i="107" s="1"/>
  <c r="K218" i="107" s="1"/>
  <c r="H218" i="108" s="1"/>
  <c r="K218" i="108" s="1"/>
  <c r="H218" i="109" s="1"/>
  <c r="K218" i="109" s="1"/>
  <c r="H218" i="110" s="1"/>
  <c r="K218" i="110" s="1"/>
  <c r="K219" i="38"/>
  <c r="H219" i="106" s="1"/>
  <c r="K219" i="106" s="1"/>
  <c r="H219" i="107" s="1"/>
  <c r="K219" i="107" s="1"/>
  <c r="H219" i="108" s="1"/>
  <c r="K219" i="108" s="1"/>
  <c r="H219" i="109" s="1"/>
  <c r="K219" i="109" s="1"/>
  <c r="H219" i="110" s="1"/>
  <c r="K219" i="110" s="1"/>
  <c r="K220" i="38"/>
  <c r="H220" i="106" s="1"/>
  <c r="K220" i="106" s="1"/>
  <c r="H220" i="107" s="1"/>
  <c r="K220" i="107" s="1"/>
  <c r="H220" i="108" s="1"/>
  <c r="K220" i="108" s="1"/>
  <c r="H220" i="109" s="1"/>
  <c r="K220" i="109" s="1"/>
  <c r="H220" i="110" s="1"/>
  <c r="K220" i="110" s="1"/>
  <c r="K222" i="38"/>
  <c r="H222" i="106" s="1"/>
  <c r="K222" i="106" s="1"/>
  <c r="H222" i="107" s="1"/>
  <c r="K222" i="107" s="1"/>
  <c r="H222" i="108" s="1"/>
  <c r="K222" i="108" s="1"/>
  <c r="H222" i="109" s="1"/>
  <c r="K222" i="109" s="1"/>
  <c r="H222" i="110" s="1"/>
  <c r="K222" i="110" s="1"/>
  <c r="K223" i="38"/>
  <c r="H223" i="106" s="1"/>
  <c r="K223" i="106" s="1"/>
  <c r="H223" i="107" s="1"/>
  <c r="K223" i="107" s="1"/>
  <c r="H223" i="108" s="1"/>
  <c r="K223" i="108" s="1"/>
  <c r="H223" i="109" s="1"/>
  <c r="K223" i="109" s="1"/>
  <c r="H223" i="110" s="1"/>
  <c r="K223" i="110" s="1"/>
  <c r="K224" i="38"/>
  <c r="H224" i="106" s="1"/>
  <c r="K224" i="106" s="1"/>
  <c r="H224" i="107" s="1"/>
  <c r="K224" i="107" s="1"/>
  <c r="H224" i="108" s="1"/>
  <c r="K224" i="108" s="1"/>
  <c r="H224" i="109" s="1"/>
  <c r="K224" i="109" s="1"/>
  <c r="H224" i="110" s="1"/>
  <c r="K224" i="110" s="1"/>
  <c r="K225" i="38"/>
  <c r="H225" i="106" s="1"/>
  <c r="K225" i="106" s="1"/>
  <c r="H225" i="107" s="1"/>
  <c r="K225" i="107" s="1"/>
  <c r="H225" i="108" s="1"/>
  <c r="K225" i="108" s="1"/>
  <c r="H225" i="109" s="1"/>
  <c r="K225" i="109" s="1"/>
  <c r="H225" i="110" s="1"/>
  <c r="K225" i="110" s="1"/>
  <c r="K226" i="38"/>
  <c r="H226" i="106" s="1"/>
  <c r="K226" i="106" s="1"/>
  <c r="H226" i="107" s="1"/>
  <c r="K226" i="107" s="1"/>
  <c r="H226" i="108" s="1"/>
  <c r="K226" i="108" s="1"/>
  <c r="H226" i="109" s="1"/>
  <c r="K226" i="109" s="1"/>
  <c r="H226" i="110" s="1"/>
  <c r="K226" i="110" s="1"/>
  <c r="K227" i="38"/>
  <c r="H227" i="106" s="1"/>
  <c r="K227" i="106" s="1"/>
  <c r="H227" i="107" s="1"/>
  <c r="K227" i="107" s="1"/>
  <c r="H227" i="108" s="1"/>
  <c r="K227" i="108" s="1"/>
  <c r="H227" i="109" s="1"/>
  <c r="K227" i="109" s="1"/>
  <c r="H227" i="110" s="1"/>
  <c r="K227" i="110" s="1"/>
  <c r="K228" i="38"/>
  <c r="H228" i="106" s="1"/>
  <c r="K228" i="106" s="1"/>
  <c r="H228" i="107" s="1"/>
  <c r="K228" i="107" s="1"/>
  <c r="H228" i="108" s="1"/>
  <c r="K228" i="108" s="1"/>
  <c r="H228" i="109" s="1"/>
  <c r="K228" i="109" s="1"/>
  <c r="H228" i="110" s="1"/>
  <c r="K228" i="110" s="1"/>
  <c r="K230" i="38"/>
  <c r="H230" i="106" s="1"/>
  <c r="K230" i="106" s="1"/>
  <c r="H230" i="107" s="1"/>
  <c r="K230" i="107" s="1"/>
  <c r="H230" i="108" s="1"/>
  <c r="K230" i="108" s="1"/>
  <c r="H230" i="109" s="1"/>
  <c r="K230" i="109" s="1"/>
  <c r="H230" i="110" s="1"/>
  <c r="K230" i="110" s="1"/>
  <c r="K231" i="38"/>
  <c r="H231" i="106" s="1"/>
  <c r="K231" i="106" s="1"/>
  <c r="H231" i="107" s="1"/>
  <c r="K231" i="107" s="1"/>
  <c r="H231" i="108" s="1"/>
  <c r="K231" i="108" s="1"/>
  <c r="H231" i="109" s="1"/>
  <c r="K231" i="109" s="1"/>
  <c r="H231" i="110" s="1"/>
  <c r="K231" i="110" s="1"/>
  <c r="K232" i="38"/>
  <c r="H232" i="106" s="1"/>
  <c r="K232" i="106" s="1"/>
  <c r="H232" i="107" s="1"/>
  <c r="K232" i="107" s="1"/>
  <c r="H232" i="108" s="1"/>
  <c r="K232" i="108" s="1"/>
  <c r="H232" i="109" s="1"/>
  <c r="K232" i="109" s="1"/>
  <c r="H232" i="110" s="1"/>
  <c r="K232" i="110" s="1"/>
  <c r="K233" i="38"/>
  <c r="H233" i="106" s="1"/>
  <c r="K233" i="106" s="1"/>
  <c r="H233" i="107" s="1"/>
  <c r="K233" i="107" s="1"/>
  <c r="H233" i="108" s="1"/>
  <c r="K233" i="108" s="1"/>
  <c r="H233" i="109" s="1"/>
  <c r="K233" i="109" s="1"/>
  <c r="H233" i="110" s="1"/>
  <c r="K233" i="110" s="1"/>
  <c r="K234" i="38"/>
  <c r="H234" i="106" s="1"/>
  <c r="K234" i="106" s="1"/>
  <c r="H234" i="107" s="1"/>
  <c r="K234" i="107" s="1"/>
  <c r="H234" i="108" s="1"/>
  <c r="K234" i="108" s="1"/>
  <c r="H234" i="109" s="1"/>
  <c r="K234" i="109" s="1"/>
  <c r="H234" i="110" s="1"/>
  <c r="K234" i="110" s="1"/>
  <c r="K235" i="38"/>
  <c r="H235" i="106" s="1"/>
  <c r="K235" i="106" s="1"/>
  <c r="H235" i="107" s="1"/>
  <c r="K235" i="107" s="1"/>
  <c r="H235" i="108" s="1"/>
  <c r="K235" i="108" s="1"/>
  <c r="H235" i="109" s="1"/>
  <c r="K235" i="109" s="1"/>
  <c r="H235" i="110" s="1"/>
  <c r="K235" i="110" s="1"/>
  <c r="K236" i="38"/>
  <c r="H236" i="106" s="1"/>
  <c r="K236" i="106" s="1"/>
  <c r="H236" i="107" s="1"/>
  <c r="K236" i="107" s="1"/>
  <c r="H236" i="108" s="1"/>
  <c r="K236" i="108" s="1"/>
  <c r="H236" i="109" s="1"/>
  <c r="K236" i="109" s="1"/>
  <c r="H236" i="110" s="1"/>
  <c r="K236" i="110" s="1"/>
  <c r="K238" i="38"/>
  <c r="H238" i="106" s="1"/>
  <c r="K238" i="106" s="1"/>
  <c r="H238" i="107" s="1"/>
  <c r="K238" i="107" s="1"/>
  <c r="H238" i="108" s="1"/>
  <c r="K238" i="108" s="1"/>
  <c r="H238" i="109" s="1"/>
  <c r="K238" i="109" s="1"/>
  <c r="H238" i="110" s="1"/>
  <c r="K238" i="110" s="1"/>
  <c r="K239" i="38"/>
  <c r="H239" i="106" s="1"/>
  <c r="K239" i="106" s="1"/>
  <c r="H239" i="107" s="1"/>
  <c r="K239" i="107" s="1"/>
  <c r="H239" i="108" s="1"/>
  <c r="K239" i="108" s="1"/>
  <c r="H239" i="109" s="1"/>
  <c r="K239" i="109" s="1"/>
  <c r="H239" i="110" s="1"/>
  <c r="K239" i="110" s="1"/>
  <c r="K82" i="38"/>
  <c r="H82" i="106" s="1"/>
  <c r="K82" i="106" s="1"/>
  <c r="H82" i="107" s="1"/>
  <c r="K82" i="107" s="1"/>
  <c r="H82" i="108" s="1"/>
  <c r="K82" i="108" s="1"/>
  <c r="H82" i="109" s="1"/>
  <c r="K82" i="109" s="1"/>
  <c r="H82" i="110" s="1"/>
  <c r="K82" i="110" s="1"/>
  <c r="H82" i="111" s="1"/>
  <c r="K82" i="111" s="1"/>
  <c r="H82" i="112" s="1"/>
  <c r="K82" i="112" s="1"/>
  <c r="H82" i="113" s="1"/>
  <c r="K82" i="113" s="1"/>
  <c r="H82" i="114" s="1"/>
  <c r="K82" i="114" s="1"/>
  <c r="H82" i="115" s="1"/>
  <c r="K82" i="115" s="1"/>
  <c r="H82" i="116" s="1"/>
  <c r="K82" i="116" s="1"/>
  <c r="H82" i="117" s="1"/>
  <c r="K82" i="117" s="1"/>
  <c r="H82" i="118" s="1"/>
  <c r="K82" i="118" s="1"/>
  <c r="H82" i="119" s="1"/>
  <c r="K82" i="119" s="1"/>
  <c r="H82" i="120" s="1"/>
  <c r="K82" i="120" s="1"/>
  <c r="H82" i="121" s="1"/>
  <c r="K82" i="121" s="1"/>
  <c r="H82" i="122" s="1"/>
  <c r="K82" i="122" s="1"/>
  <c r="H82" i="123" s="1"/>
  <c r="K82" i="123" s="1"/>
  <c r="H82" i="124" s="1"/>
  <c r="K82" i="124" s="1"/>
  <c r="H82" i="125" s="1"/>
  <c r="K82" i="125" s="1"/>
  <c r="H82" i="126" s="1"/>
  <c r="K82" i="126" s="1"/>
  <c r="H82" i="127" s="1"/>
  <c r="K82" i="127" s="1"/>
  <c r="H82" i="128" s="1"/>
  <c r="K82" i="128" s="1"/>
  <c r="H82" i="129" s="1"/>
  <c r="K82" i="129" s="1"/>
  <c r="H82" i="130" s="1"/>
  <c r="K82" i="130" s="1"/>
  <c r="H82" i="131" s="1"/>
  <c r="K82" i="131" s="1"/>
  <c r="H82" i="132" s="1"/>
  <c r="K82" i="132" s="1"/>
  <c r="H82" i="133" s="1"/>
  <c r="K82" i="133" s="1"/>
  <c r="H82" i="134" s="1"/>
  <c r="K82" i="134" s="1"/>
  <c r="H82" i="135" s="1"/>
  <c r="K82" i="135" s="1"/>
  <c r="H82" i="136" s="1"/>
  <c r="K82" i="136" s="1"/>
  <c r="H82" i="137" s="1"/>
  <c r="K82" i="137" s="1"/>
  <c r="H82" i="138" s="1"/>
  <c r="K82" i="138" s="1"/>
  <c r="H82" i="139" s="1"/>
  <c r="K82" i="139" s="1"/>
  <c r="H82" i="140" s="1"/>
  <c r="K82" i="140" s="1"/>
  <c r="H82" i="141" s="1"/>
  <c r="K82" i="141" s="1"/>
  <c r="H82" i="142" s="1"/>
  <c r="K82" i="142" s="1"/>
  <c r="H82" i="143" s="1"/>
  <c r="K82" i="143" s="1"/>
  <c r="H82" i="144" s="1"/>
  <c r="K82" i="144" s="1"/>
  <c r="H82" i="145" s="1"/>
  <c r="K82" i="145" s="1"/>
  <c r="H82" i="146" s="1"/>
  <c r="K82" i="146" s="1"/>
  <c r="H82" i="147" s="1"/>
  <c r="K82" i="147" s="1"/>
  <c r="H82" i="148" s="1"/>
  <c r="K82" i="148" s="1"/>
  <c r="H82" i="149" s="1"/>
  <c r="K82" i="149" s="1"/>
  <c r="H82" i="150" s="1"/>
  <c r="K82" i="150" s="1"/>
  <c r="H82" i="151" s="1"/>
  <c r="K82" i="151" s="1"/>
  <c r="H82" i="152" s="1"/>
  <c r="K82" i="152" s="1"/>
  <c r="H82" i="153" s="1"/>
  <c r="K82" i="153" s="1"/>
  <c r="H82" i="154" s="1"/>
  <c r="F44" i="108" l="1"/>
  <c r="O82" i="111"/>
  <c r="O241" i="111" s="1"/>
  <c r="B63" i="111" s="1"/>
  <c r="O241" i="110"/>
  <c r="B63" i="110" s="1"/>
  <c r="H227" i="111"/>
  <c r="K227" i="111" s="1"/>
  <c r="H214" i="111"/>
  <c r="K214" i="111" s="1"/>
  <c r="H200" i="111"/>
  <c r="K200" i="111" s="1"/>
  <c r="H191" i="111"/>
  <c r="K191" i="111" s="1"/>
  <c r="H186" i="111"/>
  <c r="K186" i="111" s="1"/>
  <c r="H182" i="111"/>
  <c r="K182" i="111" s="1"/>
  <c r="H177" i="111"/>
  <c r="K177" i="111" s="1"/>
  <c r="H172" i="111"/>
  <c r="K172" i="111" s="1"/>
  <c r="H168" i="111"/>
  <c r="K168" i="111" s="1"/>
  <c r="H163" i="111"/>
  <c r="K163" i="111" s="1"/>
  <c r="H154" i="111"/>
  <c r="K154" i="111" s="1"/>
  <c r="H145" i="111"/>
  <c r="K145" i="111" s="1"/>
  <c r="H131" i="111"/>
  <c r="K131" i="111" s="1"/>
  <c r="H113" i="111"/>
  <c r="K113" i="111" s="1"/>
  <c r="H189" i="111"/>
  <c r="K189" i="111" s="1"/>
  <c r="H157" i="111"/>
  <c r="K157" i="111" s="1"/>
  <c r="H235" i="111"/>
  <c r="K235" i="111" s="1"/>
  <c r="H226" i="111"/>
  <c r="K226" i="111" s="1"/>
  <c r="H222" i="111"/>
  <c r="K222" i="111" s="1"/>
  <c r="H217" i="111"/>
  <c r="K217" i="111" s="1"/>
  <c r="H212" i="111"/>
  <c r="K212" i="111" s="1"/>
  <c r="H203" i="111"/>
  <c r="K203" i="111" s="1"/>
  <c r="H194" i="111"/>
  <c r="K194" i="111" s="1"/>
  <c r="H185" i="111"/>
  <c r="K185" i="111" s="1"/>
  <c r="H180" i="111"/>
  <c r="K180" i="111" s="1"/>
  <c r="H176" i="111"/>
  <c r="K176" i="111" s="1"/>
  <c r="H171" i="111"/>
  <c r="K171" i="111" s="1"/>
  <c r="H167" i="111"/>
  <c r="K167" i="111" s="1"/>
  <c r="H158" i="111"/>
  <c r="K158" i="111" s="1"/>
  <c r="H153" i="111"/>
  <c r="K153" i="111" s="1"/>
  <c r="H239" i="111"/>
  <c r="K239" i="111" s="1"/>
  <c r="H234" i="111"/>
  <c r="K234" i="111" s="1"/>
  <c r="H230" i="111"/>
  <c r="K230" i="111" s="1"/>
  <c r="H225" i="111"/>
  <c r="K225" i="111" s="1"/>
  <c r="H220" i="111"/>
  <c r="K220" i="111" s="1"/>
  <c r="H216" i="111"/>
  <c r="K216" i="111" s="1"/>
  <c r="H211" i="111"/>
  <c r="K211" i="111" s="1"/>
  <c r="H207" i="111"/>
  <c r="K207" i="111" s="1"/>
  <c r="H202" i="111"/>
  <c r="K202" i="111" s="1"/>
  <c r="H198" i="111"/>
  <c r="K198" i="111" s="1"/>
  <c r="H193" i="111"/>
  <c r="K193" i="111" s="1"/>
  <c r="H188" i="111"/>
  <c r="K188" i="111" s="1"/>
  <c r="H184" i="111"/>
  <c r="K184" i="111" s="1"/>
  <c r="H179" i="111"/>
  <c r="K179" i="111" s="1"/>
  <c r="H175" i="111"/>
  <c r="K175" i="111" s="1"/>
  <c r="H170" i="111"/>
  <c r="K170" i="111" s="1"/>
  <c r="H152" i="111"/>
  <c r="K152" i="111" s="1"/>
  <c r="H143" i="111"/>
  <c r="K143" i="111" s="1"/>
  <c r="H134" i="111"/>
  <c r="K134" i="111" s="1"/>
  <c r="H124" i="111"/>
  <c r="K124" i="111" s="1"/>
  <c r="H107" i="111"/>
  <c r="K107" i="111" s="1"/>
  <c r="H237" i="111"/>
  <c r="K237" i="111" s="1"/>
  <c r="H205" i="111"/>
  <c r="K205" i="111" s="1"/>
  <c r="H173" i="111"/>
  <c r="K173" i="111" s="1"/>
  <c r="H141" i="111"/>
  <c r="K141" i="111" s="1"/>
  <c r="H101" i="111"/>
  <c r="K101" i="111" s="1"/>
  <c r="H236" i="111"/>
  <c r="K236" i="111" s="1"/>
  <c r="H223" i="111"/>
  <c r="K223" i="111" s="1"/>
  <c r="H204" i="111"/>
  <c r="K204" i="111" s="1"/>
  <c r="H140" i="111"/>
  <c r="K140" i="111" s="1"/>
  <c r="H127" i="111"/>
  <c r="K127" i="111" s="1"/>
  <c r="H122" i="111"/>
  <c r="K122" i="111" s="1"/>
  <c r="H238" i="111"/>
  <c r="K238" i="111" s="1"/>
  <c r="H233" i="111"/>
  <c r="K233" i="111" s="1"/>
  <c r="H228" i="111"/>
  <c r="K228" i="111" s="1"/>
  <c r="H224" i="111"/>
  <c r="K224" i="111" s="1"/>
  <c r="H219" i="111"/>
  <c r="K219" i="111" s="1"/>
  <c r="H215" i="111"/>
  <c r="K215" i="111" s="1"/>
  <c r="H210" i="111"/>
  <c r="K210" i="111" s="1"/>
  <c r="H206" i="111"/>
  <c r="K206" i="111" s="1"/>
  <c r="H201" i="111"/>
  <c r="K201" i="111" s="1"/>
  <c r="H196" i="111"/>
  <c r="K196" i="111" s="1"/>
  <c r="H192" i="111"/>
  <c r="K192" i="111" s="1"/>
  <c r="H187" i="111"/>
  <c r="K187" i="111" s="1"/>
  <c r="H183" i="111"/>
  <c r="K183" i="111" s="1"/>
  <c r="H174" i="111"/>
  <c r="K174" i="111" s="1"/>
  <c r="H169" i="111"/>
  <c r="K169" i="111" s="1"/>
  <c r="H164" i="111"/>
  <c r="K164" i="111" s="1"/>
  <c r="H155" i="111"/>
  <c r="K155" i="111" s="1"/>
  <c r="H151" i="111"/>
  <c r="K151" i="111" s="1"/>
  <c r="H146" i="111"/>
  <c r="K146" i="111" s="1"/>
  <c r="H142" i="111"/>
  <c r="K142" i="111" s="1"/>
  <c r="H137" i="111"/>
  <c r="K137" i="111" s="1"/>
  <c r="H132" i="111"/>
  <c r="K132" i="111" s="1"/>
  <c r="H123" i="111"/>
  <c r="K123" i="111" s="1"/>
  <c r="H119" i="111"/>
  <c r="K119" i="111" s="1"/>
  <c r="H114" i="111"/>
  <c r="K114" i="111" s="1"/>
  <c r="H110" i="111"/>
  <c r="K110" i="111" s="1"/>
  <c r="H102" i="111"/>
  <c r="K102" i="111" s="1"/>
  <c r="H229" i="111"/>
  <c r="K229" i="111" s="1"/>
  <c r="H197" i="111"/>
  <c r="K197" i="111" s="1"/>
  <c r="H232" i="111"/>
  <c r="K232" i="111" s="1"/>
  <c r="H218" i="111"/>
  <c r="K218" i="111" s="1"/>
  <c r="H209" i="111"/>
  <c r="K209" i="111" s="1"/>
  <c r="H195" i="111"/>
  <c r="K195" i="111" s="1"/>
  <c r="H105" i="111"/>
  <c r="K105" i="111" s="1"/>
  <c r="H100" i="111"/>
  <c r="K100" i="111" s="1"/>
  <c r="H231" i="111"/>
  <c r="K231" i="111" s="1"/>
  <c r="H144" i="111"/>
  <c r="K144" i="111" s="1"/>
  <c r="H139" i="111"/>
  <c r="K139" i="111" s="1"/>
  <c r="H135" i="111"/>
  <c r="K135" i="111" s="1"/>
  <c r="H130" i="111"/>
  <c r="K130" i="111" s="1"/>
  <c r="H126" i="111"/>
  <c r="K126" i="111" s="1"/>
  <c r="H121" i="111"/>
  <c r="K121" i="111" s="1"/>
  <c r="H112" i="111"/>
  <c r="K112" i="111" s="1"/>
  <c r="H104" i="111"/>
  <c r="K104" i="111" s="1"/>
  <c r="H240" i="111"/>
  <c r="K240" i="111" s="1"/>
  <c r="H213" i="111"/>
  <c r="K213" i="111" s="1"/>
  <c r="H181" i="111"/>
  <c r="K181" i="111" s="1"/>
  <c r="H149" i="111"/>
  <c r="K149" i="111" s="1"/>
  <c r="H117" i="111"/>
  <c r="K117" i="111" s="1"/>
  <c r="O230" i="157"/>
  <c r="O230" i="158" s="1"/>
  <c r="O230" i="159" s="1"/>
  <c r="O230" i="160" s="1"/>
  <c r="O230" i="161" s="1"/>
  <c r="O230" i="162" s="1"/>
  <c r="O230" i="163" s="1"/>
  <c r="O81" i="139"/>
  <c r="E108" i="111"/>
  <c r="E241" i="110"/>
  <c r="E241" i="109"/>
  <c r="N241" i="109"/>
  <c r="B65" i="109" s="1"/>
  <c r="F44" i="109"/>
  <c r="N241" i="108"/>
  <c r="B65" i="108" s="1"/>
  <c r="F44" i="107"/>
  <c r="F3" i="36"/>
  <c r="F5" i="36" s="1"/>
  <c r="F44" i="106"/>
  <c r="E3" i="36"/>
  <c r="E5" i="36" s="1"/>
  <c r="H159" i="108"/>
  <c r="K159" i="108" s="1"/>
  <c r="F38" i="107"/>
  <c r="N241" i="107"/>
  <c r="B65" i="107" s="1"/>
  <c r="H86" i="108"/>
  <c r="K86" i="108" s="1"/>
  <c r="H86" i="109" s="1"/>
  <c r="K86" i="109" s="1"/>
  <c r="H86" i="110" s="1"/>
  <c r="K86" i="110" s="1"/>
  <c r="H86" i="111" s="1"/>
  <c r="K86" i="111" s="1"/>
  <c r="H86" i="112" s="1"/>
  <c r="K86" i="112" s="1"/>
  <c r="H86" i="113" s="1"/>
  <c r="K86" i="113" s="1"/>
  <c r="H86" i="114" s="1"/>
  <c r="K86" i="114" s="1"/>
  <c r="H86" i="115" s="1"/>
  <c r="K86" i="115" s="1"/>
  <c r="H86" i="116" s="1"/>
  <c r="K86" i="116" s="1"/>
  <c r="H86" i="117" s="1"/>
  <c r="K86" i="117" s="1"/>
  <c r="H86" i="118" s="1"/>
  <c r="K86" i="118" s="1"/>
  <c r="H86" i="119" s="1"/>
  <c r="K86" i="119" s="1"/>
  <c r="H86" i="120" s="1"/>
  <c r="K86" i="120" s="1"/>
  <c r="H86" i="121" s="1"/>
  <c r="K86" i="121" s="1"/>
  <c r="H86" i="122" s="1"/>
  <c r="K86" i="122" s="1"/>
  <c r="H86" i="123" s="1"/>
  <c r="K86" i="123" s="1"/>
  <c r="H86" i="124" s="1"/>
  <c r="K86" i="124" s="1"/>
  <c r="H86" i="125" s="1"/>
  <c r="K86" i="125" s="1"/>
  <c r="H86" i="126" s="1"/>
  <c r="K86" i="126" s="1"/>
  <c r="H86" i="127" s="1"/>
  <c r="K86" i="127" s="1"/>
  <c r="H86" i="128" s="1"/>
  <c r="K86" i="128" s="1"/>
  <c r="H86" i="129" s="1"/>
  <c r="K86" i="129" s="1"/>
  <c r="H86" i="130" s="1"/>
  <c r="K86" i="130" s="1"/>
  <c r="H86" i="131" s="1"/>
  <c r="K86" i="131" s="1"/>
  <c r="H86" i="132" s="1"/>
  <c r="K86" i="132" s="1"/>
  <c r="H86" i="133" s="1"/>
  <c r="K86" i="133" s="1"/>
  <c r="H86" i="134" s="1"/>
  <c r="K86" i="134" s="1"/>
  <c r="H86" i="135" s="1"/>
  <c r="K86" i="135" s="1"/>
  <c r="H86" i="136" s="1"/>
  <c r="K86" i="136" s="1"/>
  <c r="H86" i="137" s="1"/>
  <c r="K86" i="137" s="1"/>
  <c r="H86" i="138" s="1"/>
  <c r="K86" i="138" s="1"/>
  <c r="H86" i="139" s="1"/>
  <c r="K86" i="139" s="1"/>
  <c r="H86" i="140" s="1"/>
  <c r="K86" i="140" s="1"/>
  <c r="H86" i="141" s="1"/>
  <c r="K86" i="141" s="1"/>
  <c r="H86" i="142" s="1"/>
  <c r="K86" i="142" s="1"/>
  <c r="H86" i="143" s="1"/>
  <c r="K86" i="143" s="1"/>
  <c r="H86" i="144" s="1"/>
  <c r="K86" i="144" s="1"/>
  <c r="H86" i="145" s="1"/>
  <c r="K86" i="145" s="1"/>
  <c r="H86" i="146" s="1"/>
  <c r="K86" i="146" s="1"/>
  <c r="H86" i="147" s="1"/>
  <c r="K86" i="147" s="1"/>
  <c r="H86" i="148" s="1"/>
  <c r="K86" i="148" s="1"/>
  <c r="H86" i="149" s="1"/>
  <c r="K86" i="149" s="1"/>
  <c r="H86" i="150" s="1"/>
  <c r="K86" i="150" s="1"/>
  <c r="H86" i="151" s="1"/>
  <c r="K86" i="151" s="1"/>
  <c r="H86" i="152" s="1"/>
  <c r="K86" i="152" s="1"/>
  <c r="H86" i="153" s="1"/>
  <c r="K86" i="153" s="1"/>
  <c r="H86" i="154" s="1"/>
  <c r="H85" i="108"/>
  <c r="K85" i="108" s="1"/>
  <c r="H85" i="109" s="1"/>
  <c r="K85" i="109" s="1"/>
  <c r="H85" i="110" s="1"/>
  <c r="K85" i="110" s="1"/>
  <c r="H85" i="111" s="1"/>
  <c r="K85" i="111" s="1"/>
  <c r="H85" i="112" s="1"/>
  <c r="K85" i="112" s="1"/>
  <c r="H85" i="113" s="1"/>
  <c r="K85" i="113" s="1"/>
  <c r="H85" i="114" s="1"/>
  <c r="K85" i="114" s="1"/>
  <c r="H85" i="115" s="1"/>
  <c r="K85" i="115" s="1"/>
  <c r="H85" i="116" s="1"/>
  <c r="K85" i="116" s="1"/>
  <c r="H85" i="117" s="1"/>
  <c r="K85" i="117" s="1"/>
  <c r="H85" i="118" s="1"/>
  <c r="K85" i="118" s="1"/>
  <c r="H85" i="119" s="1"/>
  <c r="K85" i="119" s="1"/>
  <c r="H85" i="120" s="1"/>
  <c r="K85" i="120" s="1"/>
  <c r="H85" i="121" s="1"/>
  <c r="K85" i="121" s="1"/>
  <c r="H85" i="122" s="1"/>
  <c r="K85" i="122" s="1"/>
  <c r="H85" i="123" s="1"/>
  <c r="K85" i="123" s="1"/>
  <c r="H85" i="124" s="1"/>
  <c r="K85" i="124" s="1"/>
  <c r="H85" i="125" s="1"/>
  <c r="K85" i="125" s="1"/>
  <c r="H85" i="126" s="1"/>
  <c r="K85" i="126" s="1"/>
  <c r="H85" i="127" s="1"/>
  <c r="K85" i="127" s="1"/>
  <c r="H85" i="128" s="1"/>
  <c r="K85" i="128" s="1"/>
  <c r="H85" i="129" s="1"/>
  <c r="K85" i="129" s="1"/>
  <c r="H85" i="130" s="1"/>
  <c r="K85" i="130" s="1"/>
  <c r="H85" i="131" s="1"/>
  <c r="K85" i="131" s="1"/>
  <c r="H85" i="132" s="1"/>
  <c r="K85" i="132" s="1"/>
  <c r="H85" i="133" s="1"/>
  <c r="K85" i="133" s="1"/>
  <c r="H85" i="134" s="1"/>
  <c r="K85" i="134" s="1"/>
  <c r="H85" i="135" s="1"/>
  <c r="K85" i="135" s="1"/>
  <c r="H85" i="136" s="1"/>
  <c r="K85" i="136" s="1"/>
  <c r="H85" i="137" s="1"/>
  <c r="K85" i="137" s="1"/>
  <c r="H85" i="138" s="1"/>
  <c r="K85" i="138" s="1"/>
  <c r="H85" i="139" s="1"/>
  <c r="K85" i="139" s="1"/>
  <c r="H85" i="140" s="1"/>
  <c r="K85" i="140" s="1"/>
  <c r="H85" i="141" s="1"/>
  <c r="K85" i="141" s="1"/>
  <c r="H85" i="142" s="1"/>
  <c r="K85" i="142" s="1"/>
  <c r="H85" i="143" s="1"/>
  <c r="K85" i="143" s="1"/>
  <c r="H85" i="144" s="1"/>
  <c r="K85" i="144" s="1"/>
  <c r="H85" i="145" s="1"/>
  <c r="K85" i="145" s="1"/>
  <c r="H85" i="146" s="1"/>
  <c r="K85" i="146" s="1"/>
  <c r="H85" i="147" s="1"/>
  <c r="K85" i="147" s="1"/>
  <c r="H85" i="148" s="1"/>
  <c r="K85" i="148" s="1"/>
  <c r="H85" i="149" s="1"/>
  <c r="K85" i="149" s="1"/>
  <c r="H85" i="150" s="1"/>
  <c r="K85" i="150" s="1"/>
  <c r="H85" i="151" s="1"/>
  <c r="K85" i="151" s="1"/>
  <c r="H85" i="152" s="1"/>
  <c r="K85" i="152" s="1"/>
  <c r="H85" i="153" s="1"/>
  <c r="K85" i="153" s="1"/>
  <c r="H85" i="154" s="1"/>
  <c r="H208" i="107"/>
  <c r="K208" i="107" s="1"/>
  <c r="H208" i="108" s="1"/>
  <c r="K208" i="108" s="1"/>
  <c r="H199" i="109"/>
  <c r="K199" i="109" s="1"/>
  <c r="H199" i="110" s="1"/>
  <c r="K199" i="110" s="1"/>
  <c r="H199" i="111" s="1"/>
  <c r="K199" i="111" s="1"/>
  <c r="H199" i="112" s="1"/>
  <c r="K199" i="112" s="1"/>
  <c r="H199" i="113" s="1"/>
  <c r="K199" i="113" s="1"/>
  <c r="H199" i="114" s="1"/>
  <c r="K199" i="114" s="1"/>
  <c r="H199" i="115" s="1"/>
  <c r="K199" i="115" s="1"/>
  <c r="H199" i="116" s="1"/>
  <c r="K199" i="116" s="1"/>
  <c r="H199" i="117" s="1"/>
  <c r="K199" i="117" s="1"/>
  <c r="H199" i="118" s="1"/>
  <c r="K199" i="118" s="1"/>
  <c r="H199" i="119" s="1"/>
  <c r="K199" i="119" s="1"/>
  <c r="H199" i="120" s="1"/>
  <c r="K199" i="120" s="1"/>
  <c r="H199" i="121" s="1"/>
  <c r="K199" i="121" s="1"/>
  <c r="H199" i="122" s="1"/>
  <c r="K199" i="122" s="1"/>
  <c r="H199" i="123" s="1"/>
  <c r="K199" i="123" s="1"/>
  <c r="H199" i="124" s="1"/>
  <c r="K199" i="124" s="1"/>
  <c r="H199" i="125" s="1"/>
  <c r="K199" i="125" s="1"/>
  <c r="H199" i="126" s="1"/>
  <c r="K199" i="126" s="1"/>
  <c r="H199" i="127" s="1"/>
  <c r="K199" i="127" s="1"/>
  <c r="H199" i="128" s="1"/>
  <c r="K199" i="128" s="1"/>
  <c r="H199" i="129" s="1"/>
  <c r="K199" i="129" s="1"/>
  <c r="H199" i="130" s="1"/>
  <c r="K199" i="130" s="1"/>
  <c r="H199" i="131" s="1"/>
  <c r="K199" i="131" s="1"/>
  <c r="H199" i="132" s="1"/>
  <c r="K199" i="132" s="1"/>
  <c r="H199" i="133" s="1"/>
  <c r="K199" i="133" s="1"/>
  <c r="H199" i="134" s="1"/>
  <c r="K199" i="134" s="1"/>
  <c r="H199" i="135" s="1"/>
  <c r="K199" i="135" s="1"/>
  <c r="H199" i="136" s="1"/>
  <c r="K199" i="136" s="1"/>
  <c r="H199" i="137" s="1"/>
  <c r="K199" i="137" s="1"/>
  <c r="H199" i="138" s="1"/>
  <c r="K199" i="138" s="1"/>
  <c r="H199" i="139" s="1"/>
  <c r="K199" i="139" s="1"/>
  <c r="H199" i="140" s="1"/>
  <c r="K199" i="140" s="1"/>
  <c r="H199" i="141" s="1"/>
  <c r="K199" i="141" s="1"/>
  <c r="H199" i="142" s="1"/>
  <c r="K199" i="142" s="1"/>
  <c r="H199" i="143" s="1"/>
  <c r="K199" i="143" s="1"/>
  <c r="H199" i="144" s="1"/>
  <c r="K199" i="144" s="1"/>
  <c r="H199" i="145" s="1"/>
  <c r="K199" i="145" s="1"/>
  <c r="H199" i="146" s="1"/>
  <c r="K199" i="146" s="1"/>
  <c r="H199" i="147" s="1"/>
  <c r="K199" i="147" s="1"/>
  <c r="H199" i="148" s="1"/>
  <c r="K199" i="148" s="1"/>
  <c r="H199" i="149" s="1"/>
  <c r="K199" i="149" s="1"/>
  <c r="H199" i="150" s="1"/>
  <c r="K199" i="150" s="1"/>
  <c r="H199" i="151" s="1"/>
  <c r="K199" i="151" s="1"/>
  <c r="H199" i="152" s="1"/>
  <c r="K199" i="152" s="1"/>
  <c r="H199" i="153" s="1"/>
  <c r="K199" i="153" s="1"/>
  <c r="H199" i="154" s="1"/>
  <c r="H190" i="108"/>
  <c r="K190" i="108" s="1"/>
  <c r="H136" i="108"/>
  <c r="K136" i="108" s="1"/>
  <c r="H120" i="107"/>
  <c r="K120" i="107" s="1"/>
  <c r="H116" i="107"/>
  <c r="K116" i="107" s="1"/>
  <c r="H116" i="108" s="1"/>
  <c r="K116" i="108" s="1"/>
  <c r="H98" i="107"/>
  <c r="K98" i="107" s="1"/>
  <c r="H91" i="107"/>
  <c r="K91" i="107" s="1"/>
  <c r="H91" i="108" s="1"/>
  <c r="K91" i="108" s="1"/>
  <c r="H91" i="109" s="1"/>
  <c r="K91" i="109" s="1"/>
  <c r="H91" i="110" s="1"/>
  <c r="K91" i="110" s="1"/>
  <c r="H91" i="111" s="1"/>
  <c r="K91" i="111" s="1"/>
  <c r="H91" i="112" s="1"/>
  <c r="K91" i="112" s="1"/>
  <c r="H91" i="113" s="1"/>
  <c r="K91" i="113" s="1"/>
  <c r="H91" i="114" s="1"/>
  <c r="K91" i="114" s="1"/>
  <c r="H91" i="115" s="1"/>
  <c r="K91" i="115" s="1"/>
  <c r="H91" i="116" s="1"/>
  <c r="K91" i="116" s="1"/>
  <c r="H91" i="117" s="1"/>
  <c r="K91" i="117" s="1"/>
  <c r="H91" i="118" s="1"/>
  <c r="K91" i="118" s="1"/>
  <c r="H91" i="119" s="1"/>
  <c r="K91" i="119" s="1"/>
  <c r="H91" i="120" s="1"/>
  <c r="K91" i="120" s="1"/>
  <c r="H91" i="121" s="1"/>
  <c r="K91" i="121" s="1"/>
  <c r="H91" i="122" s="1"/>
  <c r="K91" i="122" s="1"/>
  <c r="H91" i="123" s="1"/>
  <c r="K91" i="123" s="1"/>
  <c r="H91" i="124" s="1"/>
  <c r="K91" i="124" s="1"/>
  <c r="H91" i="125" s="1"/>
  <c r="K91" i="125" s="1"/>
  <c r="H91" i="126" s="1"/>
  <c r="K91" i="126" s="1"/>
  <c r="H91" i="127" s="1"/>
  <c r="K91" i="127" s="1"/>
  <c r="H91" i="128" s="1"/>
  <c r="K91" i="128" s="1"/>
  <c r="H91" i="129" s="1"/>
  <c r="K91" i="129" s="1"/>
  <c r="H91" i="130" s="1"/>
  <c r="K91" i="130" s="1"/>
  <c r="H91" i="131" s="1"/>
  <c r="K91" i="131" s="1"/>
  <c r="H91" i="132" s="1"/>
  <c r="K91" i="132" s="1"/>
  <c r="H91" i="133" s="1"/>
  <c r="K91" i="133" s="1"/>
  <c r="H91" i="134" s="1"/>
  <c r="K91" i="134" s="1"/>
  <c r="H91" i="135" s="1"/>
  <c r="K91" i="135" s="1"/>
  <c r="H91" i="136" s="1"/>
  <c r="K91" i="136" s="1"/>
  <c r="H91" i="137" s="1"/>
  <c r="K91" i="137" s="1"/>
  <c r="H91" i="138" s="1"/>
  <c r="K91" i="138" s="1"/>
  <c r="H91" i="139" s="1"/>
  <c r="K91" i="139" s="1"/>
  <c r="H91" i="140" s="1"/>
  <c r="K91" i="140" s="1"/>
  <c r="H91" i="141" s="1"/>
  <c r="K91" i="141" s="1"/>
  <c r="H91" i="142" s="1"/>
  <c r="K91" i="142" s="1"/>
  <c r="H91" i="143" s="1"/>
  <c r="K91" i="143" s="1"/>
  <c r="H91" i="144" s="1"/>
  <c r="K91" i="144" s="1"/>
  <c r="H91" i="145" s="1"/>
  <c r="K91" i="145" s="1"/>
  <c r="H91" i="146" s="1"/>
  <c r="K91" i="146" s="1"/>
  <c r="H91" i="147" s="1"/>
  <c r="K91" i="147" s="1"/>
  <c r="H91" i="148" s="1"/>
  <c r="K91" i="148" s="1"/>
  <c r="H91" i="149" s="1"/>
  <c r="K91" i="149" s="1"/>
  <c r="H91" i="150" s="1"/>
  <c r="K91" i="150" s="1"/>
  <c r="H91" i="151" s="1"/>
  <c r="K91" i="151" s="1"/>
  <c r="H91" i="152" s="1"/>
  <c r="K91" i="152" s="1"/>
  <c r="H91" i="153" s="1"/>
  <c r="K91" i="153" s="1"/>
  <c r="H91" i="154" s="1"/>
  <c r="H84" i="107"/>
  <c r="K84" i="107" s="1"/>
  <c r="H84" i="108" s="1"/>
  <c r="K84" i="108" s="1"/>
  <c r="H84" i="109" s="1"/>
  <c r="K84" i="109" s="1"/>
  <c r="H84" i="110" s="1"/>
  <c r="O241" i="109"/>
  <c r="B63" i="109" s="1"/>
  <c r="O241" i="108"/>
  <c r="B63" i="108" s="1"/>
  <c r="E241" i="108"/>
  <c r="O241" i="107"/>
  <c r="B63" i="107" s="1"/>
  <c r="E241" i="107"/>
  <c r="H128" i="106"/>
  <c r="K128" i="106" s="1"/>
  <c r="H128" i="107" s="1"/>
  <c r="K128" i="107" s="1"/>
  <c r="H128" i="108" s="1"/>
  <c r="K128" i="108" s="1"/>
  <c r="H128" i="109" s="1"/>
  <c r="K128" i="109" s="1"/>
  <c r="H128" i="110" s="1"/>
  <c r="K128" i="110" s="1"/>
  <c r="H128" i="111" s="1"/>
  <c r="K128" i="111" s="1"/>
  <c r="H128" i="112" s="1"/>
  <c r="K128" i="112" s="1"/>
  <c r="H128" i="113" s="1"/>
  <c r="K128" i="113" s="1"/>
  <c r="H128" i="114" s="1"/>
  <c r="K128" i="114" s="1"/>
  <c r="H128" i="115" s="1"/>
  <c r="K128" i="115" s="1"/>
  <c r="H128" i="116" s="1"/>
  <c r="K128" i="116" s="1"/>
  <c r="H128" i="117" s="1"/>
  <c r="K128" i="117" s="1"/>
  <c r="H128" i="118" s="1"/>
  <c r="K128" i="118" s="1"/>
  <c r="H128" i="119" s="1"/>
  <c r="K128" i="119" s="1"/>
  <c r="H128" i="120" s="1"/>
  <c r="K128" i="120" s="1"/>
  <c r="H128" i="121" s="1"/>
  <c r="K128" i="121" s="1"/>
  <c r="H128" i="122" s="1"/>
  <c r="K128" i="122" s="1"/>
  <c r="H128" i="123" s="1"/>
  <c r="K128" i="123" s="1"/>
  <c r="H128" i="124" s="1"/>
  <c r="K128" i="124" s="1"/>
  <c r="H128" i="125" s="1"/>
  <c r="K128" i="125" s="1"/>
  <c r="H128" i="126" s="1"/>
  <c r="K128" i="126" s="1"/>
  <c r="H128" i="127" s="1"/>
  <c r="K128" i="127" s="1"/>
  <c r="H128" i="128" s="1"/>
  <c r="K128" i="128" s="1"/>
  <c r="H128" i="129" s="1"/>
  <c r="K128" i="129" s="1"/>
  <c r="H128" i="130" s="1"/>
  <c r="K128" i="130" s="1"/>
  <c r="H128" i="131" s="1"/>
  <c r="K128" i="131" s="1"/>
  <c r="H128" i="132" s="1"/>
  <c r="K128" i="132" s="1"/>
  <c r="H128" i="133" s="1"/>
  <c r="K128" i="133" s="1"/>
  <c r="H128" i="134" s="1"/>
  <c r="K128" i="134" s="1"/>
  <c r="H128" i="135" s="1"/>
  <c r="K128" i="135" s="1"/>
  <c r="H128" i="136" s="1"/>
  <c r="K128" i="136" s="1"/>
  <c r="H128" i="137" s="1"/>
  <c r="K128" i="137" s="1"/>
  <c r="H128" i="138" s="1"/>
  <c r="K128" i="138" s="1"/>
  <c r="H128" i="139" s="1"/>
  <c r="K128" i="139" s="1"/>
  <c r="H128" i="140" s="1"/>
  <c r="K128" i="140" s="1"/>
  <c r="H128" i="141" s="1"/>
  <c r="K128" i="141" s="1"/>
  <c r="H128" i="142" s="1"/>
  <c r="K128" i="142" s="1"/>
  <c r="H128" i="143" s="1"/>
  <c r="K128" i="143" s="1"/>
  <c r="H128" i="144" s="1"/>
  <c r="K128" i="144" s="1"/>
  <c r="H128" i="145" s="1"/>
  <c r="K128" i="145" s="1"/>
  <c r="H128" i="146" s="1"/>
  <c r="K128" i="146" s="1"/>
  <c r="H128" i="147" s="1"/>
  <c r="K128" i="147" s="1"/>
  <c r="H128" i="148" s="1"/>
  <c r="K128" i="148" s="1"/>
  <c r="H128" i="149" s="1"/>
  <c r="K128" i="149" s="1"/>
  <c r="H128" i="150" s="1"/>
  <c r="K128" i="150" s="1"/>
  <c r="H128" i="151" s="1"/>
  <c r="K128" i="151" s="1"/>
  <c r="H128" i="152" s="1"/>
  <c r="K128" i="152" s="1"/>
  <c r="H128" i="153" s="1"/>
  <c r="K128" i="153" s="1"/>
  <c r="H128" i="154" s="1"/>
  <c r="H89" i="106"/>
  <c r="K89" i="106" s="1"/>
  <c r="H89" i="107" s="1"/>
  <c r="K89" i="107" s="1"/>
  <c r="N241" i="106"/>
  <c r="B65" i="106" s="1"/>
  <c r="O241" i="106"/>
  <c r="B63" i="106" s="1"/>
  <c r="E241" i="106"/>
  <c r="O82" i="112" l="1"/>
  <c r="O82" i="113" s="1"/>
  <c r="H213" i="112"/>
  <c r="K213" i="112" s="1"/>
  <c r="H126" i="112"/>
  <c r="K126" i="112" s="1"/>
  <c r="H164" i="112"/>
  <c r="K164" i="112" s="1"/>
  <c r="H122" i="112"/>
  <c r="K122" i="112" s="1"/>
  <c r="H223" i="112"/>
  <c r="K223" i="112" s="1"/>
  <c r="H173" i="112"/>
  <c r="K173" i="112" s="1"/>
  <c r="H124" i="112"/>
  <c r="K124" i="112" s="1"/>
  <c r="H179" i="112"/>
  <c r="K179" i="112" s="1"/>
  <c r="H198" i="112"/>
  <c r="K198" i="112" s="1"/>
  <c r="H216" i="112"/>
  <c r="K216" i="112" s="1"/>
  <c r="H234" i="112"/>
  <c r="K234" i="112" s="1"/>
  <c r="H153" i="112"/>
  <c r="K153" i="112" s="1"/>
  <c r="H176" i="112"/>
  <c r="K176" i="112" s="1"/>
  <c r="H203" i="112"/>
  <c r="K203" i="112" s="1"/>
  <c r="H217" i="112"/>
  <c r="K217" i="112" s="1"/>
  <c r="H226" i="112"/>
  <c r="K226" i="112" s="1"/>
  <c r="H157" i="112"/>
  <c r="K157" i="112" s="1"/>
  <c r="H113" i="112"/>
  <c r="K113" i="112" s="1"/>
  <c r="H145" i="112"/>
  <c r="K145" i="112" s="1"/>
  <c r="H163" i="112"/>
  <c r="K163" i="112" s="1"/>
  <c r="H182" i="112"/>
  <c r="K182" i="112" s="1"/>
  <c r="H191" i="112"/>
  <c r="K191" i="112" s="1"/>
  <c r="H214" i="112"/>
  <c r="K214" i="112" s="1"/>
  <c r="H104" i="112"/>
  <c r="K104" i="112" s="1"/>
  <c r="H121" i="112"/>
  <c r="K121" i="112" s="1"/>
  <c r="H139" i="112"/>
  <c r="K139" i="112" s="1"/>
  <c r="H231" i="112"/>
  <c r="K231" i="112" s="1"/>
  <c r="H114" i="112"/>
  <c r="K114" i="112" s="1"/>
  <c r="H123" i="112"/>
  <c r="K123" i="112" s="1"/>
  <c r="H137" i="112"/>
  <c r="K137" i="112" s="1"/>
  <c r="H146" i="112"/>
  <c r="K146" i="112" s="1"/>
  <c r="H155" i="112"/>
  <c r="K155" i="112" s="1"/>
  <c r="H169" i="112"/>
  <c r="K169" i="112" s="1"/>
  <c r="H183" i="112"/>
  <c r="K183" i="112" s="1"/>
  <c r="H192" i="112"/>
  <c r="K192" i="112" s="1"/>
  <c r="H201" i="112"/>
  <c r="K201" i="112" s="1"/>
  <c r="H210" i="112"/>
  <c r="K210" i="112" s="1"/>
  <c r="H219" i="112"/>
  <c r="K219" i="112" s="1"/>
  <c r="H170" i="112"/>
  <c r="K170" i="112" s="1"/>
  <c r="H149" i="112"/>
  <c r="K149" i="112" s="1"/>
  <c r="H142" i="112"/>
  <c r="K142" i="112" s="1"/>
  <c r="H174" i="112"/>
  <c r="K174" i="112" s="1"/>
  <c r="H224" i="112"/>
  <c r="K224" i="112" s="1"/>
  <c r="H233" i="112"/>
  <c r="K233" i="112" s="1"/>
  <c r="H140" i="112"/>
  <c r="K140" i="112" s="1"/>
  <c r="H101" i="112"/>
  <c r="K101" i="112" s="1"/>
  <c r="H237" i="112"/>
  <c r="K237" i="112" s="1"/>
  <c r="H143" i="112"/>
  <c r="K143" i="112" s="1"/>
  <c r="H188" i="112"/>
  <c r="K188" i="112" s="1"/>
  <c r="H207" i="112"/>
  <c r="K207" i="112" s="1"/>
  <c r="H225" i="112"/>
  <c r="K225" i="112" s="1"/>
  <c r="H167" i="112"/>
  <c r="K167" i="112" s="1"/>
  <c r="H185" i="112"/>
  <c r="K185" i="112" s="1"/>
  <c r="H172" i="112"/>
  <c r="K172" i="112" s="1"/>
  <c r="H130" i="112"/>
  <c r="K130" i="112" s="1"/>
  <c r="H105" i="112"/>
  <c r="K105" i="112" s="1"/>
  <c r="H209" i="112"/>
  <c r="K209" i="112" s="1"/>
  <c r="H232" i="112"/>
  <c r="K232" i="112" s="1"/>
  <c r="H197" i="112"/>
  <c r="K197" i="112" s="1"/>
  <c r="H102" i="112"/>
  <c r="K102" i="112" s="1"/>
  <c r="H228" i="112"/>
  <c r="K228" i="112" s="1"/>
  <c r="H238" i="112"/>
  <c r="K238" i="112" s="1"/>
  <c r="H127" i="112"/>
  <c r="K127" i="112" s="1"/>
  <c r="H236" i="112"/>
  <c r="K236" i="112" s="1"/>
  <c r="H141" i="112"/>
  <c r="K141" i="112" s="1"/>
  <c r="H205" i="112"/>
  <c r="K205" i="112" s="1"/>
  <c r="H107" i="112"/>
  <c r="K107" i="112" s="1"/>
  <c r="H134" i="112"/>
  <c r="K134" i="112" s="1"/>
  <c r="H175" i="112"/>
  <c r="K175" i="112" s="1"/>
  <c r="H193" i="112"/>
  <c r="K193" i="112" s="1"/>
  <c r="H202" i="112"/>
  <c r="K202" i="112" s="1"/>
  <c r="H211" i="112"/>
  <c r="K211" i="112" s="1"/>
  <c r="H220" i="112"/>
  <c r="K220" i="112" s="1"/>
  <c r="H230" i="112"/>
  <c r="K230" i="112" s="1"/>
  <c r="H239" i="112"/>
  <c r="K239" i="112" s="1"/>
  <c r="H171" i="112"/>
  <c r="K171" i="112" s="1"/>
  <c r="H194" i="112"/>
  <c r="K194" i="112" s="1"/>
  <c r="H222" i="112"/>
  <c r="K222" i="112" s="1"/>
  <c r="H235" i="112"/>
  <c r="K235" i="112" s="1"/>
  <c r="H189" i="112"/>
  <c r="K189" i="112" s="1"/>
  <c r="H131" i="112"/>
  <c r="K131" i="112" s="1"/>
  <c r="H177" i="112"/>
  <c r="K177" i="112" s="1"/>
  <c r="H186" i="112"/>
  <c r="K186" i="112" s="1"/>
  <c r="H200" i="112"/>
  <c r="K200" i="112" s="1"/>
  <c r="H227" i="112"/>
  <c r="K227" i="112" s="1"/>
  <c r="O81" i="140"/>
  <c r="H117" i="112"/>
  <c r="K117" i="112" s="1"/>
  <c r="H181" i="112"/>
  <c r="K181" i="112" s="1"/>
  <c r="H240" i="112"/>
  <c r="K240" i="112" s="1"/>
  <c r="H112" i="112"/>
  <c r="K112" i="112" s="1"/>
  <c r="H135" i="112"/>
  <c r="K135" i="112" s="1"/>
  <c r="H144" i="112"/>
  <c r="K144" i="112" s="1"/>
  <c r="H100" i="112"/>
  <c r="K100" i="112" s="1"/>
  <c r="H195" i="112"/>
  <c r="K195" i="112" s="1"/>
  <c r="H218" i="112"/>
  <c r="K218" i="112" s="1"/>
  <c r="H229" i="112"/>
  <c r="K229" i="112" s="1"/>
  <c r="H110" i="112"/>
  <c r="K110" i="112" s="1"/>
  <c r="H119" i="112"/>
  <c r="K119" i="112" s="1"/>
  <c r="H132" i="112"/>
  <c r="K132" i="112" s="1"/>
  <c r="H151" i="112"/>
  <c r="K151" i="112" s="1"/>
  <c r="H187" i="112"/>
  <c r="K187" i="112" s="1"/>
  <c r="H196" i="112"/>
  <c r="K196" i="112" s="1"/>
  <c r="H206" i="112"/>
  <c r="K206" i="112" s="1"/>
  <c r="H215" i="112"/>
  <c r="K215" i="112" s="1"/>
  <c r="H204" i="112"/>
  <c r="K204" i="112" s="1"/>
  <c r="H152" i="112"/>
  <c r="K152" i="112" s="1"/>
  <c r="H184" i="112"/>
  <c r="K184" i="112" s="1"/>
  <c r="H158" i="112"/>
  <c r="K158" i="112" s="1"/>
  <c r="H180" i="112"/>
  <c r="K180" i="112" s="1"/>
  <c r="H212" i="112"/>
  <c r="K212" i="112" s="1"/>
  <c r="H154" i="112"/>
  <c r="K154" i="112" s="1"/>
  <c r="H168" i="112"/>
  <c r="K168" i="112" s="1"/>
  <c r="K84" i="110"/>
  <c r="E108" i="112"/>
  <c r="E241" i="111"/>
  <c r="F57" i="109"/>
  <c r="E49" i="109"/>
  <c r="F57" i="108"/>
  <c r="E49" i="108"/>
  <c r="F57" i="107"/>
  <c r="E49" i="107"/>
  <c r="H159" i="109"/>
  <c r="K159" i="109" s="1"/>
  <c r="H159" i="110" s="1"/>
  <c r="K159" i="110" s="1"/>
  <c r="H159" i="111" s="1"/>
  <c r="K159" i="111" s="1"/>
  <c r="H159" i="112" s="1"/>
  <c r="K159" i="112" s="1"/>
  <c r="H159" i="113" s="1"/>
  <c r="K159" i="113" s="1"/>
  <c r="H159" i="114" s="1"/>
  <c r="K159" i="114" s="1"/>
  <c r="H159" i="115" s="1"/>
  <c r="K159" i="115" s="1"/>
  <c r="H159" i="116" s="1"/>
  <c r="K159" i="116" s="1"/>
  <c r="H159" i="117" s="1"/>
  <c r="K159" i="117" s="1"/>
  <c r="H159" i="118" s="1"/>
  <c r="K159" i="118" s="1"/>
  <c r="H159" i="119" s="1"/>
  <c r="K159" i="119" s="1"/>
  <c r="H159" i="120" s="1"/>
  <c r="K159" i="120" s="1"/>
  <c r="H159" i="121" s="1"/>
  <c r="K159" i="121" s="1"/>
  <c r="H159" i="122" s="1"/>
  <c r="K159" i="122" s="1"/>
  <c r="H159" i="123" s="1"/>
  <c r="K159" i="123" s="1"/>
  <c r="H159" i="124" s="1"/>
  <c r="K159" i="124" s="1"/>
  <c r="H159" i="125" s="1"/>
  <c r="K159" i="125" s="1"/>
  <c r="H159" i="126" s="1"/>
  <c r="K159" i="126" s="1"/>
  <c r="H159" i="127" s="1"/>
  <c r="K159" i="127" s="1"/>
  <c r="H159" i="128" s="1"/>
  <c r="K159" i="128" s="1"/>
  <c r="H159" i="129" s="1"/>
  <c r="K159" i="129" s="1"/>
  <c r="H159" i="130" s="1"/>
  <c r="K159" i="130" s="1"/>
  <c r="H159" i="131" s="1"/>
  <c r="K159" i="131" s="1"/>
  <c r="H159" i="132" s="1"/>
  <c r="K159" i="132" s="1"/>
  <c r="H159" i="133" s="1"/>
  <c r="K159" i="133" s="1"/>
  <c r="H159" i="134" s="1"/>
  <c r="K159" i="134" s="1"/>
  <c r="H159" i="135" s="1"/>
  <c r="K159" i="135" s="1"/>
  <c r="H159" i="136" s="1"/>
  <c r="K159" i="136" s="1"/>
  <c r="H159" i="137" s="1"/>
  <c r="K159" i="137" s="1"/>
  <c r="H159" i="138" s="1"/>
  <c r="K159" i="138" s="1"/>
  <c r="H159" i="139" s="1"/>
  <c r="K159" i="139" s="1"/>
  <c r="H159" i="140" s="1"/>
  <c r="K159" i="140" s="1"/>
  <c r="H159" i="141" s="1"/>
  <c r="K159" i="141" s="1"/>
  <c r="H159" i="142" s="1"/>
  <c r="K159" i="142" s="1"/>
  <c r="H159" i="143" s="1"/>
  <c r="K159" i="143" s="1"/>
  <c r="H159" i="144" s="1"/>
  <c r="K159" i="144" s="1"/>
  <c r="H159" i="145" s="1"/>
  <c r="K159" i="145" s="1"/>
  <c r="H159" i="146" s="1"/>
  <c r="K159" i="146" s="1"/>
  <c r="H159" i="147" s="1"/>
  <c r="K159" i="147" s="1"/>
  <c r="H159" i="148" s="1"/>
  <c r="K159" i="148" s="1"/>
  <c r="H159" i="149" s="1"/>
  <c r="K159" i="149" s="1"/>
  <c r="H159" i="150" s="1"/>
  <c r="K159" i="150" s="1"/>
  <c r="H159" i="151" s="1"/>
  <c r="K159" i="151" s="1"/>
  <c r="H159" i="152" s="1"/>
  <c r="K159" i="152" s="1"/>
  <c r="H159" i="153" s="1"/>
  <c r="K159" i="153" s="1"/>
  <c r="H159" i="154" s="1"/>
  <c r="H208" i="109"/>
  <c r="K208" i="109" s="1"/>
  <c r="H208" i="110" s="1"/>
  <c r="K208" i="110" s="1"/>
  <c r="H208" i="111" s="1"/>
  <c r="K208" i="111" s="1"/>
  <c r="H208" i="112" s="1"/>
  <c r="K208" i="112" s="1"/>
  <c r="H208" i="113" s="1"/>
  <c r="K208" i="113" s="1"/>
  <c r="H208" i="114" s="1"/>
  <c r="K208" i="114" s="1"/>
  <c r="H208" i="115" s="1"/>
  <c r="K208" i="115" s="1"/>
  <c r="H208" i="116" s="1"/>
  <c r="K208" i="116" s="1"/>
  <c r="H208" i="117" s="1"/>
  <c r="K208" i="117" s="1"/>
  <c r="H208" i="118" s="1"/>
  <c r="K208" i="118" s="1"/>
  <c r="H208" i="119" s="1"/>
  <c r="K208" i="119" s="1"/>
  <c r="H208" i="120" s="1"/>
  <c r="K208" i="120" s="1"/>
  <c r="H208" i="121" s="1"/>
  <c r="K208" i="121" s="1"/>
  <c r="H208" i="122" s="1"/>
  <c r="K208" i="122" s="1"/>
  <c r="H208" i="123" s="1"/>
  <c r="K208" i="123" s="1"/>
  <c r="H208" i="124" s="1"/>
  <c r="K208" i="124" s="1"/>
  <c r="H208" i="125" s="1"/>
  <c r="K208" i="125" s="1"/>
  <c r="H208" i="126" s="1"/>
  <c r="K208" i="126" s="1"/>
  <c r="H208" i="127" s="1"/>
  <c r="K208" i="127" s="1"/>
  <c r="H208" i="128" s="1"/>
  <c r="K208" i="128" s="1"/>
  <c r="H208" i="129" s="1"/>
  <c r="K208" i="129" s="1"/>
  <c r="H208" i="130" s="1"/>
  <c r="K208" i="130" s="1"/>
  <c r="H208" i="131" s="1"/>
  <c r="K208" i="131" s="1"/>
  <c r="H208" i="132" s="1"/>
  <c r="K208" i="132" s="1"/>
  <c r="H208" i="133" s="1"/>
  <c r="K208" i="133" s="1"/>
  <c r="H208" i="134" s="1"/>
  <c r="K208" i="134" s="1"/>
  <c r="H208" i="135" s="1"/>
  <c r="K208" i="135" s="1"/>
  <c r="H208" i="136" s="1"/>
  <c r="K208" i="136" s="1"/>
  <c r="H208" i="137" s="1"/>
  <c r="K208" i="137" s="1"/>
  <c r="H208" i="138" s="1"/>
  <c r="K208" i="138" s="1"/>
  <c r="H208" i="139" s="1"/>
  <c r="K208" i="139" s="1"/>
  <c r="H208" i="140" s="1"/>
  <c r="K208" i="140" s="1"/>
  <c r="H208" i="141" s="1"/>
  <c r="K208" i="141" s="1"/>
  <c r="H208" i="142" s="1"/>
  <c r="K208" i="142" s="1"/>
  <c r="H208" i="143" s="1"/>
  <c r="K208" i="143" s="1"/>
  <c r="H208" i="144" s="1"/>
  <c r="K208" i="144" s="1"/>
  <c r="H208" i="145" s="1"/>
  <c r="K208" i="145" s="1"/>
  <c r="H208" i="146" s="1"/>
  <c r="K208" i="146" s="1"/>
  <c r="H208" i="147" s="1"/>
  <c r="K208" i="147" s="1"/>
  <c r="H208" i="148" s="1"/>
  <c r="K208" i="148" s="1"/>
  <c r="H208" i="149" s="1"/>
  <c r="K208" i="149" s="1"/>
  <c r="H208" i="150" s="1"/>
  <c r="K208" i="150" s="1"/>
  <c r="H208" i="151" s="1"/>
  <c r="K208" i="151" s="1"/>
  <c r="H208" i="152" s="1"/>
  <c r="K208" i="152" s="1"/>
  <c r="H208" i="153" s="1"/>
  <c r="K208" i="153" s="1"/>
  <c r="H208" i="154" s="1"/>
  <c r="H190" i="109"/>
  <c r="K190" i="109" s="1"/>
  <c r="H190" i="110" s="1"/>
  <c r="K190" i="110" s="1"/>
  <c r="H190" i="111" s="1"/>
  <c r="K190" i="111" s="1"/>
  <c r="H190" i="112" s="1"/>
  <c r="K190" i="112" s="1"/>
  <c r="H190" i="113" s="1"/>
  <c r="K190" i="113" s="1"/>
  <c r="H190" i="114" s="1"/>
  <c r="K190" i="114" s="1"/>
  <c r="H190" i="115" s="1"/>
  <c r="K190" i="115" s="1"/>
  <c r="H190" i="116" s="1"/>
  <c r="K190" i="116" s="1"/>
  <c r="H190" i="117" s="1"/>
  <c r="K190" i="117" s="1"/>
  <c r="H190" i="118" s="1"/>
  <c r="K190" i="118" s="1"/>
  <c r="H190" i="119" s="1"/>
  <c r="K190" i="119" s="1"/>
  <c r="H190" i="120" s="1"/>
  <c r="K190" i="120" s="1"/>
  <c r="H190" i="121" s="1"/>
  <c r="K190" i="121" s="1"/>
  <c r="H190" i="122" s="1"/>
  <c r="K190" i="122" s="1"/>
  <c r="H190" i="123" s="1"/>
  <c r="K190" i="123" s="1"/>
  <c r="H190" i="124" s="1"/>
  <c r="K190" i="124" s="1"/>
  <c r="H190" i="125" s="1"/>
  <c r="K190" i="125" s="1"/>
  <c r="H190" i="126" s="1"/>
  <c r="K190" i="126" s="1"/>
  <c r="H190" i="127" s="1"/>
  <c r="K190" i="127" s="1"/>
  <c r="H190" i="128" s="1"/>
  <c r="K190" i="128" s="1"/>
  <c r="H190" i="129" s="1"/>
  <c r="K190" i="129" s="1"/>
  <c r="H190" i="130" s="1"/>
  <c r="K190" i="130" s="1"/>
  <c r="H190" i="131" s="1"/>
  <c r="K190" i="131" s="1"/>
  <c r="H190" i="132" s="1"/>
  <c r="K190" i="132" s="1"/>
  <c r="H190" i="133" s="1"/>
  <c r="K190" i="133" s="1"/>
  <c r="H190" i="134" s="1"/>
  <c r="K190" i="134" s="1"/>
  <c r="H190" i="135" s="1"/>
  <c r="K190" i="135" s="1"/>
  <c r="H190" i="136" s="1"/>
  <c r="K190" i="136" s="1"/>
  <c r="H190" i="137" s="1"/>
  <c r="K190" i="137" s="1"/>
  <c r="H190" i="138" s="1"/>
  <c r="K190" i="138" s="1"/>
  <c r="H190" i="139" s="1"/>
  <c r="K190" i="139" s="1"/>
  <c r="H190" i="140" s="1"/>
  <c r="K190" i="140" s="1"/>
  <c r="H190" i="141" s="1"/>
  <c r="K190" i="141" s="1"/>
  <c r="H190" i="142" s="1"/>
  <c r="K190" i="142" s="1"/>
  <c r="H190" i="143" s="1"/>
  <c r="K190" i="143" s="1"/>
  <c r="H190" i="144" s="1"/>
  <c r="K190" i="144" s="1"/>
  <c r="H190" i="145" s="1"/>
  <c r="K190" i="145" s="1"/>
  <c r="H190" i="146" s="1"/>
  <c r="K190" i="146" s="1"/>
  <c r="H190" i="147" s="1"/>
  <c r="K190" i="147" s="1"/>
  <c r="H190" i="148" s="1"/>
  <c r="K190" i="148" s="1"/>
  <c r="H190" i="149" s="1"/>
  <c r="K190" i="149" s="1"/>
  <c r="H190" i="150" s="1"/>
  <c r="K190" i="150" s="1"/>
  <c r="H190" i="151" s="1"/>
  <c r="K190" i="151" s="1"/>
  <c r="H190" i="152" s="1"/>
  <c r="K190" i="152" s="1"/>
  <c r="H190" i="153" s="1"/>
  <c r="K190" i="153" s="1"/>
  <c r="H190" i="154" s="1"/>
  <c r="H136" i="109"/>
  <c r="K136" i="109" s="1"/>
  <c r="H136" i="110" s="1"/>
  <c r="K136" i="110" s="1"/>
  <c r="H136" i="111" s="1"/>
  <c r="K136" i="111" s="1"/>
  <c r="H136" i="112" s="1"/>
  <c r="K136" i="112" s="1"/>
  <c r="H136" i="113" s="1"/>
  <c r="K136" i="113" s="1"/>
  <c r="H136" i="114" s="1"/>
  <c r="K136" i="114" s="1"/>
  <c r="H136" i="115" s="1"/>
  <c r="K136" i="115" s="1"/>
  <c r="H136" i="116" s="1"/>
  <c r="K136" i="116" s="1"/>
  <c r="H136" i="117" s="1"/>
  <c r="K136" i="117" s="1"/>
  <c r="H136" i="118" s="1"/>
  <c r="K136" i="118" s="1"/>
  <c r="H136" i="119" s="1"/>
  <c r="K136" i="119" s="1"/>
  <c r="H136" i="120" s="1"/>
  <c r="K136" i="120" s="1"/>
  <c r="H136" i="121" s="1"/>
  <c r="K136" i="121" s="1"/>
  <c r="H136" i="122" s="1"/>
  <c r="K136" i="122" s="1"/>
  <c r="H136" i="123" s="1"/>
  <c r="K136" i="123" s="1"/>
  <c r="H136" i="124" s="1"/>
  <c r="K136" i="124" s="1"/>
  <c r="H136" i="125" s="1"/>
  <c r="K136" i="125" s="1"/>
  <c r="H136" i="126" s="1"/>
  <c r="K136" i="126" s="1"/>
  <c r="H136" i="127" s="1"/>
  <c r="K136" i="127" s="1"/>
  <c r="H136" i="128" s="1"/>
  <c r="K136" i="128" s="1"/>
  <c r="H136" i="129" s="1"/>
  <c r="K136" i="129" s="1"/>
  <c r="H136" i="130" s="1"/>
  <c r="K136" i="130" s="1"/>
  <c r="H136" i="131" s="1"/>
  <c r="K136" i="131" s="1"/>
  <c r="H136" i="132" s="1"/>
  <c r="K136" i="132" s="1"/>
  <c r="H136" i="133" s="1"/>
  <c r="K136" i="133" s="1"/>
  <c r="H136" i="134" s="1"/>
  <c r="K136" i="134" s="1"/>
  <c r="H136" i="135" s="1"/>
  <c r="K136" i="135" s="1"/>
  <c r="H136" i="136" s="1"/>
  <c r="K136" i="136" s="1"/>
  <c r="H136" i="137" s="1"/>
  <c r="K136" i="137" s="1"/>
  <c r="H136" i="138" s="1"/>
  <c r="K136" i="138" s="1"/>
  <c r="H136" i="139" s="1"/>
  <c r="K136" i="139" s="1"/>
  <c r="H136" i="140" s="1"/>
  <c r="K136" i="140" s="1"/>
  <c r="H136" i="141" s="1"/>
  <c r="K136" i="141" s="1"/>
  <c r="H136" i="142" s="1"/>
  <c r="K136" i="142" s="1"/>
  <c r="H136" i="143" s="1"/>
  <c r="K136" i="143" s="1"/>
  <c r="H136" i="144" s="1"/>
  <c r="K136" i="144" s="1"/>
  <c r="H136" i="145" s="1"/>
  <c r="K136" i="145" s="1"/>
  <c r="H136" i="146" s="1"/>
  <c r="K136" i="146" s="1"/>
  <c r="H136" i="147" s="1"/>
  <c r="K136" i="147" s="1"/>
  <c r="H136" i="148" s="1"/>
  <c r="K136" i="148" s="1"/>
  <c r="H136" i="149" s="1"/>
  <c r="K136" i="149" s="1"/>
  <c r="H136" i="150" s="1"/>
  <c r="K136" i="150" s="1"/>
  <c r="H136" i="151" s="1"/>
  <c r="K136" i="151" s="1"/>
  <c r="H136" i="152" s="1"/>
  <c r="K136" i="152" s="1"/>
  <c r="H136" i="153" s="1"/>
  <c r="K136" i="153" s="1"/>
  <c r="H136" i="154" s="1"/>
  <c r="H120" i="108"/>
  <c r="K120" i="108" s="1"/>
  <c r="H116" i="109"/>
  <c r="K116" i="109" s="1"/>
  <c r="H116" i="110" s="1"/>
  <c r="K116" i="110" s="1"/>
  <c r="H116" i="111" s="1"/>
  <c r="K116" i="111" s="1"/>
  <c r="H116" i="112" s="1"/>
  <c r="K116" i="112" s="1"/>
  <c r="H116" i="113" s="1"/>
  <c r="K116" i="113" s="1"/>
  <c r="H116" i="114" s="1"/>
  <c r="K116" i="114" s="1"/>
  <c r="H116" i="115" s="1"/>
  <c r="K116" i="115" s="1"/>
  <c r="H116" i="116" s="1"/>
  <c r="K116" i="116" s="1"/>
  <c r="H116" i="117" s="1"/>
  <c r="K116" i="117" s="1"/>
  <c r="H116" i="118" s="1"/>
  <c r="K116" i="118" s="1"/>
  <c r="H116" i="119" s="1"/>
  <c r="K116" i="119" s="1"/>
  <c r="H116" i="120" s="1"/>
  <c r="K116" i="120" s="1"/>
  <c r="H116" i="121" s="1"/>
  <c r="K116" i="121" s="1"/>
  <c r="H116" i="122" s="1"/>
  <c r="K116" i="122" s="1"/>
  <c r="H116" i="123" s="1"/>
  <c r="K116" i="123" s="1"/>
  <c r="H116" i="124" s="1"/>
  <c r="K116" i="124" s="1"/>
  <c r="H116" i="125" s="1"/>
  <c r="K116" i="125" s="1"/>
  <c r="H116" i="126" s="1"/>
  <c r="K116" i="126" s="1"/>
  <c r="H116" i="127" s="1"/>
  <c r="K116" i="127" s="1"/>
  <c r="H116" i="128" s="1"/>
  <c r="K116" i="128" s="1"/>
  <c r="H116" i="129" s="1"/>
  <c r="K116" i="129" s="1"/>
  <c r="H116" i="130" s="1"/>
  <c r="K116" i="130" s="1"/>
  <c r="H116" i="131" s="1"/>
  <c r="K116" i="131" s="1"/>
  <c r="H116" i="132" s="1"/>
  <c r="K116" i="132" s="1"/>
  <c r="H116" i="133" s="1"/>
  <c r="K116" i="133" s="1"/>
  <c r="H116" i="134" s="1"/>
  <c r="K116" i="134" s="1"/>
  <c r="H116" i="135" s="1"/>
  <c r="K116" i="135" s="1"/>
  <c r="H116" i="136" s="1"/>
  <c r="K116" i="136" s="1"/>
  <c r="H116" i="137" s="1"/>
  <c r="K116" i="137" s="1"/>
  <c r="H116" i="138" s="1"/>
  <c r="K116" i="138" s="1"/>
  <c r="H116" i="139" s="1"/>
  <c r="K116" i="139" s="1"/>
  <c r="H116" i="140" s="1"/>
  <c r="K116" i="140" s="1"/>
  <c r="H116" i="141" s="1"/>
  <c r="K116" i="141" s="1"/>
  <c r="H116" i="142" s="1"/>
  <c r="K116" i="142" s="1"/>
  <c r="H116" i="143" s="1"/>
  <c r="K116" i="143" s="1"/>
  <c r="H116" i="144" s="1"/>
  <c r="K116" i="144" s="1"/>
  <c r="H116" i="145" s="1"/>
  <c r="K116" i="145" s="1"/>
  <c r="H116" i="146" s="1"/>
  <c r="K116" i="146" s="1"/>
  <c r="H116" i="147" s="1"/>
  <c r="K116" i="147" s="1"/>
  <c r="H116" i="148" s="1"/>
  <c r="K116" i="148" s="1"/>
  <c r="H116" i="149" s="1"/>
  <c r="K116" i="149" s="1"/>
  <c r="H116" i="150" s="1"/>
  <c r="K116" i="150" s="1"/>
  <c r="H116" i="151" s="1"/>
  <c r="K116" i="151" s="1"/>
  <c r="H116" i="152" s="1"/>
  <c r="K116" i="152" s="1"/>
  <c r="H116" i="153" s="1"/>
  <c r="K116" i="153" s="1"/>
  <c r="H116" i="154" s="1"/>
  <c r="H98" i="108"/>
  <c r="K98" i="108" s="1"/>
  <c r="H89" i="108"/>
  <c r="F57" i="106"/>
  <c r="E49" i="106"/>
  <c r="O241" i="112" l="1"/>
  <c r="B63" i="112" s="1"/>
  <c r="O82" i="114"/>
  <c r="O241" i="113"/>
  <c r="B63" i="113" s="1"/>
  <c r="H212" i="113"/>
  <c r="K212" i="113" s="1"/>
  <c r="H196" i="113"/>
  <c r="K196" i="113" s="1"/>
  <c r="H151" i="113"/>
  <c r="K151" i="113" s="1"/>
  <c r="H134" i="113"/>
  <c r="K134" i="113" s="1"/>
  <c r="H228" i="113"/>
  <c r="K228" i="113" s="1"/>
  <c r="H130" i="113"/>
  <c r="K130" i="113" s="1"/>
  <c r="H174" i="113"/>
  <c r="K174" i="113" s="1"/>
  <c r="H219" i="113"/>
  <c r="K219" i="113" s="1"/>
  <c r="H192" i="113"/>
  <c r="K192" i="113" s="1"/>
  <c r="H169" i="113"/>
  <c r="K169" i="113" s="1"/>
  <c r="H146" i="113"/>
  <c r="K146" i="113" s="1"/>
  <c r="H139" i="113"/>
  <c r="K139" i="113" s="1"/>
  <c r="H104" i="113"/>
  <c r="K104" i="113" s="1"/>
  <c r="H163" i="113"/>
  <c r="K163" i="113" s="1"/>
  <c r="H203" i="113"/>
  <c r="K203" i="113" s="1"/>
  <c r="H179" i="113"/>
  <c r="K179" i="113" s="1"/>
  <c r="H122" i="113"/>
  <c r="K122" i="113" s="1"/>
  <c r="H154" i="113"/>
  <c r="K154" i="113" s="1"/>
  <c r="H187" i="113"/>
  <c r="K187" i="113" s="1"/>
  <c r="H229" i="113"/>
  <c r="K229" i="113" s="1"/>
  <c r="H218" i="113"/>
  <c r="K218" i="113" s="1"/>
  <c r="H100" i="113"/>
  <c r="K100" i="113" s="1"/>
  <c r="H181" i="113"/>
  <c r="K181" i="113" s="1"/>
  <c r="O81" i="141"/>
  <c r="O81" i="142" s="1"/>
  <c r="H200" i="113"/>
  <c r="K200" i="113" s="1"/>
  <c r="H194" i="113"/>
  <c r="K194" i="113" s="1"/>
  <c r="H239" i="113"/>
  <c r="K239" i="113" s="1"/>
  <c r="H193" i="113"/>
  <c r="K193" i="113" s="1"/>
  <c r="H205" i="113"/>
  <c r="K205" i="113" s="1"/>
  <c r="H236" i="113"/>
  <c r="K236" i="113" s="1"/>
  <c r="H197" i="113"/>
  <c r="K197" i="113" s="1"/>
  <c r="H209" i="113"/>
  <c r="K209" i="113" s="1"/>
  <c r="H185" i="113"/>
  <c r="K185" i="113" s="1"/>
  <c r="H225" i="113"/>
  <c r="K225" i="113" s="1"/>
  <c r="H188" i="113"/>
  <c r="K188" i="113" s="1"/>
  <c r="H233" i="113"/>
  <c r="K233" i="113" s="1"/>
  <c r="H149" i="113"/>
  <c r="K149" i="113" s="1"/>
  <c r="H183" i="113"/>
  <c r="K183" i="113" s="1"/>
  <c r="H123" i="113"/>
  <c r="K123" i="113" s="1"/>
  <c r="H231" i="113"/>
  <c r="K231" i="113" s="1"/>
  <c r="H113" i="113"/>
  <c r="K113" i="113" s="1"/>
  <c r="H226" i="113"/>
  <c r="K226" i="113" s="1"/>
  <c r="H153" i="113"/>
  <c r="K153" i="113" s="1"/>
  <c r="H216" i="113"/>
  <c r="K216" i="113" s="1"/>
  <c r="H173" i="113"/>
  <c r="K173" i="113" s="1"/>
  <c r="H126" i="113"/>
  <c r="K126" i="113" s="1"/>
  <c r="H168" i="113"/>
  <c r="K168" i="113" s="1"/>
  <c r="H119" i="113"/>
  <c r="K119" i="113" s="1"/>
  <c r="H112" i="113"/>
  <c r="K112" i="113" s="1"/>
  <c r="H131" i="113"/>
  <c r="K131" i="113" s="1"/>
  <c r="H230" i="113"/>
  <c r="K230" i="113" s="1"/>
  <c r="H101" i="113"/>
  <c r="K101" i="113" s="1"/>
  <c r="H191" i="113"/>
  <c r="K191" i="113" s="1"/>
  <c r="H180" i="113"/>
  <c r="K180" i="113" s="1"/>
  <c r="H184" i="113"/>
  <c r="K184" i="113" s="1"/>
  <c r="H204" i="113"/>
  <c r="K204" i="113" s="1"/>
  <c r="H206" i="113"/>
  <c r="K206" i="113" s="1"/>
  <c r="H132" i="113"/>
  <c r="K132" i="113" s="1"/>
  <c r="H110" i="113"/>
  <c r="K110" i="113" s="1"/>
  <c r="H135" i="113"/>
  <c r="K135" i="113" s="1"/>
  <c r="H227" i="113"/>
  <c r="K227" i="113" s="1"/>
  <c r="H177" i="113"/>
  <c r="K177" i="113" s="1"/>
  <c r="H189" i="113"/>
  <c r="K189" i="113" s="1"/>
  <c r="H222" i="113"/>
  <c r="K222" i="113" s="1"/>
  <c r="H220" i="113"/>
  <c r="K220" i="113" s="1"/>
  <c r="H202" i="113"/>
  <c r="K202" i="113" s="1"/>
  <c r="H175" i="113"/>
  <c r="K175" i="113" s="1"/>
  <c r="H141" i="113"/>
  <c r="K141" i="113" s="1"/>
  <c r="H238" i="113"/>
  <c r="K238" i="113" s="1"/>
  <c r="H102" i="113"/>
  <c r="K102" i="113" s="1"/>
  <c r="H167" i="113"/>
  <c r="K167" i="113" s="1"/>
  <c r="H207" i="113"/>
  <c r="K207" i="113" s="1"/>
  <c r="H237" i="113"/>
  <c r="K237" i="113" s="1"/>
  <c r="H140" i="113"/>
  <c r="K140" i="113" s="1"/>
  <c r="H142" i="113"/>
  <c r="K142" i="113" s="1"/>
  <c r="H201" i="113"/>
  <c r="K201" i="113" s="1"/>
  <c r="H155" i="113"/>
  <c r="K155" i="113" s="1"/>
  <c r="H121" i="113"/>
  <c r="K121" i="113" s="1"/>
  <c r="H214" i="113"/>
  <c r="K214" i="113" s="1"/>
  <c r="H182" i="113"/>
  <c r="K182" i="113" s="1"/>
  <c r="H145" i="113"/>
  <c r="K145" i="113" s="1"/>
  <c r="H157" i="113"/>
  <c r="K157" i="113" s="1"/>
  <c r="H198" i="113"/>
  <c r="K198" i="113" s="1"/>
  <c r="H223" i="113"/>
  <c r="K223" i="113" s="1"/>
  <c r="H158" i="113"/>
  <c r="K158" i="113" s="1"/>
  <c r="H152" i="113"/>
  <c r="K152" i="113" s="1"/>
  <c r="H215" i="113"/>
  <c r="K215" i="113" s="1"/>
  <c r="H195" i="113"/>
  <c r="K195" i="113" s="1"/>
  <c r="H144" i="113"/>
  <c r="K144" i="113" s="1"/>
  <c r="H240" i="113"/>
  <c r="K240" i="113" s="1"/>
  <c r="H117" i="113"/>
  <c r="K117" i="113" s="1"/>
  <c r="H186" i="113"/>
  <c r="K186" i="113" s="1"/>
  <c r="H235" i="113"/>
  <c r="K235" i="113" s="1"/>
  <c r="H171" i="113"/>
  <c r="K171" i="113" s="1"/>
  <c r="H211" i="113"/>
  <c r="K211" i="113" s="1"/>
  <c r="H107" i="113"/>
  <c r="K107" i="113" s="1"/>
  <c r="H127" i="113"/>
  <c r="K127" i="113" s="1"/>
  <c r="H232" i="113"/>
  <c r="K232" i="113" s="1"/>
  <c r="H105" i="113"/>
  <c r="K105" i="113" s="1"/>
  <c r="H172" i="113"/>
  <c r="K172" i="113" s="1"/>
  <c r="H143" i="113"/>
  <c r="K143" i="113" s="1"/>
  <c r="H224" i="113"/>
  <c r="K224" i="113" s="1"/>
  <c r="H170" i="113"/>
  <c r="K170" i="113" s="1"/>
  <c r="H210" i="113"/>
  <c r="K210" i="113" s="1"/>
  <c r="H137" i="113"/>
  <c r="K137" i="113" s="1"/>
  <c r="H114" i="113"/>
  <c r="K114" i="113" s="1"/>
  <c r="H217" i="113"/>
  <c r="K217" i="113" s="1"/>
  <c r="H176" i="113"/>
  <c r="K176" i="113" s="1"/>
  <c r="H234" i="113"/>
  <c r="K234" i="113" s="1"/>
  <c r="H124" i="113"/>
  <c r="K124" i="113" s="1"/>
  <c r="H164" i="113"/>
  <c r="K164" i="113" s="1"/>
  <c r="H213" i="113"/>
  <c r="K213" i="113" s="1"/>
  <c r="H84" i="111"/>
  <c r="E108" i="113"/>
  <c r="E241" i="112"/>
  <c r="H120" i="109"/>
  <c r="K120" i="109" s="1"/>
  <c r="H120" i="110" s="1"/>
  <c r="K120" i="110" s="1"/>
  <c r="H98" i="109"/>
  <c r="K98" i="109" s="1"/>
  <c r="H98" i="110" s="1"/>
  <c r="K89" i="108"/>
  <c r="Q89" i="106"/>
  <c r="Q89" i="107" s="1"/>
  <c r="Q89" i="108" s="1"/>
  <c r="Q89" i="109" s="1"/>
  <c r="Q89" i="110" s="1"/>
  <c r="Q89" i="111" s="1"/>
  <c r="Q89" i="112" s="1"/>
  <c r="Q89" i="113" s="1"/>
  <c r="Q89" i="114" s="1"/>
  <c r="Q89" i="115" s="1"/>
  <c r="Q89" i="116" s="1"/>
  <c r="Q89" i="117" s="1"/>
  <c r="Q89" i="118" s="1"/>
  <c r="Q89" i="119" s="1"/>
  <c r="Q89" i="120" s="1"/>
  <c r="Q89" i="121" s="1"/>
  <c r="Q89" i="122" s="1"/>
  <c r="Q89" i="123" s="1"/>
  <c r="Q89" i="124" s="1"/>
  <c r="Q89" i="125" s="1"/>
  <c r="Q89" i="126" s="1"/>
  <c r="Q89" i="127" s="1"/>
  <c r="Q89" i="128" s="1"/>
  <c r="Q89" i="129" s="1"/>
  <c r="Q89" i="130" s="1"/>
  <c r="Q89" i="131" s="1"/>
  <c r="Q89" i="132" s="1"/>
  <c r="Q89" i="133" s="1"/>
  <c r="Q89" i="134" s="1"/>
  <c r="Q89" i="135" s="1"/>
  <c r="Q89" i="136" s="1"/>
  <c r="Q89" i="137" s="1"/>
  <c r="Q89" i="138" s="1"/>
  <c r="Q89" i="139" s="1"/>
  <c r="Q89" i="140" s="1"/>
  <c r="Q89" i="141" s="1"/>
  <c r="Q89" i="142" s="1"/>
  <c r="Q89" i="143" s="1"/>
  <c r="Q89" i="144" s="1"/>
  <c r="Q89" i="145" s="1"/>
  <c r="Q89" i="146" s="1"/>
  <c r="Q89" i="147" s="1"/>
  <c r="Q89" i="148" s="1"/>
  <c r="Q89" i="149" s="1"/>
  <c r="Q89" i="150" s="1"/>
  <c r="Q89" i="151" s="1"/>
  <c r="Q89" i="152" s="1"/>
  <c r="Q89" i="153" s="1"/>
  <c r="Q89" i="154" s="1"/>
  <c r="Q89" i="155" s="1"/>
  <c r="Q89" i="156" s="1"/>
  <c r="Q89" i="157" s="1"/>
  <c r="Q89" i="158" s="1"/>
  <c r="Q89" i="159" s="1"/>
  <c r="Q89" i="160" s="1"/>
  <c r="Q89" i="161" s="1"/>
  <c r="Q89" i="162" s="1"/>
  <c r="Q89" i="163" s="1"/>
  <c r="O82" i="115" l="1"/>
  <c r="O241" i="114"/>
  <c r="B63" i="114" s="1"/>
  <c r="H164" i="114"/>
  <c r="K164" i="114" s="1"/>
  <c r="H217" i="114"/>
  <c r="K217" i="114" s="1"/>
  <c r="H105" i="114"/>
  <c r="K105" i="114" s="1"/>
  <c r="H235" i="114"/>
  <c r="K235" i="114" s="1"/>
  <c r="H215" i="114"/>
  <c r="K215" i="114" s="1"/>
  <c r="H155" i="114"/>
  <c r="K155" i="114" s="1"/>
  <c r="H237" i="114"/>
  <c r="K237" i="114" s="1"/>
  <c r="H167" i="114"/>
  <c r="K167" i="114" s="1"/>
  <c r="H238" i="114"/>
  <c r="K238" i="114" s="1"/>
  <c r="H119" i="114"/>
  <c r="K119" i="114" s="1"/>
  <c r="H226" i="114"/>
  <c r="K226" i="114" s="1"/>
  <c r="H149" i="114"/>
  <c r="K149" i="114" s="1"/>
  <c r="H239" i="114"/>
  <c r="K239" i="114" s="1"/>
  <c r="H134" i="114"/>
  <c r="K134" i="114" s="1"/>
  <c r="H213" i="114"/>
  <c r="K213" i="114" s="1"/>
  <c r="H114" i="114"/>
  <c r="K114" i="114" s="1"/>
  <c r="H210" i="114"/>
  <c r="K210" i="114" s="1"/>
  <c r="H211" i="114"/>
  <c r="K211" i="114" s="1"/>
  <c r="H144" i="114"/>
  <c r="K144" i="114" s="1"/>
  <c r="H158" i="114"/>
  <c r="K158" i="114" s="1"/>
  <c r="H198" i="114"/>
  <c r="K198" i="114" s="1"/>
  <c r="H214" i="114"/>
  <c r="K214" i="114" s="1"/>
  <c r="H175" i="114"/>
  <c r="K175" i="114" s="1"/>
  <c r="H220" i="114"/>
  <c r="K220" i="114" s="1"/>
  <c r="H189" i="114"/>
  <c r="K189" i="114" s="1"/>
  <c r="H227" i="114"/>
  <c r="K227" i="114" s="1"/>
  <c r="H132" i="114"/>
  <c r="K132" i="114" s="1"/>
  <c r="H204" i="114"/>
  <c r="K204" i="114" s="1"/>
  <c r="H180" i="114"/>
  <c r="K180" i="114" s="1"/>
  <c r="H131" i="114"/>
  <c r="K131" i="114" s="1"/>
  <c r="H216" i="114"/>
  <c r="K216" i="114" s="1"/>
  <c r="H231" i="114"/>
  <c r="K231" i="114" s="1"/>
  <c r="H233" i="114"/>
  <c r="K233" i="114" s="1"/>
  <c r="H225" i="114"/>
  <c r="K225" i="114" s="1"/>
  <c r="H209" i="114"/>
  <c r="K209" i="114" s="1"/>
  <c r="H193" i="114"/>
  <c r="K193" i="114" s="1"/>
  <c r="H194" i="114"/>
  <c r="K194" i="114" s="1"/>
  <c r="H229" i="114"/>
  <c r="K229" i="114" s="1"/>
  <c r="H203" i="114"/>
  <c r="K203" i="114" s="1"/>
  <c r="H146" i="114"/>
  <c r="K146" i="114" s="1"/>
  <c r="H174" i="114"/>
  <c r="K174" i="114" s="1"/>
  <c r="H196" i="114"/>
  <c r="K196" i="114" s="1"/>
  <c r="H120" i="111"/>
  <c r="K120" i="111" s="1"/>
  <c r="H137" i="114"/>
  <c r="K137" i="114" s="1"/>
  <c r="H143" i="114"/>
  <c r="K143" i="114" s="1"/>
  <c r="H127" i="114"/>
  <c r="K127" i="114" s="1"/>
  <c r="H117" i="114"/>
  <c r="K117" i="114" s="1"/>
  <c r="H145" i="114"/>
  <c r="K145" i="114" s="1"/>
  <c r="H142" i="114"/>
  <c r="K142" i="114" s="1"/>
  <c r="H101" i="114"/>
  <c r="K101" i="114" s="1"/>
  <c r="H126" i="114"/>
  <c r="K126" i="114" s="1"/>
  <c r="H188" i="114"/>
  <c r="K188" i="114" s="1"/>
  <c r="H200" i="114"/>
  <c r="K200" i="114" s="1"/>
  <c r="H122" i="114"/>
  <c r="K122" i="114" s="1"/>
  <c r="H104" i="114"/>
  <c r="K104" i="114" s="1"/>
  <c r="H169" i="114"/>
  <c r="K169" i="114" s="1"/>
  <c r="H219" i="114"/>
  <c r="K219" i="114" s="1"/>
  <c r="H124" i="114"/>
  <c r="K124" i="114" s="1"/>
  <c r="H176" i="114"/>
  <c r="K176" i="114" s="1"/>
  <c r="H224" i="114"/>
  <c r="K224" i="114" s="1"/>
  <c r="H172" i="114"/>
  <c r="K172" i="114" s="1"/>
  <c r="H232" i="114"/>
  <c r="K232" i="114" s="1"/>
  <c r="H107" i="114"/>
  <c r="K107" i="114" s="1"/>
  <c r="H186" i="114"/>
  <c r="K186" i="114" s="1"/>
  <c r="H223" i="114"/>
  <c r="K223" i="114" s="1"/>
  <c r="H157" i="114"/>
  <c r="K157" i="114" s="1"/>
  <c r="H207" i="114"/>
  <c r="K207" i="114" s="1"/>
  <c r="H202" i="114"/>
  <c r="K202" i="114" s="1"/>
  <c r="H222" i="114"/>
  <c r="K222" i="114" s="1"/>
  <c r="H110" i="114"/>
  <c r="K110" i="114" s="1"/>
  <c r="H206" i="114"/>
  <c r="K206" i="114" s="1"/>
  <c r="H230" i="114"/>
  <c r="K230" i="114" s="1"/>
  <c r="H173" i="114"/>
  <c r="K173" i="114" s="1"/>
  <c r="H153" i="114"/>
  <c r="K153" i="114" s="1"/>
  <c r="H113" i="114"/>
  <c r="K113" i="114" s="1"/>
  <c r="H183" i="114"/>
  <c r="K183" i="114" s="1"/>
  <c r="H236" i="114"/>
  <c r="K236" i="114" s="1"/>
  <c r="O81" i="143"/>
  <c r="H100" i="114"/>
  <c r="K100" i="114" s="1"/>
  <c r="H154" i="114"/>
  <c r="K154" i="114" s="1"/>
  <c r="H163" i="114"/>
  <c r="K163" i="114" s="1"/>
  <c r="H192" i="114"/>
  <c r="K192" i="114" s="1"/>
  <c r="H228" i="114"/>
  <c r="K228" i="114" s="1"/>
  <c r="H151" i="114"/>
  <c r="K151" i="114" s="1"/>
  <c r="H234" i="114"/>
  <c r="K234" i="114" s="1"/>
  <c r="H170" i="114"/>
  <c r="K170" i="114" s="1"/>
  <c r="H171" i="114"/>
  <c r="K171" i="114" s="1"/>
  <c r="H240" i="114"/>
  <c r="K240" i="114" s="1"/>
  <c r="H195" i="114"/>
  <c r="K195" i="114" s="1"/>
  <c r="H152" i="114"/>
  <c r="K152" i="114" s="1"/>
  <c r="H182" i="114"/>
  <c r="K182" i="114" s="1"/>
  <c r="H121" i="114"/>
  <c r="K121" i="114" s="1"/>
  <c r="H201" i="114"/>
  <c r="K201" i="114" s="1"/>
  <c r="H140" i="114"/>
  <c r="K140" i="114" s="1"/>
  <c r="H102" i="114"/>
  <c r="K102" i="114" s="1"/>
  <c r="H141" i="114"/>
  <c r="K141" i="114" s="1"/>
  <c r="H177" i="114"/>
  <c r="K177" i="114" s="1"/>
  <c r="H135" i="114"/>
  <c r="K135" i="114" s="1"/>
  <c r="H184" i="114"/>
  <c r="K184" i="114" s="1"/>
  <c r="H191" i="114"/>
  <c r="K191" i="114" s="1"/>
  <c r="H112" i="114"/>
  <c r="K112" i="114" s="1"/>
  <c r="H168" i="114"/>
  <c r="K168" i="114" s="1"/>
  <c r="H123" i="114"/>
  <c r="K123" i="114" s="1"/>
  <c r="H185" i="114"/>
  <c r="K185" i="114" s="1"/>
  <c r="H197" i="114"/>
  <c r="K197" i="114" s="1"/>
  <c r="H205" i="114"/>
  <c r="K205" i="114" s="1"/>
  <c r="H181" i="114"/>
  <c r="K181" i="114" s="1"/>
  <c r="H218" i="114"/>
  <c r="K218" i="114" s="1"/>
  <c r="H187" i="114"/>
  <c r="K187" i="114" s="1"/>
  <c r="H179" i="114"/>
  <c r="K179" i="114" s="1"/>
  <c r="H139" i="114"/>
  <c r="K139" i="114" s="1"/>
  <c r="H130" i="114"/>
  <c r="K130" i="114" s="1"/>
  <c r="H212" i="114"/>
  <c r="K212" i="114" s="1"/>
  <c r="K98" i="110"/>
  <c r="K84" i="111"/>
  <c r="E108" i="114"/>
  <c r="E241" i="113"/>
  <c r="H89" i="109"/>
  <c r="O241" i="115" l="1"/>
  <c r="B63" i="115" s="1"/>
  <c r="O82" i="116"/>
  <c r="H140" i="115"/>
  <c r="K140" i="115" s="1"/>
  <c r="H230" i="115"/>
  <c r="K230" i="115" s="1"/>
  <c r="H157" i="115"/>
  <c r="K157" i="115" s="1"/>
  <c r="H124" i="115"/>
  <c r="K124" i="115" s="1"/>
  <c r="H101" i="115"/>
  <c r="K101" i="115" s="1"/>
  <c r="H120" i="112"/>
  <c r="K120" i="112" s="1"/>
  <c r="H233" i="115"/>
  <c r="K233" i="115" s="1"/>
  <c r="H204" i="115"/>
  <c r="K204" i="115" s="1"/>
  <c r="H220" i="115"/>
  <c r="K220" i="115" s="1"/>
  <c r="H211" i="115"/>
  <c r="K211" i="115" s="1"/>
  <c r="H119" i="115"/>
  <c r="K119" i="115" s="1"/>
  <c r="H167" i="115"/>
  <c r="K167" i="115" s="1"/>
  <c r="H155" i="115"/>
  <c r="K155" i="115" s="1"/>
  <c r="H212" i="115"/>
  <c r="K212" i="115" s="1"/>
  <c r="H179" i="115"/>
  <c r="K179" i="115" s="1"/>
  <c r="H205" i="115"/>
  <c r="K205" i="115" s="1"/>
  <c r="H185" i="115"/>
  <c r="K185" i="115" s="1"/>
  <c r="H168" i="115"/>
  <c r="K168" i="115" s="1"/>
  <c r="H191" i="115"/>
  <c r="K191" i="115" s="1"/>
  <c r="H135" i="115"/>
  <c r="K135" i="115" s="1"/>
  <c r="H240" i="115"/>
  <c r="K240" i="115" s="1"/>
  <c r="H170" i="115"/>
  <c r="K170" i="115" s="1"/>
  <c r="H151" i="115"/>
  <c r="K151" i="115" s="1"/>
  <c r="H192" i="115"/>
  <c r="K192" i="115" s="1"/>
  <c r="O81" i="144"/>
  <c r="O81" i="145" s="1"/>
  <c r="H183" i="115"/>
  <c r="K183" i="115" s="1"/>
  <c r="H186" i="115"/>
  <c r="K186" i="115" s="1"/>
  <c r="H224" i="115"/>
  <c r="K224" i="115" s="1"/>
  <c r="H169" i="115"/>
  <c r="K169" i="115" s="1"/>
  <c r="H188" i="115"/>
  <c r="K188" i="115" s="1"/>
  <c r="H143" i="115"/>
  <c r="K143" i="115" s="1"/>
  <c r="H174" i="115"/>
  <c r="K174" i="115" s="1"/>
  <c r="H203" i="115"/>
  <c r="K203" i="115" s="1"/>
  <c r="H194" i="115"/>
  <c r="K194" i="115" s="1"/>
  <c r="H209" i="115"/>
  <c r="K209" i="115" s="1"/>
  <c r="H216" i="115"/>
  <c r="K216" i="115" s="1"/>
  <c r="H132" i="115"/>
  <c r="K132" i="115" s="1"/>
  <c r="H144" i="115"/>
  <c r="K144" i="115" s="1"/>
  <c r="H210" i="115"/>
  <c r="K210" i="115" s="1"/>
  <c r="H239" i="115"/>
  <c r="K239" i="115" s="1"/>
  <c r="H226" i="115"/>
  <c r="K226" i="115" s="1"/>
  <c r="H238" i="115"/>
  <c r="K238" i="115" s="1"/>
  <c r="H235" i="115"/>
  <c r="K235" i="115" s="1"/>
  <c r="H217" i="115"/>
  <c r="K217" i="115" s="1"/>
  <c r="H141" i="115"/>
  <c r="K141" i="115" s="1"/>
  <c r="H152" i="115"/>
  <c r="K152" i="115" s="1"/>
  <c r="H153" i="115"/>
  <c r="K153" i="115" s="1"/>
  <c r="H202" i="115"/>
  <c r="K202" i="115" s="1"/>
  <c r="H122" i="115"/>
  <c r="K122" i="115" s="1"/>
  <c r="H117" i="115"/>
  <c r="K117" i="115" s="1"/>
  <c r="H139" i="115"/>
  <c r="K139" i="115" s="1"/>
  <c r="H112" i="115"/>
  <c r="K112" i="115" s="1"/>
  <c r="H234" i="115"/>
  <c r="K234" i="115" s="1"/>
  <c r="H100" i="115"/>
  <c r="K100" i="115" s="1"/>
  <c r="H113" i="115"/>
  <c r="K113" i="115" s="1"/>
  <c r="H222" i="115"/>
  <c r="K222" i="115" s="1"/>
  <c r="H207" i="115"/>
  <c r="K207" i="115" s="1"/>
  <c r="H223" i="115"/>
  <c r="K223" i="115" s="1"/>
  <c r="H219" i="115"/>
  <c r="K219" i="115" s="1"/>
  <c r="H104" i="115"/>
  <c r="K104" i="115" s="1"/>
  <c r="H126" i="115"/>
  <c r="K126" i="115" s="1"/>
  <c r="H145" i="115"/>
  <c r="K145" i="115" s="1"/>
  <c r="H137" i="115"/>
  <c r="K137" i="115" s="1"/>
  <c r="H146" i="115"/>
  <c r="K146" i="115" s="1"/>
  <c r="H229" i="115"/>
  <c r="K229" i="115" s="1"/>
  <c r="H225" i="115"/>
  <c r="K225" i="115" s="1"/>
  <c r="H180" i="115"/>
  <c r="K180" i="115" s="1"/>
  <c r="H189" i="115"/>
  <c r="K189" i="115" s="1"/>
  <c r="H175" i="115"/>
  <c r="K175" i="115" s="1"/>
  <c r="H198" i="115"/>
  <c r="K198" i="115" s="1"/>
  <c r="H213" i="115"/>
  <c r="K213" i="115" s="1"/>
  <c r="H237" i="115"/>
  <c r="K237" i="115" s="1"/>
  <c r="H215" i="115"/>
  <c r="K215" i="115" s="1"/>
  <c r="H105" i="115"/>
  <c r="K105" i="115" s="1"/>
  <c r="H218" i="115"/>
  <c r="K218" i="115" s="1"/>
  <c r="H121" i="115"/>
  <c r="K121" i="115" s="1"/>
  <c r="H154" i="115"/>
  <c r="K154" i="115" s="1"/>
  <c r="H110" i="115"/>
  <c r="K110" i="115" s="1"/>
  <c r="H232" i="115"/>
  <c r="K232" i="115" s="1"/>
  <c r="H142" i="115"/>
  <c r="K142" i="115" s="1"/>
  <c r="H227" i="115"/>
  <c r="K227" i="115" s="1"/>
  <c r="H102" i="115"/>
  <c r="K102" i="115" s="1"/>
  <c r="H130" i="115"/>
  <c r="K130" i="115" s="1"/>
  <c r="H187" i="115"/>
  <c r="K187" i="115" s="1"/>
  <c r="H181" i="115"/>
  <c r="K181" i="115" s="1"/>
  <c r="H197" i="115"/>
  <c r="K197" i="115" s="1"/>
  <c r="H123" i="115"/>
  <c r="K123" i="115" s="1"/>
  <c r="H184" i="115"/>
  <c r="K184" i="115" s="1"/>
  <c r="H177" i="115"/>
  <c r="K177" i="115" s="1"/>
  <c r="H201" i="115"/>
  <c r="K201" i="115" s="1"/>
  <c r="H182" i="115"/>
  <c r="K182" i="115" s="1"/>
  <c r="H195" i="115"/>
  <c r="K195" i="115" s="1"/>
  <c r="H171" i="115"/>
  <c r="K171" i="115" s="1"/>
  <c r="H228" i="115"/>
  <c r="K228" i="115" s="1"/>
  <c r="H163" i="115"/>
  <c r="K163" i="115" s="1"/>
  <c r="H236" i="115"/>
  <c r="K236" i="115" s="1"/>
  <c r="H173" i="115"/>
  <c r="K173" i="115" s="1"/>
  <c r="H206" i="115"/>
  <c r="K206" i="115" s="1"/>
  <c r="H107" i="115"/>
  <c r="K107" i="115" s="1"/>
  <c r="H172" i="115"/>
  <c r="K172" i="115" s="1"/>
  <c r="H176" i="115"/>
  <c r="K176" i="115" s="1"/>
  <c r="H200" i="115"/>
  <c r="K200" i="115" s="1"/>
  <c r="H127" i="115"/>
  <c r="K127" i="115" s="1"/>
  <c r="H196" i="115"/>
  <c r="K196" i="115" s="1"/>
  <c r="H193" i="115"/>
  <c r="K193" i="115" s="1"/>
  <c r="H231" i="115"/>
  <c r="K231" i="115" s="1"/>
  <c r="H131" i="115"/>
  <c r="K131" i="115" s="1"/>
  <c r="H214" i="115"/>
  <c r="K214" i="115" s="1"/>
  <c r="H158" i="115"/>
  <c r="K158" i="115" s="1"/>
  <c r="H114" i="115"/>
  <c r="K114" i="115" s="1"/>
  <c r="H134" i="115"/>
  <c r="K134" i="115" s="1"/>
  <c r="H149" i="115"/>
  <c r="K149" i="115" s="1"/>
  <c r="H164" i="115"/>
  <c r="K164" i="115" s="1"/>
  <c r="H98" i="111"/>
  <c r="H84" i="112"/>
  <c r="E108" i="115"/>
  <c r="E241" i="114"/>
  <c r="K89" i="109"/>
  <c r="H89" i="110" s="1"/>
  <c r="K89" i="110" s="1"/>
  <c r="H89" i="111" s="1"/>
  <c r="K89" i="111" s="1"/>
  <c r="H89" i="112" s="1"/>
  <c r="K89" i="112" s="1"/>
  <c r="H89" i="113" s="1"/>
  <c r="K89" i="113" s="1"/>
  <c r="H89" i="114" s="1"/>
  <c r="K89" i="114" s="1"/>
  <c r="H89" i="115" s="1"/>
  <c r="K89" i="115" s="1"/>
  <c r="H89" i="116" s="1"/>
  <c r="K89" i="116" s="1"/>
  <c r="H89" i="117" s="1"/>
  <c r="K89" i="117" s="1"/>
  <c r="H89" i="118" s="1"/>
  <c r="K89" i="118" s="1"/>
  <c r="H89" i="119" s="1"/>
  <c r="K89" i="119" s="1"/>
  <c r="H89" i="120" s="1"/>
  <c r="K89" i="120" s="1"/>
  <c r="H89" i="121" s="1"/>
  <c r="K89" i="121" s="1"/>
  <c r="H89" i="122" s="1"/>
  <c r="K89" i="122" s="1"/>
  <c r="H89" i="123" s="1"/>
  <c r="K89" i="123" s="1"/>
  <c r="H89" i="124" s="1"/>
  <c r="K89" i="124" s="1"/>
  <c r="H89" i="125" s="1"/>
  <c r="K89" i="125" s="1"/>
  <c r="H89" i="126" s="1"/>
  <c r="K89" i="126" s="1"/>
  <c r="H89" i="127" s="1"/>
  <c r="K89" i="127" s="1"/>
  <c r="H89" i="128" s="1"/>
  <c r="K89" i="128" s="1"/>
  <c r="H89" i="129" s="1"/>
  <c r="K89" i="129" s="1"/>
  <c r="H89" i="130" s="1"/>
  <c r="K89" i="130" s="1"/>
  <c r="H89" i="131" s="1"/>
  <c r="K89" i="131" s="1"/>
  <c r="H89" i="132" s="1"/>
  <c r="K89" i="132" s="1"/>
  <c r="H89" i="133" s="1"/>
  <c r="K89" i="133" s="1"/>
  <c r="H89" i="134" s="1"/>
  <c r="K89" i="134" s="1"/>
  <c r="H89" i="135" s="1"/>
  <c r="K89" i="135" s="1"/>
  <c r="H89" i="136" s="1"/>
  <c r="K89" i="136" s="1"/>
  <c r="H89" i="137" s="1"/>
  <c r="K89" i="137" s="1"/>
  <c r="H89" i="138" s="1"/>
  <c r="K89" i="138" s="1"/>
  <c r="H89" i="139" s="1"/>
  <c r="K89" i="139" s="1"/>
  <c r="H89" i="140" s="1"/>
  <c r="K89" i="140" s="1"/>
  <c r="H89" i="141" s="1"/>
  <c r="K89" i="141" s="1"/>
  <c r="H89" i="142" s="1"/>
  <c r="K89" i="142" s="1"/>
  <c r="H89" i="143" s="1"/>
  <c r="K89" i="143" s="1"/>
  <c r="H89" i="144" s="1"/>
  <c r="K89" i="144" s="1"/>
  <c r="H89" i="145" s="1"/>
  <c r="K89" i="145" s="1"/>
  <c r="H89" i="146" s="1"/>
  <c r="K89" i="146" s="1"/>
  <c r="H89" i="147" s="1"/>
  <c r="K89" i="147" s="1"/>
  <c r="H89" i="148" s="1"/>
  <c r="K89" i="148" s="1"/>
  <c r="H89" i="149" s="1"/>
  <c r="K89" i="149" s="1"/>
  <c r="H89" i="150" s="1"/>
  <c r="K89" i="150" s="1"/>
  <c r="H89" i="151" s="1"/>
  <c r="K89" i="151" s="1"/>
  <c r="H89" i="152" s="1"/>
  <c r="K89" i="152" s="1"/>
  <c r="H89" i="153" s="1"/>
  <c r="K89" i="153" s="1"/>
  <c r="H89" i="154" s="1"/>
  <c r="J241" i="38"/>
  <c r="V149" i="36"/>
  <c r="V150" i="36"/>
  <c r="V152" i="36"/>
  <c r="V155" i="36"/>
  <c r="V157" i="36"/>
  <c r="V159" i="36"/>
  <c r="V160" i="36"/>
  <c r="V163" i="36"/>
  <c r="V164" i="36"/>
  <c r="V166" i="36"/>
  <c r="V168" i="36"/>
  <c r="V170" i="36"/>
  <c r="V171" i="36"/>
  <c r="V172" i="36"/>
  <c r="V174" i="36"/>
  <c r="V177" i="36"/>
  <c r="V178" i="36"/>
  <c r="V179" i="36"/>
  <c r="V180" i="36"/>
  <c r="V182" i="36"/>
  <c r="V183" i="36"/>
  <c r="V184" i="36"/>
  <c r="V193" i="36"/>
  <c r="V197" i="36"/>
  <c r="V199" i="36"/>
  <c r="V202" i="36"/>
  <c r="V203" i="36"/>
  <c r="V204" i="36"/>
  <c r="V205" i="36"/>
  <c r="V207" i="36"/>
  <c r="V208" i="36"/>
  <c r="V210" i="36"/>
  <c r="V211" i="36"/>
  <c r="V213" i="36"/>
  <c r="V214" i="36"/>
  <c r="V217" i="36"/>
  <c r="V218" i="36"/>
  <c r="V219" i="36"/>
  <c r="V220" i="36"/>
  <c r="V221" i="36"/>
  <c r="V222" i="36"/>
  <c r="P241" i="38"/>
  <c r="B64" i="38" s="1"/>
  <c r="F241" i="38"/>
  <c r="Q108" i="106"/>
  <c r="Q108" i="107" s="1"/>
  <c r="Q108" i="108" s="1"/>
  <c r="Q108" i="109" s="1"/>
  <c r="Q108" i="110" s="1"/>
  <c r="Q108" i="111" s="1"/>
  <c r="Q108" i="112" s="1"/>
  <c r="Q108" i="113" s="1"/>
  <c r="Q108" i="114" s="1"/>
  <c r="Q108" i="115" s="1"/>
  <c r="Q108" i="116" s="1"/>
  <c r="Q108" i="117" s="1"/>
  <c r="Q108" i="118" s="1"/>
  <c r="Q108" i="119" s="1"/>
  <c r="Q108" i="120" s="1"/>
  <c r="Q108" i="121" s="1"/>
  <c r="Q108" i="122" s="1"/>
  <c r="Q108" i="123" s="1"/>
  <c r="Q108" i="124" s="1"/>
  <c r="Q108" i="125" s="1"/>
  <c r="Q108" i="126" s="1"/>
  <c r="Q108" i="127" s="1"/>
  <c r="Q108" i="128" s="1"/>
  <c r="Q108" i="129" s="1"/>
  <c r="Q108" i="130" s="1"/>
  <c r="Q108" i="131" s="1"/>
  <c r="Q108" i="132" s="1"/>
  <c r="Q108" i="133" s="1"/>
  <c r="Q108" i="134" s="1"/>
  <c r="Q108" i="135" s="1"/>
  <c r="Q108" i="136" s="1"/>
  <c r="Q108" i="137" s="1"/>
  <c r="Q108" i="138" s="1"/>
  <c r="Q108" i="139" s="1"/>
  <c r="Q108" i="140" s="1"/>
  <c r="Q108" i="141" s="1"/>
  <c r="Q108" i="142" s="1"/>
  <c r="Q108" i="143" s="1"/>
  <c r="Q108" i="144" s="1"/>
  <c r="Q108" i="145" s="1"/>
  <c r="Q108" i="146" s="1"/>
  <c r="Q108" i="147" s="1"/>
  <c r="Q108" i="148" s="1"/>
  <c r="Q108" i="149" s="1"/>
  <c r="Q108" i="150" s="1"/>
  <c r="Q108" i="151" s="1"/>
  <c r="Q108" i="152" s="1"/>
  <c r="Q108" i="153" s="1"/>
  <c r="Q108" i="154" s="1"/>
  <c r="Q108" i="155" s="1"/>
  <c r="Q108" i="156" s="1"/>
  <c r="Q108" i="157" s="1"/>
  <c r="Q108" i="158" s="1"/>
  <c r="Q108" i="159" s="1"/>
  <c r="Q108" i="160" s="1"/>
  <c r="Q108" i="161" s="1"/>
  <c r="Q108" i="162" s="1"/>
  <c r="Q108" i="163" s="1"/>
  <c r="Q236" i="106"/>
  <c r="Q236" i="107" s="1"/>
  <c r="Q236" i="108" s="1"/>
  <c r="Q236" i="109" s="1"/>
  <c r="Q236" i="110" s="1"/>
  <c r="Q236" i="111" s="1"/>
  <c r="Q236" i="112" s="1"/>
  <c r="Q236" i="113" s="1"/>
  <c r="Q236" i="114" s="1"/>
  <c r="Q236" i="115" s="1"/>
  <c r="Q236" i="116" s="1"/>
  <c r="Q236" i="117" s="1"/>
  <c r="Q236" i="118" s="1"/>
  <c r="Q236" i="119" s="1"/>
  <c r="Q236" i="120" s="1"/>
  <c r="Q236" i="121" s="1"/>
  <c r="Q236" i="122" s="1"/>
  <c r="Q236" i="123" s="1"/>
  <c r="Q236" i="124" s="1"/>
  <c r="Q236" i="125" s="1"/>
  <c r="Q236" i="126" s="1"/>
  <c r="Q236" i="127" s="1"/>
  <c r="Q236" i="128" s="1"/>
  <c r="Q236" i="129" s="1"/>
  <c r="Q236" i="130" s="1"/>
  <c r="Q236" i="131" s="1"/>
  <c r="Q236" i="132" s="1"/>
  <c r="Q236" i="133" s="1"/>
  <c r="Q236" i="134" s="1"/>
  <c r="Q236" i="135" s="1"/>
  <c r="Q236" i="136" s="1"/>
  <c r="Q236" i="137" s="1"/>
  <c r="Q236" i="138" s="1"/>
  <c r="Q236" i="139" s="1"/>
  <c r="Q236" i="140" s="1"/>
  <c r="Q236" i="141" s="1"/>
  <c r="Q236" i="142" s="1"/>
  <c r="Q236" i="143" s="1"/>
  <c r="Q236" i="144" s="1"/>
  <c r="Q236" i="145" s="1"/>
  <c r="Q236" i="146" s="1"/>
  <c r="Q236" i="147" s="1"/>
  <c r="Q236" i="148" s="1"/>
  <c r="Q236" i="149" s="1"/>
  <c r="Q236" i="150" s="1"/>
  <c r="Q236" i="151" s="1"/>
  <c r="Q236" i="152" s="1"/>
  <c r="Q236" i="153" s="1"/>
  <c r="Q236" i="154" s="1"/>
  <c r="Q236" i="155" s="1"/>
  <c r="Q236" i="156" s="1"/>
  <c r="Q236" i="157" s="1"/>
  <c r="Q236" i="158" s="1"/>
  <c r="Q236" i="159" s="1"/>
  <c r="Q236" i="160" s="1"/>
  <c r="Q236" i="161" s="1"/>
  <c r="Q236" i="162" s="1"/>
  <c r="Q236" i="163" s="1"/>
  <c r="Q229" i="106"/>
  <c r="Q229" i="107" s="1"/>
  <c r="Q229" i="108" s="1"/>
  <c r="Q229" i="109" s="1"/>
  <c r="Q229" i="110" s="1"/>
  <c r="Q229" i="111" s="1"/>
  <c r="Q229" i="112" s="1"/>
  <c r="Q229" i="113" s="1"/>
  <c r="Q229" i="114" s="1"/>
  <c r="Q229" i="115" s="1"/>
  <c r="Q229" i="116" s="1"/>
  <c r="Q229" i="117" s="1"/>
  <c r="Q229" i="118" s="1"/>
  <c r="Q229" i="119" s="1"/>
  <c r="Q229" i="120" s="1"/>
  <c r="Q229" i="121" s="1"/>
  <c r="Q229" i="122" s="1"/>
  <c r="Q229" i="123" s="1"/>
  <c r="Q229" i="124" s="1"/>
  <c r="Q229" i="125" s="1"/>
  <c r="Q229" i="126" s="1"/>
  <c r="Q229" i="127" s="1"/>
  <c r="Q229" i="128" s="1"/>
  <c r="Q229" i="129" s="1"/>
  <c r="Q229" i="130" s="1"/>
  <c r="Q229" i="131" s="1"/>
  <c r="Q229" i="132" s="1"/>
  <c r="Q229" i="133" s="1"/>
  <c r="Q229" i="134" s="1"/>
  <c r="Q229" i="135" s="1"/>
  <c r="Q229" i="136" s="1"/>
  <c r="Q229" i="137" s="1"/>
  <c r="Q229" i="138" s="1"/>
  <c r="Q229" i="139" s="1"/>
  <c r="Q229" i="140" s="1"/>
  <c r="Q229" i="141" s="1"/>
  <c r="Q229" i="142" s="1"/>
  <c r="Q229" i="143" s="1"/>
  <c r="Q229" i="144" s="1"/>
  <c r="Q229" i="145" s="1"/>
  <c r="Q229" i="146" s="1"/>
  <c r="Q229" i="147" s="1"/>
  <c r="Q229" i="148" s="1"/>
  <c r="Q229" i="149" s="1"/>
  <c r="Q229" i="150" s="1"/>
  <c r="Q229" i="151" s="1"/>
  <c r="Q229" i="152" s="1"/>
  <c r="Q229" i="153" s="1"/>
  <c r="Q229" i="154" s="1"/>
  <c r="Q229" i="155" s="1"/>
  <c r="Q229" i="156" s="1"/>
  <c r="Q229" i="157" s="1"/>
  <c r="Q229" i="158" s="1"/>
  <c r="Q229" i="159" s="1"/>
  <c r="Q229" i="160" s="1"/>
  <c r="Q229" i="161" s="1"/>
  <c r="Q229" i="162" s="1"/>
  <c r="Q229" i="163" s="1"/>
  <c r="Q226" i="106"/>
  <c r="Q226" i="107" s="1"/>
  <c r="Q226" i="108" s="1"/>
  <c r="Q226" i="109" s="1"/>
  <c r="Q226" i="110" s="1"/>
  <c r="Q226" i="111" s="1"/>
  <c r="Q226" i="112" s="1"/>
  <c r="Q226" i="113" s="1"/>
  <c r="Q226" i="114" s="1"/>
  <c r="Q226" i="115" s="1"/>
  <c r="Q226" i="116" s="1"/>
  <c r="Q226" i="117" s="1"/>
  <c r="Q226" i="118" s="1"/>
  <c r="Q226" i="119" s="1"/>
  <c r="Q226" i="120" s="1"/>
  <c r="Q226" i="121" s="1"/>
  <c r="Q226" i="122" s="1"/>
  <c r="Q226" i="123" s="1"/>
  <c r="Q226" i="124" s="1"/>
  <c r="Q226" i="125" s="1"/>
  <c r="Q226" i="126" s="1"/>
  <c r="Q226" i="127" s="1"/>
  <c r="Q226" i="128" s="1"/>
  <c r="Q226" i="129" s="1"/>
  <c r="Q226" i="130" s="1"/>
  <c r="Q226" i="131" s="1"/>
  <c r="Q226" i="132" s="1"/>
  <c r="Q226" i="133" s="1"/>
  <c r="Q226" i="134" s="1"/>
  <c r="Q226" i="135" s="1"/>
  <c r="Q226" i="136" s="1"/>
  <c r="Q226" i="137" s="1"/>
  <c r="Q226" i="138" s="1"/>
  <c r="Q226" i="139" s="1"/>
  <c r="Q226" i="140" s="1"/>
  <c r="Q226" i="141" s="1"/>
  <c r="Q226" i="142" s="1"/>
  <c r="Q226" i="143" s="1"/>
  <c r="Q226" i="144" s="1"/>
  <c r="Q226" i="145" s="1"/>
  <c r="Q226" i="146" s="1"/>
  <c r="Q226" i="147" s="1"/>
  <c r="Q226" i="148" s="1"/>
  <c r="Q226" i="149" s="1"/>
  <c r="Q226" i="150" s="1"/>
  <c r="Q226" i="151" s="1"/>
  <c r="Q226" i="152" s="1"/>
  <c r="Q226" i="153" s="1"/>
  <c r="Q226" i="154" s="1"/>
  <c r="Q226" i="155" s="1"/>
  <c r="Q226" i="156" s="1"/>
  <c r="Q226" i="157" s="1"/>
  <c r="Q226" i="158" s="1"/>
  <c r="Q226" i="159" s="1"/>
  <c r="Q226" i="160" s="1"/>
  <c r="Q226" i="161" s="1"/>
  <c r="Q226" i="162" s="1"/>
  <c r="Q226" i="163" s="1"/>
  <c r="Q225" i="106"/>
  <c r="Q225" i="107" s="1"/>
  <c r="Q225" i="108" s="1"/>
  <c r="Q225" i="109" s="1"/>
  <c r="Q225" i="110" s="1"/>
  <c r="Q225" i="111" s="1"/>
  <c r="Q225" i="112" s="1"/>
  <c r="Q225" i="113" s="1"/>
  <c r="Q225" i="114" s="1"/>
  <c r="Q225" i="115" s="1"/>
  <c r="Q225" i="116" s="1"/>
  <c r="Q225" i="117" s="1"/>
  <c r="Q225" i="118" s="1"/>
  <c r="Q225" i="119" s="1"/>
  <c r="Q225" i="120" s="1"/>
  <c r="Q225" i="121" s="1"/>
  <c r="Q225" i="122" s="1"/>
  <c r="Q225" i="123" s="1"/>
  <c r="Q225" i="124" s="1"/>
  <c r="Q225" i="125" s="1"/>
  <c r="Q225" i="126" s="1"/>
  <c r="Q225" i="127" s="1"/>
  <c r="Q225" i="128" s="1"/>
  <c r="Q225" i="129" s="1"/>
  <c r="Q225" i="130" s="1"/>
  <c r="Q225" i="131" s="1"/>
  <c r="Q225" i="132" s="1"/>
  <c r="Q225" i="133" s="1"/>
  <c r="Q225" i="134" s="1"/>
  <c r="Q225" i="135" s="1"/>
  <c r="Q225" i="136" s="1"/>
  <c r="Q225" i="137" s="1"/>
  <c r="Q225" i="138" s="1"/>
  <c r="Q225" i="139" s="1"/>
  <c r="Q225" i="140" s="1"/>
  <c r="Q225" i="141" s="1"/>
  <c r="Q225" i="142" s="1"/>
  <c r="Q225" i="143" s="1"/>
  <c r="Q225" i="144" s="1"/>
  <c r="Q225" i="145" s="1"/>
  <c r="Q225" i="146" s="1"/>
  <c r="Q225" i="147" s="1"/>
  <c r="Q225" i="148" s="1"/>
  <c r="Q225" i="149" s="1"/>
  <c r="Q225" i="150" s="1"/>
  <c r="Q225" i="151" s="1"/>
  <c r="Q225" i="152" s="1"/>
  <c r="Q225" i="153" s="1"/>
  <c r="Q225" i="154" s="1"/>
  <c r="Q225" i="155" s="1"/>
  <c r="Q225" i="156" s="1"/>
  <c r="Q225" i="157" s="1"/>
  <c r="Q225" i="158" s="1"/>
  <c r="Q225" i="159" s="1"/>
  <c r="Q225" i="160" s="1"/>
  <c r="Q225" i="161" s="1"/>
  <c r="Q225" i="162" s="1"/>
  <c r="Q225" i="163" s="1"/>
  <c r="Q224" i="106"/>
  <c r="Q224" i="107" s="1"/>
  <c r="Q224" i="108" s="1"/>
  <c r="Q224" i="109" s="1"/>
  <c r="Q224" i="110" s="1"/>
  <c r="Q224" i="111" s="1"/>
  <c r="Q224" i="112" s="1"/>
  <c r="Q224" i="113" s="1"/>
  <c r="Q224" i="114" s="1"/>
  <c r="Q224" i="115" s="1"/>
  <c r="Q224" i="116" s="1"/>
  <c r="Q224" i="117" s="1"/>
  <c r="Q224" i="118" s="1"/>
  <c r="Q224" i="119" s="1"/>
  <c r="Q224" i="120" s="1"/>
  <c r="Q224" i="121" s="1"/>
  <c r="Q224" i="122" s="1"/>
  <c r="Q224" i="123" s="1"/>
  <c r="Q224" i="124" s="1"/>
  <c r="Q224" i="125" s="1"/>
  <c r="Q224" i="126" s="1"/>
  <c r="Q224" i="127" s="1"/>
  <c r="Q224" i="128" s="1"/>
  <c r="Q224" i="129" s="1"/>
  <c r="Q224" i="130" s="1"/>
  <c r="Q224" i="131" s="1"/>
  <c r="Q224" i="132" s="1"/>
  <c r="Q224" i="133" s="1"/>
  <c r="Q224" i="134" s="1"/>
  <c r="Q224" i="135" s="1"/>
  <c r="Q224" i="136" s="1"/>
  <c r="Q224" i="137" s="1"/>
  <c r="Q224" i="138" s="1"/>
  <c r="Q224" i="139" s="1"/>
  <c r="Q224" i="140" s="1"/>
  <c r="Q224" i="141" s="1"/>
  <c r="Q224" i="142" s="1"/>
  <c r="Q224" i="143" s="1"/>
  <c r="Q224" i="144" s="1"/>
  <c r="Q224" i="145" s="1"/>
  <c r="Q224" i="146" s="1"/>
  <c r="Q224" i="147" s="1"/>
  <c r="Q224" i="148" s="1"/>
  <c r="Q224" i="149" s="1"/>
  <c r="Q224" i="150" s="1"/>
  <c r="Q224" i="151" s="1"/>
  <c r="Q224" i="152" s="1"/>
  <c r="Q224" i="153" s="1"/>
  <c r="Q224" i="154" s="1"/>
  <c r="Q224" i="155" s="1"/>
  <c r="Q224" i="156" s="1"/>
  <c r="Q224" i="157" s="1"/>
  <c r="Q224" i="158" s="1"/>
  <c r="Q224" i="159" s="1"/>
  <c r="Q224" i="160" s="1"/>
  <c r="Q224" i="161" s="1"/>
  <c r="Q224" i="162" s="1"/>
  <c r="Q224" i="163" s="1"/>
  <c r="Q218" i="106"/>
  <c r="Q218" i="107" s="1"/>
  <c r="Q218" i="108" s="1"/>
  <c r="Q218" i="109" s="1"/>
  <c r="Q218" i="110" s="1"/>
  <c r="Q218" i="111" s="1"/>
  <c r="Q218" i="112" s="1"/>
  <c r="Q218" i="113" s="1"/>
  <c r="Q218" i="114" s="1"/>
  <c r="Q218" i="115" s="1"/>
  <c r="Q218" i="116" s="1"/>
  <c r="Q218" i="117" s="1"/>
  <c r="Q218" i="118" s="1"/>
  <c r="Q218" i="119" s="1"/>
  <c r="Q218" i="120" s="1"/>
  <c r="Q218" i="121" s="1"/>
  <c r="Q218" i="122" s="1"/>
  <c r="Q218" i="123" s="1"/>
  <c r="Q218" i="124" s="1"/>
  <c r="Q218" i="125" s="1"/>
  <c r="Q218" i="126" s="1"/>
  <c r="Q218" i="127" s="1"/>
  <c r="Q218" i="128" s="1"/>
  <c r="Q218" i="129" s="1"/>
  <c r="Q218" i="130" s="1"/>
  <c r="Q218" i="131" s="1"/>
  <c r="Q218" i="132" s="1"/>
  <c r="Q218" i="133" s="1"/>
  <c r="Q218" i="134" s="1"/>
  <c r="Q218" i="135" s="1"/>
  <c r="Q218" i="136" s="1"/>
  <c r="Q218" i="137" s="1"/>
  <c r="Q218" i="138" s="1"/>
  <c r="Q218" i="139" s="1"/>
  <c r="Q218" i="140" s="1"/>
  <c r="Q218" i="141" s="1"/>
  <c r="Q218" i="142" s="1"/>
  <c r="Q218" i="143" s="1"/>
  <c r="Q218" i="144" s="1"/>
  <c r="Q218" i="145" s="1"/>
  <c r="Q218" i="146" s="1"/>
  <c r="Q218" i="147" s="1"/>
  <c r="Q218" i="148" s="1"/>
  <c r="Q218" i="149" s="1"/>
  <c r="Q218" i="150" s="1"/>
  <c r="Q218" i="151" s="1"/>
  <c r="Q218" i="152" s="1"/>
  <c r="Q218" i="153" s="1"/>
  <c r="Q218" i="154" s="1"/>
  <c r="Q218" i="155" s="1"/>
  <c r="Q218" i="156" s="1"/>
  <c r="Q218" i="157" s="1"/>
  <c r="Q218" i="158" s="1"/>
  <c r="Q218" i="159" s="1"/>
  <c r="Q218" i="160" s="1"/>
  <c r="Q218" i="161" s="1"/>
  <c r="Q218" i="162" s="1"/>
  <c r="Q218" i="163" s="1"/>
  <c r="Q214" i="106"/>
  <c r="Q214" i="107" s="1"/>
  <c r="Q214" i="108" s="1"/>
  <c r="Q214" i="109" s="1"/>
  <c r="Q214" i="110" s="1"/>
  <c r="Q214" i="111" s="1"/>
  <c r="Q214" i="112" s="1"/>
  <c r="Q214" i="113" s="1"/>
  <c r="Q214" i="114" s="1"/>
  <c r="Q214" i="115" s="1"/>
  <c r="Q214" i="116" s="1"/>
  <c r="Q214" i="117" s="1"/>
  <c r="Q214" i="118" s="1"/>
  <c r="Q214" i="119" s="1"/>
  <c r="Q214" i="120" s="1"/>
  <c r="Q214" i="121" s="1"/>
  <c r="Q214" i="122" s="1"/>
  <c r="Q214" i="123" s="1"/>
  <c r="Q214" i="124" s="1"/>
  <c r="Q214" i="125" s="1"/>
  <c r="Q214" i="126" s="1"/>
  <c r="Q214" i="127" s="1"/>
  <c r="Q214" i="128" s="1"/>
  <c r="Q214" i="129" s="1"/>
  <c r="Q214" i="130" s="1"/>
  <c r="Q214" i="131" s="1"/>
  <c r="Q214" i="132" s="1"/>
  <c r="Q214" i="133" s="1"/>
  <c r="Q214" i="134" s="1"/>
  <c r="Q214" i="135" s="1"/>
  <c r="Q214" i="136" s="1"/>
  <c r="Q214" i="137" s="1"/>
  <c r="Q214" i="138" s="1"/>
  <c r="Q214" i="139" s="1"/>
  <c r="Q214" i="140" s="1"/>
  <c r="Q214" i="141" s="1"/>
  <c r="Q214" i="142" s="1"/>
  <c r="Q214" i="143" s="1"/>
  <c r="Q214" i="144" s="1"/>
  <c r="Q214" i="145" s="1"/>
  <c r="Q214" i="146" s="1"/>
  <c r="Q214" i="147" s="1"/>
  <c r="Q214" i="148" s="1"/>
  <c r="Q214" i="149" s="1"/>
  <c r="Q214" i="150" s="1"/>
  <c r="Q214" i="151" s="1"/>
  <c r="Q214" i="152" s="1"/>
  <c r="Q214" i="153" s="1"/>
  <c r="Q214" i="154" s="1"/>
  <c r="Q214" i="155" s="1"/>
  <c r="Q214" i="156" s="1"/>
  <c r="Q214" i="157" s="1"/>
  <c r="Q214" i="158" s="1"/>
  <c r="Q214" i="159" s="1"/>
  <c r="Q214" i="160" s="1"/>
  <c r="Q214" i="161" s="1"/>
  <c r="Q214" i="162" s="1"/>
  <c r="Q214" i="163" s="1"/>
  <c r="Q212" i="106"/>
  <c r="Q212" i="107" s="1"/>
  <c r="Q212" i="108" s="1"/>
  <c r="Q212" i="109" s="1"/>
  <c r="Q212" i="110" s="1"/>
  <c r="Q212" i="111" s="1"/>
  <c r="Q212" i="112" s="1"/>
  <c r="Q212" i="113" s="1"/>
  <c r="Q212" i="114" s="1"/>
  <c r="Q212" i="115" s="1"/>
  <c r="Q212" i="116" s="1"/>
  <c r="Q212" i="117" s="1"/>
  <c r="Q212" i="118" s="1"/>
  <c r="Q212" i="119" s="1"/>
  <c r="Q212" i="120" s="1"/>
  <c r="Q212" i="121" s="1"/>
  <c r="Q212" i="122" s="1"/>
  <c r="Q212" i="123" s="1"/>
  <c r="Q212" i="124" s="1"/>
  <c r="Q212" i="125" s="1"/>
  <c r="Q212" i="126" s="1"/>
  <c r="Q212" i="127" s="1"/>
  <c r="Q212" i="128" s="1"/>
  <c r="Q212" i="129" s="1"/>
  <c r="Q212" i="130" s="1"/>
  <c r="Q212" i="131" s="1"/>
  <c r="Q212" i="132" s="1"/>
  <c r="Q212" i="133" s="1"/>
  <c r="Q212" i="134" s="1"/>
  <c r="Q212" i="135" s="1"/>
  <c r="Q212" i="136" s="1"/>
  <c r="Q212" i="137" s="1"/>
  <c r="Q212" i="138" s="1"/>
  <c r="Q212" i="139" s="1"/>
  <c r="Q212" i="140" s="1"/>
  <c r="Q212" i="141" s="1"/>
  <c r="Q212" i="142" s="1"/>
  <c r="Q212" i="143" s="1"/>
  <c r="Q212" i="144" s="1"/>
  <c r="Q212" i="145" s="1"/>
  <c r="Q212" i="146" s="1"/>
  <c r="Q212" i="147" s="1"/>
  <c r="Q212" i="148" s="1"/>
  <c r="Q212" i="149" s="1"/>
  <c r="Q212" i="150" s="1"/>
  <c r="Q212" i="151" s="1"/>
  <c r="Q212" i="152" s="1"/>
  <c r="Q212" i="153" s="1"/>
  <c r="Q212" i="154" s="1"/>
  <c r="Q212" i="155" s="1"/>
  <c r="Q212" i="156" s="1"/>
  <c r="Q212" i="157" s="1"/>
  <c r="Q212" i="158" s="1"/>
  <c r="Q212" i="159" s="1"/>
  <c r="Q212" i="160" s="1"/>
  <c r="Q212" i="161" s="1"/>
  <c r="Q212" i="162" s="1"/>
  <c r="Q212" i="163" s="1"/>
  <c r="Q210" i="106"/>
  <c r="Q210" i="107" s="1"/>
  <c r="Q210" i="108" s="1"/>
  <c r="Q210" i="109" s="1"/>
  <c r="Q210" i="110" s="1"/>
  <c r="Q210" i="111" s="1"/>
  <c r="Q210" i="112" s="1"/>
  <c r="Q210" i="113" s="1"/>
  <c r="Q210" i="114" s="1"/>
  <c r="Q210" i="115" s="1"/>
  <c r="Q210" i="116" s="1"/>
  <c r="Q210" i="117" s="1"/>
  <c r="Q210" i="118" s="1"/>
  <c r="Q210" i="119" s="1"/>
  <c r="Q210" i="120" s="1"/>
  <c r="Q210" i="121" s="1"/>
  <c r="Q210" i="122" s="1"/>
  <c r="Q210" i="123" s="1"/>
  <c r="Q210" i="124" s="1"/>
  <c r="Q210" i="125" s="1"/>
  <c r="Q210" i="126" s="1"/>
  <c r="Q210" i="127" s="1"/>
  <c r="Q210" i="128" s="1"/>
  <c r="Q210" i="129" s="1"/>
  <c r="Q210" i="130" s="1"/>
  <c r="Q210" i="131" s="1"/>
  <c r="Q210" i="132" s="1"/>
  <c r="Q210" i="133" s="1"/>
  <c r="Q210" i="134" s="1"/>
  <c r="Q210" i="135" s="1"/>
  <c r="Q210" i="136" s="1"/>
  <c r="Q210" i="137" s="1"/>
  <c r="Q210" i="138" s="1"/>
  <c r="Q210" i="139" s="1"/>
  <c r="Q210" i="140" s="1"/>
  <c r="Q210" i="141" s="1"/>
  <c r="Q210" i="142" s="1"/>
  <c r="Q210" i="143" s="1"/>
  <c r="Q210" i="144" s="1"/>
  <c r="Q210" i="145" s="1"/>
  <c r="Q210" i="146" s="1"/>
  <c r="Q210" i="147" s="1"/>
  <c r="Q210" i="148" s="1"/>
  <c r="Q210" i="149" s="1"/>
  <c r="Q210" i="150" s="1"/>
  <c r="Q210" i="151" s="1"/>
  <c r="Q210" i="152" s="1"/>
  <c r="Q210" i="153" s="1"/>
  <c r="Q210" i="154" s="1"/>
  <c r="Q210" i="155" s="1"/>
  <c r="Q210" i="156" s="1"/>
  <c r="Q210" i="157" s="1"/>
  <c r="Q210" i="158" s="1"/>
  <c r="Q210" i="159" s="1"/>
  <c r="Q210" i="160" s="1"/>
  <c r="Q210" i="161" s="1"/>
  <c r="Q210" i="162" s="1"/>
  <c r="Q210" i="163" s="1"/>
  <c r="Q205" i="106"/>
  <c r="Q205" i="107" s="1"/>
  <c r="Q205" i="108" s="1"/>
  <c r="Q205" i="109" s="1"/>
  <c r="Q205" i="110" s="1"/>
  <c r="Q205" i="111" s="1"/>
  <c r="Q205" i="112" s="1"/>
  <c r="Q205" i="113" s="1"/>
  <c r="Q205" i="114" s="1"/>
  <c r="Q205" i="115" s="1"/>
  <c r="Q205" i="116" s="1"/>
  <c r="Q205" i="117" s="1"/>
  <c r="Q205" i="118" s="1"/>
  <c r="Q205" i="119" s="1"/>
  <c r="Q205" i="120" s="1"/>
  <c r="Q205" i="121" s="1"/>
  <c r="Q205" i="122" s="1"/>
  <c r="Q205" i="123" s="1"/>
  <c r="Q205" i="124" s="1"/>
  <c r="Q205" i="125" s="1"/>
  <c r="Q205" i="126" s="1"/>
  <c r="Q205" i="127" s="1"/>
  <c r="Q205" i="128" s="1"/>
  <c r="Q205" i="129" s="1"/>
  <c r="Q205" i="130" s="1"/>
  <c r="Q205" i="131" s="1"/>
  <c r="Q205" i="132" s="1"/>
  <c r="Q205" i="133" s="1"/>
  <c r="Q205" i="134" s="1"/>
  <c r="Q205" i="135" s="1"/>
  <c r="Q205" i="136" s="1"/>
  <c r="Q205" i="137" s="1"/>
  <c r="Q205" i="138" s="1"/>
  <c r="Q205" i="139" s="1"/>
  <c r="Q205" i="140" s="1"/>
  <c r="Q205" i="141" s="1"/>
  <c r="Q205" i="142" s="1"/>
  <c r="Q205" i="143" s="1"/>
  <c r="Q205" i="144" s="1"/>
  <c r="Q205" i="145" s="1"/>
  <c r="Q205" i="146" s="1"/>
  <c r="Q205" i="147" s="1"/>
  <c r="Q205" i="148" s="1"/>
  <c r="Q205" i="149" s="1"/>
  <c r="Q205" i="150" s="1"/>
  <c r="Q205" i="151" s="1"/>
  <c r="Q205" i="152" s="1"/>
  <c r="Q205" i="153" s="1"/>
  <c r="Q205" i="154" s="1"/>
  <c r="Q205" i="155" s="1"/>
  <c r="Q205" i="156" s="1"/>
  <c r="Q205" i="157" s="1"/>
  <c r="Q205" i="158" s="1"/>
  <c r="Q205" i="159" s="1"/>
  <c r="Q205" i="160" s="1"/>
  <c r="Q205" i="161" s="1"/>
  <c r="Q205" i="162" s="1"/>
  <c r="Q205" i="163" s="1"/>
  <c r="Q202" i="106"/>
  <c r="Q202" i="107" s="1"/>
  <c r="Q202" i="108" s="1"/>
  <c r="Q202" i="109" s="1"/>
  <c r="Q202" i="110" s="1"/>
  <c r="Q202" i="111" s="1"/>
  <c r="Q202" i="112" s="1"/>
  <c r="Q202" i="113" s="1"/>
  <c r="Q202" i="114" s="1"/>
  <c r="Q202" i="115" s="1"/>
  <c r="Q202" i="116" s="1"/>
  <c r="Q202" i="117" s="1"/>
  <c r="Q202" i="118" s="1"/>
  <c r="Q202" i="119" s="1"/>
  <c r="Q202" i="120" s="1"/>
  <c r="Q202" i="121" s="1"/>
  <c r="Q202" i="122" s="1"/>
  <c r="Q202" i="123" s="1"/>
  <c r="Q202" i="124" s="1"/>
  <c r="Q202" i="125" s="1"/>
  <c r="Q202" i="126" s="1"/>
  <c r="Q202" i="127" s="1"/>
  <c r="Q202" i="128" s="1"/>
  <c r="Q202" i="129" s="1"/>
  <c r="Q202" i="130" s="1"/>
  <c r="Q202" i="131" s="1"/>
  <c r="Q202" i="132" s="1"/>
  <c r="Q202" i="133" s="1"/>
  <c r="Q202" i="134" s="1"/>
  <c r="Q202" i="135" s="1"/>
  <c r="Q202" i="136" s="1"/>
  <c r="Q202" i="137" s="1"/>
  <c r="Q202" i="138" s="1"/>
  <c r="Q202" i="139" s="1"/>
  <c r="Q202" i="140" s="1"/>
  <c r="Q202" i="141" s="1"/>
  <c r="Q202" i="142" s="1"/>
  <c r="Q202" i="143" s="1"/>
  <c r="Q202" i="144" s="1"/>
  <c r="Q202" i="145" s="1"/>
  <c r="Q202" i="146" s="1"/>
  <c r="Q202" i="147" s="1"/>
  <c r="Q202" i="148" s="1"/>
  <c r="Q202" i="149" s="1"/>
  <c r="Q202" i="150" s="1"/>
  <c r="Q202" i="151" s="1"/>
  <c r="Q202" i="152" s="1"/>
  <c r="Q202" i="153" s="1"/>
  <c r="Q202" i="154" s="1"/>
  <c r="Q202" i="155" s="1"/>
  <c r="Q202" i="156" s="1"/>
  <c r="Q202" i="157" s="1"/>
  <c r="Q202" i="158" s="1"/>
  <c r="Q202" i="159" s="1"/>
  <c r="Q202" i="160" s="1"/>
  <c r="Q202" i="161" s="1"/>
  <c r="Q202" i="162" s="1"/>
  <c r="Q202" i="163" s="1"/>
  <c r="Q198" i="106"/>
  <c r="Q198" i="107" s="1"/>
  <c r="Q198" i="108" s="1"/>
  <c r="Q198" i="109" s="1"/>
  <c r="Q198" i="110" s="1"/>
  <c r="Q198" i="111" s="1"/>
  <c r="Q198" i="112" s="1"/>
  <c r="Q198" i="113" s="1"/>
  <c r="Q198" i="114" s="1"/>
  <c r="Q198" i="115" s="1"/>
  <c r="Q198" i="116" s="1"/>
  <c r="Q198" i="117" s="1"/>
  <c r="Q198" i="118" s="1"/>
  <c r="Q198" i="119" s="1"/>
  <c r="Q198" i="120" s="1"/>
  <c r="Q198" i="121" s="1"/>
  <c r="Q198" i="122" s="1"/>
  <c r="Q198" i="123" s="1"/>
  <c r="Q198" i="124" s="1"/>
  <c r="Q198" i="125" s="1"/>
  <c r="Q198" i="126" s="1"/>
  <c r="Q198" i="127" s="1"/>
  <c r="Q198" i="128" s="1"/>
  <c r="Q198" i="129" s="1"/>
  <c r="Q198" i="130" s="1"/>
  <c r="Q198" i="131" s="1"/>
  <c r="Q198" i="132" s="1"/>
  <c r="Q198" i="133" s="1"/>
  <c r="Q198" i="134" s="1"/>
  <c r="Q198" i="135" s="1"/>
  <c r="Q198" i="136" s="1"/>
  <c r="Q198" i="137" s="1"/>
  <c r="Q198" i="138" s="1"/>
  <c r="Q198" i="139" s="1"/>
  <c r="Q198" i="140" s="1"/>
  <c r="Q198" i="141" s="1"/>
  <c r="Q198" i="142" s="1"/>
  <c r="Q198" i="143" s="1"/>
  <c r="Q198" i="144" s="1"/>
  <c r="Q198" i="145" s="1"/>
  <c r="Q198" i="146" s="1"/>
  <c r="Q198" i="147" s="1"/>
  <c r="Q198" i="148" s="1"/>
  <c r="Q198" i="149" s="1"/>
  <c r="Q198" i="150" s="1"/>
  <c r="Q198" i="151" s="1"/>
  <c r="Q198" i="152" s="1"/>
  <c r="Q198" i="153" s="1"/>
  <c r="Q198" i="154" s="1"/>
  <c r="Q198" i="155" s="1"/>
  <c r="Q198" i="156" s="1"/>
  <c r="Q198" i="157" s="1"/>
  <c r="Q198" i="158" s="1"/>
  <c r="Q198" i="159" s="1"/>
  <c r="Q198" i="160" s="1"/>
  <c r="Q198" i="161" s="1"/>
  <c r="Q198" i="162" s="1"/>
  <c r="Q198" i="163" s="1"/>
  <c r="Q213" i="106"/>
  <c r="Q213" i="107" s="1"/>
  <c r="Q213" i="108" s="1"/>
  <c r="Q213" i="109" s="1"/>
  <c r="Q213" i="110" s="1"/>
  <c r="Q213" i="111" s="1"/>
  <c r="Q213" i="112" s="1"/>
  <c r="Q213" i="113" s="1"/>
  <c r="Q213" i="114" s="1"/>
  <c r="Q213" i="115" s="1"/>
  <c r="Q213" i="116" s="1"/>
  <c r="Q213" i="117" s="1"/>
  <c r="Q213" i="118" s="1"/>
  <c r="Q213" i="119" s="1"/>
  <c r="Q213" i="120" s="1"/>
  <c r="Q213" i="121" s="1"/>
  <c r="Q213" i="122" s="1"/>
  <c r="Q213" i="123" s="1"/>
  <c r="Q213" i="124" s="1"/>
  <c r="Q213" i="125" s="1"/>
  <c r="Q213" i="126" s="1"/>
  <c r="Q213" i="127" s="1"/>
  <c r="Q213" i="128" s="1"/>
  <c r="Q213" i="129" s="1"/>
  <c r="Q213" i="130" s="1"/>
  <c r="Q213" i="131" s="1"/>
  <c r="Q213" i="132" s="1"/>
  <c r="Q213" i="133" s="1"/>
  <c r="Q213" i="134" s="1"/>
  <c r="Q213" i="135" s="1"/>
  <c r="Q213" i="136" s="1"/>
  <c r="Q213" i="137" s="1"/>
  <c r="Q213" i="138" s="1"/>
  <c r="Q213" i="139" s="1"/>
  <c r="Q213" i="140" s="1"/>
  <c r="Q213" i="141" s="1"/>
  <c r="Q213" i="142" s="1"/>
  <c r="Q213" i="143" s="1"/>
  <c r="Q213" i="144" s="1"/>
  <c r="Q213" i="145" s="1"/>
  <c r="Q213" i="146" s="1"/>
  <c r="Q213" i="147" s="1"/>
  <c r="Q213" i="148" s="1"/>
  <c r="Q213" i="149" s="1"/>
  <c r="Q213" i="150" s="1"/>
  <c r="Q213" i="151" s="1"/>
  <c r="Q213" i="152" s="1"/>
  <c r="Q213" i="153" s="1"/>
  <c r="Q213" i="154" s="1"/>
  <c r="Q213" i="155" s="1"/>
  <c r="Q213" i="156" s="1"/>
  <c r="Q213" i="157" s="1"/>
  <c r="Q213" i="158" s="1"/>
  <c r="Q213" i="159" s="1"/>
  <c r="Q213" i="160" s="1"/>
  <c r="Q213" i="161" s="1"/>
  <c r="Q213" i="162" s="1"/>
  <c r="Q213" i="163" s="1"/>
  <c r="Q209" i="106"/>
  <c r="Q209" i="107" s="1"/>
  <c r="Q209" i="108" s="1"/>
  <c r="Q209" i="109" s="1"/>
  <c r="Q209" i="110" s="1"/>
  <c r="Q209" i="111" s="1"/>
  <c r="Q209" i="112" s="1"/>
  <c r="Q209" i="113" s="1"/>
  <c r="Q209" i="114" s="1"/>
  <c r="Q209" i="115" s="1"/>
  <c r="Q209" i="116" s="1"/>
  <c r="Q209" i="117" s="1"/>
  <c r="Q209" i="118" s="1"/>
  <c r="Q209" i="119" s="1"/>
  <c r="Q209" i="120" s="1"/>
  <c r="Q209" i="121" s="1"/>
  <c r="Q209" i="122" s="1"/>
  <c r="Q209" i="123" s="1"/>
  <c r="Q209" i="124" s="1"/>
  <c r="Q209" i="125" s="1"/>
  <c r="Q209" i="126" s="1"/>
  <c r="Q209" i="127" s="1"/>
  <c r="Q209" i="128" s="1"/>
  <c r="Q209" i="129" s="1"/>
  <c r="Q209" i="130" s="1"/>
  <c r="Q209" i="131" s="1"/>
  <c r="Q209" i="132" s="1"/>
  <c r="Q209" i="133" s="1"/>
  <c r="Q209" i="134" s="1"/>
  <c r="Q209" i="135" s="1"/>
  <c r="Q209" i="136" s="1"/>
  <c r="Q209" i="137" s="1"/>
  <c r="Q209" i="138" s="1"/>
  <c r="Q209" i="139" s="1"/>
  <c r="Q209" i="140" s="1"/>
  <c r="Q209" i="141" s="1"/>
  <c r="Q209" i="142" s="1"/>
  <c r="Q209" i="143" s="1"/>
  <c r="Q209" i="144" s="1"/>
  <c r="Q209" i="145" s="1"/>
  <c r="Q209" i="146" s="1"/>
  <c r="Q209" i="147" s="1"/>
  <c r="Q209" i="148" s="1"/>
  <c r="Q209" i="149" s="1"/>
  <c r="Q209" i="150" s="1"/>
  <c r="Q209" i="151" s="1"/>
  <c r="Q209" i="152" s="1"/>
  <c r="Q209" i="153" s="1"/>
  <c r="Q209" i="154" s="1"/>
  <c r="Q209" i="155" s="1"/>
  <c r="Q209" i="156" s="1"/>
  <c r="Q209" i="157" s="1"/>
  <c r="Q209" i="158" s="1"/>
  <c r="Q209" i="159" s="1"/>
  <c r="Q209" i="160" s="1"/>
  <c r="Q209" i="161" s="1"/>
  <c r="Q209" i="162" s="1"/>
  <c r="Q209" i="163" s="1"/>
  <c r="Q208" i="106"/>
  <c r="Q208" i="107" s="1"/>
  <c r="Q208" i="108" s="1"/>
  <c r="Q208" i="109" s="1"/>
  <c r="Q208" i="110" s="1"/>
  <c r="Q208" i="111" s="1"/>
  <c r="Q208" i="112" s="1"/>
  <c r="Q208" i="113" s="1"/>
  <c r="Q208" i="114" s="1"/>
  <c r="Q208" i="115" s="1"/>
  <c r="Q208" i="116" s="1"/>
  <c r="Q208" i="117" s="1"/>
  <c r="Q208" i="118" s="1"/>
  <c r="Q208" i="119" s="1"/>
  <c r="Q208" i="120" s="1"/>
  <c r="Q208" i="121" s="1"/>
  <c r="Q208" i="122" s="1"/>
  <c r="Q208" i="123" s="1"/>
  <c r="Q208" i="124" s="1"/>
  <c r="Q208" i="125" s="1"/>
  <c r="Q208" i="126" s="1"/>
  <c r="Q208" i="127" s="1"/>
  <c r="Q208" i="128" s="1"/>
  <c r="Q208" i="129" s="1"/>
  <c r="Q208" i="130" s="1"/>
  <c r="Q208" i="131" s="1"/>
  <c r="Q208" i="132" s="1"/>
  <c r="Q208" i="133" s="1"/>
  <c r="Q208" i="134" s="1"/>
  <c r="Q208" i="135" s="1"/>
  <c r="Q208" i="136" s="1"/>
  <c r="Q208" i="137" s="1"/>
  <c r="Q208" i="138" s="1"/>
  <c r="Q208" i="139" s="1"/>
  <c r="Q208" i="140" s="1"/>
  <c r="Q208" i="141" s="1"/>
  <c r="Q208" i="142" s="1"/>
  <c r="Q208" i="143" s="1"/>
  <c r="Q208" i="144" s="1"/>
  <c r="Q208" i="145" s="1"/>
  <c r="Q208" i="146" s="1"/>
  <c r="Q208" i="147" s="1"/>
  <c r="Q208" i="148" s="1"/>
  <c r="Q208" i="149" s="1"/>
  <c r="Q208" i="150" s="1"/>
  <c r="Q208" i="151" s="1"/>
  <c r="Q208" i="152" s="1"/>
  <c r="Q208" i="153" s="1"/>
  <c r="Q208" i="154" s="1"/>
  <c r="Q208" i="155" s="1"/>
  <c r="Q208" i="156" s="1"/>
  <c r="Q208" i="157" s="1"/>
  <c r="Q208" i="158" s="1"/>
  <c r="Q208" i="159" s="1"/>
  <c r="Q208" i="160" s="1"/>
  <c r="Q208" i="161" s="1"/>
  <c r="Q208" i="162" s="1"/>
  <c r="Q208" i="163" s="1"/>
  <c r="Q206" i="106"/>
  <c r="Q206" i="107" s="1"/>
  <c r="Q206" i="108" s="1"/>
  <c r="Q206" i="109" s="1"/>
  <c r="Q206" i="110" s="1"/>
  <c r="Q206" i="111" s="1"/>
  <c r="Q206" i="112" s="1"/>
  <c r="Q206" i="113" s="1"/>
  <c r="Q206" i="114" s="1"/>
  <c r="Q206" i="115" s="1"/>
  <c r="Q206" i="116" s="1"/>
  <c r="Q206" i="117" s="1"/>
  <c r="Q206" i="118" s="1"/>
  <c r="Q206" i="119" s="1"/>
  <c r="Q206" i="120" s="1"/>
  <c r="Q206" i="121" s="1"/>
  <c r="Q206" i="122" s="1"/>
  <c r="Q206" i="123" s="1"/>
  <c r="Q206" i="124" s="1"/>
  <c r="Q206" i="125" s="1"/>
  <c r="Q206" i="126" s="1"/>
  <c r="Q206" i="127" s="1"/>
  <c r="Q206" i="128" s="1"/>
  <c r="Q206" i="129" s="1"/>
  <c r="Q206" i="130" s="1"/>
  <c r="Q206" i="131" s="1"/>
  <c r="Q206" i="132" s="1"/>
  <c r="Q206" i="133" s="1"/>
  <c r="Q206" i="134" s="1"/>
  <c r="Q206" i="135" s="1"/>
  <c r="Q206" i="136" s="1"/>
  <c r="Q206" i="137" s="1"/>
  <c r="Q206" i="138" s="1"/>
  <c r="Q206" i="139" s="1"/>
  <c r="Q206" i="140" s="1"/>
  <c r="Q206" i="141" s="1"/>
  <c r="Q206" i="142" s="1"/>
  <c r="Q206" i="143" s="1"/>
  <c r="Q206" i="144" s="1"/>
  <c r="Q206" i="145" s="1"/>
  <c r="Q206" i="146" s="1"/>
  <c r="Q206" i="147" s="1"/>
  <c r="Q206" i="148" s="1"/>
  <c r="Q206" i="149" s="1"/>
  <c r="Q206" i="150" s="1"/>
  <c r="Q206" i="151" s="1"/>
  <c r="Q206" i="152" s="1"/>
  <c r="Q206" i="153" s="1"/>
  <c r="Q206" i="154" s="1"/>
  <c r="Q206" i="155" s="1"/>
  <c r="Q206" i="156" s="1"/>
  <c r="Q206" i="157" s="1"/>
  <c r="Q206" i="158" s="1"/>
  <c r="Q206" i="159" s="1"/>
  <c r="Q206" i="160" s="1"/>
  <c r="Q206" i="161" s="1"/>
  <c r="Q206" i="162" s="1"/>
  <c r="Q206" i="163" s="1"/>
  <c r="Q204" i="106"/>
  <c r="Q204" i="107" s="1"/>
  <c r="Q204" i="108" s="1"/>
  <c r="Q204" i="109" s="1"/>
  <c r="Q204" i="110" s="1"/>
  <c r="Q204" i="111" s="1"/>
  <c r="Q204" i="112" s="1"/>
  <c r="Q204" i="113" s="1"/>
  <c r="Q204" i="114" s="1"/>
  <c r="Q204" i="115" s="1"/>
  <c r="Q204" i="116" s="1"/>
  <c r="Q204" i="117" s="1"/>
  <c r="Q204" i="118" s="1"/>
  <c r="Q204" i="119" s="1"/>
  <c r="Q204" i="120" s="1"/>
  <c r="Q204" i="121" s="1"/>
  <c r="Q204" i="122" s="1"/>
  <c r="Q204" i="123" s="1"/>
  <c r="Q204" i="124" s="1"/>
  <c r="Q204" i="125" s="1"/>
  <c r="Q204" i="126" s="1"/>
  <c r="Q204" i="127" s="1"/>
  <c r="Q204" i="128" s="1"/>
  <c r="Q204" i="129" s="1"/>
  <c r="Q204" i="130" s="1"/>
  <c r="Q204" i="131" s="1"/>
  <c r="Q204" i="132" s="1"/>
  <c r="Q204" i="133" s="1"/>
  <c r="Q204" i="134" s="1"/>
  <c r="Q204" i="135" s="1"/>
  <c r="Q204" i="136" s="1"/>
  <c r="Q204" i="137" s="1"/>
  <c r="Q204" i="138" s="1"/>
  <c r="Q204" i="139" s="1"/>
  <c r="Q204" i="140" s="1"/>
  <c r="Q204" i="141" s="1"/>
  <c r="Q204" i="142" s="1"/>
  <c r="Q204" i="143" s="1"/>
  <c r="Q204" i="144" s="1"/>
  <c r="Q204" i="145" s="1"/>
  <c r="Q204" i="146" s="1"/>
  <c r="Q204" i="147" s="1"/>
  <c r="Q204" i="148" s="1"/>
  <c r="Q204" i="149" s="1"/>
  <c r="Q204" i="150" s="1"/>
  <c r="Q204" i="151" s="1"/>
  <c r="Q204" i="152" s="1"/>
  <c r="Q204" i="153" s="1"/>
  <c r="Q204" i="154" s="1"/>
  <c r="Q204" i="155" s="1"/>
  <c r="Q204" i="156" s="1"/>
  <c r="Q204" i="157" s="1"/>
  <c r="Q204" i="158" s="1"/>
  <c r="Q204" i="159" s="1"/>
  <c r="Q204" i="160" s="1"/>
  <c r="Q204" i="161" s="1"/>
  <c r="Q204" i="162" s="1"/>
  <c r="Q204" i="163" s="1"/>
  <c r="Q201" i="106"/>
  <c r="Q201" i="107" s="1"/>
  <c r="Q201" i="108" s="1"/>
  <c r="Q201" i="109" s="1"/>
  <c r="Q201" i="110" s="1"/>
  <c r="Q201" i="111" s="1"/>
  <c r="Q201" i="112" s="1"/>
  <c r="Q201" i="113" s="1"/>
  <c r="Q201" i="114" s="1"/>
  <c r="Q201" i="115" s="1"/>
  <c r="Q201" i="116" s="1"/>
  <c r="Q201" i="117" s="1"/>
  <c r="Q201" i="118" s="1"/>
  <c r="Q201" i="119" s="1"/>
  <c r="Q201" i="120" s="1"/>
  <c r="Q201" i="121" s="1"/>
  <c r="Q201" i="122" s="1"/>
  <c r="Q201" i="123" s="1"/>
  <c r="Q201" i="124" s="1"/>
  <c r="Q201" i="125" s="1"/>
  <c r="Q201" i="126" s="1"/>
  <c r="Q201" i="127" s="1"/>
  <c r="Q201" i="128" s="1"/>
  <c r="Q201" i="129" s="1"/>
  <c r="Q201" i="130" s="1"/>
  <c r="Q201" i="131" s="1"/>
  <c r="Q201" i="132" s="1"/>
  <c r="Q201" i="133" s="1"/>
  <c r="Q201" i="134" s="1"/>
  <c r="Q201" i="135" s="1"/>
  <c r="Q201" i="136" s="1"/>
  <c r="Q201" i="137" s="1"/>
  <c r="Q201" i="138" s="1"/>
  <c r="Q201" i="139" s="1"/>
  <c r="Q201" i="140" s="1"/>
  <c r="Q201" i="141" s="1"/>
  <c r="Q201" i="142" s="1"/>
  <c r="Q201" i="143" s="1"/>
  <c r="Q201" i="144" s="1"/>
  <c r="Q201" i="145" s="1"/>
  <c r="Q201" i="146" s="1"/>
  <c r="Q201" i="147" s="1"/>
  <c r="Q201" i="148" s="1"/>
  <c r="Q201" i="149" s="1"/>
  <c r="Q201" i="150" s="1"/>
  <c r="Q201" i="151" s="1"/>
  <c r="Q201" i="152" s="1"/>
  <c r="Q201" i="153" s="1"/>
  <c r="Q201" i="154" s="1"/>
  <c r="Q201" i="155" s="1"/>
  <c r="Q201" i="156" s="1"/>
  <c r="Q201" i="157" s="1"/>
  <c r="Q201" i="158" s="1"/>
  <c r="Q201" i="159" s="1"/>
  <c r="Q201" i="160" s="1"/>
  <c r="Q201" i="161" s="1"/>
  <c r="Q201" i="162" s="1"/>
  <c r="Q201" i="163" s="1"/>
  <c r="Q200" i="106"/>
  <c r="Q200" i="107" s="1"/>
  <c r="Q200" i="108" s="1"/>
  <c r="Q200" i="109" s="1"/>
  <c r="Q200" i="110" s="1"/>
  <c r="Q200" i="111" s="1"/>
  <c r="Q200" i="112" s="1"/>
  <c r="Q200" i="113" s="1"/>
  <c r="Q200" i="114" s="1"/>
  <c r="Q200" i="115" s="1"/>
  <c r="Q200" i="116" s="1"/>
  <c r="Q200" i="117" s="1"/>
  <c r="Q200" i="118" s="1"/>
  <c r="Q200" i="119" s="1"/>
  <c r="Q200" i="120" s="1"/>
  <c r="Q200" i="121" s="1"/>
  <c r="Q200" i="122" s="1"/>
  <c r="Q200" i="123" s="1"/>
  <c r="Q200" i="124" s="1"/>
  <c r="Q200" i="125" s="1"/>
  <c r="Q200" i="126" s="1"/>
  <c r="Q200" i="127" s="1"/>
  <c r="Q200" i="128" s="1"/>
  <c r="Q200" i="129" s="1"/>
  <c r="Q200" i="130" s="1"/>
  <c r="Q200" i="131" s="1"/>
  <c r="Q200" i="132" s="1"/>
  <c r="Q200" i="133" s="1"/>
  <c r="Q200" i="134" s="1"/>
  <c r="Q200" i="135" s="1"/>
  <c r="Q200" i="136" s="1"/>
  <c r="Q200" i="137" s="1"/>
  <c r="Q200" i="138" s="1"/>
  <c r="Q200" i="139" s="1"/>
  <c r="Q200" i="140" s="1"/>
  <c r="Q200" i="141" s="1"/>
  <c r="Q200" i="142" s="1"/>
  <c r="Q200" i="143" s="1"/>
  <c r="Q200" i="144" s="1"/>
  <c r="Q200" i="145" s="1"/>
  <c r="Q200" i="146" s="1"/>
  <c r="Q200" i="147" s="1"/>
  <c r="Q200" i="148" s="1"/>
  <c r="Q200" i="149" s="1"/>
  <c r="Q200" i="150" s="1"/>
  <c r="Q200" i="151" s="1"/>
  <c r="Q200" i="152" s="1"/>
  <c r="Q200" i="153" s="1"/>
  <c r="Q200" i="154" s="1"/>
  <c r="Q200" i="155" s="1"/>
  <c r="Q200" i="156" s="1"/>
  <c r="Q200" i="157" s="1"/>
  <c r="Q200" i="158" s="1"/>
  <c r="Q200" i="159" s="1"/>
  <c r="Q200" i="160" s="1"/>
  <c r="Q200" i="161" s="1"/>
  <c r="Q200" i="162" s="1"/>
  <c r="Q200" i="163" s="1"/>
  <c r="Q197" i="106"/>
  <c r="Q197" i="107" s="1"/>
  <c r="Q197" i="108" s="1"/>
  <c r="Q197" i="109" s="1"/>
  <c r="Q197" i="110" s="1"/>
  <c r="Q197" i="111" s="1"/>
  <c r="Q197" i="112" s="1"/>
  <c r="Q197" i="113" s="1"/>
  <c r="Q197" i="114" s="1"/>
  <c r="Q197" i="115" s="1"/>
  <c r="Q197" i="116" s="1"/>
  <c r="Q197" i="117" s="1"/>
  <c r="Q197" i="118" s="1"/>
  <c r="Q197" i="119" s="1"/>
  <c r="Q197" i="120" s="1"/>
  <c r="Q197" i="121" s="1"/>
  <c r="Q197" i="122" s="1"/>
  <c r="Q197" i="123" s="1"/>
  <c r="Q197" i="124" s="1"/>
  <c r="Q197" i="125" s="1"/>
  <c r="Q197" i="126" s="1"/>
  <c r="Q197" i="127" s="1"/>
  <c r="Q197" i="128" s="1"/>
  <c r="Q197" i="129" s="1"/>
  <c r="Q197" i="130" s="1"/>
  <c r="Q197" i="131" s="1"/>
  <c r="Q197" i="132" s="1"/>
  <c r="Q197" i="133" s="1"/>
  <c r="Q197" i="134" s="1"/>
  <c r="Q197" i="135" s="1"/>
  <c r="Q197" i="136" s="1"/>
  <c r="Q197" i="137" s="1"/>
  <c r="Q197" i="138" s="1"/>
  <c r="Q197" i="139" s="1"/>
  <c r="Q197" i="140" s="1"/>
  <c r="Q197" i="141" s="1"/>
  <c r="Q197" i="142" s="1"/>
  <c r="Q197" i="143" s="1"/>
  <c r="Q197" i="144" s="1"/>
  <c r="Q197" i="145" s="1"/>
  <c r="Q197" i="146" s="1"/>
  <c r="Q197" i="147" s="1"/>
  <c r="Q197" i="148" s="1"/>
  <c r="Q197" i="149" s="1"/>
  <c r="Q197" i="150" s="1"/>
  <c r="Q197" i="151" s="1"/>
  <c r="Q197" i="152" s="1"/>
  <c r="Q197" i="153" s="1"/>
  <c r="Q197" i="154" s="1"/>
  <c r="Q197" i="155" s="1"/>
  <c r="Q197" i="156" s="1"/>
  <c r="Q197" i="157" s="1"/>
  <c r="Q197" i="158" s="1"/>
  <c r="Q197" i="159" s="1"/>
  <c r="Q197" i="160" s="1"/>
  <c r="Q197" i="161" s="1"/>
  <c r="Q197" i="162" s="1"/>
  <c r="Q197" i="163" s="1"/>
  <c r="Q196" i="106"/>
  <c r="Q196" i="107" s="1"/>
  <c r="Q196" i="108" s="1"/>
  <c r="Q196" i="109" s="1"/>
  <c r="Q196" i="110" s="1"/>
  <c r="Q196" i="111" s="1"/>
  <c r="Q196" i="112" s="1"/>
  <c r="Q196" i="113" s="1"/>
  <c r="Q196" i="114" s="1"/>
  <c r="Q196" i="115" s="1"/>
  <c r="Q196" i="116" s="1"/>
  <c r="Q196" i="117" s="1"/>
  <c r="Q196" i="118" s="1"/>
  <c r="Q196" i="119" s="1"/>
  <c r="Q196" i="120" s="1"/>
  <c r="Q196" i="121" s="1"/>
  <c r="Q196" i="122" s="1"/>
  <c r="Q196" i="123" s="1"/>
  <c r="Q196" i="124" s="1"/>
  <c r="Q196" i="125" s="1"/>
  <c r="Q196" i="126" s="1"/>
  <c r="Q196" i="127" s="1"/>
  <c r="Q196" i="128" s="1"/>
  <c r="Q196" i="129" s="1"/>
  <c r="Q196" i="130" s="1"/>
  <c r="Q196" i="131" s="1"/>
  <c r="Q196" i="132" s="1"/>
  <c r="Q196" i="133" s="1"/>
  <c r="Q196" i="134" s="1"/>
  <c r="Q196" i="135" s="1"/>
  <c r="Q196" i="136" s="1"/>
  <c r="Q196" i="137" s="1"/>
  <c r="Q196" i="138" s="1"/>
  <c r="Q196" i="139" s="1"/>
  <c r="Q196" i="140" s="1"/>
  <c r="Q196" i="141" s="1"/>
  <c r="Q196" i="142" s="1"/>
  <c r="Q196" i="143" s="1"/>
  <c r="Q196" i="144" s="1"/>
  <c r="Q196" i="145" s="1"/>
  <c r="Q196" i="146" s="1"/>
  <c r="Q196" i="147" s="1"/>
  <c r="Q196" i="148" s="1"/>
  <c r="Q196" i="149" s="1"/>
  <c r="Q196" i="150" s="1"/>
  <c r="Q196" i="151" s="1"/>
  <c r="Q196" i="152" s="1"/>
  <c r="Q196" i="153" s="1"/>
  <c r="Q196" i="154" s="1"/>
  <c r="Q196" i="155" s="1"/>
  <c r="Q196" i="156" s="1"/>
  <c r="Q196" i="157" s="1"/>
  <c r="Q196" i="158" s="1"/>
  <c r="Q196" i="159" s="1"/>
  <c r="Q196" i="160" s="1"/>
  <c r="Q196" i="161" s="1"/>
  <c r="Q196" i="162" s="1"/>
  <c r="Q196" i="163" s="1"/>
  <c r="Q195" i="106"/>
  <c r="Q195" i="107" s="1"/>
  <c r="Q195" i="108" s="1"/>
  <c r="Q195" i="109" s="1"/>
  <c r="Q195" i="110" s="1"/>
  <c r="Q195" i="111" s="1"/>
  <c r="Q195" i="112" s="1"/>
  <c r="Q195" i="113" s="1"/>
  <c r="Q195" i="114" s="1"/>
  <c r="Q195" i="115" s="1"/>
  <c r="Q195" i="116" s="1"/>
  <c r="Q195" i="117" s="1"/>
  <c r="Q195" i="118" s="1"/>
  <c r="Q195" i="119" s="1"/>
  <c r="Q195" i="120" s="1"/>
  <c r="Q195" i="121" s="1"/>
  <c r="Q195" i="122" s="1"/>
  <c r="Q195" i="123" s="1"/>
  <c r="Q195" i="124" s="1"/>
  <c r="Q195" i="125" s="1"/>
  <c r="Q195" i="126" s="1"/>
  <c r="Q195" i="127" s="1"/>
  <c r="Q195" i="128" s="1"/>
  <c r="Q195" i="129" s="1"/>
  <c r="Q195" i="130" s="1"/>
  <c r="Q195" i="131" s="1"/>
  <c r="Q195" i="132" s="1"/>
  <c r="Q195" i="133" s="1"/>
  <c r="Q195" i="134" s="1"/>
  <c r="Q195" i="135" s="1"/>
  <c r="Q195" i="136" s="1"/>
  <c r="Q195" i="137" s="1"/>
  <c r="Q195" i="138" s="1"/>
  <c r="Q195" i="139" s="1"/>
  <c r="Q195" i="140" s="1"/>
  <c r="Q195" i="141" s="1"/>
  <c r="Q195" i="142" s="1"/>
  <c r="Q195" i="143" s="1"/>
  <c r="Q195" i="144" s="1"/>
  <c r="Q195" i="145" s="1"/>
  <c r="Q195" i="146" s="1"/>
  <c r="Q195" i="147" s="1"/>
  <c r="Q195" i="148" s="1"/>
  <c r="Q195" i="149" s="1"/>
  <c r="Q195" i="150" s="1"/>
  <c r="Q195" i="151" s="1"/>
  <c r="Q195" i="152" s="1"/>
  <c r="Q195" i="153" s="1"/>
  <c r="Q195" i="154" s="1"/>
  <c r="Q195" i="155" s="1"/>
  <c r="Q195" i="156" s="1"/>
  <c r="Q195" i="157" s="1"/>
  <c r="Q195" i="158" s="1"/>
  <c r="Q195" i="159" s="1"/>
  <c r="Q195" i="160" s="1"/>
  <c r="Q195" i="161" s="1"/>
  <c r="Q195" i="162" s="1"/>
  <c r="Q195" i="163" s="1"/>
  <c r="Q194" i="106"/>
  <c r="Q194" i="107" s="1"/>
  <c r="Q194" i="108" s="1"/>
  <c r="Q194" i="109" s="1"/>
  <c r="Q194" i="110" s="1"/>
  <c r="Q194" i="111" s="1"/>
  <c r="Q194" i="112" s="1"/>
  <c r="Q194" i="113" s="1"/>
  <c r="Q194" i="114" s="1"/>
  <c r="Q194" i="115" s="1"/>
  <c r="Q194" i="116" s="1"/>
  <c r="Q194" i="117" s="1"/>
  <c r="Q194" i="118" s="1"/>
  <c r="Q194" i="119" s="1"/>
  <c r="Q194" i="120" s="1"/>
  <c r="Q194" i="121" s="1"/>
  <c r="Q194" i="122" s="1"/>
  <c r="Q194" i="123" s="1"/>
  <c r="Q194" i="124" s="1"/>
  <c r="Q194" i="125" s="1"/>
  <c r="Q194" i="126" s="1"/>
  <c r="Q194" i="127" s="1"/>
  <c r="Q194" i="128" s="1"/>
  <c r="Q194" i="129" s="1"/>
  <c r="Q194" i="130" s="1"/>
  <c r="Q194" i="131" s="1"/>
  <c r="Q194" i="132" s="1"/>
  <c r="Q194" i="133" s="1"/>
  <c r="Q194" i="134" s="1"/>
  <c r="Q194" i="135" s="1"/>
  <c r="Q194" i="136" s="1"/>
  <c r="Q194" i="137" s="1"/>
  <c r="Q194" i="138" s="1"/>
  <c r="Q194" i="139" s="1"/>
  <c r="Q194" i="140" s="1"/>
  <c r="Q194" i="141" s="1"/>
  <c r="Q194" i="142" s="1"/>
  <c r="Q194" i="143" s="1"/>
  <c r="Q194" i="144" s="1"/>
  <c r="Q194" i="145" s="1"/>
  <c r="Q194" i="146" s="1"/>
  <c r="Q194" i="147" s="1"/>
  <c r="Q194" i="148" s="1"/>
  <c r="Q194" i="149" s="1"/>
  <c r="Q194" i="150" s="1"/>
  <c r="Q194" i="151" s="1"/>
  <c r="Q194" i="152" s="1"/>
  <c r="Q194" i="153" s="1"/>
  <c r="Q194" i="154" s="1"/>
  <c r="Q194" i="155" s="1"/>
  <c r="Q194" i="156" s="1"/>
  <c r="Q194" i="157" s="1"/>
  <c r="Q194" i="158" s="1"/>
  <c r="Q194" i="159" s="1"/>
  <c r="Q194" i="160" s="1"/>
  <c r="Q194" i="161" s="1"/>
  <c r="Q194" i="162" s="1"/>
  <c r="Q194" i="163" s="1"/>
  <c r="Q193" i="106"/>
  <c r="Q193" i="107" s="1"/>
  <c r="Q193" i="108" s="1"/>
  <c r="Q193" i="109" s="1"/>
  <c r="Q193" i="110" s="1"/>
  <c r="Q193" i="111" s="1"/>
  <c r="Q193" i="112" s="1"/>
  <c r="Q193" i="113" s="1"/>
  <c r="Q193" i="114" s="1"/>
  <c r="Q193" i="115" s="1"/>
  <c r="Q193" i="116" s="1"/>
  <c r="Q193" i="117" s="1"/>
  <c r="Q193" i="118" s="1"/>
  <c r="Q193" i="119" s="1"/>
  <c r="Q193" i="120" s="1"/>
  <c r="Q193" i="121" s="1"/>
  <c r="Q193" i="122" s="1"/>
  <c r="Q193" i="123" s="1"/>
  <c r="Q193" i="124" s="1"/>
  <c r="Q193" i="125" s="1"/>
  <c r="Q193" i="126" s="1"/>
  <c r="Q193" i="127" s="1"/>
  <c r="Q193" i="128" s="1"/>
  <c r="Q193" i="129" s="1"/>
  <c r="Q193" i="130" s="1"/>
  <c r="Q193" i="131" s="1"/>
  <c r="Q193" i="132" s="1"/>
  <c r="Q193" i="133" s="1"/>
  <c r="Q193" i="134" s="1"/>
  <c r="Q193" i="135" s="1"/>
  <c r="Q193" i="136" s="1"/>
  <c r="Q193" i="137" s="1"/>
  <c r="Q193" i="138" s="1"/>
  <c r="Q193" i="139" s="1"/>
  <c r="Q193" i="140" s="1"/>
  <c r="Q193" i="141" s="1"/>
  <c r="Q193" i="142" s="1"/>
  <c r="Q193" i="143" s="1"/>
  <c r="Q193" i="144" s="1"/>
  <c r="Q193" i="145" s="1"/>
  <c r="Q193" i="146" s="1"/>
  <c r="Q193" i="147" s="1"/>
  <c r="Q193" i="148" s="1"/>
  <c r="Q193" i="149" s="1"/>
  <c r="Q193" i="150" s="1"/>
  <c r="Q193" i="151" s="1"/>
  <c r="Q193" i="152" s="1"/>
  <c r="Q193" i="153" s="1"/>
  <c r="Q193" i="154" s="1"/>
  <c r="Q193" i="155" s="1"/>
  <c r="Q193" i="156" s="1"/>
  <c r="Q193" i="157" s="1"/>
  <c r="Q193" i="158" s="1"/>
  <c r="Q193" i="159" s="1"/>
  <c r="Q193" i="160" s="1"/>
  <c r="Q193" i="161" s="1"/>
  <c r="Q193" i="162" s="1"/>
  <c r="Q193" i="163" s="1"/>
  <c r="Q192" i="106"/>
  <c r="Q192" i="107" s="1"/>
  <c r="Q192" i="108" s="1"/>
  <c r="Q192" i="109" s="1"/>
  <c r="Q192" i="110" s="1"/>
  <c r="Q192" i="111" s="1"/>
  <c r="Q192" i="112" s="1"/>
  <c r="Q192" i="113" s="1"/>
  <c r="Q192" i="114" s="1"/>
  <c r="Q192" i="115" s="1"/>
  <c r="Q192" i="116" s="1"/>
  <c r="Q192" i="117" s="1"/>
  <c r="Q192" i="118" s="1"/>
  <c r="Q192" i="119" s="1"/>
  <c r="Q192" i="120" s="1"/>
  <c r="Q192" i="121" s="1"/>
  <c r="Q192" i="122" s="1"/>
  <c r="Q192" i="123" s="1"/>
  <c r="Q192" i="124" s="1"/>
  <c r="Q192" i="125" s="1"/>
  <c r="Q192" i="126" s="1"/>
  <c r="Q192" i="127" s="1"/>
  <c r="Q192" i="128" s="1"/>
  <c r="Q192" i="129" s="1"/>
  <c r="Q192" i="130" s="1"/>
  <c r="Q192" i="131" s="1"/>
  <c r="Q192" i="132" s="1"/>
  <c r="Q192" i="133" s="1"/>
  <c r="Q192" i="134" s="1"/>
  <c r="Q192" i="135" s="1"/>
  <c r="Q192" i="136" s="1"/>
  <c r="Q192" i="137" s="1"/>
  <c r="Q192" i="138" s="1"/>
  <c r="Q192" i="139" s="1"/>
  <c r="Q192" i="140" s="1"/>
  <c r="Q192" i="141" s="1"/>
  <c r="Q192" i="142" s="1"/>
  <c r="Q192" i="143" s="1"/>
  <c r="Q192" i="144" s="1"/>
  <c r="Q192" i="145" s="1"/>
  <c r="Q192" i="146" s="1"/>
  <c r="Q192" i="147" s="1"/>
  <c r="Q192" i="148" s="1"/>
  <c r="Q192" i="149" s="1"/>
  <c r="Q192" i="150" s="1"/>
  <c r="Q192" i="151" s="1"/>
  <c r="Q192" i="152" s="1"/>
  <c r="Q192" i="153" s="1"/>
  <c r="Q192" i="154" s="1"/>
  <c r="Q192" i="155" s="1"/>
  <c r="Q192" i="156" s="1"/>
  <c r="Q192" i="157" s="1"/>
  <c r="Q192" i="158" s="1"/>
  <c r="Q192" i="159" s="1"/>
  <c r="Q192" i="160" s="1"/>
  <c r="Q192" i="161" s="1"/>
  <c r="Q192" i="162" s="1"/>
  <c r="Q192" i="163" s="1"/>
  <c r="Q190" i="106"/>
  <c r="Q190" i="107" s="1"/>
  <c r="Q190" i="108" s="1"/>
  <c r="Q190" i="109" s="1"/>
  <c r="Q190" i="110" s="1"/>
  <c r="Q190" i="111" s="1"/>
  <c r="Q190" i="112" s="1"/>
  <c r="Q190" i="113" s="1"/>
  <c r="Q190" i="114" s="1"/>
  <c r="Q190" i="115" s="1"/>
  <c r="Q190" i="116" s="1"/>
  <c r="Q190" i="117" s="1"/>
  <c r="Q190" i="118" s="1"/>
  <c r="Q190" i="119" s="1"/>
  <c r="Q190" i="120" s="1"/>
  <c r="Q190" i="121" s="1"/>
  <c r="Q190" i="122" s="1"/>
  <c r="Q190" i="123" s="1"/>
  <c r="Q190" i="124" s="1"/>
  <c r="Q190" i="125" s="1"/>
  <c r="Q190" i="126" s="1"/>
  <c r="Q190" i="127" s="1"/>
  <c r="Q190" i="128" s="1"/>
  <c r="Q190" i="129" s="1"/>
  <c r="Q190" i="130" s="1"/>
  <c r="Q190" i="131" s="1"/>
  <c r="Q190" i="132" s="1"/>
  <c r="Q190" i="133" s="1"/>
  <c r="Q190" i="134" s="1"/>
  <c r="Q190" i="135" s="1"/>
  <c r="Q190" i="136" s="1"/>
  <c r="Q190" i="137" s="1"/>
  <c r="Q190" i="138" s="1"/>
  <c r="Q190" i="139" s="1"/>
  <c r="Q190" i="140" s="1"/>
  <c r="Q190" i="141" s="1"/>
  <c r="Q190" i="142" s="1"/>
  <c r="Q190" i="143" s="1"/>
  <c r="Q190" i="144" s="1"/>
  <c r="Q190" i="145" s="1"/>
  <c r="Q190" i="146" s="1"/>
  <c r="Q190" i="147" s="1"/>
  <c r="Q190" i="148" s="1"/>
  <c r="Q190" i="149" s="1"/>
  <c r="Q190" i="150" s="1"/>
  <c r="Q190" i="151" s="1"/>
  <c r="Q190" i="152" s="1"/>
  <c r="Q190" i="153" s="1"/>
  <c r="Q190" i="154" s="1"/>
  <c r="Q190" i="155" s="1"/>
  <c r="Q190" i="156" s="1"/>
  <c r="Q190" i="157" s="1"/>
  <c r="Q190" i="158" s="1"/>
  <c r="Q190" i="159" s="1"/>
  <c r="Q190" i="160" s="1"/>
  <c r="Q190" i="161" s="1"/>
  <c r="Q190" i="162" s="1"/>
  <c r="Q190" i="163" s="1"/>
  <c r="Q189" i="106"/>
  <c r="Q189" i="107" s="1"/>
  <c r="Q189" i="108" s="1"/>
  <c r="Q189" i="109" s="1"/>
  <c r="Q189" i="110" s="1"/>
  <c r="Q189" i="111" s="1"/>
  <c r="Q189" i="112" s="1"/>
  <c r="Q189" i="113" s="1"/>
  <c r="Q189" i="114" s="1"/>
  <c r="Q189" i="115" s="1"/>
  <c r="Q189" i="116" s="1"/>
  <c r="Q189" i="117" s="1"/>
  <c r="Q189" i="118" s="1"/>
  <c r="Q189" i="119" s="1"/>
  <c r="Q189" i="120" s="1"/>
  <c r="Q189" i="121" s="1"/>
  <c r="Q189" i="122" s="1"/>
  <c r="Q189" i="123" s="1"/>
  <c r="Q189" i="124" s="1"/>
  <c r="Q189" i="125" s="1"/>
  <c r="Q189" i="126" s="1"/>
  <c r="Q189" i="127" s="1"/>
  <c r="Q189" i="128" s="1"/>
  <c r="Q189" i="129" s="1"/>
  <c r="Q189" i="130" s="1"/>
  <c r="Q189" i="131" s="1"/>
  <c r="Q189" i="132" s="1"/>
  <c r="Q189" i="133" s="1"/>
  <c r="Q189" i="134" s="1"/>
  <c r="Q189" i="135" s="1"/>
  <c r="Q189" i="136" s="1"/>
  <c r="Q189" i="137" s="1"/>
  <c r="Q189" i="138" s="1"/>
  <c r="Q189" i="139" s="1"/>
  <c r="Q189" i="140" s="1"/>
  <c r="Q189" i="141" s="1"/>
  <c r="Q189" i="142" s="1"/>
  <c r="Q189" i="143" s="1"/>
  <c r="Q189" i="144" s="1"/>
  <c r="Q189" i="145" s="1"/>
  <c r="Q189" i="146" s="1"/>
  <c r="Q189" i="147" s="1"/>
  <c r="Q189" i="148" s="1"/>
  <c r="Q189" i="149" s="1"/>
  <c r="Q189" i="150" s="1"/>
  <c r="Q189" i="151" s="1"/>
  <c r="Q189" i="152" s="1"/>
  <c r="Q189" i="153" s="1"/>
  <c r="Q189" i="154" s="1"/>
  <c r="Q189" i="155" s="1"/>
  <c r="Q189" i="156" s="1"/>
  <c r="Q189" i="157" s="1"/>
  <c r="Q189" i="158" s="1"/>
  <c r="Q189" i="159" s="1"/>
  <c r="Q189" i="160" s="1"/>
  <c r="Q189" i="161" s="1"/>
  <c r="Q189" i="162" s="1"/>
  <c r="Q189" i="163" s="1"/>
  <c r="Q188" i="106"/>
  <c r="Q188" i="107" s="1"/>
  <c r="Q188" i="108" s="1"/>
  <c r="Q188" i="109" s="1"/>
  <c r="Q188" i="110" s="1"/>
  <c r="Q188" i="111" s="1"/>
  <c r="Q188" i="112" s="1"/>
  <c r="Q188" i="113" s="1"/>
  <c r="Q188" i="114" s="1"/>
  <c r="Q188" i="115" s="1"/>
  <c r="Q188" i="116" s="1"/>
  <c r="Q188" i="117" s="1"/>
  <c r="Q188" i="118" s="1"/>
  <c r="Q188" i="119" s="1"/>
  <c r="Q188" i="120" s="1"/>
  <c r="Q188" i="121" s="1"/>
  <c r="Q188" i="122" s="1"/>
  <c r="Q188" i="123" s="1"/>
  <c r="Q188" i="124" s="1"/>
  <c r="Q188" i="125" s="1"/>
  <c r="Q188" i="126" s="1"/>
  <c r="Q188" i="127" s="1"/>
  <c r="Q188" i="128" s="1"/>
  <c r="Q188" i="129" s="1"/>
  <c r="Q188" i="130" s="1"/>
  <c r="Q188" i="131" s="1"/>
  <c r="Q188" i="132" s="1"/>
  <c r="Q188" i="133" s="1"/>
  <c r="Q188" i="134" s="1"/>
  <c r="Q188" i="135" s="1"/>
  <c r="Q188" i="136" s="1"/>
  <c r="Q188" i="137" s="1"/>
  <c r="Q188" i="138" s="1"/>
  <c r="Q188" i="139" s="1"/>
  <c r="Q188" i="140" s="1"/>
  <c r="Q188" i="141" s="1"/>
  <c r="Q188" i="142" s="1"/>
  <c r="Q188" i="143" s="1"/>
  <c r="Q188" i="144" s="1"/>
  <c r="Q188" i="145" s="1"/>
  <c r="Q188" i="146" s="1"/>
  <c r="Q188" i="147" s="1"/>
  <c r="Q188" i="148" s="1"/>
  <c r="Q188" i="149" s="1"/>
  <c r="Q188" i="150" s="1"/>
  <c r="Q188" i="151" s="1"/>
  <c r="Q188" i="152" s="1"/>
  <c r="Q188" i="153" s="1"/>
  <c r="Q188" i="154" s="1"/>
  <c r="Q188" i="155" s="1"/>
  <c r="Q188" i="156" s="1"/>
  <c r="Q188" i="157" s="1"/>
  <c r="Q188" i="158" s="1"/>
  <c r="Q188" i="159" s="1"/>
  <c r="Q188" i="160" s="1"/>
  <c r="Q188" i="161" s="1"/>
  <c r="Q188" i="162" s="1"/>
  <c r="Q188" i="163" s="1"/>
  <c r="Q186" i="106"/>
  <c r="Q186" i="107" s="1"/>
  <c r="Q186" i="108" s="1"/>
  <c r="Q186" i="109" s="1"/>
  <c r="Q186" i="110" s="1"/>
  <c r="Q186" i="111" s="1"/>
  <c r="Q186" i="112" s="1"/>
  <c r="Q186" i="113" s="1"/>
  <c r="Q186" i="114" s="1"/>
  <c r="Q186" i="115" s="1"/>
  <c r="Q186" i="116" s="1"/>
  <c r="Q186" i="117" s="1"/>
  <c r="Q186" i="118" s="1"/>
  <c r="Q186" i="119" s="1"/>
  <c r="Q186" i="120" s="1"/>
  <c r="Q186" i="121" s="1"/>
  <c r="Q186" i="122" s="1"/>
  <c r="Q186" i="123" s="1"/>
  <c r="Q186" i="124" s="1"/>
  <c r="Q186" i="125" s="1"/>
  <c r="Q186" i="126" s="1"/>
  <c r="Q186" i="127" s="1"/>
  <c r="Q186" i="128" s="1"/>
  <c r="Q186" i="129" s="1"/>
  <c r="Q186" i="130" s="1"/>
  <c r="Q186" i="131" s="1"/>
  <c r="Q186" i="132" s="1"/>
  <c r="Q186" i="133" s="1"/>
  <c r="Q186" i="134" s="1"/>
  <c r="Q186" i="135" s="1"/>
  <c r="Q186" i="136" s="1"/>
  <c r="Q186" i="137" s="1"/>
  <c r="Q186" i="138" s="1"/>
  <c r="Q186" i="139" s="1"/>
  <c r="Q186" i="140" s="1"/>
  <c r="Q186" i="141" s="1"/>
  <c r="Q186" i="142" s="1"/>
  <c r="Q186" i="143" s="1"/>
  <c r="Q186" i="144" s="1"/>
  <c r="Q186" i="145" s="1"/>
  <c r="Q186" i="146" s="1"/>
  <c r="Q186" i="147" s="1"/>
  <c r="Q186" i="148" s="1"/>
  <c r="Q186" i="149" s="1"/>
  <c r="Q186" i="150" s="1"/>
  <c r="Q186" i="151" s="1"/>
  <c r="Q186" i="152" s="1"/>
  <c r="Q186" i="153" s="1"/>
  <c r="Q186" i="154" s="1"/>
  <c r="Q186" i="155" s="1"/>
  <c r="Q186" i="156" s="1"/>
  <c r="Q186" i="157" s="1"/>
  <c r="Q186" i="158" s="1"/>
  <c r="Q186" i="159" s="1"/>
  <c r="Q186" i="160" s="1"/>
  <c r="Q186" i="161" s="1"/>
  <c r="Q186" i="162" s="1"/>
  <c r="Q186" i="163" s="1"/>
  <c r="Q185" i="106"/>
  <c r="Q185" i="107" s="1"/>
  <c r="Q185" i="108" s="1"/>
  <c r="Q185" i="109" s="1"/>
  <c r="Q185" i="110" s="1"/>
  <c r="Q185" i="111" s="1"/>
  <c r="Q185" i="112" s="1"/>
  <c r="Q185" i="113" s="1"/>
  <c r="Q185" i="114" s="1"/>
  <c r="Q185" i="115" s="1"/>
  <c r="Q185" i="116" s="1"/>
  <c r="Q185" i="117" s="1"/>
  <c r="Q185" i="118" s="1"/>
  <c r="Q185" i="119" s="1"/>
  <c r="Q185" i="120" s="1"/>
  <c r="Q185" i="121" s="1"/>
  <c r="Q185" i="122" s="1"/>
  <c r="Q185" i="123" s="1"/>
  <c r="Q185" i="124" s="1"/>
  <c r="Q185" i="125" s="1"/>
  <c r="Q185" i="126" s="1"/>
  <c r="Q185" i="127" s="1"/>
  <c r="Q185" i="128" s="1"/>
  <c r="Q185" i="129" s="1"/>
  <c r="Q185" i="130" s="1"/>
  <c r="Q185" i="131" s="1"/>
  <c r="Q185" i="132" s="1"/>
  <c r="Q185" i="133" s="1"/>
  <c r="Q185" i="134" s="1"/>
  <c r="Q185" i="135" s="1"/>
  <c r="Q185" i="136" s="1"/>
  <c r="Q185" i="137" s="1"/>
  <c r="Q185" i="138" s="1"/>
  <c r="Q185" i="139" s="1"/>
  <c r="Q185" i="140" s="1"/>
  <c r="Q185" i="141" s="1"/>
  <c r="Q185" i="142" s="1"/>
  <c r="Q185" i="143" s="1"/>
  <c r="Q185" i="144" s="1"/>
  <c r="Q185" i="145" s="1"/>
  <c r="Q185" i="146" s="1"/>
  <c r="Q185" i="147" s="1"/>
  <c r="Q185" i="148" s="1"/>
  <c r="Q185" i="149" s="1"/>
  <c r="Q185" i="150" s="1"/>
  <c r="Q185" i="151" s="1"/>
  <c r="Q185" i="152" s="1"/>
  <c r="Q185" i="153" s="1"/>
  <c r="Q185" i="154" s="1"/>
  <c r="Q185" i="155" s="1"/>
  <c r="Q185" i="156" s="1"/>
  <c r="Q185" i="157" s="1"/>
  <c r="Q185" i="158" s="1"/>
  <c r="Q185" i="159" s="1"/>
  <c r="Q185" i="160" s="1"/>
  <c r="Q185" i="161" s="1"/>
  <c r="Q185" i="162" s="1"/>
  <c r="Q185" i="163" s="1"/>
  <c r="Q184" i="106"/>
  <c r="Q184" i="107" s="1"/>
  <c r="Q184" i="108" s="1"/>
  <c r="Q184" i="109" s="1"/>
  <c r="Q184" i="110" s="1"/>
  <c r="Q184" i="111" s="1"/>
  <c r="Q184" i="112" s="1"/>
  <c r="Q184" i="113" s="1"/>
  <c r="Q184" i="114" s="1"/>
  <c r="Q184" i="115" s="1"/>
  <c r="Q184" i="116" s="1"/>
  <c r="Q184" i="117" s="1"/>
  <c r="Q184" i="118" s="1"/>
  <c r="Q184" i="119" s="1"/>
  <c r="Q184" i="120" s="1"/>
  <c r="Q184" i="121" s="1"/>
  <c r="Q184" i="122" s="1"/>
  <c r="Q184" i="123" s="1"/>
  <c r="Q184" i="124" s="1"/>
  <c r="Q184" i="125" s="1"/>
  <c r="Q184" i="126" s="1"/>
  <c r="Q184" i="127" s="1"/>
  <c r="Q184" i="128" s="1"/>
  <c r="Q184" i="129" s="1"/>
  <c r="Q184" i="130" s="1"/>
  <c r="Q184" i="131" s="1"/>
  <c r="Q184" i="132" s="1"/>
  <c r="Q184" i="133" s="1"/>
  <c r="Q184" i="134" s="1"/>
  <c r="Q184" i="135" s="1"/>
  <c r="Q184" i="136" s="1"/>
  <c r="Q184" i="137" s="1"/>
  <c r="Q184" i="138" s="1"/>
  <c r="Q184" i="139" s="1"/>
  <c r="Q184" i="140" s="1"/>
  <c r="Q184" i="141" s="1"/>
  <c r="Q184" i="142" s="1"/>
  <c r="Q184" i="143" s="1"/>
  <c r="Q184" i="144" s="1"/>
  <c r="Q184" i="145" s="1"/>
  <c r="Q184" i="146" s="1"/>
  <c r="Q184" i="147" s="1"/>
  <c r="Q184" i="148" s="1"/>
  <c r="Q184" i="149" s="1"/>
  <c r="Q184" i="150" s="1"/>
  <c r="Q184" i="151" s="1"/>
  <c r="Q184" i="152" s="1"/>
  <c r="Q184" i="153" s="1"/>
  <c r="Q184" i="154" s="1"/>
  <c r="Q184" i="155" s="1"/>
  <c r="Q184" i="156" s="1"/>
  <c r="Q184" i="157" s="1"/>
  <c r="Q184" i="158" s="1"/>
  <c r="Q184" i="159" s="1"/>
  <c r="Q184" i="160" s="1"/>
  <c r="Q184" i="161" s="1"/>
  <c r="Q184" i="162" s="1"/>
  <c r="Q184" i="163" s="1"/>
  <c r="Q183" i="106"/>
  <c r="Q183" i="107" s="1"/>
  <c r="Q183" i="108" s="1"/>
  <c r="Q183" i="109" s="1"/>
  <c r="Q183" i="110" s="1"/>
  <c r="Q183" i="111" s="1"/>
  <c r="Q183" i="112" s="1"/>
  <c r="Q183" i="113" s="1"/>
  <c r="Q183" i="114" s="1"/>
  <c r="Q183" i="115" s="1"/>
  <c r="Q183" i="116" s="1"/>
  <c r="Q183" i="117" s="1"/>
  <c r="Q183" i="118" s="1"/>
  <c r="Q183" i="119" s="1"/>
  <c r="Q183" i="120" s="1"/>
  <c r="Q183" i="121" s="1"/>
  <c r="Q183" i="122" s="1"/>
  <c r="Q183" i="123" s="1"/>
  <c r="Q183" i="124" s="1"/>
  <c r="Q183" i="125" s="1"/>
  <c r="Q183" i="126" s="1"/>
  <c r="Q183" i="127" s="1"/>
  <c r="Q183" i="128" s="1"/>
  <c r="Q183" i="129" s="1"/>
  <c r="Q183" i="130" s="1"/>
  <c r="Q183" i="131" s="1"/>
  <c r="Q183" i="132" s="1"/>
  <c r="Q183" i="133" s="1"/>
  <c r="Q183" i="134" s="1"/>
  <c r="Q183" i="135" s="1"/>
  <c r="Q183" i="136" s="1"/>
  <c r="Q183" i="137" s="1"/>
  <c r="Q183" i="138" s="1"/>
  <c r="Q183" i="139" s="1"/>
  <c r="Q183" i="140" s="1"/>
  <c r="Q183" i="141" s="1"/>
  <c r="Q183" i="142" s="1"/>
  <c r="Q183" i="143" s="1"/>
  <c r="Q183" i="144" s="1"/>
  <c r="Q183" i="145" s="1"/>
  <c r="Q183" i="146" s="1"/>
  <c r="Q183" i="147" s="1"/>
  <c r="Q183" i="148" s="1"/>
  <c r="Q183" i="149" s="1"/>
  <c r="Q183" i="150" s="1"/>
  <c r="Q183" i="151" s="1"/>
  <c r="Q183" i="152" s="1"/>
  <c r="Q183" i="153" s="1"/>
  <c r="Q183" i="154" s="1"/>
  <c r="Q183" i="155" s="1"/>
  <c r="Q183" i="156" s="1"/>
  <c r="Q183" i="157" s="1"/>
  <c r="Q183" i="158" s="1"/>
  <c r="Q183" i="159" s="1"/>
  <c r="Q183" i="160" s="1"/>
  <c r="Q183" i="161" s="1"/>
  <c r="Q183" i="162" s="1"/>
  <c r="Q183" i="163" s="1"/>
  <c r="Q182" i="106"/>
  <c r="Q182" i="107" s="1"/>
  <c r="Q182" i="108" s="1"/>
  <c r="Q182" i="109" s="1"/>
  <c r="Q182" i="110" s="1"/>
  <c r="Q182" i="111" s="1"/>
  <c r="Q182" i="112" s="1"/>
  <c r="Q182" i="113" s="1"/>
  <c r="Q182" i="114" s="1"/>
  <c r="Q182" i="115" s="1"/>
  <c r="Q182" i="116" s="1"/>
  <c r="Q182" i="117" s="1"/>
  <c r="Q182" i="118" s="1"/>
  <c r="Q182" i="119" s="1"/>
  <c r="Q182" i="120" s="1"/>
  <c r="Q182" i="121" s="1"/>
  <c r="Q182" i="122" s="1"/>
  <c r="Q182" i="123" s="1"/>
  <c r="Q182" i="124" s="1"/>
  <c r="Q182" i="125" s="1"/>
  <c r="Q182" i="126" s="1"/>
  <c r="Q182" i="127" s="1"/>
  <c r="Q182" i="128" s="1"/>
  <c r="Q182" i="129" s="1"/>
  <c r="Q182" i="130" s="1"/>
  <c r="Q182" i="131" s="1"/>
  <c r="Q182" i="132" s="1"/>
  <c r="Q182" i="133" s="1"/>
  <c r="Q182" i="134" s="1"/>
  <c r="Q182" i="135" s="1"/>
  <c r="Q182" i="136" s="1"/>
  <c r="Q182" i="137" s="1"/>
  <c r="Q182" i="138" s="1"/>
  <c r="Q182" i="139" s="1"/>
  <c r="Q182" i="140" s="1"/>
  <c r="Q182" i="141" s="1"/>
  <c r="Q182" i="142" s="1"/>
  <c r="Q182" i="143" s="1"/>
  <c r="Q182" i="144" s="1"/>
  <c r="Q182" i="145" s="1"/>
  <c r="Q182" i="146" s="1"/>
  <c r="Q182" i="147" s="1"/>
  <c r="Q182" i="148" s="1"/>
  <c r="Q182" i="149" s="1"/>
  <c r="Q182" i="150" s="1"/>
  <c r="Q182" i="151" s="1"/>
  <c r="Q182" i="152" s="1"/>
  <c r="Q182" i="153" s="1"/>
  <c r="Q182" i="154" s="1"/>
  <c r="Q182" i="155" s="1"/>
  <c r="Q182" i="156" s="1"/>
  <c r="Q182" i="157" s="1"/>
  <c r="Q182" i="158" s="1"/>
  <c r="Q182" i="159" s="1"/>
  <c r="Q182" i="160" s="1"/>
  <c r="Q182" i="161" s="1"/>
  <c r="Q182" i="162" s="1"/>
  <c r="Q182" i="163" s="1"/>
  <c r="Q181" i="106"/>
  <c r="Q181" i="107" s="1"/>
  <c r="Q181" i="108" s="1"/>
  <c r="Q181" i="109" s="1"/>
  <c r="Q181" i="110" s="1"/>
  <c r="Q181" i="111" s="1"/>
  <c r="Q181" i="112" s="1"/>
  <c r="Q181" i="113" s="1"/>
  <c r="Q181" i="114" s="1"/>
  <c r="Q181" i="115" s="1"/>
  <c r="Q181" i="116" s="1"/>
  <c r="Q181" i="117" s="1"/>
  <c r="Q181" i="118" s="1"/>
  <c r="Q181" i="119" s="1"/>
  <c r="Q181" i="120" s="1"/>
  <c r="Q181" i="121" s="1"/>
  <c r="Q181" i="122" s="1"/>
  <c r="Q181" i="123" s="1"/>
  <c r="Q181" i="124" s="1"/>
  <c r="Q181" i="125" s="1"/>
  <c r="Q181" i="126" s="1"/>
  <c r="Q181" i="127" s="1"/>
  <c r="Q181" i="128" s="1"/>
  <c r="Q181" i="129" s="1"/>
  <c r="Q181" i="130" s="1"/>
  <c r="Q181" i="131" s="1"/>
  <c r="Q181" i="132" s="1"/>
  <c r="Q181" i="133" s="1"/>
  <c r="Q181" i="134" s="1"/>
  <c r="Q181" i="135" s="1"/>
  <c r="Q181" i="136" s="1"/>
  <c r="Q181" i="137" s="1"/>
  <c r="Q181" i="138" s="1"/>
  <c r="Q181" i="139" s="1"/>
  <c r="Q181" i="140" s="1"/>
  <c r="Q181" i="141" s="1"/>
  <c r="Q181" i="142" s="1"/>
  <c r="Q181" i="143" s="1"/>
  <c r="Q181" i="144" s="1"/>
  <c r="Q181" i="145" s="1"/>
  <c r="Q181" i="146" s="1"/>
  <c r="Q181" i="147" s="1"/>
  <c r="Q181" i="148" s="1"/>
  <c r="Q181" i="149" s="1"/>
  <c r="Q181" i="150" s="1"/>
  <c r="Q181" i="151" s="1"/>
  <c r="Q181" i="152" s="1"/>
  <c r="Q181" i="153" s="1"/>
  <c r="Q181" i="154" s="1"/>
  <c r="Q181" i="155" s="1"/>
  <c r="Q181" i="156" s="1"/>
  <c r="Q181" i="157" s="1"/>
  <c r="Q181" i="158" s="1"/>
  <c r="Q181" i="159" s="1"/>
  <c r="Q181" i="160" s="1"/>
  <c r="Q181" i="161" s="1"/>
  <c r="Q181" i="162" s="1"/>
  <c r="Q181" i="163" s="1"/>
  <c r="Q180" i="106"/>
  <c r="Q180" i="107" s="1"/>
  <c r="Q180" i="108" s="1"/>
  <c r="Q180" i="109" s="1"/>
  <c r="Q180" i="110" s="1"/>
  <c r="Q180" i="111" s="1"/>
  <c r="Q180" i="112" s="1"/>
  <c r="Q180" i="113" s="1"/>
  <c r="Q180" i="114" s="1"/>
  <c r="Q180" i="115" s="1"/>
  <c r="Q180" i="116" s="1"/>
  <c r="Q180" i="117" s="1"/>
  <c r="Q180" i="118" s="1"/>
  <c r="Q180" i="119" s="1"/>
  <c r="Q180" i="120" s="1"/>
  <c r="Q180" i="121" s="1"/>
  <c r="Q180" i="122" s="1"/>
  <c r="Q180" i="123" s="1"/>
  <c r="Q180" i="124" s="1"/>
  <c r="Q180" i="125" s="1"/>
  <c r="Q180" i="126" s="1"/>
  <c r="Q180" i="127" s="1"/>
  <c r="Q180" i="128" s="1"/>
  <c r="Q180" i="129" s="1"/>
  <c r="Q180" i="130" s="1"/>
  <c r="Q180" i="131" s="1"/>
  <c r="Q180" i="132" s="1"/>
  <c r="Q180" i="133" s="1"/>
  <c r="Q180" i="134" s="1"/>
  <c r="Q180" i="135" s="1"/>
  <c r="Q180" i="136" s="1"/>
  <c r="Q180" i="137" s="1"/>
  <c r="Q180" i="138" s="1"/>
  <c r="Q180" i="139" s="1"/>
  <c r="Q180" i="140" s="1"/>
  <c r="Q180" i="141" s="1"/>
  <c r="Q180" i="142" s="1"/>
  <c r="Q180" i="143" s="1"/>
  <c r="Q180" i="144" s="1"/>
  <c r="Q180" i="145" s="1"/>
  <c r="Q180" i="146" s="1"/>
  <c r="Q180" i="147" s="1"/>
  <c r="Q180" i="148" s="1"/>
  <c r="Q180" i="149" s="1"/>
  <c r="Q180" i="150" s="1"/>
  <c r="Q180" i="151" s="1"/>
  <c r="Q180" i="152" s="1"/>
  <c r="Q180" i="153" s="1"/>
  <c r="Q180" i="154" s="1"/>
  <c r="Q180" i="155" s="1"/>
  <c r="Q180" i="156" s="1"/>
  <c r="Q180" i="157" s="1"/>
  <c r="Q180" i="158" s="1"/>
  <c r="Q180" i="159" s="1"/>
  <c r="Q180" i="160" s="1"/>
  <c r="Q180" i="161" s="1"/>
  <c r="Q180" i="162" s="1"/>
  <c r="Q180" i="163" s="1"/>
  <c r="Q178" i="106"/>
  <c r="Q178" i="107" s="1"/>
  <c r="Q178" i="108" s="1"/>
  <c r="Q178" i="109" s="1"/>
  <c r="Q178" i="110" s="1"/>
  <c r="Q178" i="111" s="1"/>
  <c r="Q178" i="112" s="1"/>
  <c r="Q178" i="113" s="1"/>
  <c r="Q178" i="114" s="1"/>
  <c r="Q178" i="115" s="1"/>
  <c r="Q178" i="116" s="1"/>
  <c r="Q178" i="117" s="1"/>
  <c r="Q178" i="118" s="1"/>
  <c r="Q178" i="119" s="1"/>
  <c r="Q178" i="120" s="1"/>
  <c r="Q178" i="121" s="1"/>
  <c r="Q178" i="122" s="1"/>
  <c r="Q178" i="123" s="1"/>
  <c r="Q178" i="124" s="1"/>
  <c r="Q178" i="125" s="1"/>
  <c r="Q178" i="126" s="1"/>
  <c r="Q178" i="127" s="1"/>
  <c r="Q178" i="128" s="1"/>
  <c r="Q178" i="129" s="1"/>
  <c r="Q178" i="130" s="1"/>
  <c r="Q178" i="131" s="1"/>
  <c r="Q178" i="132" s="1"/>
  <c r="Q178" i="133" s="1"/>
  <c r="Q178" i="134" s="1"/>
  <c r="Q178" i="135" s="1"/>
  <c r="Q178" i="136" s="1"/>
  <c r="Q178" i="137" s="1"/>
  <c r="Q178" i="138" s="1"/>
  <c r="Q178" i="139" s="1"/>
  <c r="Q178" i="140" s="1"/>
  <c r="Q178" i="141" s="1"/>
  <c r="Q178" i="142" s="1"/>
  <c r="Q178" i="143" s="1"/>
  <c r="Q178" i="144" s="1"/>
  <c r="Q178" i="145" s="1"/>
  <c r="Q178" i="146" s="1"/>
  <c r="Q178" i="147" s="1"/>
  <c r="Q178" i="148" s="1"/>
  <c r="Q178" i="149" s="1"/>
  <c r="Q178" i="150" s="1"/>
  <c r="Q178" i="151" s="1"/>
  <c r="Q178" i="152" s="1"/>
  <c r="Q178" i="153" s="1"/>
  <c r="Q178" i="154" s="1"/>
  <c r="Q178" i="155" s="1"/>
  <c r="Q178" i="156" s="1"/>
  <c r="Q178" i="157" s="1"/>
  <c r="Q178" i="158" s="1"/>
  <c r="Q178" i="159" s="1"/>
  <c r="Q178" i="160" s="1"/>
  <c r="Q178" i="161" s="1"/>
  <c r="Q178" i="162" s="1"/>
  <c r="Q178" i="163" s="1"/>
  <c r="Q177" i="106"/>
  <c r="Q177" i="107" s="1"/>
  <c r="Q177" i="108" s="1"/>
  <c r="Q177" i="109" s="1"/>
  <c r="Q177" i="110" s="1"/>
  <c r="Q177" i="111" s="1"/>
  <c r="Q177" i="112" s="1"/>
  <c r="Q177" i="113" s="1"/>
  <c r="Q177" i="114" s="1"/>
  <c r="Q177" i="115" s="1"/>
  <c r="Q177" i="116" s="1"/>
  <c r="Q177" i="117" s="1"/>
  <c r="Q177" i="118" s="1"/>
  <c r="Q177" i="119" s="1"/>
  <c r="Q177" i="120" s="1"/>
  <c r="Q177" i="121" s="1"/>
  <c r="Q177" i="122" s="1"/>
  <c r="Q177" i="123" s="1"/>
  <c r="Q177" i="124" s="1"/>
  <c r="Q177" i="125" s="1"/>
  <c r="Q177" i="126" s="1"/>
  <c r="Q177" i="127" s="1"/>
  <c r="Q177" i="128" s="1"/>
  <c r="Q177" i="129" s="1"/>
  <c r="Q177" i="130" s="1"/>
  <c r="Q177" i="131" s="1"/>
  <c r="Q177" i="132" s="1"/>
  <c r="Q177" i="133" s="1"/>
  <c r="Q177" i="134" s="1"/>
  <c r="Q177" i="135" s="1"/>
  <c r="Q177" i="136" s="1"/>
  <c r="Q177" i="137" s="1"/>
  <c r="Q177" i="138" s="1"/>
  <c r="Q177" i="139" s="1"/>
  <c r="Q177" i="140" s="1"/>
  <c r="Q177" i="141" s="1"/>
  <c r="Q177" i="142" s="1"/>
  <c r="Q177" i="143" s="1"/>
  <c r="Q177" i="144" s="1"/>
  <c r="Q177" i="145" s="1"/>
  <c r="Q177" i="146" s="1"/>
  <c r="Q177" i="147" s="1"/>
  <c r="Q177" i="148" s="1"/>
  <c r="Q177" i="149" s="1"/>
  <c r="Q177" i="150" s="1"/>
  <c r="Q177" i="151" s="1"/>
  <c r="Q177" i="152" s="1"/>
  <c r="Q177" i="153" s="1"/>
  <c r="Q177" i="154" s="1"/>
  <c r="Q177" i="155" s="1"/>
  <c r="Q177" i="156" s="1"/>
  <c r="Q177" i="157" s="1"/>
  <c r="Q177" i="158" s="1"/>
  <c r="Q177" i="159" s="1"/>
  <c r="Q177" i="160" s="1"/>
  <c r="Q177" i="161" s="1"/>
  <c r="Q177" i="162" s="1"/>
  <c r="Q177" i="163" s="1"/>
  <c r="Q176" i="106"/>
  <c r="Q176" i="107" s="1"/>
  <c r="Q176" i="108" s="1"/>
  <c r="Q176" i="109" s="1"/>
  <c r="Q176" i="110" s="1"/>
  <c r="Q176" i="111" s="1"/>
  <c r="Q176" i="112" s="1"/>
  <c r="Q176" i="113" s="1"/>
  <c r="Q176" i="114" s="1"/>
  <c r="Q176" i="115" s="1"/>
  <c r="Q176" i="116" s="1"/>
  <c r="Q176" i="117" s="1"/>
  <c r="Q176" i="118" s="1"/>
  <c r="Q176" i="119" s="1"/>
  <c r="Q176" i="120" s="1"/>
  <c r="Q176" i="121" s="1"/>
  <c r="Q176" i="122" s="1"/>
  <c r="Q176" i="123" s="1"/>
  <c r="Q176" i="124" s="1"/>
  <c r="Q176" i="125" s="1"/>
  <c r="Q176" i="126" s="1"/>
  <c r="Q176" i="127" s="1"/>
  <c r="Q176" i="128" s="1"/>
  <c r="Q176" i="129" s="1"/>
  <c r="Q176" i="130" s="1"/>
  <c r="Q176" i="131" s="1"/>
  <c r="Q176" i="132" s="1"/>
  <c r="Q176" i="133" s="1"/>
  <c r="Q176" i="134" s="1"/>
  <c r="Q176" i="135" s="1"/>
  <c r="Q176" i="136" s="1"/>
  <c r="Q176" i="137" s="1"/>
  <c r="Q176" i="138" s="1"/>
  <c r="Q176" i="139" s="1"/>
  <c r="Q176" i="140" s="1"/>
  <c r="Q176" i="141" s="1"/>
  <c r="Q176" i="142" s="1"/>
  <c r="Q176" i="143" s="1"/>
  <c r="Q176" i="144" s="1"/>
  <c r="Q176" i="145" s="1"/>
  <c r="Q176" i="146" s="1"/>
  <c r="Q176" i="147" s="1"/>
  <c r="Q176" i="148" s="1"/>
  <c r="Q176" i="149" s="1"/>
  <c r="Q176" i="150" s="1"/>
  <c r="Q176" i="151" s="1"/>
  <c r="Q176" i="152" s="1"/>
  <c r="Q176" i="153" s="1"/>
  <c r="Q176" i="154" s="1"/>
  <c r="Q176" i="155" s="1"/>
  <c r="Q176" i="156" s="1"/>
  <c r="Q176" i="157" s="1"/>
  <c r="Q176" i="158" s="1"/>
  <c r="Q176" i="159" s="1"/>
  <c r="Q176" i="160" s="1"/>
  <c r="Q176" i="161" s="1"/>
  <c r="Q176" i="162" s="1"/>
  <c r="Q176" i="163" s="1"/>
  <c r="Q174" i="106"/>
  <c r="Q174" i="107" s="1"/>
  <c r="Q174" i="108" s="1"/>
  <c r="Q174" i="109" s="1"/>
  <c r="Q174" i="110" s="1"/>
  <c r="Q174" i="111" s="1"/>
  <c r="Q174" i="112" s="1"/>
  <c r="Q174" i="113" s="1"/>
  <c r="Q174" i="114" s="1"/>
  <c r="Q174" i="115" s="1"/>
  <c r="Q174" i="116" s="1"/>
  <c r="Q174" i="117" s="1"/>
  <c r="Q174" i="118" s="1"/>
  <c r="Q174" i="119" s="1"/>
  <c r="Q174" i="120" s="1"/>
  <c r="Q174" i="121" s="1"/>
  <c r="Q174" i="122" s="1"/>
  <c r="Q174" i="123" s="1"/>
  <c r="Q174" i="124" s="1"/>
  <c r="Q174" i="125" s="1"/>
  <c r="Q174" i="126" s="1"/>
  <c r="Q174" i="127" s="1"/>
  <c r="Q174" i="128" s="1"/>
  <c r="Q174" i="129" s="1"/>
  <c r="Q174" i="130" s="1"/>
  <c r="Q174" i="131" s="1"/>
  <c r="Q174" i="132" s="1"/>
  <c r="Q174" i="133" s="1"/>
  <c r="Q174" i="134" s="1"/>
  <c r="Q174" i="135" s="1"/>
  <c r="Q174" i="136" s="1"/>
  <c r="Q174" i="137" s="1"/>
  <c r="Q174" i="138" s="1"/>
  <c r="Q174" i="139" s="1"/>
  <c r="Q174" i="140" s="1"/>
  <c r="Q174" i="141" s="1"/>
  <c r="Q174" i="142" s="1"/>
  <c r="Q174" i="143" s="1"/>
  <c r="Q174" i="144" s="1"/>
  <c r="Q174" i="145" s="1"/>
  <c r="Q174" i="146" s="1"/>
  <c r="Q174" i="147" s="1"/>
  <c r="Q174" i="148" s="1"/>
  <c r="Q174" i="149" s="1"/>
  <c r="Q174" i="150" s="1"/>
  <c r="Q174" i="151" s="1"/>
  <c r="Q174" i="152" s="1"/>
  <c r="Q174" i="153" s="1"/>
  <c r="Q174" i="154" s="1"/>
  <c r="Q174" i="155" s="1"/>
  <c r="Q174" i="156" s="1"/>
  <c r="Q174" i="157" s="1"/>
  <c r="Q174" i="158" s="1"/>
  <c r="Q174" i="159" s="1"/>
  <c r="Q174" i="160" s="1"/>
  <c r="Q174" i="161" s="1"/>
  <c r="Q174" i="162" s="1"/>
  <c r="Q174" i="163" s="1"/>
  <c r="Q173" i="106"/>
  <c r="Q173" i="107" s="1"/>
  <c r="Q173" i="108" s="1"/>
  <c r="Q173" i="109" s="1"/>
  <c r="Q173" i="110" s="1"/>
  <c r="Q173" i="111" s="1"/>
  <c r="Q173" i="112" s="1"/>
  <c r="Q173" i="113" s="1"/>
  <c r="Q173" i="114" s="1"/>
  <c r="Q173" i="115" s="1"/>
  <c r="Q173" i="116" s="1"/>
  <c r="Q173" i="117" s="1"/>
  <c r="Q173" i="118" s="1"/>
  <c r="Q173" i="119" s="1"/>
  <c r="Q173" i="120" s="1"/>
  <c r="Q173" i="121" s="1"/>
  <c r="Q173" i="122" s="1"/>
  <c r="Q173" i="123" s="1"/>
  <c r="Q173" i="124" s="1"/>
  <c r="Q173" i="125" s="1"/>
  <c r="Q173" i="126" s="1"/>
  <c r="Q173" i="127" s="1"/>
  <c r="Q173" i="128" s="1"/>
  <c r="Q173" i="129" s="1"/>
  <c r="Q173" i="130" s="1"/>
  <c r="Q173" i="131" s="1"/>
  <c r="Q173" i="132" s="1"/>
  <c r="Q173" i="133" s="1"/>
  <c r="Q173" i="134" s="1"/>
  <c r="Q173" i="135" s="1"/>
  <c r="Q173" i="136" s="1"/>
  <c r="Q173" i="137" s="1"/>
  <c r="Q173" i="138" s="1"/>
  <c r="Q173" i="139" s="1"/>
  <c r="Q173" i="140" s="1"/>
  <c r="Q173" i="141" s="1"/>
  <c r="Q173" i="142" s="1"/>
  <c r="Q173" i="143" s="1"/>
  <c r="Q173" i="144" s="1"/>
  <c r="Q173" i="145" s="1"/>
  <c r="Q173" i="146" s="1"/>
  <c r="Q173" i="147" s="1"/>
  <c r="Q173" i="148" s="1"/>
  <c r="Q173" i="149" s="1"/>
  <c r="Q173" i="150" s="1"/>
  <c r="Q173" i="151" s="1"/>
  <c r="Q173" i="152" s="1"/>
  <c r="Q173" i="153" s="1"/>
  <c r="Q173" i="154" s="1"/>
  <c r="Q173" i="155" s="1"/>
  <c r="Q173" i="156" s="1"/>
  <c r="Q173" i="157" s="1"/>
  <c r="Q173" i="158" s="1"/>
  <c r="Q173" i="159" s="1"/>
  <c r="Q173" i="160" s="1"/>
  <c r="Q173" i="161" s="1"/>
  <c r="Q173" i="162" s="1"/>
  <c r="Q173" i="163" s="1"/>
  <c r="Q172" i="106"/>
  <c r="Q172" i="107" s="1"/>
  <c r="Q172" i="108" s="1"/>
  <c r="Q172" i="109" s="1"/>
  <c r="Q172" i="110" s="1"/>
  <c r="Q172" i="111" s="1"/>
  <c r="Q172" i="112" s="1"/>
  <c r="Q172" i="113" s="1"/>
  <c r="Q172" i="114" s="1"/>
  <c r="Q172" i="115" s="1"/>
  <c r="Q172" i="116" s="1"/>
  <c r="Q172" i="117" s="1"/>
  <c r="Q172" i="118" s="1"/>
  <c r="Q172" i="119" s="1"/>
  <c r="Q172" i="120" s="1"/>
  <c r="Q172" i="121" s="1"/>
  <c r="Q172" i="122" s="1"/>
  <c r="Q172" i="123" s="1"/>
  <c r="Q172" i="124" s="1"/>
  <c r="Q172" i="125" s="1"/>
  <c r="Q172" i="126" s="1"/>
  <c r="Q172" i="127" s="1"/>
  <c r="Q172" i="128" s="1"/>
  <c r="Q172" i="129" s="1"/>
  <c r="Q172" i="130" s="1"/>
  <c r="Q172" i="131" s="1"/>
  <c r="Q172" i="132" s="1"/>
  <c r="Q172" i="133" s="1"/>
  <c r="Q172" i="134" s="1"/>
  <c r="Q172" i="135" s="1"/>
  <c r="Q172" i="136" s="1"/>
  <c r="Q172" i="137" s="1"/>
  <c r="Q172" i="138" s="1"/>
  <c r="Q172" i="139" s="1"/>
  <c r="Q172" i="140" s="1"/>
  <c r="Q172" i="141" s="1"/>
  <c r="Q172" i="142" s="1"/>
  <c r="Q172" i="143" s="1"/>
  <c r="Q172" i="144" s="1"/>
  <c r="Q172" i="145" s="1"/>
  <c r="Q172" i="146" s="1"/>
  <c r="Q172" i="147" s="1"/>
  <c r="Q172" i="148" s="1"/>
  <c r="Q172" i="149" s="1"/>
  <c r="Q172" i="150" s="1"/>
  <c r="Q172" i="151" s="1"/>
  <c r="Q172" i="152" s="1"/>
  <c r="Q172" i="153" s="1"/>
  <c r="Q172" i="154" s="1"/>
  <c r="Q172" i="155" s="1"/>
  <c r="Q172" i="156" s="1"/>
  <c r="Q172" i="157" s="1"/>
  <c r="Q172" i="158" s="1"/>
  <c r="Q172" i="159" s="1"/>
  <c r="Q172" i="160" s="1"/>
  <c r="Q172" i="161" s="1"/>
  <c r="Q172" i="162" s="1"/>
  <c r="Q172" i="163" s="1"/>
  <c r="Q170" i="106"/>
  <c r="Q170" i="107" s="1"/>
  <c r="Q170" i="108" s="1"/>
  <c r="Q170" i="109" s="1"/>
  <c r="Q170" i="110" s="1"/>
  <c r="Q170" i="111" s="1"/>
  <c r="Q170" i="112" s="1"/>
  <c r="Q170" i="113" s="1"/>
  <c r="Q170" i="114" s="1"/>
  <c r="Q170" i="115" s="1"/>
  <c r="Q170" i="116" s="1"/>
  <c r="Q170" i="117" s="1"/>
  <c r="Q170" i="118" s="1"/>
  <c r="Q170" i="119" s="1"/>
  <c r="Q170" i="120" s="1"/>
  <c r="Q170" i="121" s="1"/>
  <c r="Q170" i="122" s="1"/>
  <c r="Q170" i="123" s="1"/>
  <c r="Q170" i="124" s="1"/>
  <c r="Q170" i="125" s="1"/>
  <c r="Q170" i="126" s="1"/>
  <c r="Q170" i="127" s="1"/>
  <c r="Q170" i="128" s="1"/>
  <c r="Q170" i="129" s="1"/>
  <c r="Q170" i="130" s="1"/>
  <c r="Q170" i="131" s="1"/>
  <c r="Q170" i="132" s="1"/>
  <c r="Q170" i="133" s="1"/>
  <c r="Q170" i="134" s="1"/>
  <c r="Q170" i="135" s="1"/>
  <c r="Q170" i="136" s="1"/>
  <c r="Q170" i="137" s="1"/>
  <c r="Q170" i="138" s="1"/>
  <c r="Q170" i="139" s="1"/>
  <c r="Q170" i="140" s="1"/>
  <c r="Q170" i="141" s="1"/>
  <c r="Q170" i="142" s="1"/>
  <c r="Q170" i="143" s="1"/>
  <c r="Q170" i="144" s="1"/>
  <c r="Q170" i="145" s="1"/>
  <c r="Q170" i="146" s="1"/>
  <c r="Q170" i="147" s="1"/>
  <c r="Q170" i="148" s="1"/>
  <c r="Q170" i="149" s="1"/>
  <c r="Q170" i="150" s="1"/>
  <c r="Q170" i="151" s="1"/>
  <c r="Q170" i="152" s="1"/>
  <c r="Q170" i="153" s="1"/>
  <c r="Q170" i="154" s="1"/>
  <c r="Q170" i="155" s="1"/>
  <c r="Q170" i="156" s="1"/>
  <c r="Q170" i="157" s="1"/>
  <c r="Q170" i="158" s="1"/>
  <c r="Q170" i="159" s="1"/>
  <c r="Q170" i="160" s="1"/>
  <c r="Q170" i="161" s="1"/>
  <c r="Q170" i="162" s="1"/>
  <c r="Q170" i="163" s="1"/>
  <c r="Q169" i="106"/>
  <c r="Q169" i="107" s="1"/>
  <c r="Q169" i="108" s="1"/>
  <c r="Q169" i="109" s="1"/>
  <c r="Q169" i="110" s="1"/>
  <c r="Q169" i="111" s="1"/>
  <c r="Q169" i="112" s="1"/>
  <c r="Q169" i="113" s="1"/>
  <c r="Q169" i="114" s="1"/>
  <c r="Q169" i="115" s="1"/>
  <c r="Q169" i="116" s="1"/>
  <c r="Q169" i="117" s="1"/>
  <c r="Q169" i="118" s="1"/>
  <c r="Q169" i="119" s="1"/>
  <c r="Q169" i="120" s="1"/>
  <c r="Q169" i="121" s="1"/>
  <c r="Q169" i="122" s="1"/>
  <c r="Q169" i="123" s="1"/>
  <c r="Q169" i="124" s="1"/>
  <c r="Q169" i="125" s="1"/>
  <c r="Q169" i="126" s="1"/>
  <c r="Q169" i="127" s="1"/>
  <c r="Q169" i="128" s="1"/>
  <c r="Q169" i="129" s="1"/>
  <c r="Q169" i="130" s="1"/>
  <c r="Q169" i="131" s="1"/>
  <c r="Q169" i="132" s="1"/>
  <c r="Q169" i="133" s="1"/>
  <c r="Q169" i="134" s="1"/>
  <c r="Q169" i="135" s="1"/>
  <c r="Q169" i="136" s="1"/>
  <c r="Q169" i="137" s="1"/>
  <c r="Q169" i="138" s="1"/>
  <c r="Q169" i="139" s="1"/>
  <c r="Q169" i="140" s="1"/>
  <c r="Q169" i="141" s="1"/>
  <c r="Q169" i="142" s="1"/>
  <c r="Q169" i="143" s="1"/>
  <c r="Q169" i="144" s="1"/>
  <c r="Q169" i="145" s="1"/>
  <c r="Q169" i="146" s="1"/>
  <c r="Q169" i="147" s="1"/>
  <c r="Q169" i="148" s="1"/>
  <c r="Q169" i="149" s="1"/>
  <c r="Q169" i="150" s="1"/>
  <c r="Q169" i="151" s="1"/>
  <c r="Q169" i="152" s="1"/>
  <c r="Q169" i="153" s="1"/>
  <c r="Q169" i="154" s="1"/>
  <c r="Q169" i="155" s="1"/>
  <c r="Q169" i="156" s="1"/>
  <c r="Q169" i="157" s="1"/>
  <c r="Q169" i="158" s="1"/>
  <c r="Q169" i="159" s="1"/>
  <c r="Q169" i="160" s="1"/>
  <c r="Q169" i="161" s="1"/>
  <c r="Q169" i="162" s="1"/>
  <c r="Q169" i="163" s="1"/>
  <c r="Q168" i="106"/>
  <c r="Q168" i="107" s="1"/>
  <c r="Q168" i="108" s="1"/>
  <c r="Q168" i="109" s="1"/>
  <c r="Q168" i="110" s="1"/>
  <c r="Q168" i="111" s="1"/>
  <c r="Q168" i="112" s="1"/>
  <c r="Q168" i="113" s="1"/>
  <c r="Q168" i="114" s="1"/>
  <c r="Q168" i="115" s="1"/>
  <c r="Q168" i="116" s="1"/>
  <c r="Q168" i="117" s="1"/>
  <c r="Q168" i="118" s="1"/>
  <c r="Q168" i="119" s="1"/>
  <c r="Q168" i="120" s="1"/>
  <c r="Q168" i="121" s="1"/>
  <c r="Q168" i="122" s="1"/>
  <c r="Q168" i="123" s="1"/>
  <c r="Q168" i="124" s="1"/>
  <c r="Q168" i="125" s="1"/>
  <c r="Q168" i="126" s="1"/>
  <c r="Q168" i="127" s="1"/>
  <c r="Q168" i="128" s="1"/>
  <c r="Q168" i="129" s="1"/>
  <c r="Q168" i="130" s="1"/>
  <c r="Q168" i="131" s="1"/>
  <c r="Q168" i="132" s="1"/>
  <c r="Q168" i="133" s="1"/>
  <c r="Q168" i="134" s="1"/>
  <c r="Q168" i="135" s="1"/>
  <c r="Q168" i="136" s="1"/>
  <c r="Q168" i="137" s="1"/>
  <c r="Q168" i="138" s="1"/>
  <c r="Q168" i="139" s="1"/>
  <c r="Q168" i="140" s="1"/>
  <c r="Q168" i="141" s="1"/>
  <c r="Q168" i="142" s="1"/>
  <c r="Q168" i="143" s="1"/>
  <c r="Q168" i="144" s="1"/>
  <c r="Q168" i="145" s="1"/>
  <c r="Q168" i="146" s="1"/>
  <c r="Q168" i="147" s="1"/>
  <c r="Q168" i="148" s="1"/>
  <c r="Q168" i="149" s="1"/>
  <c r="Q168" i="150" s="1"/>
  <c r="Q168" i="151" s="1"/>
  <c r="Q168" i="152" s="1"/>
  <c r="Q168" i="153" s="1"/>
  <c r="Q168" i="154" s="1"/>
  <c r="Q168" i="155" s="1"/>
  <c r="Q168" i="156" s="1"/>
  <c r="Q168" i="157" s="1"/>
  <c r="Q168" i="158" s="1"/>
  <c r="Q168" i="159" s="1"/>
  <c r="Q168" i="160" s="1"/>
  <c r="Q168" i="161" s="1"/>
  <c r="Q168" i="162" s="1"/>
  <c r="Q168" i="163" s="1"/>
  <c r="Q166" i="106"/>
  <c r="Q166" i="107" s="1"/>
  <c r="Q166" i="108" s="1"/>
  <c r="Q166" i="109" s="1"/>
  <c r="Q166" i="110" s="1"/>
  <c r="Q166" i="111" s="1"/>
  <c r="Q166" i="112" s="1"/>
  <c r="Q166" i="113" s="1"/>
  <c r="Q166" i="114" s="1"/>
  <c r="Q166" i="115" s="1"/>
  <c r="Q166" i="116" s="1"/>
  <c r="Q166" i="117" s="1"/>
  <c r="Q166" i="118" s="1"/>
  <c r="Q166" i="119" s="1"/>
  <c r="Q166" i="120" s="1"/>
  <c r="Q166" i="121" s="1"/>
  <c r="Q166" i="122" s="1"/>
  <c r="Q166" i="123" s="1"/>
  <c r="Q166" i="124" s="1"/>
  <c r="Q166" i="125" s="1"/>
  <c r="Q166" i="126" s="1"/>
  <c r="Q166" i="127" s="1"/>
  <c r="Q166" i="128" s="1"/>
  <c r="Q166" i="129" s="1"/>
  <c r="Q166" i="130" s="1"/>
  <c r="Q166" i="131" s="1"/>
  <c r="Q166" i="132" s="1"/>
  <c r="Q166" i="133" s="1"/>
  <c r="Q166" i="134" s="1"/>
  <c r="Q166" i="135" s="1"/>
  <c r="Q166" i="136" s="1"/>
  <c r="Q166" i="137" s="1"/>
  <c r="Q166" i="138" s="1"/>
  <c r="Q166" i="139" s="1"/>
  <c r="Q166" i="140" s="1"/>
  <c r="Q166" i="141" s="1"/>
  <c r="Q166" i="142" s="1"/>
  <c r="Q166" i="143" s="1"/>
  <c r="Q166" i="144" s="1"/>
  <c r="Q166" i="145" s="1"/>
  <c r="Q166" i="146" s="1"/>
  <c r="Q166" i="147" s="1"/>
  <c r="Q166" i="148" s="1"/>
  <c r="Q166" i="149" s="1"/>
  <c r="Q166" i="150" s="1"/>
  <c r="Q166" i="151" s="1"/>
  <c r="Q166" i="152" s="1"/>
  <c r="Q166" i="153" s="1"/>
  <c r="Q166" i="154" s="1"/>
  <c r="Q166" i="155" s="1"/>
  <c r="Q166" i="156" s="1"/>
  <c r="Q166" i="157" s="1"/>
  <c r="Q166" i="158" s="1"/>
  <c r="Q166" i="159" s="1"/>
  <c r="Q166" i="160" s="1"/>
  <c r="Q166" i="161" s="1"/>
  <c r="Q166" i="162" s="1"/>
  <c r="Q166" i="163" s="1"/>
  <c r="Q165" i="106"/>
  <c r="Q165" i="107" s="1"/>
  <c r="Q165" i="108" s="1"/>
  <c r="Q165" i="109" s="1"/>
  <c r="Q165" i="110" s="1"/>
  <c r="Q165" i="111" s="1"/>
  <c r="Q165" i="112" s="1"/>
  <c r="Q165" i="113" s="1"/>
  <c r="Q165" i="114" s="1"/>
  <c r="Q165" i="115" s="1"/>
  <c r="Q165" i="116" s="1"/>
  <c r="Q165" i="117" s="1"/>
  <c r="Q165" i="118" s="1"/>
  <c r="Q165" i="119" s="1"/>
  <c r="Q165" i="120" s="1"/>
  <c r="Q165" i="121" s="1"/>
  <c r="Q165" i="122" s="1"/>
  <c r="Q165" i="123" s="1"/>
  <c r="Q165" i="124" s="1"/>
  <c r="Q165" i="125" s="1"/>
  <c r="Q165" i="126" s="1"/>
  <c r="Q165" i="127" s="1"/>
  <c r="Q165" i="128" s="1"/>
  <c r="Q165" i="129" s="1"/>
  <c r="Q165" i="130" s="1"/>
  <c r="Q165" i="131" s="1"/>
  <c r="Q165" i="132" s="1"/>
  <c r="Q165" i="133" s="1"/>
  <c r="Q165" i="134" s="1"/>
  <c r="Q165" i="135" s="1"/>
  <c r="Q165" i="136" s="1"/>
  <c r="Q165" i="137" s="1"/>
  <c r="Q165" i="138" s="1"/>
  <c r="Q165" i="139" s="1"/>
  <c r="Q165" i="140" s="1"/>
  <c r="Q165" i="141" s="1"/>
  <c r="Q165" i="142" s="1"/>
  <c r="Q165" i="143" s="1"/>
  <c r="Q165" i="144" s="1"/>
  <c r="Q165" i="145" s="1"/>
  <c r="Q165" i="146" s="1"/>
  <c r="Q165" i="147" s="1"/>
  <c r="Q165" i="148" s="1"/>
  <c r="Q165" i="149" s="1"/>
  <c r="Q165" i="150" s="1"/>
  <c r="Q165" i="151" s="1"/>
  <c r="Q165" i="152" s="1"/>
  <c r="Q165" i="153" s="1"/>
  <c r="Q165" i="154" s="1"/>
  <c r="Q165" i="155" s="1"/>
  <c r="Q165" i="156" s="1"/>
  <c r="Q165" i="157" s="1"/>
  <c r="Q165" i="158" s="1"/>
  <c r="Q165" i="159" s="1"/>
  <c r="Q165" i="160" s="1"/>
  <c r="Q165" i="161" s="1"/>
  <c r="Q165" i="162" s="1"/>
  <c r="Q165" i="163" s="1"/>
  <c r="Q164" i="106"/>
  <c r="Q164" i="107" s="1"/>
  <c r="Q164" i="108" s="1"/>
  <c r="Q164" i="109" s="1"/>
  <c r="Q164" i="110" s="1"/>
  <c r="Q164" i="111" s="1"/>
  <c r="Q164" i="112" s="1"/>
  <c r="Q164" i="113" s="1"/>
  <c r="Q164" i="114" s="1"/>
  <c r="Q164" i="115" s="1"/>
  <c r="Q164" i="116" s="1"/>
  <c r="Q164" i="117" s="1"/>
  <c r="Q164" i="118" s="1"/>
  <c r="Q164" i="119" s="1"/>
  <c r="Q164" i="120" s="1"/>
  <c r="Q164" i="121" s="1"/>
  <c r="Q164" i="122" s="1"/>
  <c r="Q164" i="123" s="1"/>
  <c r="Q164" i="124" s="1"/>
  <c r="Q164" i="125" s="1"/>
  <c r="Q164" i="126" s="1"/>
  <c r="Q164" i="127" s="1"/>
  <c r="Q164" i="128" s="1"/>
  <c r="Q164" i="129" s="1"/>
  <c r="Q164" i="130" s="1"/>
  <c r="Q164" i="131" s="1"/>
  <c r="Q164" i="132" s="1"/>
  <c r="Q164" i="133" s="1"/>
  <c r="Q164" i="134" s="1"/>
  <c r="Q164" i="135" s="1"/>
  <c r="Q164" i="136" s="1"/>
  <c r="Q164" i="137" s="1"/>
  <c r="Q164" i="138" s="1"/>
  <c r="Q164" i="139" s="1"/>
  <c r="Q164" i="140" s="1"/>
  <c r="Q164" i="141" s="1"/>
  <c r="Q164" i="142" s="1"/>
  <c r="Q164" i="143" s="1"/>
  <c r="Q164" i="144" s="1"/>
  <c r="Q164" i="145" s="1"/>
  <c r="Q164" i="146" s="1"/>
  <c r="Q164" i="147" s="1"/>
  <c r="Q164" i="148" s="1"/>
  <c r="Q164" i="149" s="1"/>
  <c r="Q164" i="150" s="1"/>
  <c r="Q164" i="151" s="1"/>
  <c r="Q164" i="152" s="1"/>
  <c r="Q164" i="153" s="1"/>
  <c r="Q164" i="154" s="1"/>
  <c r="Q164" i="155" s="1"/>
  <c r="Q164" i="156" s="1"/>
  <c r="Q164" i="157" s="1"/>
  <c r="Q164" i="158" s="1"/>
  <c r="Q164" i="159" s="1"/>
  <c r="Q164" i="160" s="1"/>
  <c r="Q164" i="161" s="1"/>
  <c r="Q164" i="162" s="1"/>
  <c r="Q164" i="163" s="1"/>
  <c r="Q162" i="106"/>
  <c r="Q162" i="107" s="1"/>
  <c r="Q162" i="108" s="1"/>
  <c r="Q162" i="109" s="1"/>
  <c r="Q162" i="110" s="1"/>
  <c r="Q162" i="111" s="1"/>
  <c r="Q162" i="112" s="1"/>
  <c r="Q162" i="113" s="1"/>
  <c r="Q162" i="114" s="1"/>
  <c r="Q162" i="115" s="1"/>
  <c r="Q162" i="116" s="1"/>
  <c r="Q162" i="117" s="1"/>
  <c r="Q162" i="118" s="1"/>
  <c r="Q162" i="119" s="1"/>
  <c r="Q162" i="120" s="1"/>
  <c r="Q162" i="121" s="1"/>
  <c r="Q162" i="122" s="1"/>
  <c r="Q162" i="123" s="1"/>
  <c r="Q162" i="124" s="1"/>
  <c r="Q162" i="125" s="1"/>
  <c r="Q162" i="126" s="1"/>
  <c r="Q162" i="127" s="1"/>
  <c r="Q162" i="128" s="1"/>
  <c r="Q162" i="129" s="1"/>
  <c r="Q162" i="130" s="1"/>
  <c r="Q162" i="131" s="1"/>
  <c r="Q162" i="132" s="1"/>
  <c r="Q162" i="133" s="1"/>
  <c r="Q162" i="134" s="1"/>
  <c r="Q162" i="135" s="1"/>
  <c r="Q162" i="136" s="1"/>
  <c r="Q162" i="137" s="1"/>
  <c r="Q162" i="138" s="1"/>
  <c r="Q162" i="139" s="1"/>
  <c r="Q162" i="140" s="1"/>
  <c r="Q162" i="141" s="1"/>
  <c r="Q162" i="142" s="1"/>
  <c r="Q162" i="143" s="1"/>
  <c r="Q162" i="144" s="1"/>
  <c r="Q162" i="145" s="1"/>
  <c r="Q162" i="146" s="1"/>
  <c r="Q162" i="147" s="1"/>
  <c r="Q162" i="148" s="1"/>
  <c r="Q162" i="149" s="1"/>
  <c r="Q162" i="150" s="1"/>
  <c r="Q162" i="151" s="1"/>
  <c r="Q162" i="152" s="1"/>
  <c r="Q162" i="153" s="1"/>
  <c r="Q162" i="154" s="1"/>
  <c r="Q162" i="155" s="1"/>
  <c r="Q162" i="156" s="1"/>
  <c r="Q162" i="157" s="1"/>
  <c r="Q162" i="158" s="1"/>
  <c r="Q162" i="159" s="1"/>
  <c r="Q162" i="160" s="1"/>
  <c r="Q162" i="161" s="1"/>
  <c r="Q162" i="162" s="1"/>
  <c r="Q162" i="163" s="1"/>
  <c r="Q161" i="106"/>
  <c r="Q161" i="107" s="1"/>
  <c r="Q161" i="108" s="1"/>
  <c r="Q161" i="109" s="1"/>
  <c r="Q161" i="110" s="1"/>
  <c r="Q161" i="111" s="1"/>
  <c r="Q161" i="112" s="1"/>
  <c r="Q161" i="113" s="1"/>
  <c r="Q161" i="114" s="1"/>
  <c r="Q161" i="115" s="1"/>
  <c r="Q161" i="116" s="1"/>
  <c r="Q161" i="117" s="1"/>
  <c r="Q161" i="118" s="1"/>
  <c r="Q161" i="119" s="1"/>
  <c r="Q161" i="120" s="1"/>
  <c r="Q161" i="121" s="1"/>
  <c r="Q161" i="122" s="1"/>
  <c r="Q161" i="123" s="1"/>
  <c r="Q161" i="124" s="1"/>
  <c r="Q161" i="125" s="1"/>
  <c r="Q161" i="126" s="1"/>
  <c r="Q161" i="127" s="1"/>
  <c r="Q161" i="128" s="1"/>
  <c r="Q161" i="129" s="1"/>
  <c r="Q161" i="130" s="1"/>
  <c r="Q161" i="131" s="1"/>
  <c r="Q161" i="132" s="1"/>
  <c r="Q161" i="133" s="1"/>
  <c r="Q161" i="134" s="1"/>
  <c r="Q161" i="135" s="1"/>
  <c r="Q161" i="136" s="1"/>
  <c r="Q161" i="137" s="1"/>
  <c r="Q161" i="138" s="1"/>
  <c r="Q161" i="139" s="1"/>
  <c r="Q161" i="140" s="1"/>
  <c r="Q161" i="141" s="1"/>
  <c r="Q161" i="142" s="1"/>
  <c r="Q161" i="143" s="1"/>
  <c r="Q161" i="144" s="1"/>
  <c r="Q161" i="145" s="1"/>
  <c r="Q161" i="146" s="1"/>
  <c r="Q161" i="147" s="1"/>
  <c r="Q161" i="148" s="1"/>
  <c r="Q161" i="149" s="1"/>
  <c r="Q161" i="150" s="1"/>
  <c r="Q161" i="151" s="1"/>
  <c r="Q161" i="152" s="1"/>
  <c r="Q161" i="153" s="1"/>
  <c r="Q161" i="154" s="1"/>
  <c r="Q161" i="155" s="1"/>
  <c r="Q161" i="156" s="1"/>
  <c r="Q161" i="157" s="1"/>
  <c r="Q161" i="158" s="1"/>
  <c r="Q161" i="159" s="1"/>
  <c r="Q161" i="160" s="1"/>
  <c r="Q161" i="161" s="1"/>
  <c r="Q161" i="162" s="1"/>
  <c r="Q161" i="163" s="1"/>
  <c r="Q160" i="106"/>
  <c r="Q160" i="107" s="1"/>
  <c r="Q160" i="108" s="1"/>
  <c r="Q160" i="109" s="1"/>
  <c r="Q160" i="110" s="1"/>
  <c r="Q160" i="111" s="1"/>
  <c r="Q160" i="112" s="1"/>
  <c r="Q160" i="113" s="1"/>
  <c r="Q160" i="114" s="1"/>
  <c r="Q160" i="115" s="1"/>
  <c r="Q160" i="116" s="1"/>
  <c r="Q160" i="117" s="1"/>
  <c r="Q160" i="118" s="1"/>
  <c r="Q160" i="119" s="1"/>
  <c r="Q160" i="120" s="1"/>
  <c r="Q160" i="121" s="1"/>
  <c r="Q160" i="122" s="1"/>
  <c r="Q160" i="123" s="1"/>
  <c r="Q160" i="124" s="1"/>
  <c r="Q160" i="125" s="1"/>
  <c r="Q160" i="126" s="1"/>
  <c r="Q160" i="127" s="1"/>
  <c r="Q160" i="128" s="1"/>
  <c r="Q160" i="129" s="1"/>
  <c r="Q160" i="130" s="1"/>
  <c r="Q160" i="131" s="1"/>
  <c r="Q160" i="132" s="1"/>
  <c r="Q160" i="133" s="1"/>
  <c r="Q160" i="134" s="1"/>
  <c r="Q160" i="135" s="1"/>
  <c r="Q160" i="136" s="1"/>
  <c r="Q160" i="137" s="1"/>
  <c r="Q160" i="138" s="1"/>
  <c r="Q160" i="139" s="1"/>
  <c r="Q160" i="140" s="1"/>
  <c r="Q160" i="141" s="1"/>
  <c r="Q160" i="142" s="1"/>
  <c r="Q160" i="143" s="1"/>
  <c r="Q160" i="144" s="1"/>
  <c r="Q160" i="145" s="1"/>
  <c r="Q160" i="146" s="1"/>
  <c r="Q160" i="147" s="1"/>
  <c r="Q160" i="148" s="1"/>
  <c r="Q160" i="149" s="1"/>
  <c r="Q160" i="150" s="1"/>
  <c r="Q160" i="151" s="1"/>
  <c r="Q160" i="152" s="1"/>
  <c r="Q160" i="153" s="1"/>
  <c r="Q160" i="154" s="1"/>
  <c r="Q160" i="155" s="1"/>
  <c r="Q160" i="156" s="1"/>
  <c r="Q160" i="157" s="1"/>
  <c r="Q160" i="158" s="1"/>
  <c r="Q160" i="159" s="1"/>
  <c r="Q160" i="160" s="1"/>
  <c r="Q160" i="161" s="1"/>
  <c r="Q160" i="162" s="1"/>
  <c r="Q160" i="163" s="1"/>
  <c r="Q158" i="106"/>
  <c r="Q158" i="107" s="1"/>
  <c r="Q158" i="108" s="1"/>
  <c r="Q158" i="109" s="1"/>
  <c r="Q158" i="110" s="1"/>
  <c r="Q158" i="111" s="1"/>
  <c r="Q158" i="112" s="1"/>
  <c r="Q158" i="113" s="1"/>
  <c r="Q158" i="114" s="1"/>
  <c r="Q158" i="115" s="1"/>
  <c r="Q158" i="116" s="1"/>
  <c r="Q158" i="117" s="1"/>
  <c r="Q158" i="118" s="1"/>
  <c r="Q158" i="119" s="1"/>
  <c r="Q158" i="120" s="1"/>
  <c r="Q158" i="121" s="1"/>
  <c r="Q158" i="122" s="1"/>
  <c r="Q158" i="123" s="1"/>
  <c r="Q158" i="124" s="1"/>
  <c r="Q158" i="125" s="1"/>
  <c r="Q158" i="126" s="1"/>
  <c r="Q158" i="127" s="1"/>
  <c r="Q158" i="128" s="1"/>
  <c r="Q158" i="129" s="1"/>
  <c r="Q158" i="130" s="1"/>
  <c r="Q158" i="131" s="1"/>
  <c r="Q158" i="132" s="1"/>
  <c r="Q158" i="133" s="1"/>
  <c r="Q158" i="134" s="1"/>
  <c r="Q158" i="135" s="1"/>
  <c r="Q158" i="136" s="1"/>
  <c r="Q158" i="137" s="1"/>
  <c r="Q158" i="138" s="1"/>
  <c r="Q158" i="139" s="1"/>
  <c r="Q158" i="140" s="1"/>
  <c r="Q158" i="141" s="1"/>
  <c r="Q158" i="142" s="1"/>
  <c r="Q158" i="143" s="1"/>
  <c r="Q158" i="144" s="1"/>
  <c r="Q158" i="145" s="1"/>
  <c r="Q158" i="146" s="1"/>
  <c r="Q158" i="147" s="1"/>
  <c r="Q158" i="148" s="1"/>
  <c r="Q158" i="149" s="1"/>
  <c r="Q158" i="150" s="1"/>
  <c r="Q158" i="151" s="1"/>
  <c r="Q158" i="152" s="1"/>
  <c r="Q158" i="153" s="1"/>
  <c r="Q158" i="154" s="1"/>
  <c r="Q158" i="155" s="1"/>
  <c r="Q158" i="156" s="1"/>
  <c r="Q158" i="157" s="1"/>
  <c r="Q158" i="158" s="1"/>
  <c r="Q158" i="159" s="1"/>
  <c r="Q158" i="160" s="1"/>
  <c r="Q158" i="161" s="1"/>
  <c r="Q158" i="162" s="1"/>
  <c r="Q158" i="163" s="1"/>
  <c r="Q157" i="106"/>
  <c r="Q157" i="107" s="1"/>
  <c r="Q157" i="108" s="1"/>
  <c r="Q157" i="109" s="1"/>
  <c r="Q157" i="110" s="1"/>
  <c r="Q157" i="111" s="1"/>
  <c r="Q157" i="112" s="1"/>
  <c r="Q157" i="113" s="1"/>
  <c r="Q157" i="114" s="1"/>
  <c r="Q157" i="115" s="1"/>
  <c r="Q157" i="116" s="1"/>
  <c r="Q157" i="117" s="1"/>
  <c r="Q157" i="118" s="1"/>
  <c r="Q157" i="119" s="1"/>
  <c r="Q157" i="120" s="1"/>
  <c r="Q157" i="121" s="1"/>
  <c r="Q157" i="122" s="1"/>
  <c r="Q157" i="123" s="1"/>
  <c r="Q157" i="124" s="1"/>
  <c r="Q157" i="125" s="1"/>
  <c r="Q157" i="126" s="1"/>
  <c r="Q157" i="127" s="1"/>
  <c r="Q157" i="128" s="1"/>
  <c r="Q157" i="129" s="1"/>
  <c r="Q157" i="130" s="1"/>
  <c r="Q157" i="131" s="1"/>
  <c r="Q157" i="132" s="1"/>
  <c r="Q157" i="133" s="1"/>
  <c r="Q157" i="134" s="1"/>
  <c r="Q157" i="135" s="1"/>
  <c r="Q157" i="136" s="1"/>
  <c r="Q157" i="137" s="1"/>
  <c r="Q157" i="138" s="1"/>
  <c r="Q157" i="139" s="1"/>
  <c r="Q157" i="140" s="1"/>
  <c r="Q157" i="141" s="1"/>
  <c r="Q157" i="142" s="1"/>
  <c r="Q157" i="143" s="1"/>
  <c r="Q157" i="144" s="1"/>
  <c r="Q157" i="145" s="1"/>
  <c r="Q157" i="146" s="1"/>
  <c r="Q157" i="147" s="1"/>
  <c r="Q157" i="148" s="1"/>
  <c r="Q157" i="149" s="1"/>
  <c r="Q157" i="150" s="1"/>
  <c r="Q157" i="151" s="1"/>
  <c r="Q157" i="152" s="1"/>
  <c r="Q157" i="153" s="1"/>
  <c r="Q157" i="154" s="1"/>
  <c r="Q157" i="155" s="1"/>
  <c r="Q157" i="156" s="1"/>
  <c r="Q157" i="157" s="1"/>
  <c r="Q157" i="158" s="1"/>
  <c r="Q157" i="159" s="1"/>
  <c r="Q157" i="160" s="1"/>
  <c r="Q157" i="161" s="1"/>
  <c r="Q157" i="162" s="1"/>
  <c r="Q157" i="163" s="1"/>
  <c r="Q156" i="106"/>
  <c r="Q156" i="107" s="1"/>
  <c r="Q156" i="108" s="1"/>
  <c r="Q156" i="109" s="1"/>
  <c r="Q156" i="110" s="1"/>
  <c r="Q156" i="111" s="1"/>
  <c r="Q156" i="112" s="1"/>
  <c r="Q156" i="113" s="1"/>
  <c r="Q156" i="114" s="1"/>
  <c r="Q156" i="115" s="1"/>
  <c r="Q156" i="116" s="1"/>
  <c r="Q156" i="117" s="1"/>
  <c r="Q156" i="118" s="1"/>
  <c r="Q156" i="119" s="1"/>
  <c r="Q156" i="120" s="1"/>
  <c r="Q156" i="121" s="1"/>
  <c r="Q156" i="122" s="1"/>
  <c r="Q156" i="123" s="1"/>
  <c r="Q156" i="124" s="1"/>
  <c r="Q156" i="125" s="1"/>
  <c r="Q156" i="126" s="1"/>
  <c r="Q156" i="127" s="1"/>
  <c r="Q156" i="128" s="1"/>
  <c r="Q156" i="129" s="1"/>
  <c r="Q156" i="130" s="1"/>
  <c r="Q156" i="131" s="1"/>
  <c r="Q156" i="132" s="1"/>
  <c r="Q156" i="133" s="1"/>
  <c r="Q156" i="134" s="1"/>
  <c r="Q156" i="135" s="1"/>
  <c r="Q156" i="136" s="1"/>
  <c r="Q156" i="137" s="1"/>
  <c r="Q156" i="138" s="1"/>
  <c r="Q156" i="139" s="1"/>
  <c r="Q156" i="140" s="1"/>
  <c r="Q156" i="141" s="1"/>
  <c r="Q156" i="142" s="1"/>
  <c r="Q156" i="143" s="1"/>
  <c r="Q156" i="144" s="1"/>
  <c r="Q156" i="145" s="1"/>
  <c r="Q156" i="146" s="1"/>
  <c r="Q156" i="147" s="1"/>
  <c r="Q156" i="148" s="1"/>
  <c r="Q156" i="149" s="1"/>
  <c r="Q156" i="150" s="1"/>
  <c r="Q156" i="151" s="1"/>
  <c r="Q156" i="152" s="1"/>
  <c r="Q156" i="153" s="1"/>
  <c r="Q156" i="154" s="1"/>
  <c r="Q156" i="155" s="1"/>
  <c r="Q156" i="156" s="1"/>
  <c r="Q156" i="157" s="1"/>
  <c r="Q156" i="158" s="1"/>
  <c r="Q156" i="159" s="1"/>
  <c r="Q156" i="160" s="1"/>
  <c r="Q156" i="161" s="1"/>
  <c r="Q156" i="162" s="1"/>
  <c r="Q156" i="163" s="1"/>
  <c r="Q154" i="106"/>
  <c r="Q154" i="107" s="1"/>
  <c r="Q154" i="108" s="1"/>
  <c r="Q154" i="109" s="1"/>
  <c r="Q154" i="110" s="1"/>
  <c r="Q154" i="111" s="1"/>
  <c r="Q154" i="112" s="1"/>
  <c r="Q154" i="113" s="1"/>
  <c r="Q154" i="114" s="1"/>
  <c r="Q154" i="115" s="1"/>
  <c r="Q154" i="116" s="1"/>
  <c r="Q154" i="117" s="1"/>
  <c r="Q154" i="118" s="1"/>
  <c r="Q154" i="119" s="1"/>
  <c r="Q154" i="120" s="1"/>
  <c r="Q154" i="121" s="1"/>
  <c r="Q154" i="122" s="1"/>
  <c r="Q154" i="123" s="1"/>
  <c r="Q154" i="124" s="1"/>
  <c r="Q154" i="125" s="1"/>
  <c r="Q154" i="126" s="1"/>
  <c r="Q154" i="127" s="1"/>
  <c r="Q154" i="128" s="1"/>
  <c r="Q154" i="129" s="1"/>
  <c r="Q154" i="130" s="1"/>
  <c r="Q154" i="131" s="1"/>
  <c r="Q154" i="132" s="1"/>
  <c r="Q154" i="133" s="1"/>
  <c r="Q154" i="134" s="1"/>
  <c r="Q154" i="135" s="1"/>
  <c r="Q154" i="136" s="1"/>
  <c r="Q154" i="137" s="1"/>
  <c r="Q154" i="138" s="1"/>
  <c r="Q154" i="139" s="1"/>
  <c r="Q154" i="140" s="1"/>
  <c r="Q154" i="141" s="1"/>
  <c r="Q154" i="142" s="1"/>
  <c r="Q154" i="143" s="1"/>
  <c r="Q154" i="144" s="1"/>
  <c r="Q154" i="145" s="1"/>
  <c r="Q154" i="146" s="1"/>
  <c r="Q154" i="147" s="1"/>
  <c r="Q154" i="148" s="1"/>
  <c r="Q154" i="149" s="1"/>
  <c r="Q154" i="150" s="1"/>
  <c r="Q154" i="151" s="1"/>
  <c r="Q154" i="152" s="1"/>
  <c r="Q154" i="153" s="1"/>
  <c r="Q154" i="154" s="1"/>
  <c r="Q154" i="155" s="1"/>
  <c r="Q154" i="156" s="1"/>
  <c r="Q154" i="157" s="1"/>
  <c r="Q154" i="158" s="1"/>
  <c r="Q154" i="159" s="1"/>
  <c r="Q154" i="160" s="1"/>
  <c r="Q154" i="161" s="1"/>
  <c r="Q154" i="162" s="1"/>
  <c r="Q154" i="163" s="1"/>
  <c r="Q153" i="106"/>
  <c r="Q153" i="107" s="1"/>
  <c r="Q153" i="108" s="1"/>
  <c r="Q153" i="109" s="1"/>
  <c r="Q153" i="110" s="1"/>
  <c r="Q153" i="111" s="1"/>
  <c r="Q153" i="112" s="1"/>
  <c r="Q153" i="113" s="1"/>
  <c r="Q153" i="114" s="1"/>
  <c r="Q153" i="115" s="1"/>
  <c r="Q153" i="116" s="1"/>
  <c r="Q153" i="117" s="1"/>
  <c r="Q153" i="118" s="1"/>
  <c r="Q153" i="119" s="1"/>
  <c r="Q153" i="120" s="1"/>
  <c r="Q153" i="121" s="1"/>
  <c r="Q153" i="122" s="1"/>
  <c r="Q153" i="123" s="1"/>
  <c r="Q153" i="124" s="1"/>
  <c r="Q153" i="125" s="1"/>
  <c r="Q153" i="126" s="1"/>
  <c r="Q153" i="127" s="1"/>
  <c r="Q153" i="128" s="1"/>
  <c r="Q153" i="129" s="1"/>
  <c r="Q153" i="130" s="1"/>
  <c r="Q153" i="131" s="1"/>
  <c r="Q153" i="132" s="1"/>
  <c r="Q153" i="133" s="1"/>
  <c r="Q153" i="134" s="1"/>
  <c r="Q153" i="135" s="1"/>
  <c r="Q153" i="136" s="1"/>
  <c r="Q153" i="137" s="1"/>
  <c r="Q153" i="138" s="1"/>
  <c r="Q153" i="139" s="1"/>
  <c r="Q153" i="140" s="1"/>
  <c r="Q153" i="141" s="1"/>
  <c r="Q153" i="142" s="1"/>
  <c r="Q153" i="143" s="1"/>
  <c r="Q153" i="144" s="1"/>
  <c r="Q153" i="145" s="1"/>
  <c r="Q153" i="146" s="1"/>
  <c r="Q153" i="147" s="1"/>
  <c r="Q153" i="148" s="1"/>
  <c r="Q153" i="149" s="1"/>
  <c r="Q153" i="150" s="1"/>
  <c r="Q153" i="151" s="1"/>
  <c r="Q153" i="152" s="1"/>
  <c r="Q153" i="153" s="1"/>
  <c r="Q153" i="154" s="1"/>
  <c r="Q153" i="155" s="1"/>
  <c r="Q153" i="156" s="1"/>
  <c r="Q153" i="157" s="1"/>
  <c r="Q153" i="158" s="1"/>
  <c r="Q153" i="159" s="1"/>
  <c r="Q153" i="160" s="1"/>
  <c r="Q153" i="161" s="1"/>
  <c r="Q153" i="162" s="1"/>
  <c r="Q153" i="163" s="1"/>
  <c r="Q152" i="106"/>
  <c r="Q152" i="107" s="1"/>
  <c r="Q152" i="108" s="1"/>
  <c r="Q152" i="109" s="1"/>
  <c r="Q152" i="110" s="1"/>
  <c r="Q152" i="111" s="1"/>
  <c r="Q152" i="112" s="1"/>
  <c r="Q152" i="113" s="1"/>
  <c r="Q152" i="114" s="1"/>
  <c r="Q152" i="115" s="1"/>
  <c r="Q152" i="116" s="1"/>
  <c r="Q152" i="117" s="1"/>
  <c r="Q152" i="118" s="1"/>
  <c r="Q152" i="119" s="1"/>
  <c r="Q152" i="120" s="1"/>
  <c r="Q152" i="121" s="1"/>
  <c r="Q152" i="122" s="1"/>
  <c r="Q152" i="123" s="1"/>
  <c r="Q152" i="124" s="1"/>
  <c r="Q152" i="125" s="1"/>
  <c r="Q152" i="126" s="1"/>
  <c r="Q152" i="127" s="1"/>
  <c r="Q152" i="128" s="1"/>
  <c r="Q152" i="129" s="1"/>
  <c r="Q152" i="130" s="1"/>
  <c r="Q152" i="131" s="1"/>
  <c r="Q152" i="132" s="1"/>
  <c r="Q152" i="133" s="1"/>
  <c r="Q152" i="134" s="1"/>
  <c r="Q152" i="135" s="1"/>
  <c r="Q152" i="136" s="1"/>
  <c r="Q152" i="137" s="1"/>
  <c r="Q152" i="138" s="1"/>
  <c r="Q152" i="139" s="1"/>
  <c r="Q152" i="140" s="1"/>
  <c r="Q152" i="141" s="1"/>
  <c r="Q152" i="142" s="1"/>
  <c r="Q152" i="143" s="1"/>
  <c r="Q152" i="144" s="1"/>
  <c r="Q152" i="145" s="1"/>
  <c r="Q152" i="146" s="1"/>
  <c r="Q152" i="147" s="1"/>
  <c r="Q152" i="148" s="1"/>
  <c r="Q152" i="149" s="1"/>
  <c r="Q152" i="150" s="1"/>
  <c r="Q152" i="151" s="1"/>
  <c r="Q152" i="152" s="1"/>
  <c r="Q152" i="153" s="1"/>
  <c r="Q152" i="154" s="1"/>
  <c r="Q152" i="155" s="1"/>
  <c r="Q152" i="156" s="1"/>
  <c r="Q152" i="157" s="1"/>
  <c r="Q152" i="158" s="1"/>
  <c r="Q152" i="159" s="1"/>
  <c r="Q152" i="160" s="1"/>
  <c r="Q152" i="161" s="1"/>
  <c r="Q152" i="162" s="1"/>
  <c r="Q152" i="163" s="1"/>
  <c r="Q150" i="106"/>
  <c r="Q150" i="107" s="1"/>
  <c r="Q150" i="108" s="1"/>
  <c r="Q150" i="109" s="1"/>
  <c r="Q150" i="110" s="1"/>
  <c r="Q150" i="111" s="1"/>
  <c r="Q150" i="112" s="1"/>
  <c r="Q150" i="113" s="1"/>
  <c r="Q150" i="114" s="1"/>
  <c r="Q150" i="115" s="1"/>
  <c r="Q150" i="116" s="1"/>
  <c r="Q150" i="117" s="1"/>
  <c r="Q150" i="118" s="1"/>
  <c r="Q150" i="119" s="1"/>
  <c r="Q150" i="120" s="1"/>
  <c r="Q150" i="121" s="1"/>
  <c r="Q150" i="122" s="1"/>
  <c r="Q150" i="123" s="1"/>
  <c r="Q150" i="124" s="1"/>
  <c r="Q150" i="125" s="1"/>
  <c r="Q150" i="126" s="1"/>
  <c r="Q150" i="127" s="1"/>
  <c r="Q150" i="128" s="1"/>
  <c r="Q150" i="129" s="1"/>
  <c r="Q150" i="130" s="1"/>
  <c r="Q150" i="131" s="1"/>
  <c r="Q150" i="132" s="1"/>
  <c r="Q150" i="133" s="1"/>
  <c r="Q150" i="134" s="1"/>
  <c r="Q150" i="135" s="1"/>
  <c r="Q150" i="136" s="1"/>
  <c r="Q150" i="137" s="1"/>
  <c r="Q150" i="138" s="1"/>
  <c r="Q150" i="139" s="1"/>
  <c r="Q150" i="140" s="1"/>
  <c r="Q150" i="141" s="1"/>
  <c r="Q150" i="142" s="1"/>
  <c r="Q150" i="143" s="1"/>
  <c r="Q150" i="144" s="1"/>
  <c r="Q150" i="145" s="1"/>
  <c r="Q150" i="146" s="1"/>
  <c r="Q150" i="147" s="1"/>
  <c r="Q150" i="148" s="1"/>
  <c r="Q150" i="149" s="1"/>
  <c r="Q150" i="150" s="1"/>
  <c r="Q150" i="151" s="1"/>
  <c r="Q150" i="152" s="1"/>
  <c r="Q150" i="153" s="1"/>
  <c r="Q150" i="154" s="1"/>
  <c r="Q150" i="155" s="1"/>
  <c r="Q150" i="156" s="1"/>
  <c r="Q150" i="157" s="1"/>
  <c r="Q150" i="158" s="1"/>
  <c r="Q150" i="159" s="1"/>
  <c r="Q150" i="160" s="1"/>
  <c r="Q150" i="161" s="1"/>
  <c r="Q150" i="162" s="1"/>
  <c r="Q150" i="163" s="1"/>
  <c r="Q149" i="106"/>
  <c r="Q149" i="107" s="1"/>
  <c r="Q149" i="108" s="1"/>
  <c r="Q149" i="109" s="1"/>
  <c r="Q149" i="110" s="1"/>
  <c r="Q149" i="111" s="1"/>
  <c r="Q149" i="112" s="1"/>
  <c r="Q149" i="113" s="1"/>
  <c r="Q149" i="114" s="1"/>
  <c r="Q149" i="115" s="1"/>
  <c r="Q149" i="116" s="1"/>
  <c r="Q149" i="117" s="1"/>
  <c r="Q149" i="118" s="1"/>
  <c r="Q149" i="119" s="1"/>
  <c r="Q149" i="120" s="1"/>
  <c r="Q149" i="121" s="1"/>
  <c r="Q149" i="122" s="1"/>
  <c r="Q149" i="123" s="1"/>
  <c r="Q149" i="124" s="1"/>
  <c r="Q149" i="125" s="1"/>
  <c r="Q149" i="126" s="1"/>
  <c r="Q149" i="127" s="1"/>
  <c r="Q149" i="128" s="1"/>
  <c r="Q149" i="129" s="1"/>
  <c r="Q149" i="130" s="1"/>
  <c r="Q149" i="131" s="1"/>
  <c r="Q149" i="132" s="1"/>
  <c r="Q149" i="133" s="1"/>
  <c r="Q149" i="134" s="1"/>
  <c r="Q149" i="135" s="1"/>
  <c r="Q149" i="136" s="1"/>
  <c r="Q149" i="137" s="1"/>
  <c r="Q149" i="138" s="1"/>
  <c r="Q149" i="139" s="1"/>
  <c r="Q149" i="140" s="1"/>
  <c r="Q149" i="141" s="1"/>
  <c r="Q149" i="142" s="1"/>
  <c r="Q149" i="143" s="1"/>
  <c r="Q149" i="144" s="1"/>
  <c r="Q149" i="145" s="1"/>
  <c r="Q149" i="146" s="1"/>
  <c r="Q149" i="147" s="1"/>
  <c r="Q149" i="148" s="1"/>
  <c r="Q149" i="149" s="1"/>
  <c r="Q149" i="150" s="1"/>
  <c r="Q149" i="151" s="1"/>
  <c r="Q149" i="152" s="1"/>
  <c r="Q149" i="153" s="1"/>
  <c r="Q149" i="154" s="1"/>
  <c r="Q149" i="155" s="1"/>
  <c r="Q149" i="156" s="1"/>
  <c r="Q149" i="157" s="1"/>
  <c r="Q149" i="158" s="1"/>
  <c r="Q149" i="159" s="1"/>
  <c r="Q149" i="160" s="1"/>
  <c r="Q149" i="161" s="1"/>
  <c r="Q149" i="162" s="1"/>
  <c r="Q149" i="163" s="1"/>
  <c r="Q148" i="106"/>
  <c r="Q148" i="107" s="1"/>
  <c r="Q148" i="108" s="1"/>
  <c r="Q148" i="109" s="1"/>
  <c r="Q148" i="110" s="1"/>
  <c r="Q148" i="111" s="1"/>
  <c r="Q148" i="112" s="1"/>
  <c r="Q148" i="113" s="1"/>
  <c r="Q148" i="114" s="1"/>
  <c r="Q148" i="115" s="1"/>
  <c r="Q148" i="116" s="1"/>
  <c r="Q148" i="117" s="1"/>
  <c r="Q148" i="118" s="1"/>
  <c r="Q148" i="119" s="1"/>
  <c r="Q148" i="120" s="1"/>
  <c r="Q148" i="121" s="1"/>
  <c r="Q148" i="122" s="1"/>
  <c r="Q148" i="123" s="1"/>
  <c r="Q148" i="124" s="1"/>
  <c r="Q148" i="125" s="1"/>
  <c r="Q148" i="126" s="1"/>
  <c r="Q148" i="127" s="1"/>
  <c r="Q148" i="128" s="1"/>
  <c r="Q148" i="129" s="1"/>
  <c r="Q148" i="130" s="1"/>
  <c r="Q148" i="131" s="1"/>
  <c r="Q148" i="132" s="1"/>
  <c r="Q148" i="133" s="1"/>
  <c r="Q148" i="134" s="1"/>
  <c r="Q148" i="135" s="1"/>
  <c r="Q148" i="136" s="1"/>
  <c r="Q148" i="137" s="1"/>
  <c r="Q148" i="138" s="1"/>
  <c r="Q148" i="139" s="1"/>
  <c r="Q148" i="140" s="1"/>
  <c r="Q148" i="141" s="1"/>
  <c r="Q148" i="142" s="1"/>
  <c r="Q148" i="143" s="1"/>
  <c r="Q148" i="144" s="1"/>
  <c r="Q148" i="145" s="1"/>
  <c r="Q148" i="146" s="1"/>
  <c r="Q148" i="147" s="1"/>
  <c r="Q148" i="148" s="1"/>
  <c r="Q148" i="149" s="1"/>
  <c r="Q148" i="150" s="1"/>
  <c r="Q148" i="151" s="1"/>
  <c r="Q148" i="152" s="1"/>
  <c r="Q148" i="153" s="1"/>
  <c r="Q148" i="154" s="1"/>
  <c r="Q148" i="155" s="1"/>
  <c r="Q148" i="156" s="1"/>
  <c r="Q148" i="157" s="1"/>
  <c r="Q148" i="158" s="1"/>
  <c r="Q148" i="159" s="1"/>
  <c r="Q148" i="160" s="1"/>
  <c r="Q148" i="161" s="1"/>
  <c r="Q148" i="162" s="1"/>
  <c r="Q148" i="163" s="1"/>
  <c r="Q146" i="106"/>
  <c r="Q146" i="107" s="1"/>
  <c r="Q146" i="108" s="1"/>
  <c r="Q146" i="109" s="1"/>
  <c r="Q146" i="110" s="1"/>
  <c r="Q146" i="111" s="1"/>
  <c r="Q146" i="112" s="1"/>
  <c r="Q146" i="113" s="1"/>
  <c r="Q146" i="114" s="1"/>
  <c r="Q146" i="115" s="1"/>
  <c r="Q146" i="116" s="1"/>
  <c r="Q146" i="117" s="1"/>
  <c r="Q146" i="118" s="1"/>
  <c r="Q146" i="119" s="1"/>
  <c r="Q146" i="120" s="1"/>
  <c r="Q146" i="121" s="1"/>
  <c r="Q146" i="122" s="1"/>
  <c r="Q146" i="123" s="1"/>
  <c r="Q146" i="124" s="1"/>
  <c r="Q146" i="125" s="1"/>
  <c r="Q146" i="126" s="1"/>
  <c r="Q146" i="127" s="1"/>
  <c r="Q146" i="128" s="1"/>
  <c r="Q146" i="129" s="1"/>
  <c r="Q146" i="130" s="1"/>
  <c r="Q146" i="131" s="1"/>
  <c r="Q146" i="132" s="1"/>
  <c r="Q146" i="133" s="1"/>
  <c r="Q146" i="134" s="1"/>
  <c r="Q146" i="135" s="1"/>
  <c r="Q146" i="136" s="1"/>
  <c r="Q146" i="137" s="1"/>
  <c r="Q146" i="138" s="1"/>
  <c r="Q146" i="139" s="1"/>
  <c r="Q146" i="140" s="1"/>
  <c r="Q146" i="141" s="1"/>
  <c r="Q146" i="142" s="1"/>
  <c r="Q146" i="143" s="1"/>
  <c r="Q146" i="144" s="1"/>
  <c r="Q146" i="145" s="1"/>
  <c r="Q146" i="146" s="1"/>
  <c r="Q146" i="147" s="1"/>
  <c r="Q146" i="148" s="1"/>
  <c r="Q146" i="149" s="1"/>
  <c r="Q146" i="150" s="1"/>
  <c r="Q146" i="151" s="1"/>
  <c r="Q146" i="152" s="1"/>
  <c r="Q146" i="153" s="1"/>
  <c r="Q146" i="154" s="1"/>
  <c r="Q146" i="155" s="1"/>
  <c r="Q146" i="156" s="1"/>
  <c r="Q146" i="157" s="1"/>
  <c r="Q146" i="158" s="1"/>
  <c r="Q146" i="159" s="1"/>
  <c r="Q146" i="160" s="1"/>
  <c r="Q146" i="161" s="1"/>
  <c r="Q146" i="162" s="1"/>
  <c r="Q146" i="163" s="1"/>
  <c r="Q145" i="106"/>
  <c r="Q145" i="107" s="1"/>
  <c r="Q145" i="108" s="1"/>
  <c r="Q145" i="109" s="1"/>
  <c r="Q145" i="110" s="1"/>
  <c r="Q145" i="111" s="1"/>
  <c r="Q145" i="112" s="1"/>
  <c r="Q145" i="113" s="1"/>
  <c r="Q145" i="114" s="1"/>
  <c r="Q145" i="115" s="1"/>
  <c r="Q145" i="116" s="1"/>
  <c r="Q145" i="117" s="1"/>
  <c r="Q145" i="118" s="1"/>
  <c r="Q145" i="119" s="1"/>
  <c r="Q145" i="120" s="1"/>
  <c r="Q145" i="121" s="1"/>
  <c r="Q145" i="122" s="1"/>
  <c r="Q145" i="123" s="1"/>
  <c r="Q145" i="124" s="1"/>
  <c r="Q145" i="125" s="1"/>
  <c r="Q145" i="126" s="1"/>
  <c r="Q145" i="127" s="1"/>
  <c r="Q145" i="128" s="1"/>
  <c r="Q145" i="129" s="1"/>
  <c r="Q145" i="130" s="1"/>
  <c r="Q145" i="131" s="1"/>
  <c r="Q145" i="132" s="1"/>
  <c r="Q145" i="133" s="1"/>
  <c r="Q145" i="134" s="1"/>
  <c r="Q145" i="135" s="1"/>
  <c r="Q145" i="136" s="1"/>
  <c r="Q145" i="137" s="1"/>
  <c r="Q145" i="138" s="1"/>
  <c r="Q145" i="139" s="1"/>
  <c r="Q145" i="140" s="1"/>
  <c r="Q145" i="141" s="1"/>
  <c r="Q145" i="142" s="1"/>
  <c r="Q145" i="143" s="1"/>
  <c r="Q145" i="144" s="1"/>
  <c r="Q145" i="145" s="1"/>
  <c r="Q145" i="146" s="1"/>
  <c r="Q145" i="147" s="1"/>
  <c r="Q145" i="148" s="1"/>
  <c r="Q145" i="149" s="1"/>
  <c r="Q145" i="150" s="1"/>
  <c r="Q145" i="151" s="1"/>
  <c r="Q145" i="152" s="1"/>
  <c r="Q145" i="153" s="1"/>
  <c r="Q145" i="154" s="1"/>
  <c r="Q145" i="155" s="1"/>
  <c r="Q145" i="156" s="1"/>
  <c r="Q145" i="157" s="1"/>
  <c r="Q145" i="158" s="1"/>
  <c r="Q145" i="159" s="1"/>
  <c r="Q145" i="160" s="1"/>
  <c r="Q145" i="161" s="1"/>
  <c r="Q145" i="162" s="1"/>
  <c r="Q145" i="163" s="1"/>
  <c r="Q144" i="106"/>
  <c r="Q144" i="107" s="1"/>
  <c r="Q144" i="108" s="1"/>
  <c r="Q144" i="109" s="1"/>
  <c r="Q144" i="110" s="1"/>
  <c r="Q144" i="111" s="1"/>
  <c r="Q144" i="112" s="1"/>
  <c r="Q144" i="113" s="1"/>
  <c r="Q144" i="114" s="1"/>
  <c r="Q144" i="115" s="1"/>
  <c r="Q144" i="116" s="1"/>
  <c r="Q144" i="117" s="1"/>
  <c r="Q144" i="118" s="1"/>
  <c r="Q144" i="119" s="1"/>
  <c r="Q144" i="120" s="1"/>
  <c r="Q144" i="121" s="1"/>
  <c r="Q144" i="122" s="1"/>
  <c r="Q144" i="123" s="1"/>
  <c r="Q144" i="124" s="1"/>
  <c r="Q144" i="125" s="1"/>
  <c r="Q144" i="126" s="1"/>
  <c r="Q144" i="127" s="1"/>
  <c r="Q144" i="128" s="1"/>
  <c r="Q144" i="129" s="1"/>
  <c r="Q144" i="130" s="1"/>
  <c r="Q144" i="131" s="1"/>
  <c r="Q144" i="132" s="1"/>
  <c r="Q144" i="133" s="1"/>
  <c r="Q144" i="134" s="1"/>
  <c r="Q144" i="135" s="1"/>
  <c r="Q144" i="136" s="1"/>
  <c r="Q144" i="137" s="1"/>
  <c r="Q144" i="138" s="1"/>
  <c r="Q144" i="139" s="1"/>
  <c r="Q144" i="140" s="1"/>
  <c r="Q144" i="141" s="1"/>
  <c r="Q144" i="142" s="1"/>
  <c r="Q144" i="143" s="1"/>
  <c r="Q144" i="144" s="1"/>
  <c r="Q144" i="145" s="1"/>
  <c r="Q144" i="146" s="1"/>
  <c r="Q144" i="147" s="1"/>
  <c r="Q144" i="148" s="1"/>
  <c r="Q144" i="149" s="1"/>
  <c r="Q144" i="150" s="1"/>
  <c r="Q144" i="151" s="1"/>
  <c r="Q144" i="152" s="1"/>
  <c r="Q144" i="153" s="1"/>
  <c r="Q144" i="154" s="1"/>
  <c r="Q144" i="155" s="1"/>
  <c r="Q144" i="156" s="1"/>
  <c r="Q144" i="157" s="1"/>
  <c r="Q144" i="158" s="1"/>
  <c r="Q144" i="159" s="1"/>
  <c r="Q144" i="160" s="1"/>
  <c r="Q144" i="161" s="1"/>
  <c r="Q144" i="162" s="1"/>
  <c r="Q144" i="163" s="1"/>
  <c r="Q142" i="106"/>
  <c r="Q142" i="107" s="1"/>
  <c r="Q142" i="108" s="1"/>
  <c r="Q142" i="109" s="1"/>
  <c r="Q142" i="110" s="1"/>
  <c r="Q142" i="111" s="1"/>
  <c r="Q142" i="112" s="1"/>
  <c r="Q142" i="113" s="1"/>
  <c r="Q142" i="114" s="1"/>
  <c r="Q142" i="115" s="1"/>
  <c r="Q142" i="116" s="1"/>
  <c r="Q142" i="117" s="1"/>
  <c r="Q142" i="118" s="1"/>
  <c r="Q142" i="119" s="1"/>
  <c r="Q142" i="120" s="1"/>
  <c r="Q142" i="121" s="1"/>
  <c r="Q142" i="122" s="1"/>
  <c r="Q142" i="123" s="1"/>
  <c r="Q142" i="124" s="1"/>
  <c r="Q142" i="125" s="1"/>
  <c r="Q142" i="126" s="1"/>
  <c r="Q142" i="127" s="1"/>
  <c r="Q142" i="128" s="1"/>
  <c r="Q142" i="129" s="1"/>
  <c r="Q142" i="130" s="1"/>
  <c r="Q142" i="131" s="1"/>
  <c r="Q142" i="132" s="1"/>
  <c r="Q142" i="133" s="1"/>
  <c r="Q142" i="134" s="1"/>
  <c r="Q142" i="135" s="1"/>
  <c r="Q142" i="136" s="1"/>
  <c r="Q142" i="137" s="1"/>
  <c r="Q142" i="138" s="1"/>
  <c r="Q142" i="139" s="1"/>
  <c r="Q142" i="140" s="1"/>
  <c r="Q142" i="141" s="1"/>
  <c r="Q142" i="142" s="1"/>
  <c r="Q142" i="143" s="1"/>
  <c r="Q142" i="144" s="1"/>
  <c r="Q142" i="145" s="1"/>
  <c r="Q142" i="146" s="1"/>
  <c r="Q142" i="147" s="1"/>
  <c r="Q142" i="148" s="1"/>
  <c r="Q142" i="149" s="1"/>
  <c r="Q142" i="150" s="1"/>
  <c r="Q142" i="151" s="1"/>
  <c r="Q142" i="152" s="1"/>
  <c r="Q142" i="153" s="1"/>
  <c r="Q142" i="154" s="1"/>
  <c r="Q142" i="155" s="1"/>
  <c r="Q142" i="156" s="1"/>
  <c r="Q142" i="157" s="1"/>
  <c r="Q142" i="158" s="1"/>
  <c r="Q142" i="159" s="1"/>
  <c r="Q142" i="160" s="1"/>
  <c r="Q142" i="161" s="1"/>
  <c r="Q142" i="162" s="1"/>
  <c r="Q142" i="163" s="1"/>
  <c r="Q141" i="106"/>
  <c r="Q141" i="107" s="1"/>
  <c r="Q141" i="108" s="1"/>
  <c r="Q141" i="109" s="1"/>
  <c r="Q141" i="110" s="1"/>
  <c r="Q141" i="111" s="1"/>
  <c r="Q141" i="112" s="1"/>
  <c r="Q141" i="113" s="1"/>
  <c r="Q141" i="114" s="1"/>
  <c r="Q141" i="115" s="1"/>
  <c r="Q141" i="116" s="1"/>
  <c r="Q141" i="117" s="1"/>
  <c r="Q141" i="118" s="1"/>
  <c r="Q141" i="119" s="1"/>
  <c r="Q141" i="120" s="1"/>
  <c r="Q141" i="121" s="1"/>
  <c r="Q141" i="122" s="1"/>
  <c r="Q141" i="123" s="1"/>
  <c r="Q141" i="124" s="1"/>
  <c r="Q141" i="125" s="1"/>
  <c r="Q141" i="126" s="1"/>
  <c r="Q141" i="127" s="1"/>
  <c r="Q141" i="128" s="1"/>
  <c r="Q141" i="129" s="1"/>
  <c r="Q141" i="130" s="1"/>
  <c r="Q141" i="131" s="1"/>
  <c r="Q141" i="132" s="1"/>
  <c r="Q141" i="133" s="1"/>
  <c r="Q141" i="134" s="1"/>
  <c r="Q141" i="135" s="1"/>
  <c r="Q141" i="136" s="1"/>
  <c r="Q141" i="137" s="1"/>
  <c r="Q141" i="138" s="1"/>
  <c r="Q141" i="139" s="1"/>
  <c r="Q141" i="140" s="1"/>
  <c r="Q141" i="141" s="1"/>
  <c r="Q141" i="142" s="1"/>
  <c r="Q141" i="143" s="1"/>
  <c r="Q141" i="144" s="1"/>
  <c r="Q141" i="145" s="1"/>
  <c r="Q141" i="146" s="1"/>
  <c r="Q141" i="147" s="1"/>
  <c r="Q141" i="148" s="1"/>
  <c r="Q141" i="149" s="1"/>
  <c r="Q141" i="150" s="1"/>
  <c r="Q141" i="151" s="1"/>
  <c r="Q141" i="152" s="1"/>
  <c r="Q141" i="153" s="1"/>
  <c r="Q141" i="154" s="1"/>
  <c r="Q141" i="155" s="1"/>
  <c r="Q141" i="156" s="1"/>
  <c r="Q141" i="157" s="1"/>
  <c r="Q141" i="158" s="1"/>
  <c r="Q141" i="159" s="1"/>
  <c r="Q141" i="160" s="1"/>
  <c r="Q141" i="161" s="1"/>
  <c r="Q141" i="162" s="1"/>
  <c r="Q141" i="163" s="1"/>
  <c r="Q140" i="106"/>
  <c r="Q140" i="107" s="1"/>
  <c r="Q140" i="108" s="1"/>
  <c r="Q140" i="109" s="1"/>
  <c r="Q140" i="110" s="1"/>
  <c r="Q140" i="111" s="1"/>
  <c r="Q140" i="112" s="1"/>
  <c r="Q140" i="113" s="1"/>
  <c r="Q140" i="114" s="1"/>
  <c r="Q140" i="115" s="1"/>
  <c r="Q140" i="116" s="1"/>
  <c r="Q140" i="117" s="1"/>
  <c r="Q140" i="118" s="1"/>
  <c r="Q140" i="119" s="1"/>
  <c r="Q140" i="120" s="1"/>
  <c r="Q140" i="121" s="1"/>
  <c r="Q140" i="122" s="1"/>
  <c r="Q140" i="123" s="1"/>
  <c r="Q140" i="124" s="1"/>
  <c r="Q140" i="125" s="1"/>
  <c r="Q140" i="126" s="1"/>
  <c r="Q140" i="127" s="1"/>
  <c r="Q140" i="128" s="1"/>
  <c r="Q140" i="129" s="1"/>
  <c r="Q140" i="130" s="1"/>
  <c r="Q140" i="131" s="1"/>
  <c r="Q140" i="132" s="1"/>
  <c r="Q140" i="133" s="1"/>
  <c r="Q140" i="134" s="1"/>
  <c r="Q140" i="135" s="1"/>
  <c r="Q140" i="136" s="1"/>
  <c r="Q140" i="137" s="1"/>
  <c r="Q140" i="138" s="1"/>
  <c r="Q140" i="139" s="1"/>
  <c r="Q140" i="140" s="1"/>
  <c r="Q140" i="141" s="1"/>
  <c r="Q140" i="142" s="1"/>
  <c r="Q140" i="143" s="1"/>
  <c r="Q140" i="144" s="1"/>
  <c r="Q140" i="145" s="1"/>
  <c r="Q140" i="146" s="1"/>
  <c r="Q140" i="147" s="1"/>
  <c r="Q140" i="148" s="1"/>
  <c r="Q140" i="149" s="1"/>
  <c r="Q140" i="150" s="1"/>
  <c r="Q140" i="151" s="1"/>
  <c r="Q140" i="152" s="1"/>
  <c r="Q140" i="153" s="1"/>
  <c r="Q140" i="154" s="1"/>
  <c r="Q140" i="155" s="1"/>
  <c r="Q140" i="156" s="1"/>
  <c r="Q140" i="157" s="1"/>
  <c r="Q140" i="158" s="1"/>
  <c r="Q140" i="159" s="1"/>
  <c r="Q140" i="160" s="1"/>
  <c r="Q140" i="161" s="1"/>
  <c r="Q140" i="162" s="1"/>
  <c r="Q140" i="163" s="1"/>
  <c r="Q138" i="106"/>
  <c r="Q138" i="107" s="1"/>
  <c r="Q138" i="108" s="1"/>
  <c r="Q138" i="109" s="1"/>
  <c r="Q138" i="110" s="1"/>
  <c r="Q138" i="111" s="1"/>
  <c r="Q138" i="112" s="1"/>
  <c r="Q138" i="113" s="1"/>
  <c r="Q138" i="114" s="1"/>
  <c r="Q138" i="115" s="1"/>
  <c r="Q138" i="116" s="1"/>
  <c r="Q138" i="117" s="1"/>
  <c r="Q138" i="118" s="1"/>
  <c r="Q138" i="119" s="1"/>
  <c r="Q138" i="120" s="1"/>
  <c r="Q138" i="121" s="1"/>
  <c r="Q138" i="122" s="1"/>
  <c r="Q138" i="123" s="1"/>
  <c r="Q138" i="124" s="1"/>
  <c r="Q138" i="125" s="1"/>
  <c r="Q138" i="126" s="1"/>
  <c r="Q138" i="127" s="1"/>
  <c r="Q138" i="128" s="1"/>
  <c r="Q138" i="129" s="1"/>
  <c r="Q138" i="130" s="1"/>
  <c r="Q138" i="131" s="1"/>
  <c r="Q138" i="132" s="1"/>
  <c r="Q138" i="133" s="1"/>
  <c r="Q138" i="134" s="1"/>
  <c r="Q138" i="135" s="1"/>
  <c r="Q138" i="136" s="1"/>
  <c r="Q138" i="137" s="1"/>
  <c r="Q138" i="138" s="1"/>
  <c r="Q138" i="139" s="1"/>
  <c r="Q138" i="140" s="1"/>
  <c r="Q138" i="141" s="1"/>
  <c r="Q138" i="142" s="1"/>
  <c r="Q138" i="143" s="1"/>
  <c r="Q138" i="144" s="1"/>
  <c r="Q138" i="145" s="1"/>
  <c r="Q138" i="146" s="1"/>
  <c r="Q138" i="147" s="1"/>
  <c r="Q138" i="148" s="1"/>
  <c r="Q138" i="149" s="1"/>
  <c r="Q138" i="150" s="1"/>
  <c r="Q138" i="151" s="1"/>
  <c r="Q138" i="152" s="1"/>
  <c r="Q138" i="153" s="1"/>
  <c r="Q138" i="154" s="1"/>
  <c r="Q138" i="155" s="1"/>
  <c r="Q138" i="156" s="1"/>
  <c r="Q138" i="157" s="1"/>
  <c r="Q138" i="158" s="1"/>
  <c r="Q138" i="159" s="1"/>
  <c r="Q138" i="160" s="1"/>
  <c r="Q138" i="161" s="1"/>
  <c r="Q138" i="162" s="1"/>
  <c r="Q138" i="163" s="1"/>
  <c r="Q137" i="106"/>
  <c r="Q137" i="107" s="1"/>
  <c r="Q137" i="108" s="1"/>
  <c r="Q137" i="109" s="1"/>
  <c r="Q137" i="110" s="1"/>
  <c r="Q137" i="111" s="1"/>
  <c r="Q137" i="112" s="1"/>
  <c r="Q137" i="113" s="1"/>
  <c r="Q137" i="114" s="1"/>
  <c r="Q137" i="115" s="1"/>
  <c r="Q137" i="116" s="1"/>
  <c r="Q137" i="117" s="1"/>
  <c r="Q137" i="118" s="1"/>
  <c r="Q137" i="119" s="1"/>
  <c r="Q137" i="120" s="1"/>
  <c r="Q137" i="121" s="1"/>
  <c r="Q137" i="122" s="1"/>
  <c r="Q137" i="123" s="1"/>
  <c r="Q137" i="124" s="1"/>
  <c r="Q137" i="125" s="1"/>
  <c r="Q137" i="126" s="1"/>
  <c r="Q137" i="127" s="1"/>
  <c r="Q137" i="128" s="1"/>
  <c r="Q137" i="129" s="1"/>
  <c r="Q137" i="130" s="1"/>
  <c r="Q137" i="131" s="1"/>
  <c r="Q137" i="132" s="1"/>
  <c r="Q137" i="133" s="1"/>
  <c r="Q137" i="134" s="1"/>
  <c r="Q137" i="135" s="1"/>
  <c r="Q137" i="136" s="1"/>
  <c r="Q137" i="137" s="1"/>
  <c r="Q137" i="138" s="1"/>
  <c r="Q137" i="139" s="1"/>
  <c r="Q137" i="140" s="1"/>
  <c r="Q137" i="141" s="1"/>
  <c r="Q137" i="142" s="1"/>
  <c r="Q137" i="143" s="1"/>
  <c r="Q137" i="144" s="1"/>
  <c r="Q137" i="145" s="1"/>
  <c r="Q137" i="146" s="1"/>
  <c r="Q137" i="147" s="1"/>
  <c r="Q137" i="148" s="1"/>
  <c r="Q137" i="149" s="1"/>
  <c r="Q137" i="150" s="1"/>
  <c r="Q137" i="151" s="1"/>
  <c r="Q137" i="152" s="1"/>
  <c r="Q137" i="153" s="1"/>
  <c r="Q137" i="154" s="1"/>
  <c r="Q137" i="155" s="1"/>
  <c r="Q137" i="156" s="1"/>
  <c r="Q137" i="157" s="1"/>
  <c r="Q137" i="158" s="1"/>
  <c r="Q137" i="159" s="1"/>
  <c r="Q137" i="160" s="1"/>
  <c r="Q137" i="161" s="1"/>
  <c r="Q137" i="162" s="1"/>
  <c r="Q137" i="163" s="1"/>
  <c r="Q136" i="106"/>
  <c r="Q136" i="107" s="1"/>
  <c r="Q136" i="108" s="1"/>
  <c r="Q136" i="109" s="1"/>
  <c r="Q136" i="110" s="1"/>
  <c r="Q136" i="111" s="1"/>
  <c r="Q136" i="112" s="1"/>
  <c r="Q136" i="113" s="1"/>
  <c r="Q136" i="114" s="1"/>
  <c r="Q136" i="115" s="1"/>
  <c r="Q136" i="116" s="1"/>
  <c r="Q136" i="117" s="1"/>
  <c r="Q136" i="118" s="1"/>
  <c r="Q136" i="119" s="1"/>
  <c r="Q136" i="120" s="1"/>
  <c r="Q136" i="121" s="1"/>
  <c r="Q136" i="122" s="1"/>
  <c r="Q136" i="123" s="1"/>
  <c r="Q136" i="124" s="1"/>
  <c r="Q136" i="125" s="1"/>
  <c r="Q136" i="126" s="1"/>
  <c r="Q136" i="127" s="1"/>
  <c r="Q136" i="128" s="1"/>
  <c r="Q136" i="129" s="1"/>
  <c r="Q136" i="130" s="1"/>
  <c r="Q136" i="131" s="1"/>
  <c r="Q136" i="132" s="1"/>
  <c r="Q136" i="133" s="1"/>
  <c r="Q136" i="134" s="1"/>
  <c r="Q136" i="135" s="1"/>
  <c r="Q136" i="136" s="1"/>
  <c r="Q136" i="137" s="1"/>
  <c r="Q136" i="138" s="1"/>
  <c r="Q136" i="139" s="1"/>
  <c r="Q136" i="140" s="1"/>
  <c r="Q136" i="141" s="1"/>
  <c r="Q136" i="142" s="1"/>
  <c r="Q136" i="143" s="1"/>
  <c r="Q136" i="144" s="1"/>
  <c r="Q136" i="145" s="1"/>
  <c r="Q136" i="146" s="1"/>
  <c r="Q136" i="147" s="1"/>
  <c r="Q136" i="148" s="1"/>
  <c r="Q136" i="149" s="1"/>
  <c r="Q136" i="150" s="1"/>
  <c r="Q136" i="151" s="1"/>
  <c r="Q136" i="152" s="1"/>
  <c r="Q136" i="153" s="1"/>
  <c r="Q136" i="154" s="1"/>
  <c r="Q136" i="155" s="1"/>
  <c r="Q136" i="156" s="1"/>
  <c r="Q136" i="157" s="1"/>
  <c r="Q136" i="158" s="1"/>
  <c r="Q136" i="159" s="1"/>
  <c r="Q136" i="160" s="1"/>
  <c r="Q136" i="161" s="1"/>
  <c r="Q136" i="162" s="1"/>
  <c r="Q136" i="163" s="1"/>
  <c r="Q134" i="106"/>
  <c r="Q134" i="107" s="1"/>
  <c r="Q134" i="108" s="1"/>
  <c r="Q134" i="109" s="1"/>
  <c r="Q134" i="110" s="1"/>
  <c r="Q134" i="111" s="1"/>
  <c r="Q134" i="112" s="1"/>
  <c r="Q134" i="113" s="1"/>
  <c r="Q134" i="114" s="1"/>
  <c r="Q134" i="115" s="1"/>
  <c r="Q134" i="116" s="1"/>
  <c r="Q134" i="117" s="1"/>
  <c r="Q134" i="118" s="1"/>
  <c r="Q134" i="119" s="1"/>
  <c r="Q134" i="120" s="1"/>
  <c r="Q134" i="121" s="1"/>
  <c r="Q134" i="122" s="1"/>
  <c r="Q134" i="123" s="1"/>
  <c r="Q134" i="124" s="1"/>
  <c r="Q134" i="125" s="1"/>
  <c r="Q134" i="126" s="1"/>
  <c r="Q134" i="127" s="1"/>
  <c r="Q134" i="128" s="1"/>
  <c r="Q134" i="129" s="1"/>
  <c r="Q134" i="130" s="1"/>
  <c r="Q134" i="131" s="1"/>
  <c r="Q134" i="132" s="1"/>
  <c r="Q134" i="133" s="1"/>
  <c r="Q134" i="134" s="1"/>
  <c r="Q134" i="135" s="1"/>
  <c r="Q134" i="136" s="1"/>
  <c r="Q134" i="137" s="1"/>
  <c r="Q134" i="138" s="1"/>
  <c r="Q134" i="139" s="1"/>
  <c r="Q134" i="140" s="1"/>
  <c r="Q134" i="141" s="1"/>
  <c r="Q134" i="142" s="1"/>
  <c r="Q134" i="143" s="1"/>
  <c r="Q134" i="144" s="1"/>
  <c r="Q134" i="145" s="1"/>
  <c r="Q134" i="146" s="1"/>
  <c r="Q134" i="147" s="1"/>
  <c r="Q134" i="148" s="1"/>
  <c r="Q134" i="149" s="1"/>
  <c r="Q134" i="150" s="1"/>
  <c r="Q134" i="151" s="1"/>
  <c r="Q134" i="152" s="1"/>
  <c r="Q134" i="153" s="1"/>
  <c r="Q134" i="154" s="1"/>
  <c r="Q134" i="155" s="1"/>
  <c r="Q134" i="156" s="1"/>
  <c r="Q134" i="157" s="1"/>
  <c r="Q134" i="158" s="1"/>
  <c r="Q134" i="159" s="1"/>
  <c r="Q134" i="160" s="1"/>
  <c r="Q134" i="161" s="1"/>
  <c r="Q134" i="162" s="1"/>
  <c r="Q134" i="163" s="1"/>
  <c r="Q133" i="106"/>
  <c r="Q133" i="107" s="1"/>
  <c r="Q133" i="108" s="1"/>
  <c r="Q133" i="109" s="1"/>
  <c r="Q133" i="110" s="1"/>
  <c r="Q133" i="111" s="1"/>
  <c r="Q133" i="112" s="1"/>
  <c r="Q133" i="113" s="1"/>
  <c r="Q133" i="114" s="1"/>
  <c r="Q133" i="115" s="1"/>
  <c r="Q133" i="116" s="1"/>
  <c r="Q133" i="117" s="1"/>
  <c r="Q133" i="118" s="1"/>
  <c r="Q133" i="119" s="1"/>
  <c r="Q133" i="120" s="1"/>
  <c r="Q133" i="121" s="1"/>
  <c r="Q133" i="122" s="1"/>
  <c r="Q133" i="123" s="1"/>
  <c r="Q133" i="124" s="1"/>
  <c r="Q133" i="125" s="1"/>
  <c r="Q133" i="126" s="1"/>
  <c r="Q133" i="127" s="1"/>
  <c r="Q133" i="128" s="1"/>
  <c r="Q133" i="129" s="1"/>
  <c r="Q133" i="130" s="1"/>
  <c r="Q133" i="131" s="1"/>
  <c r="Q133" i="132" s="1"/>
  <c r="Q133" i="133" s="1"/>
  <c r="Q133" i="134" s="1"/>
  <c r="Q133" i="135" s="1"/>
  <c r="Q133" i="136" s="1"/>
  <c r="Q133" i="137" s="1"/>
  <c r="Q133" i="138" s="1"/>
  <c r="Q133" i="139" s="1"/>
  <c r="Q133" i="140" s="1"/>
  <c r="Q133" i="141" s="1"/>
  <c r="Q133" i="142" s="1"/>
  <c r="Q133" i="143" s="1"/>
  <c r="Q133" i="144" s="1"/>
  <c r="Q133" i="145" s="1"/>
  <c r="Q133" i="146" s="1"/>
  <c r="Q133" i="147" s="1"/>
  <c r="Q133" i="148" s="1"/>
  <c r="Q133" i="149" s="1"/>
  <c r="Q133" i="150" s="1"/>
  <c r="Q133" i="151" s="1"/>
  <c r="Q133" i="152" s="1"/>
  <c r="Q133" i="153" s="1"/>
  <c r="Q133" i="154" s="1"/>
  <c r="Q133" i="155" s="1"/>
  <c r="Q133" i="156" s="1"/>
  <c r="Q133" i="157" s="1"/>
  <c r="Q133" i="158" s="1"/>
  <c r="Q133" i="159" s="1"/>
  <c r="Q133" i="160" s="1"/>
  <c r="Q133" i="161" s="1"/>
  <c r="Q133" i="162" s="1"/>
  <c r="Q133" i="163" s="1"/>
  <c r="Q132" i="106"/>
  <c r="Q132" i="107" s="1"/>
  <c r="Q132" i="108" s="1"/>
  <c r="Q132" i="109" s="1"/>
  <c r="Q132" i="110" s="1"/>
  <c r="Q132" i="111" s="1"/>
  <c r="Q132" i="112" s="1"/>
  <c r="Q132" i="113" s="1"/>
  <c r="Q132" i="114" s="1"/>
  <c r="Q132" i="115" s="1"/>
  <c r="Q132" i="116" s="1"/>
  <c r="Q132" i="117" s="1"/>
  <c r="Q132" i="118" s="1"/>
  <c r="Q132" i="119" s="1"/>
  <c r="Q132" i="120" s="1"/>
  <c r="Q132" i="121" s="1"/>
  <c r="Q132" i="122" s="1"/>
  <c r="Q132" i="123" s="1"/>
  <c r="Q132" i="124" s="1"/>
  <c r="Q132" i="125" s="1"/>
  <c r="Q132" i="126" s="1"/>
  <c r="Q132" i="127" s="1"/>
  <c r="Q132" i="128" s="1"/>
  <c r="Q132" i="129" s="1"/>
  <c r="Q132" i="130" s="1"/>
  <c r="Q132" i="131" s="1"/>
  <c r="Q132" i="132" s="1"/>
  <c r="Q132" i="133" s="1"/>
  <c r="Q132" i="134" s="1"/>
  <c r="Q132" i="135" s="1"/>
  <c r="Q132" i="136" s="1"/>
  <c r="Q132" i="137" s="1"/>
  <c r="Q132" i="138" s="1"/>
  <c r="Q132" i="139" s="1"/>
  <c r="Q132" i="140" s="1"/>
  <c r="Q132" i="141" s="1"/>
  <c r="Q132" i="142" s="1"/>
  <c r="Q132" i="143" s="1"/>
  <c r="Q132" i="144" s="1"/>
  <c r="Q132" i="145" s="1"/>
  <c r="Q132" i="146" s="1"/>
  <c r="Q132" i="147" s="1"/>
  <c r="Q132" i="148" s="1"/>
  <c r="Q132" i="149" s="1"/>
  <c r="Q132" i="150" s="1"/>
  <c r="Q132" i="151" s="1"/>
  <c r="Q132" i="152" s="1"/>
  <c r="Q132" i="153" s="1"/>
  <c r="Q132" i="154" s="1"/>
  <c r="Q132" i="155" s="1"/>
  <c r="Q132" i="156" s="1"/>
  <c r="Q132" i="157" s="1"/>
  <c r="Q132" i="158" s="1"/>
  <c r="Q132" i="159" s="1"/>
  <c r="Q132" i="160" s="1"/>
  <c r="Q132" i="161" s="1"/>
  <c r="Q132" i="162" s="1"/>
  <c r="Q132" i="163" s="1"/>
  <c r="Q130" i="106"/>
  <c r="Q130" i="107" s="1"/>
  <c r="Q130" i="108" s="1"/>
  <c r="Q130" i="109" s="1"/>
  <c r="Q130" i="110" s="1"/>
  <c r="Q130" i="111" s="1"/>
  <c r="Q130" i="112" s="1"/>
  <c r="Q130" i="113" s="1"/>
  <c r="Q130" i="114" s="1"/>
  <c r="Q130" i="115" s="1"/>
  <c r="Q130" i="116" s="1"/>
  <c r="Q130" i="117" s="1"/>
  <c r="Q130" i="118" s="1"/>
  <c r="Q130" i="119" s="1"/>
  <c r="Q130" i="120" s="1"/>
  <c r="Q130" i="121" s="1"/>
  <c r="Q130" i="122" s="1"/>
  <c r="Q130" i="123" s="1"/>
  <c r="Q130" i="124" s="1"/>
  <c r="Q130" i="125" s="1"/>
  <c r="Q130" i="126" s="1"/>
  <c r="Q130" i="127" s="1"/>
  <c r="Q130" i="128" s="1"/>
  <c r="Q130" i="129" s="1"/>
  <c r="Q130" i="130" s="1"/>
  <c r="Q130" i="131" s="1"/>
  <c r="Q130" i="132" s="1"/>
  <c r="Q130" i="133" s="1"/>
  <c r="Q130" i="134" s="1"/>
  <c r="Q130" i="135" s="1"/>
  <c r="Q130" i="136" s="1"/>
  <c r="Q130" i="137" s="1"/>
  <c r="Q130" i="138" s="1"/>
  <c r="Q130" i="139" s="1"/>
  <c r="Q130" i="140" s="1"/>
  <c r="Q130" i="141" s="1"/>
  <c r="Q130" i="142" s="1"/>
  <c r="Q130" i="143" s="1"/>
  <c r="Q130" i="144" s="1"/>
  <c r="Q130" i="145" s="1"/>
  <c r="Q130" i="146" s="1"/>
  <c r="Q130" i="147" s="1"/>
  <c r="Q130" i="148" s="1"/>
  <c r="Q130" i="149" s="1"/>
  <c r="Q130" i="150" s="1"/>
  <c r="Q130" i="151" s="1"/>
  <c r="Q130" i="152" s="1"/>
  <c r="Q130" i="153" s="1"/>
  <c r="Q130" i="154" s="1"/>
  <c r="Q130" i="155" s="1"/>
  <c r="Q130" i="156" s="1"/>
  <c r="Q130" i="157" s="1"/>
  <c r="Q130" i="158" s="1"/>
  <c r="Q130" i="159" s="1"/>
  <c r="Q130" i="160" s="1"/>
  <c r="Q130" i="161" s="1"/>
  <c r="Q130" i="162" s="1"/>
  <c r="Q130" i="163" s="1"/>
  <c r="Q129" i="106"/>
  <c r="Q129" i="107" s="1"/>
  <c r="Q129" i="108" s="1"/>
  <c r="Q129" i="109" s="1"/>
  <c r="Q129" i="110" s="1"/>
  <c r="Q129" i="111" s="1"/>
  <c r="Q129" i="112" s="1"/>
  <c r="Q129" i="113" s="1"/>
  <c r="Q129" i="114" s="1"/>
  <c r="Q129" i="115" s="1"/>
  <c r="Q129" i="116" s="1"/>
  <c r="Q129" i="117" s="1"/>
  <c r="Q129" i="118" s="1"/>
  <c r="Q129" i="119" s="1"/>
  <c r="Q129" i="120" s="1"/>
  <c r="Q129" i="121" s="1"/>
  <c r="Q129" i="122" s="1"/>
  <c r="Q129" i="123" s="1"/>
  <c r="Q129" i="124" s="1"/>
  <c r="Q129" i="125" s="1"/>
  <c r="Q129" i="126" s="1"/>
  <c r="Q129" i="127" s="1"/>
  <c r="Q129" i="128" s="1"/>
  <c r="Q129" i="129" s="1"/>
  <c r="Q129" i="130" s="1"/>
  <c r="Q129" i="131" s="1"/>
  <c r="Q129" i="132" s="1"/>
  <c r="Q129" i="133" s="1"/>
  <c r="Q129" i="134" s="1"/>
  <c r="Q129" i="135" s="1"/>
  <c r="Q129" i="136" s="1"/>
  <c r="Q129" i="137" s="1"/>
  <c r="Q129" i="138" s="1"/>
  <c r="Q129" i="139" s="1"/>
  <c r="Q129" i="140" s="1"/>
  <c r="Q129" i="141" s="1"/>
  <c r="Q129" i="142" s="1"/>
  <c r="Q129" i="143" s="1"/>
  <c r="Q129" i="144" s="1"/>
  <c r="Q129" i="145" s="1"/>
  <c r="Q129" i="146" s="1"/>
  <c r="Q129" i="147" s="1"/>
  <c r="Q129" i="148" s="1"/>
  <c r="Q129" i="149" s="1"/>
  <c r="Q129" i="150" s="1"/>
  <c r="Q129" i="151" s="1"/>
  <c r="Q129" i="152" s="1"/>
  <c r="Q129" i="153" s="1"/>
  <c r="Q129" i="154" s="1"/>
  <c r="Q129" i="155" s="1"/>
  <c r="Q129" i="156" s="1"/>
  <c r="Q129" i="157" s="1"/>
  <c r="Q129" i="158" s="1"/>
  <c r="Q129" i="159" s="1"/>
  <c r="Q129" i="160" s="1"/>
  <c r="Q129" i="161" s="1"/>
  <c r="Q129" i="162" s="1"/>
  <c r="Q129" i="163" s="1"/>
  <c r="Q128" i="106"/>
  <c r="Q128" i="107" s="1"/>
  <c r="Q128" i="108" s="1"/>
  <c r="Q128" i="109" s="1"/>
  <c r="Q128" i="110" s="1"/>
  <c r="Q128" i="111" s="1"/>
  <c r="Q128" i="112" s="1"/>
  <c r="Q128" i="113" s="1"/>
  <c r="Q128" i="114" s="1"/>
  <c r="Q128" i="115" s="1"/>
  <c r="Q128" i="116" s="1"/>
  <c r="Q128" i="117" s="1"/>
  <c r="Q128" i="118" s="1"/>
  <c r="Q128" i="119" s="1"/>
  <c r="Q128" i="120" s="1"/>
  <c r="Q128" i="121" s="1"/>
  <c r="Q128" i="122" s="1"/>
  <c r="Q128" i="123" s="1"/>
  <c r="Q128" i="124" s="1"/>
  <c r="Q128" i="125" s="1"/>
  <c r="Q128" i="126" s="1"/>
  <c r="Q128" i="127" s="1"/>
  <c r="Q128" i="128" s="1"/>
  <c r="Q128" i="129" s="1"/>
  <c r="Q128" i="130" s="1"/>
  <c r="Q128" i="131" s="1"/>
  <c r="Q128" i="132" s="1"/>
  <c r="Q128" i="133" s="1"/>
  <c r="Q128" i="134" s="1"/>
  <c r="Q128" i="135" s="1"/>
  <c r="Q128" i="136" s="1"/>
  <c r="Q128" i="137" s="1"/>
  <c r="Q128" i="138" s="1"/>
  <c r="Q128" i="139" s="1"/>
  <c r="Q128" i="140" s="1"/>
  <c r="Q128" i="141" s="1"/>
  <c r="Q128" i="142" s="1"/>
  <c r="Q128" i="143" s="1"/>
  <c r="Q128" i="144" s="1"/>
  <c r="Q128" i="145" s="1"/>
  <c r="Q128" i="146" s="1"/>
  <c r="Q128" i="147" s="1"/>
  <c r="Q128" i="148" s="1"/>
  <c r="Q128" i="149" s="1"/>
  <c r="Q128" i="150" s="1"/>
  <c r="Q128" i="151" s="1"/>
  <c r="Q128" i="152" s="1"/>
  <c r="Q128" i="153" s="1"/>
  <c r="Q128" i="154" s="1"/>
  <c r="Q128" i="155" s="1"/>
  <c r="Q128" i="156" s="1"/>
  <c r="Q128" i="157" s="1"/>
  <c r="Q128" i="158" s="1"/>
  <c r="Q128" i="159" s="1"/>
  <c r="Q128" i="160" s="1"/>
  <c r="Q128" i="161" s="1"/>
  <c r="Q128" i="162" s="1"/>
  <c r="Q128" i="163" s="1"/>
  <c r="Q127" i="106"/>
  <c r="Q127" i="107" s="1"/>
  <c r="Q127" i="108" s="1"/>
  <c r="Q127" i="109" s="1"/>
  <c r="Q127" i="110" s="1"/>
  <c r="Q127" i="111" s="1"/>
  <c r="Q127" i="112" s="1"/>
  <c r="Q127" i="113" s="1"/>
  <c r="Q127" i="114" s="1"/>
  <c r="Q127" i="115" s="1"/>
  <c r="Q127" i="116" s="1"/>
  <c r="Q127" i="117" s="1"/>
  <c r="Q127" i="118" s="1"/>
  <c r="Q127" i="119" s="1"/>
  <c r="Q127" i="120" s="1"/>
  <c r="Q127" i="121" s="1"/>
  <c r="Q127" i="122" s="1"/>
  <c r="Q127" i="123" s="1"/>
  <c r="Q127" i="124" s="1"/>
  <c r="Q127" i="125" s="1"/>
  <c r="Q127" i="126" s="1"/>
  <c r="Q127" i="127" s="1"/>
  <c r="Q127" i="128" s="1"/>
  <c r="Q127" i="129" s="1"/>
  <c r="Q127" i="130" s="1"/>
  <c r="Q127" i="131" s="1"/>
  <c r="Q127" i="132" s="1"/>
  <c r="Q127" i="133" s="1"/>
  <c r="Q127" i="134" s="1"/>
  <c r="Q127" i="135" s="1"/>
  <c r="Q127" i="136" s="1"/>
  <c r="Q127" i="137" s="1"/>
  <c r="Q127" i="138" s="1"/>
  <c r="Q127" i="139" s="1"/>
  <c r="Q127" i="140" s="1"/>
  <c r="Q127" i="141" s="1"/>
  <c r="Q127" i="142" s="1"/>
  <c r="Q127" i="143" s="1"/>
  <c r="Q127" i="144" s="1"/>
  <c r="Q127" i="145" s="1"/>
  <c r="Q127" i="146" s="1"/>
  <c r="Q127" i="147" s="1"/>
  <c r="Q127" i="148" s="1"/>
  <c r="Q127" i="149" s="1"/>
  <c r="Q127" i="150" s="1"/>
  <c r="Q127" i="151" s="1"/>
  <c r="Q127" i="152" s="1"/>
  <c r="Q127" i="153" s="1"/>
  <c r="Q127" i="154" s="1"/>
  <c r="Q127" i="155" s="1"/>
  <c r="Q127" i="156" s="1"/>
  <c r="Q127" i="157" s="1"/>
  <c r="Q127" i="158" s="1"/>
  <c r="Q127" i="159" s="1"/>
  <c r="Q127" i="160" s="1"/>
  <c r="Q127" i="161" s="1"/>
  <c r="Q127" i="162" s="1"/>
  <c r="Q127" i="163" s="1"/>
  <c r="Q126" i="106"/>
  <c r="Q126" i="107" s="1"/>
  <c r="Q126" i="108" s="1"/>
  <c r="Q126" i="109" s="1"/>
  <c r="Q126" i="110" s="1"/>
  <c r="Q126" i="111" s="1"/>
  <c r="Q126" i="112" s="1"/>
  <c r="Q126" i="113" s="1"/>
  <c r="Q126" i="114" s="1"/>
  <c r="Q126" i="115" s="1"/>
  <c r="Q126" i="116" s="1"/>
  <c r="Q126" i="117" s="1"/>
  <c r="Q126" i="118" s="1"/>
  <c r="Q126" i="119" s="1"/>
  <c r="Q126" i="120" s="1"/>
  <c r="Q126" i="121" s="1"/>
  <c r="Q126" i="122" s="1"/>
  <c r="Q126" i="123" s="1"/>
  <c r="Q126" i="124" s="1"/>
  <c r="Q126" i="125" s="1"/>
  <c r="Q126" i="126" s="1"/>
  <c r="Q126" i="127" s="1"/>
  <c r="Q126" i="128" s="1"/>
  <c r="Q126" i="129" s="1"/>
  <c r="Q126" i="130" s="1"/>
  <c r="Q126" i="131" s="1"/>
  <c r="Q126" i="132" s="1"/>
  <c r="Q126" i="133" s="1"/>
  <c r="Q126" i="134" s="1"/>
  <c r="Q126" i="135" s="1"/>
  <c r="Q126" i="136" s="1"/>
  <c r="Q126" i="137" s="1"/>
  <c r="Q126" i="138" s="1"/>
  <c r="Q126" i="139" s="1"/>
  <c r="Q126" i="140" s="1"/>
  <c r="Q126" i="141" s="1"/>
  <c r="Q126" i="142" s="1"/>
  <c r="Q126" i="143" s="1"/>
  <c r="Q126" i="144" s="1"/>
  <c r="Q126" i="145" s="1"/>
  <c r="Q126" i="146" s="1"/>
  <c r="Q126" i="147" s="1"/>
  <c r="Q126" i="148" s="1"/>
  <c r="Q126" i="149" s="1"/>
  <c r="Q126" i="150" s="1"/>
  <c r="Q126" i="151" s="1"/>
  <c r="Q126" i="152" s="1"/>
  <c r="Q126" i="153" s="1"/>
  <c r="Q126" i="154" s="1"/>
  <c r="Q126" i="155" s="1"/>
  <c r="Q126" i="156" s="1"/>
  <c r="Q126" i="157" s="1"/>
  <c r="Q126" i="158" s="1"/>
  <c r="Q126" i="159" s="1"/>
  <c r="Q126" i="160" s="1"/>
  <c r="Q126" i="161" s="1"/>
  <c r="Q126" i="162" s="1"/>
  <c r="Q126" i="163" s="1"/>
  <c r="Q125" i="106"/>
  <c r="Q125" i="107" s="1"/>
  <c r="Q125" i="108" s="1"/>
  <c r="Q125" i="109" s="1"/>
  <c r="Q125" i="110" s="1"/>
  <c r="Q125" i="111" s="1"/>
  <c r="Q125" i="112" s="1"/>
  <c r="Q125" i="113" s="1"/>
  <c r="Q125" i="114" s="1"/>
  <c r="Q125" i="115" s="1"/>
  <c r="Q125" i="116" s="1"/>
  <c r="Q125" i="117" s="1"/>
  <c r="Q125" i="118" s="1"/>
  <c r="Q125" i="119" s="1"/>
  <c r="Q125" i="120" s="1"/>
  <c r="Q125" i="121" s="1"/>
  <c r="Q125" i="122" s="1"/>
  <c r="Q125" i="123" s="1"/>
  <c r="Q125" i="124" s="1"/>
  <c r="Q125" i="125" s="1"/>
  <c r="Q125" i="126" s="1"/>
  <c r="Q125" i="127" s="1"/>
  <c r="Q125" i="128" s="1"/>
  <c r="Q125" i="129" s="1"/>
  <c r="Q125" i="130" s="1"/>
  <c r="Q125" i="131" s="1"/>
  <c r="Q125" i="132" s="1"/>
  <c r="Q125" i="133" s="1"/>
  <c r="Q125" i="134" s="1"/>
  <c r="Q125" i="135" s="1"/>
  <c r="Q125" i="136" s="1"/>
  <c r="Q125" i="137" s="1"/>
  <c r="Q125" i="138" s="1"/>
  <c r="Q125" i="139" s="1"/>
  <c r="Q125" i="140" s="1"/>
  <c r="Q125" i="141" s="1"/>
  <c r="Q125" i="142" s="1"/>
  <c r="Q125" i="143" s="1"/>
  <c r="Q125" i="144" s="1"/>
  <c r="Q125" i="145" s="1"/>
  <c r="Q125" i="146" s="1"/>
  <c r="Q125" i="147" s="1"/>
  <c r="Q125" i="148" s="1"/>
  <c r="Q125" i="149" s="1"/>
  <c r="Q125" i="150" s="1"/>
  <c r="Q125" i="151" s="1"/>
  <c r="Q125" i="152" s="1"/>
  <c r="Q125" i="153" s="1"/>
  <c r="Q125" i="154" s="1"/>
  <c r="Q125" i="155" s="1"/>
  <c r="Q125" i="156" s="1"/>
  <c r="Q125" i="157" s="1"/>
  <c r="Q125" i="158" s="1"/>
  <c r="Q125" i="159" s="1"/>
  <c r="Q125" i="160" s="1"/>
  <c r="Q125" i="161" s="1"/>
  <c r="Q125" i="162" s="1"/>
  <c r="Q125" i="163" s="1"/>
  <c r="Q124" i="106"/>
  <c r="Q124" i="107" s="1"/>
  <c r="Q124" i="108" s="1"/>
  <c r="Q124" i="109" s="1"/>
  <c r="Q124" i="110" s="1"/>
  <c r="Q124" i="111" s="1"/>
  <c r="Q124" i="112" s="1"/>
  <c r="Q124" i="113" s="1"/>
  <c r="Q124" i="114" s="1"/>
  <c r="Q124" i="115" s="1"/>
  <c r="Q124" i="116" s="1"/>
  <c r="Q124" i="117" s="1"/>
  <c r="Q124" i="118" s="1"/>
  <c r="Q124" i="119" s="1"/>
  <c r="Q124" i="120" s="1"/>
  <c r="Q124" i="121" s="1"/>
  <c r="Q124" i="122" s="1"/>
  <c r="Q124" i="123" s="1"/>
  <c r="Q124" i="124" s="1"/>
  <c r="Q124" i="125" s="1"/>
  <c r="Q124" i="126" s="1"/>
  <c r="Q124" i="127" s="1"/>
  <c r="Q124" i="128" s="1"/>
  <c r="Q124" i="129" s="1"/>
  <c r="Q124" i="130" s="1"/>
  <c r="Q124" i="131" s="1"/>
  <c r="Q124" i="132" s="1"/>
  <c r="Q124" i="133" s="1"/>
  <c r="Q124" i="134" s="1"/>
  <c r="Q124" i="135" s="1"/>
  <c r="Q124" i="136" s="1"/>
  <c r="Q124" i="137" s="1"/>
  <c r="Q124" i="138" s="1"/>
  <c r="Q124" i="139" s="1"/>
  <c r="Q124" i="140" s="1"/>
  <c r="Q124" i="141" s="1"/>
  <c r="Q124" i="142" s="1"/>
  <c r="Q124" i="143" s="1"/>
  <c r="Q124" i="144" s="1"/>
  <c r="Q124" i="145" s="1"/>
  <c r="Q124" i="146" s="1"/>
  <c r="Q124" i="147" s="1"/>
  <c r="Q124" i="148" s="1"/>
  <c r="Q124" i="149" s="1"/>
  <c r="Q124" i="150" s="1"/>
  <c r="Q124" i="151" s="1"/>
  <c r="Q124" i="152" s="1"/>
  <c r="Q124" i="153" s="1"/>
  <c r="Q124" i="154" s="1"/>
  <c r="Q124" i="155" s="1"/>
  <c r="Q124" i="156" s="1"/>
  <c r="Q124" i="157" s="1"/>
  <c r="Q124" i="158" s="1"/>
  <c r="Q124" i="159" s="1"/>
  <c r="Q124" i="160" s="1"/>
  <c r="Q124" i="161" s="1"/>
  <c r="Q124" i="162" s="1"/>
  <c r="Q124" i="163" s="1"/>
  <c r="Q122" i="106"/>
  <c r="Q122" i="107" s="1"/>
  <c r="Q122" i="108" s="1"/>
  <c r="Q122" i="109" s="1"/>
  <c r="Q122" i="110" s="1"/>
  <c r="Q122" i="111" s="1"/>
  <c r="Q122" i="112" s="1"/>
  <c r="Q122" i="113" s="1"/>
  <c r="Q122" i="114" s="1"/>
  <c r="Q122" i="115" s="1"/>
  <c r="Q122" i="116" s="1"/>
  <c r="Q122" i="117" s="1"/>
  <c r="Q122" i="118" s="1"/>
  <c r="Q122" i="119" s="1"/>
  <c r="Q122" i="120" s="1"/>
  <c r="Q122" i="121" s="1"/>
  <c r="Q122" i="122" s="1"/>
  <c r="Q122" i="123" s="1"/>
  <c r="Q122" i="124" s="1"/>
  <c r="Q122" i="125" s="1"/>
  <c r="Q122" i="126" s="1"/>
  <c r="Q122" i="127" s="1"/>
  <c r="Q122" i="128" s="1"/>
  <c r="Q122" i="129" s="1"/>
  <c r="Q122" i="130" s="1"/>
  <c r="Q122" i="131" s="1"/>
  <c r="Q122" i="132" s="1"/>
  <c r="Q122" i="133" s="1"/>
  <c r="Q122" i="134" s="1"/>
  <c r="Q122" i="135" s="1"/>
  <c r="Q122" i="136" s="1"/>
  <c r="Q122" i="137" s="1"/>
  <c r="Q122" i="138" s="1"/>
  <c r="Q122" i="139" s="1"/>
  <c r="Q122" i="140" s="1"/>
  <c r="Q122" i="141" s="1"/>
  <c r="Q122" i="142" s="1"/>
  <c r="Q122" i="143" s="1"/>
  <c r="Q122" i="144" s="1"/>
  <c r="Q122" i="145" s="1"/>
  <c r="Q122" i="146" s="1"/>
  <c r="Q122" i="147" s="1"/>
  <c r="Q122" i="148" s="1"/>
  <c r="Q122" i="149" s="1"/>
  <c r="Q122" i="150" s="1"/>
  <c r="Q122" i="151" s="1"/>
  <c r="Q122" i="152" s="1"/>
  <c r="Q122" i="153" s="1"/>
  <c r="Q122" i="154" s="1"/>
  <c r="Q122" i="155" s="1"/>
  <c r="Q122" i="156" s="1"/>
  <c r="Q122" i="157" s="1"/>
  <c r="Q122" i="158" s="1"/>
  <c r="Q122" i="159" s="1"/>
  <c r="Q122" i="160" s="1"/>
  <c r="Q122" i="161" s="1"/>
  <c r="Q122" i="162" s="1"/>
  <c r="Q122" i="163" s="1"/>
  <c r="Q121" i="106"/>
  <c r="Q121" i="107" s="1"/>
  <c r="Q121" i="108" s="1"/>
  <c r="Q121" i="109" s="1"/>
  <c r="Q121" i="110" s="1"/>
  <c r="Q121" i="111" s="1"/>
  <c r="Q121" i="112" s="1"/>
  <c r="Q121" i="113" s="1"/>
  <c r="Q121" i="114" s="1"/>
  <c r="Q121" i="115" s="1"/>
  <c r="Q121" i="116" s="1"/>
  <c r="Q121" i="117" s="1"/>
  <c r="Q121" i="118" s="1"/>
  <c r="Q121" i="119" s="1"/>
  <c r="Q121" i="120" s="1"/>
  <c r="Q121" i="121" s="1"/>
  <c r="Q121" i="122" s="1"/>
  <c r="Q121" i="123" s="1"/>
  <c r="Q121" i="124" s="1"/>
  <c r="Q121" i="125" s="1"/>
  <c r="Q121" i="126" s="1"/>
  <c r="Q121" i="127" s="1"/>
  <c r="Q121" i="128" s="1"/>
  <c r="Q121" i="129" s="1"/>
  <c r="Q121" i="130" s="1"/>
  <c r="Q121" i="131" s="1"/>
  <c r="Q121" i="132" s="1"/>
  <c r="Q121" i="133" s="1"/>
  <c r="Q121" i="134" s="1"/>
  <c r="Q121" i="135" s="1"/>
  <c r="Q121" i="136" s="1"/>
  <c r="Q121" i="137" s="1"/>
  <c r="Q121" i="138" s="1"/>
  <c r="Q121" i="139" s="1"/>
  <c r="Q121" i="140" s="1"/>
  <c r="Q121" i="141" s="1"/>
  <c r="Q121" i="142" s="1"/>
  <c r="Q121" i="143" s="1"/>
  <c r="Q121" i="144" s="1"/>
  <c r="Q121" i="145" s="1"/>
  <c r="Q121" i="146" s="1"/>
  <c r="Q121" i="147" s="1"/>
  <c r="Q121" i="148" s="1"/>
  <c r="Q121" i="149" s="1"/>
  <c r="Q121" i="150" s="1"/>
  <c r="Q121" i="151" s="1"/>
  <c r="Q121" i="152" s="1"/>
  <c r="Q121" i="153" s="1"/>
  <c r="Q121" i="154" s="1"/>
  <c r="Q121" i="155" s="1"/>
  <c r="Q121" i="156" s="1"/>
  <c r="Q121" i="157" s="1"/>
  <c r="Q121" i="158" s="1"/>
  <c r="Q121" i="159" s="1"/>
  <c r="Q121" i="160" s="1"/>
  <c r="Q121" i="161" s="1"/>
  <c r="Q121" i="162" s="1"/>
  <c r="Q121" i="163" s="1"/>
  <c r="Q120" i="106"/>
  <c r="Q120" i="107" s="1"/>
  <c r="Q120" i="108" s="1"/>
  <c r="Q120" i="109" s="1"/>
  <c r="Q120" i="110" s="1"/>
  <c r="Q120" i="111" s="1"/>
  <c r="Q120" i="112" s="1"/>
  <c r="Q120" i="113" s="1"/>
  <c r="Q120" i="114" s="1"/>
  <c r="Q120" i="115" s="1"/>
  <c r="Q120" i="116" s="1"/>
  <c r="Q120" i="117" s="1"/>
  <c r="Q120" i="118" s="1"/>
  <c r="Q120" i="119" s="1"/>
  <c r="Q120" i="120" s="1"/>
  <c r="Q120" i="121" s="1"/>
  <c r="Q120" i="122" s="1"/>
  <c r="Q120" i="123" s="1"/>
  <c r="Q120" i="124" s="1"/>
  <c r="Q120" i="125" s="1"/>
  <c r="Q120" i="126" s="1"/>
  <c r="Q120" i="127" s="1"/>
  <c r="Q120" i="128" s="1"/>
  <c r="Q120" i="129" s="1"/>
  <c r="Q120" i="130" s="1"/>
  <c r="Q120" i="131" s="1"/>
  <c r="Q120" i="132" s="1"/>
  <c r="Q120" i="133" s="1"/>
  <c r="Q120" i="134" s="1"/>
  <c r="Q120" i="135" s="1"/>
  <c r="Q120" i="136" s="1"/>
  <c r="Q120" i="137" s="1"/>
  <c r="Q120" i="138" s="1"/>
  <c r="Q120" i="139" s="1"/>
  <c r="Q120" i="140" s="1"/>
  <c r="Q120" i="141" s="1"/>
  <c r="Q120" i="142" s="1"/>
  <c r="Q120" i="143" s="1"/>
  <c r="Q120" i="144" s="1"/>
  <c r="Q120" i="145" s="1"/>
  <c r="Q120" i="146" s="1"/>
  <c r="Q120" i="147" s="1"/>
  <c r="Q120" i="148" s="1"/>
  <c r="Q120" i="149" s="1"/>
  <c r="Q120" i="150" s="1"/>
  <c r="Q120" i="151" s="1"/>
  <c r="Q120" i="152" s="1"/>
  <c r="Q120" i="153" s="1"/>
  <c r="Q120" i="154" s="1"/>
  <c r="Q120" i="155" s="1"/>
  <c r="Q120" i="156" s="1"/>
  <c r="Q120" i="157" s="1"/>
  <c r="Q120" i="158" s="1"/>
  <c r="Q120" i="159" s="1"/>
  <c r="Q120" i="160" s="1"/>
  <c r="Q120" i="161" s="1"/>
  <c r="Q120" i="162" s="1"/>
  <c r="Q120" i="163" s="1"/>
  <c r="Q118" i="106"/>
  <c r="Q118" i="107" s="1"/>
  <c r="Q118" i="108" s="1"/>
  <c r="Q118" i="109" s="1"/>
  <c r="Q118" i="110" s="1"/>
  <c r="Q118" i="111" s="1"/>
  <c r="Q118" i="112" s="1"/>
  <c r="Q118" i="113" s="1"/>
  <c r="Q118" i="114" s="1"/>
  <c r="Q118" i="115" s="1"/>
  <c r="Q118" i="116" s="1"/>
  <c r="Q118" i="117" s="1"/>
  <c r="Q118" i="118" s="1"/>
  <c r="Q118" i="119" s="1"/>
  <c r="Q118" i="120" s="1"/>
  <c r="Q118" i="121" s="1"/>
  <c r="Q118" i="122" s="1"/>
  <c r="Q118" i="123" s="1"/>
  <c r="Q118" i="124" s="1"/>
  <c r="Q118" i="125" s="1"/>
  <c r="Q118" i="126" s="1"/>
  <c r="Q118" i="127" s="1"/>
  <c r="Q118" i="128" s="1"/>
  <c r="Q118" i="129" s="1"/>
  <c r="Q118" i="130" s="1"/>
  <c r="Q118" i="131" s="1"/>
  <c r="Q118" i="132" s="1"/>
  <c r="Q118" i="133" s="1"/>
  <c r="Q118" i="134" s="1"/>
  <c r="Q118" i="135" s="1"/>
  <c r="Q118" i="136" s="1"/>
  <c r="Q118" i="137" s="1"/>
  <c r="Q118" i="138" s="1"/>
  <c r="Q118" i="139" s="1"/>
  <c r="Q118" i="140" s="1"/>
  <c r="Q118" i="141" s="1"/>
  <c r="Q118" i="142" s="1"/>
  <c r="Q118" i="143" s="1"/>
  <c r="Q118" i="144" s="1"/>
  <c r="Q118" i="145" s="1"/>
  <c r="Q118" i="146" s="1"/>
  <c r="Q118" i="147" s="1"/>
  <c r="Q118" i="148" s="1"/>
  <c r="Q118" i="149" s="1"/>
  <c r="Q118" i="150" s="1"/>
  <c r="Q118" i="151" s="1"/>
  <c r="Q118" i="152" s="1"/>
  <c r="Q118" i="153" s="1"/>
  <c r="Q118" i="154" s="1"/>
  <c r="Q118" i="155" s="1"/>
  <c r="Q118" i="156" s="1"/>
  <c r="Q118" i="157" s="1"/>
  <c r="Q118" i="158" s="1"/>
  <c r="Q118" i="159" s="1"/>
  <c r="Q118" i="160" s="1"/>
  <c r="Q118" i="161" s="1"/>
  <c r="Q118" i="162" s="1"/>
  <c r="Q118" i="163" s="1"/>
  <c r="Q117" i="106"/>
  <c r="Q117" i="107" s="1"/>
  <c r="Q117" i="108" s="1"/>
  <c r="Q117" i="109" s="1"/>
  <c r="Q117" i="110" s="1"/>
  <c r="Q117" i="111" s="1"/>
  <c r="Q117" i="112" s="1"/>
  <c r="Q117" i="113" s="1"/>
  <c r="Q117" i="114" s="1"/>
  <c r="Q117" i="115" s="1"/>
  <c r="Q117" i="116" s="1"/>
  <c r="Q117" i="117" s="1"/>
  <c r="Q117" i="118" s="1"/>
  <c r="Q117" i="119" s="1"/>
  <c r="Q117" i="120" s="1"/>
  <c r="Q117" i="121" s="1"/>
  <c r="Q117" i="122" s="1"/>
  <c r="Q117" i="123" s="1"/>
  <c r="Q117" i="124" s="1"/>
  <c r="Q117" i="125" s="1"/>
  <c r="Q117" i="126" s="1"/>
  <c r="Q117" i="127" s="1"/>
  <c r="Q117" i="128" s="1"/>
  <c r="Q117" i="129" s="1"/>
  <c r="Q117" i="130" s="1"/>
  <c r="Q117" i="131" s="1"/>
  <c r="Q117" i="132" s="1"/>
  <c r="Q117" i="133" s="1"/>
  <c r="Q117" i="134" s="1"/>
  <c r="Q117" i="135" s="1"/>
  <c r="Q117" i="136" s="1"/>
  <c r="Q117" i="137" s="1"/>
  <c r="Q117" i="138" s="1"/>
  <c r="Q117" i="139" s="1"/>
  <c r="Q117" i="140" s="1"/>
  <c r="Q117" i="141" s="1"/>
  <c r="Q117" i="142" s="1"/>
  <c r="Q117" i="143" s="1"/>
  <c r="Q117" i="144" s="1"/>
  <c r="Q117" i="145" s="1"/>
  <c r="Q117" i="146" s="1"/>
  <c r="Q117" i="147" s="1"/>
  <c r="Q117" i="148" s="1"/>
  <c r="Q117" i="149" s="1"/>
  <c r="Q117" i="150" s="1"/>
  <c r="Q117" i="151" s="1"/>
  <c r="Q117" i="152" s="1"/>
  <c r="Q117" i="153" s="1"/>
  <c r="Q117" i="154" s="1"/>
  <c r="Q117" i="155" s="1"/>
  <c r="Q117" i="156" s="1"/>
  <c r="Q117" i="157" s="1"/>
  <c r="Q117" i="158" s="1"/>
  <c r="Q117" i="159" s="1"/>
  <c r="Q117" i="160" s="1"/>
  <c r="Q117" i="161" s="1"/>
  <c r="Q117" i="162" s="1"/>
  <c r="Q117" i="163" s="1"/>
  <c r="Q116" i="106"/>
  <c r="Q116" i="107" s="1"/>
  <c r="Q116" i="108" s="1"/>
  <c r="Q116" i="109" s="1"/>
  <c r="Q116" i="110" s="1"/>
  <c r="Q116" i="111" s="1"/>
  <c r="Q116" i="112" s="1"/>
  <c r="Q116" i="113" s="1"/>
  <c r="Q116" i="114" s="1"/>
  <c r="Q116" i="115" s="1"/>
  <c r="Q116" i="116" s="1"/>
  <c r="Q116" i="117" s="1"/>
  <c r="Q116" i="118" s="1"/>
  <c r="Q116" i="119" s="1"/>
  <c r="Q116" i="120" s="1"/>
  <c r="Q116" i="121" s="1"/>
  <c r="Q116" i="122" s="1"/>
  <c r="Q116" i="123" s="1"/>
  <c r="Q116" i="124" s="1"/>
  <c r="Q116" i="125" s="1"/>
  <c r="Q116" i="126" s="1"/>
  <c r="Q116" i="127" s="1"/>
  <c r="Q116" i="128" s="1"/>
  <c r="Q116" i="129" s="1"/>
  <c r="Q116" i="130" s="1"/>
  <c r="Q116" i="131" s="1"/>
  <c r="Q116" i="132" s="1"/>
  <c r="Q116" i="133" s="1"/>
  <c r="Q116" i="134" s="1"/>
  <c r="Q116" i="135" s="1"/>
  <c r="Q116" i="136" s="1"/>
  <c r="Q116" i="137" s="1"/>
  <c r="Q116" i="138" s="1"/>
  <c r="Q116" i="139" s="1"/>
  <c r="Q116" i="140" s="1"/>
  <c r="Q116" i="141" s="1"/>
  <c r="Q116" i="142" s="1"/>
  <c r="Q116" i="143" s="1"/>
  <c r="Q116" i="144" s="1"/>
  <c r="Q116" i="145" s="1"/>
  <c r="Q116" i="146" s="1"/>
  <c r="Q116" i="147" s="1"/>
  <c r="Q116" i="148" s="1"/>
  <c r="Q116" i="149" s="1"/>
  <c r="Q116" i="150" s="1"/>
  <c r="Q116" i="151" s="1"/>
  <c r="Q116" i="152" s="1"/>
  <c r="Q116" i="153" s="1"/>
  <c r="Q116" i="154" s="1"/>
  <c r="Q116" i="155" s="1"/>
  <c r="Q116" i="156" s="1"/>
  <c r="Q116" i="157" s="1"/>
  <c r="Q116" i="158" s="1"/>
  <c r="Q116" i="159" s="1"/>
  <c r="Q116" i="160" s="1"/>
  <c r="Q116" i="161" s="1"/>
  <c r="Q116" i="162" s="1"/>
  <c r="Q116" i="163" s="1"/>
  <c r="Q114" i="106"/>
  <c r="Q114" i="107" s="1"/>
  <c r="Q114" i="108" s="1"/>
  <c r="Q114" i="109" s="1"/>
  <c r="Q114" i="110" s="1"/>
  <c r="Q114" i="111" s="1"/>
  <c r="Q114" i="112" s="1"/>
  <c r="Q114" i="113" s="1"/>
  <c r="Q114" i="114" s="1"/>
  <c r="Q114" i="115" s="1"/>
  <c r="Q114" i="116" s="1"/>
  <c r="Q114" i="117" s="1"/>
  <c r="Q114" i="118" s="1"/>
  <c r="Q114" i="119" s="1"/>
  <c r="Q114" i="120" s="1"/>
  <c r="Q114" i="121" s="1"/>
  <c r="Q114" i="122" s="1"/>
  <c r="Q114" i="123" s="1"/>
  <c r="Q114" i="124" s="1"/>
  <c r="Q114" i="125" s="1"/>
  <c r="Q114" i="126" s="1"/>
  <c r="Q114" i="127" s="1"/>
  <c r="Q114" i="128" s="1"/>
  <c r="Q114" i="129" s="1"/>
  <c r="Q114" i="130" s="1"/>
  <c r="Q114" i="131" s="1"/>
  <c r="Q114" i="132" s="1"/>
  <c r="Q114" i="133" s="1"/>
  <c r="Q114" i="134" s="1"/>
  <c r="Q114" i="135" s="1"/>
  <c r="Q114" i="136" s="1"/>
  <c r="Q114" i="137" s="1"/>
  <c r="Q114" i="138" s="1"/>
  <c r="Q114" i="139" s="1"/>
  <c r="Q114" i="140" s="1"/>
  <c r="Q114" i="141" s="1"/>
  <c r="Q114" i="142" s="1"/>
  <c r="Q114" i="143" s="1"/>
  <c r="Q114" i="144" s="1"/>
  <c r="Q114" i="145" s="1"/>
  <c r="Q114" i="146" s="1"/>
  <c r="Q114" i="147" s="1"/>
  <c r="Q114" i="148" s="1"/>
  <c r="Q114" i="149" s="1"/>
  <c r="Q114" i="150" s="1"/>
  <c r="Q114" i="151" s="1"/>
  <c r="Q114" i="152" s="1"/>
  <c r="Q114" i="153" s="1"/>
  <c r="Q114" i="154" s="1"/>
  <c r="Q114" i="155" s="1"/>
  <c r="Q114" i="156" s="1"/>
  <c r="Q114" i="157" s="1"/>
  <c r="Q114" i="158" s="1"/>
  <c r="Q114" i="159" s="1"/>
  <c r="Q114" i="160" s="1"/>
  <c r="Q114" i="161" s="1"/>
  <c r="Q114" i="162" s="1"/>
  <c r="Q114" i="163" s="1"/>
  <c r="Q113" i="106"/>
  <c r="Q113" i="107" s="1"/>
  <c r="Q113" i="108" s="1"/>
  <c r="Q113" i="109" s="1"/>
  <c r="Q113" i="110" s="1"/>
  <c r="Q113" i="111" s="1"/>
  <c r="Q113" i="112" s="1"/>
  <c r="Q113" i="113" s="1"/>
  <c r="Q113" i="114" s="1"/>
  <c r="Q113" i="115" s="1"/>
  <c r="Q113" i="116" s="1"/>
  <c r="Q113" i="117" s="1"/>
  <c r="Q113" i="118" s="1"/>
  <c r="Q113" i="119" s="1"/>
  <c r="Q113" i="120" s="1"/>
  <c r="Q113" i="121" s="1"/>
  <c r="Q113" i="122" s="1"/>
  <c r="Q113" i="123" s="1"/>
  <c r="Q113" i="124" s="1"/>
  <c r="Q113" i="125" s="1"/>
  <c r="Q113" i="126" s="1"/>
  <c r="Q113" i="127" s="1"/>
  <c r="Q113" i="128" s="1"/>
  <c r="Q113" i="129" s="1"/>
  <c r="Q113" i="130" s="1"/>
  <c r="Q113" i="131" s="1"/>
  <c r="Q113" i="132" s="1"/>
  <c r="Q113" i="133" s="1"/>
  <c r="Q113" i="134" s="1"/>
  <c r="Q113" i="135" s="1"/>
  <c r="Q113" i="136" s="1"/>
  <c r="Q113" i="137" s="1"/>
  <c r="Q113" i="138" s="1"/>
  <c r="Q113" i="139" s="1"/>
  <c r="Q113" i="140" s="1"/>
  <c r="Q113" i="141" s="1"/>
  <c r="Q113" i="142" s="1"/>
  <c r="Q113" i="143" s="1"/>
  <c r="Q113" i="144" s="1"/>
  <c r="Q113" i="145" s="1"/>
  <c r="Q113" i="146" s="1"/>
  <c r="Q113" i="147" s="1"/>
  <c r="Q113" i="148" s="1"/>
  <c r="Q113" i="149" s="1"/>
  <c r="Q113" i="150" s="1"/>
  <c r="Q113" i="151" s="1"/>
  <c r="Q113" i="152" s="1"/>
  <c r="Q113" i="153" s="1"/>
  <c r="Q113" i="154" s="1"/>
  <c r="Q113" i="155" s="1"/>
  <c r="Q113" i="156" s="1"/>
  <c r="Q113" i="157" s="1"/>
  <c r="Q113" i="158" s="1"/>
  <c r="Q113" i="159" s="1"/>
  <c r="Q113" i="160" s="1"/>
  <c r="Q113" i="161" s="1"/>
  <c r="Q113" i="162" s="1"/>
  <c r="Q113" i="163" s="1"/>
  <c r="Q112" i="106"/>
  <c r="Q112" i="107" s="1"/>
  <c r="Q112" i="108" s="1"/>
  <c r="Q112" i="109" s="1"/>
  <c r="Q112" i="110" s="1"/>
  <c r="Q112" i="111" s="1"/>
  <c r="Q112" i="112" s="1"/>
  <c r="Q112" i="113" s="1"/>
  <c r="Q112" i="114" s="1"/>
  <c r="Q112" i="115" s="1"/>
  <c r="Q112" i="116" s="1"/>
  <c r="Q112" i="117" s="1"/>
  <c r="Q112" i="118" s="1"/>
  <c r="Q112" i="119" s="1"/>
  <c r="Q112" i="120" s="1"/>
  <c r="Q112" i="121" s="1"/>
  <c r="Q112" i="122" s="1"/>
  <c r="Q112" i="123" s="1"/>
  <c r="Q112" i="124" s="1"/>
  <c r="Q112" i="125" s="1"/>
  <c r="Q112" i="126" s="1"/>
  <c r="Q112" i="127" s="1"/>
  <c r="Q112" i="128" s="1"/>
  <c r="Q112" i="129" s="1"/>
  <c r="Q112" i="130" s="1"/>
  <c r="Q112" i="131" s="1"/>
  <c r="Q112" i="132" s="1"/>
  <c r="Q112" i="133" s="1"/>
  <c r="Q112" i="134" s="1"/>
  <c r="Q112" i="135" s="1"/>
  <c r="Q112" i="136" s="1"/>
  <c r="Q112" i="137" s="1"/>
  <c r="Q112" i="138" s="1"/>
  <c r="Q112" i="139" s="1"/>
  <c r="Q112" i="140" s="1"/>
  <c r="Q112" i="141" s="1"/>
  <c r="Q112" i="142" s="1"/>
  <c r="Q112" i="143" s="1"/>
  <c r="Q112" i="144" s="1"/>
  <c r="Q112" i="145" s="1"/>
  <c r="Q112" i="146" s="1"/>
  <c r="Q112" i="147" s="1"/>
  <c r="Q112" i="148" s="1"/>
  <c r="Q112" i="149" s="1"/>
  <c r="Q112" i="150" s="1"/>
  <c r="Q112" i="151" s="1"/>
  <c r="Q112" i="152" s="1"/>
  <c r="Q112" i="153" s="1"/>
  <c r="Q112" i="154" s="1"/>
  <c r="Q112" i="155" s="1"/>
  <c r="Q112" i="156" s="1"/>
  <c r="Q112" i="157" s="1"/>
  <c r="Q112" i="158" s="1"/>
  <c r="Q112" i="159" s="1"/>
  <c r="Q112" i="160" s="1"/>
  <c r="Q112" i="161" s="1"/>
  <c r="Q112" i="162" s="1"/>
  <c r="Q112" i="163" s="1"/>
  <c r="Q111" i="106"/>
  <c r="Q111" i="107" s="1"/>
  <c r="Q111" i="108" s="1"/>
  <c r="Q111" i="109" s="1"/>
  <c r="Q111" i="110" s="1"/>
  <c r="Q111" i="111" s="1"/>
  <c r="Q111" i="112" s="1"/>
  <c r="Q111" i="113" s="1"/>
  <c r="Q111" i="114" s="1"/>
  <c r="Q111" i="115" s="1"/>
  <c r="Q111" i="116" s="1"/>
  <c r="Q111" i="117" s="1"/>
  <c r="Q111" i="118" s="1"/>
  <c r="Q111" i="119" s="1"/>
  <c r="Q111" i="120" s="1"/>
  <c r="Q111" i="121" s="1"/>
  <c r="Q111" i="122" s="1"/>
  <c r="Q111" i="123" s="1"/>
  <c r="Q111" i="124" s="1"/>
  <c r="Q111" i="125" s="1"/>
  <c r="Q111" i="126" s="1"/>
  <c r="Q111" i="127" s="1"/>
  <c r="Q111" i="128" s="1"/>
  <c r="Q111" i="129" s="1"/>
  <c r="Q111" i="130" s="1"/>
  <c r="Q111" i="131" s="1"/>
  <c r="Q111" i="132" s="1"/>
  <c r="Q111" i="133" s="1"/>
  <c r="Q111" i="134" s="1"/>
  <c r="Q111" i="135" s="1"/>
  <c r="Q111" i="136" s="1"/>
  <c r="Q111" i="137" s="1"/>
  <c r="Q111" i="138" s="1"/>
  <c r="Q111" i="139" s="1"/>
  <c r="Q111" i="140" s="1"/>
  <c r="Q111" i="141" s="1"/>
  <c r="Q111" i="142" s="1"/>
  <c r="Q111" i="143" s="1"/>
  <c r="Q111" i="144" s="1"/>
  <c r="Q111" i="145" s="1"/>
  <c r="Q111" i="146" s="1"/>
  <c r="Q111" i="147" s="1"/>
  <c r="Q111" i="148" s="1"/>
  <c r="Q111" i="149" s="1"/>
  <c r="Q111" i="150" s="1"/>
  <c r="Q111" i="151" s="1"/>
  <c r="Q111" i="152" s="1"/>
  <c r="Q111" i="153" s="1"/>
  <c r="Q111" i="154" s="1"/>
  <c r="Q111" i="155" s="1"/>
  <c r="Q111" i="156" s="1"/>
  <c r="Q111" i="157" s="1"/>
  <c r="Q111" i="158" s="1"/>
  <c r="Q111" i="159" s="1"/>
  <c r="Q111" i="160" s="1"/>
  <c r="Q111" i="161" s="1"/>
  <c r="Q111" i="162" s="1"/>
  <c r="Q111" i="163" s="1"/>
  <c r="Q110" i="106"/>
  <c r="Q110" i="107" s="1"/>
  <c r="Q110" i="108" s="1"/>
  <c r="Q110" i="109" s="1"/>
  <c r="Q110" i="110" s="1"/>
  <c r="Q110" i="111" s="1"/>
  <c r="Q110" i="112" s="1"/>
  <c r="Q110" i="113" s="1"/>
  <c r="Q110" i="114" s="1"/>
  <c r="Q110" i="115" s="1"/>
  <c r="Q110" i="116" s="1"/>
  <c r="Q110" i="117" s="1"/>
  <c r="Q110" i="118" s="1"/>
  <c r="Q110" i="119" s="1"/>
  <c r="Q110" i="120" s="1"/>
  <c r="Q110" i="121" s="1"/>
  <c r="Q110" i="122" s="1"/>
  <c r="Q110" i="123" s="1"/>
  <c r="Q110" i="124" s="1"/>
  <c r="Q110" i="125" s="1"/>
  <c r="Q110" i="126" s="1"/>
  <c r="Q110" i="127" s="1"/>
  <c r="Q110" i="128" s="1"/>
  <c r="Q110" i="129" s="1"/>
  <c r="Q110" i="130" s="1"/>
  <c r="Q110" i="131" s="1"/>
  <c r="Q110" i="132" s="1"/>
  <c r="Q110" i="133" s="1"/>
  <c r="Q110" i="134" s="1"/>
  <c r="Q110" i="135" s="1"/>
  <c r="Q110" i="136" s="1"/>
  <c r="Q110" i="137" s="1"/>
  <c r="Q110" i="138" s="1"/>
  <c r="Q110" i="139" s="1"/>
  <c r="Q110" i="140" s="1"/>
  <c r="Q110" i="141" s="1"/>
  <c r="Q110" i="142" s="1"/>
  <c r="Q110" i="143" s="1"/>
  <c r="Q110" i="144" s="1"/>
  <c r="Q110" i="145" s="1"/>
  <c r="Q110" i="146" s="1"/>
  <c r="Q110" i="147" s="1"/>
  <c r="Q110" i="148" s="1"/>
  <c r="Q110" i="149" s="1"/>
  <c r="Q110" i="150" s="1"/>
  <c r="Q110" i="151" s="1"/>
  <c r="Q110" i="152" s="1"/>
  <c r="Q110" i="153" s="1"/>
  <c r="Q110" i="154" s="1"/>
  <c r="Q110" i="155" s="1"/>
  <c r="Q110" i="156" s="1"/>
  <c r="Q110" i="157" s="1"/>
  <c r="Q110" i="158" s="1"/>
  <c r="Q110" i="159" s="1"/>
  <c r="Q110" i="160" s="1"/>
  <c r="Q110" i="161" s="1"/>
  <c r="Q110" i="162" s="1"/>
  <c r="Q110" i="163" s="1"/>
  <c r="Q109" i="106"/>
  <c r="Q109" i="107" s="1"/>
  <c r="Q109" i="108" s="1"/>
  <c r="Q109" i="109" s="1"/>
  <c r="Q109" i="110" s="1"/>
  <c r="Q109" i="111" s="1"/>
  <c r="Q109" i="112" s="1"/>
  <c r="Q109" i="113" s="1"/>
  <c r="Q109" i="114" s="1"/>
  <c r="Q109" i="115" s="1"/>
  <c r="Q109" i="116" s="1"/>
  <c r="Q109" i="117" s="1"/>
  <c r="Q109" i="118" s="1"/>
  <c r="Q109" i="119" s="1"/>
  <c r="Q109" i="120" s="1"/>
  <c r="Q109" i="121" s="1"/>
  <c r="Q109" i="122" s="1"/>
  <c r="Q109" i="123" s="1"/>
  <c r="Q109" i="124" s="1"/>
  <c r="Q109" i="125" s="1"/>
  <c r="Q109" i="126" s="1"/>
  <c r="Q109" i="127" s="1"/>
  <c r="Q109" i="128" s="1"/>
  <c r="Q109" i="129" s="1"/>
  <c r="Q109" i="130" s="1"/>
  <c r="Q109" i="131" s="1"/>
  <c r="Q109" i="132" s="1"/>
  <c r="Q109" i="133" s="1"/>
  <c r="Q109" i="134" s="1"/>
  <c r="Q109" i="135" s="1"/>
  <c r="Q109" i="136" s="1"/>
  <c r="Q109" i="137" s="1"/>
  <c r="Q109" i="138" s="1"/>
  <c r="Q109" i="139" s="1"/>
  <c r="Q109" i="140" s="1"/>
  <c r="Q109" i="141" s="1"/>
  <c r="Q109" i="142" s="1"/>
  <c r="Q109" i="143" s="1"/>
  <c r="Q109" i="144" s="1"/>
  <c r="Q109" i="145" s="1"/>
  <c r="Q109" i="146" s="1"/>
  <c r="Q109" i="147" s="1"/>
  <c r="Q109" i="148" s="1"/>
  <c r="Q109" i="149" s="1"/>
  <c r="Q109" i="150" s="1"/>
  <c r="Q109" i="151" s="1"/>
  <c r="Q109" i="152" s="1"/>
  <c r="Q109" i="153" s="1"/>
  <c r="Q109" i="154" s="1"/>
  <c r="Q109" i="155" s="1"/>
  <c r="Q109" i="156" s="1"/>
  <c r="Q109" i="157" s="1"/>
  <c r="Q109" i="158" s="1"/>
  <c r="Q109" i="159" s="1"/>
  <c r="Q109" i="160" s="1"/>
  <c r="Q109" i="161" s="1"/>
  <c r="Q109" i="162" s="1"/>
  <c r="Q109" i="163" s="1"/>
  <c r="Q106" i="106"/>
  <c r="Q106" i="107" s="1"/>
  <c r="Q106" i="108" s="1"/>
  <c r="Q106" i="109" s="1"/>
  <c r="Q106" i="110" s="1"/>
  <c r="Q106" i="111" s="1"/>
  <c r="Q106" i="112" s="1"/>
  <c r="Q106" i="113" s="1"/>
  <c r="Q106" i="114" s="1"/>
  <c r="Q106" i="115" s="1"/>
  <c r="Q106" i="116" s="1"/>
  <c r="Q106" i="117" s="1"/>
  <c r="Q106" i="118" s="1"/>
  <c r="Q106" i="119" s="1"/>
  <c r="Q106" i="120" s="1"/>
  <c r="Q106" i="121" s="1"/>
  <c r="Q106" i="122" s="1"/>
  <c r="Q106" i="123" s="1"/>
  <c r="Q106" i="124" s="1"/>
  <c r="Q106" i="125" s="1"/>
  <c r="Q106" i="126" s="1"/>
  <c r="Q106" i="127" s="1"/>
  <c r="Q106" i="128" s="1"/>
  <c r="Q106" i="129" s="1"/>
  <c r="Q106" i="130" s="1"/>
  <c r="Q106" i="131" s="1"/>
  <c r="Q106" i="132" s="1"/>
  <c r="Q106" i="133" s="1"/>
  <c r="Q106" i="134" s="1"/>
  <c r="Q106" i="135" s="1"/>
  <c r="Q106" i="136" s="1"/>
  <c r="Q106" i="137" s="1"/>
  <c r="Q106" i="138" s="1"/>
  <c r="Q106" i="139" s="1"/>
  <c r="Q106" i="140" s="1"/>
  <c r="Q106" i="141" s="1"/>
  <c r="Q106" i="142" s="1"/>
  <c r="Q106" i="143" s="1"/>
  <c r="Q106" i="144" s="1"/>
  <c r="Q106" i="145" s="1"/>
  <c r="Q106" i="146" s="1"/>
  <c r="Q106" i="147" s="1"/>
  <c r="Q106" i="148" s="1"/>
  <c r="Q106" i="149" s="1"/>
  <c r="Q106" i="150" s="1"/>
  <c r="Q106" i="151" s="1"/>
  <c r="Q106" i="152" s="1"/>
  <c r="Q106" i="153" s="1"/>
  <c r="Q106" i="154" s="1"/>
  <c r="Q106" i="155" s="1"/>
  <c r="Q106" i="156" s="1"/>
  <c r="Q106" i="157" s="1"/>
  <c r="Q106" i="158" s="1"/>
  <c r="Q106" i="159" s="1"/>
  <c r="Q106" i="160" s="1"/>
  <c r="Q106" i="161" s="1"/>
  <c r="Q106" i="162" s="1"/>
  <c r="Q106" i="163" s="1"/>
  <c r="Q105" i="106"/>
  <c r="Q105" i="107" s="1"/>
  <c r="Q105" i="108" s="1"/>
  <c r="Q105" i="109" s="1"/>
  <c r="Q105" i="110" s="1"/>
  <c r="Q105" i="111" s="1"/>
  <c r="Q105" i="112" s="1"/>
  <c r="Q105" i="113" s="1"/>
  <c r="Q105" i="114" s="1"/>
  <c r="Q105" i="115" s="1"/>
  <c r="Q105" i="116" s="1"/>
  <c r="Q105" i="117" s="1"/>
  <c r="Q105" i="118" s="1"/>
  <c r="Q105" i="119" s="1"/>
  <c r="Q105" i="120" s="1"/>
  <c r="Q105" i="121" s="1"/>
  <c r="Q105" i="122" s="1"/>
  <c r="Q105" i="123" s="1"/>
  <c r="Q105" i="124" s="1"/>
  <c r="Q105" i="125" s="1"/>
  <c r="Q105" i="126" s="1"/>
  <c r="Q105" i="127" s="1"/>
  <c r="Q105" i="128" s="1"/>
  <c r="Q105" i="129" s="1"/>
  <c r="Q105" i="130" s="1"/>
  <c r="Q105" i="131" s="1"/>
  <c r="Q105" i="132" s="1"/>
  <c r="Q105" i="133" s="1"/>
  <c r="Q105" i="134" s="1"/>
  <c r="Q105" i="135" s="1"/>
  <c r="Q105" i="136" s="1"/>
  <c r="Q105" i="137" s="1"/>
  <c r="Q105" i="138" s="1"/>
  <c r="Q105" i="139" s="1"/>
  <c r="Q105" i="140" s="1"/>
  <c r="Q105" i="141" s="1"/>
  <c r="Q105" i="142" s="1"/>
  <c r="Q105" i="143" s="1"/>
  <c r="Q105" i="144" s="1"/>
  <c r="Q105" i="145" s="1"/>
  <c r="Q105" i="146" s="1"/>
  <c r="Q105" i="147" s="1"/>
  <c r="Q105" i="148" s="1"/>
  <c r="Q105" i="149" s="1"/>
  <c r="Q105" i="150" s="1"/>
  <c r="Q105" i="151" s="1"/>
  <c r="Q105" i="152" s="1"/>
  <c r="Q105" i="153" s="1"/>
  <c r="Q105" i="154" s="1"/>
  <c r="Q105" i="155" s="1"/>
  <c r="Q105" i="156" s="1"/>
  <c r="Q105" i="157" s="1"/>
  <c r="Q105" i="158" s="1"/>
  <c r="Q105" i="159" s="1"/>
  <c r="Q105" i="160" s="1"/>
  <c r="Q105" i="161" s="1"/>
  <c r="Q105" i="162" s="1"/>
  <c r="Q105" i="163" s="1"/>
  <c r="Q104" i="106"/>
  <c r="Q104" i="107" s="1"/>
  <c r="Q104" i="108" s="1"/>
  <c r="Q104" i="109" s="1"/>
  <c r="Q104" i="110" s="1"/>
  <c r="Q104" i="111" s="1"/>
  <c r="Q104" i="112" s="1"/>
  <c r="Q104" i="113" s="1"/>
  <c r="Q104" i="114" s="1"/>
  <c r="Q104" i="115" s="1"/>
  <c r="Q104" i="116" s="1"/>
  <c r="Q104" i="117" s="1"/>
  <c r="Q104" i="118" s="1"/>
  <c r="Q104" i="119" s="1"/>
  <c r="Q104" i="120" s="1"/>
  <c r="Q104" i="121" s="1"/>
  <c r="Q104" i="122" s="1"/>
  <c r="Q104" i="123" s="1"/>
  <c r="Q104" i="124" s="1"/>
  <c r="Q104" i="125" s="1"/>
  <c r="Q104" i="126" s="1"/>
  <c r="Q104" i="127" s="1"/>
  <c r="Q104" i="128" s="1"/>
  <c r="Q104" i="129" s="1"/>
  <c r="Q104" i="130" s="1"/>
  <c r="Q104" i="131" s="1"/>
  <c r="Q104" i="132" s="1"/>
  <c r="Q104" i="133" s="1"/>
  <c r="Q104" i="134" s="1"/>
  <c r="Q104" i="135" s="1"/>
  <c r="Q104" i="136" s="1"/>
  <c r="Q104" i="137" s="1"/>
  <c r="Q104" i="138" s="1"/>
  <c r="Q104" i="139" s="1"/>
  <c r="Q104" i="140" s="1"/>
  <c r="Q104" i="141" s="1"/>
  <c r="Q104" i="142" s="1"/>
  <c r="Q104" i="143" s="1"/>
  <c r="Q104" i="144" s="1"/>
  <c r="Q104" i="145" s="1"/>
  <c r="Q104" i="146" s="1"/>
  <c r="Q104" i="147" s="1"/>
  <c r="Q104" i="148" s="1"/>
  <c r="Q104" i="149" s="1"/>
  <c r="Q104" i="150" s="1"/>
  <c r="Q104" i="151" s="1"/>
  <c r="Q104" i="152" s="1"/>
  <c r="Q104" i="153" s="1"/>
  <c r="Q104" i="154" s="1"/>
  <c r="Q104" i="155" s="1"/>
  <c r="Q104" i="156" s="1"/>
  <c r="Q104" i="157" s="1"/>
  <c r="Q104" i="158" s="1"/>
  <c r="Q104" i="159" s="1"/>
  <c r="Q104" i="160" s="1"/>
  <c r="Q104" i="161" s="1"/>
  <c r="Q104" i="162" s="1"/>
  <c r="Q104" i="163" s="1"/>
  <c r="Q102" i="106"/>
  <c r="Q102" i="107" s="1"/>
  <c r="Q102" i="108" s="1"/>
  <c r="Q102" i="109" s="1"/>
  <c r="Q102" i="110" s="1"/>
  <c r="Q102" i="111" s="1"/>
  <c r="Q102" i="112" s="1"/>
  <c r="Q102" i="113" s="1"/>
  <c r="Q102" i="114" s="1"/>
  <c r="Q102" i="115" s="1"/>
  <c r="Q102" i="116" s="1"/>
  <c r="Q102" i="117" s="1"/>
  <c r="Q102" i="118" s="1"/>
  <c r="Q102" i="119" s="1"/>
  <c r="Q102" i="120" s="1"/>
  <c r="Q102" i="121" s="1"/>
  <c r="Q102" i="122" s="1"/>
  <c r="Q102" i="123" s="1"/>
  <c r="Q102" i="124" s="1"/>
  <c r="Q102" i="125" s="1"/>
  <c r="Q102" i="126" s="1"/>
  <c r="Q102" i="127" s="1"/>
  <c r="Q102" i="128" s="1"/>
  <c r="Q102" i="129" s="1"/>
  <c r="Q102" i="130" s="1"/>
  <c r="Q102" i="131" s="1"/>
  <c r="Q102" i="132" s="1"/>
  <c r="Q102" i="133" s="1"/>
  <c r="Q102" i="134" s="1"/>
  <c r="Q102" i="135" s="1"/>
  <c r="Q102" i="136" s="1"/>
  <c r="Q102" i="137" s="1"/>
  <c r="Q102" i="138" s="1"/>
  <c r="Q102" i="139" s="1"/>
  <c r="Q102" i="140" s="1"/>
  <c r="Q102" i="141" s="1"/>
  <c r="Q102" i="142" s="1"/>
  <c r="Q102" i="143" s="1"/>
  <c r="Q102" i="144" s="1"/>
  <c r="Q102" i="145" s="1"/>
  <c r="Q102" i="146" s="1"/>
  <c r="Q102" i="147" s="1"/>
  <c r="Q102" i="148" s="1"/>
  <c r="Q102" i="149" s="1"/>
  <c r="Q102" i="150" s="1"/>
  <c r="Q102" i="151" s="1"/>
  <c r="Q102" i="152" s="1"/>
  <c r="Q102" i="153" s="1"/>
  <c r="Q102" i="154" s="1"/>
  <c r="Q102" i="155" s="1"/>
  <c r="Q102" i="156" s="1"/>
  <c r="Q102" i="157" s="1"/>
  <c r="Q102" i="158" s="1"/>
  <c r="Q102" i="159" s="1"/>
  <c r="Q102" i="160" s="1"/>
  <c r="Q102" i="161" s="1"/>
  <c r="Q102" i="162" s="1"/>
  <c r="Q102" i="163" s="1"/>
  <c r="Q101" i="106"/>
  <c r="Q101" i="107" s="1"/>
  <c r="Q101" i="108" s="1"/>
  <c r="Q101" i="109" s="1"/>
  <c r="Q101" i="110" s="1"/>
  <c r="Q101" i="111" s="1"/>
  <c r="Q101" i="112" s="1"/>
  <c r="Q101" i="113" s="1"/>
  <c r="Q101" i="114" s="1"/>
  <c r="Q101" i="115" s="1"/>
  <c r="Q101" i="116" s="1"/>
  <c r="Q101" i="117" s="1"/>
  <c r="Q101" i="118" s="1"/>
  <c r="Q101" i="119" s="1"/>
  <c r="Q101" i="120" s="1"/>
  <c r="Q101" i="121" s="1"/>
  <c r="Q101" i="122" s="1"/>
  <c r="Q101" i="123" s="1"/>
  <c r="Q101" i="124" s="1"/>
  <c r="Q101" i="125" s="1"/>
  <c r="Q101" i="126" s="1"/>
  <c r="Q101" i="127" s="1"/>
  <c r="Q101" i="128" s="1"/>
  <c r="Q101" i="129" s="1"/>
  <c r="Q101" i="130" s="1"/>
  <c r="Q101" i="131" s="1"/>
  <c r="Q101" i="132" s="1"/>
  <c r="Q101" i="133" s="1"/>
  <c r="Q101" i="134" s="1"/>
  <c r="Q101" i="135" s="1"/>
  <c r="Q101" i="136" s="1"/>
  <c r="Q101" i="137" s="1"/>
  <c r="Q101" i="138" s="1"/>
  <c r="Q101" i="139" s="1"/>
  <c r="Q101" i="140" s="1"/>
  <c r="Q101" i="141" s="1"/>
  <c r="Q101" i="142" s="1"/>
  <c r="Q101" i="143" s="1"/>
  <c r="Q101" i="144" s="1"/>
  <c r="Q101" i="145" s="1"/>
  <c r="Q101" i="146" s="1"/>
  <c r="Q101" i="147" s="1"/>
  <c r="Q101" i="148" s="1"/>
  <c r="Q101" i="149" s="1"/>
  <c r="Q101" i="150" s="1"/>
  <c r="Q101" i="151" s="1"/>
  <c r="Q101" i="152" s="1"/>
  <c r="Q101" i="153" s="1"/>
  <c r="Q101" i="154" s="1"/>
  <c r="Q101" i="155" s="1"/>
  <c r="Q101" i="156" s="1"/>
  <c r="Q101" i="157" s="1"/>
  <c r="Q101" i="158" s="1"/>
  <c r="Q101" i="159" s="1"/>
  <c r="Q101" i="160" s="1"/>
  <c r="Q101" i="161" s="1"/>
  <c r="Q101" i="162" s="1"/>
  <c r="Q101" i="163" s="1"/>
  <c r="Q100" i="106"/>
  <c r="Q100" i="107" s="1"/>
  <c r="Q100" i="108" s="1"/>
  <c r="Q100" i="109" s="1"/>
  <c r="Q100" i="110" s="1"/>
  <c r="Q100" i="111" s="1"/>
  <c r="Q100" i="112" s="1"/>
  <c r="Q100" i="113" s="1"/>
  <c r="Q100" i="114" s="1"/>
  <c r="Q100" i="115" s="1"/>
  <c r="Q100" i="116" s="1"/>
  <c r="Q100" i="117" s="1"/>
  <c r="Q100" i="118" s="1"/>
  <c r="Q100" i="119" s="1"/>
  <c r="Q100" i="120" s="1"/>
  <c r="Q100" i="121" s="1"/>
  <c r="Q100" i="122" s="1"/>
  <c r="Q100" i="123" s="1"/>
  <c r="Q100" i="124" s="1"/>
  <c r="Q100" i="125" s="1"/>
  <c r="Q100" i="126" s="1"/>
  <c r="Q100" i="127" s="1"/>
  <c r="Q100" i="128" s="1"/>
  <c r="Q100" i="129" s="1"/>
  <c r="Q100" i="130" s="1"/>
  <c r="Q100" i="131" s="1"/>
  <c r="Q100" i="132" s="1"/>
  <c r="Q100" i="133" s="1"/>
  <c r="Q100" i="134" s="1"/>
  <c r="Q100" i="135" s="1"/>
  <c r="Q100" i="136" s="1"/>
  <c r="Q100" i="137" s="1"/>
  <c r="Q100" i="138" s="1"/>
  <c r="Q100" i="139" s="1"/>
  <c r="Q100" i="140" s="1"/>
  <c r="Q100" i="141" s="1"/>
  <c r="Q100" i="142" s="1"/>
  <c r="Q100" i="143" s="1"/>
  <c r="Q100" i="144" s="1"/>
  <c r="Q100" i="145" s="1"/>
  <c r="Q100" i="146" s="1"/>
  <c r="Q100" i="147" s="1"/>
  <c r="Q100" i="148" s="1"/>
  <c r="Q100" i="149" s="1"/>
  <c r="Q100" i="150" s="1"/>
  <c r="Q100" i="151" s="1"/>
  <c r="Q100" i="152" s="1"/>
  <c r="Q100" i="153" s="1"/>
  <c r="Q100" i="154" s="1"/>
  <c r="Q100" i="155" s="1"/>
  <c r="Q100" i="156" s="1"/>
  <c r="Q100" i="157" s="1"/>
  <c r="Q100" i="158" s="1"/>
  <c r="Q100" i="159" s="1"/>
  <c r="Q100" i="160" s="1"/>
  <c r="Q100" i="161" s="1"/>
  <c r="Q100" i="162" s="1"/>
  <c r="Q100" i="163" s="1"/>
  <c r="Q97" i="106"/>
  <c r="Q97" i="107" s="1"/>
  <c r="Q97" i="108" s="1"/>
  <c r="Q97" i="109" s="1"/>
  <c r="Q97" i="110" s="1"/>
  <c r="Q97" i="111" s="1"/>
  <c r="Q97" i="112" s="1"/>
  <c r="Q97" i="113" s="1"/>
  <c r="Q97" i="114" s="1"/>
  <c r="Q97" i="115" s="1"/>
  <c r="Q97" i="116" s="1"/>
  <c r="Q97" i="117" s="1"/>
  <c r="Q97" i="118" s="1"/>
  <c r="Q97" i="119" s="1"/>
  <c r="Q97" i="120" s="1"/>
  <c r="Q97" i="121" s="1"/>
  <c r="Q97" i="122" s="1"/>
  <c r="Q97" i="123" s="1"/>
  <c r="Q97" i="124" s="1"/>
  <c r="Q97" i="125" s="1"/>
  <c r="Q97" i="126" s="1"/>
  <c r="Q97" i="127" s="1"/>
  <c r="Q97" i="128" s="1"/>
  <c r="Q97" i="129" s="1"/>
  <c r="Q97" i="130" s="1"/>
  <c r="Q97" i="131" s="1"/>
  <c r="Q97" i="132" s="1"/>
  <c r="Q97" i="133" s="1"/>
  <c r="Q97" i="134" s="1"/>
  <c r="Q97" i="135" s="1"/>
  <c r="Q97" i="136" s="1"/>
  <c r="Q97" i="137" s="1"/>
  <c r="Q97" i="138" s="1"/>
  <c r="Q97" i="139" s="1"/>
  <c r="Q97" i="140" s="1"/>
  <c r="Q97" i="141" s="1"/>
  <c r="Q97" i="142" s="1"/>
  <c r="Q97" i="143" s="1"/>
  <c r="Q97" i="144" s="1"/>
  <c r="Q97" i="145" s="1"/>
  <c r="Q97" i="146" s="1"/>
  <c r="Q97" i="147" s="1"/>
  <c r="Q97" i="148" s="1"/>
  <c r="Q97" i="149" s="1"/>
  <c r="Q97" i="150" s="1"/>
  <c r="Q97" i="151" s="1"/>
  <c r="Q97" i="152" s="1"/>
  <c r="Q97" i="153" s="1"/>
  <c r="Q97" i="154" s="1"/>
  <c r="Q97" i="155" s="1"/>
  <c r="Q97" i="156" s="1"/>
  <c r="Q97" i="157" s="1"/>
  <c r="Q97" i="158" s="1"/>
  <c r="Q97" i="159" s="1"/>
  <c r="Q97" i="160" s="1"/>
  <c r="Q97" i="161" s="1"/>
  <c r="Q97" i="162" s="1"/>
  <c r="Q97" i="163" s="1"/>
  <c r="Q96" i="106"/>
  <c r="Q96" i="107" s="1"/>
  <c r="Q96" i="108" s="1"/>
  <c r="Q96" i="109" s="1"/>
  <c r="Q96" i="110" s="1"/>
  <c r="Q96" i="111" s="1"/>
  <c r="Q96" i="112" s="1"/>
  <c r="Q96" i="113" s="1"/>
  <c r="Q96" i="114" s="1"/>
  <c r="Q96" i="115" s="1"/>
  <c r="Q96" i="116" s="1"/>
  <c r="Q96" i="117" s="1"/>
  <c r="Q96" i="118" s="1"/>
  <c r="Q96" i="119" s="1"/>
  <c r="Q96" i="120" s="1"/>
  <c r="Q96" i="121" s="1"/>
  <c r="Q96" i="122" s="1"/>
  <c r="Q96" i="123" s="1"/>
  <c r="Q96" i="124" s="1"/>
  <c r="Q96" i="125" s="1"/>
  <c r="Q96" i="126" s="1"/>
  <c r="Q96" i="127" s="1"/>
  <c r="Q96" i="128" s="1"/>
  <c r="Q96" i="129" s="1"/>
  <c r="Q96" i="130" s="1"/>
  <c r="Q96" i="131" s="1"/>
  <c r="Q96" i="132" s="1"/>
  <c r="Q96" i="133" s="1"/>
  <c r="Q96" i="134" s="1"/>
  <c r="Q96" i="135" s="1"/>
  <c r="Q96" i="136" s="1"/>
  <c r="Q96" i="137" s="1"/>
  <c r="Q96" i="138" s="1"/>
  <c r="Q96" i="139" s="1"/>
  <c r="Q96" i="140" s="1"/>
  <c r="Q96" i="141" s="1"/>
  <c r="Q96" i="142" s="1"/>
  <c r="Q96" i="143" s="1"/>
  <c r="Q96" i="144" s="1"/>
  <c r="Q96" i="145" s="1"/>
  <c r="Q96" i="146" s="1"/>
  <c r="Q96" i="147" s="1"/>
  <c r="Q96" i="148" s="1"/>
  <c r="Q96" i="149" s="1"/>
  <c r="Q96" i="150" s="1"/>
  <c r="Q96" i="151" s="1"/>
  <c r="Q96" i="152" s="1"/>
  <c r="Q96" i="153" s="1"/>
  <c r="Q96" i="154" s="1"/>
  <c r="Q96" i="155" s="1"/>
  <c r="Q96" i="156" s="1"/>
  <c r="Q96" i="157" s="1"/>
  <c r="Q96" i="158" s="1"/>
  <c r="Q96" i="159" s="1"/>
  <c r="Q96" i="160" s="1"/>
  <c r="Q96" i="161" s="1"/>
  <c r="Q96" i="162" s="1"/>
  <c r="Q96" i="163" s="1"/>
  <c r="Q94" i="106"/>
  <c r="Q94" i="107" s="1"/>
  <c r="Q94" i="108" s="1"/>
  <c r="Q94" i="109" s="1"/>
  <c r="Q94" i="110" s="1"/>
  <c r="Q94" i="111" s="1"/>
  <c r="Q94" i="112" s="1"/>
  <c r="Q94" i="113" s="1"/>
  <c r="Q94" i="114" s="1"/>
  <c r="Q94" i="115" s="1"/>
  <c r="Q94" i="116" s="1"/>
  <c r="Q94" i="117" s="1"/>
  <c r="Q94" i="118" s="1"/>
  <c r="Q94" i="119" s="1"/>
  <c r="Q94" i="120" s="1"/>
  <c r="Q94" i="121" s="1"/>
  <c r="Q94" i="122" s="1"/>
  <c r="Q94" i="123" s="1"/>
  <c r="Q94" i="124" s="1"/>
  <c r="Q94" i="125" s="1"/>
  <c r="Q94" i="126" s="1"/>
  <c r="Q94" i="127" s="1"/>
  <c r="Q94" i="128" s="1"/>
  <c r="Q94" i="129" s="1"/>
  <c r="Q94" i="130" s="1"/>
  <c r="Q94" i="131" s="1"/>
  <c r="Q94" i="132" s="1"/>
  <c r="Q94" i="133" s="1"/>
  <c r="Q94" i="134" s="1"/>
  <c r="Q94" i="135" s="1"/>
  <c r="Q94" i="136" s="1"/>
  <c r="Q94" i="137" s="1"/>
  <c r="Q94" i="138" s="1"/>
  <c r="Q94" i="139" s="1"/>
  <c r="Q94" i="140" s="1"/>
  <c r="Q94" i="141" s="1"/>
  <c r="Q94" i="142" s="1"/>
  <c r="Q94" i="143" s="1"/>
  <c r="Q94" i="144" s="1"/>
  <c r="Q94" i="145" s="1"/>
  <c r="Q94" i="146" s="1"/>
  <c r="Q94" i="147" s="1"/>
  <c r="Q94" i="148" s="1"/>
  <c r="Q94" i="149" s="1"/>
  <c r="Q94" i="150" s="1"/>
  <c r="Q94" i="151" s="1"/>
  <c r="Q94" i="152" s="1"/>
  <c r="Q94" i="153" s="1"/>
  <c r="Q94" i="154" s="1"/>
  <c r="Q94" i="155" s="1"/>
  <c r="Q94" i="156" s="1"/>
  <c r="Q94" i="157" s="1"/>
  <c r="Q94" i="158" s="1"/>
  <c r="Q94" i="159" s="1"/>
  <c r="Q94" i="160" s="1"/>
  <c r="Q94" i="161" s="1"/>
  <c r="Q94" i="162" s="1"/>
  <c r="Q94" i="163" s="1"/>
  <c r="Q93" i="106"/>
  <c r="Q93" i="107" s="1"/>
  <c r="Q93" i="108" s="1"/>
  <c r="Q93" i="109" s="1"/>
  <c r="Q93" i="110" s="1"/>
  <c r="Q93" i="111" s="1"/>
  <c r="Q93" i="112" s="1"/>
  <c r="Q93" i="113" s="1"/>
  <c r="Q93" i="114" s="1"/>
  <c r="Q93" i="115" s="1"/>
  <c r="Q93" i="116" s="1"/>
  <c r="Q93" i="117" s="1"/>
  <c r="Q93" i="118" s="1"/>
  <c r="Q93" i="119" s="1"/>
  <c r="Q93" i="120" s="1"/>
  <c r="Q93" i="121" s="1"/>
  <c r="Q93" i="122" s="1"/>
  <c r="Q93" i="123" s="1"/>
  <c r="Q93" i="124" s="1"/>
  <c r="Q93" i="125" s="1"/>
  <c r="Q93" i="126" s="1"/>
  <c r="Q93" i="127" s="1"/>
  <c r="Q93" i="128" s="1"/>
  <c r="Q93" i="129" s="1"/>
  <c r="Q93" i="130" s="1"/>
  <c r="Q93" i="131" s="1"/>
  <c r="Q93" i="132" s="1"/>
  <c r="Q93" i="133" s="1"/>
  <c r="Q93" i="134" s="1"/>
  <c r="Q93" i="135" s="1"/>
  <c r="Q93" i="136" s="1"/>
  <c r="Q93" i="137" s="1"/>
  <c r="Q93" i="138" s="1"/>
  <c r="Q93" i="139" s="1"/>
  <c r="Q93" i="140" s="1"/>
  <c r="Q93" i="141" s="1"/>
  <c r="Q93" i="142" s="1"/>
  <c r="Q93" i="143" s="1"/>
  <c r="Q93" i="144" s="1"/>
  <c r="Q93" i="145" s="1"/>
  <c r="Q93" i="146" s="1"/>
  <c r="Q93" i="147" s="1"/>
  <c r="Q93" i="148" s="1"/>
  <c r="Q93" i="149" s="1"/>
  <c r="Q93" i="150" s="1"/>
  <c r="Q93" i="151" s="1"/>
  <c r="Q93" i="152" s="1"/>
  <c r="Q93" i="153" s="1"/>
  <c r="Q93" i="154" s="1"/>
  <c r="Q93" i="155" s="1"/>
  <c r="Q93" i="156" s="1"/>
  <c r="Q93" i="157" s="1"/>
  <c r="Q93" i="158" s="1"/>
  <c r="Q93" i="159" s="1"/>
  <c r="Q93" i="160" s="1"/>
  <c r="Q93" i="161" s="1"/>
  <c r="Q93" i="162" s="1"/>
  <c r="Q93" i="163" s="1"/>
  <c r="Q92" i="106"/>
  <c r="Q92" i="107" s="1"/>
  <c r="Q92" i="108" s="1"/>
  <c r="Q92" i="109" s="1"/>
  <c r="Q92" i="110" s="1"/>
  <c r="Q92" i="111" s="1"/>
  <c r="Q92" i="112" s="1"/>
  <c r="Q92" i="113" s="1"/>
  <c r="Q92" i="114" s="1"/>
  <c r="Q92" i="115" s="1"/>
  <c r="Q92" i="116" s="1"/>
  <c r="Q92" i="117" s="1"/>
  <c r="Q92" i="118" s="1"/>
  <c r="Q92" i="119" s="1"/>
  <c r="Q92" i="120" s="1"/>
  <c r="Q92" i="121" s="1"/>
  <c r="Q92" i="122" s="1"/>
  <c r="Q92" i="123" s="1"/>
  <c r="Q92" i="124" s="1"/>
  <c r="Q92" i="125" s="1"/>
  <c r="Q92" i="126" s="1"/>
  <c r="Q92" i="127" s="1"/>
  <c r="Q92" i="128" s="1"/>
  <c r="Q92" i="129" s="1"/>
  <c r="Q92" i="130" s="1"/>
  <c r="Q92" i="131" s="1"/>
  <c r="Q92" i="132" s="1"/>
  <c r="Q92" i="133" s="1"/>
  <c r="Q92" i="134" s="1"/>
  <c r="Q92" i="135" s="1"/>
  <c r="Q92" i="136" s="1"/>
  <c r="Q92" i="137" s="1"/>
  <c r="Q92" i="138" s="1"/>
  <c r="Q92" i="139" s="1"/>
  <c r="Q92" i="140" s="1"/>
  <c r="Q92" i="141" s="1"/>
  <c r="Q92" i="142" s="1"/>
  <c r="Q92" i="143" s="1"/>
  <c r="Q92" i="144" s="1"/>
  <c r="Q92" i="145" s="1"/>
  <c r="Q92" i="146" s="1"/>
  <c r="Q92" i="147" s="1"/>
  <c r="Q92" i="148" s="1"/>
  <c r="Q92" i="149" s="1"/>
  <c r="Q92" i="150" s="1"/>
  <c r="Q92" i="151" s="1"/>
  <c r="Q92" i="152" s="1"/>
  <c r="Q92" i="153" s="1"/>
  <c r="Q92" i="154" s="1"/>
  <c r="Q92" i="155" s="1"/>
  <c r="Q92" i="156" s="1"/>
  <c r="Q92" i="157" s="1"/>
  <c r="Q92" i="158" s="1"/>
  <c r="Q92" i="159" s="1"/>
  <c r="Q92" i="160" s="1"/>
  <c r="Q92" i="161" s="1"/>
  <c r="Q92" i="162" s="1"/>
  <c r="Q92" i="163" s="1"/>
  <c r="Q216" i="106"/>
  <c r="Q216" i="107" s="1"/>
  <c r="Q216" i="108" s="1"/>
  <c r="Q216" i="109" s="1"/>
  <c r="Q216" i="110" s="1"/>
  <c r="Q216" i="111" s="1"/>
  <c r="Q216" i="112" s="1"/>
  <c r="Q216" i="113" s="1"/>
  <c r="Q216" i="114" s="1"/>
  <c r="Q216" i="115" s="1"/>
  <c r="Q216" i="116" s="1"/>
  <c r="Q216" i="117" s="1"/>
  <c r="Q216" i="118" s="1"/>
  <c r="Q216" i="119" s="1"/>
  <c r="Q216" i="120" s="1"/>
  <c r="Q216" i="121" s="1"/>
  <c r="Q216" i="122" s="1"/>
  <c r="Q216" i="123" s="1"/>
  <c r="Q216" i="124" s="1"/>
  <c r="Q216" i="125" s="1"/>
  <c r="Q216" i="126" s="1"/>
  <c r="Q216" i="127" s="1"/>
  <c r="Q216" i="128" s="1"/>
  <c r="Q216" i="129" s="1"/>
  <c r="Q216" i="130" s="1"/>
  <c r="Q216" i="131" s="1"/>
  <c r="Q216" i="132" s="1"/>
  <c r="Q216" i="133" s="1"/>
  <c r="Q216" i="134" s="1"/>
  <c r="Q216" i="135" s="1"/>
  <c r="Q216" i="136" s="1"/>
  <c r="Q216" i="137" s="1"/>
  <c r="Q216" i="138" s="1"/>
  <c r="Q216" i="139" s="1"/>
  <c r="Q216" i="140" s="1"/>
  <c r="Q216" i="141" s="1"/>
  <c r="Q216" i="142" s="1"/>
  <c r="Q216" i="143" s="1"/>
  <c r="Q216" i="144" s="1"/>
  <c r="Q216" i="145" s="1"/>
  <c r="Q216" i="146" s="1"/>
  <c r="Q216" i="147" s="1"/>
  <c r="Q216" i="148" s="1"/>
  <c r="Q216" i="149" s="1"/>
  <c r="Q216" i="150" s="1"/>
  <c r="Q216" i="151" s="1"/>
  <c r="Q216" i="152" s="1"/>
  <c r="Q216" i="153" s="1"/>
  <c r="Q216" i="154" s="1"/>
  <c r="Q216" i="155" s="1"/>
  <c r="Q216" i="156" s="1"/>
  <c r="Q216" i="157" s="1"/>
  <c r="Q216" i="158" s="1"/>
  <c r="Q216" i="159" s="1"/>
  <c r="Q216" i="160" s="1"/>
  <c r="Q216" i="161" s="1"/>
  <c r="Q216" i="162" s="1"/>
  <c r="Q216" i="163" s="1"/>
  <c r="Q217" i="106"/>
  <c r="Q217" i="107" s="1"/>
  <c r="Q217" i="108" s="1"/>
  <c r="Q217" i="109" s="1"/>
  <c r="Q217" i="110" s="1"/>
  <c r="Q217" i="111" s="1"/>
  <c r="Q217" i="112" s="1"/>
  <c r="Q217" i="113" s="1"/>
  <c r="Q217" i="114" s="1"/>
  <c r="Q217" i="115" s="1"/>
  <c r="Q217" i="116" s="1"/>
  <c r="Q217" i="117" s="1"/>
  <c r="Q217" i="118" s="1"/>
  <c r="Q217" i="119" s="1"/>
  <c r="Q217" i="120" s="1"/>
  <c r="Q217" i="121" s="1"/>
  <c r="Q217" i="122" s="1"/>
  <c r="Q217" i="123" s="1"/>
  <c r="Q217" i="124" s="1"/>
  <c r="Q217" i="125" s="1"/>
  <c r="Q217" i="126" s="1"/>
  <c r="Q217" i="127" s="1"/>
  <c r="Q217" i="128" s="1"/>
  <c r="Q217" i="129" s="1"/>
  <c r="Q217" i="130" s="1"/>
  <c r="Q217" i="131" s="1"/>
  <c r="Q217" i="132" s="1"/>
  <c r="Q217" i="133" s="1"/>
  <c r="Q217" i="134" s="1"/>
  <c r="Q217" i="135" s="1"/>
  <c r="Q217" i="136" s="1"/>
  <c r="Q217" i="137" s="1"/>
  <c r="Q217" i="138" s="1"/>
  <c r="Q217" i="139" s="1"/>
  <c r="Q217" i="140" s="1"/>
  <c r="Q217" i="141" s="1"/>
  <c r="Q217" i="142" s="1"/>
  <c r="Q217" i="143" s="1"/>
  <c r="Q217" i="144" s="1"/>
  <c r="Q217" i="145" s="1"/>
  <c r="Q217" i="146" s="1"/>
  <c r="Q217" i="147" s="1"/>
  <c r="Q217" i="148" s="1"/>
  <c r="Q217" i="149" s="1"/>
  <c r="Q217" i="150" s="1"/>
  <c r="Q217" i="151" s="1"/>
  <c r="Q217" i="152" s="1"/>
  <c r="Q217" i="153" s="1"/>
  <c r="Q217" i="154" s="1"/>
  <c r="Q217" i="155" s="1"/>
  <c r="Q217" i="156" s="1"/>
  <c r="Q217" i="157" s="1"/>
  <c r="Q217" i="158" s="1"/>
  <c r="Q217" i="159" s="1"/>
  <c r="Q217" i="160" s="1"/>
  <c r="Q217" i="161" s="1"/>
  <c r="Q217" i="162" s="1"/>
  <c r="Q217" i="163" s="1"/>
  <c r="Q220" i="106"/>
  <c r="Q220" i="107" s="1"/>
  <c r="Q220" i="108" s="1"/>
  <c r="Q220" i="109" s="1"/>
  <c r="Q220" i="110" s="1"/>
  <c r="Q220" i="111" s="1"/>
  <c r="Q220" i="112" s="1"/>
  <c r="Q220" i="113" s="1"/>
  <c r="Q220" i="114" s="1"/>
  <c r="Q220" i="115" s="1"/>
  <c r="Q220" i="116" s="1"/>
  <c r="Q220" i="117" s="1"/>
  <c r="Q220" i="118" s="1"/>
  <c r="Q220" i="119" s="1"/>
  <c r="Q220" i="120" s="1"/>
  <c r="Q220" i="121" s="1"/>
  <c r="Q220" i="122" s="1"/>
  <c r="Q220" i="123" s="1"/>
  <c r="Q220" i="124" s="1"/>
  <c r="Q220" i="125" s="1"/>
  <c r="Q220" i="126" s="1"/>
  <c r="Q220" i="127" s="1"/>
  <c r="Q220" i="128" s="1"/>
  <c r="Q220" i="129" s="1"/>
  <c r="Q220" i="130" s="1"/>
  <c r="Q220" i="131" s="1"/>
  <c r="Q220" i="132" s="1"/>
  <c r="Q220" i="133" s="1"/>
  <c r="Q220" i="134" s="1"/>
  <c r="Q220" i="135" s="1"/>
  <c r="Q220" i="136" s="1"/>
  <c r="Q220" i="137" s="1"/>
  <c r="Q220" i="138" s="1"/>
  <c r="Q220" i="139" s="1"/>
  <c r="Q220" i="140" s="1"/>
  <c r="Q220" i="141" s="1"/>
  <c r="Q220" i="142" s="1"/>
  <c r="Q220" i="143" s="1"/>
  <c r="Q220" i="144" s="1"/>
  <c r="Q220" i="145" s="1"/>
  <c r="Q220" i="146" s="1"/>
  <c r="Q220" i="147" s="1"/>
  <c r="Q220" i="148" s="1"/>
  <c r="Q220" i="149" s="1"/>
  <c r="Q220" i="150" s="1"/>
  <c r="Q220" i="151" s="1"/>
  <c r="Q220" i="152" s="1"/>
  <c r="Q220" i="153" s="1"/>
  <c r="Q220" i="154" s="1"/>
  <c r="Q220" i="155" s="1"/>
  <c r="Q220" i="156" s="1"/>
  <c r="Q220" i="157" s="1"/>
  <c r="Q220" i="158" s="1"/>
  <c r="Q220" i="159" s="1"/>
  <c r="Q220" i="160" s="1"/>
  <c r="Q220" i="161" s="1"/>
  <c r="Q220" i="162" s="1"/>
  <c r="Q220" i="163" s="1"/>
  <c r="Q221" i="106"/>
  <c r="Q221" i="107" s="1"/>
  <c r="Q221" i="108" s="1"/>
  <c r="Q221" i="109" s="1"/>
  <c r="Q221" i="110" s="1"/>
  <c r="Q221" i="111" s="1"/>
  <c r="Q221" i="112" s="1"/>
  <c r="Q221" i="113" s="1"/>
  <c r="Q221" i="114" s="1"/>
  <c r="Q221" i="115" s="1"/>
  <c r="Q221" i="116" s="1"/>
  <c r="Q221" i="117" s="1"/>
  <c r="Q221" i="118" s="1"/>
  <c r="Q221" i="119" s="1"/>
  <c r="Q221" i="120" s="1"/>
  <c r="Q221" i="121" s="1"/>
  <c r="Q221" i="122" s="1"/>
  <c r="Q221" i="123" s="1"/>
  <c r="Q221" i="124" s="1"/>
  <c r="Q221" i="125" s="1"/>
  <c r="Q221" i="126" s="1"/>
  <c r="Q221" i="127" s="1"/>
  <c r="Q221" i="128" s="1"/>
  <c r="Q221" i="129" s="1"/>
  <c r="Q221" i="130" s="1"/>
  <c r="Q221" i="131" s="1"/>
  <c r="Q221" i="132" s="1"/>
  <c r="Q221" i="133" s="1"/>
  <c r="Q221" i="134" s="1"/>
  <c r="Q221" i="135" s="1"/>
  <c r="Q221" i="136" s="1"/>
  <c r="Q221" i="137" s="1"/>
  <c r="Q221" i="138" s="1"/>
  <c r="Q221" i="139" s="1"/>
  <c r="Q221" i="140" s="1"/>
  <c r="Q221" i="141" s="1"/>
  <c r="Q221" i="142" s="1"/>
  <c r="Q221" i="143" s="1"/>
  <c r="Q221" i="144" s="1"/>
  <c r="Q221" i="145" s="1"/>
  <c r="Q221" i="146" s="1"/>
  <c r="Q221" i="147" s="1"/>
  <c r="Q221" i="148" s="1"/>
  <c r="Q221" i="149" s="1"/>
  <c r="Q221" i="150" s="1"/>
  <c r="Q221" i="151" s="1"/>
  <c r="Q221" i="152" s="1"/>
  <c r="Q221" i="153" s="1"/>
  <c r="Q221" i="154" s="1"/>
  <c r="Q221" i="155" s="1"/>
  <c r="Q221" i="156" s="1"/>
  <c r="Q221" i="157" s="1"/>
  <c r="Q221" i="158" s="1"/>
  <c r="Q221" i="159" s="1"/>
  <c r="Q221" i="160" s="1"/>
  <c r="Q221" i="161" s="1"/>
  <c r="Q221" i="162" s="1"/>
  <c r="Q221" i="163" s="1"/>
  <c r="Q222" i="106"/>
  <c r="Q222" i="107" s="1"/>
  <c r="Q222" i="108" s="1"/>
  <c r="Q222" i="109" s="1"/>
  <c r="Q222" i="110" s="1"/>
  <c r="Q222" i="111" s="1"/>
  <c r="Q222" i="112" s="1"/>
  <c r="Q222" i="113" s="1"/>
  <c r="Q222" i="114" s="1"/>
  <c r="Q222" i="115" s="1"/>
  <c r="Q222" i="116" s="1"/>
  <c r="Q222" i="117" s="1"/>
  <c r="Q222" i="118" s="1"/>
  <c r="Q222" i="119" s="1"/>
  <c r="Q222" i="120" s="1"/>
  <c r="Q222" i="121" s="1"/>
  <c r="Q222" i="122" s="1"/>
  <c r="Q222" i="123" s="1"/>
  <c r="Q222" i="124" s="1"/>
  <c r="Q222" i="125" s="1"/>
  <c r="Q222" i="126" s="1"/>
  <c r="Q222" i="127" s="1"/>
  <c r="Q222" i="128" s="1"/>
  <c r="Q222" i="129" s="1"/>
  <c r="Q222" i="130" s="1"/>
  <c r="Q222" i="131" s="1"/>
  <c r="Q222" i="132" s="1"/>
  <c r="Q222" i="133" s="1"/>
  <c r="Q222" i="134" s="1"/>
  <c r="Q222" i="135" s="1"/>
  <c r="Q222" i="136" s="1"/>
  <c r="Q222" i="137" s="1"/>
  <c r="Q222" i="138" s="1"/>
  <c r="Q222" i="139" s="1"/>
  <c r="Q222" i="140" s="1"/>
  <c r="Q222" i="141" s="1"/>
  <c r="Q222" i="142" s="1"/>
  <c r="Q222" i="143" s="1"/>
  <c r="Q222" i="144" s="1"/>
  <c r="Q222" i="145" s="1"/>
  <c r="Q222" i="146" s="1"/>
  <c r="Q222" i="147" s="1"/>
  <c r="Q222" i="148" s="1"/>
  <c r="Q222" i="149" s="1"/>
  <c r="Q222" i="150" s="1"/>
  <c r="Q222" i="151" s="1"/>
  <c r="Q222" i="152" s="1"/>
  <c r="Q222" i="153" s="1"/>
  <c r="Q222" i="154" s="1"/>
  <c r="Q222" i="155" s="1"/>
  <c r="Q222" i="156" s="1"/>
  <c r="Q222" i="157" s="1"/>
  <c r="Q222" i="158" s="1"/>
  <c r="Q222" i="159" s="1"/>
  <c r="Q222" i="160" s="1"/>
  <c r="Q222" i="161" s="1"/>
  <c r="Q222" i="162" s="1"/>
  <c r="Q222" i="163" s="1"/>
  <c r="Q228" i="106"/>
  <c r="Q228" i="107" s="1"/>
  <c r="Q228" i="108" s="1"/>
  <c r="Q228" i="109" s="1"/>
  <c r="Q228" i="110" s="1"/>
  <c r="Q228" i="111" s="1"/>
  <c r="Q228" i="112" s="1"/>
  <c r="Q228" i="113" s="1"/>
  <c r="Q228" i="114" s="1"/>
  <c r="Q228" i="115" s="1"/>
  <c r="Q228" i="116" s="1"/>
  <c r="Q228" i="117" s="1"/>
  <c r="Q228" i="118" s="1"/>
  <c r="Q228" i="119" s="1"/>
  <c r="Q228" i="120" s="1"/>
  <c r="Q228" i="121" s="1"/>
  <c r="Q228" i="122" s="1"/>
  <c r="Q228" i="123" s="1"/>
  <c r="Q228" i="124" s="1"/>
  <c r="Q228" i="125" s="1"/>
  <c r="Q228" i="126" s="1"/>
  <c r="Q228" i="127" s="1"/>
  <c r="Q228" i="128" s="1"/>
  <c r="Q228" i="129" s="1"/>
  <c r="Q228" i="130" s="1"/>
  <c r="Q228" i="131" s="1"/>
  <c r="Q228" i="132" s="1"/>
  <c r="Q228" i="133" s="1"/>
  <c r="Q228" i="134" s="1"/>
  <c r="Q228" i="135" s="1"/>
  <c r="Q228" i="136" s="1"/>
  <c r="Q228" i="137" s="1"/>
  <c r="Q228" i="138" s="1"/>
  <c r="Q228" i="139" s="1"/>
  <c r="Q228" i="140" s="1"/>
  <c r="Q228" i="141" s="1"/>
  <c r="Q228" i="142" s="1"/>
  <c r="Q228" i="143" s="1"/>
  <c r="Q228" i="144" s="1"/>
  <c r="Q228" i="145" s="1"/>
  <c r="Q228" i="146" s="1"/>
  <c r="Q228" i="147" s="1"/>
  <c r="Q228" i="148" s="1"/>
  <c r="Q228" i="149" s="1"/>
  <c r="Q228" i="150" s="1"/>
  <c r="Q228" i="151" s="1"/>
  <c r="Q228" i="152" s="1"/>
  <c r="Q228" i="153" s="1"/>
  <c r="Q228" i="154" s="1"/>
  <c r="Q228" i="155" s="1"/>
  <c r="Q228" i="156" s="1"/>
  <c r="Q228" i="157" s="1"/>
  <c r="Q228" i="158" s="1"/>
  <c r="Q228" i="159" s="1"/>
  <c r="Q228" i="160" s="1"/>
  <c r="Q228" i="161" s="1"/>
  <c r="Q228" i="162" s="1"/>
  <c r="Q228" i="163" s="1"/>
  <c r="Q230" i="106"/>
  <c r="Q230" i="107" s="1"/>
  <c r="Q230" i="108" s="1"/>
  <c r="Q230" i="109" s="1"/>
  <c r="Q230" i="110" s="1"/>
  <c r="Q230" i="111" s="1"/>
  <c r="Q230" i="112" s="1"/>
  <c r="Q230" i="113" s="1"/>
  <c r="Q230" i="114" s="1"/>
  <c r="Q230" i="115" s="1"/>
  <c r="Q230" i="116" s="1"/>
  <c r="Q230" i="117" s="1"/>
  <c r="Q230" i="118" s="1"/>
  <c r="Q230" i="119" s="1"/>
  <c r="Q230" i="120" s="1"/>
  <c r="Q230" i="121" s="1"/>
  <c r="Q230" i="122" s="1"/>
  <c r="Q230" i="123" s="1"/>
  <c r="Q230" i="124" s="1"/>
  <c r="Q230" i="125" s="1"/>
  <c r="Q230" i="126" s="1"/>
  <c r="Q230" i="127" s="1"/>
  <c r="Q230" i="128" s="1"/>
  <c r="Q230" i="129" s="1"/>
  <c r="Q230" i="130" s="1"/>
  <c r="Q230" i="131" s="1"/>
  <c r="Q230" i="132" s="1"/>
  <c r="Q230" i="133" s="1"/>
  <c r="Q230" i="134" s="1"/>
  <c r="Q230" i="135" s="1"/>
  <c r="Q230" i="136" s="1"/>
  <c r="Q230" i="137" s="1"/>
  <c r="Q230" i="138" s="1"/>
  <c r="Q230" i="139" s="1"/>
  <c r="Q230" i="140" s="1"/>
  <c r="Q230" i="141" s="1"/>
  <c r="Q230" i="142" s="1"/>
  <c r="Q230" i="143" s="1"/>
  <c r="Q230" i="144" s="1"/>
  <c r="Q230" i="145" s="1"/>
  <c r="Q230" i="146" s="1"/>
  <c r="Q230" i="147" s="1"/>
  <c r="Q230" i="148" s="1"/>
  <c r="Q230" i="149" s="1"/>
  <c r="Q230" i="150" s="1"/>
  <c r="Q230" i="151" s="1"/>
  <c r="Q230" i="152" s="1"/>
  <c r="Q230" i="153" s="1"/>
  <c r="Q230" i="154" s="1"/>
  <c r="Q230" i="155" s="1"/>
  <c r="Q230" i="156" s="1"/>
  <c r="Q230" i="157" s="1"/>
  <c r="Q230" i="158" s="1"/>
  <c r="Q230" i="159" s="1"/>
  <c r="Q230" i="160" s="1"/>
  <c r="Q230" i="161" s="1"/>
  <c r="Q230" i="162" s="1"/>
  <c r="Q230" i="163" s="1"/>
  <c r="Q232" i="106"/>
  <c r="Q232" i="107" s="1"/>
  <c r="Q232" i="108" s="1"/>
  <c r="Q232" i="109" s="1"/>
  <c r="Q232" i="110" s="1"/>
  <c r="Q232" i="111" s="1"/>
  <c r="Q232" i="112" s="1"/>
  <c r="Q232" i="113" s="1"/>
  <c r="Q232" i="114" s="1"/>
  <c r="Q232" i="115" s="1"/>
  <c r="Q232" i="116" s="1"/>
  <c r="Q232" i="117" s="1"/>
  <c r="Q232" i="118" s="1"/>
  <c r="Q232" i="119" s="1"/>
  <c r="Q232" i="120" s="1"/>
  <c r="Q232" i="121" s="1"/>
  <c r="Q232" i="122" s="1"/>
  <c r="Q232" i="123" s="1"/>
  <c r="Q232" i="124" s="1"/>
  <c r="Q232" i="125" s="1"/>
  <c r="Q232" i="126" s="1"/>
  <c r="Q232" i="127" s="1"/>
  <c r="Q232" i="128" s="1"/>
  <c r="Q232" i="129" s="1"/>
  <c r="Q232" i="130" s="1"/>
  <c r="Q232" i="131" s="1"/>
  <c r="Q232" i="132" s="1"/>
  <c r="Q232" i="133" s="1"/>
  <c r="Q232" i="134" s="1"/>
  <c r="Q232" i="135" s="1"/>
  <c r="Q232" i="136" s="1"/>
  <c r="Q232" i="137" s="1"/>
  <c r="Q232" i="138" s="1"/>
  <c r="Q232" i="139" s="1"/>
  <c r="Q232" i="140" s="1"/>
  <c r="Q232" i="141" s="1"/>
  <c r="Q232" i="142" s="1"/>
  <c r="Q232" i="143" s="1"/>
  <c r="Q232" i="144" s="1"/>
  <c r="Q232" i="145" s="1"/>
  <c r="Q232" i="146" s="1"/>
  <c r="Q232" i="147" s="1"/>
  <c r="Q232" i="148" s="1"/>
  <c r="Q232" i="149" s="1"/>
  <c r="Q232" i="150" s="1"/>
  <c r="Q232" i="151" s="1"/>
  <c r="Q232" i="152" s="1"/>
  <c r="Q232" i="153" s="1"/>
  <c r="Q232" i="154" s="1"/>
  <c r="Q232" i="155" s="1"/>
  <c r="Q232" i="156" s="1"/>
  <c r="Q232" i="157" s="1"/>
  <c r="Q232" i="158" s="1"/>
  <c r="Q232" i="159" s="1"/>
  <c r="Q232" i="160" s="1"/>
  <c r="Q232" i="161" s="1"/>
  <c r="Q232" i="162" s="1"/>
  <c r="Q232" i="163" s="1"/>
  <c r="Q233" i="106"/>
  <c r="Q233" i="107" s="1"/>
  <c r="Q233" i="108" s="1"/>
  <c r="Q233" i="109" s="1"/>
  <c r="Q233" i="110" s="1"/>
  <c r="Q233" i="111" s="1"/>
  <c r="Q233" i="112" s="1"/>
  <c r="Q233" i="113" s="1"/>
  <c r="Q233" i="114" s="1"/>
  <c r="Q233" i="115" s="1"/>
  <c r="Q233" i="116" s="1"/>
  <c r="Q233" i="117" s="1"/>
  <c r="Q233" i="118" s="1"/>
  <c r="Q233" i="119" s="1"/>
  <c r="Q233" i="120" s="1"/>
  <c r="Q233" i="121" s="1"/>
  <c r="Q233" i="122" s="1"/>
  <c r="Q233" i="123" s="1"/>
  <c r="Q233" i="124" s="1"/>
  <c r="Q233" i="125" s="1"/>
  <c r="Q233" i="126" s="1"/>
  <c r="Q233" i="127" s="1"/>
  <c r="Q233" i="128" s="1"/>
  <c r="Q233" i="129" s="1"/>
  <c r="Q233" i="130" s="1"/>
  <c r="Q233" i="131" s="1"/>
  <c r="Q233" i="132" s="1"/>
  <c r="Q233" i="133" s="1"/>
  <c r="Q233" i="134" s="1"/>
  <c r="Q233" i="135" s="1"/>
  <c r="Q233" i="136" s="1"/>
  <c r="Q233" i="137" s="1"/>
  <c r="Q233" i="138" s="1"/>
  <c r="Q233" i="139" s="1"/>
  <c r="Q233" i="140" s="1"/>
  <c r="Q233" i="141" s="1"/>
  <c r="Q233" i="142" s="1"/>
  <c r="Q233" i="143" s="1"/>
  <c r="Q233" i="144" s="1"/>
  <c r="Q233" i="145" s="1"/>
  <c r="Q233" i="146" s="1"/>
  <c r="Q233" i="147" s="1"/>
  <c r="Q233" i="148" s="1"/>
  <c r="Q233" i="149" s="1"/>
  <c r="Q233" i="150" s="1"/>
  <c r="Q233" i="151" s="1"/>
  <c r="Q233" i="152" s="1"/>
  <c r="Q233" i="153" s="1"/>
  <c r="Q233" i="154" s="1"/>
  <c r="Q233" i="155" s="1"/>
  <c r="Q233" i="156" s="1"/>
  <c r="Q233" i="157" s="1"/>
  <c r="Q233" i="158" s="1"/>
  <c r="Q233" i="159" s="1"/>
  <c r="Q233" i="160" s="1"/>
  <c r="Q233" i="161" s="1"/>
  <c r="Q233" i="162" s="1"/>
  <c r="Q233" i="163" s="1"/>
  <c r="Q234" i="106"/>
  <c r="Q234" i="107" s="1"/>
  <c r="Q234" i="108" s="1"/>
  <c r="Q234" i="109" s="1"/>
  <c r="Q234" i="110" s="1"/>
  <c r="Q234" i="111" s="1"/>
  <c r="Q234" i="112" s="1"/>
  <c r="Q234" i="113" s="1"/>
  <c r="Q234" i="114" s="1"/>
  <c r="Q234" i="115" s="1"/>
  <c r="Q234" i="116" s="1"/>
  <c r="Q234" i="117" s="1"/>
  <c r="Q234" i="118" s="1"/>
  <c r="Q234" i="119" s="1"/>
  <c r="Q234" i="120" s="1"/>
  <c r="Q234" i="121" s="1"/>
  <c r="Q234" i="122" s="1"/>
  <c r="Q234" i="123" s="1"/>
  <c r="Q234" i="124" s="1"/>
  <c r="Q234" i="125" s="1"/>
  <c r="Q234" i="126" s="1"/>
  <c r="Q234" i="127" s="1"/>
  <c r="Q234" i="128" s="1"/>
  <c r="Q234" i="129" s="1"/>
  <c r="Q234" i="130" s="1"/>
  <c r="Q234" i="131" s="1"/>
  <c r="Q234" i="132" s="1"/>
  <c r="Q234" i="133" s="1"/>
  <c r="Q234" i="134" s="1"/>
  <c r="Q234" i="135" s="1"/>
  <c r="Q234" i="136" s="1"/>
  <c r="Q234" i="137" s="1"/>
  <c r="Q234" i="138" s="1"/>
  <c r="Q234" i="139" s="1"/>
  <c r="Q234" i="140" s="1"/>
  <c r="Q234" i="141" s="1"/>
  <c r="Q234" i="142" s="1"/>
  <c r="Q234" i="143" s="1"/>
  <c r="Q234" i="144" s="1"/>
  <c r="Q234" i="145" s="1"/>
  <c r="Q234" i="146" s="1"/>
  <c r="Q234" i="147" s="1"/>
  <c r="Q234" i="148" s="1"/>
  <c r="Q234" i="149" s="1"/>
  <c r="Q234" i="150" s="1"/>
  <c r="Q234" i="151" s="1"/>
  <c r="Q234" i="152" s="1"/>
  <c r="Q234" i="153" s="1"/>
  <c r="Q234" i="154" s="1"/>
  <c r="Q234" i="155" s="1"/>
  <c r="Q234" i="156" s="1"/>
  <c r="Q234" i="157" s="1"/>
  <c r="Q234" i="158" s="1"/>
  <c r="Q234" i="159" s="1"/>
  <c r="Q234" i="160" s="1"/>
  <c r="Q234" i="161" s="1"/>
  <c r="Q234" i="162" s="1"/>
  <c r="Q234" i="163" s="1"/>
  <c r="Q237" i="106"/>
  <c r="Q237" i="107" s="1"/>
  <c r="Q237" i="108" s="1"/>
  <c r="Q237" i="109" s="1"/>
  <c r="Q237" i="110" s="1"/>
  <c r="Q237" i="111" s="1"/>
  <c r="Q237" i="112" s="1"/>
  <c r="Q237" i="113" s="1"/>
  <c r="Q237" i="114" s="1"/>
  <c r="Q237" i="115" s="1"/>
  <c r="Q237" i="116" s="1"/>
  <c r="Q237" i="117" s="1"/>
  <c r="Q237" i="118" s="1"/>
  <c r="Q237" i="119" s="1"/>
  <c r="Q237" i="120" s="1"/>
  <c r="Q237" i="121" s="1"/>
  <c r="Q237" i="122" s="1"/>
  <c r="Q237" i="123" s="1"/>
  <c r="Q237" i="124" s="1"/>
  <c r="Q237" i="125" s="1"/>
  <c r="Q237" i="126" s="1"/>
  <c r="Q237" i="127" s="1"/>
  <c r="Q237" i="128" s="1"/>
  <c r="Q237" i="129" s="1"/>
  <c r="Q237" i="130" s="1"/>
  <c r="Q237" i="131" s="1"/>
  <c r="Q237" i="132" s="1"/>
  <c r="Q237" i="133" s="1"/>
  <c r="Q237" i="134" s="1"/>
  <c r="Q237" i="135" s="1"/>
  <c r="Q237" i="136" s="1"/>
  <c r="Q237" i="137" s="1"/>
  <c r="Q237" i="138" s="1"/>
  <c r="Q237" i="139" s="1"/>
  <c r="Q237" i="140" s="1"/>
  <c r="Q237" i="141" s="1"/>
  <c r="Q237" i="142" s="1"/>
  <c r="Q237" i="143" s="1"/>
  <c r="Q237" i="144" s="1"/>
  <c r="Q237" i="145" s="1"/>
  <c r="Q237" i="146" s="1"/>
  <c r="Q237" i="147" s="1"/>
  <c r="Q237" i="148" s="1"/>
  <c r="Q237" i="149" s="1"/>
  <c r="Q237" i="150" s="1"/>
  <c r="Q237" i="151" s="1"/>
  <c r="Q237" i="152" s="1"/>
  <c r="Q237" i="153" s="1"/>
  <c r="Q237" i="154" s="1"/>
  <c r="Q237" i="155" s="1"/>
  <c r="Q237" i="156" s="1"/>
  <c r="Q237" i="157" s="1"/>
  <c r="Q237" i="158" s="1"/>
  <c r="Q237" i="159" s="1"/>
  <c r="Q237" i="160" s="1"/>
  <c r="Q237" i="161" s="1"/>
  <c r="Q237" i="162" s="1"/>
  <c r="Q237" i="163" s="1"/>
  <c r="Q238" i="106"/>
  <c r="Q238" i="107" s="1"/>
  <c r="Q238" i="108" s="1"/>
  <c r="Q238" i="109" s="1"/>
  <c r="Q238" i="110" s="1"/>
  <c r="Q238" i="111" s="1"/>
  <c r="Q238" i="112" s="1"/>
  <c r="Q238" i="113" s="1"/>
  <c r="Q238" i="114" s="1"/>
  <c r="Q238" i="115" s="1"/>
  <c r="Q238" i="116" s="1"/>
  <c r="Q238" i="117" s="1"/>
  <c r="Q238" i="118" s="1"/>
  <c r="Q238" i="119" s="1"/>
  <c r="Q238" i="120" s="1"/>
  <c r="Q238" i="121" s="1"/>
  <c r="Q238" i="122" s="1"/>
  <c r="Q238" i="123" s="1"/>
  <c r="Q238" i="124" s="1"/>
  <c r="Q238" i="125" s="1"/>
  <c r="Q238" i="126" s="1"/>
  <c r="Q238" i="127" s="1"/>
  <c r="Q238" i="128" s="1"/>
  <c r="Q238" i="129" s="1"/>
  <c r="Q238" i="130" s="1"/>
  <c r="Q238" i="131" s="1"/>
  <c r="Q238" i="132" s="1"/>
  <c r="Q238" i="133" s="1"/>
  <c r="Q238" i="134" s="1"/>
  <c r="Q238" i="135" s="1"/>
  <c r="Q238" i="136" s="1"/>
  <c r="Q238" i="137" s="1"/>
  <c r="Q238" i="138" s="1"/>
  <c r="Q238" i="139" s="1"/>
  <c r="Q238" i="140" s="1"/>
  <c r="Q238" i="141" s="1"/>
  <c r="Q238" i="142" s="1"/>
  <c r="Q238" i="143" s="1"/>
  <c r="Q238" i="144" s="1"/>
  <c r="Q238" i="145" s="1"/>
  <c r="Q238" i="146" s="1"/>
  <c r="Q238" i="147" s="1"/>
  <c r="Q238" i="148" s="1"/>
  <c r="Q238" i="149" s="1"/>
  <c r="Q238" i="150" s="1"/>
  <c r="Q238" i="151" s="1"/>
  <c r="Q238" i="152" s="1"/>
  <c r="Q238" i="153" s="1"/>
  <c r="Q238" i="154" s="1"/>
  <c r="Q238" i="155" s="1"/>
  <c r="Q238" i="156" s="1"/>
  <c r="Q238" i="157" s="1"/>
  <c r="Q238" i="158" s="1"/>
  <c r="Q238" i="159" s="1"/>
  <c r="Q238" i="160" s="1"/>
  <c r="Q238" i="161" s="1"/>
  <c r="Q238" i="162" s="1"/>
  <c r="Q238" i="163" s="1"/>
  <c r="Q82" i="106"/>
  <c r="Q82" i="107" s="1"/>
  <c r="Q82" i="108" s="1"/>
  <c r="Q82" i="109" s="1"/>
  <c r="Q82" i="110" s="1"/>
  <c r="Q82" i="111" s="1"/>
  <c r="Q82" i="112" s="1"/>
  <c r="Q82" i="113" s="1"/>
  <c r="Q82" i="114" s="1"/>
  <c r="Q82" i="115" s="1"/>
  <c r="Q82" i="116" s="1"/>
  <c r="Q82" i="117" s="1"/>
  <c r="Q82" i="118" s="1"/>
  <c r="Q82" i="119" s="1"/>
  <c r="Q82" i="120" s="1"/>
  <c r="Q82" i="121" s="1"/>
  <c r="Q82" i="122" s="1"/>
  <c r="Q82" i="123" s="1"/>
  <c r="Q82" i="124" s="1"/>
  <c r="Q82" i="125" s="1"/>
  <c r="Q82" i="126" s="1"/>
  <c r="Q82" i="127" s="1"/>
  <c r="Q82" i="128" s="1"/>
  <c r="Q82" i="129" s="1"/>
  <c r="Q82" i="130" s="1"/>
  <c r="Q82" i="131" s="1"/>
  <c r="Q82" i="132" s="1"/>
  <c r="Q82" i="133" s="1"/>
  <c r="Q82" i="134" s="1"/>
  <c r="Q82" i="135" s="1"/>
  <c r="Q82" i="136" s="1"/>
  <c r="Q82" i="137" s="1"/>
  <c r="Q82" i="138" s="1"/>
  <c r="Q82" i="139" s="1"/>
  <c r="Q82" i="140" s="1"/>
  <c r="Q82" i="141" s="1"/>
  <c r="Q82" i="142" s="1"/>
  <c r="Q82" i="143" s="1"/>
  <c r="Q82" i="144" s="1"/>
  <c r="Q82" i="145" s="1"/>
  <c r="Q82" i="146" s="1"/>
  <c r="Q82" i="147" s="1"/>
  <c r="Q82" i="148" s="1"/>
  <c r="Q82" i="149" s="1"/>
  <c r="Q82" i="150" s="1"/>
  <c r="Q82" i="151" s="1"/>
  <c r="Q82" i="152" s="1"/>
  <c r="Q82" i="153" s="1"/>
  <c r="Q82" i="154" s="1"/>
  <c r="Q82" i="155" s="1"/>
  <c r="Q82" i="156" s="1"/>
  <c r="Q82" i="157" s="1"/>
  <c r="Q82" i="158" s="1"/>
  <c r="Q82" i="159" s="1"/>
  <c r="Q82" i="160" s="1"/>
  <c r="Q82" i="161" s="1"/>
  <c r="Q82" i="162" s="1"/>
  <c r="Q82" i="163" s="1"/>
  <c r="Q81" i="106"/>
  <c r="Q81" i="107" s="1"/>
  <c r="Q81" i="108" s="1"/>
  <c r="Q81" i="109" s="1"/>
  <c r="Q81" i="110" s="1"/>
  <c r="Q81" i="111" s="1"/>
  <c r="Q81" i="112" s="1"/>
  <c r="Q81" i="113" s="1"/>
  <c r="Q81" i="114" s="1"/>
  <c r="Q81" i="115" s="1"/>
  <c r="Q81" i="116" s="1"/>
  <c r="Q81" i="117" s="1"/>
  <c r="Q81" i="118" s="1"/>
  <c r="Q81" i="119" s="1"/>
  <c r="Q81" i="120" s="1"/>
  <c r="Q81" i="121" s="1"/>
  <c r="Q81" i="122" s="1"/>
  <c r="Q81" i="123" s="1"/>
  <c r="Q81" i="124" s="1"/>
  <c r="Q81" i="125" s="1"/>
  <c r="Q81" i="126" s="1"/>
  <c r="Q81" i="127" s="1"/>
  <c r="Q81" i="128" s="1"/>
  <c r="Q81" i="129" s="1"/>
  <c r="Q81" i="130" s="1"/>
  <c r="Q81" i="131" s="1"/>
  <c r="Q81" i="132" s="1"/>
  <c r="Q81" i="133" s="1"/>
  <c r="Q81" i="134" s="1"/>
  <c r="Q81" i="135" s="1"/>
  <c r="Q81" i="136" s="1"/>
  <c r="Q81" i="137" s="1"/>
  <c r="Q81" i="138" s="1"/>
  <c r="Q81" i="139" s="1"/>
  <c r="Q81" i="140" s="1"/>
  <c r="Q81" i="141" s="1"/>
  <c r="Q81" i="142" s="1"/>
  <c r="Q81" i="143" s="1"/>
  <c r="Q81" i="144" s="1"/>
  <c r="Q81" i="145" s="1"/>
  <c r="Q81" i="146" s="1"/>
  <c r="Q81" i="147" s="1"/>
  <c r="Q81" i="148" s="1"/>
  <c r="Q81" i="149" s="1"/>
  <c r="Q81" i="150" s="1"/>
  <c r="Q81" i="151" s="1"/>
  <c r="Q81" i="152" s="1"/>
  <c r="Q81" i="153" s="1"/>
  <c r="Q81" i="154" s="1"/>
  <c r="Q81" i="155" s="1"/>
  <c r="Q81" i="156" s="1"/>
  <c r="Q81" i="157" s="1"/>
  <c r="Q81" i="158" s="1"/>
  <c r="Q81" i="159" s="1"/>
  <c r="Q81" i="160" s="1"/>
  <c r="Q81" i="161" s="1"/>
  <c r="Q81" i="162" s="1"/>
  <c r="Q81" i="163" s="1"/>
  <c r="F38" i="38" l="1"/>
  <c r="F36" i="38"/>
  <c r="O82" i="117"/>
  <c r="O241" i="116"/>
  <c r="B63" i="116" s="1"/>
  <c r="H200" i="116"/>
  <c r="K200" i="116" s="1"/>
  <c r="H172" i="116"/>
  <c r="K172" i="116" s="1"/>
  <c r="H177" i="116"/>
  <c r="K177" i="116" s="1"/>
  <c r="H181" i="116"/>
  <c r="K181" i="116" s="1"/>
  <c r="H232" i="116"/>
  <c r="K232" i="116" s="1"/>
  <c r="H154" i="116"/>
  <c r="K154" i="116" s="1"/>
  <c r="H218" i="116"/>
  <c r="K218" i="116" s="1"/>
  <c r="H215" i="116"/>
  <c r="K215" i="116" s="1"/>
  <c r="H213" i="116"/>
  <c r="K213" i="116" s="1"/>
  <c r="H175" i="116"/>
  <c r="K175" i="116" s="1"/>
  <c r="H229" i="116"/>
  <c r="K229" i="116" s="1"/>
  <c r="H219" i="116"/>
  <c r="K219" i="116" s="1"/>
  <c r="H113" i="116"/>
  <c r="K113" i="116" s="1"/>
  <c r="H141" i="116"/>
  <c r="K141" i="116" s="1"/>
  <c r="H235" i="116"/>
  <c r="K235" i="116" s="1"/>
  <c r="H210" i="116"/>
  <c r="K210" i="116" s="1"/>
  <c r="H143" i="116"/>
  <c r="K143" i="116" s="1"/>
  <c r="H186" i="116"/>
  <c r="K186" i="116" s="1"/>
  <c r="H151" i="116"/>
  <c r="K151" i="116" s="1"/>
  <c r="H205" i="116"/>
  <c r="K205" i="116" s="1"/>
  <c r="H167" i="116"/>
  <c r="K167" i="116" s="1"/>
  <c r="H211" i="116"/>
  <c r="K211" i="116" s="1"/>
  <c r="H120" i="113"/>
  <c r="K120" i="113" s="1"/>
  <c r="H230" i="116"/>
  <c r="K230" i="116" s="1"/>
  <c r="H134" i="116"/>
  <c r="K134" i="116" s="1"/>
  <c r="H131" i="116"/>
  <c r="K131" i="116" s="1"/>
  <c r="H193" i="116"/>
  <c r="K193" i="116" s="1"/>
  <c r="H127" i="116"/>
  <c r="K127" i="116" s="1"/>
  <c r="H176" i="116"/>
  <c r="K176" i="116" s="1"/>
  <c r="H107" i="116"/>
  <c r="K107" i="116" s="1"/>
  <c r="H228" i="116"/>
  <c r="K228" i="116" s="1"/>
  <c r="H195" i="116"/>
  <c r="K195" i="116" s="1"/>
  <c r="H201" i="116"/>
  <c r="K201" i="116" s="1"/>
  <c r="H184" i="116"/>
  <c r="K184" i="116" s="1"/>
  <c r="H102" i="116"/>
  <c r="K102" i="116" s="1"/>
  <c r="H142" i="116"/>
  <c r="K142" i="116" s="1"/>
  <c r="H110" i="116"/>
  <c r="K110" i="116" s="1"/>
  <c r="H180" i="116"/>
  <c r="K180" i="116" s="1"/>
  <c r="H104" i="116"/>
  <c r="K104" i="116" s="1"/>
  <c r="H222" i="116"/>
  <c r="K222" i="116" s="1"/>
  <c r="H100" i="116"/>
  <c r="K100" i="116" s="1"/>
  <c r="H112" i="116"/>
  <c r="K112" i="116" s="1"/>
  <c r="H202" i="116"/>
  <c r="K202" i="116" s="1"/>
  <c r="H238" i="116"/>
  <c r="K238" i="116" s="1"/>
  <c r="H132" i="116"/>
  <c r="K132" i="116" s="1"/>
  <c r="H209" i="116"/>
  <c r="K209" i="116" s="1"/>
  <c r="H203" i="116"/>
  <c r="K203" i="116" s="1"/>
  <c r="H169" i="116"/>
  <c r="K169" i="116" s="1"/>
  <c r="O81" i="146"/>
  <c r="H240" i="116"/>
  <c r="K240" i="116" s="1"/>
  <c r="H191" i="116"/>
  <c r="K191" i="116" s="1"/>
  <c r="H212" i="116"/>
  <c r="K212" i="116" s="1"/>
  <c r="H204" i="116"/>
  <c r="K204" i="116" s="1"/>
  <c r="H124" i="116"/>
  <c r="K124" i="116" s="1"/>
  <c r="H164" i="116"/>
  <c r="K164" i="116" s="1"/>
  <c r="H158" i="116"/>
  <c r="K158" i="116" s="1"/>
  <c r="H173" i="116"/>
  <c r="K173" i="116" s="1"/>
  <c r="H163" i="116"/>
  <c r="K163" i="116" s="1"/>
  <c r="H197" i="116"/>
  <c r="K197" i="116" s="1"/>
  <c r="H187" i="116"/>
  <c r="K187" i="116" s="1"/>
  <c r="H237" i="116"/>
  <c r="K237" i="116" s="1"/>
  <c r="H198" i="116"/>
  <c r="K198" i="116" s="1"/>
  <c r="H137" i="116"/>
  <c r="K137" i="116" s="1"/>
  <c r="H223" i="116"/>
  <c r="K223" i="116" s="1"/>
  <c r="H117" i="116"/>
  <c r="K117" i="116" s="1"/>
  <c r="H152" i="116"/>
  <c r="K152" i="116" s="1"/>
  <c r="H217" i="116"/>
  <c r="K217" i="116" s="1"/>
  <c r="H239" i="116"/>
  <c r="K239" i="116" s="1"/>
  <c r="H194" i="116"/>
  <c r="K194" i="116" s="1"/>
  <c r="H174" i="116"/>
  <c r="K174" i="116" s="1"/>
  <c r="H183" i="116"/>
  <c r="K183" i="116" s="1"/>
  <c r="H192" i="116"/>
  <c r="K192" i="116" s="1"/>
  <c r="H170" i="116"/>
  <c r="K170" i="116" s="1"/>
  <c r="H135" i="116"/>
  <c r="K135" i="116" s="1"/>
  <c r="H185" i="116"/>
  <c r="K185" i="116" s="1"/>
  <c r="H179" i="116"/>
  <c r="K179" i="116" s="1"/>
  <c r="H155" i="116"/>
  <c r="K155" i="116" s="1"/>
  <c r="H119" i="116"/>
  <c r="K119" i="116" s="1"/>
  <c r="H220" i="116"/>
  <c r="K220" i="116" s="1"/>
  <c r="H157" i="116"/>
  <c r="K157" i="116" s="1"/>
  <c r="H140" i="116"/>
  <c r="K140" i="116" s="1"/>
  <c r="H149" i="116"/>
  <c r="K149" i="116" s="1"/>
  <c r="H114" i="116"/>
  <c r="K114" i="116" s="1"/>
  <c r="H214" i="116"/>
  <c r="K214" i="116" s="1"/>
  <c r="H231" i="116"/>
  <c r="K231" i="116" s="1"/>
  <c r="H196" i="116"/>
  <c r="K196" i="116" s="1"/>
  <c r="H206" i="116"/>
  <c r="K206" i="116" s="1"/>
  <c r="H236" i="116"/>
  <c r="K236" i="116" s="1"/>
  <c r="H171" i="116"/>
  <c r="K171" i="116" s="1"/>
  <c r="H182" i="116"/>
  <c r="K182" i="116" s="1"/>
  <c r="H123" i="116"/>
  <c r="K123" i="116" s="1"/>
  <c r="H130" i="116"/>
  <c r="K130" i="116" s="1"/>
  <c r="H227" i="116"/>
  <c r="K227" i="116" s="1"/>
  <c r="H121" i="116"/>
  <c r="K121" i="116" s="1"/>
  <c r="H105" i="116"/>
  <c r="K105" i="116" s="1"/>
  <c r="H189" i="116"/>
  <c r="K189" i="116" s="1"/>
  <c r="H225" i="116"/>
  <c r="K225" i="116" s="1"/>
  <c r="H146" i="116"/>
  <c r="K146" i="116" s="1"/>
  <c r="H145" i="116"/>
  <c r="K145" i="116" s="1"/>
  <c r="H126" i="116"/>
  <c r="K126" i="116" s="1"/>
  <c r="H207" i="116"/>
  <c r="K207" i="116" s="1"/>
  <c r="H234" i="116"/>
  <c r="K234" i="116" s="1"/>
  <c r="H139" i="116"/>
  <c r="K139" i="116" s="1"/>
  <c r="H122" i="116"/>
  <c r="K122" i="116" s="1"/>
  <c r="H153" i="116"/>
  <c r="K153" i="116" s="1"/>
  <c r="H226" i="116"/>
  <c r="K226" i="116" s="1"/>
  <c r="H144" i="116"/>
  <c r="K144" i="116" s="1"/>
  <c r="H216" i="116"/>
  <c r="K216" i="116" s="1"/>
  <c r="H188" i="116"/>
  <c r="K188" i="116" s="1"/>
  <c r="H224" i="116"/>
  <c r="K224" i="116" s="1"/>
  <c r="H168" i="116"/>
  <c r="K168" i="116" s="1"/>
  <c r="H233" i="116"/>
  <c r="K233" i="116" s="1"/>
  <c r="H101" i="116"/>
  <c r="K101" i="116" s="1"/>
  <c r="K98" i="111"/>
  <c r="K84" i="112"/>
  <c r="E108" i="116"/>
  <c r="E241" i="115"/>
  <c r="C5" i="36"/>
  <c r="F36" i="106"/>
  <c r="D3" i="36"/>
  <c r="D5" i="36" s="1"/>
  <c r="F44" i="38"/>
  <c r="Q85" i="106"/>
  <c r="Q85" i="107" s="1"/>
  <c r="Q85" i="108" s="1"/>
  <c r="Q85" i="109" s="1"/>
  <c r="Q85" i="110" s="1"/>
  <c r="Q85" i="111" s="1"/>
  <c r="Q85" i="112" s="1"/>
  <c r="Q85" i="113" s="1"/>
  <c r="Q85" i="114" s="1"/>
  <c r="Q85" i="115" s="1"/>
  <c r="Q85" i="116" s="1"/>
  <c r="Q85" i="117" s="1"/>
  <c r="Q85" i="118" s="1"/>
  <c r="Q85" i="119" s="1"/>
  <c r="Q85" i="120" s="1"/>
  <c r="Q85" i="121" s="1"/>
  <c r="Q85" i="122" s="1"/>
  <c r="Q85" i="123" s="1"/>
  <c r="Q85" i="124" s="1"/>
  <c r="Q85" i="125" s="1"/>
  <c r="Q85" i="126" s="1"/>
  <c r="Q85" i="127" s="1"/>
  <c r="Q85" i="128" s="1"/>
  <c r="Q85" i="129" s="1"/>
  <c r="Q85" i="130" s="1"/>
  <c r="Q85" i="131" s="1"/>
  <c r="Q85" i="132" s="1"/>
  <c r="Q85" i="133" s="1"/>
  <c r="Q85" i="134" s="1"/>
  <c r="Q85" i="135" s="1"/>
  <c r="Q85" i="136" s="1"/>
  <c r="Q85" i="137" s="1"/>
  <c r="Q85" i="138" s="1"/>
  <c r="Q85" i="139" s="1"/>
  <c r="Q85" i="140" s="1"/>
  <c r="Q85" i="141" s="1"/>
  <c r="Q85" i="142" s="1"/>
  <c r="Q85" i="143" s="1"/>
  <c r="Q85" i="144" s="1"/>
  <c r="Q85" i="145" s="1"/>
  <c r="Q85" i="146" s="1"/>
  <c r="Q85" i="147" s="1"/>
  <c r="Q85" i="148" s="1"/>
  <c r="Q85" i="149" s="1"/>
  <c r="Q85" i="150" s="1"/>
  <c r="Q85" i="151" s="1"/>
  <c r="Q85" i="152" s="1"/>
  <c r="Q85" i="153" s="1"/>
  <c r="Q85" i="154" s="1"/>
  <c r="Q85" i="155" s="1"/>
  <c r="Q85" i="156" s="1"/>
  <c r="Q85" i="157" s="1"/>
  <c r="Q85" i="158" s="1"/>
  <c r="Q85" i="159" s="1"/>
  <c r="Q85" i="160" s="1"/>
  <c r="Q85" i="161" s="1"/>
  <c r="Q85" i="162" s="1"/>
  <c r="Q85" i="163" s="1"/>
  <c r="Q84" i="106"/>
  <c r="Q84" i="107" s="1"/>
  <c r="Q240" i="106"/>
  <c r="Q240" i="107" s="1"/>
  <c r="Q240" i="108" s="1"/>
  <c r="Q240" i="109" s="1"/>
  <c r="Q240" i="110" s="1"/>
  <c r="Q240" i="111" s="1"/>
  <c r="Q240" i="112" s="1"/>
  <c r="Q240" i="113" s="1"/>
  <c r="Q240" i="114" s="1"/>
  <c r="Q240" i="115" s="1"/>
  <c r="Q240" i="116" s="1"/>
  <c r="Q240" i="117" s="1"/>
  <c r="Q240" i="118" s="1"/>
  <c r="Q240" i="119" s="1"/>
  <c r="Q240" i="120" s="1"/>
  <c r="Q240" i="121" s="1"/>
  <c r="Q240" i="122" s="1"/>
  <c r="Q240" i="123" s="1"/>
  <c r="Q240" i="124" s="1"/>
  <c r="Q240" i="125" s="1"/>
  <c r="Q240" i="126" s="1"/>
  <c r="Q240" i="127" s="1"/>
  <c r="Q240" i="128" s="1"/>
  <c r="Q240" i="129" s="1"/>
  <c r="Q240" i="130" s="1"/>
  <c r="Q240" i="131" s="1"/>
  <c r="Q240" i="132" s="1"/>
  <c r="Q240" i="133" s="1"/>
  <c r="Q240" i="134" s="1"/>
  <c r="Q240" i="135" s="1"/>
  <c r="Q240" i="136" s="1"/>
  <c r="Q240" i="137" s="1"/>
  <c r="Q240" i="138" s="1"/>
  <c r="Q240" i="139" s="1"/>
  <c r="Q240" i="140" s="1"/>
  <c r="Q240" i="141" s="1"/>
  <c r="Q240" i="142" s="1"/>
  <c r="Q240" i="143" s="1"/>
  <c r="Q240" i="144" s="1"/>
  <c r="Q240" i="145" s="1"/>
  <c r="Q240" i="146" s="1"/>
  <c r="Q240" i="147" s="1"/>
  <c r="Q240" i="148" s="1"/>
  <c r="Q240" i="149" s="1"/>
  <c r="Q240" i="150" s="1"/>
  <c r="Q240" i="151" s="1"/>
  <c r="Q240" i="152" s="1"/>
  <c r="Q240" i="153" s="1"/>
  <c r="Q240" i="154" s="1"/>
  <c r="Q240" i="155" s="1"/>
  <c r="Q240" i="156" s="1"/>
  <c r="Q240" i="157" s="1"/>
  <c r="Q240" i="158" s="1"/>
  <c r="Q240" i="159" s="1"/>
  <c r="Q240" i="160" s="1"/>
  <c r="Q240" i="161" s="1"/>
  <c r="Q240" i="162" s="1"/>
  <c r="Q240" i="163" s="1"/>
  <c r="Q88" i="106"/>
  <c r="Q88" i="107" s="1"/>
  <c r="Q88" i="108" s="1"/>
  <c r="Q88" i="109" s="1"/>
  <c r="Q88" i="110" s="1"/>
  <c r="Q88" i="111" s="1"/>
  <c r="Q88" i="112" s="1"/>
  <c r="Q88" i="113" s="1"/>
  <c r="Q88" i="114" s="1"/>
  <c r="Q88" i="115" s="1"/>
  <c r="Q88" i="116" s="1"/>
  <c r="Q88" i="117" s="1"/>
  <c r="Q88" i="118" s="1"/>
  <c r="Q88" i="119" s="1"/>
  <c r="Q88" i="120" s="1"/>
  <c r="Q88" i="121" s="1"/>
  <c r="Q88" i="122" s="1"/>
  <c r="Q88" i="123" s="1"/>
  <c r="Q88" i="124" s="1"/>
  <c r="Q88" i="125" s="1"/>
  <c r="Q88" i="126" s="1"/>
  <c r="Q88" i="127" s="1"/>
  <c r="Q88" i="128" s="1"/>
  <c r="Q88" i="129" s="1"/>
  <c r="Q88" i="130" s="1"/>
  <c r="Q88" i="131" s="1"/>
  <c r="Q88" i="132" s="1"/>
  <c r="Q88" i="133" s="1"/>
  <c r="Q88" i="134" s="1"/>
  <c r="Q88" i="135" s="1"/>
  <c r="Q88" i="136" s="1"/>
  <c r="Q88" i="137" s="1"/>
  <c r="Q88" i="138" s="1"/>
  <c r="Q88" i="139" s="1"/>
  <c r="Q88" i="140" s="1"/>
  <c r="Q88" i="141" s="1"/>
  <c r="Q88" i="142" s="1"/>
  <c r="Q88" i="143" s="1"/>
  <c r="Q88" i="144" s="1"/>
  <c r="Q88" i="145" s="1"/>
  <c r="Q88" i="146" s="1"/>
  <c r="Q88" i="147" s="1"/>
  <c r="Q88" i="148" s="1"/>
  <c r="Q88" i="149" s="1"/>
  <c r="Q88" i="150" s="1"/>
  <c r="Q88" i="151" s="1"/>
  <c r="Q88" i="152" s="1"/>
  <c r="Q88" i="153" s="1"/>
  <c r="Q88" i="154" s="1"/>
  <c r="Q88" i="155" s="1"/>
  <c r="Q88" i="156" s="1"/>
  <c r="Q88" i="157" s="1"/>
  <c r="Q88" i="158" s="1"/>
  <c r="Q88" i="159" s="1"/>
  <c r="Q88" i="160" s="1"/>
  <c r="Q88" i="161" s="1"/>
  <c r="Q88" i="162" s="1"/>
  <c r="Q88" i="163" s="1"/>
  <c r="Q227" i="106"/>
  <c r="Q227" i="107" s="1"/>
  <c r="Q227" i="108" s="1"/>
  <c r="Q227" i="109" s="1"/>
  <c r="Q227" i="110" s="1"/>
  <c r="Q227" i="111" s="1"/>
  <c r="Q227" i="112" s="1"/>
  <c r="Q227" i="113" s="1"/>
  <c r="Q227" i="114" s="1"/>
  <c r="Q227" i="115" s="1"/>
  <c r="Q227" i="116" s="1"/>
  <c r="Q227" i="117" s="1"/>
  <c r="Q227" i="118" s="1"/>
  <c r="Q227" i="119" s="1"/>
  <c r="Q227" i="120" s="1"/>
  <c r="Q227" i="121" s="1"/>
  <c r="Q227" i="122" s="1"/>
  <c r="Q227" i="123" s="1"/>
  <c r="Q227" i="124" s="1"/>
  <c r="Q227" i="125" s="1"/>
  <c r="Q227" i="126" s="1"/>
  <c r="Q227" i="127" s="1"/>
  <c r="Q227" i="128" s="1"/>
  <c r="Q227" i="129" s="1"/>
  <c r="Q227" i="130" s="1"/>
  <c r="Q227" i="131" s="1"/>
  <c r="Q227" i="132" s="1"/>
  <c r="Q227" i="133" s="1"/>
  <c r="Q227" i="134" s="1"/>
  <c r="Q227" i="135" s="1"/>
  <c r="Q227" i="136" s="1"/>
  <c r="Q227" i="137" s="1"/>
  <c r="Q227" i="138" s="1"/>
  <c r="Q227" i="139" s="1"/>
  <c r="Q227" i="140" s="1"/>
  <c r="Q227" i="141" s="1"/>
  <c r="Q227" i="142" s="1"/>
  <c r="Q227" i="143" s="1"/>
  <c r="Q227" i="144" s="1"/>
  <c r="Q227" i="145" s="1"/>
  <c r="Q227" i="146" s="1"/>
  <c r="Q227" i="147" s="1"/>
  <c r="Q227" i="148" s="1"/>
  <c r="Q227" i="149" s="1"/>
  <c r="Q227" i="150" s="1"/>
  <c r="Q227" i="151" s="1"/>
  <c r="Q227" i="152" s="1"/>
  <c r="Q227" i="153" s="1"/>
  <c r="Q227" i="154" s="1"/>
  <c r="Q227" i="155" s="1"/>
  <c r="Q227" i="156" s="1"/>
  <c r="Q227" i="157" s="1"/>
  <c r="Q227" i="158" s="1"/>
  <c r="Q227" i="159" s="1"/>
  <c r="Q227" i="160" s="1"/>
  <c r="Q227" i="161" s="1"/>
  <c r="Q227" i="162" s="1"/>
  <c r="Q227" i="163" s="1"/>
  <c r="Q215" i="106"/>
  <c r="Q215" i="107" s="1"/>
  <c r="Q215" i="108" s="1"/>
  <c r="Q215" i="109" s="1"/>
  <c r="Q215" i="110" s="1"/>
  <c r="Q215" i="111" s="1"/>
  <c r="Q215" i="112" s="1"/>
  <c r="Q215" i="113" s="1"/>
  <c r="Q215" i="114" s="1"/>
  <c r="Q215" i="115" s="1"/>
  <c r="Q215" i="116" s="1"/>
  <c r="Q215" i="117" s="1"/>
  <c r="Q215" i="118" s="1"/>
  <c r="Q215" i="119" s="1"/>
  <c r="Q215" i="120" s="1"/>
  <c r="Q215" i="121" s="1"/>
  <c r="Q215" i="122" s="1"/>
  <c r="Q215" i="123" s="1"/>
  <c r="Q215" i="124" s="1"/>
  <c r="Q215" i="125" s="1"/>
  <c r="Q215" i="126" s="1"/>
  <c r="Q215" i="127" s="1"/>
  <c r="Q215" i="128" s="1"/>
  <c r="Q215" i="129" s="1"/>
  <c r="Q215" i="130" s="1"/>
  <c r="Q215" i="131" s="1"/>
  <c r="Q215" i="132" s="1"/>
  <c r="Q215" i="133" s="1"/>
  <c r="Q215" i="134" s="1"/>
  <c r="Q215" i="135" s="1"/>
  <c r="Q215" i="136" s="1"/>
  <c r="Q215" i="137" s="1"/>
  <c r="Q215" i="138" s="1"/>
  <c r="Q215" i="139" s="1"/>
  <c r="Q215" i="140" s="1"/>
  <c r="Q215" i="141" s="1"/>
  <c r="Q215" i="142" s="1"/>
  <c r="Q215" i="143" s="1"/>
  <c r="Q215" i="144" s="1"/>
  <c r="Q215" i="145" s="1"/>
  <c r="Q215" i="146" s="1"/>
  <c r="Q215" i="147" s="1"/>
  <c r="Q215" i="148" s="1"/>
  <c r="Q215" i="149" s="1"/>
  <c r="Q215" i="150" s="1"/>
  <c r="Q215" i="151" s="1"/>
  <c r="Q215" i="152" s="1"/>
  <c r="Q215" i="153" s="1"/>
  <c r="Q215" i="154" s="1"/>
  <c r="Q215" i="155" s="1"/>
  <c r="Q215" i="156" s="1"/>
  <c r="Q215" i="157" s="1"/>
  <c r="Q215" i="158" s="1"/>
  <c r="Q215" i="159" s="1"/>
  <c r="Q215" i="160" s="1"/>
  <c r="Q215" i="161" s="1"/>
  <c r="Q215" i="162" s="1"/>
  <c r="Q215" i="163" s="1"/>
  <c r="Q95" i="106"/>
  <c r="Q95" i="107" s="1"/>
  <c r="Q95" i="108" s="1"/>
  <c r="Q95" i="109" s="1"/>
  <c r="Q95" i="110" s="1"/>
  <c r="Q95" i="111" s="1"/>
  <c r="Q95" i="112" s="1"/>
  <c r="Q95" i="113" s="1"/>
  <c r="Q95" i="114" s="1"/>
  <c r="Q95" i="115" s="1"/>
  <c r="Q95" i="116" s="1"/>
  <c r="Q95" i="117" s="1"/>
  <c r="Q95" i="118" s="1"/>
  <c r="Q95" i="119" s="1"/>
  <c r="Q95" i="120" s="1"/>
  <c r="Q95" i="121" s="1"/>
  <c r="Q95" i="122" s="1"/>
  <c r="Q95" i="123" s="1"/>
  <c r="Q95" i="124" s="1"/>
  <c r="Q95" i="125" s="1"/>
  <c r="Q95" i="126" s="1"/>
  <c r="Q95" i="127" s="1"/>
  <c r="Q95" i="128" s="1"/>
  <c r="Q95" i="129" s="1"/>
  <c r="Q95" i="130" s="1"/>
  <c r="Q95" i="131" s="1"/>
  <c r="Q95" i="132" s="1"/>
  <c r="Q95" i="133" s="1"/>
  <c r="Q95" i="134" s="1"/>
  <c r="Q95" i="135" s="1"/>
  <c r="Q95" i="136" s="1"/>
  <c r="Q95" i="137" s="1"/>
  <c r="Q95" i="138" s="1"/>
  <c r="Q95" i="139" s="1"/>
  <c r="Q95" i="140" s="1"/>
  <c r="Q95" i="141" s="1"/>
  <c r="Q95" i="142" s="1"/>
  <c r="Q95" i="143" s="1"/>
  <c r="Q95" i="144" s="1"/>
  <c r="Q95" i="145" s="1"/>
  <c r="Q95" i="146" s="1"/>
  <c r="Q95" i="147" s="1"/>
  <c r="Q95" i="148" s="1"/>
  <c r="Q95" i="149" s="1"/>
  <c r="Q95" i="150" s="1"/>
  <c r="Q95" i="151" s="1"/>
  <c r="Q95" i="152" s="1"/>
  <c r="Q95" i="153" s="1"/>
  <c r="Q95" i="154" s="1"/>
  <c r="Q95" i="155" s="1"/>
  <c r="Q95" i="156" s="1"/>
  <c r="Q95" i="157" s="1"/>
  <c r="Q95" i="158" s="1"/>
  <c r="Q95" i="159" s="1"/>
  <c r="Q95" i="160" s="1"/>
  <c r="Q95" i="161" s="1"/>
  <c r="Q95" i="162" s="1"/>
  <c r="Q95" i="163" s="1"/>
  <c r="Q99" i="106"/>
  <c r="Q99" i="107" s="1"/>
  <c r="Q99" i="108" s="1"/>
  <c r="Q99" i="109" s="1"/>
  <c r="Q99" i="110" s="1"/>
  <c r="Q99" i="111" s="1"/>
  <c r="Q99" i="112" s="1"/>
  <c r="Q99" i="113" s="1"/>
  <c r="Q99" i="114" s="1"/>
  <c r="Q99" i="115" s="1"/>
  <c r="Q99" i="116" s="1"/>
  <c r="Q99" i="117" s="1"/>
  <c r="Q99" i="118" s="1"/>
  <c r="Q99" i="119" s="1"/>
  <c r="Q99" i="120" s="1"/>
  <c r="Q99" i="121" s="1"/>
  <c r="Q99" i="122" s="1"/>
  <c r="Q99" i="123" s="1"/>
  <c r="Q99" i="124" s="1"/>
  <c r="Q99" i="125" s="1"/>
  <c r="Q99" i="126" s="1"/>
  <c r="Q99" i="127" s="1"/>
  <c r="Q99" i="128" s="1"/>
  <c r="Q99" i="129" s="1"/>
  <c r="Q99" i="130" s="1"/>
  <c r="Q99" i="131" s="1"/>
  <c r="Q99" i="132" s="1"/>
  <c r="Q99" i="133" s="1"/>
  <c r="Q99" i="134" s="1"/>
  <c r="Q99" i="135" s="1"/>
  <c r="Q99" i="136" s="1"/>
  <c r="Q99" i="137" s="1"/>
  <c r="Q99" i="138" s="1"/>
  <c r="Q99" i="139" s="1"/>
  <c r="Q99" i="140" s="1"/>
  <c r="Q99" i="141" s="1"/>
  <c r="Q99" i="142" s="1"/>
  <c r="Q99" i="143" s="1"/>
  <c r="Q99" i="144" s="1"/>
  <c r="Q99" i="145" s="1"/>
  <c r="Q99" i="146" s="1"/>
  <c r="Q99" i="147" s="1"/>
  <c r="Q99" i="148" s="1"/>
  <c r="Q99" i="149" s="1"/>
  <c r="Q99" i="150" s="1"/>
  <c r="Q99" i="151" s="1"/>
  <c r="Q99" i="152" s="1"/>
  <c r="Q99" i="153" s="1"/>
  <c r="Q99" i="154" s="1"/>
  <c r="Q99" i="155" s="1"/>
  <c r="Q99" i="156" s="1"/>
  <c r="Q99" i="157" s="1"/>
  <c r="Q99" i="158" s="1"/>
  <c r="Q99" i="159" s="1"/>
  <c r="Q99" i="160" s="1"/>
  <c r="Q99" i="161" s="1"/>
  <c r="Q99" i="162" s="1"/>
  <c r="Q99" i="163" s="1"/>
  <c r="Q115" i="106"/>
  <c r="Q115" i="107" s="1"/>
  <c r="Q115" i="108" s="1"/>
  <c r="Q115" i="109" s="1"/>
  <c r="Q115" i="110" s="1"/>
  <c r="Q115" i="111" s="1"/>
  <c r="Q115" i="112" s="1"/>
  <c r="Q115" i="113" s="1"/>
  <c r="Q115" i="114" s="1"/>
  <c r="Q115" i="115" s="1"/>
  <c r="Q115" i="116" s="1"/>
  <c r="Q115" i="117" s="1"/>
  <c r="Q115" i="118" s="1"/>
  <c r="Q115" i="119" s="1"/>
  <c r="Q115" i="120" s="1"/>
  <c r="Q115" i="121" s="1"/>
  <c r="Q115" i="122" s="1"/>
  <c r="Q115" i="123" s="1"/>
  <c r="Q115" i="124" s="1"/>
  <c r="Q115" i="125" s="1"/>
  <c r="Q115" i="126" s="1"/>
  <c r="Q115" i="127" s="1"/>
  <c r="Q115" i="128" s="1"/>
  <c r="Q115" i="129" s="1"/>
  <c r="Q115" i="130" s="1"/>
  <c r="Q115" i="131" s="1"/>
  <c r="Q115" i="132" s="1"/>
  <c r="Q115" i="133" s="1"/>
  <c r="Q115" i="134" s="1"/>
  <c r="Q115" i="135" s="1"/>
  <c r="Q115" i="136" s="1"/>
  <c r="Q115" i="137" s="1"/>
  <c r="Q115" i="138" s="1"/>
  <c r="Q115" i="139" s="1"/>
  <c r="Q115" i="140" s="1"/>
  <c r="Q115" i="141" s="1"/>
  <c r="Q115" i="142" s="1"/>
  <c r="Q115" i="143" s="1"/>
  <c r="Q115" i="144" s="1"/>
  <c r="Q115" i="145" s="1"/>
  <c r="Q115" i="146" s="1"/>
  <c r="Q115" i="147" s="1"/>
  <c r="Q115" i="148" s="1"/>
  <c r="Q115" i="149" s="1"/>
  <c r="Q115" i="150" s="1"/>
  <c r="Q115" i="151" s="1"/>
  <c r="Q115" i="152" s="1"/>
  <c r="Q115" i="153" s="1"/>
  <c r="Q115" i="154" s="1"/>
  <c r="Q115" i="155" s="1"/>
  <c r="Q115" i="156" s="1"/>
  <c r="Q115" i="157" s="1"/>
  <c r="Q115" i="158" s="1"/>
  <c r="Q115" i="159" s="1"/>
  <c r="Q115" i="160" s="1"/>
  <c r="Q115" i="161" s="1"/>
  <c r="Q115" i="162" s="1"/>
  <c r="Q115" i="163" s="1"/>
  <c r="Q155" i="106"/>
  <c r="Q155" i="107" s="1"/>
  <c r="Q155" i="108" s="1"/>
  <c r="Q155" i="109" s="1"/>
  <c r="Q155" i="110" s="1"/>
  <c r="Q155" i="111" s="1"/>
  <c r="Q155" i="112" s="1"/>
  <c r="Q155" i="113" s="1"/>
  <c r="Q155" i="114" s="1"/>
  <c r="Q155" i="115" s="1"/>
  <c r="Q155" i="116" s="1"/>
  <c r="Q155" i="117" s="1"/>
  <c r="Q155" i="118" s="1"/>
  <c r="Q155" i="119" s="1"/>
  <c r="Q155" i="120" s="1"/>
  <c r="Q155" i="121" s="1"/>
  <c r="Q155" i="122" s="1"/>
  <c r="Q155" i="123" s="1"/>
  <c r="Q155" i="124" s="1"/>
  <c r="Q155" i="125" s="1"/>
  <c r="Q155" i="126" s="1"/>
  <c r="Q155" i="127" s="1"/>
  <c r="Q155" i="128" s="1"/>
  <c r="Q155" i="129" s="1"/>
  <c r="Q155" i="130" s="1"/>
  <c r="Q155" i="131" s="1"/>
  <c r="Q155" i="132" s="1"/>
  <c r="Q155" i="133" s="1"/>
  <c r="Q155" i="134" s="1"/>
  <c r="Q155" i="135" s="1"/>
  <c r="Q155" i="136" s="1"/>
  <c r="Q155" i="137" s="1"/>
  <c r="Q155" i="138" s="1"/>
  <c r="Q155" i="139" s="1"/>
  <c r="Q155" i="140" s="1"/>
  <c r="Q155" i="141" s="1"/>
  <c r="Q155" i="142" s="1"/>
  <c r="Q155" i="143" s="1"/>
  <c r="Q155" i="144" s="1"/>
  <c r="Q155" i="145" s="1"/>
  <c r="Q155" i="146" s="1"/>
  <c r="Q155" i="147" s="1"/>
  <c r="Q155" i="148" s="1"/>
  <c r="Q155" i="149" s="1"/>
  <c r="Q155" i="150" s="1"/>
  <c r="Q155" i="151" s="1"/>
  <c r="Q155" i="152" s="1"/>
  <c r="Q155" i="153" s="1"/>
  <c r="Q155" i="154" s="1"/>
  <c r="Q155" i="155" s="1"/>
  <c r="Q155" i="156" s="1"/>
  <c r="Q155" i="157" s="1"/>
  <c r="Q155" i="158" s="1"/>
  <c r="Q155" i="159" s="1"/>
  <c r="Q155" i="160" s="1"/>
  <c r="Q155" i="161" s="1"/>
  <c r="Q155" i="162" s="1"/>
  <c r="Q155" i="163" s="1"/>
  <c r="Q207" i="106"/>
  <c r="Q207" i="107" s="1"/>
  <c r="Q207" i="108" s="1"/>
  <c r="Q207" i="109" s="1"/>
  <c r="Q207" i="110" s="1"/>
  <c r="Q207" i="111" s="1"/>
  <c r="Q207" i="112" s="1"/>
  <c r="Q207" i="113" s="1"/>
  <c r="Q207" i="114" s="1"/>
  <c r="Q207" i="115" s="1"/>
  <c r="Q207" i="116" s="1"/>
  <c r="Q207" i="117" s="1"/>
  <c r="Q207" i="118" s="1"/>
  <c r="Q207" i="119" s="1"/>
  <c r="Q207" i="120" s="1"/>
  <c r="Q207" i="121" s="1"/>
  <c r="Q207" i="122" s="1"/>
  <c r="Q207" i="123" s="1"/>
  <c r="Q207" i="124" s="1"/>
  <c r="Q207" i="125" s="1"/>
  <c r="Q207" i="126" s="1"/>
  <c r="Q207" i="127" s="1"/>
  <c r="Q207" i="128" s="1"/>
  <c r="Q207" i="129" s="1"/>
  <c r="Q207" i="130" s="1"/>
  <c r="Q207" i="131" s="1"/>
  <c r="Q207" i="132" s="1"/>
  <c r="Q207" i="133" s="1"/>
  <c r="Q207" i="134" s="1"/>
  <c r="Q207" i="135" s="1"/>
  <c r="Q207" i="136" s="1"/>
  <c r="Q207" i="137" s="1"/>
  <c r="Q207" i="138" s="1"/>
  <c r="Q207" i="139" s="1"/>
  <c r="Q207" i="140" s="1"/>
  <c r="Q207" i="141" s="1"/>
  <c r="Q207" i="142" s="1"/>
  <c r="Q207" i="143" s="1"/>
  <c r="Q207" i="144" s="1"/>
  <c r="Q207" i="145" s="1"/>
  <c r="Q207" i="146" s="1"/>
  <c r="Q207" i="147" s="1"/>
  <c r="Q207" i="148" s="1"/>
  <c r="Q207" i="149" s="1"/>
  <c r="Q207" i="150" s="1"/>
  <c r="Q207" i="151" s="1"/>
  <c r="Q207" i="152" s="1"/>
  <c r="Q207" i="153" s="1"/>
  <c r="Q207" i="154" s="1"/>
  <c r="Q207" i="155" s="1"/>
  <c r="Q207" i="156" s="1"/>
  <c r="Q207" i="157" s="1"/>
  <c r="Q207" i="158" s="1"/>
  <c r="Q207" i="159" s="1"/>
  <c r="Q207" i="160" s="1"/>
  <c r="Q207" i="161" s="1"/>
  <c r="Q207" i="162" s="1"/>
  <c r="Q207" i="163" s="1"/>
  <c r="Q203" i="106"/>
  <c r="Q203" i="107" s="1"/>
  <c r="Q203" i="108" s="1"/>
  <c r="Q203" i="109" s="1"/>
  <c r="Q203" i="110" s="1"/>
  <c r="Q203" i="111" s="1"/>
  <c r="Q203" i="112" s="1"/>
  <c r="Q203" i="113" s="1"/>
  <c r="Q203" i="114" s="1"/>
  <c r="Q203" i="115" s="1"/>
  <c r="Q203" i="116" s="1"/>
  <c r="Q203" i="117" s="1"/>
  <c r="Q203" i="118" s="1"/>
  <c r="Q203" i="119" s="1"/>
  <c r="Q203" i="120" s="1"/>
  <c r="Q203" i="121" s="1"/>
  <c r="Q203" i="122" s="1"/>
  <c r="Q203" i="123" s="1"/>
  <c r="Q203" i="124" s="1"/>
  <c r="Q203" i="125" s="1"/>
  <c r="Q203" i="126" s="1"/>
  <c r="Q203" i="127" s="1"/>
  <c r="Q203" i="128" s="1"/>
  <c r="Q203" i="129" s="1"/>
  <c r="Q203" i="130" s="1"/>
  <c r="Q203" i="131" s="1"/>
  <c r="Q203" i="132" s="1"/>
  <c r="Q203" i="133" s="1"/>
  <c r="Q203" i="134" s="1"/>
  <c r="Q203" i="135" s="1"/>
  <c r="Q203" i="136" s="1"/>
  <c r="Q203" i="137" s="1"/>
  <c r="Q203" i="138" s="1"/>
  <c r="Q203" i="139" s="1"/>
  <c r="Q203" i="140" s="1"/>
  <c r="Q203" i="141" s="1"/>
  <c r="Q203" i="142" s="1"/>
  <c r="Q203" i="143" s="1"/>
  <c r="Q203" i="144" s="1"/>
  <c r="Q203" i="145" s="1"/>
  <c r="Q203" i="146" s="1"/>
  <c r="Q203" i="147" s="1"/>
  <c r="Q203" i="148" s="1"/>
  <c r="Q203" i="149" s="1"/>
  <c r="Q203" i="150" s="1"/>
  <c r="Q203" i="151" s="1"/>
  <c r="Q203" i="152" s="1"/>
  <c r="Q203" i="153" s="1"/>
  <c r="Q203" i="154" s="1"/>
  <c r="Q203" i="155" s="1"/>
  <c r="Q203" i="156" s="1"/>
  <c r="Q203" i="157" s="1"/>
  <c r="Q203" i="158" s="1"/>
  <c r="Q203" i="159" s="1"/>
  <c r="Q203" i="160" s="1"/>
  <c r="Q203" i="161" s="1"/>
  <c r="Q203" i="162" s="1"/>
  <c r="Q203" i="163" s="1"/>
  <c r="Q235" i="106"/>
  <c r="Q235" i="107" s="1"/>
  <c r="Q235" i="108" s="1"/>
  <c r="Q235" i="109" s="1"/>
  <c r="Q235" i="110" s="1"/>
  <c r="Q235" i="111" s="1"/>
  <c r="Q235" i="112" s="1"/>
  <c r="Q235" i="113" s="1"/>
  <c r="Q235" i="114" s="1"/>
  <c r="Q235" i="115" s="1"/>
  <c r="Q235" i="116" s="1"/>
  <c r="Q235" i="117" s="1"/>
  <c r="Q235" i="118" s="1"/>
  <c r="Q235" i="119" s="1"/>
  <c r="Q235" i="120" s="1"/>
  <c r="Q235" i="121" s="1"/>
  <c r="Q235" i="122" s="1"/>
  <c r="Q235" i="123" s="1"/>
  <c r="Q235" i="124" s="1"/>
  <c r="Q235" i="125" s="1"/>
  <c r="Q235" i="126" s="1"/>
  <c r="Q235" i="127" s="1"/>
  <c r="Q235" i="128" s="1"/>
  <c r="Q235" i="129" s="1"/>
  <c r="Q235" i="130" s="1"/>
  <c r="Q235" i="131" s="1"/>
  <c r="Q235" i="132" s="1"/>
  <c r="Q235" i="133" s="1"/>
  <c r="Q235" i="134" s="1"/>
  <c r="Q235" i="135" s="1"/>
  <c r="Q235" i="136" s="1"/>
  <c r="Q235" i="137" s="1"/>
  <c r="Q235" i="138" s="1"/>
  <c r="Q235" i="139" s="1"/>
  <c r="Q235" i="140" s="1"/>
  <c r="Q235" i="141" s="1"/>
  <c r="Q235" i="142" s="1"/>
  <c r="Q235" i="143" s="1"/>
  <c r="Q235" i="144" s="1"/>
  <c r="Q235" i="145" s="1"/>
  <c r="Q235" i="146" s="1"/>
  <c r="Q235" i="147" s="1"/>
  <c r="Q235" i="148" s="1"/>
  <c r="Q235" i="149" s="1"/>
  <c r="Q235" i="150" s="1"/>
  <c r="Q235" i="151" s="1"/>
  <c r="Q235" i="152" s="1"/>
  <c r="Q235" i="153" s="1"/>
  <c r="Q235" i="154" s="1"/>
  <c r="Q235" i="155" s="1"/>
  <c r="Q235" i="156" s="1"/>
  <c r="Q235" i="157" s="1"/>
  <c r="Q235" i="158" s="1"/>
  <c r="Q235" i="159" s="1"/>
  <c r="Q235" i="160" s="1"/>
  <c r="Q235" i="161" s="1"/>
  <c r="Q235" i="162" s="1"/>
  <c r="Q235" i="163" s="1"/>
  <c r="Q231" i="106"/>
  <c r="Q231" i="107" s="1"/>
  <c r="Q231" i="108" s="1"/>
  <c r="Q231" i="109" s="1"/>
  <c r="Q231" i="110" s="1"/>
  <c r="Q231" i="111" s="1"/>
  <c r="Q231" i="112" s="1"/>
  <c r="Q231" i="113" s="1"/>
  <c r="Q231" i="114" s="1"/>
  <c r="Q231" i="115" s="1"/>
  <c r="Q231" i="116" s="1"/>
  <c r="Q231" i="117" s="1"/>
  <c r="Q231" i="118" s="1"/>
  <c r="Q231" i="119" s="1"/>
  <c r="Q231" i="120" s="1"/>
  <c r="Q231" i="121" s="1"/>
  <c r="Q231" i="122" s="1"/>
  <c r="Q231" i="123" s="1"/>
  <c r="Q231" i="124" s="1"/>
  <c r="Q231" i="125" s="1"/>
  <c r="Q231" i="126" s="1"/>
  <c r="Q231" i="127" s="1"/>
  <c r="Q231" i="128" s="1"/>
  <c r="Q231" i="129" s="1"/>
  <c r="Q231" i="130" s="1"/>
  <c r="Q231" i="131" s="1"/>
  <c r="Q231" i="132" s="1"/>
  <c r="Q231" i="133" s="1"/>
  <c r="Q231" i="134" s="1"/>
  <c r="Q231" i="135" s="1"/>
  <c r="Q231" i="136" s="1"/>
  <c r="Q231" i="137" s="1"/>
  <c r="Q231" i="138" s="1"/>
  <c r="Q231" i="139" s="1"/>
  <c r="Q231" i="140" s="1"/>
  <c r="Q231" i="141" s="1"/>
  <c r="Q231" i="142" s="1"/>
  <c r="Q231" i="143" s="1"/>
  <c r="Q231" i="144" s="1"/>
  <c r="Q231" i="145" s="1"/>
  <c r="Q231" i="146" s="1"/>
  <c r="Q231" i="147" s="1"/>
  <c r="Q231" i="148" s="1"/>
  <c r="Q231" i="149" s="1"/>
  <c r="Q231" i="150" s="1"/>
  <c r="Q231" i="151" s="1"/>
  <c r="Q231" i="152" s="1"/>
  <c r="Q231" i="153" s="1"/>
  <c r="Q231" i="154" s="1"/>
  <c r="Q231" i="155" s="1"/>
  <c r="Q231" i="156" s="1"/>
  <c r="Q231" i="157" s="1"/>
  <c r="Q231" i="158" s="1"/>
  <c r="Q231" i="159" s="1"/>
  <c r="Q231" i="160" s="1"/>
  <c r="Q231" i="161" s="1"/>
  <c r="Q231" i="162" s="1"/>
  <c r="Q231" i="163" s="1"/>
  <c r="Q223" i="106"/>
  <c r="Q223" i="107" s="1"/>
  <c r="Q223" i="108" s="1"/>
  <c r="Q223" i="109" s="1"/>
  <c r="Q223" i="110" s="1"/>
  <c r="Q223" i="111" s="1"/>
  <c r="Q223" i="112" s="1"/>
  <c r="Q223" i="113" s="1"/>
  <c r="Q223" i="114" s="1"/>
  <c r="Q223" i="115" s="1"/>
  <c r="Q223" i="116" s="1"/>
  <c r="Q223" i="117" s="1"/>
  <c r="Q223" i="118" s="1"/>
  <c r="Q223" i="119" s="1"/>
  <c r="Q223" i="120" s="1"/>
  <c r="Q223" i="121" s="1"/>
  <c r="Q223" i="122" s="1"/>
  <c r="Q223" i="123" s="1"/>
  <c r="Q223" i="124" s="1"/>
  <c r="Q223" i="125" s="1"/>
  <c r="Q223" i="126" s="1"/>
  <c r="Q223" i="127" s="1"/>
  <c r="Q223" i="128" s="1"/>
  <c r="Q223" i="129" s="1"/>
  <c r="Q223" i="130" s="1"/>
  <c r="Q223" i="131" s="1"/>
  <c r="Q223" i="132" s="1"/>
  <c r="Q223" i="133" s="1"/>
  <c r="Q223" i="134" s="1"/>
  <c r="Q223" i="135" s="1"/>
  <c r="Q223" i="136" s="1"/>
  <c r="Q223" i="137" s="1"/>
  <c r="Q223" i="138" s="1"/>
  <c r="Q223" i="139" s="1"/>
  <c r="Q223" i="140" s="1"/>
  <c r="Q223" i="141" s="1"/>
  <c r="Q223" i="142" s="1"/>
  <c r="Q223" i="143" s="1"/>
  <c r="Q223" i="144" s="1"/>
  <c r="Q223" i="145" s="1"/>
  <c r="Q223" i="146" s="1"/>
  <c r="Q223" i="147" s="1"/>
  <c r="Q223" i="148" s="1"/>
  <c r="Q223" i="149" s="1"/>
  <c r="Q223" i="150" s="1"/>
  <c r="Q223" i="151" s="1"/>
  <c r="Q223" i="152" s="1"/>
  <c r="Q223" i="153" s="1"/>
  <c r="Q223" i="154" s="1"/>
  <c r="Q223" i="155" s="1"/>
  <c r="Q223" i="156" s="1"/>
  <c r="Q223" i="157" s="1"/>
  <c r="Q223" i="158" s="1"/>
  <c r="Q223" i="159" s="1"/>
  <c r="Q223" i="160" s="1"/>
  <c r="Q223" i="161" s="1"/>
  <c r="Q223" i="162" s="1"/>
  <c r="Q223" i="163" s="1"/>
  <c r="Q219" i="106"/>
  <c r="Q219" i="107" s="1"/>
  <c r="Q219" i="108" s="1"/>
  <c r="Q219" i="109" s="1"/>
  <c r="Q219" i="110" s="1"/>
  <c r="Q219" i="111" s="1"/>
  <c r="Q219" i="112" s="1"/>
  <c r="Q219" i="113" s="1"/>
  <c r="Q219" i="114" s="1"/>
  <c r="Q219" i="115" s="1"/>
  <c r="Q219" i="116" s="1"/>
  <c r="Q219" i="117" s="1"/>
  <c r="Q219" i="118" s="1"/>
  <c r="Q219" i="119" s="1"/>
  <c r="Q219" i="120" s="1"/>
  <c r="Q219" i="121" s="1"/>
  <c r="Q219" i="122" s="1"/>
  <c r="Q219" i="123" s="1"/>
  <c r="Q219" i="124" s="1"/>
  <c r="Q219" i="125" s="1"/>
  <c r="Q219" i="126" s="1"/>
  <c r="Q219" i="127" s="1"/>
  <c r="Q219" i="128" s="1"/>
  <c r="Q219" i="129" s="1"/>
  <c r="Q219" i="130" s="1"/>
  <c r="Q219" i="131" s="1"/>
  <c r="Q219" i="132" s="1"/>
  <c r="Q219" i="133" s="1"/>
  <c r="Q219" i="134" s="1"/>
  <c r="Q219" i="135" s="1"/>
  <c r="Q219" i="136" s="1"/>
  <c r="Q219" i="137" s="1"/>
  <c r="Q219" i="138" s="1"/>
  <c r="Q219" i="139" s="1"/>
  <c r="Q219" i="140" s="1"/>
  <c r="Q219" i="141" s="1"/>
  <c r="Q219" i="142" s="1"/>
  <c r="Q219" i="143" s="1"/>
  <c r="Q219" i="144" s="1"/>
  <c r="Q219" i="145" s="1"/>
  <c r="Q219" i="146" s="1"/>
  <c r="Q219" i="147" s="1"/>
  <c r="Q219" i="148" s="1"/>
  <c r="Q219" i="149" s="1"/>
  <c r="Q219" i="150" s="1"/>
  <c r="Q219" i="151" s="1"/>
  <c r="Q219" i="152" s="1"/>
  <c r="Q219" i="153" s="1"/>
  <c r="Q219" i="154" s="1"/>
  <c r="Q219" i="155" s="1"/>
  <c r="Q219" i="156" s="1"/>
  <c r="Q219" i="157" s="1"/>
  <c r="Q219" i="158" s="1"/>
  <c r="Q219" i="159" s="1"/>
  <c r="Q219" i="160" s="1"/>
  <c r="Q219" i="161" s="1"/>
  <c r="Q219" i="162" s="1"/>
  <c r="Q219" i="163" s="1"/>
  <c r="Q103" i="106"/>
  <c r="Q103" i="107" s="1"/>
  <c r="Q103" i="108" s="1"/>
  <c r="Q103" i="109" s="1"/>
  <c r="Q103" i="110" s="1"/>
  <c r="Q103" i="111" s="1"/>
  <c r="Q103" i="112" s="1"/>
  <c r="Q103" i="113" s="1"/>
  <c r="Q103" i="114" s="1"/>
  <c r="Q103" i="115" s="1"/>
  <c r="Q103" i="116" s="1"/>
  <c r="Q103" i="117" s="1"/>
  <c r="Q103" i="118" s="1"/>
  <c r="Q103" i="119" s="1"/>
  <c r="Q103" i="120" s="1"/>
  <c r="Q103" i="121" s="1"/>
  <c r="Q103" i="122" s="1"/>
  <c r="Q103" i="123" s="1"/>
  <c r="Q103" i="124" s="1"/>
  <c r="Q103" i="125" s="1"/>
  <c r="Q103" i="126" s="1"/>
  <c r="Q103" i="127" s="1"/>
  <c r="Q103" i="128" s="1"/>
  <c r="Q103" i="129" s="1"/>
  <c r="Q103" i="130" s="1"/>
  <c r="Q103" i="131" s="1"/>
  <c r="Q103" i="132" s="1"/>
  <c r="Q103" i="133" s="1"/>
  <c r="Q103" i="134" s="1"/>
  <c r="Q103" i="135" s="1"/>
  <c r="Q103" i="136" s="1"/>
  <c r="Q103" i="137" s="1"/>
  <c r="Q103" i="138" s="1"/>
  <c r="Q103" i="139" s="1"/>
  <c r="Q103" i="140" s="1"/>
  <c r="Q103" i="141" s="1"/>
  <c r="Q103" i="142" s="1"/>
  <c r="Q103" i="143" s="1"/>
  <c r="Q103" i="144" s="1"/>
  <c r="Q103" i="145" s="1"/>
  <c r="Q103" i="146" s="1"/>
  <c r="Q103" i="147" s="1"/>
  <c r="Q103" i="148" s="1"/>
  <c r="Q103" i="149" s="1"/>
  <c r="Q103" i="150" s="1"/>
  <c r="Q103" i="151" s="1"/>
  <c r="Q103" i="152" s="1"/>
  <c r="Q103" i="153" s="1"/>
  <c r="Q103" i="154" s="1"/>
  <c r="Q103" i="155" s="1"/>
  <c r="Q103" i="156" s="1"/>
  <c r="Q103" i="157" s="1"/>
  <c r="Q103" i="158" s="1"/>
  <c r="Q103" i="159" s="1"/>
  <c r="Q103" i="160" s="1"/>
  <c r="Q103" i="161" s="1"/>
  <c r="Q103" i="162" s="1"/>
  <c r="Q103" i="163" s="1"/>
  <c r="Q119" i="106"/>
  <c r="Q119" i="107" s="1"/>
  <c r="Q119" i="108" s="1"/>
  <c r="Q119" i="109" s="1"/>
  <c r="Q119" i="110" s="1"/>
  <c r="Q119" i="111" s="1"/>
  <c r="Q119" i="112" s="1"/>
  <c r="Q119" i="113" s="1"/>
  <c r="Q119" i="114" s="1"/>
  <c r="Q119" i="115" s="1"/>
  <c r="Q119" i="116" s="1"/>
  <c r="Q119" i="117" s="1"/>
  <c r="Q119" i="118" s="1"/>
  <c r="Q119" i="119" s="1"/>
  <c r="Q119" i="120" s="1"/>
  <c r="Q119" i="121" s="1"/>
  <c r="Q119" i="122" s="1"/>
  <c r="Q119" i="123" s="1"/>
  <c r="Q119" i="124" s="1"/>
  <c r="Q119" i="125" s="1"/>
  <c r="Q119" i="126" s="1"/>
  <c r="Q119" i="127" s="1"/>
  <c r="Q119" i="128" s="1"/>
  <c r="Q119" i="129" s="1"/>
  <c r="Q119" i="130" s="1"/>
  <c r="Q119" i="131" s="1"/>
  <c r="Q119" i="132" s="1"/>
  <c r="Q119" i="133" s="1"/>
  <c r="Q119" i="134" s="1"/>
  <c r="Q119" i="135" s="1"/>
  <c r="Q119" i="136" s="1"/>
  <c r="Q119" i="137" s="1"/>
  <c r="Q119" i="138" s="1"/>
  <c r="Q119" i="139" s="1"/>
  <c r="Q119" i="140" s="1"/>
  <c r="Q119" i="141" s="1"/>
  <c r="Q119" i="142" s="1"/>
  <c r="Q119" i="143" s="1"/>
  <c r="Q119" i="144" s="1"/>
  <c r="Q119" i="145" s="1"/>
  <c r="Q119" i="146" s="1"/>
  <c r="Q119" i="147" s="1"/>
  <c r="Q119" i="148" s="1"/>
  <c r="Q119" i="149" s="1"/>
  <c r="Q119" i="150" s="1"/>
  <c r="Q119" i="151" s="1"/>
  <c r="Q119" i="152" s="1"/>
  <c r="Q119" i="153" s="1"/>
  <c r="Q119" i="154" s="1"/>
  <c r="Q119" i="155" s="1"/>
  <c r="Q119" i="156" s="1"/>
  <c r="Q119" i="157" s="1"/>
  <c r="Q119" i="158" s="1"/>
  <c r="Q119" i="159" s="1"/>
  <c r="Q119" i="160" s="1"/>
  <c r="Q119" i="161" s="1"/>
  <c r="Q119" i="162" s="1"/>
  <c r="Q119" i="163" s="1"/>
  <c r="Q123" i="106"/>
  <c r="Q123" i="107" s="1"/>
  <c r="Q123" i="108" s="1"/>
  <c r="Q123" i="109" s="1"/>
  <c r="Q123" i="110" s="1"/>
  <c r="Q123" i="111" s="1"/>
  <c r="Q123" i="112" s="1"/>
  <c r="Q123" i="113" s="1"/>
  <c r="Q123" i="114" s="1"/>
  <c r="Q123" i="115" s="1"/>
  <c r="Q123" i="116" s="1"/>
  <c r="Q123" i="117" s="1"/>
  <c r="Q123" i="118" s="1"/>
  <c r="Q123" i="119" s="1"/>
  <c r="Q123" i="120" s="1"/>
  <c r="Q123" i="121" s="1"/>
  <c r="Q123" i="122" s="1"/>
  <c r="Q123" i="123" s="1"/>
  <c r="Q123" i="124" s="1"/>
  <c r="Q123" i="125" s="1"/>
  <c r="Q123" i="126" s="1"/>
  <c r="Q123" i="127" s="1"/>
  <c r="Q123" i="128" s="1"/>
  <c r="Q123" i="129" s="1"/>
  <c r="Q123" i="130" s="1"/>
  <c r="Q123" i="131" s="1"/>
  <c r="Q123" i="132" s="1"/>
  <c r="Q123" i="133" s="1"/>
  <c r="Q123" i="134" s="1"/>
  <c r="Q123" i="135" s="1"/>
  <c r="Q123" i="136" s="1"/>
  <c r="Q123" i="137" s="1"/>
  <c r="Q123" i="138" s="1"/>
  <c r="Q123" i="139" s="1"/>
  <c r="Q123" i="140" s="1"/>
  <c r="Q123" i="141" s="1"/>
  <c r="Q123" i="142" s="1"/>
  <c r="Q123" i="143" s="1"/>
  <c r="Q123" i="144" s="1"/>
  <c r="Q123" i="145" s="1"/>
  <c r="Q123" i="146" s="1"/>
  <c r="Q123" i="147" s="1"/>
  <c r="Q123" i="148" s="1"/>
  <c r="Q123" i="149" s="1"/>
  <c r="Q123" i="150" s="1"/>
  <c r="Q123" i="151" s="1"/>
  <c r="Q123" i="152" s="1"/>
  <c r="Q123" i="153" s="1"/>
  <c r="Q123" i="154" s="1"/>
  <c r="Q123" i="155" s="1"/>
  <c r="Q123" i="156" s="1"/>
  <c r="Q123" i="157" s="1"/>
  <c r="Q123" i="158" s="1"/>
  <c r="Q123" i="159" s="1"/>
  <c r="Q123" i="160" s="1"/>
  <c r="Q123" i="161" s="1"/>
  <c r="Q123" i="162" s="1"/>
  <c r="Q123" i="163" s="1"/>
  <c r="Q159" i="106"/>
  <c r="Q159" i="107" s="1"/>
  <c r="Q159" i="108" s="1"/>
  <c r="Q159" i="109" s="1"/>
  <c r="Q159" i="110" s="1"/>
  <c r="Q159" i="111" s="1"/>
  <c r="Q159" i="112" s="1"/>
  <c r="Q159" i="113" s="1"/>
  <c r="Q159" i="114" s="1"/>
  <c r="Q159" i="115" s="1"/>
  <c r="Q159" i="116" s="1"/>
  <c r="Q159" i="117" s="1"/>
  <c r="Q159" i="118" s="1"/>
  <c r="Q159" i="119" s="1"/>
  <c r="Q159" i="120" s="1"/>
  <c r="Q159" i="121" s="1"/>
  <c r="Q159" i="122" s="1"/>
  <c r="Q159" i="123" s="1"/>
  <c r="Q159" i="124" s="1"/>
  <c r="Q159" i="125" s="1"/>
  <c r="Q159" i="126" s="1"/>
  <c r="Q159" i="127" s="1"/>
  <c r="Q159" i="128" s="1"/>
  <c r="Q159" i="129" s="1"/>
  <c r="Q159" i="130" s="1"/>
  <c r="Q159" i="131" s="1"/>
  <c r="Q159" i="132" s="1"/>
  <c r="Q159" i="133" s="1"/>
  <c r="Q159" i="134" s="1"/>
  <c r="Q159" i="135" s="1"/>
  <c r="Q159" i="136" s="1"/>
  <c r="Q159" i="137" s="1"/>
  <c r="Q159" i="138" s="1"/>
  <c r="Q159" i="139" s="1"/>
  <c r="Q159" i="140" s="1"/>
  <c r="Q159" i="141" s="1"/>
  <c r="Q159" i="142" s="1"/>
  <c r="Q159" i="143" s="1"/>
  <c r="Q159" i="144" s="1"/>
  <c r="Q159" i="145" s="1"/>
  <c r="Q159" i="146" s="1"/>
  <c r="Q159" i="147" s="1"/>
  <c r="Q159" i="148" s="1"/>
  <c r="Q159" i="149" s="1"/>
  <c r="Q159" i="150" s="1"/>
  <c r="Q159" i="151" s="1"/>
  <c r="Q159" i="152" s="1"/>
  <c r="Q159" i="153" s="1"/>
  <c r="Q159" i="154" s="1"/>
  <c r="Q159" i="155" s="1"/>
  <c r="Q159" i="156" s="1"/>
  <c r="Q159" i="157" s="1"/>
  <c r="Q159" i="158" s="1"/>
  <c r="Q159" i="159" s="1"/>
  <c r="Q159" i="160" s="1"/>
  <c r="Q159" i="161" s="1"/>
  <c r="Q159" i="162" s="1"/>
  <c r="Q159" i="163" s="1"/>
  <c r="Q163" i="106"/>
  <c r="Q163" i="107" s="1"/>
  <c r="Q163" i="108" s="1"/>
  <c r="Q163" i="109" s="1"/>
  <c r="Q163" i="110" s="1"/>
  <c r="Q163" i="111" s="1"/>
  <c r="Q163" i="112" s="1"/>
  <c r="Q163" i="113" s="1"/>
  <c r="Q163" i="114" s="1"/>
  <c r="Q163" i="115" s="1"/>
  <c r="Q163" i="116" s="1"/>
  <c r="Q163" i="117" s="1"/>
  <c r="Q163" i="118" s="1"/>
  <c r="Q163" i="119" s="1"/>
  <c r="Q163" i="120" s="1"/>
  <c r="Q163" i="121" s="1"/>
  <c r="Q163" i="122" s="1"/>
  <c r="Q163" i="123" s="1"/>
  <c r="Q163" i="124" s="1"/>
  <c r="Q163" i="125" s="1"/>
  <c r="Q163" i="126" s="1"/>
  <c r="Q163" i="127" s="1"/>
  <c r="Q163" i="128" s="1"/>
  <c r="Q163" i="129" s="1"/>
  <c r="Q163" i="130" s="1"/>
  <c r="Q163" i="131" s="1"/>
  <c r="Q163" i="132" s="1"/>
  <c r="Q163" i="133" s="1"/>
  <c r="Q163" i="134" s="1"/>
  <c r="Q163" i="135" s="1"/>
  <c r="Q163" i="136" s="1"/>
  <c r="Q163" i="137" s="1"/>
  <c r="Q163" i="138" s="1"/>
  <c r="Q163" i="139" s="1"/>
  <c r="Q163" i="140" s="1"/>
  <c r="Q163" i="141" s="1"/>
  <c r="Q163" i="142" s="1"/>
  <c r="Q163" i="143" s="1"/>
  <c r="Q163" i="144" s="1"/>
  <c r="Q163" i="145" s="1"/>
  <c r="Q163" i="146" s="1"/>
  <c r="Q163" i="147" s="1"/>
  <c r="Q163" i="148" s="1"/>
  <c r="Q163" i="149" s="1"/>
  <c r="Q163" i="150" s="1"/>
  <c r="Q163" i="151" s="1"/>
  <c r="Q163" i="152" s="1"/>
  <c r="Q163" i="153" s="1"/>
  <c r="Q163" i="154" s="1"/>
  <c r="Q163" i="155" s="1"/>
  <c r="Q163" i="156" s="1"/>
  <c r="Q163" i="157" s="1"/>
  <c r="Q163" i="158" s="1"/>
  <c r="Q163" i="159" s="1"/>
  <c r="Q163" i="160" s="1"/>
  <c r="Q163" i="161" s="1"/>
  <c r="Q163" i="162" s="1"/>
  <c r="Q163" i="163" s="1"/>
  <c r="Q167" i="106"/>
  <c r="Q167" i="107" s="1"/>
  <c r="Q167" i="108" s="1"/>
  <c r="Q167" i="109" s="1"/>
  <c r="Q167" i="110" s="1"/>
  <c r="Q167" i="111" s="1"/>
  <c r="Q167" i="112" s="1"/>
  <c r="Q167" i="113" s="1"/>
  <c r="Q167" i="114" s="1"/>
  <c r="Q167" i="115" s="1"/>
  <c r="Q167" i="116" s="1"/>
  <c r="Q167" i="117" s="1"/>
  <c r="Q167" i="118" s="1"/>
  <c r="Q167" i="119" s="1"/>
  <c r="Q167" i="120" s="1"/>
  <c r="Q167" i="121" s="1"/>
  <c r="Q167" i="122" s="1"/>
  <c r="Q167" i="123" s="1"/>
  <c r="Q167" i="124" s="1"/>
  <c r="Q167" i="125" s="1"/>
  <c r="Q167" i="126" s="1"/>
  <c r="Q167" i="127" s="1"/>
  <c r="Q167" i="128" s="1"/>
  <c r="Q167" i="129" s="1"/>
  <c r="Q167" i="130" s="1"/>
  <c r="Q167" i="131" s="1"/>
  <c r="Q167" i="132" s="1"/>
  <c r="Q167" i="133" s="1"/>
  <c r="Q167" i="134" s="1"/>
  <c r="Q167" i="135" s="1"/>
  <c r="Q167" i="136" s="1"/>
  <c r="Q167" i="137" s="1"/>
  <c r="Q167" i="138" s="1"/>
  <c r="Q167" i="139" s="1"/>
  <c r="Q167" i="140" s="1"/>
  <c r="Q167" i="141" s="1"/>
  <c r="Q167" i="142" s="1"/>
  <c r="Q167" i="143" s="1"/>
  <c r="Q167" i="144" s="1"/>
  <c r="Q167" i="145" s="1"/>
  <c r="Q167" i="146" s="1"/>
  <c r="Q167" i="147" s="1"/>
  <c r="Q167" i="148" s="1"/>
  <c r="Q167" i="149" s="1"/>
  <c r="Q167" i="150" s="1"/>
  <c r="Q167" i="151" s="1"/>
  <c r="Q167" i="152" s="1"/>
  <c r="Q167" i="153" s="1"/>
  <c r="Q167" i="154" s="1"/>
  <c r="Q167" i="155" s="1"/>
  <c r="Q167" i="156" s="1"/>
  <c r="Q167" i="157" s="1"/>
  <c r="Q167" i="158" s="1"/>
  <c r="Q167" i="159" s="1"/>
  <c r="Q167" i="160" s="1"/>
  <c r="Q167" i="161" s="1"/>
  <c r="Q167" i="162" s="1"/>
  <c r="Q167" i="163" s="1"/>
  <c r="Q171" i="106"/>
  <c r="Q171" i="107" s="1"/>
  <c r="Q171" i="108" s="1"/>
  <c r="Q171" i="109" s="1"/>
  <c r="Q171" i="110" s="1"/>
  <c r="Q171" i="111" s="1"/>
  <c r="Q171" i="112" s="1"/>
  <c r="Q171" i="113" s="1"/>
  <c r="Q171" i="114" s="1"/>
  <c r="Q171" i="115" s="1"/>
  <c r="Q171" i="116" s="1"/>
  <c r="Q171" i="117" s="1"/>
  <c r="Q171" i="118" s="1"/>
  <c r="Q171" i="119" s="1"/>
  <c r="Q171" i="120" s="1"/>
  <c r="Q171" i="121" s="1"/>
  <c r="Q171" i="122" s="1"/>
  <c r="Q171" i="123" s="1"/>
  <c r="Q171" i="124" s="1"/>
  <c r="Q171" i="125" s="1"/>
  <c r="Q171" i="126" s="1"/>
  <c r="Q171" i="127" s="1"/>
  <c r="Q171" i="128" s="1"/>
  <c r="Q171" i="129" s="1"/>
  <c r="Q171" i="130" s="1"/>
  <c r="Q171" i="131" s="1"/>
  <c r="Q171" i="132" s="1"/>
  <c r="Q171" i="133" s="1"/>
  <c r="Q171" i="134" s="1"/>
  <c r="Q171" i="135" s="1"/>
  <c r="Q171" i="136" s="1"/>
  <c r="Q171" i="137" s="1"/>
  <c r="Q171" i="138" s="1"/>
  <c r="Q171" i="139" s="1"/>
  <c r="Q171" i="140" s="1"/>
  <c r="Q171" i="141" s="1"/>
  <c r="Q171" i="142" s="1"/>
  <c r="Q171" i="143" s="1"/>
  <c r="Q171" i="144" s="1"/>
  <c r="Q171" i="145" s="1"/>
  <c r="Q171" i="146" s="1"/>
  <c r="Q171" i="147" s="1"/>
  <c r="Q171" i="148" s="1"/>
  <c r="Q171" i="149" s="1"/>
  <c r="Q171" i="150" s="1"/>
  <c r="Q171" i="151" s="1"/>
  <c r="Q171" i="152" s="1"/>
  <c r="Q171" i="153" s="1"/>
  <c r="Q171" i="154" s="1"/>
  <c r="Q171" i="155" s="1"/>
  <c r="Q171" i="156" s="1"/>
  <c r="Q171" i="157" s="1"/>
  <c r="Q171" i="158" s="1"/>
  <c r="Q171" i="159" s="1"/>
  <c r="Q171" i="160" s="1"/>
  <c r="Q171" i="161" s="1"/>
  <c r="Q171" i="162" s="1"/>
  <c r="Q171" i="163" s="1"/>
  <c r="Q179" i="106"/>
  <c r="Q179" i="107" s="1"/>
  <c r="Q179" i="108" s="1"/>
  <c r="Q179" i="109" s="1"/>
  <c r="Q179" i="110" s="1"/>
  <c r="Q179" i="111" s="1"/>
  <c r="Q179" i="112" s="1"/>
  <c r="Q179" i="113" s="1"/>
  <c r="Q179" i="114" s="1"/>
  <c r="Q179" i="115" s="1"/>
  <c r="Q179" i="116" s="1"/>
  <c r="Q179" i="117" s="1"/>
  <c r="Q179" i="118" s="1"/>
  <c r="Q179" i="119" s="1"/>
  <c r="Q179" i="120" s="1"/>
  <c r="Q179" i="121" s="1"/>
  <c r="Q179" i="122" s="1"/>
  <c r="Q179" i="123" s="1"/>
  <c r="Q179" i="124" s="1"/>
  <c r="Q179" i="125" s="1"/>
  <c r="Q179" i="126" s="1"/>
  <c r="Q179" i="127" s="1"/>
  <c r="Q179" i="128" s="1"/>
  <c r="Q179" i="129" s="1"/>
  <c r="Q179" i="130" s="1"/>
  <c r="Q179" i="131" s="1"/>
  <c r="Q179" i="132" s="1"/>
  <c r="Q179" i="133" s="1"/>
  <c r="Q179" i="134" s="1"/>
  <c r="Q179" i="135" s="1"/>
  <c r="Q179" i="136" s="1"/>
  <c r="Q179" i="137" s="1"/>
  <c r="Q179" i="138" s="1"/>
  <c r="Q179" i="139" s="1"/>
  <c r="Q179" i="140" s="1"/>
  <c r="Q179" i="141" s="1"/>
  <c r="Q179" i="142" s="1"/>
  <c r="Q179" i="143" s="1"/>
  <c r="Q179" i="144" s="1"/>
  <c r="Q179" i="145" s="1"/>
  <c r="Q179" i="146" s="1"/>
  <c r="Q179" i="147" s="1"/>
  <c r="Q179" i="148" s="1"/>
  <c r="Q179" i="149" s="1"/>
  <c r="Q179" i="150" s="1"/>
  <c r="Q179" i="151" s="1"/>
  <c r="Q179" i="152" s="1"/>
  <c r="Q179" i="153" s="1"/>
  <c r="Q179" i="154" s="1"/>
  <c r="Q179" i="155" s="1"/>
  <c r="Q179" i="156" s="1"/>
  <c r="Q179" i="157" s="1"/>
  <c r="Q179" i="158" s="1"/>
  <c r="Q179" i="159" s="1"/>
  <c r="Q179" i="160" s="1"/>
  <c r="Q179" i="161" s="1"/>
  <c r="Q179" i="162" s="1"/>
  <c r="Q179" i="163" s="1"/>
  <c r="Q107" i="106"/>
  <c r="Q107" i="107" s="1"/>
  <c r="Q107" i="108" s="1"/>
  <c r="Q107" i="109" s="1"/>
  <c r="Q107" i="110" s="1"/>
  <c r="Q107" i="111" s="1"/>
  <c r="Q107" i="112" s="1"/>
  <c r="Q107" i="113" s="1"/>
  <c r="Q107" i="114" s="1"/>
  <c r="Q107" i="115" s="1"/>
  <c r="Q107" i="116" s="1"/>
  <c r="Q107" i="117" s="1"/>
  <c r="Q107" i="118" s="1"/>
  <c r="Q107" i="119" s="1"/>
  <c r="Q107" i="120" s="1"/>
  <c r="Q107" i="121" s="1"/>
  <c r="Q107" i="122" s="1"/>
  <c r="Q107" i="123" s="1"/>
  <c r="Q107" i="124" s="1"/>
  <c r="Q107" i="125" s="1"/>
  <c r="Q107" i="126" s="1"/>
  <c r="Q107" i="127" s="1"/>
  <c r="Q107" i="128" s="1"/>
  <c r="Q107" i="129" s="1"/>
  <c r="Q107" i="130" s="1"/>
  <c r="Q107" i="131" s="1"/>
  <c r="Q107" i="132" s="1"/>
  <c r="Q107" i="133" s="1"/>
  <c r="Q107" i="134" s="1"/>
  <c r="Q107" i="135" s="1"/>
  <c r="Q107" i="136" s="1"/>
  <c r="Q107" i="137" s="1"/>
  <c r="Q107" i="138" s="1"/>
  <c r="Q107" i="139" s="1"/>
  <c r="Q107" i="140" s="1"/>
  <c r="Q107" i="141" s="1"/>
  <c r="Q107" i="142" s="1"/>
  <c r="Q107" i="143" s="1"/>
  <c r="Q107" i="144" s="1"/>
  <c r="Q107" i="145" s="1"/>
  <c r="Q107" i="146" s="1"/>
  <c r="Q107" i="147" s="1"/>
  <c r="Q107" i="148" s="1"/>
  <c r="Q107" i="149" s="1"/>
  <c r="Q107" i="150" s="1"/>
  <c r="Q107" i="151" s="1"/>
  <c r="Q107" i="152" s="1"/>
  <c r="Q107" i="153" s="1"/>
  <c r="Q107" i="154" s="1"/>
  <c r="Q107" i="155" s="1"/>
  <c r="Q107" i="156" s="1"/>
  <c r="Q107" i="157" s="1"/>
  <c r="Q107" i="158" s="1"/>
  <c r="Q107" i="159" s="1"/>
  <c r="Q107" i="160" s="1"/>
  <c r="Q107" i="161" s="1"/>
  <c r="Q107" i="162" s="1"/>
  <c r="Q107" i="163" s="1"/>
  <c r="Q131" i="106"/>
  <c r="Q131" i="107" s="1"/>
  <c r="Q131" i="108" s="1"/>
  <c r="Q131" i="109" s="1"/>
  <c r="Q131" i="110" s="1"/>
  <c r="Q131" i="111" s="1"/>
  <c r="Q131" i="112" s="1"/>
  <c r="Q131" i="113" s="1"/>
  <c r="Q131" i="114" s="1"/>
  <c r="Q131" i="115" s="1"/>
  <c r="Q131" i="116" s="1"/>
  <c r="Q131" i="117" s="1"/>
  <c r="Q131" i="118" s="1"/>
  <c r="Q131" i="119" s="1"/>
  <c r="Q131" i="120" s="1"/>
  <c r="Q131" i="121" s="1"/>
  <c r="Q131" i="122" s="1"/>
  <c r="Q131" i="123" s="1"/>
  <c r="Q131" i="124" s="1"/>
  <c r="Q131" i="125" s="1"/>
  <c r="Q131" i="126" s="1"/>
  <c r="Q131" i="127" s="1"/>
  <c r="Q131" i="128" s="1"/>
  <c r="Q131" i="129" s="1"/>
  <c r="Q131" i="130" s="1"/>
  <c r="Q131" i="131" s="1"/>
  <c r="Q131" i="132" s="1"/>
  <c r="Q131" i="133" s="1"/>
  <c r="Q131" i="134" s="1"/>
  <c r="Q131" i="135" s="1"/>
  <c r="Q131" i="136" s="1"/>
  <c r="Q131" i="137" s="1"/>
  <c r="Q131" i="138" s="1"/>
  <c r="Q131" i="139" s="1"/>
  <c r="Q131" i="140" s="1"/>
  <c r="Q131" i="141" s="1"/>
  <c r="Q131" i="142" s="1"/>
  <c r="Q131" i="143" s="1"/>
  <c r="Q131" i="144" s="1"/>
  <c r="Q131" i="145" s="1"/>
  <c r="Q131" i="146" s="1"/>
  <c r="Q131" i="147" s="1"/>
  <c r="Q131" i="148" s="1"/>
  <c r="Q131" i="149" s="1"/>
  <c r="Q131" i="150" s="1"/>
  <c r="Q131" i="151" s="1"/>
  <c r="Q131" i="152" s="1"/>
  <c r="Q131" i="153" s="1"/>
  <c r="Q131" i="154" s="1"/>
  <c r="Q131" i="155" s="1"/>
  <c r="Q131" i="156" s="1"/>
  <c r="Q131" i="157" s="1"/>
  <c r="Q131" i="158" s="1"/>
  <c r="Q131" i="159" s="1"/>
  <c r="Q131" i="160" s="1"/>
  <c r="Q131" i="161" s="1"/>
  <c r="Q131" i="162" s="1"/>
  <c r="Q131" i="163" s="1"/>
  <c r="Q135" i="106"/>
  <c r="Q135" i="107" s="1"/>
  <c r="Q135" i="108" s="1"/>
  <c r="Q135" i="109" s="1"/>
  <c r="Q135" i="110" s="1"/>
  <c r="Q135" i="111" s="1"/>
  <c r="Q135" i="112" s="1"/>
  <c r="Q135" i="113" s="1"/>
  <c r="Q135" i="114" s="1"/>
  <c r="Q135" i="115" s="1"/>
  <c r="Q135" i="116" s="1"/>
  <c r="Q135" i="117" s="1"/>
  <c r="Q135" i="118" s="1"/>
  <c r="Q135" i="119" s="1"/>
  <c r="Q135" i="120" s="1"/>
  <c r="Q135" i="121" s="1"/>
  <c r="Q135" i="122" s="1"/>
  <c r="Q135" i="123" s="1"/>
  <c r="Q135" i="124" s="1"/>
  <c r="Q135" i="125" s="1"/>
  <c r="Q135" i="126" s="1"/>
  <c r="Q135" i="127" s="1"/>
  <c r="Q135" i="128" s="1"/>
  <c r="Q135" i="129" s="1"/>
  <c r="Q135" i="130" s="1"/>
  <c r="Q135" i="131" s="1"/>
  <c r="Q135" i="132" s="1"/>
  <c r="Q135" i="133" s="1"/>
  <c r="Q135" i="134" s="1"/>
  <c r="Q135" i="135" s="1"/>
  <c r="Q135" i="136" s="1"/>
  <c r="Q135" i="137" s="1"/>
  <c r="Q135" i="138" s="1"/>
  <c r="Q135" i="139" s="1"/>
  <c r="Q135" i="140" s="1"/>
  <c r="Q135" i="141" s="1"/>
  <c r="Q135" i="142" s="1"/>
  <c r="Q135" i="143" s="1"/>
  <c r="Q135" i="144" s="1"/>
  <c r="Q135" i="145" s="1"/>
  <c r="Q135" i="146" s="1"/>
  <c r="Q135" i="147" s="1"/>
  <c r="Q135" i="148" s="1"/>
  <c r="Q135" i="149" s="1"/>
  <c r="Q135" i="150" s="1"/>
  <c r="Q135" i="151" s="1"/>
  <c r="Q135" i="152" s="1"/>
  <c r="Q135" i="153" s="1"/>
  <c r="Q135" i="154" s="1"/>
  <c r="Q135" i="155" s="1"/>
  <c r="Q135" i="156" s="1"/>
  <c r="Q135" i="157" s="1"/>
  <c r="Q135" i="158" s="1"/>
  <c r="Q135" i="159" s="1"/>
  <c r="Q135" i="160" s="1"/>
  <c r="Q135" i="161" s="1"/>
  <c r="Q135" i="162" s="1"/>
  <c r="Q135" i="163" s="1"/>
  <c r="Q139" i="106"/>
  <c r="Q139" i="107" s="1"/>
  <c r="Q139" i="108" s="1"/>
  <c r="Q139" i="109" s="1"/>
  <c r="Q139" i="110" s="1"/>
  <c r="Q139" i="111" s="1"/>
  <c r="Q139" i="112" s="1"/>
  <c r="Q139" i="113" s="1"/>
  <c r="Q139" i="114" s="1"/>
  <c r="Q139" i="115" s="1"/>
  <c r="Q139" i="116" s="1"/>
  <c r="Q139" i="117" s="1"/>
  <c r="Q139" i="118" s="1"/>
  <c r="Q139" i="119" s="1"/>
  <c r="Q139" i="120" s="1"/>
  <c r="Q139" i="121" s="1"/>
  <c r="Q139" i="122" s="1"/>
  <c r="Q139" i="123" s="1"/>
  <c r="Q139" i="124" s="1"/>
  <c r="Q139" i="125" s="1"/>
  <c r="Q139" i="126" s="1"/>
  <c r="Q139" i="127" s="1"/>
  <c r="Q139" i="128" s="1"/>
  <c r="Q139" i="129" s="1"/>
  <c r="Q139" i="130" s="1"/>
  <c r="Q139" i="131" s="1"/>
  <c r="Q139" i="132" s="1"/>
  <c r="Q139" i="133" s="1"/>
  <c r="Q139" i="134" s="1"/>
  <c r="Q139" i="135" s="1"/>
  <c r="Q139" i="136" s="1"/>
  <c r="Q139" i="137" s="1"/>
  <c r="Q139" i="138" s="1"/>
  <c r="Q139" i="139" s="1"/>
  <c r="Q139" i="140" s="1"/>
  <c r="Q139" i="141" s="1"/>
  <c r="Q139" i="142" s="1"/>
  <c r="Q139" i="143" s="1"/>
  <c r="Q139" i="144" s="1"/>
  <c r="Q139" i="145" s="1"/>
  <c r="Q139" i="146" s="1"/>
  <c r="Q139" i="147" s="1"/>
  <c r="Q139" i="148" s="1"/>
  <c r="Q139" i="149" s="1"/>
  <c r="Q139" i="150" s="1"/>
  <c r="Q139" i="151" s="1"/>
  <c r="Q139" i="152" s="1"/>
  <c r="Q139" i="153" s="1"/>
  <c r="Q139" i="154" s="1"/>
  <c r="Q139" i="155" s="1"/>
  <c r="Q139" i="156" s="1"/>
  <c r="Q139" i="157" s="1"/>
  <c r="Q139" i="158" s="1"/>
  <c r="Q139" i="159" s="1"/>
  <c r="Q139" i="160" s="1"/>
  <c r="Q139" i="161" s="1"/>
  <c r="Q139" i="162" s="1"/>
  <c r="Q139" i="163" s="1"/>
  <c r="Q143" i="106"/>
  <c r="Q143" i="107" s="1"/>
  <c r="Q143" i="108" s="1"/>
  <c r="Q143" i="109" s="1"/>
  <c r="Q143" i="110" s="1"/>
  <c r="Q143" i="111" s="1"/>
  <c r="Q143" i="112" s="1"/>
  <c r="Q143" i="113" s="1"/>
  <c r="Q143" i="114" s="1"/>
  <c r="Q143" i="115" s="1"/>
  <c r="Q143" i="116" s="1"/>
  <c r="Q143" i="117" s="1"/>
  <c r="Q143" i="118" s="1"/>
  <c r="Q143" i="119" s="1"/>
  <c r="Q143" i="120" s="1"/>
  <c r="Q143" i="121" s="1"/>
  <c r="Q143" i="122" s="1"/>
  <c r="Q143" i="123" s="1"/>
  <c r="Q143" i="124" s="1"/>
  <c r="Q143" i="125" s="1"/>
  <c r="Q143" i="126" s="1"/>
  <c r="Q143" i="127" s="1"/>
  <c r="Q143" i="128" s="1"/>
  <c r="Q143" i="129" s="1"/>
  <c r="Q143" i="130" s="1"/>
  <c r="Q143" i="131" s="1"/>
  <c r="Q143" i="132" s="1"/>
  <c r="Q143" i="133" s="1"/>
  <c r="Q143" i="134" s="1"/>
  <c r="Q143" i="135" s="1"/>
  <c r="Q143" i="136" s="1"/>
  <c r="Q143" i="137" s="1"/>
  <c r="Q143" i="138" s="1"/>
  <c r="Q143" i="139" s="1"/>
  <c r="Q143" i="140" s="1"/>
  <c r="Q143" i="141" s="1"/>
  <c r="Q143" i="142" s="1"/>
  <c r="Q143" i="143" s="1"/>
  <c r="Q143" i="144" s="1"/>
  <c r="Q143" i="145" s="1"/>
  <c r="Q143" i="146" s="1"/>
  <c r="Q143" i="147" s="1"/>
  <c r="Q143" i="148" s="1"/>
  <c r="Q143" i="149" s="1"/>
  <c r="Q143" i="150" s="1"/>
  <c r="Q143" i="151" s="1"/>
  <c r="Q143" i="152" s="1"/>
  <c r="Q143" i="153" s="1"/>
  <c r="Q143" i="154" s="1"/>
  <c r="Q143" i="155" s="1"/>
  <c r="Q143" i="156" s="1"/>
  <c r="Q143" i="157" s="1"/>
  <c r="Q143" i="158" s="1"/>
  <c r="Q143" i="159" s="1"/>
  <c r="Q143" i="160" s="1"/>
  <c r="Q143" i="161" s="1"/>
  <c r="Q143" i="162" s="1"/>
  <c r="Q143" i="163" s="1"/>
  <c r="Q147" i="106"/>
  <c r="Q147" i="107" s="1"/>
  <c r="Q147" i="108" s="1"/>
  <c r="Q147" i="109" s="1"/>
  <c r="Q147" i="110" s="1"/>
  <c r="Q147" i="111" s="1"/>
  <c r="Q147" i="112" s="1"/>
  <c r="Q147" i="113" s="1"/>
  <c r="Q147" i="114" s="1"/>
  <c r="Q147" i="115" s="1"/>
  <c r="Q147" i="116" s="1"/>
  <c r="Q147" i="117" s="1"/>
  <c r="Q147" i="118" s="1"/>
  <c r="Q147" i="119" s="1"/>
  <c r="Q147" i="120" s="1"/>
  <c r="Q147" i="121" s="1"/>
  <c r="Q147" i="122" s="1"/>
  <c r="Q147" i="123" s="1"/>
  <c r="Q147" i="124" s="1"/>
  <c r="Q147" i="125" s="1"/>
  <c r="Q147" i="126" s="1"/>
  <c r="Q147" i="127" s="1"/>
  <c r="Q147" i="128" s="1"/>
  <c r="Q147" i="129" s="1"/>
  <c r="Q147" i="130" s="1"/>
  <c r="Q147" i="131" s="1"/>
  <c r="Q147" i="132" s="1"/>
  <c r="Q147" i="133" s="1"/>
  <c r="Q147" i="134" s="1"/>
  <c r="Q147" i="135" s="1"/>
  <c r="Q147" i="136" s="1"/>
  <c r="Q147" i="137" s="1"/>
  <c r="Q147" i="138" s="1"/>
  <c r="Q147" i="139" s="1"/>
  <c r="Q147" i="140" s="1"/>
  <c r="Q147" i="141" s="1"/>
  <c r="Q147" i="142" s="1"/>
  <c r="Q147" i="143" s="1"/>
  <c r="Q147" i="144" s="1"/>
  <c r="Q147" i="145" s="1"/>
  <c r="Q147" i="146" s="1"/>
  <c r="Q147" i="147" s="1"/>
  <c r="Q147" i="148" s="1"/>
  <c r="Q147" i="149" s="1"/>
  <c r="Q147" i="150" s="1"/>
  <c r="Q147" i="151" s="1"/>
  <c r="Q147" i="152" s="1"/>
  <c r="Q147" i="153" s="1"/>
  <c r="Q147" i="154" s="1"/>
  <c r="Q147" i="155" s="1"/>
  <c r="Q147" i="156" s="1"/>
  <c r="Q147" i="157" s="1"/>
  <c r="Q147" i="158" s="1"/>
  <c r="Q147" i="159" s="1"/>
  <c r="Q147" i="160" s="1"/>
  <c r="Q147" i="161" s="1"/>
  <c r="Q147" i="162" s="1"/>
  <c r="Q147" i="163" s="1"/>
  <c r="Q151" i="106"/>
  <c r="Q151" i="107" s="1"/>
  <c r="Q151" i="108" s="1"/>
  <c r="Q151" i="109" s="1"/>
  <c r="Q151" i="110" s="1"/>
  <c r="Q151" i="111" s="1"/>
  <c r="Q151" i="112" s="1"/>
  <c r="Q151" i="113" s="1"/>
  <c r="Q151" i="114" s="1"/>
  <c r="Q151" i="115" s="1"/>
  <c r="Q151" i="116" s="1"/>
  <c r="Q151" i="117" s="1"/>
  <c r="Q151" i="118" s="1"/>
  <c r="Q151" i="119" s="1"/>
  <c r="Q151" i="120" s="1"/>
  <c r="Q151" i="121" s="1"/>
  <c r="Q151" i="122" s="1"/>
  <c r="Q151" i="123" s="1"/>
  <c r="Q151" i="124" s="1"/>
  <c r="Q151" i="125" s="1"/>
  <c r="Q151" i="126" s="1"/>
  <c r="Q151" i="127" s="1"/>
  <c r="Q151" i="128" s="1"/>
  <c r="Q151" i="129" s="1"/>
  <c r="Q151" i="130" s="1"/>
  <c r="Q151" i="131" s="1"/>
  <c r="Q151" i="132" s="1"/>
  <c r="Q151" i="133" s="1"/>
  <c r="Q151" i="134" s="1"/>
  <c r="Q151" i="135" s="1"/>
  <c r="Q151" i="136" s="1"/>
  <c r="Q151" i="137" s="1"/>
  <c r="Q151" i="138" s="1"/>
  <c r="Q151" i="139" s="1"/>
  <c r="Q151" i="140" s="1"/>
  <c r="Q151" i="141" s="1"/>
  <c r="Q151" i="142" s="1"/>
  <c r="Q151" i="143" s="1"/>
  <c r="Q151" i="144" s="1"/>
  <c r="Q151" i="145" s="1"/>
  <c r="Q151" i="146" s="1"/>
  <c r="Q151" i="147" s="1"/>
  <c r="Q151" i="148" s="1"/>
  <c r="Q151" i="149" s="1"/>
  <c r="Q151" i="150" s="1"/>
  <c r="Q151" i="151" s="1"/>
  <c r="Q151" i="152" s="1"/>
  <c r="Q151" i="153" s="1"/>
  <c r="Q151" i="154" s="1"/>
  <c r="Q151" i="155" s="1"/>
  <c r="Q151" i="156" s="1"/>
  <c r="Q151" i="157" s="1"/>
  <c r="Q151" i="158" s="1"/>
  <c r="Q151" i="159" s="1"/>
  <c r="Q151" i="160" s="1"/>
  <c r="Q151" i="161" s="1"/>
  <c r="Q151" i="162" s="1"/>
  <c r="Q151" i="163" s="1"/>
  <c r="Q175" i="106"/>
  <c r="Q175" i="107" s="1"/>
  <c r="Q175" i="108" s="1"/>
  <c r="Q175" i="109" s="1"/>
  <c r="Q175" i="110" s="1"/>
  <c r="Q175" i="111" s="1"/>
  <c r="Q175" i="112" s="1"/>
  <c r="Q175" i="113" s="1"/>
  <c r="Q175" i="114" s="1"/>
  <c r="Q175" i="115" s="1"/>
  <c r="Q175" i="116" s="1"/>
  <c r="Q175" i="117" s="1"/>
  <c r="Q175" i="118" s="1"/>
  <c r="Q175" i="119" s="1"/>
  <c r="Q175" i="120" s="1"/>
  <c r="Q175" i="121" s="1"/>
  <c r="Q175" i="122" s="1"/>
  <c r="Q175" i="123" s="1"/>
  <c r="Q175" i="124" s="1"/>
  <c r="Q175" i="125" s="1"/>
  <c r="Q175" i="126" s="1"/>
  <c r="Q175" i="127" s="1"/>
  <c r="Q175" i="128" s="1"/>
  <c r="Q175" i="129" s="1"/>
  <c r="Q175" i="130" s="1"/>
  <c r="Q175" i="131" s="1"/>
  <c r="Q175" i="132" s="1"/>
  <c r="Q175" i="133" s="1"/>
  <c r="Q175" i="134" s="1"/>
  <c r="Q175" i="135" s="1"/>
  <c r="Q175" i="136" s="1"/>
  <c r="Q175" i="137" s="1"/>
  <c r="Q175" i="138" s="1"/>
  <c r="Q175" i="139" s="1"/>
  <c r="Q175" i="140" s="1"/>
  <c r="Q175" i="141" s="1"/>
  <c r="Q175" i="142" s="1"/>
  <c r="Q175" i="143" s="1"/>
  <c r="Q175" i="144" s="1"/>
  <c r="Q175" i="145" s="1"/>
  <c r="Q175" i="146" s="1"/>
  <c r="Q175" i="147" s="1"/>
  <c r="Q175" i="148" s="1"/>
  <c r="Q175" i="149" s="1"/>
  <c r="Q175" i="150" s="1"/>
  <c r="Q175" i="151" s="1"/>
  <c r="Q175" i="152" s="1"/>
  <c r="Q175" i="153" s="1"/>
  <c r="Q175" i="154" s="1"/>
  <c r="Q175" i="155" s="1"/>
  <c r="Q175" i="156" s="1"/>
  <c r="Q175" i="157" s="1"/>
  <c r="Q175" i="158" s="1"/>
  <c r="Q175" i="159" s="1"/>
  <c r="Q175" i="160" s="1"/>
  <c r="Q175" i="161" s="1"/>
  <c r="Q175" i="162" s="1"/>
  <c r="Q175" i="163" s="1"/>
  <c r="Q187" i="106"/>
  <c r="Q187" i="107" s="1"/>
  <c r="Q187" i="108" s="1"/>
  <c r="Q187" i="109" s="1"/>
  <c r="Q187" i="110" s="1"/>
  <c r="Q187" i="111" s="1"/>
  <c r="Q187" i="112" s="1"/>
  <c r="Q187" i="113" s="1"/>
  <c r="Q187" i="114" s="1"/>
  <c r="Q187" i="115" s="1"/>
  <c r="Q187" i="116" s="1"/>
  <c r="Q187" i="117" s="1"/>
  <c r="Q187" i="118" s="1"/>
  <c r="Q187" i="119" s="1"/>
  <c r="Q187" i="120" s="1"/>
  <c r="Q187" i="121" s="1"/>
  <c r="Q187" i="122" s="1"/>
  <c r="Q187" i="123" s="1"/>
  <c r="Q187" i="124" s="1"/>
  <c r="Q187" i="125" s="1"/>
  <c r="Q187" i="126" s="1"/>
  <c r="Q187" i="127" s="1"/>
  <c r="Q187" i="128" s="1"/>
  <c r="Q187" i="129" s="1"/>
  <c r="Q187" i="130" s="1"/>
  <c r="Q187" i="131" s="1"/>
  <c r="Q187" i="132" s="1"/>
  <c r="Q187" i="133" s="1"/>
  <c r="Q187" i="134" s="1"/>
  <c r="Q187" i="135" s="1"/>
  <c r="Q187" i="136" s="1"/>
  <c r="Q187" i="137" s="1"/>
  <c r="Q187" i="138" s="1"/>
  <c r="Q187" i="139" s="1"/>
  <c r="Q187" i="140" s="1"/>
  <c r="Q187" i="141" s="1"/>
  <c r="Q187" i="142" s="1"/>
  <c r="Q187" i="143" s="1"/>
  <c r="Q187" i="144" s="1"/>
  <c r="Q187" i="145" s="1"/>
  <c r="Q187" i="146" s="1"/>
  <c r="Q187" i="147" s="1"/>
  <c r="Q187" i="148" s="1"/>
  <c r="Q187" i="149" s="1"/>
  <c r="Q187" i="150" s="1"/>
  <c r="Q187" i="151" s="1"/>
  <c r="Q187" i="152" s="1"/>
  <c r="Q187" i="153" s="1"/>
  <c r="Q187" i="154" s="1"/>
  <c r="Q187" i="155" s="1"/>
  <c r="Q187" i="156" s="1"/>
  <c r="Q187" i="157" s="1"/>
  <c r="Q187" i="158" s="1"/>
  <c r="Q187" i="159" s="1"/>
  <c r="Q187" i="160" s="1"/>
  <c r="Q187" i="161" s="1"/>
  <c r="Q187" i="162" s="1"/>
  <c r="Q187" i="163" s="1"/>
  <c r="Q191" i="106"/>
  <c r="Q191" i="107" s="1"/>
  <c r="Q191" i="108" s="1"/>
  <c r="Q191" i="109" s="1"/>
  <c r="Q191" i="110" s="1"/>
  <c r="Q191" i="111" s="1"/>
  <c r="Q191" i="112" s="1"/>
  <c r="Q191" i="113" s="1"/>
  <c r="Q191" i="114" s="1"/>
  <c r="Q191" i="115" s="1"/>
  <c r="Q191" i="116" s="1"/>
  <c r="Q191" i="117" s="1"/>
  <c r="Q191" i="118" s="1"/>
  <c r="Q191" i="119" s="1"/>
  <c r="Q191" i="120" s="1"/>
  <c r="Q191" i="121" s="1"/>
  <c r="Q191" i="122" s="1"/>
  <c r="Q191" i="123" s="1"/>
  <c r="Q191" i="124" s="1"/>
  <c r="Q191" i="125" s="1"/>
  <c r="Q191" i="126" s="1"/>
  <c r="Q191" i="127" s="1"/>
  <c r="Q191" i="128" s="1"/>
  <c r="Q191" i="129" s="1"/>
  <c r="Q191" i="130" s="1"/>
  <c r="Q191" i="131" s="1"/>
  <c r="Q191" i="132" s="1"/>
  <c r="Q191" i="133" s="1"/>
  <c r="Q191" i="134" s="1"/>
  <c r="Q191" i="135" s="1"/>
  <c r="Q191" i="136" s="1"/>
  <c r="Q191" i="137" s="1"/>
  <c r="Q191" i="138" s="1"/>
  <c r="Q191" i="139" s="1"/>
  <c r="Q191" i="140" s="1"/>
  <c r="Q191" i="141" s="1"/>
  <c r="Q191" i="142" s="1"/>
  <c r="Q191" i="143" s="1"/>
  <c r="Q191" i="144" s="1"/>
  <c r="Q191" i="145" s="1"/>
  <c r="Q191" i="146" s="1"/>
  <c r="Q191" i="147" s="1"/>
  <c r="Q191" i="148" s="1"/>
  <c r="Q191" i="149" s="1"/>
  <c r="Q191" i="150" s="1"/>
  <c r="Q191" i="151" s="1"/>
  <c r="Q191" i="152" s="1"/>
  <c r="Q191" i="153" s="1"/>
  <c r="Q191" i="154" s="1"/>
  <c r="Q191" i="155" s="1"/>
  <c r="Q191" i="156" s="1"/>
  <c r="Q191" i="157" s="1"/>
  <c r="Q191" i="158" s="1"/>
  <c r="Q191" i="159" s="1"/>
  <c r="Q191" i="160" s="1"/>
  <c r="Q191" i="161" s="1"/>
  <c r="Q191" i="162" s="1"/>
  <c r="Q191" i="163" s="1"/>
  <c r="Q211" i="106"/>
  <c r="Q211" i="107" s="1"/>
  <c r="Q211" i="108" s="1"/>
  <c r="Q211" i="109" s="1"/>
  <c r="Q211" i="110" s="1"/>
  <c r="Q211" i="111" s="1"/>
  <c r="Q211" i="112" s="1"/>
  <c r="Q211" i="113" s="1"/>
  <c r="Q211" i="114" s="1"/>
  <c r="Q211" i="115" s="1"/>
  <c r="Q211" i="116" s="1"/>
  <c r="Q211" i="117" s="1"/>
  <c r="Q211" i="118" s="1"/>
  <c r="Q211" i="119" s="1"/>
  <c r="Q211" i="120" s="1"/>
  <c r="Q211" i="121" s="1"/>
  <c r="Q211" i="122" s="1"/>
  <c r="Q211" i="123" s="1"/>
  <c r="Q211" i="124" s="1"/>
  <c r="Q211" i="125" s="1"/>
  <c r="Q211" i="126" s="1"/>
  <c r="Q211" i="127" s="1"/>
  <c r="Q211" i="128" s="1"/>
  <c r="Q211" i="129" s="1"/>
  <c r="Q211" i="130" s="1"/>
  <c r="Q211" i="131" s="1"/>
  <c r="Q211" i="132" s="1"/>
  <c r="Q211" i="133" s="1"/>
  <c r="Q211" i="134" s="1"/>
  <c r="Q211" i="135" s="1"/>
  <c r="Q211" i="136" s="1"/>
  <c r="Q211" i="137" s="1"/>
  <c r="Q211" i="138" s="1"/>
  <c r="Q211" i="139" s="1"/>
  <c r="Q211" i="140" s="1"/>
  <c r="Q211" i="141" s="1"/>
  <c r="Q211" i="142" s="1"/>
  <c r="Q211" i="143" s="1"/>
  <c r="Q211" i="144" s="1"/>
  <c r="Q211" i="145" s="1"/>
  <c r="Q211" i="146" s="1"/>
  <c r="Q211" i="147" s="1"/>
  <c r="Q211" i="148" s="1"/>
  <c r="Q211" i="149" s="1"/>
  <c r="Q211" i="150" s="1"/>
  <c r="Q211" i="151" s="1"/>
  <c r="Q211" i="152" s="1"/>
  <c r="Q211" i="153" s="1"/>
  <c r="Q211" i="154" s="1"/>
  <c r="Q211" i="155" s="1"/>
  <c r="Q211" i="156" s="1"/>
  <c r="Q211" i="157" s="1"/>
  <c r="Q211" i="158" s="1"/>
  <c r="Q211" i="159" s="1"/>
  <c r="Q211" i="160" s="1"/>
  <c r="Q211" i="161" s="1"/>
  <c r="Q211" i="162" s="1"/>
  <c r="Q211" i="163" s="1"/>
  <c r="Q239" i="106"/>
  <c r="Q239" i="107" s="1"/>
  <c r="Q239" i="108" s="1"/>
  <c r="Q239" i="109" s="1"/>
  <c r="Q239" i="110" s="1"/>
  <c r="Q239" i="111" s="1"/>
  <c r="Q239" i="112" s="1"/>
  <c r="Q239" i="113" s="1"/>
  <c r="Q239" i="114" s="1"/>
  <c r="Q239" i="115" s="1"/>
  <c r="Q239" i="116" s="1"/>
  <c r="Q239" i="117" s="1"/>
  <c r="Q239" i="118" s="1"/>
  <c r="Q239" i="119" s="1"/>
  <c r="Q239" i="120" s="1"/>
  <c r="Q239" i="121" s="1"/>
  <c r="Q239" i="122" s="1"/>
  <c r="Q239" i="123" s="1"/>
  <c r="Q239" i="124" s="1"/>
  <c r="Q239" i="125" s="1"/>
  <c r="Q239" i="126" s="1"/>
  <c r="Q239" i="127" s="1"/>
  <c r="Q239" i="128" s="1"/>
  <c r="Q239" i="129" s="1"/>
  <c r="Q239" i="130" s="1"/>
  <c r="Q239" i="131" s="1"/>
  <c r="Q239" i="132" s="1"/>
  <c r="Q239" i="133" s="1"/>
  <c r="Q239" i="134" s="1"/>
  <c r="Q239" i="135" s="1"/>
  <c r="Q239" i="136" s="1"/>
  <c r="Q239" i="137" s="1"/>
  <c r="Q239" i="138" s="1"/>
  <c r="Q239" i="139" s="1"/>
  <c r="Q239" i="140" s="1"/>
  <c r="Q239" i="141" s="1"/>
  <c r="Q239" i="142" s="1"/>
  <c r="Q239" i="143" s="1"/>
  <c r="Q239" i="144" s="1"/>
  <c r="Q239" i="145" s="1"/>
  <c r="Q239" i="146" s="1"/>
  <c r="Q239" i="147" s="1"/>
  <c r="Q239" i="148" s="1"/>
  <c r="Q239" i="149" s="1"/>
  <c r="Q239" i="150" s="1"/>
  <c r="Q239" i="151" s="1"/>
  <c r="Q239" i="152" s="1"/>
  <c r="Q239" i="153" s="1"/>
  <c r="Q239" i="154" s="1"/>
  <c r="Q239" i="155" s="1"/>
  <c r="Q239" i="156" s="1"/>
  <c r="Q239" i="157" s="1"/>
  <c r="Q239" i="158" s="1"/>
  <c r="Q239" i="159" s="1"/>
  <c r="Q239" i="160" s="1"/>
  <c r="Q239" i="161" s="1"/>
  <c r="Q239" i="162" s="1"/>
  <c r="Q239" i="163" s="1"/>
  <c r="Q87" i="106"/>
  <c r="Q87" i="107" s="1"/>
  <c r="Q87" i="108" s="1"/>
  <c r="Q87" i="109" s="1"/>
  <c r="Q87" i="110" s="1"/>
  <c r="Q87" i="111" s="1"/>
  <c r="Q87" i="112" s="1"/>
  <c r="Q87" i="113" s="1"/>
  <c r="Q87" i="114" s="1"/>
  <c r="Q87" i="115" s="1"/>
  <c r="Q87" i="116" s="1"/>
  <c r="Q87" i="117" s="1"/>
  <c r="Q87" i="118" s="1"/>
  <c r="Q87" i="119" s="1"/>
  <c r="Q87" i="120" s="1"/>
  <c r="Q87" i="121" s="1"/>
  <c r="Q87" i="122" s="1"/>
  <c r="Q87" i="123" s="1"/>
  <c r="Q87" i="124" s="1"/>
  <c r="Q87" i="125" s="1"/>
  <c r="Q87" i="126" s="1"/>
  <c r="Q87" i="127" s="1"/>
  <c r="Q87" i="128" s="1"/>
  <c r="Q87" i="129" s="1"/>
  <c r="Q87" i="130" s="1"/>
  <c r="Q87" i="131" s="1"/>
  <c r="Q87" i="132" s="1"/>
  <c r="Q87" i="133" s="1"/>
  <c r="Q87" i="134" s="1"/>
  <c r="Q87" i="135" s="1"/>
  <c r="Q87" i="136" s="1"/>
  <c r="Q87" i="137" s="1"/>
  <c r="Q87" i="138" s="1"/>
  <c r="Q87" i="139" s="1"/>
  <c r="Q87" i="140" s="1"/>
  <c r="Q87" i="141" s="1"/>
  <c r="Q87" i="142" s="1"/>
  <c r="Q87" i="143" s="1"/>
  <c r="Q87" i="144" s="1"/>
  <c r="Q87" i="145" s="1"/>
  <c r="Q87" i="146" s="1"/>
  <c r="Q87" i="147" s="1"/>
  <c r="Q87" i="148" s="1"/>
  <c r="Q87" i="149" s="1"/>
  <c r="Q87" i="150" s="1"/>
  <c r="Q87" i="151" s="1"/>
  <c r="Q87" i="152" s="1"/>
  <c r="Q87" i="153" s="1"/>
  <c r="Q87" i="154" s="1"/>
  <c r="Q87" i="155" s="1"/>
  <c r="Q87" i="156" s="1"/>
  <c r="Q87" i="157" s="1"/>
  <c r="Q87" i="158" s="1"/>
  <c r="Q87" i="159" s="1"/>
  <c r="Q87" i="160" s="1"/>
  <c r="Q87" i="161" s="1"/>
  <c r="Q87" i="162" s="1"/>
  <c r="Q87" i="163" s="1"/>
  <c r="Q86" i="106"/>
  <c r="Q86" i="107" s="1"/>
  <c r="Q86" i="108" s="1"/>
  <c r="Q86" i="109" s="1"/>
  <c r="Q86" i="110" s="1"/>
  <c r="Q86" i="111" s="1"/>
  <c r="Q86" i="112" s="1"/>
  <c r="Q86" i="113" s="1"/>
  <c r="Q86" i="114" s="1"/>
  <c r="Q86" i="115" s="1"/>
  <c r="Q86" i="116" s="1"/>
  <c r="Q86" i="117" s="1"/>
  <c r="Q86" i="118" s="1"/>
  <c r="Q86" i="119" s="1"/>
  <c r="Q86" i="120" s="1"/>
  <c r="Q86" i="121" s="1"/>
  <c r="Q86" i="122" s="1"/>
  <c r="Q86" i="123" s="1"/>
  <c r="Q86" i="124" s="1"/>
  <c r="Q86" i="125" s="1"/>
  <c r="Q86" i="126" s="1"/>
  <c r="Q86" i="127" s="1"/>
  <c r="Q86" i="128" s="1"/>
  <c r="Q86" i="129" s="1"/>
  <c r="Q86" i="130" s="1"/>
  <c r="Q86" i="131" s="1"/>
  <c r="Q86" i="132" s="1"/>
  <c r="Q86" i="133" s="1"/>
  <c r="Q86" i="134" s="1"/>
  <c r="Q86" i="135" s="1"/>
  <c r="Q86" i="136" s="1"/>
  <c r="Q86" i="137" s="1"/>
  <c r="Q86" i="138" s="1"/>
  <c r="Q86" i="139" s="1"/>
  <c r="Q86" i="140" s="1"/>
  <c r="Q86" i="141" s="1"/>
  <c r="Q86" i="142" s="1"/>
  <c r="Q86" i="143" s="1"/>
  <c r="Q86" i="144" s="1"/>
  <c r="Q86" i="145" s="1"/>
  <c r="Q86" i="146" s="1"/>
  <c r="Q86" i="147" s="1"/>
  <c r="Q86" i="148" s="1"/>
  <c r="Q86" i="149" s="1"/>
  <c r="Q86" i="150" s="1"/>
  <c r="Q86" i="151" s="1"/>
  <c r="Q86" i="152" s="1"/>
  <c r="Q86" i="153" s="1"/>
  <c r="Q86" i="154" s="1"/>
  <c r="Q86" i="155" s="1"/>
  <c r="Q86" i="156" s="1"/>
  <c r="Q86" i="157" s="1"/>
  <c r="Q86" i="158" s="1"/>
  <c r="Q86" i="159" s="1"/>
  <c r="Q86" i="160" s="1"/>
  <c r="Q86" i="161" s="1"/>
  <c r="Q86" i="162" s="1"/>
  <c r="Q86" i="163" s="1"/>
  <c r="Q83" i="106"/>
  <c r="Q83" i="107" s="1"/>
  <c r="Q83" i="108" s="1"/>
  <c r="Q83" i="109" s="1"/>
  <c r="Q83" i="110" s="1"/>
  <c r="Q83" i="111" s="1"/>
  <c r="Q83" i="112" s="1"/>
  <c r="Q83" i="113" s="1"/>
  <c r="Q83" i="114" s="1"/>
  <c r="Q83" i="115" s="1"/>
  <c r="Q83" i="116" s="1"/>
  <c r="Q83" i="117" s="1"/>
  <c r="Q83" i="118" s="1"/>
  <c r="Q83" i="119" s="1"/>
  <c r="Q83" i="120" s="1"/>
  <c r="Q83" i="121" s="1"/>
  <c r="Q83" i="122" s="1"/>
  <c r="Q83" i="123" s="1"/>
  <c r="Q83" i="124" s="1"/>
  <c r="Q83" i="125" s="1"/>
  <c r="Q83" i="126" s="1"/>
  <c r="Q83" i="127" s="1"/>
  <c r="Q83" i="128" s="1"/>
  <c r="Q83" i="129" s="1"/>
  <c r="Q83" i="130" s="1"/>
  <c r="Q83" i="131" s="1"/>
  <c r="Q83" i="132" s="1"/>
  <c r="Q83" i="133" s="1"/>
  <c r="Q83" i="134" s="1"/>
  <c r="Q83" i="135" s="1"/>
  <c r="Q83" i="136" s="1"/>
  <c r="Q83" i="137" s="1"/>
  <c r="Q83" i="138" s="1"/>
  <c r="Q83" i="139" s="1"/>
  <c r="Q83" i="140" s="1"/>
  <c r="Q83" i="141" s="1"/>
  <c r="Q83" i="142" s="1"/>
  <c r="Q83" i="143" s="1"/>
  <c r="Q83" i="144" s="1"/>
  <c r="Q83" i="145" s="1"/>
  <c r="Q83" i="146" s="1"/>
  <c r="Q83" i="147" s="1"/>
  <c r="Q83" i="148" s="1"/>
  <c r="Q83" i="149" s="1"/>
  <c r="Q83" i="150" s="1"/>
  <c r="Q83" i="151" s="1"/>
  <c r="Q83" i="152" s="1"/>
  <c r="Q83" i="153" s="1"/>
  <c r="Q83" i="154" s="1"/>
  <c r="Q83" i="155" s="1"/>
  <c r="Q83" i="156" s="1"/>
  <c r="Q83" i="157" s="1"/>
  <c r="Q83" i="158" s="1"/>
  <c r="Q83" i="159" s="1"/>
  <c r="Q83" i="160" s="1"/>
  <c r="Q83" i="161" s="1"/>
  <c r="Q83" i="162" s="1"/>
  <c r="Q83" i="163" s="1"/>
  <c r="Q199" i="106"/>
  <c r="Q199" i="107" s="1"/>
  <c r="Q199" i="108" s="1"/>
  <c r="Q199" i="109" s="1"/>
  <c r="Q199" i="110" s="1"/>
  <c r="Q199" i="111" s="1"/>
  <c r="Q199" i="112" s="1"/>
  <c r="Q199" i="113" s="1"/>
  <c r="Q199" i="114" s="1"/>
  <c r="Q199" i="115" s="1"/>
  <c r="Q199" i="116" s="1"/>
  <c r="Q199" i="117" s="1"/>
  <c r="Q199" i="118" s="1"/>
  <c r="Q199" i="119" s="1"/>
  <c r="Q199" i="120" s="1"/>
  <c r="Q199" i="121" s="1"/>
  <c r="Q199" i="122" s="1"/>
  <c r="Q199" i="123" s="1"/>
  <c r="Q199" i="124" s="1"/>
  <c r="Q199" i="125" s="1"/>
  <c r="Q199" i="126" s="1"/>
  <c r="Q199" i="127" s="1"/>
  <c r="Q199" i="128" s="1"/>
  <c r="Q199" i="129" s="1"/>
  <c r="Q199" i="130" s="1"/>
  <c r="Q199" i="131" s="1"/>
  <c r="Q199" i="132" s="1"/>
  <c r="Q199" i="133" s="1"/>
  <c r="Q199" i="134" s="1"/>
  <c r="Q199" i="135" s="1"/>
  <c r="Q199" i="136" s="1"/>
  <c r="Q199" i="137" s="1"/>
  <c r="Q199" i="138" s="1"/>
  <c r="Q199" i="139" s="1"/>
  <c r="Q199" i="140" s="1"/>
  <c r="Q199" i="141" s="1"/>
  <c r="Q199" i="142" s="1"/>
  <c r="Q199" i="143" s="1"/>
  <c r="Q199" i="144" s="1"/>
  <c r="Q199" i="145" s="1"/>
  <c r="Q199" i="146" s="1"/>
  <c r="Q199" i="147" s="1"/>
  <c r="Q199" i="148" s="1"/>
  <c r="Q199" i="149" s="1"/>
  <c r="Q199" i="150" s="1"/>
  <c r="Q199" i="151" s="1"/>
  <c r="Q199" i="152" s="1"/>
  <c r="Q199" i="153" s="1"/>
  <c r="Q199" i="154" s="1"/>
  <c r="Q199" i="155" s="1"/>
  <c r="Q199" i="156" s="1"/>
  <c r="Q199" i="157" s="1"/>
  <c r="Q199" i="158" s="1"/>
  <c r="Q199" i="159" s="1"/>
  <c r="Q199" i="160" s="1"/>
  <c r="Q199" i="161" s="1"/>
  <c r="Q199" i="162" s="1"/>
  <c r="Q199" i="163" s="1"/>
  <c r="Q90" i="106"/>
  <c r="Q90" i="107" s="1"/>
  <c r="Q90" i="108" s="1"/>
  <c r="Q90" i="109" s="1"/>
  <c r="Q90" i="110" s="1"/>
  <c r="Q90" i="111" s="1"/>
  <c r="Q90" i="112" s="1"/>
  <c r="Q90" i="113" s="1"/>
  <c r="Q90" i="114" s="1"/>
  <c r="Q90" i="115" s="1"/>
  <c r="Q90" i="116" s="1"/>
  <c r="Q90" i="117" s="1"/>
  <c r="Q90" i="118" s="1"/>
  <c r="Q90" i="119" s="1"/>
  <c r="Q90" i="120" s="1"/>
  <c r="Q90" i="121" s="1"/>
  <c r="Q90" i="122" s="1"/>
  <c r="Q90" i="123" s="1"/>
  <c r="Q90" i="124" s="1"/>
  <c r="Q90" i="125" s="1"/>
  <c r="Q90" i="126" s="1"/>
  <c r="Q90" i="127" s="1"/>
  <c r="Q90" i="128" s="1"/>
  <c r="Q90" i="129" s="1"/>
  <c r="Q90" i="130" s="1"/>
  <c r="Q90" i="131" s="1"/>
  <c r="Q90" i="132" s="1"/>
  <c r="Q90" i="133" s="1"/>
  <c r="Q90" i="134" s="1"/>
  <c r="Q90" i="135" s="1"/>
  <c r="Q90" i="136" s="1"/>
  <c r="Q90" i="137" s="1"/>
  <c r="Q90" i="138" s="1"/>
  <c r="Q90" i="139" s="1"/>
  <c r="Q90" i="140" s="1"/>
  <c r="Q90" i="141" s="1"/>
  <c r="Q90" i="142" s="1"/>
  <c r="Q90" i="143" s="1"/>
  <c r="Q90" i="144" s="1"/>
  <c r="Q90" i="145" s="1"/>
  <c r="Q90" i="146" s="1"/>
  <c r="Q90" i="147" s="1"/>
  <c r="Q90" i="148" s="1"/>
  <c r="Q90" i="149" s="1"/>
  <c r="Q90" i="150" s="1"/>
  <c r="Q90" i="151" s="1"/>
  <c r="Q90" i="152" s="1"/>
  <c r="Q90" i="153" s="1"/>
  <c r="Q90" i="154" s="1"/>
  <c r="Q90" i="155" s="1"/>
  <c r="Q90" i="156" s="1"/>
  <c r="Q90" i="157" s="1"/>
  <c r="Q90" i="158" s="1"/>
  <c r="Q90" i="159" s="1"/>
  <c r="Q90" i="160" s="1"/>
  <c r="Q90" i="161" s="1"/>
  <c r="Q90" i="162" s="1"/>
  <c r="Q90" i="163" s="1"/>
  <c r="Q91" i="106"/>
  <c r="Q91" i="107" s="1"/>
  <c r="Q91" i="108" s="1"/>
  <c r="Q91" i="109" s="1"/>
  <c r="Q91" i="110" s="1"/>
  <c r="Q91" i="111" s="1"/>
  <c r="Q91" i="112" s="1"/>
  <c r="Q91" i="113" s="1"/>
  <c r="Q91" i="114" s="1"/>
  <c r="Q91" i="115" s="1"/>
  <c r="Q91" i="116" s="1"/>
  <c r="Q91" i="117" s="1"/>
  <c r="Q91" i="118" s="1"/>
  <c r="Q91" i="119" s="1"/>
  <c r="Q91" i="120" s="1"/>
  <c r="Q91" i="121" s="1"/>
  <c r="Q91" i="122" s="1"/>
  <c r="Q91" i="123" s="1"/>
  <c r="Q91" i="124" s="1"/>
  <c r="Q91" i="125" s="1"/>
  <c r="Q91" i="126" s="1"/>
  <c r="Q91" i="127" s="1"/>
  <c r="Q91" i="128" s="1"/>
  <c r="Q91" i="129" s="1"/>
  <c r="Q91" i="130" s="1"/>
  <c r="Q91" i="131" s="1"/>
  <c r="Q91" i="132" s="1"/>
  <c r="Q91" i="133" s="1"/>
  <c r="Q91" i="134" s="1"/>
  <c r="Q91" i="135" s="1"/>
  <c r="Q91" i="136" s="1"/>
  <c r="Q91" i="137" s="1"/>
  <c r="Q91" i="138" s="1"/>
  <c r="Q91" i="139" s="1"/>
  <c r="Q91" i="140" s="1"/>
  <c r="Q91" i="141" s="1"/>
  <c r="Q91" i="142" s="1"/>
  <c r="Q91" i="143" s="1"/>
  <c r="Q91" i="144" s="1"/>
  <c r="Q91" i="145" s="1"/>
  <c r="Q91" i="146" s="1"/>
  <c r="Q91" i="147" s="1"/>
  <c r="Q91" i="148" s="1"/>
  <c r="Q91" i="149" s="1"/>
  <c r="Q91" i="150" s="1"/>
  <c r="Q91" i="151" s="1"/>
  <c r="Q91" i="152" s="1"/>
  <c r="Q91" i="153" s="1"/>
  <c r="Q91" i="154" s="1"/>
  <c r="Q91" i="155" s="1"/>
  <c r="Q91" i="156" s="1"/>
  <c r="Q91" i="157" s="1"/>
  <c r="Q91" i="158" s="1"/>
  <c r="Q91" i="159" s="1"/>
  <c r="Q91" i="160" s="1"/>
  <c r="Q91" i="161" s="1"/>
  <c r="Q91" i="162" s="1"/>
  <c r="Q91" i="163" s="1"/>
  <c r="Q98" i="106"/>
  <c r="Q98" i="107" s="1"/>
  <c r="Q98" i="108" s="1"/>
  <c r="Q98" i="109" s="1"/>
  <c r="Q98" i="110" s="1"/>
  <c r="Q98" i="111" s="1"/>
  <c r="Q98" i="112" s="1"/>
  <c r="Q98" i="113" s="1"/>
  <c r="Q98" i="114" s="1"/>
  <c r="Q98" i="115" s="1"/>
  <c r="Q98" i="116" s="1"/>
  <c r="Q98" i="117" s="1"/>
  <c r="Q98" i="118" s="1"/>
  <c r="Q98" i="119" s="1"/>
  <c r="Q98" i="120" s="1"/>
  <c r="Q98" i="121" s="1"/>
  <c r="Q98" i="122" s="1"/>
  <c r="Q98" i="123" s="1"/>
  <c r="Q98" i="124" s="1"/>
  <c r="Q98" i="125" s="1"/>
  <c r="Q98" i="126" s="1"/>
  <c r="Q98" i="127" s="1"/>
  <c r="Q98" i="128" s="1"/>
  <c r="Q98" i="129" s="1"/>
  <c r="Q98" i="130" s="1"/>
  <c r="Q98" i="131" s="1"/>
  <c r="Q98" i="132" s="1"/>
  <c r="Q98" i="133" s="1"/>
  <c r="Q98" i="134" s="1"/>
  <c r="Q98" i="135" s="1"/>
  <c r="Q98" i="136" s="1"/>
  <c r="Q98" i="137" s="1"/>
  <c r="Q98" i="138" s="1"/>
  <c r="Q98" i="139" s="1"/>
  <c r="Q98" i="140" s="1"/>
  <c r="Q98" i="141" s="1"/>
  <c r="Q98" i="142" s="1"/>
  <c r="Q98" i="143" s="1"/>
  <c r="Q98" i="144" s="1"/>
  <c r="Q98" i="145" s="1"/>
  <c r="Q98" i="146" s="1"/>
  <c r="Q98" i="147" s="1"/>
  <c r="Q98" i="148" s="1"/>
  <c r="Q98" i="149" s="1"/>
  <c r="Q98" i="150" s="1"/>
  <c r="Q98" i="151" s="1"/>
  <c r="Q98" i="152" s="1"/>
  <c r="Q98" i="153" s="1"/>
  <c r="Q98" i="154" s="1"/>
  <c r="Q98" i="155" s="1"/>
  <c r="Q98" i="156" s="1"/>
  <c r="Q98" i="157" s="1"/>
  <c r="Q98" i="158" s="1"/>
  <c r="Q98" i="159" s="1"/>
  <c r="Q98" i="160" s="1"/>
  <c r="Q98" i="161" s="1"/>
  <c r="Q98" i="162" s="1"/>
  <c r="Q98" i="163" s="1"/>
  <c r="O241" i="38"/>
  <c r="B63" i="38" s="1"/>
  <c r="N241" i="38"/>
  <c r="E241" i="38"/>
  <c r="F33" i="165" l="1"/>
  <c r="B65" i="38"/>
  <c r="B62" i="38"/>
  <c r="B62" i="106" s="1"/>
  <c r="O241" i="117"/>
  <c r="B63" i="117" s="1"/>
  <c r="O82" i="118"/>
  <c r="H233" i="117"/>
  <c r="K233" i="117" s="1"/>
  <c r="H226" i="117"/>
  <c r="K226" i="117" s="1"/>
  <c r="H139" i="117"/>
  <c r="K139" i="117" s="1"/>
  <c r="H207" i="117"/>
  <c r="K207" i="117" s="1"/>
  <c r="H145" i="117"/>
  <c r="K145" i="117" s="1"/>
  <c r="H206" i="117"/>
  <c r="K206" i="117" s="1"/>
  <c r="H179" i="117"/>
  <c r="K179" i="117" s="1"/>
  <c r="H135" i="117"/>
  <c r="K135" i="117" s="1"/>
  <c r="H192" i="117"/>
  <c r="K192" i="117" s="1"/>
  <c r="H152" i="117"/>
  <c r="K152" i="117" s="1"/>
  <c r="H223" i="117"/>
  <c r="K223" i="117" s="1"/>
  <c r="H198" i="117"/>
  <c r="K198" i="117" s="1"/>
  <c r="H204" i="117"/>
  <c r="K204" i="117" s="1"/>
  <c r="O81" i="147"/>
  <c r="H202" i="117"/>
  <c r="K202" i="117" s="1"/>
  <c r="H102" i="117"/>
  <c r="K102" i="117" s="1"/>
  <c r="H201" i="117"/>
  <c r="K201" i="117" s="1"/>
  <c r="H193" i="117"/>
  <c r="K193" i="117" s="1"/>
  <c r="H134" i="117"/>
  <c r="K134" i="117" s="1"/>
  <c r="H167" i="117"/>
  <c r="K167" i="117" s="1"/>
  <c r="H143" i="117"/>
  <c r="K143" i="117" s="1"/>
  <c r="H235" i="117"/>
  <c r="K235" i="117" s="1"/>
  <c r="H215" i="117"/>
  <c r="K215" i="117" s="1"/>
  <c r="H181" i="117"/>
  <c r="K181" i="117" s="1"/>
  <c r="H224" i="117"/>
  <c r="K224" i="117" s="1"/>
  <c r="H216" i="117"/>
  <c r="K216" i="117" s="1"/>
  <c r="H122" i="117"/>
  <c r="K122" i="117" s="1"/>
  <c r="H234" i="117"/>
  <c r="K234" i="117" s="1"/>
  <c r="H126" i="117"/>
  <c r="K126" i="117" s="1"/>
  <c r="H146" i="117"/>
  <c r="K146" i="117" s="1"/>
  <c r="H189" i="117"/>
  <c r="K189" i="117" s="1"/>
  <c r="H121" i="117"/>
  <c r="K121" i="117" s="1"/>
  <c r="H123" i="117"/>
  <c r="K123" i="117" s="1"/>
  <c r="H171" i="117"/>
  <c r="K171" i="117" s="1"/>
  <c r="H231" i="117"/>
  <c r="K231" i="117" s="1"/>
  <c r="H114" i="117"/>
  <c r="K114" i="117" s="1"/>
  <c r="H155" i="117"/>
  <c r="K155" i="117" s="1"/>
  <c r="H185" i="117"/>
  <c r="K185" i="117" s="1"/>
  <c r="H170" i="117"/>
  <c r="K170" i="117" s="1"/>
  <c r="H183" i="117"/>
  <c r="K183" i="117" s="1"/>
  <c r="H194" i="117"/>
  <c r="K194" i="117" s="1"/>
  <c r="H217" i="117"/>
  <c r="K217" i="117" s="1"/>
  <c r="H187" i="117"/>
  <c r="K187" i="117" s="1"/>
  <c r="H158" i="117"/>
  <c r="K158" i="117" s="1"/>
  <c r="H124" i="117"/>
  <c r="K124" i="117" s="1"/>
  <c r="H169" i="117"/>
  <c r="K169" i="117" s="1"/>
  <c r="H132" i="117"/>
  <c r="K132" i="117" s="1"/>
  <c r="H100" i="117"/>
  <c r="K100" i="117" s="1"/>
  <c r="H104" i="117"/>
  <c r="K104" i="117" s="1"/>
  <c r="H180" i="117"/>
  <c r="K180" i="117" s="1"/>
  <c r="H142" i="117"/>
  <c r="K142" i="117" s="1"/>
  <c r="H228" i="117"/>
  <c r="K228" i="117" s="1"/>
  <c r="H176" i="117"/>
  <c r="K176" i="117" s="1"/>
  <c r="H120" i="114"/>
  <c r="K120" i="114" s="1"/>
  <c r="H151" i="117"/>
  <c r="K151" i="117" s="1"/>
  <c r="H113" i="117"/>
  <c r="K113" i="117" s="1"/>
  <c r="H218" i="117"/>
  <c r="K218" i="117" s="1"/>
  <c r="H172" i="117"/>
  <c r="K172" i="117" s="1"/>
  <c r="H130" i="117"/>
  <c r="K130" i="117" s="1"/>
  <c r="H182" i="117"/>
  <c r="K182" i="117" s="1"/>
  <c r="H214" i="117"/>
  <c r="K214" i="117" s="1"/>
  <c r="H140" i="117"/>
  <c r="K140" i="117" s="1"/>
  <c r="H220" i="117"/>
  <c r="K220" i="117" s="1"/>
  <c r="H117" i="117"/>
  <c r="K117" i="117" s="1"/>
  <c r="H137" i="117"/>
  <c r="K137" i="117" s="1"/>
  <c r="H237" i="117"/>
  <c r="K237" i="117" s="1"/>
  <c r="H197" i="117"/>
  <c r="K197" i="117" s="1"/>
  <c r="H163" i="117"/>
  <c r="K163" i="117" s="1"/>
  <c r="H212" i="117"/>
  <c r="K212" i="117" s="1"/>
  <c r="H240" i="117"/>
  <c r="K240" i="117" s="1"/>
  <c r="H209" i="117"/>
  <c r="K209" i="117" s="1"/>
  <c r="H238" i="117"/>
  <c r="K238" i="117" s="1"/>
  <c r="H222" i="117"/>
  <c r="K222" i="117" s="1"/>
  <c r="H127" i="117"/>
  <c r="K127" i="117" s="1"/>
  <c r="H131" i="117"/>
  <c r="K131" i="117" s="1"/>
  <c r="H230" i="117"/>
  <c r="K230" i="117" s="1"/>
  <c r="H211" i="117"/>
  <c r="K211" i="117" s="1"/>
  <c r="H205" i="117"/>
  <c r="K205" i="117" s="1"/>
  <c r="H186" i="117"/>
  <c r="K186" i="117" s="1"/>
  <c r="H210" i="117"/>
  <c r="K210" i="117" s="1"/>
  <c r="H229" i="117"/>
  <c r="K229" i="117" s="1"/>
  <c r="H213" i="117"/>
  <c r="K213" i="117" s="1"/>
  <c r="H232" i="117"/>
  <c r="K232" i="117" s="1"/>
  <c r="H177" i="117"/>
  <c r="K177" i="117" s="1"/>
  <c r="H200" i="117"/>
  <c r="K200" i="117" s="1"/>
  <c r="H101" i="117"/>
  <c r="K101" i="117" s="1"/>
  <c r="H168" i="117"/>
  <c r="K168" i="117" s="1"/>
  <c r="H188" i="117"/>
  <c r="K188" i="117" s="1"/>
  <c r="H144" i="117"/>
  <c r="K144" i="117" s="1"/>
  <c r="H153" i="117"/>
  <c r="K153" i="117" s="1"/>
  <c r="H225" i="117"/>
  <c r="K225" i="117" s="1"/>
  <c r="H105" i="117"/>
  <c r="K105" i="117" s="1"/>
  <c r="H227" i="117"/>
  <c r="K227" i="117" s="1"/>
  <c r="H236" i="117"/>
  <c r="K236" i="117" s="1"/>
  <c r="H196" i="117"/>
  <c r="K196" i="117" s="1"/>
  <c r="H149" i="117"/>
  <c r="K149" i="117" s="1"/>
  <c r="H157" i="117"/>
  <c r="K157" i="117" s="1"/>
  <c r="H119" i="117"/>
  <c r="K119" i="117" s="1"/>
  <c r="H174" i="117"/>
  <c r="K174" i="117" s="1"/>
  <c r="H239" i="117"/>
  <c r="K239" i="117" s="1"/>
  <c r="H173" i="117"/>
  <c r="K173" i="117" s="1"/>
  <c r="H173" i="118" s="1"/>
  <c r="K173" i="118" s="1"/>
  <c r="H164" i="117"/>
  <c r="K164" i="117" s="1"/>
  <c r="H191" i="117"/>
  <c r="K191" i="117" s="1"/>
  <c r="H203" i="117"/>
  <c r="K203" i="117" s="1"/>
  <c r="H112" i="117"/>
  <c r="K112" i="117" s="1"/>
  <c r="H110" i="117"/>
  <c r="K110" i="117" s="1"/>
  <c r="H184" i="117"/>
  <c r="K184" i="117" s="1"/>
  <c r="H195" i="117"/>
  <c r="K195" i="117" s="1"/>
  <c r="H107" i="117"/>
  <c r="K107" i="117" s="1"/>
  <c r="H141" i="117"/>
  <c r="K141" i="117" s="1"/>
  <c r="H219" i="117"/>
  <c r="K219" i="117" s="1"/>
  <c r="H175" i="117"/>
  <c r="K175" i="117" s="1"/>
  <c r="H154" i="117"/>
  <c r="K154" i="117" s="1"/>
  <c r="H98" i="112"/>
  <c r="H84" i="113"/>
  <c r="E108" i="117"/>
  <c r="E241" i="116"/>
  <c r="F40" i="106"/>
  <c r="F36" i="107"/>
  <c r="Q84" i="108"/>
  <c r="Q241" i="107"/>
  <c r="Q241" i="106"/>
  <c r="E49" i="38"/>
  <c r="F57" i="38"/>
  <c r="F40" i="38"/>
  <c r="Q241" i="38"/>
  <c r="O82" i="119" l="1"/>
  <c r="O241" i="118"/>
  <c r="B63" i="118" s="1"/>
  <c r="H175" i="118"/>
  <c r="K175" i="118" s="1"/>
  <c r="H110" i="118"/>
  <c r="K110" i="118" s="1"/>
  <c r="H203" i="118"/>
  <c r="K203" i="118" s="1"/>
  <c r="H239" i="118"/>
  <c r="K239" i="118" s="1"/>
  <c r="H119" i="118"/>
  <c r="K119" i="118" s="1"/>
  <c r="H153" i="118"/>
  <c r="K153" i="118" s="1"/>
  <c r="H101" i="118"/>
  <c r="K101" i="118" s="1"/>
  <c r="H177" i="118"/>
  <c r="K177" i="118" s="1"/>
  <c r="H213" i="118"/>
  <c r="K213" i="118" s="1"/>
  <c r="H210" i="118"/>
  <c r="K210" i="118" s="1"/>
  <c r="H205" i="118"/>
  <c r="K205" i="118" s="1"/>
  <c r="H230" i="118"/>
  <c r="K230" i="118" s="1"/>
  <c r="H222" i="118"/>
  <c r="K222" i="118" s="1"/>
  <c r="H240" i="118"/>
  <c r="K240" i="118" s="1"/>
  <c r="H163" i="118"/>
  <c r="K163" i="118" s="1"/>
  <c r="H117" i="118"/>
  <c r="K117" i="118" s="1"/>
  <c r="H182" i="118"/>
  <c r="K182" i="118" s="1"/>
  <c r="H120" i="115"/>
  <c r="K120" i="115" s="1"/>
  <c r="H104" i="118"/>
  <c r="K104" i="118" s="1"/>
  <c r="H132" i="118"/>
  <c r="K132" i="118" s="1"/>
  <c r="H187" i="118"/>
  <c r="K187" i="118" s="1"/>
  <c r="H114" i="118"/>
  <c r="K114" i="118" s="1"/>
  <c r="H121" i="118"/>
  <c r="K121" i="118" s="1"/>
  <c r="H146" i="118"/>
  <c r="K146" i="118" s="1"/>
  <c r="H224" i="118"/>
  <c r="K224" i="118" s="1"/>
  <c r="H215" i="118"/>
  <c r="K215" i="118" s="1"/>
  <c r="H102" i="118"/>
  <c r="K102" i="118" s="1"/>
  <c r="H198" i="118"/>
  <c r="K198" i="118" s="1"/>
  <c r="H206" i="118"/>
  <c r="K206" i="118" s="1"/>
  <c r="H207" i="118"/>
  <c r="K207" i="118" s="1"/>
  <c r="H226" i="118"/>
  <c r="K226" i="118" s="1"/>
  <c r="H154" i="118"/>
  <c r="K154" i="118" s="1"/>
  <c r="H219" i="118"/>
  <c r="K219" i="118" s="1"/>
  <c r="H107" i="118"/>
  <c r="K107" i="118" s="1"/>
  <c r="H164" i="118"/>
  <c r="K164" i="118" s="1"/>
  <c r="H164" i="119" s="1"/>
  <c r="K164" i="119" s="1"/>
  <c r="H149" i="118"/>
  <c r="K149" i="118" s="1"/>
  <c r="H236" i="118"/>
  <c r="K236" i="118" s="1"/>
  <c r="H105" i="118"/>
  <c r="K105" i="118" s="1"/>
  <c r="H188" i="118"/>
  <c r="K188" i="118" s="1"/>
  <c r="H188" i="119" s="1"/>
  <c r="K188" i="119" s="1"/>
  <c r="H127" i="118"/>
  <c r="K127" i="118" s="1"/>
  <c r="H209" i="118"/>
  <c r="K209" i="118" s="1"/>
  <c r="H197" i="118"/>
  <c r="K197" i="118" s="1"/>
  <c r="H137" i="118"/>
  <c r="K137" i="118" s="1"/>
  <c r="H140" i="118"/>
  <c r="K140" i="118" s="1"/>
  <c r="H172" i="118"/>
  <c r="K172" i="118" s="1"/>
  <c r="H113" i="118"/>
  <c r="K113" i="118" s="1"/>
  <c r="H228" i="118"/>
  <c r="K228" i="118" s="1"/>
  <c r="H124" i="118"/>
  <c r="K124" i="118" s="1"/>
  <c r="H194" i="118"/>
  <c r="K194" i="118" s="1"/>
  <c r="H170" i="118"/>
  <c r="K170" i="118" s="1"/>
  <c r="H155" i="118"/>
  <c r="K155" i="118" s="1"/>
  <c r="H171" i="118"/>
  <c r="K171" i="118" s="1"/>
  <c r="H234" i="118"/>
  <c r="K234" i="118" s="1"/>
  <c r="H216" i="118"/>
  <c r="K216" i="118" s="1"/>
  <c r="H181" i="118"/>
  <c r="K181" i="118" s="1"/>
  <c r="H235" i="118"/>
  <c r="K235" i="118" s="1"/>
  <c r="H201" i="118"/>
  <c r="K201" i="118" s="1"/>
  <c r="O81" i="148"/>
  <c r="H152" i="118"/>
  <c r="K152" i="118" s="1"/>
  <c r="H135" i="118"/>
  <c r="K135" i="118" s="1"/>
  <c r="H184" i="118"/>
  <c r="K184" i="118" s="1"/>
  <c r="H191" i="118"/>
  <c r="K191" i="118" s="1"/>
  <c r="H173" i="119"/>
  <c r="K173" i="119" s="1"/>
  <c r="H174" i="118"/>
  <c r="K174" i="118" s="1"/>
  <c r="H157" i="118"/>
  <c r="K157" i="118" s="1"/>
  <c r="H227" i="118"/>
  <c r="K227" i="118" s="1"/>
  <c r="H225" i="118"/>
  <c r="K225" i="118" s="1"/>
  <c r="H200" i="118"/>
  <c r="K200" i="118" s="1"/>
  <c r="H186" i="118"/>
  <c r="K186" i="118" s="1"/>
  <c r="H211" i="118"/>
  <c r="K211" i="118" s="1"/>
  <c r="H131" i="118"/>
  <c r="K131" i="118" s="1"/>
  <c r="H238" i="118"/>
  <c r="K238" i="118" s="1"/>
  <c r="H212" i="118"/>
  <c r="K212" i="118" s="1"/>
  <c r="H214" i="118"/>
  <c r="K214" i="118" s="1"/>
  <c r="H130" i="118"/>
  <c r="K130" i="118" s="1"/>
  <c r="H218" i="118"/>
  <c r="K218" i="118" s="1"/>
  <c r="H176" i="118"/>
  <c r="K176" i="118" s="1"/>
  <c r="H176" i="119" s="1"/>
  <c r="K176" i="119" s="1"/>
  <c r="H180" i="118"/>
  <c r="K180" i="118" s="1"/>
  <c r="H180" i="119" s="1"/>
  <c r="K180" i="119" s="1"/>
  <c r="H100" i="118"/>
  <c r="K100" i="118" s="1"/>
  <c r="H169" i="118"/>
  <c r="K169" i="118" s="1"/>
  <c r="H189" i="118"/>
  <c r="K189" i="118" s="1"/>
  <c r="H167" i="118"/>
  <c r="K167" i="118" s="1"/>
  <c r="H193" i="118"/>
  <c r="K193" i="118" s="1"/>
  <c r="H202" i="118"/>
  <c r="K202" i="118" s="1"/>
  <c r="H179" i="118"/>
  <c r="K179" i="118" s="1"/>
  <c r="H233" i="118"/>
  <c r="K233" i="118" s="1"/>
  <c r="H141" i="118"/>
  <c r="K141" i="118" s="1"/>
  <c r="H195" i="118"/>
  <c r="K195" i="118" s="1"/>
  <c r="H112" i="118"/>
  <c r="K112" i="118" s="1"/>
  <c r="H196" i="118"/>
  <c r="K196" i="118" s="1"/>
  <c r="H144" i="118"/>
  <c r="K144" i="118" s="1"/>
  <c r="H168" i="118"/>
  <c r="K168" i="118" s="1"/>
  <c r="H232" i="118"/>
  <c r="K232" i="118" s="1"/>
  <c r="H229" i="118"/>
  <c r="K229" i="118" s="1"/>
  <c r="H237" i="118"/>
  <c r="K237" i="118" s="1"/>
  <c r="H220" i="118"/>
  <c r="K220" i="118" s="1"/>
  <c r="H151" i="118"/>
  <c r="K151" i="118" s="1"/>
  <c r="H142" i="118"/>
  <c r="K142" i="118" s="1"/>
  <c r="H158" i="118"/>
  <c r="K158" i="118" s="1"/>
  <c r="H217" i="118"/>
  <c r="K217" i="118" s="1"/>
  <c r="H183" i="118"/>
  <c r="K183" i="118" s="1"/>
  <c r="H185" i="118"/>
  <c r="K185" i="118" s="1"/>
  <c r="H231" i="118"/>
  <c r="K231" i="118" s="1"/>
  <c r="H123" i="118"/>
  <c r="K123" i="118" s="1"/>
  <c r="H126" i="118"/>
  <c r="K126" i="118" s="1"/>
  <c r="H122" i="118"/>
  <c r="K122" i="118" s="1"/>
  <c r="H143" i="118"/>
  <c r="K143" i="118" s="1"/>
  <c r="H134" i="118"/>
  <c r="K134" i="118" s="1"/>
  <c r="H204" i="118"/>
  <c r="K204" i="118" s="1"/>
  <c r="H223" i="118"/>
  <c r="K223" i="118" s="1"/>
  <c r="H192" i="118"/>
  <c r="K192" i="118" s="1"/>
  <c r="H145" i="118"/>
  <c r="K145" i="118" s="1"/>
  <c r="H139" i="118"/>
  <c r="K139" i="118" s="1"/>
  <c r="K98" i="112"/>
  <c r="K84" i="113"/>
  <c r="E108" i="118"/>
  <c r="E241" i="117"/>
  <c r="F55" i="106"/>
  <c r="F55" i="107" s="1"/>
  <c r="F55" i="108" s="1"/>
  <c r="F55" i="109" s="1"/>
  <c r="F55" i="110" s="1"/>
  <c r="F55" i="111" s="1"/>
  <c r="F55" i="112" s="1"/>
  <c r="F55" i="113" s="1"/>
  <c r="F55" i="114" s="1"/>
  <c r="F55" i="115" s="1"/>
  <c r="F55" i="116" s="1"/>
  <c r="F55" i="117" s="1"/>
  <c r="F55" i="118" s="1"/>
  <c r="F55" i="119" s="1"/>
  <c r="F55" i="120" s="1"/>
  <c r="F55" i="121" s="1"/>
  <c r="F55" i="122" s="1"/>
  <c r="F55" i="123" s="1"/>
  <c r="F55" i="124" s="1"/>
  <c r="F55" i="125" s="1"/>
  <c r="F55" i="126" s="1"/>
  <c r="F55" i="127" s="1"/>
  <c r="F55" i="128" s="1"/>
  <c r="F55" i="129" s="1"/>
  <c r="F55" i="130" s="1"/>
  <c r="F55" i="131" s="1"/>
  <c r="F55" i="132" s="1"/>
  <c r="F55" i="133" s="1"/>
  <c r="F55" i="134" s="1"/>
  <c r="F55" i="135" s="1"/>
  <c r="F55" i="136" s="1"/>
  <c r="F55" i="137" s="1"/>
  <c r="F55" i="138" s="1"/>
  <c r="F55" i="139" s="1"/>
  <c r="F55" i="140" s="1"/>
  <c r="F55" i="141" s="1"/>
  <c r="F55" i="142" s="1"/>
  <c r="F55" i="143" s="1"/>
  <c r="F55" i="144" s="1"/>
  <c r="F55" i="145" s="1"/>
  <c r="F55" i="146" s="1"/>
  <c r="F55" i="147" s="1"/>
  <c r="F55" i="148" s="1"/>
  <c r="F55" i="149" s="1"/>
  <c r="F55" i="150" s="1"/>
  <c r="F55" i="151" s="1"/>
  <c r="F55" i="152" s="1"/>
  <c r="F55" i="153" s="1"/>
  <c r="F55" i="154" s="1"/>
  <c r="F55" i="155" s="1"/>
  <c r="F55" i="156" s="1"/>
  <c r="F55" i="157" s="1"/>
  <c r="F55" i="158" s="1"/>
  <c r="F55" i="159" s="1"/>
  <c r="F55" i="160" s="1"/>
  <c r="F55" i="161" s="1"/>
  <c r="F55" i="162" s="1"/>
  <c r="F55" i="163" s="1"/>
  <c r="F36" i="108"/>
  <c r="F40" i="107"/>
  <c r="B66" i="106"/>
  <c r="B62" i="107"/>
  <c r="Q84" i="109"/>
  <c r="Q241" i="108"/>
  <c r="B66" i="38"/>
  <c r="O82" i="120" l="1"/>
  <c r="O241" i="119"/>
  <c r="B63" i="119" s="1"/>
  <c r="H223" i="119"/>
  <c r="K223" i="119" s="1"/>
  <c r="H185" i="119"/>
  <c r="K185" i="119" s="1"/>
  <c r="H217" i="119"/>
  <c r="K217" i="119" s="1"/>
  <c r="H229" i="119"/>
  <c r="K229" i="119" s="1"/>
  <c r="H167" i="119"/>
  <c r="K167" i="119" s="1"/>
  <c r="H169" i="119"/>
  <c r="K169" i="119" s="1"/>
  <c r="H218" i="119"/>
  <c r="K218" i="119" s="1"/>
  <c r="H214" i="119"/>
  <c r="K214" i="119" s="1"/>
  <c r="H238" i="119"/>
  <c r="K238" i="119" s="1"/>
  <c r="H131" i="119"/>
  <c r="K131" i="119" s="1"/>
  <c r="H157" i="119"/>
  <c r="K157" i="119" s="1"/>
  <c r="H173" i="120"/>
  <c r="K173" i="120" s="1"/>
  <c r="H181" i="119"/>
  <c r="K181" i="119" s="1"/>
  <c r="H234" i="119"/>
  <c r="K234" i="119" s="1"/>
  <c r="H155" i="119"/>
  <c r="K155" i="119" s="1"/>
  <c r="H194" i="119"/>
  <c r="K194" i="119" s="1"/>
  <c r="H113" i="119"/>
  <c r="K113" i="119" s="1"/>
  <c r="H197" i="119"/>
  <c r="K197" i="119" s="1"/>
  <c r="H105" i="119"/>
  <c r="K105" i="119" s="1"/>
  <c r="H149" i="119"/>
  <c r="K149" i="119" s="1"/>
  <c r="H154" i="119"/>
  <c r="K154" i="119" s="1"/>
  <c r="H146" i="119"/>
  <c r="K146" i="119" s="1"/>
  <c r="H132" i="119"/>
  <c r="K132" i="119" s="1"/>
  <c r="H120" i="116"/>
  <c r="K120" i="116" s="1"/>
  <c r="H210" i="119"/>
  <c r="K210" i="119" s="1"/>
  <c r="H153" i="119"/>
  <c r="K153" i="119" s="1"/>
  <c r="H110" i="119"/>
  <c r="K110" i="119" s="1"/>
  <c r="H139" i="119"/>
  <c r="K139" i="119" s="1"/>
  <c r="H143" i="119"/>
  <c r="K143" i="119" s="1"/>
  <c r="H126" i="119"/>
  <c r="K126" i="119" s="1"/>
  <c r="H231" i="119"/>
  <c r="K231" i="119" s="1"/>
  <c r="H183" i="119"/>
  <c r="K183" i="119" s="1"/>
  <c r="H151" i="119"/>
  <c r="K151" i="119" s="1"/>
  <c r="H237" i="119"/>
  <c r="K237" i="119" s="1"/>
  <c r="H168" i="119"/>
  <c r="K168" i="119" s="1"/>
  <c r="H196" i="119"/>
  <c r="K196" i="119" s="1"/>
  <c r="H195" i="119"/>
  <c r="K195" i="119" s="1"/>
  <c r="H233" i="119"/>
  <c r="K233" i="119" s="1"/>
  <c r="H202" i="119"/>
  <c r="K202" i="119" s="1"/>
  <c r="H180" i="120"/>
  <c r="K180" i="120" s="1"/>
  <c r="H186" i="119"/>
  <c r="K186" i="119" s="1"/>
  <c r="H225" i="119"/>
  <c r="K225" i="119" s="1"/>
  <c r="H184" i="119"/>
  <c r="K184" i="119" s="1"/>
  <c r="H152" i="119"/>
  <c r="K152" i="119" s="1"/>
  <c r="H152" i="120" s="1"/>
  <c r="K152" i="120" s="1"/>
  <c r="H201" i="119"/>
  <c r="K201" i="119" s="1"/>
  <c r="H188" i="120"/>
  <c r="K188" i="120" s="1"/>
  <c r="H219" i="119"/>
  <c r="K219" i="119" s="1"/>
  <c r="H226" i="119"/>
  <c r="K226" i="119" s="1"/>
  <c r="H206" i="119"/>
  <c r="K206" i="119" s="1"/>
  <c r="H102" i="119"/>
  <c r="K102" i="119" s="1"/>
  <c r="H121" i="119"/>
  <c r="K121" i="119" s="1"/>
  <c r="H187" i="119"/>
  <c r="K187" i="119" s="1"/>
  <c r="H117" i="119"/>
  <c r="K117" i="119" s="1"/>
  <c r="H240" i="119"/>
  <c r="K240" i="119" s="1"/>
  <c r="H230" i="119"/>
  <c r="K230" i="119" s="1"/>
  <c r="H177" i="119"/>
  <c r="K177" i="119" s="1"/>
  <c r="H239" i="119"/>
  <c r="K239" i="119" s="1"/>
  <c r="H192" i="119"/>
  <c r="K192" i="119" s="1"/>
  <c r="H204" i="119"/>
  <c r="K204" i="119" s="1"/>
  <c r="H158" i="119"/>
  <c r="K158" i="119" s="1"/>
  <c r="H232" i="119"/>
  <c r="K232" i="119" s="1"/>
  <c r="H112" i="119"/>
  <c r="K112" i="119" s="1"/>
  <c r="H130" i="119"/>
  <c r="K130" i="119" s="1"/>
  <c r="H227" i="119"/>
  <c r="K227" i="119" s="1"/>
  <c r="H191" i="119"/>
  <c r="K191" i="119" s="1"/>
  <c r="H235" i="119"/>
  <c r="K235" i="119" s="1"/>
  <c r="H171" i="119"/>
  <c r="K171" i="119" s="1"/>
  <c r="H228" i="119"/>
  <c r="K228" i="119" s="1"/>
  <c r="H172" i="119"/>
  <c r="K172" i="119" s="1"/>
  <c r="H137" i="119"/>
  <c r="K137" i="119" s="1"/>
  <c r="H209" i="119"/>
  <c r="K209" i="119" s="1"/>
  <c r="H236" i="119"/>
  <c r="K236" i="119" s="1"/>
  <c r="H164" i="120"/>
  <c r="K164" i="120" s="1"/>
  <c r="H224" i="119"/>
  <c r="K224" i="119" s="1"/>
  <c r="H182" i="119"/>
  <c r="K182" i="119" s="1"/>
  <c r="H222" i="119"/>
  <c r="K222" i="119" s="1"/>
  <c r="H205" i="119"/>
  <c r="K205" i="119" s="1"/>
  <c r="H213" i="119"/>
  <c r="K213" i="119" s="1"/>
  <c r="H119" i="119"/>
  <c r="K119" i="119" s="1"/>
  <c r="H203" i="119"/>
  <c r="K203" i="119" s="1"/>
  <c r="H175" i="119"/>
  <c r="K175" i="119" s="1"/>
  <c r="H145" i="119"/>
  <c r="K145" i="119" s="1"/>
  <c r="H134" i="119"/>
  <c r="K134" i="119" s="1"/>
  <c r="H122" i="119"/>
  <c r="K122" i="119" s="1"/>
  <c r="H123" i="119"/>
  <c r="K123" i="119" s="1"/>
  <c r="H142" i="119"/>
  <c r="K142" i="119" s="1"/>
  <c r="H220" i="119"/>
  <c r="K220" i="119" s="1"/>
  <c r="H144" i="119"/>
  <c r="K144" i="119" s="1"/>
  <c r="H141" i="119"/>
  <c r="K141" i="119" s="1"/>
  <c r="H179" i="119"/>
  <c r="K179" i="119" s="1"/>
  <c r="H193" i="119"/>
  <c r="K193" i="119" s="1"/>
  <c r="H189" i="119"/>
  <c r="K189" i="119" s="1"/>
  <c r="H100" i="119"/>
  <c r="K100" i="119" s="1"/>
  <c r="H176" i="120"/>
  <c r="K176" i="120" s="1"/>
  <c r="H212" i="119"/>
  <c r="K212" i="119" s="1"/>
  <c r="H211" i="119"/>
  <c r="K211" i="119" s="1"/>
  <c r="H200" i="119"/>
  <c r="K200" i="119" s="1"/>
  <c r="H200" i="120" s="1"/>
  <c r="K200" i="120" s="1"/>
  <c r="H174" i="119"/>
  <c r="K174" i="119" s="1"/>
  <c r="H135" i="119"/>
  <c r="K135" i="119" s="1"/>
  <c r="O81" i="149"/>
  <c r="H216" i="119"/>
  <c r="K216" i="119" s="1"/>
  <c r="H170" i="119"/>
  <c r="K170" i="119" s="1"/>
  <c r="H124" i="119"/>
  <c r="K124" i="119" s="1"/>
  <c r="H140" i="119"/>
  <c r="K140" i="119" s="1"/>
  <c r="H127" i="119"/>
  <c r="K127" i="119" s="1"/>
  <c r="H107" i="119"/>
  <c r="K107" i="119" s="1"/>
  <c r="H207" i="119"/>
  <c r="K207" i="119" s="1"/>
  <c r="H198" i="119"/>
  <c r="K198" i="119" s="1"/>
  <c r="H215" i="119"/>
  <c r="K215" i="119" s="1"/>
  <c r="H114" i="119"/>
  <c r="K114" i="119" s="1"/>
  <c r="H104" i="119"/>
  <c r="K104" i="119" s="1"/>
  <c r="H104" i="120" s="1"/>
  <c r="K104" i="120" s="1"/>
  <c r="H163" i="119"/>
  <c r="K163" i="119" s="1"/>
  <c r="H101" i="119"/>
  <c r="K101" i="119" s="1"/>
  <c r="H98" i="113"/>
  <c r="Q241" i="109"/>
  <c r="Q84" i="110"/>
  <c r="H84" i="114"/>
  <c r="E108" i="119"/>
  <c r="E241" i="118"/>
  <c r="F36" i="109"/>
  <c r="F36" i="110" s="1"/>
  <c r="F40" i="108"/>
  <c r="B62" i="108"/>
  <c r="B66" i="107"/>
  <c r="O82" i="121" l="1"/>
  <c r="O241" i="120"/>
  <c r="B63" i="120" s="1"/>
  <c r="H101" i="120"/>
  <c r="K101" i="120" s="1"/>
  <c r="H114" i="120"/>
  <c r="K114" i="120" s="1"/>
  <c r="H198" i="120"/>
  <c r="K198" i="120" s="1"/>
  <c r="H107" i="120"/>
  <c r="K107" i="120" s="1"/>
  <c r="H140" i="120"/>
  <c r="K140" i="120" s="1"/>
  <c r="H170" i="120"/>
  <c r="K170" i="120" s="1"/>
  <c r="H174" i="120"/>
  <c r="K174" i="120" s="1"/>
  <c r="H189" i="120"/>
  <c r="K189" i="120" s="1"/>
  <c r="H179" i="120"/>
  <c r="K179" i="120" s="1"/>
  <c r="H142" i="120"/>
  <c r="K142" i="120" s="1"/>
  <c r="H175" i="120"/>
  <c r="K175" i="120" s="1"/>
  <c r="H119" i="120"/>
  <c r="K119" i="120" s="1"/>
  <c r="H224" i="120"/>
  <c r="K224" i="120" s="1"/>
  <c r="H236" i="120"/>
  <c r="K236" i="120" s="1"/>
  <c r="H112" i="120"/>
  <c r="K112" i="120" s="1"/>
  <c r="H240" i="120"/>
  <c r="K240" i="120" s="1"/>
  <c r="H226" i="120"/>
  <c r="K226" i="120" s="1"/>
  <c r="H188" i="121"/>
  <c r="K188" i="121" s="1"/>
  <c r="H195" i="120"/>
  <c r="K195" i="120" s="1"/>
  <c r="H151" i="120"/>
  <c r="K151" i="120" s="1"/>
  <c r="H113" i="120"/>
  <c r="K113" i="120" s="1"/>
  <c r="H155" i="120"/>
  <c r="K155" i="120" s="1"/>
  <c r="H185" i="120"/>
  <c r="K185" i="120" s="1"/>
  <c r="O81" i="150"/>
  <c r="H211" i="120"/>
  <c r="K211" i="120" s="1"/>
  <c r="H176" i="121"/>
  <c r="K176" i="121" s="1"/>
  <c r="H144" i="120"/>
  <c r="K144" i="120" s="1"/>
  <c r="H122" i="120"/>
  <c r="K122" i="120" s="1"/>
  <c r="H205" i="120"/>
  <c r="K205" i="120" s="1"/>
  <c r="H182" i="120"/>
  <c r="K182" i="120" s="1"/>
  <c r="H137" i="120"/>
  <c r="K137" i="120" s="1"/>
  <c r="H228" i="120"/>
  <c r="K228" i="120" s="1"/>
  <c r="H204" i="120"/>
  <c r="K204" i="120" s="1"/>
  <c r="H239" i="120"/>
  <c r="K239" i="120" s="1"/>
  <c r="H230" i="120"/>
  <c r="K230" i="120" s="1"/>
  <c r="H117" i="120"/>
  <c r="K117" i="120" s="1"/>
  <c r="H102" i="120"/>
  <c r="K102" i="120" s="1"/>
  <c r="H152" i="121"/>
  <c r="K152" i="121" s="1"/>
  <c r="H225" i="120"/>
  <c r="K225" i="120" s="1"/>
  <c r="H233" i="120"/>
  <c r="K233" i="120" s="1"/>
  <c r="H196" i="120"/>
  <c r="K196" i="120" s="1"/>
  <c r="H237" i="120"/>
  <c r="K237" i="120" s="1"/>
  <c r="H183" i="120"/>
  <c r="K183" i="120" s="1"/>
  <c r="H126" i="120"/>
  <c r="K126" i="120" s="1"/>
  <c r="H139" i="120"/>
  <c r="K139" i="120" s="1"/>
  <c r="H146" i="120"/>
  <c r="K146" i="120" s="1"/>
  <c r="H149" i="120"/>
  <c r="K149" i="120" s="1"/>
  <c r="H181" i="120"/>
  <c r="K181" i="120" s="1"/>
  <c r="H157" i="120"/>
  <c r="K157" i="120" s="1"/>
  <c r="H238" i="120"/>
  <c r="K238" i="120" s="1"/>
  <c r="H218" i="120"/>
  <c r="K218" i="120" s="1"/>
  <c r="H229" i="120"/>
  <c r="K229" i="120" s="1"/>
  <c r="H104" i="121"/>
  <c r="K104" i="121" s="1"/>
  <c r="H215" i="120"/>
  <c r="K215" i="120" s="1"/>
  <c r="H207" i="120"/>
  <c r="K207" i="120" s="1"/>
  <c r="H193" i="120"/>
  <c r="K193" i="120" s="1"/>
  <c r="H141" i="120"/>
  <c r="K141" i="120" s="1"/>
  <c r="H220" i="120"/>
  <c r="K220" i="120" s="1"/>
  <c r="H123" i="120"/>
  <c r="K123" i="120" s="1"/>
  <c r="H145" i="120"/>
  <c r="K145" i="120" s="1"/>
  <c r="H164" i="121"/>
  <c r="K164" i="121" s="1"/>
  <c r="H209" i="120"/>
  <c r="K209" i="120" s="1"/>
  <c r="H235" i="120"/>
  <c r="K235" i="120" s="1"/>
  <c r="H227" i="120"/>
  <c r="K227" i="120" s="1"/>
  <c r="H130" i="120"/>
  <c r="K130" i="120" s="1"/>
  <c r="H232" i="120"/>
  <c r="K232" i="120" s="1"/>
  <c r="H121" i="120"/>
  <c r="K121" i="120" s="1"/>
  <c r="H206" i="120"/>
  <c r="K206" i="120" s="1"/>
  <c r="H219" i="120"/>
  <c r="K219" i="120" s="1"/>
  <c r="H201" i="120"/>
  <c r="K201" i="120" s="1"/>
  <c r="H180" i="121"/>
  <c r="K180" i="121" s="1"/>
  <c r="H153" i="120"/>
  <c r="K153" i="120" s="1"/>
  <c r="H120" i="117"/>
  <c r="K120" i="117" s="1"/>
  <c r="H197" i="120"/>
  <c r="K197" i="120" s="1"/>
  <c r="H194" i="120"/>
  <c r="K194" i="120" s="1"/>
  <c r="H234" i="120"/>
  <c r="K234" i="120" s="1"/>
  <c r="H167" i="120"/>
  <c r="K167" i="120" s="1"/>
  <c r="H223" i="120"/>
  <c r="K223" i="120" s="1"/>
  <c r="H163" i="120"/>
  <c r="K163" i="120" s="1"/>
  <c r="H127" i="120"/>
  <c r="K127" i="120" s="1"/>
  <c r="H124" i="120"/>
  <c r="K124" i="120" s="1"/>
  <c r="H216" i="120"/>
  <c r="K216" i="120" s="1"/>
  <c r="H135" i="120"/>
  <c r="K135" i="120" s="1"/>
  <c r="H200" i="121"/>
  <c r="K200" i="121" s="1"/>
  <c r="H212" i="120"/>
  <c r="K212" i="120" s="1"/>
  <c r="H100" i="120"/>
  <c r="K100" i="120" s="1"/>
  <c r="H134" i="120"/>
  <c r="K134" i="120" s="1"/>
  <c r="H203" i="120"/>
  <c r="K203" i="120" s="1"/>
  <c r="H213" i="120"/>
  <c r="K213" i="120" s="1"/>
  <c r="H222" i="120"/>
  <c r="K222" i="120" s="1"/>
  <c r="H172" i="120"/>
  <c r="K172" i="120" s="1"/>
  <c r="H171" i="120"/>
  <c r="K171" i="120" s="1"/>
  <c r="H191" i="120"/>
  <c r="K191" i="120" s="1"/>
  <c r="H158" i="120"/>
  <c r="K158" i="120" s="1"/>
  <c r="H192" i="120"/>
  <c r="K192" i="120" s="1"/>
  <c r="H177" i="120"/>
  <c r="K177" i="120" s="1"/>
  <c r="H187" i="120"/>
  <c r="K187" i="120" s="1"/>
  <c r="H184" i="120"/>
  <c r="K184" i="120" s="1"/>
  <c r="H186" i="120"/>
  <c r="K186" i="120" s="1"/>
  <c r="H202" i="120"/>
  <c r="K202" i="120" s="1"/>
  <c r="H168" i="120"/>
  <c r="K168" i="120" s="1"/>
  <c r="H231" i="120"/>
  <c r="K231" i="120" s="1"/>
  <c r="H143" i="120"/>
  <c r="K143" i="120" s="1"/>
  <c r="H110" i="120"/>
  <c r="K110" i="120" s="1"/>
  <c r="H210" i="120"/>
  <c r="K210" i="120" s="1"/>
  <c r="H132" i="120"/>
  <c r="K132" i="120" s="1"/>
  <c r="H154" i="120"/>
  <c r="K154" i="120" s="1"/>
  <c r="H105" i="120"/>
  <c r="K105" i="120" s="1"/>
  <c r="H173" i="121"/>
  <c r="K173" i="121" s="1"/>
  <c r="H131" i="120"/>
  <c r="K131" i="120" s="1"/>
  <c r="H214" i="120"/>
  <c r="K214" i="120" s="1"/>
  <c r="H169" i="120"/>
  <c r="K169" i="120" s="1"/>
  <c r="H217" i="120"/>
  <c r="K217" i="120" s="1"/>
  <c r="K98" i="113"/>
  <c r="K84" i="114"/>
  <c r="Q84" i="111"/>
  <c r="Q241" i="110"/>
  <c r="F36" i="111"/>
  <c r="F40" i="110"/>
  <c r="E108" i="120"/>
  <c r="E241" i="119"/>
  <c r="F40" i="109"/>
  <c r="B62" i="109"/>
  <c r="B66" i="108"/>
  <c r="O82" i="122" l="1"/>
  <c r="O241" i="121"/>
  <c r="B63" i="121" s="1"/>
  <c r="H169" i="121"/>
  <c r="K169" i="121" s="1"/>
  <c r="H105" i="121"/>
  <c r="K105" i="121" s="1"/>
  <c r="H132" i="121"/>
  <c r="K132" i="121" s="1"/>
  <c r="H110" i="121"/>
  <c r="K110" i="121" s="1"/>
  <c r="H202" i="121"/>
  <c r="K202" i="121" s="1"/>
  <c r="H184" i="121"/>
  <c r="K184" i="121" s="1"/>
  <c r="H158" i="121"/>
  <c r="K158" i="121" s="1"/>
  <c r="H222" i="121"/>
  <c r="K222" i="121" s="1"/>
  <c r="H212" i="121"/>
  <c r="K212" i="121" s="1"/>
  <c r="H135" i="121"/>
  <c r="K135" i="121" s="1"/>
  <c r="H163" i="121"/>
  <c r="K163" i="121" s="1"/>
  <c r="H167" i="121"/>
  <c r="K167" i="121" s="1"/>
  <c r="H120" i="118"/>
  <c r="K120" i="118" s="1"/>
  <c r="H180" i="122"/>
  <c r="K180" i="122" s="1"/>
  <c r="H164" i="122"/>
  <c r="K164" i="122" s="1"/>
  <c r="H123" i="121"/>
  <c r="K123" i="121" s="1"/>
  <c r="H141" i="121"/>
  <c r="K141" i="121" s="1"/>
  <c r="H207" i="121"/>
  <c r="K207" i="121" s="1"/>
  <c r="H126" i="121"/>
  <c r="K126" i="121" s="1"/>
  <c r="H204" i="121"/>
  <c r="K204" i="121" s="1"/>
  <c r="H205" i="121"/>
  <c r="K205" i="121" s="1"/>
  <c r="H144" i="121"/>
  <c r="K144" i="121" s="1"/>
  <c r="H185" i="121"/>
  <c r="K185" i="121" s="1"/>
  <c r="H113" i="121"/>
  <c r="K113" i="121" s="1"/>
  <c r="H188" i="122"/>
  <c r="K188" i="122" s="1"/>
  <c r="H240" i="121"/>
  <c r="K240" i="121" s="1"/>
  <c r="H236" i="121"/>
  <c r="K236" i="121" s="1"/>
  <c r="H119" i="121"/>
  <c r="K119" i="121" s="1"/>
  <c r="H107" i="121"/>
  <c r="K107" i="121" s="1"/>
  <c r="H114" i="121"/>
  <c r="K114" i="121" s="1"/>
  <c r="H217" i="121"/>
  <c r="K217" i="121" s="1"/>
  <c r="H131" i="121"/>
  <c r="K131" i="121" s="1"/>
  <c r="H231" i="121"/>
  <c r="K231" i="121" s="1"/>
  <c r="H177" i="121"/>
  <c r="K177" i="121" s="1"/>
  <c r="H171" i="121"/>
  <c r="K171" i="121" s="1"/>
  <c r="H203" i="121"/>
  <c r="K203" i="121" s="1"/>
  <c r="H127" i="121"/>
  <c r="K127" i="121" s="1"/>
  <c r="H234" i="121"/>
  <c r="K234" i="121" s="1"/>
  <c r="H197" i="121"/>
  <c r="K197" i="121" s="1"/>
  <c r="H153" i="121"/>
  <c r="K153" i="121" s="1"/>
  <c r="H206" i="121"/>
  <c r="K206" i="121" s="1"/>
  <c r="H209" i="121"/>
  <c r="K209" i="121" s="1"/>
  <c r="H145" i="121"/>
  <c r="K145" i="121" s="1"/>
  <c r="H104" i="122"/>
  <c r="K104" i="122" s="1"/>
  <c r="H218" i="121"/>
  <c r="K218" i="121" s="1"/>
  <c r="H157" i="121"/>
  <c r="K157" i="121" s="1"/>
  <c r="H149" i="121"/>
  <c r="K149" i="121" s="1"/>
  <c r="H237" i="121"/>
  <c r="K237" i="121" s="1"/>
  <c r="H233" i="121"/>
  <c r="K233" i="121" s="1"/>
  <c r="H117" i="121"/>
  <c r="K117" i="121" s="1"/>
  <c r="H239" i="121"/>
  <c r="K239" i="121" s="1"/>
  <c r="H182" i="121"/>
  <c r="K182" i="121" s="1"/>
  <c r="H122" i="121"/>
  <c r="K122" i="121" s="1"/>
  <c r="H195" i="121"/>
  <c r="K195" i="121" s="1"/>
  <c r="H226" i="121"/>
  <c r="K226" i="121" s="1"/>
  <c r="H112" i="121"/>
  <c r="K112" i="121" s="1"/>
  <c r="H224" i="121"/>
  <c r="K224" i="121" s="1"/>
  <c r="H179" i="121"/>
  <c r="K179" i="121" s="1"/>
  <c r="H174" i="121"/>
  <c r="K174" i="121" s="1"/>
  <c r="H140" i="121"/>
  <c r="K140" i="121" s="1"/>
  <c r="H214" i="121"/>
  <c r="K214" i="121" s="1"/>
  <c r="H173" i="122"/>
  <c r="K173" i="122" s="1"/>
  <c r="H154" i="121"/>
  <c r="K154" i="121" s="1"/>
  <c r="H210" i="121"/>
  <c r="K210" i="121" s="1"/>
  <c r="H168" i="121"/>
  <c r="K168" i="121" s="1"/>
  <c r="H186" i="121"/>
  <c r="K186" i="121" s="1"/>
  <c r="H191" i="121"/>
  <c r="K191" i="121" s="1"/>
  <c r="H172" i="121"/>
  <c r="K172" i="121" s="1"/>
  <c r="H213" i="121"/>
  <c r="K213" i="121" s="1"/>
  <c r="H100" i="121"/>
  <c r="K100" i="121" s="1"/>
  <c r="H200" i="122"/>
  <c r="K200" i="122" s="1"/>
  <c r="H216" i="121"/>
  <c r="K216" i="121" s="1"/>
  <c r="H223" i="121"/>
  <c r="K223" i="121" s="1"/>
  <c r="H201" i="121"/>
  <c r="K201" i="121" s="1"/>
  <c r="H232" i="121"/>
  <c r="K232" i="121" s="1"/>
  <c r="H227" i="121"/>
  <c r="K227" i="121" s="1"/>
  <c r="H220" i="121"/>
  <c r="K220" i="121" s="1"/>
  <c r="H193" i="121"/>
  <c r="K193" i="121" s="1"/>
  <c r="H215" i="121"/>
  <c r="K215" i="121" s="1"/>
  <c r="H139" i="121"/>
  <c r="K139" i="121" s="1"/>
  <c r="H152" i="122"/>
  <c r="K152" i="122" s="1"/>
  <c r="H228" i="121"/>
  <c r="K228" i="121" s="1"/>
  <c r="H176" i="122"/>
  <c r="K176" i="122" s="1"/>
  <c r="O81" i="151"/>
  <c r="H175" i="121"/>
  <c r="K175" i="121" s="1"/>
  <c r="H198" i="121"/>
  <c r="K198" i="121" s="1"/>
  <c r="H101" i="121"/>
  <c r="K101" i="121" s="1"/>
  <c r="H143" i="121"/>
  <c r="K143" i="121" s="1"/>
  <c r="H187" i="121"/>
  <c r="K187" i="121" s="1"/>
  <c r="H192" i="121"/>
  <c r="K192" i="121" s="1"/>
  <c r="H134" i="121"/>
  <c r="K134" i="121" s="1"/>
  <c r="H124" i="121"/>
  <c r="K124" i="121" s="1"/>
  <c r="H194" i="121"/>
  <c r="K194" i="121" s="1"/>
  <c r="H219" i="121"/>
  <c r="K219" i="121" s="1"/>
  <c r="H121" i="121"/>
  <c r="K121" i="121" s="1"/>
  <c r="H130" i="121"/>
  <c r="K130" i="121" s="1"/>
  <c r="H235" i="121"/>
  <c r="K235" i="121" s="1"/>
  <c r="H229" i="121"/>
  <c r="K229" i="121" s="1"/>
  <c r="H238" i="121"/>
  <c r="K238" i="121" s="1"/>
  <c r="H181" i="121"/>
  <c r="K181" i="121" s="1"/>
  <c r="H146" i="121"/>
  <c r="K146" i="121" s="1"/>
  <c r="H183" i="121"/>
  <c r="K183" i="121" s="1"/>
  <c r="H196" i="121"/>
  <c r="K196" i="121" s="1"/>
  <c r="H225" i="121"/>
  <c r="K225" i="121" s="1"/>
  <c r="H102" i="121"/>
  <c r="K102" i="121" s="1"/>
  <c r="H230" i="121"/>
  <c r="K230" i="121" s="1"/>
  <c r="H137" i="121"/>
  <c r="K137" i="121" s="1"/>
  <c r="H211" i="121"/>
  <c r="K211" i="121" s="1"/>
  <c r="H155" i="121"/>
  <c r="K155" i="121" s="1"/>
  <c r="H151" i="121"/>
  <c r="K151" i="121" s="1"/>
  <c r="H142" i="121"/>
  <c r="K142" i="121" s="1"/>
  <c r="H189" i="121"/>
  <c r="K189" i="121" s="1"/>
  <c r="H170" i="121"/>
  <c r="K170" i="121" s="1"/>
  <c r="H98" i="114"/>
  <c r="B66" i="109"/>
  <c r="B62" i="110"/>
  <c r="Q84" i="112"/>
  <c r="Q241" i="111"/>
  <c r="H84" i="115"/>
  <c r="F36" i="112"/>
  <c r="F40" i="111"/>
  <c r="E108" i="121"/>
  <c r="E241" i="120"/>
  <c r="O82" i="123" l="1"/>
  <c r="O241" i="122"/>
  <c r="B63" i="122" s="1"/>
  <c r="H170" i="122"/>
  <c r="K170" i="122" s="1"/>
  <c r="H142" i="122"/>
  <c r="K142" i="122" s="1"/>
  <c r="H137" i="122"/>
  <c r="K137" i="122" s="1"/>
  <c r="H102" i="122"/>
  <c r="K102" i="122" s="1"/>
  <c r="H183" i="122"/>
  <c r="K183" i="122" s="1"/>
  <c r="H181" i="122"/>
  <c r="K181" i="122" s="1"/>
  <c r="H152" i="123"/>
  <c r="K152" i="123" s="1"/>
  <c r="H215" i="122"/>
  <c r="K215" i="122" s="1"/>
  <c r="H154" i="122"/>
  <c r="K154" i="122" s="1"/>
  <c r="H214" i="122"/>
  <c r="K214" i="122" s="1"/>
  <c r="H174" i="122"/>
  <c r="K174" i="122" s="1"/>
  <c r="H233" i="122"/>
  <c r="K233" i="122" s="1"/>
  <c r="H149" i="122"/>
  <c r="K149" i="122" s="1"/>
  <c r="H145" i="122"/>
  <c r="K145" i="122" s="1"/>
  <c r="H206" i="122"/>
  <c r="K206" i="122" s="1"/>
  <c r="H131" i="122"/>
  <c r="K131" i="122" s="1"/>
  <c r="H236" i="122"/>
  <c r="K236" i="122" s="1"/>
  <c r="H188" i="123"/>
  <c r="K188" i="123" s="1"/>
  <c r="H141" i="122"/>
  <c r="K141" i="122" s="1"/>
  <c r="H135" i="122"/>
  <c r="K135" i="122" s="1"/>
  <c r="H184" i="122"/>
  <c r="K184" i="122" s="1"/>
  <c r="H105" i="122"/>
  <c r="K105" i="122" s="1"/>
  <c r="H155" i="122"/>
  <c r="K155" i="122" s="1"/>
  <c r="H146" i="122"/>
  <c r="K146" i="122" s="1"/>
  <c r="H238" i="122"/>
  <c r="K238" i="122" s="1"/>
  <c r="H235" i="122"/>
  <c r="K235" i="122" s="1"/>
  <c r="H121" i="122"/>
  <c r="K121" i="122" s="1"/>
  <c r="H194" i="122"/>
  <c r="K194" i="122" s="1"/>
  <c r="H134" i="122"/>
  <c r="K134" i="122" s="1"/>
  <c r="H187" i="122"/>
  <c r="K187" i="122" s="1"/>
  <c r="H198" i="122"/>
  <c r="K198" i="122" s="1"/>
  <c r="H220" i="122"/>
  <c r="K220" i="122" s="1"/>
  <c r="H232" i="122"/>
  <c r="K232" i="122" s="1"/>
  <c r="H223" i="122"/>
  <c r="K223" i="122" s="1"/>
  <c r="H200" i="123"/>
  <c r="K200" i="123" s="1"/>
  <c r="H213" i="122"/>
  <c r="K213" i="122" s="1"/>
  <c r="H191" i="122"/>
  <c r="K191" i="122" s="1"/>
  <c r="H168" i="122"/>
  <c r="K168" i="122" s="1"/>
  <c r="H140" i="122"/>
  <c r="K140" i="122" s="1"/>
  <c r="H179" i="122"/>
  <c r="K179" i="122" s="1"/>
  <c r="H195" i="122"/>
  <c r="K195" i="122" s="1"/>
  <c r="H182" i="122"/>
  <c r="K182" i="122" s="1"/>
  <c r="H117" i="122"/>
  <c r="K117" i="122" s="1"/>
  <c r="H237" i="122"/>
  <c r="K237" i="122" s="1"/>
  <c r="H157" i="122"/>
  <c r="K157" i="122" s="1"/>
  <c r="H104" i="123"/>
  <c r="K104" i="123" s="1"/>
  <c r="H171" i="122"/>
  <c r="K171" i="122" s="1"/>
  <c r="H114" i="122"/>
  <c r="K114" i="122" s="1"/>
  <c r="H113" i="122"/>
  <c r="K113" i="122" s="1"/>
  <c r="H207" i="122"/>
  <c r="K207" i="122" s="1"/>
  <c r="H164" i="123"/>
  <c r="K164" i="123" s="1"/>
  <c r="H120" i="119"/>
  <c r="K120" i="119" s="1"/>
  <c r="H163" i="122"/>
  <c r="K163" i="122" s="1"/>
  <c r="H158" i="122"/>
  <c r="K158" i="122" s="1"/>
  <c r="H202" i="122"/>
  <c r="K202" i="122" s="1"/>
  <c r="H132" i="122"/>
  <c r="K132" i="122" s="1"/>
  <c r="H169" i="122"/>
  <c r="K169" i="122" s="1"/>
  <c r="H189" i="122"/>
  <c r="K189" i="122" s="1"/>
  <c r="H151" i="122"/>
  <c r="K151" i="122" s="1"/>
  <c r="H211" i="122"/>
  <c r="K211" i="122" s="1"/>
  <c r="H230" i="122"/>
  <c r="K230" i="122" s="1"/>
  <c r="H196" i="122"/>
  <c r="K196" i="122" s="1"/>
  <c r="O81" i="152"/>
  <c r="H228" i="122"/>
  <c r="K228" i="122" s="1"/>
  <c r="H139" i="122"/>
  <c r="K139" i="122" s="1"/>
  <c r="H193" i="122"/>
  <c r="K193" i="122" s="1"/>
  <c r="H227" i="122"/>
  <c r="K227" i="122" s="1"/>
  <c r="H186" i="122"/>
  <c r="K186" i="122" s="1"/>
  <c r="H210" i="122"/>
  <c r="K210" i="122" s="1"/>
  <c r="H173" i="123"/>
  <c r="K173" i="123" s="1"/>
  <c r="H112" i="122"/>
  <c r="K112" i="122" s="1"/>
  <c r="H209" i="122"/>
  <c r="K209" i="122" s="1"/>
  <c r="H197" i="122"/>
  <c r="K197" i="122" s="1"/>
  <c r="H127" i="122"/>
  <c r="K127" i="122" s="1"/>
  <c r="H231" i="122"/>
  <c r="K231" i="122" s="1"/>
  <c r="H217" i="122"/>
  <c r="K217" i="122" s="1"/>
  <c r="H119" i="122"/>
  <c r="K119" i="122" s="1"/>
  <c r="H240" i="122"/>
  <c r="K240" i="122" s="1"/>
  <c r="H144" i="122"/>
  <c r="K144" i="122" s="1"/>
  <c r="H204" i="122"/>
  <c r="K204" i="122" s="1"/>
  <c r="H167" i="122"/>
  <c r="K167" i="122" s="1"/>
  <c r="H212" i="122"/>
  <c r="K212" i="122" s="1"/>
  <c r="H225" i="122"/>
  <c r="K225" i="122" s="1"/>
  <c r="H229" i="122"/>
  <c r="K229" i="122" s="1"/>
  <c r="H130" i="122"/>
  <c r="K130" i="122" s="1"/>
  <c r="H219" i="122"/>
  <c r="K219" i="122" s="1"/>
  <c r="H124" i="122"/>
  <c r="K124" i="122" s="1"/>
  <c r="H192" i="122"/>
  <c r="K192" i="122" s="1"/>
  <c r="H143" i="122"/>
  <c r="K143" i="122" s="1"/>
  <c r="H101" i="122"/>
  <c r="K101" i="122" s="1"/>
  <c r="H175" i="122"/>
  <c r="K175" i="122" s="1"/>
  <c r="H176" i="123"/>
  <c r="K176" i="123" s="1"/>
  <c r="H201" i="122"/>
  <c r="K201" i="122" s="1"/>
  <c r="H216" i="122"/>
  <c r="K216" i="122" s="1"/>
  <c r="H100" i="122"/>
  <c r="K100" i="122" s="1"/>
  <c r="H172" i="122"/>
  <c r="K172" i="122" s="1"/>
  <c r="H224" i="122"/>
  <c r="K224" i="122" s="1"/>
  <c r="H226" i="122"/>
  <c r="K226" i="122" s="1"/>
  <c r="H122" i="122"/>
  <c r="K122" i="122" s="1"/>
  <c r="H239" i="122"/>
  <c r="K239" i="122" s="1"/>
  <c r="H218" i="122"/>
  <c r="K218" i="122" s="1"/>
  <c r="H153" i="122"/>
  <c r="K153" i="122" s="1"/>
  <c r="H234" i="122"/>
  <c r="K234" i="122" s="1"/>
  <c r="H203" i="122"/>
  <c r="K203" i="122" s="1"/>
  <c r="H177" i="122"/>
  <c r="K177" i="122" s="1"/>
  <c r="H107" i="122"/>
  <c r="K107" i="122" s="1"/>
  <c r="H185" i="122"/>
  <c r="K185" i="122" s="1"/>
  <c r="H205" i="122"/>
  <c r="K205" i="122" s="1"/>
  <c r="H126" i="122"/>
  <c r="K126" i="122" s="1"/>
  <c r="H123" i="122"/>
  <c r="K123" i="122" s="1"/>
  <c r="H180" i="123"/>
  <c r="K180" i="123" s="1"/>
  <c r="H222" i="122"/>
  <c r="K222" i="122" s="1"/>
  <c r="H110" i="122"/>
  <c r="K110" i="122" s="1"/>
  <c r="K98" i="114"/>
  <c r="Q84" i="113"/>
  <c r="Q241" i="112"/>
  <c r="K84" i="115"/>
  <c r="B62" i="111"/>
  <c r="B66" i="110"/>
  <c r="F36" i="113"/>
  <c r="F40" i="112"/>
  <c r="E108" i="122"/>
  <c r="E241" i="121"/>
  <c r="O82" i="124" l="1"/>
  <c r="O241" i="123"/>
  <c r="B63" i="123" s="1"/>
  <c r="H107" i="123"/>
  <c r="K107" i="123" s="1"/>
  <c r="H219" i="123"/>
  <c r="K219" i="123" s="1"/>
  <c r="H119" i="123"/>
  <c r="K119" i="123" s="1"/>
  <c r="H112" i="123"/>
  <c r="K112" i="123" s="1"/>
  <c r="H211" i="123"/>
  <c r="K211" i="123" s="1"/>
  <c r="H189" i="123"/>
  <c r="K189" i="123" s="1"/>
  <c r="H132" i="123"/>
  <c r="K132" i="123" s="1"/>
  <c r="H158" i="123"/>
  <c r="K158" i="123" s="1"/>
  <c r="H207" i="123"/>
  <c r="K207" i="123" s="1"/>
  <c r="H157" i="123"/>
  <c r="K157" i="123" s="1"/>
  <c r="H195" i="123"/>
  <c r="K195" i="123" s="1"/>
  <c r="H140" i="123"/>
  <c r="K140" i="123" s="1"/>
  <c r="H223" i="123"/>
  <c r="K223" i="123" s="1"/>
  <c r="H220" i="123"/>
  <c r="K220" i="123" s="1"/>
  <c r="H187" i="123"/>
  <c r="K187" i="123" s="1"/>
  <c r="H194" i="123"/>
  <c r="K194" i="123" s="1"/>
  <c r="H235" i="123"/>
  <c r="K235" i="123" s="1"/>
  <c r="H184" i="123"/>
  <c r="K184" i="123" s="1"/>
  <c r="H141" i="123"/>
  <c r="K141" i="123" s="1"/>
  <c r="H236" i="123"/>
  <c r="K236" i="123" s="1"/>
  <c r="H206" i="123"/>
  <c r="K206" i="123" s="1"/>
  <c r="H174" i="123"/>
  <c r="K174" i="123" s="1"/>
  <c r="H152" i="124"/>
  <c r="K152" i="124" s="1"/>
  <c r="H102" i="123"/>
  <c r="K102" i="123" s="1"/>
  <c r="H222" i="123"/>
  <c r="K222" i="123" s="1"/>
  <c r="H224" i="123"/>
  <c r="K224" i="123" s="1"/>
  <c r="H100" i="123"/>
  <c r="K100" i="123" s="1"/>
  <c r="H229" i="123"/>
  <c r="K229" i="123" s="1"/>
  <c r="H167" i="123"/>
  <c r="K167" i="123" s="1"/>
  <c r="H197" i="123"/>
  <c r="K197" i="123" s="1"/>
  <c r="H123" i="123"/>
  <c r="K123" i="123" s="1"/>
  <c r="H203" i="123"/>
  <c r="K203" i="123" s="1"/>
  <c r="H226" i="123"/>
  <c r="K226" i="123" s="1"/>
  <c r="H192" i="123"/>
  <c r="K192" i="123" s="1"/>
  <c r="H231" i="123"/>
  <c r="K231" i="123" s="1"/>
  <c r="H173" i="124"/>
  <c r="K173" i="124" s="1"/>
  <c r="H186" i="123"/>
  <c r="K186" i="123" s="1"/>
  <c r="H228" i="123"/>
  <c r="K228" i="123" s="1"/>
  <c r="H196" i="123"/>
  <c r="K196" i="123" s="1"/>
  <c r="H120" i="120"/>
  <c r="K120" i="120" s="1"/>
  <c r="H171" i="123"/>
  <c r="K171" i="123" s="1"/>
  <c r="H117" i="123"/>
  <c r="K117" i="123" s="1"/>
  <c r="H168" i="123"/>
  <c r="K168" i="123" s="1"/>
  <c r="H213" i="123"/>
  <c r="K213" i="123" s="1"/>
  <c r="H146" i="123"/>
  <c r="K146" i="123" s="1"/>
  <c r="H105" i="123"/>
  <c r="K105" i="123" s="1"/>
  <c r="H135" i="123"/>
  <c r="K135" i="123" s="1"/>
  <c r="H149" i="123"/>
  <c r="K149" i="123" s="1"/>
  <c r="H214" i="123"/>
  <c r="K214" i="123" s="1"/>
  <c r="H181" i="123"/>
  <c r="K181" i="123" s="1"/>
  <c r="H142" i="123"/>
  <c r="K142" i="123" s="1"/>
  <c r="H205" i="123"/>
  <c r="K205" i="123" s="1"/>
  <c r="H144" i="123"/>
  <c r="K144" i="123" s="1"/>
  <c r="H193" i="123"/>
  <c r="K193" i="123" s="1"/>
  <c r="H110" i="123"/>
  <c r="K110" i="123" s="1"/>
  <c r="H126" i="123"/>
  <c r="K126" i="123" s="1"/>
  <c r="H185" i="123"/>
  <c r="K185" i="123" s="1"/>
  <c r="H153" i="123"/>
  <c r="K153" i="123" s="1"/>
  <c r="H239" i="123"/>
  <c r="K239" i="123" s="1"/>
  <c r="H172" i="123"/>
  <c r="K172" i="123" s="1"/>
  <c r="H216" i="123"/>
  <c r="K216" i="123" s="1"/>
  <c r="H176" i="124"/>
  <c r="K176" i="124" s="1"/>
  <c r="H101" i="123"/>
  <c r="K101" i="123" s="1"/>
  <c r="H124" i="123"/>
  <c r="K124" i="123" s="1"/>
  <c r="H130" i="123"/>
  <c r="K130" i="123" s="1"/>
  <c r="H204" i="123"/>
  <c r="K204" i="123" s="1"/>
  <c r="H217" i="123"/>
  <c r="K217" i="123" s="1"/>
  <c r="H210" i="123"/>
  <c r="K210" i="123" s="1"/>
  <c r="H227" i="123"/>
  <c r="K227" i="123" s="1"/>
  <c r="H230" i="123"/>
  <c r="K230" i="123" s="1"/>
  <c r="H151" i="123"/>
  <c r="K151" i="123" s="1"/>
  <c r="H169" i="123"/>
  <c r="K169" i="123" s="1"/>
  <c r="H202" i="123"/>
  <c r="K202" i="123" s="1"/>
  <c r="H114" i="123"/>
  <c r="K114" i="123" s="1"/>
  <c r="H104" i="124"/>
  <c r="K104" i="124" s="1"/>
  <c r="H237" i="123"/>
  <c r="K237" i="123" s="1"/>
  <c r="H182" i="123"/>
  <c r="K182" i="123" s="1"/>
  <c r="H179" i="123"/>
  <c r="K179" i="123" s="1"/>
  <c r="H198" i="123"/>
  <c r="K198" i="123" s="1"/>
  <c r="H134" i="123"/>
  <c r="K134" i="123" s="1"/>
  <c r="H238" i="123"/>
  <c r="K238" i="123" s="1"/>
  <c r="H131" i="123"/>
  <c r="K131" i="123" s="1"/>
  <c r="H145" i="123"/>
  <c r="K145" i="123" s="1"/>
  <c r="H233" i="123"/>
  <c r="K233" i="123" s="1"/>
  <c r="H215" i="123"/>
  <c r="K215" i="123" s="1"/>
  <c r="H137" i="123"/>
  <c r="K137" i="123" s="1"/>
  <c r="H170" i="123"/>
  <c r="K170" i="123" s="1"/>
  <c r="H180" i="124"/>
  <c r="K180" i="124" s="1"/>
  <c r="H177" i="123"/>
  <c r="K177" i="123" s="1"/>
  <c r="H234" i="123"/>
  <c r="K234" i="123" s="1"/>
  <c r="H218" i="123"/>
  <c r="K218" i="123" s="1"/>
  <c r="H122" i="123"/>
  <c r="K122" i="123" s="1"/>
  <c r="H201" i="123"/>
  <c r="K201" i="123" s="1"/>
  <c r="H175" i="123"/>
  <c r="K175" i="123" s="1"/>
  <c r="H143" i="123"/>
  <c r="K143" i="123" s="1"/>
  <c r="H225" i="123"/>
  <c r="K225" i="123" s="1"/>
  <c r="H212" i="123"/>
  <c r="K212" i="123" s="1"/>
  <c r="H240" i="123"/>
  <c r="K240" i="123" s="1"/>
  <c r="H127" i="123"/>
  <c r="K127" i="123" s="1"/>
  <c r="H209" i="123"/>
  <c r="K209" i="123" s="1"/>
  <c r="H139" i="123"/>
  <c r="K139" i="123" s="1"/>
  <c r="O81" i="153"/>
  <c r="H163" i="123"/>
  <c r="K163" i="123" s="1"/>
  <c r="H164" i="124"/>
  <c r="K164" i="124" s="1"/>
  <c r="H113" i="123"/>
  <c r="K113" i="123" s="1"/>
  <c r="H191" i="123"/>
  <c r="K191" i="123" s="1"/>
  <c r="H200" i="124"/>
  <c r="K200" i="124" s="1"/>
  <c r="H232" i="123"/>
  <c r="K232" i="123" s="1"/>
  <c r="H121" i="123"/>
  <c r="K121" i="123" s="1"/>
  <c r="H155" i="123"/>
  <c r="K155" i="123" s="1"/>
  <c r="H188" i="124"/>
  <c r="K188" i="124" s="1"/>
  <c r="H154" i="123"/>
  <c r="K154" i="123" s="1"/>
  <c r="H183" i="123"/>
  <c r="K183" i="123" s="1"/>
  <c r="H98" i="115"/>
  <c r="H84" i="116"/>
  <c r="B62" i="112"/>
  <c r="B66" i="111"/>
  <c r="Q84" i="114"/>
  <c r="Q241" i="113"/>
  <c r="F36" i="114"/>
  <c r="F40" i="113"/>
  <c r="E108" i="123"/>
  <c r="E241" i="122"/>
  <c r="O82" i="125" l="1"/>
  <c r="O241" i="124"/>
  <c r="B63" i="124" s="1"/>
  <c r="H191" i="124"/>
  <c r="K191" i="124" s="1"/>
  <c r="O81" i="154"/>
  <c r="O81" i="155" s="1"/>
  <c r="H127" i="124"/>
  <c r="K127" i="124" s="1"/>
  <c r="H143" i="124"/>
  <c r="K143" i="124" s="1"/>
  <c r="H175" i="124"/>
  <c r="K175" i="124" s="1"/>
  <c r="H137" i="124"/>
  <c r="K137" i="124" s="1"/>
  <c r="H182" i="124"/>
  <c r="K182" i="124" s="1"/>
  <c r="H172" i="124"/>
  <c r="K172" i="124" s="1"/>
  <c r="H239" i="124"/>
  <c r="K239" i="124" s="1"/>
  <c r="H110" i="124"/>
  <c r="K110" i="124" s="1"/>
  <c r="H193" i="124"/>
  <c r="K193" i="124" s="1"/>
  <c r="H214" i="124"/>
  <c r="K214" i="124" s="1"/>
  <c r="H135" i="124"/>
  <c r="K135" i="124" s="1"/>
  <c r="H123" i="124"/>
  <c r="K123" i="124" s="1"/>
  <c r="H167" i="124"/>
  <c r="K167" i="124" s="1"/>
  <c r="H100" i="124"/>
  <c r="K100" i="124" s="1"/>
  <c r="H174" i="124"/>
  <c r="K174" i="124" s="1"/>
  <c r="H223" i="124"/>
  <c r="K223" i="124" s="1"/>
  <c r="H140" i="124"/>
  <c r="K140" i="124" s="1"/>
  <c r="H211" i="124"/>
  <c r="K211" i="124" s="1"/>
  <c r="H112" i="124"/>
  <c r="K112" i="124" s="1"/>
  <c r="H188" i="125"/>
  <c r="K188" i="125" s="1"/>
  <c r="H232" i="124"/>
  <c r="K232" i="124" s="1"/>
  <c r="H164" i="125"/>
  <c r="K164" i="125" s="1"/>
  <c r="H209" i="124"/>
  <c r="K209" i="124" s="1"/>
  <c r="H240" i="124"/>
  <c r="K240" i="124" s="1"/>
  <c r="H225" i="124"/>
  <c r="K225" i="124" s="1"/>
  <c r="H218" i="124"/>
  <c r="K218" i="124" s="1"/>
  <c r="H177" i="124"/>
  <c r="K177" i="124" s="1"/>
  <c r="H233" i="124"/>
  <c r="K233" i="124" s="1"/>
  <c r="H238" i="124"/>
  <c r="K238" i="124" s="1"/>
  <c r="H198" i="124"/>
  <c r="K198" i="124" s="1"/>
  <c r="H104" i="125"/>
  <c r="K104" i="125" s="1"/>
  <c r="H169" i="124"/>
  <c r="K169" i="124" s="1"/>
  <c r="H210" i="124"/>
  <c r="K210" i="124" s="1"/>
  <c r="H217" i="124"/>
  <c r="K217" i="124" s="1"/>
  <c r="H130" i="124"/>
  <c r="K130" i="124" s="1"/>
  <c r="H176" i="125"/>
  <c r="K176" i="125" s="1"/>
  <c r="H126" i="124"/>
  <c r="K126" i="124" s="1"/>
  <c r="H142" i="124"/>
  <c r="K142" i="124" s="1"/>
  <c r="H168" i="124"/>
  <c r="K168" i="124" s="1"/>
  <c r="H171" i="124"/>
  <c r="K171" i="124" s="1"/>
  <c r="H120" i="121"/>
  <c r="K120" i="121" s="1"/>
  <c r="H173" i="125"/>
  <c r="K173" i="125" s="1"/>
  <c r="H226" i="124"/>
  <c r="K226" i="124" s="1"/>
  <c r="H197" i="124"/>
  <c r="K197" i="124" s="1"/>
  <c r="H224" i="124"/>
  <c r="K224" i="124" s="1"/>
  <c r="H222" i="124"/>
  <c r="K222" i="124" s="1"/>
  <c r="H235" i="124"/>
  <c r="K235" i="124" s="1"/>
  <c r="H195" i="124"/>
  <c r="K195" i="124" s="1"/>
  <c r="H158" i="124"/>
  <c r="K158" i="124" s="1"/>
  <c r="H219" i="124"/>
  <c r="K219" i="124" s="1"/>
  <c r="H183" i="124"/>
  <c r="K183" i="124" s="1"/>
  <c r="H154" i="124"/>
  <c r="K154" i="124" s="1"/>
  <c r="H155" i="124"/>
  <c r="K155" i="124" s="1"/>
  <c r="H200" i="125"/>
  <c r="K200" i="125" s="1"/>
  <c r="H113" i="124"/>
  <c r="K113" i="124" s="1"/>
  <c r="H163" i="124"/>
  <c r="K163" i="124" s="1"/>
  <c r="H139" i="124"/>
  <c r="K139" i="124" s="1"/>
  <c r="H201" i="124"/>
  <c r="K201" i="124" s="1"/>
  <c r="H180" i="125"/>
  <c r="K180" i="125" s="1"/>
  <c r="H170" i="124"/>
  <c r="K170" i="124" s="1"/>
  <c r="H215" i="124"/>
  <c r="K215" i="124" s="1"/>
  <c r="H131" i="124"/>
  <c r="K131" i="124" s="1"/>
  <c r="H179" i="124"/>
  <c r="K179" i="124" s="1"/>
  <c r="H237" i="124"/>
  <c r="K237" i="124" s="1"/>
  <c r="H114" i="124"/>
  <c r="K114" i="124" s="1"/>
  <c r="H151" i="124"/>
  <c r="K151" i="124" s="1"/>
  <c r="H204" i="124"/>
  <c r="K204" i="124" s="1"/>
  <c r="H124" i="124"/>
  <c r="K124" i="124" s="1"/>
  <c r="H101" i="124"/>
  <c r="K101" i="124" s="1"/>
  <c r="H153" i="124"/>
  <c r="K153" i="124" s="1"/>
  <c r="H105" i="124"/>
  <c r="K105" i="124" s="1"/>
  <c r="H146" i="124"/>
  <c r="K146" i="124" s="1"/>
  <c r="H117" i="124"/>
  <c r="K117" i="124" s="1"/>
  <c r="H196" i="124"/>
  <c r="K196" i="124" s="1"/>
  <c r="H228" i="124"/>
  <c r="K228" i="124" s="1"/>
  <c r="H152" i="125"/>
  <c r="K152" i="125" s="1"/>
  <c r="H206" i="124"/>
  <c r="K206" i="124" s="1"/>
  <c r="H236" i="124"/>
  <c r="K236" i="124" s="1"/>
  <c r="H184" i="124"/>
  <c r="K184" i="124" s="1"/>
  <c r="H187" i="124"/>
  <c r="K187" i="124" s="1"/>
  <c r="H207" i="124"/>
  <c r="K207" i="124" s="1"/>
  <c r="H107" i="124"/>
  <c r="K107" i="124" s="1"/>
  <c r="H121" i="124"/>
  <c r="K121" i="124" s="1"/>
  <c r="H212" i="124"/>
  <c r="K212" i="124" s="1"/>
  <c r="H122" i="124"/>
  <c r="K122" i="124" s="1"/>
  <c r="H234" i="124"/>
  <c r="K234" i="124" s="1"/>
  <c r="H145" i="124"/>
  <c r="K145" i="124" s="1"/>
  <c r="H134" i="124"/>
  <c r="K134" i="124" s="1"/>
  <c r="H202" i="124"/>
  <c r="K202" i="124" s="1"/>
  <c r="H230" i="124"/>
  <c r="K230" i="124" s="1"/>
  <c r="H227" i="124"/>
  <c r="K227" i="124" s="1"/>
  <c r="H216" i="124"/>
  <c r="K216" i="124" s="1"/>
  <c r="H185" i="124"/>
  <c r="K185" i="124" s="1"/>
  <c r="H144" i="124"/>
  <c r="K144" i="124" s="1"/>
  <c r="H205" i="124"/>
  <c r="K205" i="124" s="1"/>
  <c r="H181" i="124"/>
  <c r="K181" i="124" s="1"/>
  <c r="H149" i="124"/>
  <c r="K149" i="124" s="1"/>
  <c r="H213" i="124"/>
  <c r="K213" i="124" s="1"/>
  <c r="H186" i="124"/>
  <c r="K186" i="124" s="1"/>
  <c r="H231" i="124"/>
  <c r="K231" i="124" s="1"/>
  <c r="H192" i="124"/>
  <c r="K192" i="124" s="1"/>
  <c r="H203" i="124"/>
  <c r="K203" i="124" s="1"/>
  <c r="H229" i="124"/>
  <c r="K229" i="124" s="1"/>
  <c r="H102" i="124"/>
  <c r="K102" i="124" s="1"/>
  <c r="H141" i="124"/>
  <c r="K141" i="124" s="1"/>
  <c r="H194" i="124"/>
  <c r="K194" i="124" s="1"/>
  <c r="H220" i="124"/>
  <c r="K220" i="124" s="1"/>
  <c r="H157" i="124"/>
  <c r="K157" i="124" s="1"/>
  <c r="H132" i="124"/>
  <c r="K132" i="124" s="1"/>
  <c r="H189" i="124"/>
  <c r="K189" i="124" s="1"/>
  <c r="H119" i="124"/>
  <c r="K119" i="124" s="1"/>
  <c r="K98" i="115"/>
  <c r="B62" i="113"/>
  <c r="B66" i="112"/>
  <c r="Q84" i="115"/>
  <c r="Q241" i="114"/>
  <c r="K84" i="116"/>
  <c r="F36" i="115"/>
  <c r="F40" i="114"/>
  <c r="E108" i="124"/>
  <c r="E241" i="123"/>
  <c r="O82" i="126" l="1"/>
  <c r="O241" i="125"/>
  <c r="B63" i="125" s="1"/>
  <c r="H102" i="125"/>
  <c r="K102" i="125" s="1"/>
  <c r="H101" i="125"/>
  <c r="K101" i="125" s="1"/>
  <c r="H237" i="125"/>
  <c r="K237" i="125" s="1"/>
  <c r="H154" i="125"/>
  <c r="K154" i="125" s="1"/>
  <c r="H224" i="125"/>
  <c r="K224" i="125" s="1"/>
  <c r="H173" i="126"/>
  <c r="K173" i="126" s="1"/>
  <c r="H210" i="125"/>
  <c r="K210" i="125" s="1"/>
  <c r="H119" i="125"/>
  <c r="K119" i="125" s="1"/>
  <c r="H186" i="125"/>
  <c r="K186" i="125" s="1"/>
  <c r="H144" i="125"/>
  <c r="K144" i="125" s="1"/>
  <c r="H185" i="125"/>
  <c r="K185" i="125" s="1"/>
  <c r="H202" i="125"/>
  <c r="K202" i="125" s="1"/>
  <c r="H121" i="125"/>
  <c r="K121" i="125" s="1"/>
  <c r="H187" i="125"/>
  <c r="K187" i="125" s="1"/>
  <c r="H236" i="125"/>
  <c r="K236" i="125" s="1"/>
  <c r="H152" i="126"/>
  <c r="K152" i="126" s="1"/>
  <c r="H228" i="125"/>
  <c r="K228" i="125" s="1"/>
  <c r="H117" i="125"/>
  <c r="K117" i="125" s="1"/>
  <c r="H146" i="125"/>
  <c r="K146" i="125" s="1"/>
  <c r="H124" i="125"/>
  <c r="K124" i="125" s="1"/>
  <c r="H200" i="126"/>
  <c r="K200" i="126" s="1"/>
  <c r="H183" i="125"/>
  <c r="K183" i="125" s="1"/>
  <c r="H222" i="125"/>
  <c r="K222" i="125" s="1"/>
  <c r="H169" i="125"/>
  <c r="K169" i="125" s="1"/>
  <c r="H209" i="125"/>
  <c r="K209" i="125" s="1"/>
  <c r="H188" i="126"/>
  <c r="K188" i="126" s="1"/>
  <c r="H112" i="125"/>
  <c r="K112" i="125" s="1"/>
  <c r="H211" i="125"/>
  <c r="K211" i="125" s="1"/>
  <c r="H223" i="125"/>
  <c r="K223" i="125" s="1"/>
  <c r="H174" i="125"/>
  <c r="K174" i="125" s="1"/>
  <c r="H135" i="125"/>
  <c r="K135" i="125" s="1"/>
  <c r="H182" i="125"/>
  <c r="K182" i="125" s="1"/>
  <c r="O81" i="156"/>
  <c r="H191" i="125"/>
  <c r="K191" i="125" s="1"/>
  <c r="H231" i="125"/>
  <c r="K231" i="125" s="1"/>
  <c r="H149" i="125"/>
  <c r="K149" i="125" s="1"/>
  <c r="H145" i="125"/>
  <c r="K145" i="125" s="1"/>
  <c r="H131" i="125"/>
  <c r="K131" i="125" s="1"/>
  <c r="H126" i="125"/>
  <c r="K126" i="125" s="1"/>
  <c r="H104" i="126"/>
  <c r="K104" i="126" s="1"/>
  <c r="H177" i="125"/>
  <c r="K177" i="125" s="1"/>
  <c r="H239" i="125"/>
  <c r="K239" i="125" s="1"/>
  <c r="H137" i="125"/>
  <c r="K137" i="125" s="1"/>
  <c r="H132" i="125"/>
  <c r="K132" i="125" s="1"/>
  <c r="H189" i="125"/>
  <c r="K189" i="125" s="1"/>
  <c r="H157" i="125"/>
  <c r="K157" i="125" s="1"/>
  <c r="H229" i="125"/>
  <c r="K229" i="125" s="1"/>
  <c r="H192" i="125"/>
  <c r="K192" i="125" s="1"/>
  <c r="H213" i="125"/>
  <c r="K213" i="125" s="1"/>
  <c r="H181" i="125"/>
  <c r="K181" i="125" s="1"/>
  <c r="H216" i="125"/>
  <c r="K216" i="125" s="1"/>
  <c r="H227" i="125"/>
  <c r="K227" i="125" s="1"/>
  <c r="H134" i="125"/>
  <c r="K134" i="125" s="1"/>
  <c r="H234" i="125"/>
  <c r="K234" i="125" s="1"/>
  <c r="H212" i="125"/>
  <c r="K212" i="125" s="1"/>
  <c r="H107" i="125"/>
  <c r="K107" i="125" s="1"/>
  <c r="H206" i="125"/>
  <c r="K206" i="125" s="1"/>
  <c r="H153" i="125"/>
  <c r="K153" i="125" s="1"/>
  <c r="H114" i="125"/>
  <c r="K114" i="125" s="1"/>
  <c r="H179" i="125"/>
  <c r="K179" i="125" s="1"/>
  <c r="H215" i="125"/>
  <c r="K215" i="125" s="1"/>
  <c r="H180" i="126"/>
  <c r="K180" i="126" s="1"/>
  <c r="H139" i="125"/>
  <c r="K139" i="125" s="1"/>
  <c r="H163" i="125"/>
  <c r="K163" i="125" s="1"/>
  <c r="H219" i="125"/>
  <c r="K219" i="125" s="1"/>
  <c r="H195" i="125"/>
  <c r="K195" i="125" s="1"/>
  <c r="H226" i="125"/>
  <c r="K226" i="125" s="1"/>
  <c r="H120" i="122"/>
  <c r="K120" i="122" s="1"/>
  <c r="H168" i="125"/>
  <c r="K168" i="125" s="1"/>
  <c r="H142" i="125"/>
  <c r="K142" i="125" s="1"/>
  <c r="H176" i="126"/>
  <c r="K176" i="126" s="1"/>
  <c r="H238" i="125"/>
  <c r="K238" i="125" s="1"/>
  <c r="H218" i="125"/>
  <c r="K218" i="125" s="1"/>
  <c r="H225" i="125"/>
  <c r="K225" i="125" s="1"/>
  <c r="H164" i="126"/>
  <c r="K164" i="126" s="1"/>
  <c r="H123" i="125"/>
  <c r="K123" i="125" s="1"/>
  <c r="H214" i="125"/>
  <c r="K214" i="125" s="1"/>
  <c r="H110" i="125"/>
  <c r="K110" i="125" s="1"/>
  <c r="H143" i="125"/>
  <c r="K143" i="125" s="1"/>
  <c r="H127" i="125"/>
  <c r="K127" i="125" s="1"/>
  <c r="H220" i="125"/>
  <c r="K220" i="125" s="1"/>
  <c r="H203" i="125"/>
  <c r="K203" i="125" s="1"/>
  <c r="H122" i="125"/>
  <c r="K122" i="125" s="1"/>
  <c r="H207" i="125"/>
  <c r="K207" i="125" s="1"/>
  <c r="H201" i="125"/>
  <c r="K201" i="125" s="1"/>
  <c r="H197" i="125"/>
  <c r="K197" i="125" s="1"/>
  <c r="H171" i="125"/>
  <c r="K171" i="125" s="1"/>
  <c r="H198" i="125"/>
  <c r="K198" i="125" s="1"/>
  <c r="H240" i="125"/>
  <c r="K240" i="125" s="1"/>
  <c r="H140" i="125"/>
  <c r="K140" i="125" s="1"/>
  <c r="H167" i="125"/>
  <c r="K167" i="125" s="1"/>
  <c r="H193" i="125"/>
  <c r="K193" i="125" s="1"/>
  <c r="H194" i="125"/>
  <c r="K194" i="125" s="1"/>
  <c r="H141" i="125"/>
  <c r="K141" i="125" s="1"/>
  <c r="H205" i="125"/>
  <c r="K205" i="125" s="1"/>
  <c r="H230" i="125"/>
  <c r="K230" i="125" s="1"/>
  <c r="H184" i="125"/>
  <c r="K184" i="125" s="1"/>
  <c r="H196" i="125"/>
  <c r="K196" i="125" s="1"/>
  <c r="H105" i="125"/>
  <c r="K105" i="125" s="1"/>
  <c r="H204" i="125"/>
  <c r="K204" i="125" s="1"/>
  <c r="H151" i="125"/>
  <c r="K151" i="125" s="1"/>
  <c r="H170" i="125"/>
  <c r="K170" i="125" s="1"/>
  <c r="H113" i="125"/>
  <c r="K113" i="125" s="1"/>
  <c r="H155" i="125"/>
  <c r="K155" i="125" s="1"/>
  <c r="H158" i="125"/>
  <c r="K158" i="125" s="1"/>
  <c r="H235" i="125"/>
  <c r="K235" i="125" s="1"/>
  <c r="H130" i="125"/>
  <c r="K130" i="125" s="1"/>
  <c r="H217" i="125"/>
  <c r="K217" i="125" s="1"/>
  <c r="H233" i="125"/>
  <c r="K233" i="125" s="1"/>
  <c r="H232" i="125"/>
  <c r="K232" i="125" s="1"/>
  <c r="H100" i="125"/>
  <c r="K100" i="125" s="1"/>
  <c r="H172" i="125"/>
  <c r="K172" i="125" s="1"/>
  <c r="H175" i="125"/>
  <c r="K175" i="125" s="1"/>
  <c r="H98" i="116"/>
  <c r="Q84" i="116"/>
  <c r="Q241" i="115"/>
  <c r="B62" i="114"/>
  <c r="B66" i="113"/>
  <c r="H84" i="117"/>
  <c r="F36" i="116"/>
  <c r="F40" i="115"/>
  <c r="E108" i="125"/>
  <c r="E241" i="124"/>
  <c r="K150" i="154"/>
  <c r="H150" i="155" s="1"/>
  <c r="K150" i="155" s="1"/>
  <c r="H150" i="156" s="1"/>
  <c r="K150" i="156" s="1"/>
  <c r="H150" i="157" s="1"/>
  <c r="K150" i="157" s="1"/>
  <c r="H150" i="158" s="1"/>
  <c r="K150" i="158" s="1"/>
  <c r="H150" i="159" s="1"/>
  <c r="K150" i="159" s="1"/>
  <c r="H150" i="160" s="1"/>
  <c r="K150" i="160" s="1"/>
  <c r="H150" i="161" s="1"/>
  <c r="K150" i="161" s="1"/>
  <c r="H150" i="162" s="1"/>
  <c r="K150" i="162" s="1"/>
  <c r="H150" i="163" s="1"/>
  <c r="K150" i="163" s="1"/>
  <c r="K160" i="154"/>
  <c r="H160" i="155" s="1"/>
  <c r="K160" i="155" s="1"/>
  <c r="H160" i="156" s="1"/>
  <c r="K160" i="156" s="1"/>
  <c r="H160" i="157" s="1"/>
  <c r="K160" i="157" s="1"/>
  <c r="H160" i="158" s="1"/>
  <c r="K160" i="158" s="1"/>
  <c r="H160" i="159" s="1"/>
  <c r="K160" i="159" s="1"/>
  <c r="H160" i="160" s="1"/>
  <c r="K160" i="160" s="1"/>
  <c r="H160" i="161" s="1"/>
  <c r="K160" i="161" s="1"/>
  <c r="H160" i="162" s="1"/>
  <c r="K160" i="162" s="1"/>
  <c r="H160" i="163" s="1"/>
  <c r="K160" i="163" s="1"/>
  <c r="K97" i="154"/>
  <c r="H97" i="155" s="1"/>
  <c r="K97" i="155" s="1"/>
  <c r="H97" i="156" s="1"/>
  <c r="K97" i="156" s="1"/>
  <c r="H97" i="157" s="1"/>
  <c r="K97" i="157" s="1"/>
  <c r="H97" i="158" s="1"/>
  <c r="K97" i="158" s="1"/>
  <c r="H97" i="159" s="1"/>
  <c r="K97" i="159" s="1"/>
  <c r="H97" i="160" s="1"/>
  <c r="K97" i="160" s="1"/>
  <c r="H97" i="161" s="1"/>
  <c r="K97" i="161" s="1"/>
  <c r="H97" i="162" s="1"/>
  <c r="K97" i="162" s="1"/>
  <c r="H97" i="163" s="1"/>
  <c r="K97" i="163" s="1"/>
  <c r="K199" i="154"/>
  <c r="H199" i="155" s="1"/>
  <c r="K199" i="155" s="1"/>
  <c r="H199" i="156" s="1"/>
  <c r="K199" i="156" s="1"/>
  <c r="H199" i="157" s="1"/>
  <c r="K199" i="157" s="1"/>
  <c r="H199" i="158" s="1"/>
  <c r="K199" i="158" s="1"/>
  <c r="H199" i="159" s="1"/>
  <c r="K199" i="159" s="1"/>
  <c r="H199" i="160" s="1"/>
  <c r="K199" i="160" s="1"/>
  <c r="H199" i="161" s="1"/>
  <c r="K199" i="161" s="1"/>
  <c r="H199" i="162" s="1"/>
  <c r="K199" i="162" s="1"/>
  <c r="H199" i="163" s="1"/>
  <c r="K199" i="163" s="1"/>
  <c r="K178" i="154"/>
  <c r="H178" i="155" s="1"/>
  <c r="K178" i="155" s="1"/>
  <c r="H178" i="156" s="1"/>
  <c r="K178" i="156" s="1"/>
  <c r="H178" i="157" s="1"/>
  <c r="K178" i="157" s="1"/>
  <c r="H178" i="158" s="1"/>
  <c r="K178" i="158" s="1"/>
  <c r="H178" i="159" s="1"/>
  <c r="K178" i="159" s="1"/>
  <c r="H178" i="160" s="1"/>
  <c r="K178" i="160" s="1"/>
  <c r="H178" i="161" s="1"/>
  <c r="K178" i="161" s="1"/>
  <c r="H178" i="162" s="1"/>
  <c r="K178" i="162" s="1"/>
  <c r="H178" i="163" s="1"/>
  <c r="K178" i="163" s="1"/>
  <c r="K156" i="154"/>
  <c r="H156" i="155" s="1"/>
  <c r="K156" i="155" s="1"/>
  <c r="H156" i="156" s="1"/>
  <c r="K156" i="156" s="1"/>
  <c r="H156" i="157" s="1"/>
  <c r="K156" i="157" s="1"/>
  <c r="H156" i="158" s="1"/>
  <c r="K156" i="158" s="1"/>
  <c r="H156" i="159" s="1"/>
  <c r="K156" i="159" s="1"/>
  <c r="H156" i="160" s="1"/>
  <c r="K156" i="160" s="1"/>
  <c r="H156" i="161" s="1"/>
  <c r="K156" i="161" s="1"/>
  <c r="H156" i="162" s="1"/>
  <c r="K156" i="162" s="1"/>
  <c r="H156" i="163" s="1"/>
  <c r="K156" i="163" s="1"/>
  <c r="K118" i="154"/>
  <c r="H118" i="155" s="1"/>
  <c r="K118" i="155" s="1"/>
  <c r="H118" i="156" s="1"/>
  <c r="K118" i="156" s="1"/>
  <c r="H118" i="157" s="1"/>
  <c r="K118" i="157" s="1"/>
  <c r="H118" i="158" s="1"/>
  <c r="K118" i="158" s="1"/>
  <c r="H118" i="159" s="1"/>
  <c r="K118" i="159" s="1"/>
  <c r="H118" i="160" s="1"/>
  <c r="K118" i="160" s="1"/>
  <c r="H118" i="161" s="1"/>
  <c r="K118" i="161" s="1"/>
  <c r="H118" i="162" s="1"/>
  <c r="K118" i="162" s="1"/>
  <c r="H118" i="163" s="1"/>
  <c r="K118" i="163" s="1"/>
  <c r="K106" i="154"/>
  <c r="H106" i="155" s="1"/>
  <c r="K106" i="155" s="1"/>
  <c r="H106" i="156" s="1"/>
  <c r="K106" i="156" s="1"/>
  <c r="H106" i="157" s="1"/>
  <c r="K106" i="157" s="1"/>
  <c r="H106" i="158" s="1"/>
  <c r="K106" i="158" s="1"/>
  <c r="H106" i="159" s="1"/>
  <c r="K106" i="159" s="1"/>
  <c r="H106" i="160" s="1"/>
  <c r="K106" i="160" s="1"/>
  <c r="H106" i="161" s="1"/>
  <c r="K106" i="161" s="1"/>
  <c r="H106" i="162" s="1"/>
  <c r="K106" i="162" s="1"/>
  <c r="H106" i="163" s="1"/>
  <c r="K106" i="163" s="1"/>
  <c r="K93" i="154"/>
  <c r="H93" i="155" s="1"/>
  <c r="K93" i="155" s="1"/>
  <c r="H93" i="156" s="1"/>
  <c r="K93" i="156" s="1"/>
  <c r="H93" i="157" s="1"/>
  <c r="K93" i="157" s="1"/>
  <c r="H93" i="158" s="1"/>
  <c r="K93" i="158" s="1"/>
  <c r="H93" i="159" s="1"/>
  <c r="K93" i="159" s="1"/>
  <c r="H93" i="160" s="1"/>
  <c r="K93" i="160" s="1"/>
  <c r="H93" i="161" s="1"/>
  <c r="K93" i="161" s="1"/>
  <c r="H93" i="162" s="1"/>
  <c r="K93" i="162" s="1"/>
  <c r="H93" i="163" s="1"/>
  <c r="K93" i="163" s="1"/>
  <c r="K83" i="154"/>
  <c r="H83" i="155" s="1"/>
  <c r="K83" i="155" s="1"/>
  <c r="H83" i="156" s="1"/>
  <c r="K83" i="156" s="1"/>
  <c r="H83" i="157" s="1"/>
  <c r="K83" i="157" s="1"/>
  <c r="H83" i="158" s="1"/>
  <c r="K83" i="158" s="1"/>
  <c r="H83" i="159" s="1"/>
  <c r="K83" i="159" s="1"/>
  <c r="H83" i="160" s="1"/>
  <c r="K83" i="160" s="1"/>
  <c r="H83" i="161" s="1"/>
  <c r="K83" i="161" s="1"/>
  <c r="H83" i="162" s="1"/>
  <c r="K83" i="162" s="1"/>
  <c r="H83" i="163" s="1"/>
  <c r="K83" i="163" s="1"/>
  <c r="K190" i="154"/>
  <c r="H190" i="155" s="1"/>
  <c r="K190" i="155" s="1"/>
  <c r="H190" i="156" s="1"/>
  <c r="K190" i="156" s="1"/>
  <c r="H190" i="157" s="1"/>
  <c r="K190" i="157" s="1"/>
  <c r="H190" i="158" s="1"/>
  <c r="K190" i="158" s="1"/>
  <c r="H190" i="159" s="1"/>
  <c r="K190" i="159" s="1"/>
  <c r="H190" i="160" s="1"/>
  <c r="K190" i="160" s="1"/>
  <c r="H190" i="161" s="1"/>
  <c r="K190" i="161" s="1"/>
  <c r="H190" i="162" s="1"/>
  <c r="K190" i="162" s="1"/>
  <c r="H190" i="163" s="1"/>
  <c r="K190" i="163" s="1"/>
  <c r="K136" i="154"/>
  <c r="H136" i="155" s="1"/>
  <c r="K136" i="155" s="1"/>
  <c r="H136" i="156" s="1"/>
  <c r="K136" i="156" s="1"/>
  <c r="H136" i="157" s="1"/>
  <c r="K136" i="157" s="1"/>
  <c r="H136" i="158" s="1"/>
  <c r="K136" i="158" s="1"/>
  <c r="H136" i="159" s="1"/>
  <c r="K136" i="159" s="1"/>
  <c r="H136" i="160" s="1"/>
  <c r="K136" i="160" s="1"/>
  <c r="H136" i="161" s="1"/>
  <c r="K136" i="161" s="1"/>
  <c r="H136" i="162" s="1"/>
  <c r="K136" i="162" s="1"/>
  <c r="H136" i="163" s="1"/>
  <c r="K136" i="163" s="1"/>
  <c r="K115" i="154"/>
  <c r="H115" i="155" s="1"/>
  <c r="K115" i="155" s="1"/>
  <c r="H115" i="156" s="1"/>
  <c r="K115" i="156" s="1"/>
  <c r="H115" i="157" s="1"/>
  <c r="K115" i="157" s="1"/>
  <c r="H115" i="158" s="1"/>
  <c r="K115" i="158" s="1"/>
  <c r="H115" i="159" s="1"/>
  <c r="K115" i="159" s="1"/>
  <c r="H115" i="160" s="1"/>
  <c r="K115" i="160" s="1"/>
  <c r="H115" i="161" s="1"/>
  <c r="K115" i="161" s="1"/>
  <c r="H115" i="162" s="1"/>
  <c r="K115" i="162" s="1"/>
  <c r="H115" i="163" s="1"/>
  <c r="K115" i="163" s="1"/>
  <c r="K208" i="154"/>
  <c r="H208" i="155" s="1"/>
  <c r="K208" i="155" s="1"/>
  <c r="H208" i="156" s="1"/>
  <c r="K208" i="156" s="1"/>
  <c r="H208" i="157" s="1"/>
  <c r="K208" i="157" s="1"/>
  <c r="H208" i="158" s="1"/>
  <c r="K208" i="158" s="1"/>
  <c r="H208" i="159" s="1"/>
  <c r="K208" i="159" s="1"/>
  <c r="H208" i="160" s="1"/>
  <c r="K208" i="160" s="1"/>
  <c r="H208" i="161" s="1"/>
  <c r="K208" i="161" s="1"/>
  <c r="H208" i="162" s="1"/>
  <c r="K208" i="162" s="1"/>
  <c r="H208" i="163" s="1"/>
  <c r="K208" i="163" s="1"/>
  <c r="K128" i="154"/>
  <c r="H128" i="155" s="1"/>
  <c r="K128" i="155" s="1"/>
  <c r="H128" i="156" s="1"/>
  <c r="K128" i="156" s="1"/>
  <c r="H128" i="157" s="1"/>
  <c r="K128" i="157" s="1"/>
  <c r="H128" i="158" s="1"/>
  <c r="K128" i="158" s="1"/>
  <c r="H128" i="159" s="1"/>
  <c r="K128" i="159" s="1"/>
  <c r="H128" i="160" s="1"/>
  <c r="K128" i="160" s="1"/>
  <c r="H128" i="161" s="1"/>
  <c r="K128" i="161" s="1"/>
  <c r="H128" i="162" s="1"/>
  <c r="K128" i="162" s="1"/>
  <c r="H128" i="163" s="1"/>
  <c r="K128" i="163" s="1"/>
  <c r="K99" i="154"/>
  <c r="H99" i="155" s="1"/>
  <c r="K99" i="155" s="1"/>
  <c r="H99" i="156" s="1"/>
  <c r="K99" i="156" s="1"/>
  <c r="H99" i="157" s="1"/>
  <c r="K99" i="157" s="1"/>
  <c r="H99" i="158" s="1"/>
  <c r="K99" i="158" s="1"/>
  <c r="H99" i="159" s="1"/>
  <c r="K99" i="159" s="1"/>
  <c r="H99" i="160" s="1"/>
  <c r="K99" i="160" s="1"/>
  <c r="H99" i="161" s="1"/>
  <c r="K99" i="161" s="1"/>
  <c r="H99" i="162" s="1"/>
  <c r="K99" i="162" s="1"/>
  <c r="H99" i="163" s="1"/>
  <c r="K99" i="163" s="1"/>
  <c r="K95" i="154"/>
  <c r="H95" i="155" s="1"/>
  <c r="K95" i="155" s="1"/>
  <c r="H95" i="156" s="1"/>
  <c r="K95" i="156" s="1"/>
  <c r="H95" i="157" s="1"/>
  <c r="K95" i="157" s="1"/>
  <c r="H95" i="158" s="1"/>
  <c r="K95" i="158" s="1"/>
  <c r="H95" i="159" s="1"/>
  <c r="K95" i="159" s="1"/>
  <c r="H95" i="160" s="1"/>
  <c r="K95" i="160" s="1"/>
  <c r="H95" i="161" s="1"/>
  <c r="K95" i="161" s="1"/>
  <c r="H95" i="162" s="1"/>
  <c r="K95" i="162" s="1"/>
  <c r="H95" i="163" s="1"/>
  <c r="K95" i="163" s="1"/>
  <c r="K86" i="154"/>
  <c r="H86" i="155" s="1"/>
  <c r="K86" i="155" s="1"/>
  <c r="H86" i="156" s="1"/>
  <c r="K86" i="156" s="1"/>
  <c r="H86" i="157" s="1"/>
  <c r="K86" i="157" s="1"/>
  <c r="H86" i="158" s="1"/>
  <c r="K86" i="158" s="1"/>
  <c r="H86" i="159" s="1"/>
  <c r="K86" i="159" s="1"/>
  <c r="H86" i="160" s="1"/>
  <c r="K86" i="160" s="1"/>
  <c r="H86" i="161" s="1"/>
  <c r="K86" i="161" s="1"/>
  <c r="H86" i="162" s="1"/>
  <c r="K86" i="162" s="1"/>
  <c r="H86" i="163" s="1"/>
  <c r="K86" i="163" s="1"/>
  <c r="K148" i="154"/>
  <c r="H148" i="155" s="1"/>
  <c r="K148" i="155" s="1"/>
  <c r="H148" i="156" s="1"/>
  <c r="K148" i="156" s="1"/>
  <c r="H148" i="157" s="1"/>
  <c r="K148" i="157" s="1"/>
  <c r="H148" i="158" s="1"/>
  <c r="K148" i="158" s="1"/>
  <c r="H148" i="159" s="1"/>
  <c r="K148" i="159" s="1"/>
  <c r="H148" i="160" s="1"/>
  <c r="K148" i="160" s="1"/>
  <c r="H148" i="161" s="1"/>
  <c r="K148" i="161" s="1"/>
  <c r="H148" i="162" s="1"/>
  <c r="K148" i="162" s="1"/>
  <c r="H148" i="163" s="1"/>
  <c r="K148" i="163" s="1"/>
  <c r="K108" i="154"/>
  <c r="H108" i="155" s="1"/>
  <c r="K108" i="155" s="1"/>
  <c r="H108" i="156" s="1"/>
  <c r="K108" i="156" s="1"/>
  <c r="H108" i="157" s="1"/>
  <c r="K108" i="157" s="1"/>
  <c r="H108" i="158" s="1"/>
  <c r="K108" i="158" s="1"/>
  <c r="H108" i="159" s="1"/>
  <c r="K108" i="159" s="1"/>
  <c r="H108" i="160" s="1"/>
  <c r="K108" i="160" s="1"/>
  <c r="H108" i="161" s="1"/>
  <c r="K108" i="161" s="1"/>
  <c r="H108" i="162" s="1"/>
  <c r="K108" i="162" s="1"/>
  <c r="H108" i="163" s="1"/>
  <c r="K108" i="163" s="1"/>
  <c r="K162" i="154"/>
  <c r="H162" i="155" s="1"/>
  <c r="K162" i="155" s="1"/>
  <c r="H162" i="156" s="1"/>
  <c r="K162" i="156" s="1"/>
  <c r="H162" i="157" s="1"/>
  <c r="K162" i="157" s="1"/>
  <c r="H162" i="158" s="1"/>
  <c r="K162" i="158" s="1"/>
  <c r="H162" i="159" s="1"/>
  <c r="K162" i="159" s="1"/>
  <c r="H162" i="160" s="1"/>
  <c r="K162" i="160" s="1"/>
  <c r="H162" i="161" s="1"/>
  <c r="K162" i="161" s="1"/>
  <c r="H162" i="162" s="1"/>
  <c r="K162" i="162" s="1"/>
  <c r="H162" i="163" s="1"/>
  <c r="K162" i="163" s="1"/>
  <c r="K125" i="154"/>
  <c r="H125" i="155" s="1"/>
  <c r="K125" i="155" s="1"/>
  <c r="H125" i="156" s="1"/>
  <c r="K125" i="156" s="1"/>
  <c r="H125" i="157" s="1"/>
  <c r="K125" i="157" s="1"/>
  <c r="H125" i="158" s="1"/>
  <c r="K125" i="158" s="1"/>
  <c r="H125" i="159" s="1"/>
  <c r="K125" i="159" s="1"/>
  <c r="H125" i="160" s="1"/>
  <c r="K125" i="160" s="1"/>
  <c r="H125" i="161" s="1"/>
  <c r="K125" i="161" s="1"/>
  <c r="H125" i="162" s="1"/>
  <c r="K125" i="162" s="1"/>
  <c r="H125" i="163" s="1"/>
  <c r="K125" i="163" s="1"/>
  <c r="K165" i="154"/>
  <c r="H165" i="155" s="1"/>
  <c r="K165" i="155" s="1"/>
  <c r="H165" i="156" s="1"/>
  <c r="K165" i="156" s="1"/>
  <c r="H165" i="157" s="1"/>
  <c r="K165" i="157" s="1"/>
  <c r="H165" i="158" s="1"/>
  <c r="K165" i="158" s="1"/>
  <c r="H165" i="159" s="1"/>
  <c r="K165" i="159" s="1"/>
  <c r="H165" i="160" s="1"/>
  <c r="K165" i="160" s="1"/>
  <c r="H165" i="161" s="1"/>
  <c r="K165" i="161" s="1"/>
  <c r="H165" i="162" s="1"/>
  <c r="K165" i="162" s="1"/>
  <c r="H165" i="163" s="1"/>
  <c r="K165" i="163" s="1"/>
  <c r="K147" i="154"/>
  <c r="H147" i="155" s="1"/>
  <c r="K147" i="155" s="1"/>
  <c r="H147" i="156" s="1"/>
  <c r="K147" i="156" s="1"/>
  <c r="H147" i="157" s="1"/>
  <c r="K147" i="157" s="1"/>
  <c r="H147" i="158" s="1"/>
  <c r="K147" i="158" s="1"/>
  <c r="H147" i="159" s="1"/>
  <c r="K147" i="159" s="1"/>
  <c r="H147" i="160" s="1"/>
  <c r="K147" i="160" s="1"/>
  <c r="H147" i="161" s="1"/>
  <c r="K147" i="161" s="1"/>
  <c r="H147" i="162" s="1"/>
  <c r="K147" i="162" s="1"/>
  <c r="H147" i="163" s="1"/>
  <c r="K147" i="163" s="1"/>
  <c r="K92" i="154"/>
  <c r="H92" i="155" s="1"/>
  <c r="K92" i="155" s="1"/>
  <c r="H92" i="156" s="1"/>
  <c r="K92" i="156" s="1"/>
  <c r="H92" i="157" s="1"/>
  <c r="K92" i="157" s="1"/>
  <c r="H92" i="158" s="1"/>
  <c r="K92" i="158" s="1"/>
  <c r="H92" i="159" s="1"/>
  <c r="K92" i="159" s="1"/>
  <c r="H92" i="160" s="1"/>
  <c r="K92" i="160" s="1"/>
  <c r="H92" i="161" s="1"/>
  <c r="K92" i="161" s="1"/>
  <c r="H92" i="162" s="1"/>
  <c r="K92" i="162" s="1"/>
  <c r="H92" i="163" s="1"/>
  <c r="K92" i="163" s="1"/>
  <c r="K111" i="154"/>
  <c r="H111" i="155" s="1"/>
  <c r="K111" i="155" s="1"/>
  <c r="H111" i="156" s="1"/>
  <c r="K111" i="156" s="1"/>
  <c r="H111" i="157" s="1"/>
  <c r="K111" i="157" s="1"/>
  <c r="H111" i="158" s="1"/>
  <c r="K111" i="158" s="1"/>
  <c r="H111" i="159" s="1"/>
  <c r="K111" i="159" s="1"/>
  <c r="H111" i="160" s="1"/>
  <c r="K111" i="160" s="1"/>
  <c r="H111" i="161" s="1"/>
  <c r="K111" i="161" s="1"/>
  <c r="H111" i="162" s="1"/>
  <c r="K111" i="162" s="1"/>
  <c r="H111" i="163" s="1"/>
  <c r="K111" i="163" s="1"/>
  <c r="K90" i="154"/>
  <c r="H90" i="155" s="1"/>
  <c r="K90" i="155" s="1"/>
  <c r="H90" i="156" s="1"/>
  <c r="K90" i="156" s="1"/>
  <c r="H90" i="157" s="1"/>
  <c r="K90" i="157" s="1"/>
  <c r="H90" i="158" s="1"/>
  <c r="K90" i="158" s="1"/>
  <c r="H90" i="159" s="1"/>
  <c r="K90" i="159" s="1"/>
  <c r="H90" i="160" s="1"/>
  <c r="K90" i="160" s="1"/>
  <c r="H90" i="161" s="1"/>
  <c r="K90" i="161" s="1"/>
  <c r="H90" i="162" s="1"/>
  <c r="K90" i="162" s="1"/>
  <c r="H90" i="163" s="1"/>
  <c r="K90" i="163" s="1"/>
  <c r="K116" i="154"/>
  <c r="H116" i="155" s="1"/>
  <c r="K116" i="155" s="1"/>
  <c r="H116" i="156" s="1"/>
  <c r="K116" i="156" s="1"/>
  <c r="H116" i="157" s="1"/>
  <c r="K116" i="157" s="1"/>
  <c r="H116" i="158" s="1"/>
  <c r="K116" i="158" s="1"/>
  <c r="H116" i="159" s="1"/>
  <c r="K116" i="159" s="1"/>
  <c r="H116" i="160" s="1"/>
  <c r="K116" i="160" s="1"/>
  <c r="H116" i="161" s="1"/>
  <c r="K116" i="161" s="1"/>
  <c r="H116" i="162" s="1"/>
  <c r="K116" i="162" s="1"/>
  <c r="H116" i="163" s="1"/>
  <c r="K116" i="163" s="1"/>
  <c r="K82" i="154"/>
  <c r="H82" i="155" s="1"/>
  <c r="K82" i="155" s="1"/>
  <c r="H82" i="156" s="1"/>
  <c r="K82" i="156" s="1"/>
  <c r="H82" i="157" s="1"/>
  <c r="K82" i="157" s="1"/>
  <c r="H82" i="158" s="1"/>
  <c r="K82" i="158" s="1"/>
  <c r="H82" i="159" s="1"/>
  <c r="K82" i="159" s="1"/>
  <c r="H82" i="160" s="1"/>
  <c r="K82" i="160" s="1"/>
  <c r="H82" i="161" s="1"/>
  <c r="K82" i="161" s="1"/>
  <c r="H82" i="162" s="1"/>
  <c r="K82" i="162" s="1"/>
  <c r="H82" i="163" s="1"/>
  <c r="K82" i="163" s="1"/>
  <c r="K85" i="154"/>
  <c r="H85" i="155" s="1"/>
  <c r="K85" i="155" s="1"/>
  <c r="H85" i="156" s="1"/>
  <c r="K85" i="156" s="1"/>
  <c r="H85" i="157" s="1"/>
  <c r="K85" i="157" s="1"/>
  <c r="H85" i="158" s="1"/>
  <c r="K85" i="158" s="1"/>
  <c r="H85" i="159" s="1"/>
  <c r="K85" i="159" s="1"/>
  <c r="H85" i="160" s="1"/>
  <c r="K85" i="160" s="1"/>
  <c r="H85" i="161" s="1"/>
  <c r="K85" i="161" s="1"/>
  <c r="H85" i="162" s="1"/>
  <c r="K85" i="162" s="1"/>
  <c r="H85" i="163" s="1"/>
  <c r="K85" i="163" s="1"/>
  <c r="K129" i="154"/>
  <c r="H129" i="155" s="1"/>
  <c r="K129" i="155" s="1"/>
  <c r="H129" i="156" s="1"/>
  <c r="K129" i="156" s="1"/>
  <c r="H129" i="157" s="1"/>
  <c r="K129" i="157" s="1"/>
  <c r="H129" i="158" s="1"/>
  <c r="K129" i="158" s="1"/>
  <c r="H129" i="159" s="1"/>
  <c r="K129" i="159" s="1"/>
  <c r="H129" i="160" s="1"/>
  <c r="K129" i="160" s="1"/>
  <c r="H129" i="161" s="1"/>
  <c r="K129" i="161" s="1"/>
  <c r="H129" i="162" s="1"/>
  <c r="K129" i="162" s="1"/>
  <c r="H129" i="163" s="1"/>
  <c r="K129" i="163" s="1"/>
  <c r="K221" i="154"/>
  <c r="H221" i="155" s="1"/>
  <c r="K221" i="155" s="1"/>
  <c r="H221" i="156" s="1"/>
  <c r="K221" i="156" s="1"/>
  <c r="H221" i="157" s="1"/>
  <c r="K221" i="157" s="1"/>
  <c r="H221" i="158" s="1"/>
  <c r="K221" i="158" s="1"/>
  <c r="H221" i="159" s="1"/>
  <c r="K221" i="159" s="1"/>
  <c r="H221" i="160" s="1"/>
  <c r="K221" i="160" s="1"/>
  <c r="H221" i="161" s="1"/>
  <c r="K221" i="161" s="1"/>
  <c r="H221" i="162" s="1"/>
  <c r="K221" i="162" s="1"/>
  <c r="H221" i="163" s="1"/>
  <c r="K221" i="163" s="1"/>
  <c r="K91" i="154"/>
  <c r="H91" i="155" s="1"/>
  <c r="K91" i="155" s="1"/>
  <c r="H91" i="156" s="1"/>
  <c r="K91" i="156" s="1"/>
  <c r="H91" i="157" s="1"/>
  <c r="K91" i="157" s="1"/>
  <c r="H91" i="158" s="1"/>
  <c r="K91" i="158" s="1"/>
  <c r="H91" i="159" s="1"/>
  <c r="K91" i="159" s="1"/>
  <c r="H91" i="160" s="1"/>
  <c r="K91" i="160" s="1"/>
  <c r="H91" i="161" s="1"/>
  <c r="K91" i="161" s="1"/>
  <c r="H91" i="162" s="1"/>
  <c r="K91" i="162" s="1"/>
  <c r="H91" i="163" s="1"/>
  <c r="K91" i="163" s="1"/>
  <c r="K87" i="154"/>
  <c r="H87" i="155" s="1"/>
  <c r="K87" i="155" s="1"/>
  <c r="H87" i="156" s="1"/>
  <c r="K87" i="156" s="1"/>
  <c r="H87" i="157" s="1"/>
  <c r="K87" i="157" s="1"/>
  <c r="H87" i="158" s="1"/>
  <c r="K87" i="158" s="1"/>
  <c r="H87" i="159" s="1"/>
  <c r="K87" i="159" s="1"/>
  <c r="H87" i="160" s="1"/>
  <c r="K87" i="160" s="1"/>
  <c r="H87" i="161" s="1"/>
  <c r="K87" i="161" s="1"/>
  <c r="H87" i="162" s="1"/>
  <c r="K87" i="162" s="1"/>
  <c r="H87" i="163" s="1"/>
  <c r="K87" i="163" s="1"/>
  <c r="K166" i="154"/>
  <c r="H166" i="155" s="1"/>
  <c r="K166" i="155" s="1"/>
  <c r="H166" i="156" s="1"/>
  <c r="K166" i="156" s="1"/>
  <c r="H166" i="157" s="1"/>
  <c r="K166" i="157" s="1"/>
  <c r="H166" i="158" s="1"/>
  <c r="K166" i="158" s="1"/>
  <c r="H166" i="159" s="1"/>
  <c r="K166" i="159" s="1"/>
  <c r="H166" i="160" s="1"/>
  <c r="K166" i="160" s="1"/>
  <c r="H166" i="161" s="1"/>
  <c r="K166" i="161" s="1"/>
  <c r="H166" i="162" s="1"/>
  <c r="K166" i="162" s="1"/>
  <c r="H166" i="163" s="1"/>
  <c r="K166" i="163" s="1"/>
  <c r="K89" i="154"/>
  <c r="H89" i="155" s="1"/>
  <c r="K89" i="155" s="1"/>
  <c r="H89" i="156" s="1"/>
  <c r="K89" i="156" s="1"/>
  <c r="H89" i="157" s="1"/>
  <c r="K89" i="157" s="1"/>
  <c r="H89" i="158" s="1"/>
  <c r="K89" i="158" s="1"/>
  <c r="H89" i="159" s="1"/>
  <c r="K89" i="159" s="1"/>
  <c r="H89" i="160" s="1"/>
  <c r="K89" i="160" s="1"/>
  <c r="H89" i="161" s="1"/>
  <c r="K89" i="161" s="1"/>
  <c r="H89" i="162" s="1"/>
  <c r="K89" i="162" s="1"/>
  <c r="H89" i="163" s="1"/>
  <c r="K89" i="163" s="1"/>
  <c r="K96" i="154"/>
  <c r="H96" i="155" s="1"/>
  <c r="K96" i="155" s="1"/>
  <c r="H96" i="156" s="1"/>
  <c r="K96" i="156" s="1"/>
  <c r="H96" i="157" s="1"/>
  <c r="K96" i="157" s="1"/>
  <c r="H96" i="158" s="1"/>
  <c r="K96" i="158" s="1"/>
  <c r="H96" i="159" s="1"/>
  <c r="K96" i="159" s="1"/>
  <c r="H96" i="160" s="1"/>
  <c r="K96" i="160" s="1"/>
  <c r="H96" i="161" s="1"/>
  <c r="K96" i="161" s="1"/>
  <c r="H96" i="162" s="1"/>
  <c r="K96" i="162" s="1"/>
  <c r="H96" i="163" s="1"/>
  <c r="K96" i="163" s="1"/>
  <c r="K161" i="154"/>
  <c r="H161" i="155" s="1"/>
  <c r="K161" i="155" s="1"/>
  <c r="H161" i="156" s="1"/>
  <c r="K161" i="156" s="1"/>
  <c r="H161" i="157" s="1"/>
  <c r="K161" i="157" s="1"/>
  <c r="H161" i="158" s="1"/>
  <c r="K161" i="158" s="1"/>
  <c r="H161" i="159" s="1"/>
  <c r="K161" i="159" s="1"/>
  <c r="H161" i="160" s="1"/>
  <c r="K161" i="160" s="1"/>
  <c r="H161" i="161" s="1"/>
  <c r="K161" i="161" s="1"/>
  <c r="H161" i="162" s="1"/>
  <c r="K161" i="162" s="1"/>
  <c r="H161" i="163" s="1"/>
  <c r="K161" i="163" s="1"/>
  <c r="K133" i="154"/>
  <c r="H133" i="155" s="1"/>
  <c r="K133" i="155" s="1"/>
  <c r="H133" i="156" s="1"/>
  <c r="K133" i="156" s="1"/>
  <c r="H133" i="157" s="1"/>
  <c r="K133" i="157" s="1"/>
  <c r="H133" i="158" s="1"/>
  <c r="K133" i="158" s="1"/>
  <c r="H133" i="159" s="1"/>
  <c r="K133" i="159" s="1"/>
  <c r="H133" i="160" s="1"/>
  <c r="K133" i="160" s="1"/>
  <c r="H133" i="161" s="1"/>
  <c r="K133" i="161" s="1"/>
  <c r="H133" i="162" s="1"/>
  <c r="K133" i="162" s="1"/>
  <c r="H133" i="163" s="1"/>
  <c r="K133" i="163" s="1"/>
  <c r="K94" i="154"/>
  <c r="H94" i="155" s="1"/>
  <c r="K94" i="155" s="1"/>
  <c r="H94" i="156" s="1"/>
  <c r="K94" i="156" s="1"/>
  <c r="H94" i="157" s="1"/>
  <c r="K94" i="157" s="1"/>
  <c r="H94" i="158" s="1"/>
  <c r="K94" i="158" s="1"/>
  <c r="H94" i="159" s="1"/>
  <c r="K94" i="159" s="1"/>
  <c r="H94" i="160" s="1"/>
  <c r="K94" i="160" s="1"/>
  <c r="H94" i="161" s="1"/>
  <c r="K94" i="161" s="1"/>
  <c r="H94" i="162" s="1"/>
  <c r="K94" i="162" s="1"/>
  <c r="H94" i="163" s="1"/>
  <c r="K94" i="163" s="1"/>
  <c r="K109" i="154"/>
  <c r="H109" i="155" s="1"/>
  <c r="K109" i="155" s="1"/>
  <c r="H109" i="156" s="1"/>
  <c r="K109" i="156" s="1"/>
  <c r="H109" i="157" s="1"/>
  <c r="K109" i="157" s="1"/>
  <c r="H109" i="158" s="1"/>
  <c r="K109" i="158" s="1"/>
  <c r="H109" i="159" s="1"/>
  <c r="K109" i="159" s="1"/>
  <c r="H109" i="160" s="1"/>
  <c r="K109" i="160" s="1"/>
  <c r="H109" i="161" s="1"/>
  <c r="K109" i="161" s="1"/>
  <c r="H109" i="162" s="1"/>
  <c r="K109" i="162" s="1"/>
  <c r="H109" i="163" s="1"/>
  <c r="K109" i="163" s="1"/>
  <c r="K159" i="154"/>
  <c r="H159" i="155" s="1"/>
  <c r="K159" i="155" s="1"/>
  <c r="H159" i="156" s="1"/>
  <c r="K159" i="156" s="1"/>
  <c r="H159" i="157" s="1"/>
  <c r="K159" i="157" s="1"/>
  <c r="H159" i="158" s="1"/>
  <c r="K159" i="158" s="1"/>
  <c r="H159" i="159" s="1"/>
  <c r="K159" i="159" s="1"/>
  <c r="H159" i="160" s="1"/>
  <c r="K159" i="160" s="1"/>
  <c r="H159" i="161" s="1"/>
  <c r="K159" i="161" s="1"/>
  <c r="H159" i="162" s="1"/>
  <c r="K159" i="162" s="1"/>
  <c r="H159" i="163" s="1"/>
  <c r="K159" i="163" s="1"/>
  <c r="K103" i="154"/>
  <c r="H103" i="155" s="1"/>
  <c r="K103" i="155" s="1"/>
  <c r="H103" i="156" s="1"/>
  <c r="K103" i="156" s="1"/>
  <c r="H103" i="157" s="1"/>
  <c r="K103" i="157" s="1"/>
  <c r="H103" i="158" s="1"/>
  <c r="K103" i="158" s="1"/>
  <c r="H103" i="159" s="1"/>
  <c r="K103" i="159" s="1"/>
  <c r="H103" i="160" s="1"/>
  <c r="K103" i="160" s="1"/>
  <c r="H103" i="161" s="1"/>
  <c r="K103" i="161" s="1"/>
  <c r="H103" i="162" s="1"/>
  <c r="K103" i="162" s="1"/>
  <c r="H103" i="163" s="1"/>
  <c r="K103" i="163" s="1"/>
  <c r="K138" i="154"/>
  <c r="H138" i="155" s="1"/>
  <c r="K138" i="155" s="1"/>
  <c r="H138" i="156" s="1"/>
  <c r="K138" i="156" s="1"/>
  <c r="H138" i="157" s="1"/>
  <c r="K138" i="157" s="1"/>
  <c r="H138" i="158" s="1"/>
  <c r="K138" i="158" s="1"/>
  <c r="H138" i="159" s="1"/>
  <c r="K138" i="159" s="1"/>
  <c r="H138" i="160" s="1"/>
  <c r="K138" i="160" s="1"/>
  <c r="H138" i="161" s="1"/>
  <c r="K138" i="161" s="1"/>
  <c r="H138" i="162" s="1"/>
  <c r="K138" i="162" s="1"/>
  <c r="H138" i="163" s="1"/>
  <c r="K138" i="163" s="1"/>
  <c r="K88" i="154"/>
  <c r="H88" i="155" s="1"/>
  <c r="K88" i="155" s="1"/>
  <c r="H88" i="156" s="1"/>
  <c r="K88" i="156" s="1"/>
  <c r="H88" i="157" s="1"/>
  <c r="K88" i="157" s="1"/>
  <c r="H88" i="158" s="1"/>
  <c r="K88" i="158" s="1"/>
  <c r="H88" i="159" s="1"/>
  <c r="K88" i="159" s="1"/>
  <c r="H88" i="160" s="1"/>
  <c r="K88" i="160" s="1"/>
  <c r="H88" i="161" s="1"/>
  <c r="K88" i="161" s="1"/>
  <c r="H88" i="162" s="1"/>
  <c r="K88" i="162" s="1"/>
  <c r="H88" i="163" s="1"/>
  <c r="K88" i="163" s="1"/>
  <c r="O82" i="127" l="1"/>
  <c r="O241" i="126"/>
  <c r="B63" i="126" s="1"/>
  <c r="H175" i="126"/>
  <c r="K175" i="126" s="1"/>
  <c r="H233" i="126"/>
  <c r="K233" i="126" s="1"/>
  <c r="H130" i="126"/>
  <c r="K130" i="126" s="1"/>
  <c r="H113" i="126"/>
  <c r="K113" i="126" s="1"/>
  <c r="H196" i="126"/>
  <c r="K196" i="126" s="1"/>
  <c r="H193" i="126"/>
  <c r="K193" i="126" s="1"/>
  <c r="H171" i="126"/>
  <c r="K171" i="126" s="1"/>
  <c r="H220" i="126"/>
  <c r="K220" i="126" s="1"/>
  <c r="H143" i="126"/>
  <c r="K143" i="126" s="1"/>
  <c r="H110" i="126"/>
  <c r="K110" i="126" s="1"/>
  <c r="H218" i="126"/>
  <c r="K218" i="126" s="1"/>
  <c r="H226" i="126"/>
  <c r="K226" i="126" s="1"/>
  <c r="H219" i="126"/>
  <c r="K219" i="126" s="1"/>
  <c r="H139" i="126"/>
  <c r="K139" i="126" s="1"/>
  <c r="H153" i="126"/>
  <c r="K153" i="126" s="1"/>
  <c r="H107" i="126"/>
  <c r="K107" i="126" s="1"/>
  <c r="H134" i="126"/>
  <c r="K134" i="126" s="1"/>
  <c r="H216" i="126"/>
  <c r="K216" i="126" s="1"/>
  <c r="H157" i="126"/>
  <c r="K157" i="126" s="1"/>
  <c r="H126" i="126"/>
  <c r="K126" i="126" s="1"/>
  <c r="H145" i="126"/>
  <c r="K145" i="126" s="1"/>
  <c r="H231" i="126"/>
  <c r="K231" i="126" s="1"/>
  <c r="H191" i="126"/>
  <c r="K191" i="126" s="1"/>
  <c r="H211" i="126"/>
  <c r="K211" i="126" s="1"/>
  <c r="H185" i="126"/>
  <c r="K185" i="126" s="1"/>
  <c r="H173" i="127"/>
  <c r="K173" i="127" s="1"/>
  <c r="H170" i="126"/>
  <c r="K170" i="126" s="1"/>
  <c r="H184" i="126"/>
  <c r="K184" i="126" s="1"/>
  <c r="H140" i="126"/>
  <c r="K140" i="126" s="1"/>
  <c r="H201" i="126"/>
  <c r="K201" i="126" s="1"/>
  <c r="H238" i="126"/>
  <c r="K238" i="126" s="1"/>
  <c r="H176" i="127"/>
  <c r="K176" i="127" s="1"/>
  <c r="H215" i="126"/>
  <c r="K215" i="126" s="1"/>
  <c r="H179" i="126"/>
  <c r="K179" i="126" s="1"/>
  <c r="H212" i="126"/>
  <c r="K212" i="126" s="1"/>
  <c r="H227" i="126"/>
  <c r="K227" i="126" s="1"/>
  <c r="H181" i="126"/>
  <c r="K181" i="126" s="1"/>
  <c r="H229" i="126"/>
  <c r="K229" i="126" s="1"/>
  <c r="H132" i="126"/>
  <c r="K132" i="126" s="1"/>
  <c r="H177" i="126"/>
  <c r="K177" i="126" s="1"/>
  <c r="H149" i="126"/>
  <c r="K149" i="126" s="1"/>
  <c r="H182" i="126"/>
  <c r="K182" i="126" s="1"/>
  <c r="H174" i="126"/>
  <c r="K174" i="126" s="1"/>
  <c r="H188" i="127"/>
  <c r="K188" i="127" s="1"/>
  <c r="H209" i="126"/>
  <c r="K209" i="126" s="1"/>
  <c r="H169" i="126"/>
  <c r="K169" i="126" s="1"/>
  <c r="H222" i="126"/>
  <c r="K222" i="126" s="1"/>
  <c r="H200" i="127"/>
  <c r="K200" i="127" s="1"/>
  <c r="H124" i="126"/>
  <c r="K124" i="126" s="1"/>
  <c r="H117" i="126"/>
  <c r="K117" i="126" s="1"/>
  <c r="H152" i="127"/>
  <c r="K152" i="127" s="1"/>
  <c r="H187" i="126"/>
  <c r="K187" i="126" s="1"/>
  <c r="H154" i="126"/>
  <c r="K154" i="126" s="1"/>
  <c r="H100" i="126"/>
  <c r="K100" i="126" s="1"/>
  <c r="H232" i="126"/>
  <c r="K232" i="126" s="1"/>
  <c r="H158" i="126"/>
  <c r="K158" i="126" s="1"/>
  <c r="H204" i="126"/>
  <c r="K204" i="126" s="1"/>
  <c r="H105" i="126"/>
  <c r="K105" i="126" s="1"/>
  <c r="H230" i="126"/>
  <c r="K230" i="126" s="1"/>
  <c r="H141" i="126"/>
  <c r="K141" i="126" s="1"/>
  <c r="H240" i="126"/>
  <c r="K240" i="126" s="1"/>
  <c r="H197" i="126"/>
  <c r="K197" i="126" s="1"/>
  <c r="H207" i="126"/>
  <c r="K207" i="126" s="1"/>
  <c r="H127" i="126"/>
  <c r="K127" i="126" s="1"/>
  <c r="H214" i="126"/>
  <c r="K214" i="126" s="1"/>
  <c r="H164" i="127"/>
  <c r="K164" i="127" s="1"/>
  <c r="H225" i="126"/>
  <c r="K225" i="126" s="1"/>
  <c r="H168" i="126"/>
  <c r="K168" i="126" s="1"/>
  <c r="H163" i="126"/>
  <c r="K163" i="126" s="1"/>
  <c r="H206" i="126"/>
  <c r="K206" i="126" s="1"/>
  <c r="H234" i="126"/>
  <c r="K234" i="126" s="1"/>
  <c r="H213" i="126"/>
  <c r="K213" i="126" s="1"/>
  <c r="H189" i="126"/>
  <c r="K189" i="126" s="1"/>
  <c r="H137" i="126"/>
  <c r="K137" i="126" s="1"/>
  <c r="H131" i="126"/>
  <c r="K131" i="126" s="1"/>
  <c r="H135" i="126"/>
  <c r="K135" i="126" s="1"/>
  <c r="H144" i="126"/>
  <c r="K144" i="126" s="1"/>
  <c r="H119" i="126"/>
  <c r="K119" i="126" s="1"/>
  <c r="H210" i="126"/>
  <c r="K210" i="126" s="1"/>
  <c r="H101" i="126"/>
  <c r="K101" i="126" s="1"/>
  <c r="H172" i="126"/>
  <c r="K172" i="126" s="1"/>
  <c r="H217" i="126"/>
  <c r="K217" i="126" s="1"/>
  <c r="H235" i="126"/>
  <c r="K235" i="126" s="1"/>
  <c r="H155" i="126"/>
  <c r="K155" i="126" s="1"/>
  <c r="H151" i="126"/>
  <c r="K151" i="126" s="1"/>
  <c r="H205" i="126"/>
  <c r="K205" i="126" s="1"/>
  <c r="H194" i="126"/>
  <c r="K194" i="126" s="1"/>
  <c r="H167" i="126"/>
  <c r="K167" i="126" s="1"/>
  <c r="H198" i="126"/>
  <c r="K198" i="126" s="1"/>
  <c r="H122" i="126"/>
  <c r="K122" i="126" s="1"/>
  <c r="H203" i="126"/>
  <c r="K203" i="126" s="1"/>
  <c r="H123" i="126"/>
  <c r="K123" i="126" s="1"/>
  <c r="H142" i="126"/>
  <c r="K142" i="126" s="1"/>
  <c r="H120" i="123"/>
  <c r="K120" i="123" s="1"/>
  <c r="H195" i="126"/>
  <c r="K195" i="126" s="1"/>
  <c r="H180" i="127"/>
  <c r="K180" i="127" s="1"/>
  <c r="H114" i="126"/>
  <c r="K114" i="126" s="1"/>
  <c r="H192" i="126"/>
  <c r="K192" i="126" s="1"/>
  <c r="H239" i="126"/>
  <c r="K239" i="126" s="1"/>
  <c r="H104" i="127"/>
  <c r="K104" i="127" s="1"/>
  <c r="O81" i="157"/>
  <c r="H223" i="126"/>
  <c r="K223" i="126" s="1"/>
  <c r="H112" i="126"/>
  <c r="K112" i="126" s="1"/>
  <c r="H183" i="126"/>
  <c r="K183" i="126" s="1"/>
  <c r="H146" i="126"/>
  <c r="K146" i="126" s="1"/>
  <c r="H228" i="126"/>
  <c r="K228" i="126" s="1"/>
  <c r="H236" i="126"/>
  <c r="K236" i="126" s="1"/>
  <c r="H121" i="126"/>
  <c r="K121" i="126" s="1"/>
  <c r="H202" i="126"/>
  <c r="K202" i="126" s="1"/>
  <c r="H186" i="126"/>
  <c r="K186" i="126" s="1"/>
  <c r="H224" i="126"/>
  <c r="K224" i="126" s="1"/>
  <c r="H237" i="126"/>
  <c r="K237" i="126" s="1"/>
  <c r="H102" i="126"/>
  <c r="K102" i="126" s="1"/>
  <c r="K98" i="116"/>
  <c r="B62" i="115"/>
  <c r="B66" i="114"/>
  <c r="K84" i="117"/>
  <c r="Q84" i="117"/>
  <c r="Q241" i="116"/>
  <c r="F36" i="117"/>
  <c r="F40" i="116"/>
  <c r="E108" i="126"/>
  <c r="E241" i="125"/>
  <c r="O82" i="128" l="1"/>
  <c r="O241" i="127"/>
  <c r="B63" i="127" s="1"/>
  <c r="H237" i="127"/>
  <c r="K237" i="127" s="1"/>
  <c r="H195" i="127"/>
  <c r="K195" i="127" s="1"/>
  <c r="H123" i="127"/>
  <c r="K123" i="127" s="1"/>
  <c r="H194" i="127"/>
  <c r="K194" i="127" s="1"/>
  <c r="H202" i="127"/>
  <c r="K202" i="127" s="1"/>
  <c r="H236" i="127"/>
  <c r="K236" i="127" s="1"/>
  <c r="H183" i="127"/>
  <c r="K183" i="127" s="1"/>
  <c r="H112" i="127"/>
  <c r="K112" i="127" s="1"/>
  <c r="O81" i="158"/>
  <c r="H198" i="127"/>
  <c r="K198" i="127" s="1"/>
  <c r="H155" i="127"/>
  <c r="K155" i="127" s="1"/>
  <c r="H210" i="127"/>
  <c r="K210" i="127" s="1"/>
  <c r="H163" i="127"/>
  <c r="K163" i="127" s="1"/>
  <c r="H225" i="127"/>
  <c r="K225" i="127" s="1"/>
  <c r="H105" i="127"/>
  <c r="K105" i="127" s="1"/>
  <c r="H124" i="127"/>
  <c r="K124" i="127" s="1"/>
  <c r="H169" i="127"/>
  <c r="K169" i="127" s="1"/>
  <c r="H181" i="127"/>
  <c r="K181" i="127" s="1"/>
  <c r="H212" i="127"/>
  <c r="K212" i="127" s="1"/>
  <c r="H231" i="127"/>
  <c r="K231" i="127" s="1"/>
  <c r="H216" i="127"/>
  <c r="K216" i="127" s="1"/>
  <c r="H139" i="127"/>
  <c r="K139" i="127" s="1"/>
  <c r="H110" i="127"/>
  <c r="K110" i="127" s="1"/>
  <c r="H220" i="127"/>
  <c r="K220" i="127" s="1"/>
  <c r="H130" i="127"/>
  <c r="K130" i="127" s="1"/>
  <c r="H102" i="127"/>
  <c r="K102" i="127" s="1"/>
  <c r="H224" i="127"/>
  <c r="K224" i="127" s="1"/>
  <c r="H121" i="127"/>
  <c r="K121" i="127" s="1"/>
  <c r="H228" i="127"/>
  <c r="K228" i="127" s="1"/>
  <c r="H142" i="127"/>
  <c r="K142" i="127" s="1"/>
  <c r="H167" i="127"/>
  <c r="K167" i="127" s="1"/>
  <c r="H235" i="127"/>
  <c r="K235" i="127" s="1"/>
  <c r="H217" i="127"/>
  <c r="K217" i="127" s="1"/>
  <c r="H144" i="127"/>
  <c r="K144" i="127" s="1"/>
  <c r="H131" i="127"/>
  <c r="K131" i="127" s="1"/>
  <c r="H189" i="127"/>
  <c r="K189" i="127" s="1"/>
  <c r="H234" i="127"/>
  <c r="K234" i="127" s="1"/>
  <c r="H158" i="127"/>
  <c r="K158" i="127" s="1"/>
  <c r="H232" i="127"/>
  <c r="K232" i="127" s="1"/>
  <c r="H152" i="128"/>
  <c r="K152" i="128" s="1"/>
  <c r="H188" i="128"/>
  <c r="K188" i="128" s="1"/>
  <c r="H174" i="127"/>
  <c r="K174" i="127" s="1"/>
  <c r="H182" i="127"/>
  <c r="K182" i="127" s="1"/>
  <c r="H149" i="127"/>
  <c r="K149" i="127" s="1"/>
  <c r="H215" i="127"/>
  <c r="K215" i="127" s="1"/>
  <c r="H140" i="127"/>
  <c r="K140" i="127" s="1"/>
  <c r="H184" i="127"/>
  <c r="K184" i="127" s="1"/>
  <c r="H170" i="127"/>
  <c r="K170" i="127" s="1"/>
  <c r="H211" i="127"/>
  <c r="K211" i="127" s="1"/>
  <c r="H145" i="127"/>
  <c r="K145" i="127" s="1"/>
  <c r="H134" i="127"/>
  <c r="K134" i="127" s="1"/>
  <c r="H219" i="127"/>
  <c r="K219" i="127" s="1"/>
  <c r="H127" i="127"/>
  <c r="K127" i="127" s="1"/>
  <c r="H240" i="127"/>
  <c r="K240" i="127" s="1"/>
  <c r="H154" i="127"/>
  <c r="K154" i="127" s="1"/>
  <c r="H187" i="127"/>
  <c r="K187" i="127" s="1"/>
  <c r="H117" i="127"/>
  <c r="K117" i="127" s="1"/>
  <c r="H209" i="127"/>
  <c r="K209" i="127" s="1"/>
  <c r="H177" i="127"/>
  <c r="K177" i="127" s="1"/>
  <c r="H132" i="127"/>
  <c r="K132" i="127" s="1"/>
  <c r="H229" i="127"/>
  <c r="K229" i="127" s="1"/>
  <c r="H227" i="127"/>
  <c r="K227" i="127" s="1"/>
  <c r="H179" i="127"/>
  <c r="K179" i="127" s="1"/>
  <c r="H176" i="128"/>
  <c r="K176" i="128" s="1"/>
  <c r="H238" i="127"/>
  <c r="K238" i="127" s="1"/>
  <c r="H173" i="128"/>
  <c r="K173" i="128" s="1"/>
  <c r="H191" i="127"/>
  <c r="K191" i="127" s="1"/>
  <c r="H157" i="127"/>
  <c r="K157" i="127" s="1"/>
  <c r="H153" i="127"/>
  <c r="K153" i="127" s="1"/>
  <c r="H226" i="127"/>
  <c r="K226" i="127" s="1"/>
  <c r="H143" i="127"/>
  <c r="K143" i="127" s="1"/>
  <c r="H193" i="127"/>
  <c r="K193" i="127" s="1"/>
  <c r="H233" i="127"/>
  <c r="K233" i="127" s="1"/>
  <c r="H186" i="127"/>
  <c r="K186" i="127" s="1"/>
  <c r="H192" i="127"/>
  <c r="K192" i="127" s="1"/>
  <c r="H180" i="128"/>
  <c r="K180" i="128" s="1"/>
  <c r="H120" i="124"/>
  <c r="K120" i="124" s="1"/>
  <c r="H203" i="127"/>
  <c r="K203" i="127" s="1"/>
  <c r="H101" i="127"/>
  <c r="K101" i="127" s="1"/>
  <c r="H146" i="127"/>
  <c r="K146" i="127" s="1"/>
  <c r="H223" i="127"/>
  <c r="K223" i="127" s="1"/>
  <c r="H104" i="128"/>
  <c r="K104" i="128" s="1"/>
  <c r="H239" i="127"/>
  <c r="K239" i="127" s="1"/>
  <c r="H114" i="127"/>
  <c r="K114" i="127" s="1"/>
  <c r="H122" i="127"/>
  <c r="K122" i="127" s="1"/>
  <c r="H205" i="127"/>
  <c r="K205" i="127" s="1"/>
  <c r="H151" i="127"/>
  <c r="K151" i="127" s="1"/>
  <c r="H172" i="127"/>
  <c r="K172" i="127" s="1"/>
  <c r="H119" i="127"/>
  <c r="K119" i="127" s="1"/>
  <c r="H135" i="127"/>
  <c r="K135" i="127" s="1"/>
  <c r="H137" i="127"/>
  <c r="K137" i="127" s="1"/>
  <c r="H213" i="127"/>
  <c r="K213" i="127" s="1"/>
  <c r="H206" i="127"/>
  <c r="K206" i="127" s="1"/>
  <c r="H168" i="127"/>
  <c r="K168" i="127" s="1"/>
  <c r="H164" i="128"/>
  <c r="K164" i="128" s="1"/>
  <c r="H214" i="127"/>
  <c r="K214" i="127" s="1"/>
  <c r="H207" i="127"/>
  <c r="K207" i="127" s="1"/>
  <c r="H197" i="127"/>
  <c r="K197" i="127" s="1"/>
  <c r="H141" i="127"/>
  <c r="K141" i="127" s="1"/>
  <c r="H230" i="127"/>
  <c r="K230" i="127" s="1"/>
  <c r="H204" i="127"/>
  <c r="K204" i="127" s="1"/>
  <c r="H100" i="127"/>
  <c r="K100" i="127" s="1"/>
  <c r="H200" i="128"/>
  <c r="K200" i="128" s="1"/>
  <c r="H222" i="127"/>
  <c r="K222" i="127" s="1"/>
  <c r="H201" i="127"/>
  <c r="K201" i="127" s="1"/>
  <c r="H185" i="127"/>
  <c r="K185" i="127" s="1"/>
  <c r="H126" i="127"/>
  <c r="K126" i="127" s="1"/>
  <c r="H107" i="127"/>
  <c r="K107" i="127" s="1"/>
  <c r="H218" i="127"/>
  <c r="K218" i="127" s="1"/>
  <c r="H171" i="127"/>
  <c r="K171" i="127" s="1"/>
  <c r="H196" i="127"/>
  <c r="K196" i="127" s="1"/>
  <c r="H113" i="127"/>
  <c r="K113" i="127" s="1"/>
  <c r="H175" i="127"/>
  <c r="K175" i="127" s="1"/>
  <c r="H98" i="117"/>
  <c r="B62" i="116"/>
  <c r="B66" i="115"/>
  <c r="H84" i="118"/>
  <c r="Q84" i="118"/>
  <c r="Q241" i="117"/>
  <c r="F36" i="118"/>
  <c r="F40" i="117"/>
  <c r="E108" i="127"/>
  <c r="E241" i="126"/>
  <c r="O82" i="129" l="1"/>
  <c r="O241" i="128"/>
  <c r="B63" i="128" s="1"/>
  <c r="H196" i="128"/>
  <c r="K196" i="128" s="1"/>
  <c r="H185" i="128"/>
  <c r="K185" i="128" s="1"/>
  <c r="H164" i="129"/>
  <c r="K164" i="129" s="1"/>
  <c r="H137" i="128"/>
  <c r="K137" i="128" s="1"/>
  <c r="H135" i="128"/>
  <c r="K135" i="128" s="1"/>
  <c r="H172" i="128"/>
  <c r="K172" i="128" s="1"/>
  <c r="H205" i="128"/>
  <c r="K205" i="128" s="1"/>
  <c r="H203" i="128"/>
  <c r="K203" i="128" s="1"/>
  <c r="H153" i="128"/>
  <c r="K153" i="128" s="1"/>
  <c r="H191" i="128"/>
  <c r="K191" i="128" s="1"/>
  <c r="H132" i="128"/>
  <c r="K132" i="128" s="1"/>
  <c r="H184" i="128"/>
  <c r="K184" i="128" s="1"/>
  <c r="H142" i="128"/>
  <c r="K142" i="128" s="1"/>
  <c r="H130" i="128"/>
  <c r="K130" i="128" s="1"/>
  <c r="H139" i="128"/>
  <c r="K139" i="128" s="1"/>
  <c r="H212" i="128"/>
  <c r="K212" i="128" s="1"/>
  <c r="H202" i="128"/>
  <c r="K202" i="128" s="1"/>
  <c r="H194" i="128"/>
  <c r="K194" i="128" s="1"/>
  <c r="H175" i="128"/>
  <c r="K175" i="128" s="1"/>
  <c r="H171" i="128"/>
  <c r="K171" i="128" s="1"/>
  <c r="H218" i="128"/>
  <c r="K218" i="128" s="1"/>
  <c r="H204" i="128"/>
  <c r="K204" i="128" s="1"/>
  <c r="H230" i="128"/>
  <c r="K230" i="128" s="1"/>
  <c r="H197" i="128"/>
  <c r="K197" i="128" s="1"/>
  <c r="H214" i="128"/>
  <c r="K214" i="128" s="1"/>
  <c r="H119" i="128"/>
  <c r="K119" i="128" s="1"/>
  <c r="H151" i="128"/>
  <c r="K151" i="128" s="1"/>
  <c r="H122" i="128"/>
  <c r="K122" i="128" s="1"/>
  <c r="H104" i="129"/>
  <c r="K104" i="129" s="1"/>
  <c r="H180" i="129"/>
  <c r="K180" i="129" s="1"/>
  <c r="H233" i="128"/>
  <c r="K233" i="128" s="1"/>
  <c r="H193" i="128"/>
  <c r="K193" i="128" s="1"/>
  <c r="H157" i="128"/>
  <c r="K157" i="128" s="1"/>
  <c r="H173" i="129"/>
  <c r="K173" i="129" s="1"/>
  <c r="H238" i="128"/>
  <c r="K238" i="128" s="1"/>
  <c r="H179" i="128"/>
  <c r="K179" i="128" s="1"/>
  <c r="H209" i="128"/>
  <c r="K209" i="128" s="1"/>
  <c r="H187" i="128"/>
  <c r="K187" i="128" s="1"/>
  <c r="H240" i="128"/>
  <c r="K240" i="128" s="1"/>
  <c r="H127" i="128"/>
  <c r="K127" i="128" s="1"/>
  <c r="H219" i="128"/>
  <c r="K219" i="128" s="1"/>
  <c r="H134" i="128"/>
  <c r="K134" i="128" s="1"/>
  <c r="H170" i="128"/>
  <c r="K170" i="128" s="1"/>
  <c r="H149" i="128"/>
  <c r="K149" i="128" s="1"/>
  <c r="H158" i="128"/>
  <c r="K158" i="128" s="1"/>
  <c r="H189" i="128"/>
  <c r="K189" i="128" s="1"/>
  <c r="H144" i="128"/>
  <c r="K144" i="128" s="1"/>
  <c r="H217" i="128"/>
  <c r="K217" i="128" s="1"/>
  <c r="H167" i="128"/>
  <c r="K167" i="128" s="1"/>
  <c r="H228" i="128"/>
  <c r="K228" i="128" s="1"/>
  <c r="H224" i="128"/>
  <c r="K224" i="128" s="1"/>
  <c r="H181" i="128"/>
  <c r="K181" i="128" s="1"/>
  <c r="H169" i="128"/>
  <c r="K169" i="128" s="1"/>
  <c r="H163" i="128"/>
  <c r="K163" i="128" s="1"/>
  <c r="H183" i="128"/>
  <c r="K183" i="128" s="1"/>
  <c r="H123" i="128"/>
  <c r="K123" i="128" s="1"/>
  <c r="H113" i="128"/>
  <c r="K113" i="128" s="1"/>
  <c r="H200" i="129"/>
  <c r="K200" i="129" s="1"/>
  <c r="H141" i="128"/>
  <c r="K141" i="128" s="1"/>
  <c r="H168" i="128"/>
  <c r="K168" i="128" s="1"/>
  <c r="H213" i="128"/>
  <c r="K213" i="128" s="1"/>
  <c r="H223" i="128"/>
  <c r="K223" i="128" s="1"/>
  <c r="H146" i="128"/>
  <c r="K146" i="128" s="1"/>
  <c r="H101" i="128"/>
  <c r="K101" i="128" s="1"/>
  <c r="H120" i="125"/>
  <c r="K120" i="125" s="1"/>
  <c r="H143" i="128"/>
  <c r="K143" i="128" s="1"/>
  <c r="H229" i="128"/>
  <c r="K229" i="128" s="1"/>
  <c r="H177" i="128"/>
  <c r="K177" i="128" s="1"/>
  <c r="H145" i="128"/>
  <c r="K145" i="128" s="1"/>
  <c r="H211" i="128"/>
  <c r="K211" i="128" s="1"/>
  <c r="H140" i="128"/>
  <c r="K140" i="128" s="1"/>
  <c r="H215" i="128"/>
  <c r="K215" i="128" s="1"/>
  <c r="H182" i="128"/>
  <c r="K182" i="128" s="1"/>
  <c r="H188" i="129"/>
  <c r="K188" i="129" s="1"/>
  <c r="H152" i="129"/>
  <c r="K152" i="129" s="1"/>
  <c r="H234" i="128"/>
  <c r="K234" i="128" s="1"/>
  <c r="H121" i="128"/>
  <c r="K121" i="128" s="1"/>
  <c r="H102" i="128"/>
  <c r="K102" i="128" s="1"/>
  <c r="H105" i="128"/>
  <c r="K105" i="128" s="1"/>
  <c r="H210" i="128"/>
  <c r="K210" i="128" s="1"/>
  <c r="H155" i="128"/>
  <c r="K155" i="128" s="1"/>
  <c r="O81" i="159"/>
  <c r="H195" i="128"/>
  <c r="K195" i="128" s="1"/>
  <c r="H107" i="128"/>
  <c r="K107" i="128" s="1"/>
  <c r="H126" i="128"/>
  <c r="K126" i="128" s="1"/>
  <c r="H201" i="128"/>
  <c r="K201" i="128" s="1"/>
  <c r="H222" i="128"/>
  <c r="K222" i="128" s="1"/>
  <c r="H100" i="128"/>
  <c r="K100" i="128" s="1"/>
  <c r="H207" i="128"/>
  <c r="K207" i="128" s="1"/>
  <c r="H206" i="128"/>
  <c r="K206" i="128" s="1"/>
  <c r="H114" i="128"/>
  <c r="K114" i="128" s="1"/>
  <c r="H239" i="128"/>
  <c r="K239" i="128" s="1"/>
  <c r="H192" i="128"/>
  <c r="K192" i="128" s="1"/>
  <c r="H186" i="128"/>
  <c r="K186" i="128" s="1"/>
  <c r="H226" i="128"/>
  <c r="K226" i="128" s="1"/>
  <c r="H176" i="129"/>
  <c r="K176" i="129" s="1"/>
  <c r="H227" i="128"/>
  <c r="K227" i="128" s="1"/>
  <c r="H117" i="128"/>
  <c r="K117" i="128" s="1"/>
  <c r="H154" i="128"/>
  <c r="K154" i="128" s="1"/>
  <c r="H174" i="128"/>
  <c r="K174" i="128" s="1"/>
  <c r="H232" i="128"/>
  <c r="K232" i="128" s="1"/>
  <c r="H131" i="128"/>
  <c r="K131" i="128" s="1"/>
  <c r="H235" i="128"/>
  <c r="K235" i="128" s="1"/>
  <c r="H220" i="128"/>
  <c r="K220" i="128" s="1"/>
  <c r="H110" i="128"/>
  <c r="K110" i="128" s="1"/>
  <c r="H216" i="128"/>
  <c r="K216" i="128" s="1"/>
  <c r="H231" i="128"/>
  <c r="K231" i="128" s="1"/>
  <c r="H124" i="128"/>
  <c r="K124" i="128" s="1"/>
  <c r="H225" i="128"/>
  <c r="K225" i="128" s="1"/>
  <c r="H198" i="128"/>
  <c r="K198" i="128" s="1"/>
  <c r="H112" i="128"/>
  <c r="K112" i="128" s="1"/>
  <c r="H236" i="128"/>
  <c r="K236" i="128" s="1"/>
  <c r="H237" i="128"/>
  <c r="K237" i="128" s="1"/>
  <c r="K98" i="117"/>
  <c r="K84" i="118"/>
  <c r="Q84" i="119"/>
  <c r="Q241" i="118"/>
  <c r="B62" i="117"/>
  <c r="B66" i="116"/>
  <c r="F36" i="119"/>
  <c r="F40" i="118"/>
  <c r="E108" i="128"/>
  <c r="E241" i="127"/>
  <c r="O82" i="130" l="1"/>
  <c r="O241" i="129"/>
  <c r="B63" i="129" s="1"/>
  <c r="H198" i="129"/>
  <c r="K198" i="129" s="1"/>
  <c r="H124" i="129"/>
  <c r="K124" i="129" s="1"/>
  <c r="H174" i="129"/>
  <c r="K174" i="129" s="1"/>
  <c r="H154" i="129"/>
  <c r="K154" i="129" s="1"/>
  <c r="H226" i="129"/>
  <c r="K226" i="129" s="1"/>
  <c r="H192" i="129"/>
  <c r="K192" i="129" s="1"/>
  <c r="H100" i="129"/>
  <c r="K100" i="129" s="1"/>
  <c r="H107" i="129"/>
  <c r="K107" i="129" s="1"/>
  <c r="H211" i="129"/>
  <c r="K211" i="129" s="1"/>
  <c r="H213" i="129"/>
  <c r="K213" i="129" s="1"/>
  <c r="H200" i="130"/>
  <c r="K200" i="130" s="1"/>
  <c r="H113" i="129"/>
  <c r="K113" i="129" s="1"/>
  <c r="H163" i="129"/>
  <c r="K163" i="129" s="1"/>
  <c r="H167" i="129"/>
  <c r="K167" i="129" s="1"/>
  <c r="H149" i="129"/>
  <c r="K149" i="129" s="1"/>
  <c r="H170" i="129"/>
  <c r="K170" i="129" s="1"/>
  <c r="H127" i="129"/>
  <c r="K127" i="129" s="1"/>
  <c r="H187" i="129"/>
  <c r="K187" i="129" s="1"/>
  <c r="H173" i="130"/>
  <c r="K173" i="130" s="1"/>
  <c r="H193" i="129"/>
  <c r="K193" i="129" s="1"/>
  <c r="H180" i="130"/>
  <c r="K180" i="130" s="1"/>
  <c r="H104" i="130"/>
  <c r="K104" i="130" s="1"/>
  <c r="H122" i="129"/>
  <c r="K122" i="129" s="1"/>
  <c r="H230" i="129"/>
  <c r="K230" i="129" s="1"/>
  <c r="H218" i="129"/>
  <c r="K218" i="129" s="1"/>
  <c r="H202" i="129"/>
  <c r="K202" i="129" s="1"/>
  <c r="H142" i="129"/>
  <c r="K142" i="129" s="1"/>
  <c r="H191" i="129"/>
  <c r="K191" i="129" s="1"/>
  <c r="H153" i="129"/>
  <c r="K153" i="129" s="1"/>
  <c r="H137" i="129"/>
  <c r="K137" i="129" s="1"/>
  <c r="H237" i="129"/>
  <c r="K237" i="129" s="1"/>
  <c r="H112" i="129"/>
  <c r="K112" i="129" s="1"/>
  <c r="H216" i="129"/>
  <c r="K216" i="129" s="1"/>
  <c r="H220" i="129"/>
  <c r="K220" i="129" s="1"/>
  <c r="H227" i="129"/>
  <c r="K227" i="129" s="1"/>
  <c r="H186" i="129"/>
  <c r="K186" i="129" s="1"/>
  <c r="H239" i="129"/>
  <c r="K239" i="129" s="1"/>
  <c r="H206" i="129"/>
  <c r="K206" i="129" s="1"/>
  <c r="H210" i="129"/>
  <c r="K210" i="129" s="1"/>
  <c r="H102" i="129"/>
  <c r="K102" i="129" s="1"/>
  <c r="H152" i="130"/>
  <c r="K152" i="130" s="1"/>
  <c r="H215" i="129"/>
  <c r="K215" i="129" s="1"/>
  <c r="H145" i="129"/>
  <c r="K145" i="129" s="1"/>
  <c r="H229" i="129"/>
  <c r="K229" i="129" s="1"/>
  <c r="H101" i="129"/>
  <c r="K101" i="129" s="1"/>
  <c r="H141" i="129"/>
  <c r="K141" i="129" s="1"/>
  <c r="H123" i="129"/>
  <c r="K123" i="129" s="1"/>
  <c r="H224" i="129"/>
  <c r="K224" i="129" s="1"/>
  <c r="H217" i="129"/>
  <c r="K217" i="129" s="1"/>
  <c r="H189" i="129"/>
  <c r="K189" i="129" s="1"/>
  <c r="H134" i="129"/>
  <c r="K134" i="129" s="1"/>
  <c r="H214" i="129"/>
  <c r="K214" i="129" s="1"/>
  <c r="H204" i="129"/>
  <c r="K204" i="129" s="1"/>
  <c r="H212" i="129"/>
  <c r="K212" i="129" s="1"/>
  <c r="H130" i="129"/>
  <c r="K130" i="129" s="1"/>
  <c r="H184" i="129"/>
  <c r="K184" i="129" s="1"/>
  <c r="H132" i="129"/>
  <c r="K132" i="129" s="1"/>
  <c r="H172" i="129"/>
  <c r="K172" i="129" s="1"/>
  <c r="H225" i="129"/>
  <c r="K225" i="129" s="1"/>
  <c r="H110" i="129"/>
  <c r="K110" i="129" s="1"/>
  <c r="H232" i="129"/>
  <c r="K232" i="129" s="1"/>
  <c r="H117" i="129"/>
  <c r="K117" i="129" s="1"/>
  <c r="H114" i="129"/>
  <c r="K114" i="129" s="1"/>
  <c r="H207" i="129"/>
  <c r="K207" i="129" s="1"/>
  <c r="H222" i="129"/>
  <c r="K222" i="129" s="1"/>
  <c r="H126" i="129"/>
  <c r="K126" i="129" s="1"/>
  <c r="H195" i="129"/>
  <c r="K195" i="129" s="1"/>
  <c r="O81" i="160"/>
  <c r="H105" i="129"/>
  <c r="K105" i="129" s="1"/>
  <c r="H140" i="129"/>
  <c r="K140" i="129" s="1"/>
  <c r="H143" i="129"/>
  <c r="K143" i="129" s="1"/>
  <c r="H146" i="129"/>
  <c r="K146" i="129" s="1"/>
  <c r="H144" i="129"/>
  <c r="K144" i="129" s="1"/>
  <c r="H219" i="129"/>
  <c r="K219" i="129" s="1"/>
  <c r="H179" i="129"/>
  <c r="K179" i="129" s="1"/>
  <c r="H157" i="129"/>
  <c r="K157" i="129" s="1"/>
  <c r="H233" i="129"/>
  <c r="K233" i="129" s="1"/>
  <c r="H119" i="129"/>
  <c r="K119" i="129" s="1"/>
  <c r="H197" i="129"/>
  <c r="K197" i="129" s="1"/>
  <c r="H171" i="129"/>
  <c r="K171" i="129" s="1"/>
  <c r="H175" i="129"/>
  <c r="K175" i="129" s="1"/>
  <c r="H203" i="129"/>
  <c r="K203" i="129" s="1"/>
  <c r="H185" i="129"/>
  <c r="K185" i="129" s="1"/>
  <c r="H236" i="129"/>
  <c r="K236" i="129" s="1"/>
  <c r="H231" i="129"/>
  <c r="K231" i="129" s="1"/>
  <c r="H235" i="129"/>
  <c r="K235" i="129" s="1"/>
  <c r="H131" i="129"/>
  <c r="K131" i="129" s="1"/>
  <c r="H176" i="130"/>
  <c r="K176" i="130" s="1"/>
  <c r="H201" i="129"/>
  <c r="K201" i="129" s="1"/>
  <c r="H155" i="129"/>
  <c r="K155" i="129" s="1"/>
  <c r="H121" i="129"/>
  <c r="K121" i="129" s="1"/>
  <c r="H234" i="129"/>
  <c r="K234" i="129" s="1"/>
  <c r="H188" i="130"/>
  <c r="K188" i="130" s="1"/>
  <c r="H182" i="129"/>
  <c r="K182" i="129" s="1"/>
  <c r="H177" i="129"/>
  <c r="K177" i="129" s="1"/>
  <c r="H120" i="126"/>
  <c r="K120" i="126" s="1"/>
  <c r="H223" i="129"/>
  <c r="K223" i="129" s="1"/>
  <c r="H168" i="129"/>
  <c r="K168" i="129" s="1"/>
  <c r="H183" i="129"/>
  <c r="K183" i="129" s="1"/>
  <c r="H169" i="129"/>
  <c r="K169" i="129" s="1"/>
  <c r="H181" i="129"/>
  <c r="K181" i="129" s="1"/>
  <c r="H228" i="129"/>
  <c r="K228" i="129" s="1"/>
  <c r="H158" i="129"/>
  <c r="K158" i="129" s="1"/>
  <c r="H240" i="129"/>
  <c r="K240" i="129" s="1"/>
  <c r="H209" i="129"/>
  <c r="K209" i="129" s="1"/>
  <c r="H238" i="129"/>
  <c r="K238" i="129" s="1"/>
  <c r="H151" i="129"/>
  <c r="K151" i="129" s="1"/>
  <c r="H194" i="129"/>
  <c r="K194" i="129" s="1"/>
  <c r="H139" i="129"/>
  <c r="K139" i="129" s="1"/>
  <c r="H205" i="129"/>
  <c r="K205" i="129" s="1"/>
  <c r="H135" i="129"/>
  <c r="K135" i="129" s="1"/>
  <c r="H164" i="130"/>
  <c r="K164" i="130" s="1"/>
  <c r="H196" i="129"/>
  <c r="K196" i="129" s="1"/>
  <c r="H98" i="118"/>
  <c r="Q84" i="120"/>
  <c r="Q241" i="119"/>
  <c r="B62" i="118"/>
  <c r="B66" i="117"/>
  <c r="H84" i="119"/>
  <c r="F36" i="120"/>
  <c r="F40" i="119"/>
  <c r="E108" i="129"/>
  <c r="E241" i="128"/>
  <c r="O82" i="131" l="1"/>
  <c r="O241" i="130"/>
  <c r="B63" i="130" s="1"/>
  <c r="H196" i="130"/>
  <c r="K196" i="130" s="1"/>
  <c r="H135" i="130"/>
  <c r="K135" i="130" s="1"/>
  <c r="H194" i="130"/>
  <c r="K194" i="130" s="1"/>
  <c r="H209" i="130"/>
  <c r="K209" i="130" s="1"/>
  <c r="H169" i="130"/>
  <c r="K169" i="130" s="1"/>
  <c r="H120" i="127"/>
  <c r="K120" i="127" s="1"/>
  <c r="H176" i="131"/>
  <c r="K176" i="131" s="1"/>
  <c r="H231" i="130"/>
  <c r="K231" i="130" s="1"/>
  <c r="H203" i="130"/>
  <c r="K203" i="130" s="1"/>
  <c r="H171" i="130"/>
  <c r="K171" i="130" s="1"/>
  <c r="H119" i="130"/>
  <c r="K119" i="130" s="1"/>
  <c r="H144" i="130"/>
  <c r="K144" i="130" s="1"/>
  <c r="H195" i="130"/>
  <c r="K195" i="130" s="1"/>
  <c r="H207" i="130"/>
  <c r="K207" i="130" s="1"/>
  <c r="H132" i="130"/>
  <c r="K132" i="130" s="1"/>
  <c r="H184" i="130"/>
  <c r="K184" i="130" s="1"/>
  <c r="H130" i="130"/>
  <c r="K130" i="130" s="1"/>
  <c r="H214" i="130"/>
  <c r="K214" i="130" s="1"/>
  <c r="H215" i="130"/>
  <c r="K215" i="130" s="1"/>
  <c r="H186" i="130"/>
  <c r="K186" i="130" s="1"/>
  <c r="H220" i="130"/>
  <c r="K220" i="130" s="1"/>
  <c r="H191" i="130"/>
  <c r="K191" i="130" s="1"/>
  <c r="H218" i="130"/>
  <c r="K218" i="130" s="1"/>
  <c r="H180" i="131"/>
  <c r="K180" i="131" s="1"/>
  <c r="H173" i="131"/>
  <c r="K173" i="131" s="1"/>
  <c r="H127" i="130"/>
  <c r="K127" i="130" s="1"/>
  <c r="H149" i="130"/>
  <c r="K149" i="130" s="1"/>
  <c r="H163" i="130"/>
  <c r="K163" i="130" s="1"/>
  <c r="H168" i="130"/>
  <c r="K168" i="130" s="1"/>
  <c r="H223" i="130"/>
  <c r="K223" i="130" s="1"/>
  <c r="H177" i="130"/>
  <c r="K177" i="130" s="1"/>
  <c r="H188" i="131"/>
  <c r="K188" i="131" s="1"/>
  <c r="H234" i="130"/>
  <c r="K234" i="130" s="1"/>
  <c r="H201" i="130"/>
  <c r="K201" i="130" s="1"/>
  <c r="H197" i="130"/>
  <c r="K197" i="130" s="1"/>
  <c r="H146" i="130"/>
  <c r="K146" i="130" s="1"/>
  <c r="H105" i="130"/>
  <c r="K105" i="130" s="1"/>
  <c r="H134" i="130"/>
  <c r="K134" i="130" s="1"/>
  <c r="H217" i="130"/>
  <c r="K217" i="130" s="1"/>
  <c r="H229" i="130"/>
  <c r="K229" i="130" s="1"/>
  <c r="H145" i="130"/>
  <c r="K145" i="130" s="1"/>
  <c r="H206" i="130"/>
  <c r="K206" i="130" s="1"/>
  <c r="H112" i="130"/>
  <c r="K112" i="130" s="1"/>
  <c r="H137" i="130"/>
  <c r="K137" i="130" s="1"/>
  <c r="H142" i="130"/>
  <c r="K142" i="130" s="1"/>
  <c r="H122" i="130"/>
  <c r="K122" i="130" s="1"/>
  <c r="H193" i="130"/>
  <c r="K193" i="130" s="1"/>
  <c r="H187" i="130"/>
  <c r="K187" i="130" s="1"/>
  <c r="H213" i="130"/>
  <c r="K213" i="130" s="1"/>
  <c r="H107" i="130"/>
  <c r="K107" i="130" s="1"/>
  <c r="H192" i="130"/>
  <c r="K192" i="130" s="1"/>
  <c r="H226" i="130"/>
  <c r="K226" i="130" s="1"/>
  <c r="H174" i="130"/>
  <c r="K174" i="130" s="1"/>
  <c r="H124" i="130"/>
  <c r="K124" i="130" s="1"/>
  <c r="H164" i="131"/>
  <c r="K164" i="131" s="1"/>
  <c r="H205" i="130"/>
  <c r="K205" i="130" s="1"/>
  <c r="H139" i="130"/>
  <c r="K139" i="130" s="1"/>
  <c r="H238" i="130"/>
  <c r="K238" i="130" s="1"/>
  <c r="H228" i="130"/>
  <c r="K228" i="130" s="1"/>
  <c r="H183" i="130"/>
  <c r="K183" i="130" s="1"/>
  <c r="H182" i="130"/>
  <c r="K182" i="130" s="1"/>
  <c r="H121" i="130"/>
  <c r="K121" i="130" s="1"/>
  <c r="H131" i="130"/>
  <c r="K131" i="130" s="1"/>
  <c r="H175" i="130"/>
  <c r="K175" i="130" s="1"/>
  <c r="H233" i="130"/>
  <c r="K233" i="130" s="1"/>
  <c r="H179" i="130"/>
  <c r="K179" i="130" s="1"/>
  <c r="H143" i="130"/>
  <c r="K143" i="130" s="1"/>
  <c r="H126" i="130"/>
  <c r="K126" i="130" s="1"/>
  <c r="H232" i="130"/>
  <c r="K232" i="130" s="1"/>
  <c r="H110" i="130"/>
  <c r="K110" i="130" s="1"/>
  <c r="H212" i="130"/>
  <c r="K212" i="130" s="1"/>
  <c r="H141" i="130"/>
  <c r="K141" i="130" s="1"/>
  <c r="H152" i="131"/>
  <c r="K152" i="131" s="1"/>
  <c r="H239" i="130"/>
  <c r="K239" i="130" s="1"/>
  <c r="H227" i="130"/>
  <c r="K227" i="130" s="1"/>
  <c r="H216" i="130"/>
  <c r="K216" i="130" s="1"/>
  <c r="H153" i="130"/>
  <c r="K153" i="130" s="1"/>
  <c r="H230" i="130"/>
  <c r="K230" i="130" s="1"/>
  <c r="H104" i="131"/>
  <c r="K104" i="131" s="1"/>
  <c r="H113" i="130"/>
  <c r="K113" i="130" s="1"/>
  <c r="H154" i="130"/>
  <c r="K154" i="130" s="1"/>
  <c r="H198" i="130"/>
  <c r="K198" i="130" s="1"/>
  <c r="H151" i="130"/>
  <c r="K151" i="130" s="1"/>
  <c r="H240" i="130"/>
  <c r="K240" i="130" s="1"/>
  <c r="H158" i="130"/>
  <c r="K158" i="130" s="1"/>
  <c r="H181" i="130"/>
  <c r="K181" i="130" s="1"/>
  <c r="H155" i="130"/>
  <c r="K155" i="130" s="1"/>
  <c r="H235" i="130"/>
  <c r="K235" i="130" s="1"/>
  <c r="H236" i="130"/>
  <c r="K236" i="130" s="1"/>
  <c r="H185" i="130"/>
  <c r="K185" i="130" s="1"/>
  <c r="H157" i="130"/>
  <c r="K157" i="130" s="1"/>
  <c r="H219" i="130"/>
  <c r="K219" i="130" s="1"/>
  <c r="H140" i="130"/>
  <c r="K140" i="130" s="1"/>
  <c r="O81" i="161"/>
  <c r="H222" i="130"/>
  <c r="K222" i="130" s="1"/>
  <c r="H114" i="130"/>
  <c r="K114" i="130" s="1"/>
  <c r="H117" i="130"/>
  <c r="K117" i="130" s="1"/>
  <c r="H225" i="130"/>
  <c r="K225" i="130" s="1"/>
  <c r="H172" i="130"/>
  <c r="K172" i="130" s="1"/>
  <c r="H204" i="130"/>
  <c r="K204" i="130" s="1"/>
  <c r="H189" i="130"/>
  <c r="K189" i="130" s="1"/>
  <c r="H224" i="130"/>
  <c r="K224" i="130" s="1"/>
  <c r="H123" i="130"/>
  <c r="K123" i="130" s="1"/>
  <c r="H101" i="130"/>
  <c r="K101" i="130" s="1"/>
  <c r="H102" i="130"/>
  <c r="K102" i="130" s="1"/>
  <c r="H210" i="130"/>
  <c r="K210" i="130" s="1"/>
  <c r="H237" i="130"/>
  <c r="K237" i="130" s="1"/>
  <c r="H202" i="130"/>
  <c r="K202" i="130" s="1"/>
  <c r="H170" i="130"/>
  <c r="K170" i="130" s="1"/>
  <c r="H167" i="130"/>
  <c r="K167" i="130" s="1"/>
  <c r="H200" i="131"/>
  <c r="K200" i="131" s="1"/>
  <c r="H211" i="130"/>
  <c r="K211" i="130" s="1"/>
  <c r="H100" i="130"/>
  <c r="K100" i="130" s="1"/>
  <c r="K98" i="118"/>
  <c r="B62" i="119"/>
  <c r="B66" i="118"/>
  <c r="K84" i="119"/>
  <c r="Q84" i="121"/>
  <c r="Q241" i="120"/>
  <c r="F36" i="121"/>
  <c r="F40" i="120"/>
  <c r="E108" i="130"/>
  <c r="E241" i="129"/>
  <c r="O82" i="132" l="1"/>
  <c r="O241" i="131"/>
  <c r="B63" i="131" s="1"/>
  <c r="H237" i="131"/>
  <c r="K237" i="131" s="1"/>
  <c r="H210" i="131"/>
  <c r="K210" i="131" s="1"/>
  <c r="H101" i="131"/>
  <c r="K101" i="131" s="1"/>
  <c r="H224" i="131"/>
  <c r="K224" i="131" s="1"/>
  <c r="H222" i="131"/>
  <c r="K222" i="131" s="1"/>
  <c r="H219" i="131"/>
  <c r="K219" i="131" s="1"/>
  <c r="H198" i="131"/>
  <c r="K198" i="131" s="1"/>
  <c r="H141" i="131"/>
  <c r="K141" i="131" s="1"/>
  <c r="H212" i="131"/>
  <c r="K212" i="131" s="1"/>
  <c r="H126" i="131"/>
  <c r="K126" i="131" s="1"/>
  <c r="H143" i="131"/>
  <c r="K143" i="131" s="1"/>
  <c r="H183" i="131"/>
  <c r="K183" i="131" s="1"/>
  <c r="H139" i="131"/>
  <c r="K139" i="131" s="1"/>
  <c r="H205" i="131"/>
  <c r="K205" i="131" s="1"/>
  <c r="H192" i="131"/>
  <c r="K192" i="131" s="1"/>
  <c r="H213" i="131"/>
  <c r="K213" i="131" s="1"/>
  <c r="H193" i="131"/>
  <c r="K193" i="131" s="1"/>
  <c r="H142" i="131"/>
  <c r="K142" i="131" s="1"/>
  <c r="H137" i="131"/>
  <c r="K137" i="131" s="1"/>
  <c r="H112" i="131"/>
  <c r="K112" i="131" s="1"/>
  <c r="H229" i="131"/>
  <c r="K229" i="131" s="1"/>
  <c r="H223" i="131"/>
  <c r="K223" i="131" s="1"/>
  <c r="H173" i="132"/>
  <c r="K173" i="132" s="1"/>
  <c r="H218" i="131"/>
  <c r="K218" i="131" s="1"/>
  <c r="H184" i="131"/>
  <c r="K184" i="131" s="1"/>
  <c r="H207" i="131"/>
  <c r="K207" i="131" s="1"/>
  <c r="H176" i="132"/>
  <c r="K176" i="132" s="1"/>
  <c r="H194" i="131"/>
  <c r="K194" i="131" s="1"/>
  <c r="H135" i="131"/>
  <c r="K135" i="131" s="1"/>
  <c r="H100" i="131"/>
  <c r="K100" i="131" s="1"/>
  <c r="H211" i="131"/>
  <c r="K211" i="131" s="1"/>
  <c r="H167" i="131"/>
  <c r="K167" i="131" s="1"/>
  <c r="H102" i="131"/>
  <c r="K102" i="131" s="1"/>
  <c r="H204" i="131"/>
  <c r="K204" i="131" s="1"/>
  <c r="H117" i="131"/>
  <c r="K117" i="131" s="1"/>
  <c r="O81" i="162"/>
  <c r="H236" i="131"/>
  <c r="K236" i="131" s="1"/>
  <c r="H235" i="131"/>
  <c r="K235" i="131" s="1"/>
  <c r="H155" i="131"/>
  <c r="K155" i="131" s="1"/>
  <c r="H181" i="131"/>
  <c r="K181" i="131" s="1"/>
  <c r="H240" i="131"/>
  <c r="K240" i="131" s="1"/>
  <c r="H104" i="132"/>
  <c r="K104" i="132" s="1"/>
  <c r="H227" i="131"/>
  <c r="K227" i="131" s="1"/>
  <c r="H179" i="131"/>
  <c r="K179" i="131" s="1"/>
  <c r="H175" i="131"/>
  <c r="K175" i="131" s="1"/>
  <c r="H121" i="131"/>
  <c r="K121" i="131" s="1"/>
  <c r="H206" i="131"/>
  <c r="K206" i="131" s="1"/>
  <c r="H145" i="131"/>
  <c r="K145" i="131" s="1"/>
  <c r="H217" i="131"/>
  <c r="K217" i="131" s="1"/>
  <c r="H188" i="132"/>
  <c r="K188" i="132" s="1"/>
  <c r="H168" i="131"/>
  <c r="K168" i="131" s="1"/>
  <c r="H127" i="131"/>
  <c r="K127" i="131" s="1"/>
  <c r="H186" i="131"/>
  <c r="K186" i="131" s="1"/>
  <c r="H214" i="131"/>
  <c r="K214" i="131" s="1"/>
  <c r="H144" i="131"/>
  <c r="K144" i="131" s="1"/>
  <c r="H171" i="131"/>
  <c r="K171" i="131" s="1"/>
  <c r="H169" i="131"/>
  <c r="K169" i="131" s="1"/>
  <c r="H170" i="131"/>
  <c r="K170" i="131" s="1"/>
  <c r="H202" i="131"/>
  <c r="K202" i="131" s="1"/>
  <c r="H123" i="131"/>
  <c r="K123" i="131" s="1"/>
  <c r="H172" i="131"/>
  <c r="K172" i="131" s="1"/>
  <c r="H140" i="131"/>
  <c r="K140" i="131" s="1"/>
  <c r="H157" i="131"/>
  <c r="K157" i="131" s="1"/>
  <c r="H151" i="131"/>
  <c r="K151" i="131" s="1"/>
  <c r="H154" i="131"/>
  <c r="K154" i="131" s="1"/>
  <c r="H113" i="131"/>
  <c r="K113" i="131" s="1"/>
  <c r="H153" i="131"/>
  <c r="K153" i="131" s="1"/>
  <c r="H239" i="131"/>
  <c r="K239" i="131" s="1"/>
  <c r="H110" i="131"/>
  <c r="K110" i="131" s="1"/>
  <c r="H228" i="131"/>
  <c r="K228" i="131" s="1"/>
  <c r="H164" i="132"/>
  <c r="K164" i="132" s="1"/>
  <c r="H174" i="131"/>
  <c r="K174" i="131" s="1"/>
  <c r="H107" i="131"/>
  <c r="K107" i="131" s="1"/>
  <c r="H187" i="131"/>
  <c r="K187" i="131" s="1"/>
  <c r="H122" i="131"/>
  <c r="K122" i="131" s="1"/>
  <c r="H105" i="131"/>
  <c r="K105" i="131" s="1"/>
  <c r="H146" i="131"/>
  <c r="K146" i="131" s="1"/>
  <c r="H197" i="131"/>
  <c r="K197" i="131" s="1"/>
  <c r="H201" i="131"/>
  <c r="K201" i="131" s="1"/>
  <c r="H234" i="131"/>
  <c r="K234" i="131" s="1"/>
  <c r="H177" i="131"/>
  <c r="K177" i="131" s="1"/>
  <c r="H163" i="131"/>
  <c r="K163" i="131" s="1"/>
  <c r="H180" i="132"/>
  <c r="K180" i="132" s="1"/>
  <c r="H191" i="131"/>
  <c r="K191" i="131" s="1"/>
  <c r="H215" i="131"/>
  <c r="K215" i="131" s="1"/>
  <c r="H132" i="131"/>
  <c r="K132" i="131" s="1"/>
  <c r="H195" i="131"/>
  <c r="K195" i="131" s="1"/>
  <c r="H231" i="131"/>
  <c r="K231" i="131" s="1"/>
  <c r="H200" i="132"/>
  <c r="K200" i="132" s="1"/>
  <c r="H189" i="131"/>
  <c r="K189" i="131" s="1"/>
  <c r="H225" i="131"/>
  <c r="K225" i="131" s="1"/>
  <c r="H114" i="131"/>
  <c r="K114" i="131" s="1"/>
  <c r="H185" i="131"/>
  <c r="K185" i="131" s="1"/>
  <c r="H158" i="131"/>
  <c r="K158" i="131" s="1"/>
  <c r="H230" i="131"/>
  <c r="K230" i="131" s="1"/>
  <c r="H216" i="131"/>
  <c r="K216" i="131" s="1"/>
  <c r="H152" i="132"/>
  <c r="K152" i="132" s="1"/>
  <c r="H232" i="131"/>
  <c r="K232" i="131" s="1"/>
  <c r="H233" i="131"/>
  <c r="K233" i="131" s="1"/>
  <c r="H131" i="131"/>
  <c r="K131" i="131" s="1"/>
  <c r="H182" i="131"/>
  <c r="K182" i="131" s="1"/>
  <c r="H238" i="131"/>
  <c r="K238" i="131" s="1"/>
  <c r="H124" i="131"/>
  <c r="K124" i="131" s="1"/>
  <c r="H226" i="131"/>
  <c r="K226" i="131" s="1"/>
  <c r="H134" i="131"/>
  <c r="K134" i="131" s="1"/>
  <c r="H149" i="131"/>
  <c r="K149" i="131" s="1"/>
  <c r="H220" i="131"/>
  <c r="K220" i="131" s="1"/>
  <c r="H130" i="131"/>
  <c r="K130" i="131" s="1"/>
  <c r="H119" i="131"/>
  <c r="K119" i="131" s="1"/>
  <c r="H203" i="131"/>
  <c r="K203" i="131" s="1"/>
  <c r="H120" i="128"/>
  <c r="K120" i="128" s="1"/>
  <c r="H209" i="131"/>
  <c r="K209" i="131" s="1"/>
  <c r="H196" i="131"/>
  <c r="K196" i="131" s="1"/>
  <c r="H98" i="119"/>
  <c r="H84" i="120"/>
  <c r="Q84" i="122"/>
  <c r="Q241" i="121"/>
  <c r="B62" i="120"/>
  <c r="B66" i="119"/>
  <c r="F36" i="122"/>
  <c r="F40" i="121"/>
  <c r="E108" i="131"/>
  <c r="E241" i="130"/>
  <c r="O82" i="133" l="1"/>
  <c r="O241" i="132"/>
  <c r="B63" i="132" s="1"/>
  <c r="H209" i="132"/>
  <c r="K209" i="132" s="1"/>
  <c r="H119" i="132"/>
  <c r="K119" i="132" s="1"/>
  <c r="H149" i="132"/>
  <c r="K149" i="132" s="1"/>
  <c r="H134" i="132"/>
  <c r="K134" i="132" s="1"/>
  <c r="H182" i="132"/>
  <c r="K182" i="132" s="1"/>
  <c r="H152" i="133"/>
  <c r="K152" i="133" s="1"/>
  <c r="H158" i="132"/>
  <c r="K158" i="132" s="1"/>
  <c r="H132" i="132"/>
  <c r="K132" i="132" s="1"/>
  <c r="H191" i="132"/>
  <c r="K191" i="132" s="1"/>
  <c r="H163" i="132"/>
  <c r="K163" i="132" s="1"/>
  <c r="H107" i="132"/>
  <c r="K107" i="132" s="1"/>
  <c r="H164" i="133"/>
  <c r="K164" i="133" s="1"/>
  <c r="H228" i="132"/>
  <c r="K228" i="132" s="1"/>
  <c r="H157" i="132"/>
  <c r="K157" i="132" s="1"/>
  <c r="H123" i="132"/>
  <c r="K123" i="132" s="1"/>
  <c r="H170" i="132"/>
  <c r="K170" i="132" s="1"/>
  <c r="H121" i="132"/>
  <c r="K121" i="132" s="1"/>
  <c r="H104" i="133"/>
  <c r="K104" i="133" s="1"/>
  <c r="H104" i="134" s="1"/>
  <c r="K104" i="134" s="1"/>
  <c r="H240" i="132"/>
  <c r="K240" i="132" s="1"/>
  <c r="H117" i="132"/>
  <c r="K117" i="132" s="1"/>
  <c r="H102" i="132"/>
  <c r="K102" i="132" s="1"/>
  <c r="H207" i="132"/>
  <c r="K207" i="132" s="1"/>
  <c r="H173" i="133"/>
  <c r="K173" i="133" s="1"/>
  <c r="H137" i="132"/>
  <c r="K137" i="132" s="1"/>
  <c r="H193" i="132"/>
  <c r="K193" i="132" s="1"/>
  <c r="H213" i="132"/>
  <c r="K213" i="132" s="1"/>
  <c r="H224" i="132"/>
  <c r="K224" i="132" s="1"/>
  <c r="H210" i="132"/>
  <c r="K210" i="132" s="1"/>
  <c r="H124" i="132"/>
  <c r="K124" i="132" s="1"/>
  <c r="H238" i="132"/>
  <c r="K238" i="132" s="1"/>
  <c r="H131" i="132"/>
  <c r="K131" i="132" s="1"/>
  <c r="H216" i="132"/>
  <c r="K216" i="132" s="1"/>
  <c r="H185" i="132"/>
  <c r="K185" i="132" s="1"/>
  <c r="H225" i="132"/>
  <c r="K225" i="132" s="1"/>
  <c r="H231" i="132"/>
  <c r="K231" i="132" s="1"/>
  <c r="H177" i="132"/>
  <c r="K177" i="132" s="1"/>
  <c r="H234" i="132"/>
  <c r="K234" i="132" s="1"/>
  <c r="H197" i="132"/>
  <c r="K197" i="132" s="1"/>
  <c r="H105" i="132"/>
  <c r="K105" i="132" s="1"/>
  <c r="H122" i="132"/>
  <c r="K122" i="132" s="1"/>
  <c r="H174" i="132"/>
  <c r="K174" i="132" s="1"/>
  <c r="H153" i="132"/>
  <c r="K153" i="132" s="1"/>
  <c r="H154" i="132"/>
  <c r="K154" i="132" s="1"/>
  <c r="H140" i="132"/>
  <c r="K140" i="132" s="1"/>
  <c r="H169" i="132"/>
  <c r="K169" i="132" s="1"/>
  <c r="H186" i="132"/>
  <c r="K186" i="132" s="1"/>
  <c r="H127" i="132"/>
  <c r="K127" i="132" s="1"/>
  <c r="H217" i="132"/>
  <c r="K217" i="132" s="1"/>
  <c r="H206" i="132"/>
  <c r="K206" i="132" s="1"/>
  <c r="H179" i="132"/>
  <c r="K179" i="132" s="1"/>
  <c r="H155" i="132"/>
  <c r="K155" i="132" s="1"/>
  <c r="H135" i="132"/>
  <c r="K135" i="132" s="1"/>
  <c r="H223" i="132"/>
  <c r="K223" i="132" s="1"/>
  <c r="H229" i="132"/>
  <c r="K229" i="132" s="1"/>
  <c r="H139" i="132"/>
  <c r="K139" i="132" s="1"/>
  <c r="H126" i="132"/>
  <c r="K126" i="132" s="1"/>
  <c r="H212" i="132"/>
  <c r="K212" i="132" s="1"/>
  <c r="H198" i="132"/>
  <c r="K198" i="132" s="1"/>
  <c r="H219" i="132"/>
  <c r="K219" i="132" s="1"/>
  <c r="H101" i="132"/>
  <c r="K101" i="132" s="1"/>
  <c r="H237" i="132"/>
  <c r="K237" i="132" s="1"/>
  <c r="H196" i="132"/>
  <c r="K196" i="132" s="1"/>
  <c r="H120" i="129"/>
  <c r="K120" i="129" s="1"/>
  <c r="H203" i="132"/>
  <c r="K203" i="132" s="1"/>
  <c r="H130" i="132"/>
  <c r="K130" i="132" s="1"/>
  <c r="H189" i="132"/>
  <c r="K189" i="132" s="1"/>
  <c r="H215" i="132"/>
  <c r="K215" i="132" s="1"/>
  <c r="H180" i="133"/>
  <c r="K180" i="133" s="1"/>
  <c r="H146" i="132"/>
  <c r="K146" i="132" s="1"/>
  <c r="H187" i="132"/>
  <c r="K187" i="132" s="1"/>
  <c r="H239" i="132"/>
  <c r="K239" i="132" s="1"/>
  <c r="H113" i="132"/>
  <c r="K113" i="132" s="1"/>
  <c r="H151" i="132"/>
  <c r="K151" i="132" s="1"/>
  <c r="H172" i="132"/>
  <c r="K172" i="132" s="1"/>
  <c r="H202" i="132"/>
  <c r="K202" i="132" s="1"/>
  <c r="H144" i="132"/>
  <c r="K144" i="132" s="1"/>
  <c r="H168" i="132"/>
  <c r="K168" i="132" s="1"/>
  <c r="H181" i="132"/>
  <c r="K181" i="132" s="1"/>
  <c r="H236" i="132"/>
  <c r="K236" i="132" s="1"/>
  <c r="H211" i="132"/>
  <c r="K211" i="132" s="1"/>
  <c r="H176" i="133"/>
  <c r="K176" i="133" s="1"/>
  <c r="H184" i="132"/>
  <c r="K184" i="132" s="1"/>
  <c r="H112" i="132"/>
  <c r="K112" i="132" s="1"/>
  <c r="H142" i="132"/>
  <c r="K142" i="132" s="1"/>
  <c r="H183" i="132"/>
  <c r="K183" i="132" s="1"/>
  <c r="H143" i="132"/>
  <c r="K143" i="132" s="1"/>
  <c r="H220" i="132"/>
  <c r="K220" i="132" s="1"/>
  <c r="H226" i="132"/>
  <c r="K226" i="132" s="1"/>
  <c r="H233" i="132"/>
  <c r="K233" i="132" s="1"/>
  <c r="H232" i="132"/>
  <c r="K232" i="132" s="1"/>
  <c r="H230" i="132"/>
  <c r="K230" i="132" s="1"/>
  <c r="H114" i="132"/>
  <c r="K114" i="132" s="1"/>
  <c r="H200" i="133"/>
  <c r="K200" i="133" s="1"/>
  <c r="H195" i="132"/>
  <c r="K195" i="132" s="1"/>
  <c r="H201" i="132"/>
  <c r="K201" i="132" s="1"/>
  <c r="H110" i="132"/>
  <c r="K110" i="132" s="1"/>
  <c r="H171" i="132"/>
  <c r="K171" i="132" s="1"/>
  <c r="H214" i="132"/>
  <c r="K214" i="132" s="1"/>
  <c r="H188" i="133"/>
  <c r="K188" i="133" s="1"/>
  <c r="H145" i="132"/>
  <c r="K145" i="132" s="1"/>
  <c r="H175" i="132"/>
  <c r="K175" i="132" s="1"/>
  <c r="H227" i="132"/>
  <c r="K227" i="132" s="1"/>
  <c r="H235" i="132"/>
  <c r="K235" i="132" s="1"/>
  <c r="O81" i="163"/>
  <c r="H204" i="132"/>
  <c r="K204" i="132" s="1"/>
  <c r="H167" i="132"/>
  <c r="K167" i="132" s="1"/>
  <c r="H100" i="132"/>
  <c r="K100" i="132" s="1"/>
  <c r="H194" i="132"/>
  <c r="K194" i="132" s="1"/>
  <c r="H218" i="132"/>
  <c r="K218" i="132" s="1"/>
  <c r="H192" i="132"/>
  <c r="K192" i="132" s="1"/>
  <c r="H205" i="132"/>
  <c r="K205" i="132" s="1"/>
  <c r="H141" i="132"/>
  <c r="K141" i="132" s="1"/>
  <c r="H222" i="132"/>
  <c r="K222" i="132" s="1"/>
  <c r="K98" i="119"/>
  <c r="Q84" i="123"/>
  <c r="Q241" i="122"/>
  <c r="K84" i="120"/>
  <c r="B62" i="121"/>
  <c r="B66" i="120"/>
  <c r="F36" i="123"/>
  <c r="F40" i="122"/>
  <c r="E108" i="132"/>
  <c r="E241" i="131"/>
  <c r="O82" i="134" l="1"/>
  <c r="O241" i="133"/>
  <c r="B63" i="133" s="1"/>
  <c r="H141" i="133"/>
  <c r="K141" i="133" s="1"/>
  <c r="H192" i="133"/>
  <c r="K192" i="133" s="1"/>
  <c r="H175" i="133"/>
  <c r="K175" i="133" s="1"/>
  <c r="H195" i="133"/>
  <c r="K195" i="133" s="1"/>
  <c r="H230" i="133"/>
  <c r="K230" i="133" s="1"/>
  <c r="H226" i="133"/>
  <c r="K226" i="133" s="1"/>
  <c r="H220" i="133"/>
  <c r="K220" i="133" s="1"/>
  <c r="H142" i="133"/>
  <c r="K142" i="133" s="1"/>
  <c r="H184" i="133"/>
  <c r="K184" i="133" s="1"/>
  <c r="H120" i="130"/>
  <c r="K120" i="130" s="1"/>
  <c r="H198" i="133"/>
  <c r="K198" i="133" s="1"/>
  <c r="H126" i="133"/>
  <c r="K126" i="133" s="1"/>
  <c r="H206" i="133"/>
  <c r="K206" i="133" s="1"/>
  <c r="H169" i="133"/>
  <c r="K169" i="133" s="1"/>
  <c r="H105" i="133"/>
  <c r="K105" i="133" s="1"/>
  <c r="H238" i="133"/>
  <c r="K238" i="133" s="1"/>
  <c r="H210" i="133"/>
  <c r="K210" i="133" s="1"/>
  <c r="H193" i="133"/>
  <c r="K193" i="133" s="1"/>
  <c r="H173" i="134"/>
  <c r="K173" i="134" s="1"/>
  <c r="H102" i="133"/>
  <c r="K102" i="133" s="1"/>
  <c r="H121" i="133"/>
  <c r="K121" i="133" s="1"/>
  <c r="H123" i="133"/>
  <c r="K123" i="133" s="1"/>
  <c r="H157" i="133"/>
  <c r="K157" i="133" s="1"/>
  <c r="H164" i="134"/>
  <c r="K164" i="134" s="1"/>
  <c r="H163" i="133"/>
  <c r="K163" i="133" s="1"/>
  <c r="H132" i="133"/>
  <c r="K132" i="133" s="1"/>
  <c r="H205" i="133"/>
  <c r="K205" i="133" s="1"/>
  <c r="H194" i="133"/>
  <c r="K194" i="133" s="1"/>
  <c r="H235" i="133"/>
  <c r="K235" i="133" s="1"/>
  <c r="H227" i="133"/>
  <c r="K227" i="133" s="1"/>
  <c r="H110" i="133"/>
  <c r="K110" i="133" s="1"/>
  <c r="H236" i="133"/>
  <c r="K236" i="133" s="1"/>
  <c r="H168" i="133"/>
  <c r="K168" i="133" s="1"/>
  <c r="H172" i="133"/>
  <c r="K172" i="133" s="1"/>
  <c r="H239" i="133"/>
  <c r="K239" i="133" s="1"/>
  <c r="H187" i="133"/>
  <c r="K187" i="133" s="1"/>
  <c r="H180" i="134"/>
  <c r="K180" i="134" s="1"/>
  <c r="H189" i="133"/>
  <c r="K189" i="133" s="1"/>
  <c r="H130" i="133"/>
  <c r="K130" i="133" s="1"/>
  <c r="H101" i="133"/>
  <c r="K101" i="133" s="1"/>
  <c r="H135" i="133"/>
  <c r="K135" i="133" s="1"/>
  <c r="H155" i="133"/>
  <c r="K155" i="133" s="1"/>
  <c r="H154" i="133"/>
  <c r="K154" i="133" s="1"/>
  <c r="H197" i="133"/>
  <c r="K197" i="133" s="1"/>
  <c r="H177" i="133"/>
  <c r="K177" i="133" s="1"/>
  <c r="H185" i="133"/>
  <c r="K185" i="133" s="1"/>
  <c r="H240" i="133"/>
  <c r="K240" i="133" s="1"/>
  <c r="H191" i="133"/>
  <c r="K191" i="133" s="1"/>
  <c r="H158" i="133"/>
  <c r="K158" i="133" s="1"/>
  <c r="H182" i="133"/>
  <c r="K182" i="133" s="1"/>
  <c r="H134" i="133"/>
  <c r="K134" i="133" s="1"/>
  <c r="H119" i="133"/>
  <c r="K119" i="133" s="1"/>
  <c r="H222" i="133"/>
  <c r="K222" i="133" s="1"/>
  <c r="H167" i="133"/>
  <c r="K167" i="133" s="1"/>
  <c r="H204" i="133"/>
  <c r="K204" i="133" s="1"/>
  <c r="H145" i="133"/>
  <c r="K145" i="133" s="1"/>
  <c r="H171" i="133"/>
  <c r="K171" i="133" s="1"/>
  <c r="H201" i="133"/>
  <c r="K201" i="133" s="1"/>
  <c r="H232" i="133"/>
  <c r="K232" i="133" s="1"/>
  <c r="H176" i="134"/>
  <c r="K176" i="134" s="1"/>
  <c r="H181" i="133"/>
  <c r="K181" i="133" s="1"/>
  <c r="H144" i="133"/>
  <c r="K144" i="133" s="1"/>
  <c r="H202" i="133"/>
  <c r="K202" i="133" s="1"/>
  <c r="H151" i="133"/>
  <c r="K151" i="133" s="1"/>
  <c r="H146" i="133"/>
  <c r="K146" i="133" s="1"/>
  <c r="H215" i="133"/>
  <c r="K215" i="133" s="1"/>
  <c r="H203" i="133"/>
  <c r="K203" i="133" s="1"/>
  <c r="H139" i="133"/>
  <c r="K139" i="133" s="1"/>
  <c r="H127" i="133"/>
  <c r="K127" i="133" s="1"/>
  <c r="H153" i="133"/>
  <c r="K153" i="133" s="1"/>
  <c r="H174" i="133"/>
  <c r="K174" i="133" s="1"/>
  <c r="H213" i="133"/>
  <c r="K213" i="133" s="1"/>
  <c r="H137" i="133"/>
  <c r="K137" i="133" s="1"/>
  <c r="H117" i="133"/>
  <c r="K117" i="133" s="1"/>
  <c r="H170" i="133"/>
  <c r="K170" i="133" s="1"/>
  <c r="H209" i="133"/>
  <c r="K209" i="133" s="1"/>
  <c r="H218" i="133"/>
  <c r="K218" i="133" s="1"/>
  <c r="H100" i="133"/>
  <c r="K100" i="133" s="1"/>
  <c r="H188" i="134"/>
  <c r="K188" i="134" s="1"/>
  <c r="H214" i="133"/>
  <c r="K214" i="133" s="1"/>
  <c r="H200" i="134"/>
  <c r="K200" i="134" s="1"/>
  <c r="H114" i="133"/>
  <c r="K114" i="133" s="1"/>
  <c r="H233" i="133"/>
  <c r="K233" i="133" s="1"/>
  <c r="H143" i="133"/>
  <c r="K143" i="133" s="1"/>
  <c r="H183" i="133"/>
  <c r="K183" i="133" s="1"/>
  <c r="H112" i="133"/>
  <c r="K112" i="133" s="1"/>
  <c r="H211" i="133"/>
  <c r="K211" i="133" s="1"/>
  <c r="H113" i="133"/>
  <c r="K113" i="133" s="1"/>
  <c r="H196" i="133"/>
  <c r="K196" i="133" s="1"/>
  <c r="H237" i="133"/>
  <c r="K237" i="133" s="1"/>
  <c r="H219" i="133"/>
  <c r="K219" i="133" s="1"/>
  <c r="H212" i="133"/>
  <c r="K212" i="133" s="1"/>
  <c r="H229" i="133"/>
  <c r="K229" i="133" s="1"/>
  <c r="H223" i="133"/>
  <c r="K223" i="133" s="1"/>
  <c r="H179" i="133"/>
  <c r="K179" i="133" s="1"/>
  <c r="H217" i="133"/>
  <c r="K217" i="133" s="1"/>
  <c r="H186" i="133"/>
  <c r="K186" i="133" s="1"/>
  <c r="H140" i="133"/>
  <c r="K140" i="133" s="1"/>
  <c r="H122" i="133"/>
  <c r="K122" i="133" s="1"/>
  <c r="H234" i="133"/>
  <c r="K234" i="133" s="1"/>
  <c r="H231" i="133"/>
  <c r="K231" i="133" s="1"/>
  <c r="H225" i="133"/>
  <c r="K225" i="133" s="1"/>
  <c r="H216" i="133"/>
  <c r="K216" i="133" s="1"/>
  <c r="H131" i="133"/>
  <c r="K131" i="133" s="1"/>
  <c r="H124" i="133"/>
  <c r="K124" i="133" s="1"/>
  <c r="H224" i="133"/>
  <c r="K224" i="133" s="1"/>
  <c r="H207" i="133"/>
  <c r="K207" i="133" s="1"/>
  <c r="H104" i="135"/>
  <c r="K104" i="135" s="1"/>
  <c r="H228" i="133"/>
  <c r="K228" i="133" s="1"/>
  <c r="H107" i="133"/>
  <c r="K107" i="133" s="1"/>
  <c r="H152" i="134"/>
  <c r="K152" i="134" s="1"/>
  <c r="H149" i="133"/>
  <c r="K149" i="133" s="1"/>
  <c r="H98" i="120"/>
  <c r="H84" i="121"/>
  <c r="B62" i="122"/>
  <c r="B66" i="121"/>
  <c r="Q84" i="124"/>
  <c r="Q241" i="123"/>
  <c r="F36" i="124"/>
  <c r="F40" i="123"/>
  <c r="E108" i="133"/>
  <c r="E241" i="132"/>
  <c r="O82" i="135" l="1"/>
  <c r="O241" i="134"/>
  <c r="B63" i="134" s="1"/>
  <c r="H149" i="134"/>
  <c r="K149" i="134" s="1"/>
  <c r="H104" i="136"/>
  <c r="K104" i="136" s="1"/>
  <c r="H122" i="134"/>
  <c r="K122" i="134" s="1"/>
  <c r="H223" i="134"/>
  <c r="K223" i="134" s="1"/>
  <c r="H237" i="134"/>
  <c r="K237" i="134" s="1"/>
  <c r="H112" i="134"/>
  <c r="K112" i="134" s="1"/>
  <c r="H218" i="134"/>
  <c r="K218" i="134" s="1"/>
  <c r="H174" i="134"/>
  <c r="K174" i="134" s="1"/>
  <c r="H139" i="134"/>
  <c r="K139" i="134" s="1"/>
  <c r="H151" i="134"/>
  <c r="K151" i="134" s="1"/>
  <c r="H181" i="134"/>
  <c r="K181" i="134" s="1"/>
  <c r="H171" i="134"/>
  <c r="K171" i="134" s="1"/>
  <c r="H204" i="134"/>
  <c r="K204" i="134" s="1"/>
  <c r="H119" i="134"/>
  <c r="K119" i="134" s="1"/>
  <c r="H197" i="134"/>
  <c r="K197" i="134" s="1"/>
  <c r="H155" i="134"/>
  <c r="K155" i="134" s="1"/>
  <c r="H101" i="134"/>
  <c r="K101" i="134" s="1"/>
  <c r="H130" i="134"/>
  <c r="K130" i="134" s="1"/>
  <c r="H189" i="134"/>
  <c r="K189" i="134" s="1"/>
  <c r="H189" i="135" s="1"/>
  <c r="K189" i="135" s="1"/>
  <c r="H239" i="134"/>
  <c r="K239" i="134" s="1"/>
  <c r="H236" i="134"/>
  <c r="K236" i="134" s="1"/>
  <c r="H205" i="134"/>
  <c r="K205" i="134" s="1"/>
  <c r="H163" i="134"/>
  <c r="K163" i="134" s="1"/>
  <c r="H102" i="134"/>
  <c r="K102" i="134" s="1"/>
  <c r="H210" i="134"/>
  <c r="K210" i="134" s="1"/>
  <c r="H195" i="134"/>
  <c r="K195" i="134" s="1"/>
  <c r="H228" i="134"/>
  <c r="K228" i="134" s="1"/>
  <c r="H124" i="134"/>
  <c r="K124" i="134" s="1"/>
  <c r="H216" i="134"/>
  <c r="K216" i="134" s="1"/>
  <c r="H231" i="134"/>
  <c r="K231" i="134" s="1"/>
  <c r="H212" i="134"/>
  <c r="K212" i="134" s="1"/>
  <c r="H183" i="134"/>
  <c r="K183" i="134" s="1"/>
  <c r="H188" i="135"/>
  <c r="K188" i="135" s="1"/>
  <c r="H170" i="134"/>
  <c r="K170" i="134" s="1"/>
  <c r="H117" i="134"/>
  <c r="K117" i="134" s="1"/>
  <c r="H213" i="134"/>
  <c r="K213" i="134" s="1"/>
  <c r="H153" i="134"/>
  <c r="K153" i="134" s="1"/>
  <c r="H146" i="134"/>
  <c r="K146" i="134" s="1"/>
  <c r="H144" i="134"/>
  <c r="K144" i="134" s="1"/>
  <c r="H145" i="134"/>
  <c r="K145" i="134" s="1"/>
  <c r="H158" i="134"/>
  <c r="K158" i="134" s="1"/>
  <c r="H191" i="134"/>
  <c r="K191" i="134" s="1"/>
  <c r="H185" i="134"/>
  <c r="K185" i="134" s="1"/>
  <c r="H227" i="134"/>
  <c r="K227" i="134" s="1"/>
  <c r="H235" i="134"/>
  <c r="K235" i="134" s="1"/>
  <c r="H123" i="134"/>
  <c r="K123" i="134" s="1"/>
  <c r="H238" i="134"/>
  <c r="K238" i="134" s="1"/>
  <c r="H206" i="134"/>
  <c r="K206" i="134" s="1"/>
  <c r="H126" i="134"/>
  <c r="K126" i="134" s="1"/>
  <c r="H120" i="131"/>
  <c r="K120" i="131" s="1"/>
  <c r="H184" i="134"/>
  <c r="K184" i="134" s="1"/>
  <c r="H220" i="134"/>
  <c r="K220" i="134" s="1"/>
  <c r="H226" i="134"/>
  <c r="K226" i="134" s="1"/>
  <c r="H175" i="134"/>
  <c r="K175" i="134" s="1"/>
  <c r="H107" i="134"/>
  <c r="K107" i="134" s="1"/>
  <c r="H207" i="134"/>
  <c r="K207" i="134" s="1"/>
  <c r="H131" i="134"/>
  <c r="K131" i="134" s="1"/>
  <c r="H217" i="134"/>
  <c r="K217" i="134" s="1"/>
  <c r="H229" i="134"/>
  <c r="K229" i="134" s="1"/>
  <c r="H219" i="134"/>
  <c r="K219" i="134" s="1"/>
  <c r="H113" i="134"/>
  <c r="K113" i="134" s="1"/>
  <c r="H211" i="134"/>
  <c r="K211" i="134" s="1"/>
  <c r="H233" i="134"/>
  <c r="K233" i="134" s="1"/>
  <c r="H200" i="135"/>
  <c r="K200" i="135" s="1"/>
  <c r="H214" i="134"/>
  <c r="K214" i="134" s="1"/>
  <c r="H100" i="134"/>
  <c r="K100" i="134" s="1"/>
  <c r="H137" i="134"/>
  <c r="K137" i="134" s="1"/>
  <c r="H203" i="134"/>
  <c r="K203" i="134" s="1"/>
  <c r="H202" i="134"/>
  <c r="K202" i="134" s="1"/>
  <c r="H176" i="135"/>
  <c r="K176" i="135" s="1"/>
  <c r="H167" i="134"/>
  <c r="K167" i="134" s="1"/>
  <c r="H222" i="134"/>
  <c r="K222" i="134" s="1"/>
  <c r="H134" i="134"/>
  <c r="K134" i="134" s="1"/>
  <c r="H177" i="134"/>
  <c r="K177" i="134" s="1"/>
  <c r="H154" i="134"/>
  <c r="K154" i="134" s="1"/>
  <c r="H180" i="135"/>
  <c r="K180" i="135" s="1"/>
  <c r="H172" i="134"/>
  <c r="K172" i="134" s="1"/>
  <c r="H110" i="134"/>
  <c r="K110" i="134" s="1"/>
  <c r="H194" i="134"/>
  <c r="K194" i="134" s="1"/>
  <c r="H132" i="134"/>
  <c r="K132" i="134" s="1"/>
  <c r="H164" i="135"/>
  <c r="K164" i="135" s="1"/>
  <c r="H121" i="134"/>
  <c r="K121" i="134" s="1"/>
  <c r="H230" i="134"/>
  <c r="K230" i="134" s="1"/>
  <c r="H152" i="135"/>
  <c r="K152" i="135" s="1"/>
  <c r="H224" i="134"/>
  <c r="K224" i="134" s="1"/>
  <c r="H225" i="134"/>
  <c r="K225" i="134" s="1"/>
  <c r="H234" i="134"/>
  <c r="K234" i="134" s="1"/>
  <c r="H140" i="134"/>
  <c r="K140" i="134" s="1"/>
  <c r="H186" i="134"/>
  <c r="K186" i="134" s="1"/>
  <c r="H179" i="134"/>
  <c r="K179" i="134" s="1"/>
  <c r="H196" i="134"/>
  <c r="K196" i="134" s="1"/>
  <c r="H143" i="134"/>
  <c r="K143" i="134" s="1"/>
  <c r="H114" i="134"/>
  <c r="K114" i="134" s="1"/>
  <c r="H209" i="134"/>
  <c r="K209" i="134" s="1"/>
  <c r="H127" i="134"/>
  <c r="K127" i="134" s="1"/>
  <c r="H215" i="134"/>
  <c r="K215" i="134" s="1"/>
  <c r="H232" i="134"/>
  <c r="K232" i="134" s="1"/>
  <c r="H201" i="134"/>
  <c r="K201" i="134" s="1"/>
  <c r="H182" i="134"/>
  <c r="K182" i="134" s="1"/>
  <c r="H240" i="134"/>
  <c r="K240" i="134" s="1"/>
  <c r="H135" i="134"/>
  <c r="K135" i="134" s="1"/>
  <c r="H187" i="134"/>
  <c r="K187" i="134" s="1"/>
  <c r="H168" i="134"/>
  <c r="K168" i="134" s="1"/>
  <c r="H157" i="134"/>
  <c r="K157" i="134" s="1"/>
  <c r="H173" i="135"/>
  <c r="K173" i="135" s="1"/>
  <c r="H193" i="134"/>
  <c r="K193" i="134" s="1"/>
  <c r="H105" i="134"/>
  <c r="K105" i="134" s="1"/>
  <c r="H169" i="134"/>
  <c r="K169" i="134" s="1"/>
  <c r="H198" i="134"/>
  <c r="K198" i="134" s="1"/>
  <c r="H142" i="134"/>
  <c r="K142" i="134" s="1"/>
  <c r="H192" i="134"/>
  <c r="K192" i="134" s="1"/>
  <c r="H141" i="134"/>
  <c r="K141" i="134" s="1"/>
  <c r="K98" i="120"/>
  <c r="Q84" i="125"/>
  <c r="Q241" i="124"/>
  <c r="B62" i="123"/>
  <c r="B66" i="122"/>
  <c r="K84" i="121"/>
  <c r="F36" i="125"/>
  <c r="F40" i="124"/>
  <c r="E241" i="133"/>
  <c r="E108" i="134"/>
  <c r="O241" i="135" l="1"/>
  <c r="B63" i="135" s="1"/>
  <c r="O82" i="136"/>
  <c r="H192" i="135"/>
  <c r="K192" i="135" s="1"/>
  <c r="H198" i="135"/>
  <c r="K198" i="135" s="1"/>
  <c r="H193" i="135"/>
  <c r="K193" i="135" s="1"/>
  <c r="H168" i="135"/>
  <c r="K168" i="135" s="1"/>
  <c r="H209" i="135"/>
  <c r="K209" i="135" s="1"/>
  <c r="H179" i="135"/>
  <c r="K179" i="135" s="1"/>
  <c r="H140" i="135"/>
  <c r="K140" i="135" s="1"/>
  <c r="H234" i="135"/>
  <c r="K234" i="135" s="1"/>
  <c r="H164" i="136"/>
  <c r="K164" i="136" s="1"/>
  <c r="H110" i="135"/>
  <c r="K110" i="135" s="1"/>
  <c r="H154" i="135"/>
  <c r="K154" i="135" s="1"/>
  <c r="H134" i="135"/>
  <c r="K134" i="135" s="1"/>
  <c r="H167" i="135"/>
  <c r="K167" i="135" s="1"/>
  <c r="H203" i="135"/>
  <c r="K203" i="135" s="1"/>
  <c r="H137" i="135"/>
  <c r="K137" i="135" s="1"/>
  <c r="H126" i="135"/>
  <c r="K126" i="135" s="1"/>
  <c r="H158" i="135"/>
  <c r="K158" i="135" s="1"/>
  <c r="H144" i="135"/>
  <c r="K144" i="135" s="1"/>
  <c r="H117" i="135"/>
  <c r="K117" i="135" s="1"/>
  <c r="H212" i="135"/>
  <c r="K212" i="135" s="1"/>
  <c r="H210" i="135"/>
  <c r="K210" i="135" s="1"/>
  <c r="H163" i="135"/>
  <c r="K163" i="135" s="1"/>
  <c r="H189" i="136"/>
  <c r="K189" i="136" s="1"/>
  <c r="H171" i="135"/>
  <c r="K171" i="135" s="1"/>
  <c r="H181" i="135"/>
  <c r="K181" i="135" s="1"/>
  <c r="H139" i="135"/>
  <c r="K139" i="135" s="1"/>
  <c r="H112" i="135"/>
  <c r="K112" i="135" s="1"/>
  <c r="H237" i="135"/>
  <c r="K237" i="135" s="1"/>
  <c r="H173" i="136"/>
  <c r="K173" i="136" s="1"/>
  <c r="H187" i="135"/>
  <c r="K187" i="135" s="1"/>
  <c r="H135" i="135"/>
  <c r="K135" i="135" s="1"/>
  <c r="H143" i="135"/>
  <c r="K143" i="135" s="1"/>
  <c r="H186" i="135"/>
  <c r="K186" i="135" s="1"/>
  <c r="H224" i="135"/>
  <c r="K224" i="135" s="1"/>
  <c r="H152" i="136"/>
  <c r="K152" i="136" s="1"/>
  <c r="H172" i="135"/>
  <c r="K172" i="135" s="1"/>
  <c r="H177" i="135"/>
  <c r="K177" i="135" s="1"/>
  <c r="H176" i="136"/>
  <c r="K176" i="136" s="1"/>
  <c r="H200" i="136"/>
  <c r="K200" i="136" s="1"/>
  <c r="H233" i="135"/>
  <c r="K233" i="135" s="1"/>
  <c r="H131" i="135"/>
  <c r="K131" i="135" s="1"/>
  <c r="H107" i="135"/>
  <c r="K107" i="135" s="1"/>
  <c r="H175" i="135"/>
  <c r="K175" i="135" s="1"/>
  <c r="H220" i="135"/>
  <c r="K220" i="135" s="1"/>
  <c r="H206" i="135"/>
  <c r="K206" i="135" s="1"/>
  <c r="H123" i="135"/>
  <c r="K123" i="135" s="1"/>
  <c r="H235" i="135"/>
  <c r="K235" i="135" s="1"/>
  <c r="H145" i="135"/>
  <c r="K145" i="135" s="1"/>
  <c r="H146" i="135"/>
  <c r="K146" i="135" s="1"/>
  <c r="H170" i="135"/>
  <c r="K170" i="135" s="1"/>
  <c r="H188" i="136"/>
  <c r="K188" i="136" s="1"/>
  <c r="H205" i="135"/>
  <c r="K205" i="135" s="1"/>
  <c r="H236" i="135"/>
  <c r="K236" i="135" s="1"/>
  <c r="H130" i="135"/>
  <c r="K130" i="135" s="1"/>
  <c r="H155" i="135"/>
  <c r="K155" i="135" s="1"/>
  <c r="H218" i="135"/>
  <c r="K218" i="135" s="1"/>
  <c r="H223" i="135"/>
  <c r="K223" i="135" s="1"/>
  <c r="H104" i="137"/>
  <c r="K104" i="137" s="1"/>
  <c r="H141" i="135"/>
  <c r="K141" i="135" s="1"/>
  <c r="H142" i="135"/>
  <c r="K142" i="135" s="1"/>
  <c r="H169" i="135"/>
  <c r="K169" i="135" s="1"/>
  <c r="H240" i="135"/>
  <c r="K240" i="135" s="1"/>
  <c r="H182" i="135"/>
  <c r="K182" i="135" s="1"/>
  <c r="H232" i="135"/>
  <c r="K232" i="135" s="1"/>
  <c r="H215" i="135"/>
  <c r="K215" i="135" s="1"/>
  <c r="H127" i="135"/>
  <c r="K127" i="135" s="1"/>
  <c r="H114" i="135"/>
  <c r="K114" i="135" s="1"/>
  <c r="H225" i="135"/>
  <c r="K225" i="135" s="1"/>
  <c r="H230" i="135"/>
  <c r="K230" i="135" s="1"/>
  <c r="H121" i="135"/>
  <c r="K121" i="135" s="1"/>
  <c r="H222" i="135"/>
  <c r="K222" i="135" s="1"/>
  <c r="H202" i="135"/>
  <c r="K202" i="135" s="1"/>
  <c r="H214" i="135"/>
  <c r="K214" i="135" s="1"/>
  <c r="H211" i="135"/>
  <c r="K211" i="135" s="1"/>
  <c r="H113" i="135"/>
  <c r="K113" i="135" s="1"/>
  <c r="H229" i="135"/>
  <c r="K229" i="135" s="1"/>
  <c r="H207" i="135"/>
  <c r="K207" i="135" s="1"/>
  <c r="H226" i="135"/>
  <c r="K226" i="135" s="1"/>
  <c r="H153" i="135"/>
  <c r="K153" i="135" s="1"/>
  <c r="H183" i="135"/>
  <c r="K183" i="135" s="1"/>
  <c r="H231" i="135"/>
  <c r="K231" i="135" s="1"/>
  <c r="H124" i="135"/>
  <c r="K124" i="135" s="1"/>
  <c r="H102" i="135"/>
  <c r="K102" i="135" s="1"/>
  <c r="H239" i="135"/>
  <c r="K239" i="135" s="1"/>
  <c r="H101" i="135"/>
  <c r="K101" i="135" s="1"/>
  <c r="H197" i="135"/>
  <c r="K197" i="135" s="1"/>
  <c r="H204" i="135"/>
  <c r="K204" i="135" s="1"/>
  <c r="H151" i="135"/>
  <c r="K151" i="135" s="1"/>
  <c r="H174" i="135"/>
  <c r="K174" i="135" s="1"/>
  <c r="H149" i="135"/>
  <c r="K149" i="135" s="1"/>
  <c r="H105" i="135"/>
  <c r="K105" i="135" s="1"/>
  <c r="H157" i="135"/>
  <c r="K157" i="135" s="1"/>
  <c r="H201" i="135"/>
  <c r="K201" i="135" s="1"/>
  <c r="H196" i="135"/>
  <c r="K196" i="135" s="1"/>
  <c r="H132" i="135"/>
  <c r="K132" i="135" s="1"/>
  <c r="H194" i="135"/>
  <c r="K194" i="135" s="1"/>
  <c r="H180" i="136"/>
  <c r="K180" i="136" s="1"/>
  <c r="H100" i="135"/>
  <c r="K100" i="135" s="1"/>
  <c r="H219" i="135"/>
  <c r="K219" i="135" s="1"/>
  <c r="H217" i="135"/>
  <c r="K217" i="135" s="1"/>
  <c r="H184" i="135"/>
  <c r="K184" i="135" s="1"/>
  <c r="H120" i="132"/>
  <c r="K120" i="132" s="1"/>
  <c r="H238" i="135"/>
  <c r="K238" i="135" s="1"/>
  <c r="H227" i="135"/>
  <c r="K227" i="135" s="1"/>
  <c r="H185" i="135"/>
  <c r="K185" i="135" s="1"/>
  <c r="H191" i="135"/>
  <c r="K191" i="135" s="1"/>
  <c r="H213" i="135"/>
  <c r="K213" i="135" s="1"/>
  <c r="H216" i="135"/>
  <c r="K216" i="135" s="1"/>
  <c r="H228" i="135"/>
  <c r="K228" i="135" s="1"/>
  <c r="H195" i="135"/>
  <c r="K195" i="135" s="1"/>
  <c r="H119" i="135"/>
  <c r="K119" i="135" s="1"/>
  <c r="H122" i="135"/>
  <c r="K122" i="135" s="1"/>
  <c r="H98" i="121"/>
  <c r="H84" i="122"/>
  <c r="Q84" i="126"/>
  <c r="Q241" i="125"/>
  <c r="B62" i="124"/>
  <c r="B66" i="123"/>
  <c r="F36" i="126"/>
  <c r="F40" i="125"/>
  <c r="E108" i="135"/>
  <c r="E241" i="134"/>
  <c r="O82" i="137" l="1"/>
  <c r="O241" i="136"/>
  <c r="B63" i="136" s="1"/>
  <c r="H228" i="136"/>
  <c r="K228" i="136" s="1"/>
  <c r="H191" i="136"/>
  <c r="K191" i="136" s="1"/>
  <c r="H217" i="136"/>
  <c r="K217" i="136" s="1"/>
  <c r="H180" i="137"/>
  <c r="K180" i="137" s="1"/>
  <c r="H194" i="136"/>
  <c r="K194" i="136" s="1"/>
  <c r="H201" i="136"/>
  <c r="K201" i="136" s="1"/>
  <c r="H105" i="136"/>
  <c r="K105" i="136" s="1"/>
  <c r="H151" i="136"/>
  <c r="K151" i="136" s="1"/>
  <c r="H239" i="136"/>
  <c r="K239" i="136" s="1"/>
  <c r="H231" i="136"/>
  <c r="K231" i="136" s="1"/>
  <c r="H229" i="136"/>
  <c r="K229" i="136" s="1"/>
  <c r="H214" i="136"/>
  <c r="K214" i="136" s="1"/>
  <c r="H202" i="136"/>
  <c r="K202" i="136" s="1"/>
  <c r="H114" i="136"/>
  <c r="K114" i="136" s="1"/>
  <c r="H240" i="136"/>
  <c r="K240" i="136" s="1"/>
  <c r="H169" i="136"/>
  <c r="K169" i="136" s="1"/>
  <c r="H130" i="136"/>
  <c r="K130" i="136" s="1"/>
  <c r="H146" i="136"/>
  <c r="K146" i="136" s="1"/>
  <c r="H177" i="136"/>
  <c r="K177" i="136" s="1"/>
  <c r="H224" i="136"/>
  <c r="K224" i="136" s="1"/>
  <c r="H143" i="136"/>
  <c r="K143" i="136" s="1"/>
  <c r="H187" i="136"/>
  <c r="K187" i="136" s="1"/>
  <c r="H171" i="136"/>
  <c r="K171" i="136" s="1"/>
  <c r="H189" i="137"/>
  <c r="K189" i="137" s="1"/>
  <c r="H163" i="136"/>
  <c r="K163" i="136" s="1"/>
  <c r="H212" i="136"/>
  <c r="K212" i="136" s="1"/>
  <c r="H117" i="136"/>
  <c r="K117" i="136" s="1"/>
  <c r="H110" i="136"/>
  <c r="K110" i="136" s="1"/>
  <c r="H140" i="136"/>
  <c r="K140" i="136" s="1"/>
  <c r="H168" i="136"/>
  <c r="K168" i="136" s="1"/>
  <c r="H198" i="136"/>
  <c r="K198" i="136" s="1"/>
  <c r="H195" i="136"/>
  <c r="K195" i="136" s="1"/>
  <c r="H185" i="136"/>
  <c r="K185" i="136" s="1"/>
  <c r="H100" i="136"/>
  <c r="K100" i="136" s="1"/>
  <c r="H149" i="136"/>
  <c r="K149" i="136" s="1"/>
  <c r="H174" i="136"/>
  <c r="K174" i="136" s="1"/>
  <c r="H204" i="136"/>
  <c r="K204" i="136" s="1"/>
  <c r="H113" i="136"/>
  <c r="K113" i="136" s="1"/>
  <c r="H230" i="136"/>
  <c r="K230" i="136" s="1"/>
  <c r="H127" i="136"/>
  <c r="K127" i="136" s="1"/>
  <c r="H232" i="136"/>
  <c r="K232" i="136" s="1"/>
  <c r="H182" i="136"/>
  <c r="K182" i="136" s="1"/>
  <c r="H141" i="136"/>
  <c r="K141" i="136" s="1"/>
  <c r="H104" i="138"/>
  <c r="K104" i="138" s="1"/>
  <c r="H218" i="136"/>
  <c r="K218" i="136" s="1"/>
  <c r="H235" i="136"/>
  <c r="K235" i="136" s="1"/>
  <c r="H123" i="136"/>
  <c r="K123" i="136" s="1"/>
  <c r="H220" i="136"/>
  <c r="K220" i="136" s="1"/>
  <c r="H175" i="136"/>
  <c r="K175" i="136" s="1"/>
  <c r="H200" i="137"/>
  <c r="K200" i="137" s="1"/>
  <c r="H172" i="136"/>
  <c r="K172" i="136" s="1"/>
  <c r="H139" i="136"/>
  <c r="K139" i="136" s="1"/>
  <c r="H158" i="136"/>
  <c r="K158" i="136" s="1"/>
  <c r="H126" i="136"/>
  <c r="K126" i="136" s="1"/>
  <c r="H203" i="136"/>
  <c r="K203" i="136" s="1"/>
  <c r="H134" i="136"/>
  <c r="K134" i="136" s="1"/>
  <c r="H234" i="136"/>
  <c r="K234" i="136" s="1"/>
  <c r="H179" i="136"/>
  <c r="K179" i="136" s="1"/>
  <c r="H122" i="136"/>
  <c r="K122" i="136" s="1"/>
  <c r="H119" i="136"/>
  <c r="K119" i="136" s="1"/>
  <c r="H216" i="136"/>
  <c r="K216" i="136" s="1"/>
  <c r="H227" i="136"/>
  <c r="K227" i="136" s="1"/>
  <c r="H120" i="133"/>
  <c r="K120" i="133" s="1"/>
  <c r="H219" i="136"/>
  <c r="K219" i="136" s="1"/>
  <c r="H132" i="136"/>
  <c r="K132" i="136" s="1"/>
  <c r="H157" i="136"/>
  <c r="K157" i="136" s="1"/>
  <c r="H197" i="136"/>
  <c r="K197" i="136" s="1"/>
  <c r="H102" i="136"/>
  <c r="K102" i="136" s="1"/>
  <c r="H124" i="136"/>
  <c r="K124" i="136" s="1"/>
  <c r="H183" i="136"/>
  <c r="K183" i="136" s="1"/>
  <c r="H153" i="136"/>
  <c r="K153" i="136" s="1"/>
  <c r="H207" i="136"/>
  <c r="K207" i="136" s="1"/>
  <c r="H222" i="136"/>
  <c r="K222" i="136" s="1"/>
  <c r="H142" i="136"/>
  <c r="K142" i="136" s="1"/>
  <c r="H188" i="137"/>
  <c r="K188" i="137" s="1"/>
  <c r="H176" i="137"/>
  <c r="K176" i="137" s="1"/>
  <c r="H152" i="137"/>
  <c r="K152" i="137" s="1"/>
  <c r="H186" i="136"/>
  <c r="K186" i="136" s="1"/>
  <c r="H135" i="136"/>
  <c r="K135" i="136" s="1"/>
  <c r="H237" i="136"/>
  <c r="K237" i="136" s="1"/>
  <c r="H112" i="136"/>
  <c r="K112" i="136" s="1"/>
  <c r="H210" i="136"/>
  <c r="K210" i="136" s="1"/>
  <c r="H144" i="136"/>
  <c r="K144" i="136" s="1"/>
  <c r="H213" i="136"/>
  <c r="K213" i="136" s="1"/>
  <c r="H238" i="136"/>
  <c r="K238" i="136" s="1"/>
  <c r="H184" i="136"/>
  <c r="K184" i="136" s="1"/>
  <c r="H196" i="136"/>
  <c r="K196" i="136" s="1"/>
  <c r="H101" i="136"/>
  <c r="K101" i="136" s="1"/>
  <c r="H226" i="136"/>
  <c r="K226" i="136" s="1"/>
  <c r="H211" i="136"/>
  <c r="K211" i="136" s="1"/>
  <c r="H121" i="136"/>
  <c r="K121" i="136" s="1"/>
  <c r="H225" i="136"/>
  <c r="K225" i="136" s="1"/>
  <c r="H215" i="136"/>
  <c r="K215" i="136" s="1"/>
  <c r="H223" i="136"/>
  <c r="K223" i="136" s="1"/>
  <c r="H155" i="136"/>
  <c r="K155" i="136" s="1"/>
  <c r="H236" i="136"/>
  <c r="K236" i="136" s="1"/>
  <c r="H205" i="136"/>
  <c r="K205" i="136" s="1"/>
  <c r="H205" i="137" s="1"/>
  <c r="K205" i="137" s="1"/>
  <c r="H170" i="136"/>
  <c r="K170" i="136" s="1"/>
  <c r="H145" i="136"/>
  <c r="K145" i="136" s="1"/>
  <c r="H206" i="136"/>
  <c r="K206" i="136" s="1"/>
  <c r="H107" i="136"/>
  <c r="K107" i="136" s="1"/>
  <c r="H131" i="136"/>
  <c r="K131" i="136" s="1"/>
  <c r="H233" i="136"/>
  <c r="K233" i="136" s="1"/>
  <c r="H173" i="137"/>
  <c r="K173" i="137" s="1"/>
  <c r="H181" i="136"/>
  <c r="K181" i="136" s="1"/>
  <c r="H137" i="136"/>
  <c r="K137" i="136" s="1"/>
  <c r="H167" i="136"/>
  <c r="K167" i="136" s="1"/>
  <c r="H154" i="136"/>
  <c r="K154" i="136" s="1"/>
  <c r="H164" i="137"/>
  <c r="K164" i="137" s="1"/>
  <c r="H209" i="136"/>
  <c r="K209" i="136" s="1"/>
  <c r="H193" i="136"/>
  <c r="K193" i="136" s="1"/>
  <c r="H192" i="136"/>
  <c r="K192" i="136" s="1"/>
  <c r="K98" i="121"/>
  <c r="Q84" i="127"/>
  <c r="Q241" i="126"/>
  <c r="B62" i="125"/>
  <c r="B66" i="124"/>
  <c r="K84" i="122"/>
  <c r="F36" i="127"/>
  <c r="F40" i="126"/>
  <c r="E108" i="136"/>
  <c r="E241" i="135"/>
  <c r="O82" i="138" l="1"/>
  <c r="O241" i="137"/>
  <c r="B63" i="137" s="1"/>
  <c r="H192" i="137"/>
  <c r="K192" i="137" s="1"/>
  <c r="H167" i="137"/>
  <c r="K167" i="137" s="1"/>
  <c r="H233" i="137"/>
  <c r="K233" i="137" s="1"/>
  <c r="H145" i="137"/>
  <c r="K145" i="137" s="1"/>
  <c r="H225" i="137"/>
  <c r="K225" i="137" s="1"/>
  <c r="H211" i="137"/>
  <c r="K211" i="137" s="1"/>
  <c r="H237" i="137"/>
  <c r="K237" i="137" s="1"/>
  <c r="H152" i="138"/>
  <c r="K152" i="138" s="1"/>
  <c r="H142" i="137"/>
  <c r="K142" i="137" s="1"/>
  <c r="H219" i="137"/>
  <c r="K219" i="137" s="1"/>
  <c r="H227" i="137"/>
  <c r="K227" i="137" s="1"/>
  <c r="H216" i="137"/>
  <c r="K216" i="137" s="1"/>
  <c r="H119" i="137"/>
  <c r="K119" i="137" s="1"/>
  <c r="H234" i="137"/>
  <c r="K234" i="137" s="1"/>
  <c r="H134" i="137"/>
  <c r="K134" i="137" s="1"/>
  <c r="H175" i="137"/>
  <c r="K175" i="137" s="1"/>
  <c r="H218" i="137"/>
  <c r="K218" i="137" s="1"/>
  <c r="H141" i="137"/>
  <c r="K141" i="137" s="1"/>
  <c r="H232" i="137"/>
  <c r="K232" i="137" s="1"/>
  <c r="H230" i="137"/>
  <c r="K230" i="137" s="1"/>
  <c r="H117" i="137"/>
  <c r="K117" i="137" s="1"/>
  <c r="H163" i="137"/>
  <c r="K163" i="137" s="1"/>
  <c r="H240" i="137"/>
  <c r="K240" i="137" s="1"/>
  <c r="H164" i="138"/>
  <c r="K164" i="138" s="1"/>
  <c r="H154" i="137"/>
  <c r="K154" i="137" s="1"/>
  <c r="H170" i="137"/>
  <c r="K170" i="137" s="1"/>
  <c r="H236" i="137"/>
  <c r="K236" i="137" s="1"/>
  <c r="H223" i="137"/>
  <c r="K223" i="137" s="1"/>
  <c r="H226" i="137"/>
  <c r="K226" i="137" s="1"/>
  <c r="H101" i="137"/>
  <c r="K101" i="137" s="1"/>
  <c r="H238" i="137"/>
  <c r="K238" i="137" s="1"/>
  <c r="H144" i="137"/>
  <c r="K144" i="137" s="1"/>
  <c r="H112" i="137"/>
  <c r="K112" i="137" s="1"/>
  <c r="H186" i="137"/>
  <c r="K186" i="137" s="1"/>
  <c r="H176" i="138"/>
  <c r="K176" i="138" s="1"/>
  <c r="H188" i="138"/>
  <c r="K188" i="138" s="1"/>
  <c r="H207" i="137"/>
  <c r="K207" i="137" s="1"/>
  <c r="H183" i="137"/>
  <c r="K183" i="137" s="1"/>
  <c r="H120" i="134"/>
  <c r="K120" i="134" s="1"/>
  <c r="H158" i="137"/>
  <c r="K158" i="137" s="1"/>
  <c r="H235" i="137"/>
  <c r="K235" i="137" s="1"/>
  <c r="H127" i="137"/>
  <c r="K127" i="137" s="1"/>
  <c r="H113" i="137"/>
  <c r="K113" i="137" s="1"/>
  <c r="H174" i="137"/>
  <c r="K174" i="137" s="1"/>
  <c r="H195" i="137"/>
  <c r="K195" i="137" s="1"/>
  <c r="H168" i="137"/>
  <c r="K168" i="137" s="1"/>
  <c r="H140" i="137"/>
  <c r="K140" i="137" s="1"/>
  <c r="H110" i="137"/>
  <c r="K110" i="137" s="1"/>
  <c r="H187" i="137"/>
  <c r="K187" i="137" s="1"/>
  <c r="H224" i="137"/>
  <c r="K224" i="137" s="1"/>
  <c r="H130" i="137"/>
  <c r="K130" i="137" s="1"/>
  <c r="H114" i="137"/>
  <c r="K114" i="137" s="1"/>
  <c r="H214" i="137"/>
  <c r="K214" i="137" s="1"/>
  <c r="H239" i="137"/>
  <c r="K239" i="137" s="1"/>
  <c r="H194" i="137"/>
  <c r="K194" i="137" s="1"/>
  <c r="H217" i="137"/>
  <c r="K217" i="137" s="1"/>
  <c r="H228" i="137"/>
  <c r="K228" i="137" s="1"/>
  <c r="H193" i="137"/>
  <c r="K193" i="137" s="1"/>
  <c r="H209" i="137"/>
  <c r="K209" i="137" s="1"/>
  <c r="H137" i="137"/>
  <c r="K137" i="137" s="1"/>
  <c r="H181" i="137"/>
  <c r="K181" i="137" s="1"/>
  <c r="H131" i="137"/>
  <c r="K131" i="137" s="1"/>
  <c r="H206" i="137"/>
  <c r="K206" i="137" s="1"/>
  <c r="H155" i="137"/>
  <c r="K155" i="137" s="1"/>
  <c r="H215" i="137"/>
  <c r="K215" i="137" s="1"/>
  <c r="H196" i="137"/>
  <c r="K196" i="137" s="1"/>
  <c r="H213" i="137"/>
  <c r="K213" i="137" s="1"/>
  <c r="H210" i="137"/>
  <c r="K210" i="137" s="1"/>
  <c r="H135" i="137"/>
  <c r="K135" i="137" s="1"/>
  <c r="H124" i="137"/>
  <c r="K124" i="137" s="1"/>
  <c r="H197" i="137"/>
  <c r="K197" i="137" s="1"/>
  <c r="H157" i="137"/>
  <c r="K157" i="137" s="1"/>
  <c r="H132" i="137"/>
  <c r="K132" i="137" s="1"/>
  <c r="H122" i="137"/>
  <c r="K122" i="137" s="1"/>
  <c r="H203" i="137"/>
  <c r="K203" i="137" s="1"/>
  <c r="H139" i="137"/>
  <c r="K139" i="137" s="1"/>
  <c r="H172" i="137"/>
  <c r="K172" i="137" s="1"/>
  <c r="H220" i="137"/>
  <c r="K220" i="137" s="1"/>
  <c r="H182" i="137"/>
  <c r="K182" i="137" s="1"/>
  <c r="H149" i="137"/>
  <c r="K149" i="137" s="1"/>
  <c r="H100" i="137"/>
  <c r="K100" i="137" s="1"/>
  <c r="H212" i="137"/>
  <c r="K212" i="137" s="1"/>
  <c r="H189" i="138"/>
  <c r="K189" i="138" s="1"/>
  <c r="H171" i="137"/>
  <c r="K171" i="137" s="1"/>
  <c r="H151" i="137"/>
  <c r="K151" i="137" s="1"/>
  <c r="H173" i="138"/>
  <c r="K173" i="138" s="1"/>
  <c r="H107" i="137"/>
  <c r="K107" i="137" s="1"/>
  <c r="H205" i="138"/>
  <c r="K205" i="138" s="1"/>
  <c r="H121" i="137"/>
  <c r="K121" i="137" s="1"/>
  <c r="H184" i="137"/>
  <c r="K184" i="137" s="1"/>
  <c r="H222" i="137"/>
  <c r="K222" i="137" s="1"/>
  <c r="H153" i="137"/>
  <c r="K153" i="137" s="1"/>
  <c r="H102" i="137"/>
  <c r="K102" i="137" s="1"/>
  <c r="H179" i="137"/>
  <c r="K179" i="137" s="1"/>
  <c r="H126" i="137"/>
  <c r="K126" i="137" s="1"/>
  <c r="H200" i="138"/>
  <c r="K200" i="138" s="1"/>
  <c r="H123" i="137"/>
  <c r="K123" i="137" s="1"/>
  <c r="H104" i="139"/>
  <c r="K104" i="139" s="1"/>
  <c r="H204" i="137"/>
  <c r="K204" i="137" s="1"/>
  <c r="H185" i="137"/>
  <c r="K185" i="137" s="1"/>
  <c r="H198" i="137"/>
  <c r="K198" i="137" s="1"/>
  <c r="H143" i="137"/>
  <c r="K143" i="137" s="1"/>
  <c r="H177" i="137"/>
  <c r="K177" i="137" s="1"/>
  <c r="H146" i="137"/>
  <c r="K146" i="137" s="1"/>
  <c r="H169" i="137"/>
  <c r="K169" i="137" s="1"/>
  <c r="H202" i="137"/>
  <c r="K202" i="137" s="1"/>
  <c r="H229" i="137"/>
  <c r="K229" i="137" s="1"/>
  <c r="H231" i="137"/>
  <c r="K231" i="137" s="1"/>
  <c r="H105" i="137"/>
  <c r="K105" i="137" s="1"/>
  <c r="H201" i="137"/>
  <c r="K201" i="137" s="1"/>
  <c r="H180" i="138"/>
  <c r="K180" i="138" s="1"/>
  <c r="H191" i="137"/>
  <c r="K191" i="137" s="1"/>
  <c r="H98" i="122"/>
  <c r="H84" i="123"/>
  <c r="B62" i="126"/>
  <c r="B66" i="125"/>
  <c r="Q84" i="128"/>
  <c r="Q241" i="127"/>
  <c r="F36" i="128"/>
  <c r="F40" i="127"/>
  <c r="E108" i="137"/>
  <c r="E241" i="136"/>
  <c r="O82" i="139" l="1"/>
  <c r="O241" i="138"/>
  <c r="B63" i="138" s="1"/>
  <c r="H191" i="138"/>
  <c r="K191" i="138" s="1"/>
  <c r="H180" i="139"/>
  <c r="K180" i="139" s="1"/>
  <c r="H169" i="138"/>
  <c r="K169" i="138" s="1"/>
  <c r="H185" i="138"/>
  <c r="K185" i="138" s="1"/>
  <c r="H200" i="139"/>
  <c r="K200" i="139" s="1"/>
  <c r="H189" i="139"/>
  <c r="K189" i="139" s="1"/>
  <c r="H220" i="138"/>
  <c r="K220" i="138" s="1"/>
  <c r="H132" i="138"/>
  <c r="K132" i="138" s="1"/>
  <c r="H124" i="138"/>
  <c r="K124" i="138" s="1"/>
  <c r="H137" i="138"/>
  <c r="K137" i="138" s="1"/>
  <c r="H224" i="138"/>
  <c r="K224" i="138" s="1"/>
  <c r="H113" i="138"/>
  <c r="K113" i="138" s="1"/>
  <c r="H235" i="138"/>
  <c r="K235" i="138" s="1"/>
  <c r="H158" i="138"/>
  <c r="K158" i="138" s="1"/>
  <c r="H223" i="138"/>
  <c r="K223" i="138" s="1"/>
  <c r="H164" i="139"/>
  <c r="K164" i="139" s="1"/>
  <c r="H163" i="138"/>
  <c r="K163" i="138" s="1"/>
  <c r="H232" i="138"/>
  <c r="K232" i="138" s="1"/>
  <c r="H141" i="138"/>
  <c r="K141" i="138" s="1"/>
  <c r="H175" i="138"/>
  <c r="K175" i="138" s="1"/>
  <c r="H134" i="138"/>
  <c r="K134" i="138" s="1"/>
  <c r="H219" i="138"/>
  <c r="K219" i="138" s="1"/>
  <c r="H233" i="138"/>
  <c r="K233" i="138" s="1"/>
  <c r="H229" i="138"/>
  <c r="K229" i="138" s="1"/>
  <c r="H146" i="138"/>
  <c r="K146" i="138" s="1"/>
  <c r="H198" i="138"/>
  <c r="K198" i="138" s="1"/>
  <c r="H204" i="138"/>
  <c r="K204" i="138" s="1"/>
  <c r="H123" i="138"/>
  <c r="K123" i="138" s="1"/>
  <c r="H102" i="138"/>
  <c r="K102" i="138" s="1"/>
  <c r="H222" i="138"/>
  <c r="K222" i="138" s="1"/>
  <c r="H107" i="138"/>
  <c r="K107" i="138" s="1"/>
  <c r="H172" i="138"/>
  <c r="K172" i="138" s="1"/>
  <c r="H139" i="138"/>
  <c r="K139" i="138" s="1"/>
  <c r="H135" i="138"/>
  <c r="K135" i="138" s="1"/>
  <c r="H210" i="138"/>
  <c r="K210" i="138" s="1"/>
  <c r="H196" i="138"/>
  <c r="K196" i="138" s="1"/>
  <c r="H155" i="138"/>
  <c r="K155" i="138" s="1"/>
  <c r="H131" i="138"/>
  <c r="K131" i="138" s="1"/>
  <c r="H194" i="138"/>
  <c r="K194" i="138" s="1"/>
  <c r="H239" i="138"/>
  <c r="K239" i="138" s="1"/>
  <c r="H114" i="138"/>
  <c r="K114" i="138" s="1"/>
  <c r="H187" i="138"/>
  <c r="K187" i="138" s="1"/>
  <c r="H110" i="138"/>
  <c r="K110" i="138" s="1"/>
  <c r="H168" i="138"/>
  <c r="K168" i="138" s="1"/>
  <c r="H188" i="139"/>
  <c r="K188" i="139" s="1"/>
  <c r="H112" i="138"/>
  <c r="K112" i="138" s="1"/>
  <c r="H238" i="138"/>
  <c r="K238" i="138" s="1"/>
  <c r="H154" i="138"/>
  <c r="K154" i="138" s="1"/>
  <c r="H240" i="138"/>
  <c r="K240" i="138" s="1"/>
  <c r="H117" i="138"/>
  <c r="K117" i="138" s="1"/>
  <c r="H230" i="138"/>
  <c r="K230" i="138" s="1"/>
  <c r="H234" i="138"/>
  <c r="K234" i="138" s="1"/>
  <c r="H216" i="138"/>
  <c r="K216" i="138" s="1"/>
  <c r="H211" i="138"/>
  <c r="K211" i="138" s="1"/>
  <c r="H167" i="138"/>
  <c r="K167" i="138" s="1"/>
  <c r="H105" i="138"/>
  <c r="K105" i="138" s="1"/>
  <c r="H202" i="138"/>
  <c r="K202" i="138" s="1"/>
  <c r="H143" i="138"/>
  <c r="K143" i="138" s="1"/>
  <c r="H201" i="138"/>
  <c r="K201" i="138" s="1"/>
  <c r="H177" i="138"/>
  <c r="K177" i="138" s="1"/>
  <c r="H126" i="138"/>
  <c r="K126" i="138" s="1"/>
  <c r="H184" i="138"/>
  <c r="K184" i="138" s="1"/>
  <c r="H121" i="138"/>
  <c r="K121" i="138" s="1"/>
  <c r="H205" i="139"/>
  <c r="K205" i="139" s="1"/>
  <c r="H173" i="139"/>
  <c r="K173" i="139" s="1"/>
  <c r="H171" i="138"/>
  <c r="K171" i="138" s="1"/>
  <c r="H149" i="138"/>
  <c r="K149" i="138" s="1"/>
  <c r="H182" i="138"/>
  <c r="K182" i="138" s="1"/>
  <c r="H157" i="138"/>
  <c r="K157" i="138" s="1"/>
  <c r="H215" i="138"/>
  <c r="K215" i="138" s="1"/>
  <c r="H206" i="138"/>
  <c r="K206" i="138" s="1"/>
  <c r="H181" i="138"/>
  <c r="K181" i="138" s="1"/>
  <c r="H228" i="138"/>
  <c r="K228" i="138" s="1"/>
  <c r="H130" i="138"/>
  <c r="K130" i="138" s="1"/>
  <c r="H140" i="138"/>
  <c r="K140" i="138" s="1"/>
  <c r="H195" i="138"/>
  <c r="K195" i="138" s="1"/>
  <c r="H120" i="135"/>
  <c r="K120" i="135" s="1"/>
  <c r="H183" i="138"/>
  <c r="K183" i="138" s="1"/>
  <c r="H176" i="139"/>
  <c r="K176" i="139" s="1"/>
  <c r="H144" i="138"/>
  <c r="K144" i="138" s="1"/>
  <c r="H236" i="138"/>
  <c r="K236" i="138" s="1"/>
  <c r="H218" i="138"/>
  <c r="K218" i="138" s="1"/>
  <c r="H227" i="138"/>
  <c r="K227" i="138" s="1"/>
  <c r="H231" i="138"/>
  <c r="K231" i="138" s="1"/>
  <c r="H104" i="140"/>
  <c r="K104" i="140" s="1"/>
  <c r="H179" i="138"/>
  <c r="K179" i="138" s="1"/>
  <c r="H153" i="138"/>
  <c r="K153" i="138" s="1"/>
  <c r="H151" i="138"/>
  <c r="K151" i="138" s="1"/>
  <c r="H212" i="138"/>
  <c r="K212" i="138" s="1"/>
  <c r="H100" i="138"/>
  <c r="K100" i="138" s="1"/>
  <c r="H203" i="138"/>
  <c r="K203" i="138" s="1"/>
  <c r="H122" i="138"/>
  <c r="K122" i="138" s="1"/>
  <c r="H197" i="138"/>
  <c r="K197" i="138" s="1"/>
  <c r="H213" i="138"/>
  <c r="K213" i="138" s="1"/>
  <c r="H209" i="138"/>
  <c r="K209" i="138" s="1"/>
  <c r="H193" i="138"/>
  <c r="K193" i="138" s="1"/>
  <c r="H217" i="138"/>
  <c r="K217" i="138" s="1"/>
  <c r="H214" i="138"/>
  <c r="K214" i="138" s="1"/>
  <c r="H174" i="138"/>
  <c r="K174" i="138" s="1"/>
  <c r="H127" i="138"/>
  <c r="K127" i="138" s="1"/>
  <c r="H207" i="138"/>
  <c r="K207" i="138" s="1"/>
  <c r="H186" i="138"/>
  <c r="K186" i="138" s="1"/>
  <c r="H101" i="138"/>
  <c r="K101" i="138" s="1"/>
  <c r="H226" i="138"/>
  <c r="K226" i="138" s="1"/>
  <c r="H170" i="138"/>
  <c r="K170" i="138" s="1"/>
  <c r="H119" i="138"/>
  <c r="K119" i="138" s="1"/>
  <c r="H142" i="138"/>
  <c r="K142" i="138" s="1"/>
  <c r="H152" i="139"/>
  <c r="K152" i="139" s="1"/>
  <c r="H237" i="138"/>
  <c r="K237" i="138" s="1"/>
  <c r="H225" i="138"/>
  <c r="K225" i="138" s="1"/>
  <c r="H145" i="138"/>
  <c r="K145" i="138" s="1"/>
  <c r="H192" i="138"/>
  <c r="K192" i="138" s="1"/>
  <c r="K98" i="122"/>
  <c r="Q84" i="129"/>
  <c r="Q241" i="128"/>
  <c r="B62" i="127"/>
  <c r="B66" i="126"/>
  <c r="K84" i="123"/>
  <c r="F36" i="129"/>
  <c r="F40" i="128"/>
  <c r="E108" i="138"/>
  <c r="E241" i="137"/>
  <c r="O82" i="140" l="1"/>
  <c r="O241" i="139"/>
  <c r="B63" i="139" s="1"/>
  <c r="H193" i="139"/>
  <c r="K193" i="139" s="1"/>
  <c r="H213" i="139"/>
  <c r="K213" i="139" s="1"/>
  <c r="H212" i="139"/>
  <c r="K212" i="139" s="1"/>
  <c r="H153" i="139"/>
  <c r="K153" i="139" s="1"/>
  <c r="H231" i="139"/>
  <c r="K231" i="139" s="1"/>
  <c r="H144" i="139"/>
  <c r="K144" i="139" s="1"/>
  <c r="H140" i="139"/>
  <c r="K140" i="139" s="1"/>
  <c r="H228" i="139"/>
  <c r="K228" i="139" s="1"/>
  <c r="H215" i="139"/>
  <c r="K215" i="139" s="1"/>
  <c r="H171" i="139"/>
  <c r="K171" i="139" s="1"/>
  <c r="H121" i="139"/>
  <c r="K121" i="139" s="1"/>
  <c r="H105" i="139"/>
  <c r="K105" i="139" s="1"/>
  <c r="H112" i="139"/>
  <c r="K112" i="139" s="1"/>
  <c r="H114" i="139"/>
  <c r="K114" i="139" s="1"/>
  <c r="H155" i="139"/>
  <c r="K155" i="139" s="1"/>
  <c r="H139" i="139"/>
  <c r="K139" i="139" s="1"/>
  <c r="H146" i="139"/>
  <c r="K146" i="139" s="1"/>
  <c r="H175" i="139"/>
  <c r="K175" i="139" s="1"/>
  <c r="H220" i="139"/>
  <c r="K220" i="139" s="1"/>
  <c r="H200" i="140"/>
  <c r="K200" i="140" s="1"/>
  <c r="H169" i="139"/>
  <c r="K169" i="139" s="1"/>
  <c r="H191" i="139"/>
  <c r="K191" i="139" s="1"/>
  <c r="H225" i="139"/>
  <c r="K225" i="139" s="1"/>
  <c r="H237" i="139"/>
  <c r="K237" i="139" s="1"/>
  <c r="H119" i="139"/>
  <c r="K119" i="139" s="1"/>
  <c r="H101" i="139"/>
  <c r="K101" i="139" s="1"/>
  <c r="H207" i="139"/>
  <c r="K207" i="139" s="1"/>
  <c r="H127" i="139"/>
  <c r="K127" i="139" s="1"/>
  <c r="H217" i="139"/>
  <c r="K217" i="139" s="1"/>
  <c r="H203" i="139"/>
  <c r="K203" i="139" s="1"/>
  <c r="H100" i="139"/>
  <c r="K100" i="139" s="1"/>
  <c r="H151" i="139"/>
  <c r="K151" i="139" s="1"/>
  <c r="H179" i="139"/>
  <c r="K179" i="139" s="1"/>
  <c r="H236" i="139"/>
  <c r="K236" i="139" s="1"/>
  <c r="H183" i="139"/>
  <c r="K183" i="139" s="1"/>
  <c r="H181" i="139"/>
  <c r="K181" i="139" s="1"/>
  <c r="H182" i="139"/>
  <c r="K182" i="139" s="1"/>
  <c r="H173" i="140"/>
  <c r="K173" i="140" s="1"/>
  <c r="H202" i="139"/>
  <c r="K202" i="139" s="1"/>
  <c r="H211" i="139"/>
  <c r="K211" i="139" s="1"/>
  <c r="H230" i="139"/>
  <c r="K230" i="139" s="1"/>
  <c r="H240" i="139"/>
  <c r="K240" i="139" s="1"/>
  <c r="H154" i="139"/>
  <c r="K154" i="139" s="1"/>
  <c r="H107" i="139"/>
  <c r="K107" i="139" s="1"/>
  <c r="H102" i="139"/>
  <c r="K102" i="139" s="1"/>
  <c r="H204" i="139"/>
  <c r="K204" i="139" s="1"/>
  <c r="H233" i="139"/>
  <c r="K233" i="139" s="1"/>
  <c r="H232" i="139"/>
  <c r="K232" i="139" s="1"/>
  <c r="H163" i="139"/>
  <c r="K163" i="139" s="1"/>
  <c r="H235" i="139"/>
  <c r="K235" i="139" s="1"/>
  <c r="H224" i="139"/>
  <c r="K224" i="139" s="1"/>
  <c r="H137" i="139"/>
  <c r="K137" i="139" s="1"/>
  <c r="H124" i="139"/>
  <c r="K124" i="139" s="1"/>
  <c r="H185" i="139"/>
  <c r="K185" i="139" s="1"/>
  <c r="H180" i="140"/>
  <c r="K180" i="140" s="1"/>
  <c r="H192" i="139"/>
  <c r="K192" i="139" s="1"/>
  <c r="H152" i="140"/>
  <c r="K152" i="140" s="1"/>
  <c r="H170" i="139"/>
  <c r="K170" i="139" s="1"/>
  <c r="H174" i="139"/>
  <c r="K174" i="139" s="1"/>
  <c r="H209" i="139"/>
  <c r="K209" i="139" s="1"/>
  <c r="H197" i="139"/>
  <c r="K197" i="139" s="1"/>
  <c r="H104" i="141"/>
  <c r="K104" i="141" s="1"/>
  <c r="H227" i="139"/>
  <c r="K227" i="139" s="1"/>
  <c r="H120" i="136"/>
  <c r="K120" i="136" s="1"/>
  <c r="H195" i="139"/>
  <c r="K195" i="139" s="1"/>
  <c r="H130" i="139"/>
  <c r="K130" i="139" s="1"/>
  <c r="H206" i="139"/>
  <c r="K206" i="139" s="1"/>
  <c r="H157" i="139"/>
  <c r="K157" i="139" s="1"/>
  <c r="H205" i="140"/>
  <c r="K205" i="140" s="1"/>
  <c r="H184" i="139"/>
  <c r="K184" i="139" s="1"/>
  <c r="H126" i="139"/>
  <c r="K126" i="139" s="1"/>
  <c r="H201" i="139"/>
  <c r="K201" i="139" s="1"/>
  <c r="H167" i="139"/>
  <c r="K167" i="139" s="1"/>
  <c r="H117" i="139"/>
  <c r="K117" i="139" s="1"/>
  <c r="H238" i="139"/>
  <c r="K238" i="139" s="1"/>
  <c r="H188" i="140"/>
  <c r="K188" i="140" s="1"/>
  <c r="H168" i="139"/>
  <c r="K168" i="139" s="1"/>
  <c r="H110" i="139"/>
  <c r="K110" i="139" s="1"/>
  <c r="H131" i="139"/>
  <c r="K131" i="139" s="1"/>
  <c r="H196" i="139"/>
  <c r="K196" i="139" s="1"/>
  <c r="H135" i="139"/>
  <c r="K135" i="139" s="1"/>
  <c r="H123" i="139"/>
  <c r="K123" i="139" s="1"/>
  <c r="H198" i="139"/>
  <c r="K198" i="139" s="1"/>
  <c r="H219" i="139"/>
  <c r="K219" i="139" s="1"/>
  <c r="H134" i="139"/>
  <c r="K134" i="139" s="1"/>
  <c r="H141" i="139"/>
  <c r="K141" i="139" s="1"/>
  <c r="H164" i="140"/>
  <c r="K164" i="140" s="1"/>
  <c r="H223" i="139"/>
  <c r="K223" i="139" s="1"/>
  <c r="H113" i="139"/>
  <c r="K113" i="139" s="1"/>
  <c r="H132" i="139"/>
  <c r="K132" i="139" s="1"/>
  <c r="H189" i="140"/>
  <c r="K189" i="140" s="1"/>
  <c r="H145" i="139"/>
  <c r="K145" i="139" s="1"/>
  <c r="H142" i="139"/>
  <c r="K142" i="139" s="1"/>
  <c r="H226" i="139"/>
  <c r="K226" i="139" s="1"/>
  <c r="H186" i="139"/>
  <c r="K186" i="139" s="1"/>
  <c r="H214" i="139"/>
  <c r="K214" i="139" s="1"/>
  <c r="H122" i="139"/>
  <c r="K122" i="139" s="1"/>
  <c r="H218" i="139"/>
  <c r="K218" i="139" s="1"/>
  <c r="H176" i="140"/>
  <c r="K176" i="140" s="1"/>
  <c r="H149" i="139"/>
  <c r="K149" i="139" s="1"/>
  <c r="H177" i="139"/>
  <c r="K177" i="139" s="1"/>
  <c r="H143" i="139"/>
  <c r="K143" i="139" s="1"/>
  <c r="H216" i="139"/>
  <c r="K216" i="139" s="1"/>
  <c r="H234" i="139"/>
  <c r="K234" i="139" s="1"/>
  <c r="H187" i="139"/>
  <c r="K187" i="139" s="1"/>
  <c r="H239" i="139"/>
  <c r="K239" i="139" s="1"/>
  <c r="H194" i="139"/>
  <c r="K194" i="139" s="1"/>
  <c r="H210" i="139"/>
  <c r="K210" i="139" s="1"/>
  <c r="H172" i="139"/>
  <c r="K172" i="139" s="1"/>
  <c r="H222" i="139"/>
  <c r="K222" i="139" s="1"/>
  <c r="H229" i="139"/>
  <c r="K229" i="139" s="1"/>
  <c r="H158" i="139"/>
  <c r="K158" i="139" s="1"/>
  <c r="H98" i="123"/>
  <c r="Q84" i="130"/>
  <c r="Q241" i="129"/>
  <c r="H84" i="124"/>
  <c r="B62" i="128"/>
  <c r="B66" i="127"/>
  <c r="F36" i="130"/>
  <c r="F40" i="129"/>
  <c r="E108" i="139"/>
  <c r="E241" i="138"/>
  <c r="O82" i="141" l="1"/>
  <c r="O241" i="140"/>
  <c r="B63" i="140" s="1"/>
  <c r="H158" i="140"/>
  <c r="K158" i="140" s="1"/>
  <c r="H210" i="140"/>
  <c r="K210" i="140" s="1"/>
  <c r="H239" i="140"/>
  <c r="K239" i="140" s="1"/>
  <c r="H177" i="140"/>
  <c r="K177" i="140" s="1"/>
  <c r="H218" i="140"/>
  <c r="K218" i="140" s="1"/>
  <c r="H214" i="140"/>
  <c r="K214" i="140" s="1"/>
  <c r="H186" i="140"/>
  <c r="K186" i="140" s="1"/>
  <c r="H188" i="141"/>
  <c r="K188" i="141" s="1"/>
  <c r="H238" i="140"/>
  <c r="K238" i="140" s="1"/>
  <c r="H126" i="140"/>
  <c r="K126" i="140" s="1"/>
  <c r="H205" i="141"/>
  <c r="K205" i="141" s="1"/>
  <c r="H206" i="140"/>
  <c r="K206" i="140" s="1"/>
  <c r="H104" i="142"/>
  <c r="K104" i="142" s="1"/>
  <c r="H197" i="140"/>
  <c r="K197" i="140" s="1"/>
  <c r="H170" i="140"/>
  <c r="K170" i="140" s="1"/>
  <c r="H185" i="140"/>
  <c r="K185" i="140" s="1"/>
  <c r="H124" i="140"/>
  <c r="K124" i="140" s="1"/>
  <c r="H204" i="140"/>
  <c r="K204" i="140" s="1"/>
  <c r="H102" i="140"/>
  <c r="K102" i="140" s="1"/>
  <c r="H202" i="140"/>
  <c r="K202" i="140" s="1"/>
  <c r="H182" i="140"/>
  <c r="K182" i="140" s="1"/>
  <c r="H236" i="140"/>
  <c r="K236" i="140" s="1"/>
  <c r="H179" i="140"/>
  <c r="K179" i="140" s="1"/>
  <c r="H217" i="140"/>
  <c r="K217" i="140" s="1"/>
  <c r="H207" i="140"/>
  <c r="K207" i="140" s="1"/>
  <c r="H155" i="140"/>
  <c r="K155" i="140" s="1"/>
  <c r="H121" i="140"/>
  <c r="K121" i="140" s="1"/>
  <c r="H153" i="140"/>
  <c r="K153" i="140" s="1"/>
  <c r="H222" i="140"/>
  <c r="K222" i="140" s="1"/>
  <c r="H187" i="140"/>
  <c r="K187" i="140" s="1"/>
  <c r="H216" i="140"/>
  <c r="K216" i="140" s="1"/>
  <c r="H113" i="140"/>
  <c r="K113" i="140" s="1"/>
  <c r="H164" i="141"/>
  <c r="K164" i="141" s="1"/>
  <c r="H134" i="140"/>
  <c r="K134" i="140" s="1"/>
  <c r="H198" i="140"/>
  <c r="K198" i="140" s="1"/>
  <c r="H167" i="140"/>
  <c r="K167" i="140" s="1"/>
  <c r="H195" i="140"/>
  <c r="K195" i="140" s="1"/>
  <c r="H192" i="140"/>
  <c r="K192" i="140" s="1"/>
  <c r="H224" i="140"/>
  <c r="K224" i="140" s="1"/>
  <c r="H232" i="140"/>
  <c r="K232" i="140" s="1"/>
  <c r="H233" i="140"/>
  <c r="K233" i="140" s="1"/>
  <c r="H181" i="140"/>
  <c r="K181" i="140" s="1"/>
  <c r="H100" i="140"/>
  <c r="K100" i="140" s="1"/>
  <c r="H127" i="140"/>
  <c r="K127" i="140" s="1"/>
  <c r="H119" i="140"/>
  <c r="K119" i="140" s="1"/>
  <c r="H225" i="140"/>
  <c r="K225" i="140" s="1"/>
  <c r="H114" i="140"/>
  <c r="K114" i="140" s="1"/>
  <c r="H171" i="140"/>
  <c r="K171" i="140" s="1"/>
  <c r="H228" i="140"/>
  <c r="K228" i="140" s="1"/>
  <c r="H140" i="140"/>
  <c r="K140" i="140" s="1"/>
  <c r="H213" i="140"/>
  <c r="K213" i="140" s="1"/>
  <c r="H194" i="140"/>
  <c r="K194" i="140" s="1"/>
  <c r="H176" i="141"/>
  <c r="K176" i="141" s="1"/>
  <c r="H122" i="140"/>
  <c r="K122" i="140" s="1"/>
  <c r="H226" i="140"/>
  <c r="K226" i="140" s="1"/>
  <c r="H145" i="140"/>
  <c r="K145" i="140" s="1"/>
  <c r="H189" i="141"/>
  <c r="K189" i="141" s="1"/>
  <c r="H223" i="140"/>
  <c r="K223" i="140" s="1"/>
  <c r="H196" i="140"/>
  <c r="K196" i="140" s="1"/>
  <c r="H168" i="140"/>
  <c r="K168" i="140" s="1"/>
  <c r="H157" i="140"/>
  <c r="K157" i="140" s="1"/>
  <c r="H209" i="140"/>
  <c r="K209" i="140" s="1"/>
  <c r="H137" i="140"/>
  <c r="K137" i="140" s="1"/>
  <c r="H235" i="140"/>
  <c r="K235" i="140" s="1"/>
  <c r="H107" i="140"/>
  <c r="K107" i="140" s="1"/>
  <c r="H240" i="140"/>
  <c r="K240" i="140" s="1"/>
  <c r="H230" i="140"/>
  <c r="K230" i="140" s="1"/>
  <c r="H211" i="140"/>
  <c r="K211" i="140" s="1"/>
  <c r="H173" i="141"/>
  <c r="K173" i="141" s="1"/>
  <c r="H151" i="140"/>
  <c r="K151" i="140" s="1"/>
  <c r="H101" i="140"/>
  <c r="K101" i="140" s="1"/>
  <c r="H237" i="140"/>
  <c r="K237" i="140" s="1"/>
  <c r="H191" i="140"/>
  <c r="K191" i="140" s="1"/>
  <c r="H200" i="141"/>
  <c r="K200" i="141" s="1"/>
  <c r="H220" i="140"/>
  <c r="K220" i="140" s="1"/>
  <c r="H139" i="140"/>
  <c r="K139" i="140" s="1"/>
  <c r="H112" i="140"/>
  <c r="K112" i="140" s="1"/>
  <c r="H105" i="140"/>
  <c r="K105" i="140" s="1"/>
  <c r="H215" i="140"/>
  <c r="K215" i="140" s="1"/>
  <c r="H212" i="140"/>
  <c r="K212" i="140" s="1"/>
  <c r="H229" i="140"/>
  <c r="K229" i="140" s="1"/>
  <c r="H172" i="140"/>
  <c r="K172" i="140" s="1"/>
  <c r="H234" i="140"/>
  <c r="K234" i="140" s="1"/>
  <c r="H143" i="140"/>
  <c r="K143" i="140" s="1"/>
  <c r="H149" i="140"/>
  <c r="K149" i="140" s="1"/>
  <c r="H142" i="140"/>
  <c r="K142" i="140" s="1"/>
  <c r="H132" i="140"/>
  <c r="K132" i="140" s="1"/>
  <c r="H141" i="140"/>
  <c r="K141" i="140" s="1"/>
  <c r="H219" i="140"/>
  <c r="K219" i="140" s="1"/>
  <c r="H123" i="140"/>
  <c r="K123" i="140" s="1"/>
  <c r="H135" i="140"/>
  <c r="K135" i="140" s="1"/>
  <c r="H131" i="140"/>
  <c r="K131" i="140" s="1"/>
  <c r="H110" i="140"/>
  <c r="K110" i="140" s="1"/>
  <c r="H117" i="140"/>
  <c r="K117" i="140" s="1"/>
  <c r="H201" i="140"/>
  <c r="K201" i="140" s="1"/>
  <c r="H184" i="140"/>
  <c r="K184" i="140" s="1"/>
  <c r="H130" i="140"/>
  <c r="K130" i="140" s="1"/>
  <c r="H120" i="137"/>
  <c r="K120" i="137" s="1"/>
  <c r="H227" i="140"/>
  <c r="K227" i="140" s="1"/>
  <c r="H174" i="140"/>
  <c r="K174" i="140" s="1"/>
  <c r="H152" i="141"/>
  <c r="K152" i="141" s="1"/>
  <c r="H180" i="141"/>
  <c r="K180" i="141" s="1"/>
  <c r="H163" i="140"/>
  <c r="K163" i="140" s="1"/>
  <c r="H154" i="140"/>
  <c r="K154" i="140" s="1"/>
  <c r="H183" i="140"/>
  <c r="K183" i="140" s="1"/>
  <c r="H203" i="140"/>
  <c r="K203" i="140" s="1"/>
  <c r="H169" i="140"/>
  <c r="K169" i="140" s="1"/>
  <c r="H175" i="140"/>
  <c r="K175" i="140" s="1"/>
  <c r="H146" i="140"/>
  <c r="K146" i="140" s="1"/>
  <c r="H144" i="140"/>
  <c r="K144" i="140" s="1"/>
  <c r="H231" i="140"/>
  <c r="K231" i="140" s="1"/>
  <c r="H193" i="140"/>
  <c r="K193" i="140" s="1"/>
  <c r="K98" i="123"/>
  <c r="B62" i="129"/>
  <c r="B66" i="128"/>
  <c r="K84" i="124"/>
  <c r="Q84" i="131"/>
  <c r="Q241" i="130"/>
  <c r="F36" i="131"/>
  <c r="F40" i="130"/>
  <c r="E241" i="139"/>
  <c r="E108" i="140"/>
  <c r="O241" i="141" l="1"/>
  <c r="B63" i="141" s="1"/>
  <c r="O82" i="142"/>
  <c r="H237" i="141"/>
  <c r="K237" i="141" s="1"/>
  <c r="H228" i="141"/>
  <c r="K228" i="141" s="1"/>
  <c r="H144" i="141"/>
  <c r="K144" i="141" s="1"/>
  <c r="H169" i="141"/>
  <c r="K169" i="141" s="1"/>
  <c r="H130" i="141"/>
  <c r="K130" i="141" s="1"/>
  <c r="H201" i="141"/>
  <c r="K201" i="141" s="1"/>
  <c r="H123" i="141"/>
  <c r="K123" i="141" s="1"/>
  <c r="H142" i="141"/>
  <c r="K142" i="141" s="1"/>
  <c r="H143" i="141"/>
  <c r="K143" i="141" s="1"/>
  <c r="H212" i="141"/>
  <c r="K212" i="141" s="1"/>
  <c r="H112" i="141"/>
  <c r="K112" i="141" s="1"/>
  <c r="H151" i="141"/>
  <c r="K151" i="141" s="1"/>
  <c r="H168" i="141"/>
  <c r="K168" i="141" s="1"/>
  <c r="H145" i="141"/>
  <c r="K145" i="141" s="1"/>
  <c r="H122" i="141"/>
  <c r="K122" i="141" s="1"/>
  <c r="H213" i="141"/>
  <c r="K213" i="141" s="1"/>
  <c r="H171" i="141"/>
  <c r="K171" i="141" s="1"/>
  <c r="H181" i="141"/>
  <c r="K181" i="141" s="1"/>
  <c r="H232" i="141"/>
  <c r="K232" i="141" s="1"/>
  <c r="H224" i="141"/>
  <c r="K224" i="141" s="1"/>
  <c r="H167" i="141"/>
  <c r="K167" i="141" s="1"/>
  <c r="H134" i="141"/>
  <c r="K134" i="141" s="1"/>
  <c r="H222" i="141"/>
  <c r="K222" i="141" s="1"/>
  <c r="H207" i="141"/>
  <c r="K207" i="141" s="1"/>
  <c r="H217" i="141"/>
  <c r="K217" i="141" s="1"/>
  <c r="H236" i="141"/>
  <c r="K236" i="141" s="1"/>
  <c r="H182" i="141"/>
  <c r="K182" i="141" s="1"/>
  <c r="H202" i="141"/>
  <c r="K202" i="141" s="1"/>
  <c r="H170" i="141"/>
  <c r="K170" i="141" s="1"/>
  <c r="H104" i="143"/>
  <c r="K104" i="143" s="1"/>
  <c r="H231" i="141"/>
  <c r="K231" i="141" s="1"/>
  <c r="H227" i="141"/>
  <c r="K227" i="141" s="1"/>
  <c r="H110" i="141"/>
  <c r="K110" i="141" s="1"/>
  <c r="H141" i="141"/>
  <c r="K141" i="141" s="1"/>
  <c r="H172" i="141"/>
  <c r="K172" i="141" s="1"/>
  <c r="H105" i="141"/>
  <c r="K105" i="141" s="1"/>
  <c r="H230" i="141"/>
  <c r="K230" i="141" s="1"/>
  <c r="H235" i="141"/>
  <c r="K235" i="141" s="1"/>
  <c r="H176" i="142"/>
  <c r="K176" i="142" s="1"/>
  <c r="H119" i="141"/>
  <c r="K119" i="141" s="1"/>
  <c r="H192" i="141"/>
  <c r="K192" i="141" s="1"/>
  <c r="H113" i="141"/>
  <c r="K113" i="141" s="1"/>
  <c r="H187" i="141"/>
  <c r="K187" i="141" s="1"/>
  <c r="H102" i="141"/>
  <c r="K102" i="141" s="1"/>
  <c r="H185" i="141"/>
  <c r="K185" i="141" s="1"/>
  <c r="H238" i="141"/>
  <c r="K238" i="141" s="1"/>
  <c r="H214" i="141"/>
  <c r="K214" i="141" s="1"/>
  <c r="H158" i="141"/>
  <c r="K158" i="141" s="1"/>
  <c r="H193" i="141"/>
  <c r="K193" i="141" s="1"/>
  <c r="H175" i="141"/>
  <c r="K175" i="141" s="1"/>
  <c r="H163" i="141"/>
  <c r="K163" i="141" s="1"/>
  <c r="H120" i="138"/>
  <c r="K120" i="138" s="1"/>
  <c r="H131" i="141"/>
  <c r="K131" i="141" s="1"/>
  <c r="H219" i="141"/>
  <c r="K219" i="141" s="1"/>
  <c r="H149" i="141"/>
  <c r="K149" i="141" s="1"/>
  <c r="H234" i="141"/>
  <c r="K234" i="141" s="1"/>
  <c r="H229" i="141"/>
  <c r="K229" i="141" s="1"/>
  <c r="H215" i="141"/>
  <c r="K215" i="141" s="1"/>
  <c r="H200" i="142"/>
  <c r="K200" i="142" s="1"/>
  <c r="H191" i="141"/>
  <c r="K191" i="141" s="1"/>
  <c r="H101" i="141"/>
  <c r="K101" i="141" s="1"/>
  <c r="H173" i="142"/>
  <c r="K173" i="142" s="1"/>
  <c r="H211" i="141"/>
  <c r="K211" i="141" s="1"/>
  <c r="H137" i="141"/>
  <c r="K137" i="141" s="1"/>
  <c r="H209" i="141"/>
  <c r="K209" i="141" s="1"/>
  <c r="H196" i="141"/>
  <c r="K196" i="141" s="1"/>
  <c r="H226" i="141"/>
  <c r="K226" i="141" s="1"/>
  <c r="H140" i="141"/>
  <c r="K140" i="141" s="1"/>
  <c r="H127" i="141"/>
  <c r="K127" i="141" s="1"/>
  <c r="H233" i="141"/>
  <c r="K233" i="141" s="1"/>
  <c r="H121" i="141"/>
  <c r="K121" i="141" s="1"/>
  <c r="H206" i="141"/>
  <c r="K206" i="141" s="1"/>
  <c r="H126" i="141"/>
  <c r="K126" i="141" s="1"/>
  <c r="H210" i="141"/>
  <c r="K210" i="141" s="1"/>
  <c r="H146" i="141"/>
  <c r="K146" i="141" s="1"/>
  <c r="H183" i="141"/>
  <c r="K183" i="141" s="1"/>
  <c r="H174" i="141"/>
  <c r="K174" i="141" s="1"/>
  <c r="H184" i="141"/>
  <c r="K184" i="141" s="1"/>
  <c r="H135" i="141"/>
  <c r="K135" i="141" s="1"/>
  <c r="H220" i="141"/>
  <c r="K220" i="141" s="1"/>
  <c r="H107" i="141"/>
  <c r="K107" i="141" s="1"/>
  <c r="H114" i="141"/>
  <c r="K114" i="141" s="1"/>
  <c r="H164" i="142"/>
  <c r="K164" i="142" s="1"/>
  <c r="H205" i="142"/>
  <c r="K205" i="142" s="1"/>
  <c r="H177" i="141"/>
  <c r="K177" i="141" s="1"/>
  <c r="H239" i="141"/>
  <c r="K239" i="141" s="1"/>
  <c r="H203" i="141"/>
  <c r="K203" i="141" s="1"/>
  <c r="H154" i="141"/>
  <c r="K154" i="141" s="1"/>
  <c r="H180" i="142"/>
  <c r="K180" i="142" s="1"/>
  <c r="H152" i="142"/>
  <c r="K152" i="142" s="1"/>
  <c r="H117" i="141"/>
  <c r="K117" i="141" s="1"/>
  <c r="H132" i="141"/>
  <c r="K132" i="141" s="1"/>
  <c r="H139" i="141"/>
  <c r="K139" i="141" s="1"/>
  <c r="H240" i="141"/>
  <c r="K240" i="141" s="1"/>
  <c r="H157" i="141"/>
  <c r="K157" i="141" s="1"/>
  <c r="H223" i="141"/>
  <c r="K223" i="141" s="1"/>
  <c r="H189" i="142"/>
  <c r="K189" i="142" s="1"/>
  <c r="H194" i="141"/>
  <c r="K194" i="141" s="1"/>
  <c r="H225" i="141"/>
  <c r="K225" i="141" s="1"/>
  <c r="H100" i="141"/>
  <c r="K100" i="141" s="1"/>
  <c r="H195" i="141"/>
  <c r="K195" i="141" s="1"/>
  <c r="H198" i="141"/>
  <c r="K198" i="141" s="1"/>
  <c r="H216" i="141"/>
  <c r="K216" i="141" s="1"/>
  <c r="H153" i="141"/>
  <c r="K153" i="141" s="1"/>
  <c r="H155" i="141"/>
  <c r="K155" i="141" s="1"/>
  <c r="H179" i="141"/>
  <c r="K179" i="141" s="1"/>
  <c r="H204" i="141"/>
  <c r="K204" i="141" s="1"/>
  <c r="H124" i="141"/>
  <c r="K124" i="141" s="1"/>
  <c r="H197" i="141"/>
  <c r="K197" i="141" s="1"/>
  <c r="H188" i="142"/>
  <c r="K188" i="142" s="1"/>
  <c r="H186" i="141"/>
  <c r="K186" i="141" s="1"/>
  <c r="H218" i="141"/>
  <c r="K218" i="141" s="1"/>
  <c r="H98" i="124"/>
  <c r="Q84" i="132"/>
  <c r="Q241" i="131"/>
  <c r="H84" i="125"/>
  <c r="B62" i="130"/>
  <c r="B66" i="129"/>
  <c r="F36" i="132"/>
  <c r="F40" i="131"/>
  <c r="E108" i="141"/>
  <c r="E241" i="140"/>
  <c r="O82" i="143" l="1"/>
  <c r="O241" i="142"/>
  <c r="B63" i="142" s="1"/>
  <c r="H218" i="142"/>
  <c r="K218" i="142" s="1"/>
  <c r="H204" i="142"/>
  <c r="K204" i="142" s="1"/>
  <c r="H240" i="142"/>
  <c r="K240" i="142" s="1"/>
  <c r="H180" i="143"/>
  <c r="K180" i="143" s="1"/>
  <c r="H177" i="142"/>
  <c r="K177" i="142" s="1"/>
  <c r="H220" i="142"/>
  <c r="K220" i="142" s="1"/>
  <c r="H131" i="142"/>
  <c r="K131" i="142" s="1"/>
  <c r="H170" i="142"/>
  <c r="K170" i="142" s="1"/>
  <c r="H236" i="142"/>
  <c r="K236" i="142" s="1"/>
  <c r="H168" i="142"/>
  <c r="K168" i="142" s="1"/>
  <c r="H142" i="142"/>
  <c r="K142" i="142" s="1"/>
  <c r="H124" i="142"/>
  <c r="K124" i="142" s="1"/>
  <c r="H155" i="142"/>
  <c r="K155" i="142" s="1"/>
  <c r="H195" i="142"/>
  <c r="K195" i="142" s="1"/>
  <c r="H100" i="142"/>
  <c r="K100" i="142" s="1"/>
  <c r="H225" i="142"/>
  <c r="K225" i="142" s="1"/>
  <c r="H223" i="142"/>
  <c r="K223" i="142" s="1"/>
  <c r="H117" i="142"/>
  <c r="K117" i="142" s="1"/>
  <c r="H205" i="143"/>
  <c r="K205" i="143" s="1"/>
  <c r="H114" i="142"/>
  <c r="K114" i="142" s="1"/>
  <c r="H107" i="142"/>
  <c r="K107" i="142" s="1"/>
  <c r="H135" i="142"/>
  <c r="K135" i="142" s="1"/>
  <c r="H174" i="142"/>
  <c r="K174" i="142" s="1"/>
  <c r="H146" i="142"/>
  <c r="K146" i="142" s="1"/>
  <c r="H126" i="142"/>
  <c r="K126" i="142" s="1"/>
  <c r="H233" i="142"/>
  <c r="K233" i="142" s="1"/>
  <c r="H209" i="142"/>
  <c r="K209" i="142" s="1"/>
  <c r="H234" i="142"/>
  <c r="K234" i="142" s="1"/>
  <c r="H219" i="142"/>
  <c r="K219" i="142" s="1"/>
  <c r="H113" i="142"/>
  <c r="K113" i="142" s="1"/>
  <c r="H230" i="142"/>
  <c r="K230" i="142" s="1"/>
  <c r="H110" i="142"/>
  <c r="K110" i="142" s="1"/>
  <c r="H231" i="142"/>
  <c r="K231" i="142" s="1"/>
  <c r="H182" i="142"/>
  <c r="K182" i="142" s="1"/>
  <c r="H217" i="142"/>
  <c r="K217" i="142" s="1"/>
  <c r="H167" i="142"/>
  <c r="K167" i="142" s="1"/>
  <c r="H213" i="142"/>
  <c r="K213" i="142" s="1"/>
  <c r="H122" i="142"/>
  <c r="K122" i="142" s="1"/>
  <c r="H201" i="142"/>
  <c r="K201" i="142" s="1"/>
  <c r="H186" i="142"/>
  <c r="K186" i="142" s="1"/>
  <c r="H203" i="142"/>
  <c r="K203" i="142" s="1"/>
  <c r="H196" i="142"/>
  <c r="K196" i="142" s="1"/>
  <c r="H191" i="142"/>
  <c r="K191" i="142" s="1"/>
  <c r="H229" i="142"/>
  <c r="K229" i="142" s="1"/>
  <c r="H102" i="142"/>
  <c r="K102" i="142" s="1"/>
  <c r="H207" i="142"/>
  <c r="K207" i="142" s="1"/>
  <c r="H171" i="142"/>
  <c r="K171" i="142" s="1"/>
  <c r="H188" i="143"/>
  <c r="K188" i="143" s="1"/>
  <c r="H153" i="142"/>
  <c r="K153" i="142" s="1"/>
  <c r="H157" i="142"/>
  <c r="K157" i="142" s="1"/>
  <c r="H132" i="142"/>
  <c r="K132" i="142" s="1"/>
  <c r="H152" i="143"/>
  <c r="K152" i="143" s="1"/>
  <c r="H154" i="142"/>
  <c r="K154" i="142" s="1"/>
  <c r="H239" i="142"/>
  <c r="K239" i="142" s="1"/>
  <c r="H164" i="143"/>
  <c r="K164" i="143" s="1"/>
  <c r="H210" i="142"/>
  <c r="K210" i="142" s="1"/>
  <c r="H226" i="142"/>
  <c r="K226" i="142" s="1"/>
  <c r="H137" i="142"/>
  <c r="K137" i="142" s="1"/>
  <c r="H101" i="142"/>
  <c r="K101" i="142" s="1"/>
  <c r="H215" i="142"/>
  <c r="K215" i="142" s="1"/>
  <c r="H158" i="142"/>
  <c r="K158" i="142" s="1"/>
  <c r="H214" i="142"/>
  <c r="K214" i="142" s="1"/>
  <c r="H119" i="142"/>
  <c r="K119" i="142" s="1"/>
  <c r="H176" i="143"/>
  <c r="K176" i="143" s="1"/>
  <c r="H172" i="142"/>
  <c r="K172" i="142" s="1"/>
  <c r="H222" i="142"/>
  <c r="K222" i="142" s="1"/>
  <c r="H232" i="142"/>
  <c r="K232" i="142" s="1"/>
  <c r="H181" i="142"/>
  <c r="K181" i="142" s="1"/>
  <c r="H145" i="142"/>
  <c r="K145" i="142" s="1"/>
  <c r="H212" i="142"/>
  <c r="K212" i="142" s="1"/>
  <c r="H123" i="142"/>
  <c r="K123" i="142" s="1"/>
  <c r="H130" i="142"/>
  <c r="K130" i="142" s="1"/>
  <c r="H169" i="142"/>
  <c r="K169" i="142" s="1"/>
  <c r="H228" i="142"/>
  <c r="K228" i="142" s="1"/>
  <c r="H179" i="142"/>
  <c r="K179" i="142" s="1"/>
  <c r="H216" i="142"/>
  <c r="K216" i="142" s="1"/>
  <c r="H139" i="142"/>
  <c r="K139" i="142" s="1"/>
  <c r="H184" i="142"/>
  <c r="K184" i="142" s="1"/>
  <c r="H173" i="143"/>
  <c r="K173" i="143" s="1"/>
  <c r="H238" i="142"/>
  <c r="K238" i="142" s="1"/>
  <c r="H192" i="142"/>
  <c r="K192" i="142" s="1"/>
  <c r="H202" i="142"/>
  <c r="K202" i="142" s="1"/>
  <c r="H224" i="142"/>
  <c r="K224" i="142" s="1"/>
  <c r="H151" i="142"/>
  <c r="K151" i="142" s="1"/>
  <c r="H112" i="142"/>
  <c r="K112" i="142" s="1"/>
  <c r="H197" i="142"/>
  <c r="K197" i="142" s="1"/>
  <c r="H198" i="142"/>
  <c r="K198" i="142" s="1"/>
  <c r="H194" i="142"/>
  <c r="K194" i="142" s="1"/>
  <c r="H189" i="143"/>
  <c r="K189" i="143" s="1"/>
  <c r="H183" i="142"/>
  <c r="K183" i="142" s="1"/>
  <c r="H206" i="142"/>
  <c r="K206" i="142" s="1"/>
  <c r="H121" i="142"/>
  <c r="K121" i="142" s="1"/>
  <c r="H127" i="142"/>
  <c r="K127" i="142" s="1"/>
  <c r="H140" i="142"/>
  <c r="K140" i="142" s="1"/>
  <c r="H211" i="142"/>
  <c r="K211" i="142" s="1"/>
  <c r="H200" i="143"/>
  <c r="K200" i="143" s="1"/>
  <c r="H149" i="142"/>
  <c r="K149" i="142" s="1"/>
  <c r="H120" i="139"/>
  <c r="K120" i="139" s="1"/>
  <c r="H163" i="142"/>
  <c r="K163" i="142" s="1"/>
  <c r="H175" i="142"/>
  <c r="K175" i="142" s="1"/>
  <c r="H193" i="142"/>
  <c r="K193" i="142" s="1"/>
  <c r="H185" i="142"/>
  <c r="K185" i="142" s="1"/>
  <c r="H187" i="142"/>
  <c r="K187" i="142" s="1"/>
  <c r="H235" i="142"/>
  <c r="K235" i="142" s="1"/>
  <c r="H105" i="142"/>
  <c r="K105" i="142" s="1"/>
  <c r="H141" i="142"/>
  <c r="K141" i="142" s="1"/>
  <c r="H227" i="142"/>
  <c r="K227" i="142" s="1"/>
  <c r="H104" i="144"/>
  <c r="K104" i="144" s="1"/>
  <c r="H134" i="142"/>
  <c r="K134" i="142" s="1"/>
  <c r="H143" i="142"/>
  <c r="K143" i="142" s="1"/>
  <c r="H144" i="142"/>
  <c r="K144" i="142" s="1"/>
  <c r="H237" i="142"/>
  <c r="K237" i="142" s="1"/>
  <c r="K98" i="124"/>
  <c r="K84" i="125"/>
  <c r="B62" i="131"/>
  <c r="B66" i="130"/>
  <c r="Q84" i="133"/>
  <c r="Q241" i="132"/>
  <c r="F36" i="133"/>
  <c r="F40" i="132"/>
  <c r="E108" i="142"/>
  <c r="E241" i="141"/>
  <c r="O82" i="144" l="1"/>
  <c r="O241" i="143"/>
  <c r="B63" i="143" s="1"/>
  <c r="H112" i="143"/>
  <c r="K112" i="143" s="1"/>
  <c r="H226" i="143"/>
  <c r="K226" i="143" s="1"/>
  <c r="H235" i="143"/>
  <c r="K235" i="143" s="1"/>
  <c r="H185" i="143"/>
  <c r="K185" i="143" s="1"/>
  <c r="H175" i="143"/>
  <c r="K175" i="143" s="1"/>
  <c r="H120" i="140"/>
  <c r="K120" i="140" s="1"/>
  <c r="H127" i="143"/>
  <c r="K127" i="143" s="1"/>
  <c r="H197" i="143"/>
  <c r="K197" i="143" s="1"/>
  <c r="H151" i="143"/>
  <c r="K151" i="143" s="1"/>
  <c r="H202" i="143"/>
  <c r="K202" i="143" s="1"/>
  <c r="H184" i="143"/>
  <c r="K184" i="143" s="1"/>
  <c r="H216" i="143"/>
  <c r="K216" i="143" s="1"/>
  <c r="H212" i="143"/>
  <c r="K212" i="143" s="1"/>
  <c r="H181" i="143"/>
  <c r="K181" i="143" s="1"/>
  <c r="H172" i="143"/>
  <c r="K172" i="143" s="1"/>
  <c r="H214" i="143"/>
  <c r="K214" i="143" s="1"/>
  <c r="H215" i="143"/>
  <c r="K215" i="143" s="1"/>
  <c r="H164" i="144"/>
  <c r="K164" i="144" s="1"/>
  <c r="H154" i="143"/>
  <c r="K154" i="143" s="1"/>
  <c r="H171" i="143"/>
  <c r="K171" i="143" s="1"/>
  <c r="H191" i="143"/>
  <c r="K191" i="143" s="1"/>
  <c r="H186" i="143"/>
  <c r="K186" i="143" s="1"/>
  <c r="H122" i="143"/>
  <c r="K122" i="143" s="1"/>
  <c r="H117" i="143"/>
  <c r="K117" i="143" s="1"/>
  <c r="H223" i="143"/>
  <c r="K223" i="143" s="1"/>
  <c r="H225" i="143"/>
  <c r="K225" i="143" s="1"/>
  <c r="H142" i="143"/>
  <c r="K142" i="143" s="1"/>
  <c r="H220" i="143"/>
  <c r="K220" i="143" s="1"/>
  <c r="H149" i="143"/>
  <c r="K149" i="143" s="1"/>
  <c r="H140" i="143"/>
  <c r="K140" i="143" s="1"/>
  <c r="H183" i="143"/>
  <c r="K183" i="143" s="1"/>
  <c r="H238" i="143"/>
  <c r="K238" i="143" s="1"/>
  <c r="H222" i="143"/>
  <c r="K222" i="143" s="1"/>
  <c r="H119" i="143"/>
  <c r="K119" i="143" s="1"/>
  <c r="H102" i="143"/>
  <c r="K102" i="143" s="1"/>
  <c r="H167" i="143"/>
  <c r="K167" i="143" s="1"/>
  <c r="H110" i="143"/>
  <c r="K110" i="143" s="1"/>
  <c r="H146" i="143"/>
  <c r="K146" i="143" s="1"/>
  <c r="H205" i="144"/>
  <c r="K205" i="144" s="1"/>
  <c r="H100" i="143"/>
  <c r="K100" i="143" s="1"/>
  <c r="H131" i="143"/>
  <c r="K131" i="143" s="1"/>
  <c r="H240" i="143"/>
  <c r="K240" i="143" s="1"/>
  <c r="H144" i="143"/>
  <c r="K144" i="143" s="1"/>
  <c r="H143" i="143"/>
  <c r="K143" i="143" s="1"/>
  <c r="H141" i="143"/>
  <c r="K141" i="143" s="1"/>
  <c r="H121" i="143"/>
  <c r="K121" i="143" s="1"/>
  <c r="H194" i="143"/>
  <c r="K194" i="143" s="1"/>
  <c r="H198" i="143"/>
  <c r="K198" i="143" s="1"/>
  <c r="H173" i="144"/>
  <c r="K173" i="144" s="1"/>
  <c r="H139" i="143"/>
  <c r="K139" i="143" s="1"/>
  <c r="H179" i="143"/>
  <c r="K179" i="143" s="1"/>
  <c r="H101" i="143"/>
  <c r="K101" i="143" s="1"/>
  <c r="H239" i="143"/>
  <c r="K239" i="143" s="1"/>
  <c r="H132" i="143"/>
  <c r="K132" i="143" s="1"/>
  <c r="H157" i="143"/>
  <c r="K157" i="143" s="1"/>
  <c r="H153" i="143"/>
  <c r="K153" i="143" s="1"/>
  <c r="H188" i="144"/>
  <c r="K188" i="144" s="1"/>
  <c r="H231" i="143"/>
  <c r="K231" i="143" s="1"/>
  <c r="H230" i="143"/>
  <c r="K230" i="143" s="1"/>
  <c r="H174" i="143"/>
  <c r="K174" i="143" s="1"/>
  <c r="H155" i="143"/>
  <c r="K155" i="143" s="1"/>
  <c r="H170" i="143"/>
  <c r="K170" i="143" s="1"/>
  <c r="H180" i="144"/>
  <c r="K180" i="144" s="1"/>
  <c r="H237" i="143"/>
  <c r="K237" i="143" s="1"/>
  <c r="H189" i="144"/>
  <c r="K189" i="144" s="1"/>
  <c r="H130" i="143"/>
  <c r="K130" i="143" s="1"/>
  <c r="H232" i="143"/>
  <c r="K232" i="143" s="1"/>
  <c r="H176" i="144"/>
  <c r="K176" i="144" s="1"/>
  <c r="H152" i="144"/>
  <c r="K152" i="144" s="1"/>
  <c r="H196" i="143"/>
  <c r="K196" i="143" s="1"/>
  <c r="H201" i="143"/>
  <c r="K201" i="143" s="1"/>
  <c r="H182" i="143"/>
  <c r="K182" i="143" s="1"/>
  <c r="H219" i="143"/>
  <c r="K219" i="143" s="1"/>
  <c r="H135" i="143"/>
  <c r="K135" i="143" s="1"/>
  <c r="H195" i="143"/>
  <c r="K195" i="143" s="1"/>
  <c r="H204" i="143"/>
  <c r="K204" i="143" s="1"/>
  <c r="H134" i="143"/>
  <c r="K134" i="143" s="1"/>
  <c r="H104" i="145"/>
  <c r="K104" i="145" s="1"/>
  <c r="H227" i="143"/>
  <c r="K227" i="143" s="1"/>
  <c r="H105" i="143"/>
  <c r="K105" i="143" s="1"/>
  <c r="H187" i="143"/>
  <c r="K187" i="143" s="1"/>
  <c r="H193" i="143"/>
  <c r="K193" i="143" s="1"/>
  <c r="H163" i="143"/>
  <c r="K163" i="143" s="1"/>
  <c r="H200" i="144"/>
  <c r="K200" i="144" s="1"/>
  <c r="H211" i="143"/>
  <c r="K211" i="143" s="1"/>
  <c r="H206" i="143"/>
  <c r="K206" i="143" s="1"/>
  <c r="H224" i="143"/>
  <c r="K224" i="143" s="1"/>
  <c r="H192" i="143"/>
  <c r="K192" i="143" s="1"/>
  <c r="H228" i="143"/>
  <c r="K228" i="143" s="1"/>
  <c r="H169" i="143"/>
  <c r="K169" i="143" s="1"/>
  <c r="H123" i="143"/>
  <c r="K123" i="143" s="1"/>
  <c r="H145" i="143"/>
  <c r="K145" i="143" s="1"/>
  <c r="H158" i="143"/>
  <c r="K158" i="143" s="1"/>
  <c r="H137" i="143"/>
  <c r="K137" i="143" s="1"/>
  <c r="H210" i="143"/>
  <c r="K210" i="143" s="1"/>
  <c r="H207" i="143"/>
  <c r="K207" i="143" s="1"/>
  <c r="H229" i="143"/>
  <c r="K229" i="143" s="1"/>
  <c r="H203" i="143"/>
  <c r="K203" i="143" s="1"/>
  <c r="H213" i="143"/>
  <c r="K213" i="143" s="1"/>
  <c r="H217" i="143"/>
  <c r="K217" i="143" s="1"/>
  <c r="H113" i="143"/>
  <c r="K113" i="143" s="1"/>
  <c r="H234" i="143"/>
  <c r="K234" i="143" s="1"/>
  <c r="H209" i="143"/>
  <c r="K209" i="143" s="1"/>
  <c r="H233" i="143"/>
  <c r="K233" i="143" s="1"/>
  <c r="H126" i="143"/>
  <c r="K126" i="143" s="1"/>
  <c r="H107" i="143"/>
  <c r="K107" i="143" s="1"/>
  <c r="H114" i="143"/>
  <c r="K114" i="143" s="1"/>
  <c r="H124" i="143"/>
  <c r="K124" i="143" s="1"/>
  <c r="H168" i="143"/>
  <c r="K168" i="143" s="1"/>
  <c r="H236" i="143"/>
  <c r="K236" i="143" s="1"/>
  <c r="H177" i="143"/>
  <c r="K177" i="143" s="1"/>
  <c r="H218" i="143"/>
  <c r="K218" i="143" s="1"/>
  <c r="H98" i="125"/>
  <c r="B62" i="132"/>
  <c r="B66" i="131"/>
  <c r="Q84" i="134"/>
  <c r="Q241" i="133"/>
  <c r="H84" i="126"/>
  <c r="F36" i="134"/>
  <c r="F40" i="133"/>
  <c r="E108" i="143"/>
  <c r="E241" i="142"/>
  <c r="O241" i="144" l="1"/>
  <c r="B63" i="144" s="1"/>
  <c r="O82" i="145"/>
  <c r="H113" i="144"/>
  <c r="K113" i="144" s="1"/>
  <c r="H203" i="144"/>
  <c r="K203" i="144" s="1"/>
  <c r="H200" i="145"/>
  <c r="K200" i="145" s="1"/>
  <c r="H187" i="144"/>
  <c r="K187" i="144" s="1"/>
  <c r="H204" i="144"/>
  <c r="K204" i="144" s="1"/>
  <c r="H189" i="145"/>
  <c r="K189" i="145" s="1"/>
  <c r="H157" i="144"/>
  <c r="K157" i="144" s="1"/>
  <c r="H110" i="144"/>
  <c r="K110" i="144" s="1"/>
  <c r="H223" i="144"/>
  <c r="K223" i="144" s="1"/>
  <c r="H191" i="144"/>
  <c r="K191" i="144" s="1"/>
  <c r="H216" i="144"/>
  <c r="K216" i="144" s="1"/>
  <c r="H127" i="144"/>
  <c r="K127" i="144" s="1"/>
  <c r="H218" i="144"/>
  <c r="K218" i="144" s="1"/>
  <c r="H236" i="144"/>
  <c r="K236" i="144" s="1"/>
  <c r="H124" i="144"/>
  <c r="K124" i="144" s="1"/>
  <c r="H209" i="144"/>
  <c r="K209" i="144" s="1"/>
  <c r="H229" i="144"/>
  <c r="K229" i="144" s="1"/>
  <c r="H137" i="144"/>
  <c r="K137" i="144" s="1"/>
  <c r="H224" i="144"/>
  <c r="K224" i="144" s="1"/>
  <c r="H163" i="144"/>
  <c r="K163" i="144" s="1"/>
  <c r="H105" i="144"/>
  <c r="K105" i="144" s="1"/>
  <c r="H104" i="146"/>
  <c r="K104" i="146" s="1"/>
  <c r="H182" i="144"/>
  <c r="K182" i="144" s="1"/>
  <c r="H196" i="144"/>
  <c r="K196" i="144" s="1"/>
  <c r="H232" i="144"/>
  <c r="K232" i="144" s="1"/>
  <c r="H180" i="145"/>
  <c r="K180" i="145" s="1"/>
  <c r="H170" i="144"/>
  <c r="K170" i="144" s="1"/>
  <c r="H188" i="145"/>
  <c r="K188" i="145" s="1"/>
  <c r="H101" i="144"/>
  <c r="K101" i="144" s="1"/>
  <c r="H240" i="144"/>
  <c r="K240" i="144" s="1"/>
  <c r="H146" i="144"/>
  <c r="K146" i="144" s="1"/>
  <c r="H119" i="144"/>
  <c r="K119" i="144" s="1"/>
  <c r="H238" i="144"/>
  <c r="K238" i="144" s="1"/>
  <c r="H117" i="144"/>
  <c r="K117" i="144" s="1"/>
  <c r="H164" i="145"/>
  <c r="K164" i="145" s="1"/>
  <c r="H212" i="144"/>
  <c r="K212" i="144" s="1"/>
  <c r="H184" i="144"/>
  <c r="K184" i="144" s="1"/>
  <c r="H197" i="144"/>
  <c r="K197" i="144" s="1"/>
  <c r="H175" i="144"/>
  <c r="K175" i="144" s="1"/>
  <c r="H226" i="144"/>
  <c r="K226" i="144" s="1"/>
  <c r="H112" i="144"/>
  <c r="K112" i="144" s="1"/>
  <c r="H145" i="144"/>
  <c r="K145" i="144" s="1"/>
  <c r="H206" i="144"/>
  <c r="K206" i="144" s="1"/>
  <c r="H219" i="144"/>
  <c r="K219" i="144" s="1"/>
  <c r="H230" i="144"/>
  <c r="K230" i="144" s="1"/>
  <c r="H139" i="144"/>
  <c r="K139" i="144" s="1"/>
  <c r="H143" i="144"/>
  <c r="K143" i="144" s="1"/>
  <c r="H140" i="144"/>
  <c r="K140" i="144" s="1"/>
  <c r="H151" i="144"/>
  <c r="K151" i="144" s="1"/>
  <c r="H235" i="144"/>
  <c r="K235" i="144" s="1"/>
  <c r="H177" i="144"/>
  <c r="K177" i="144" s="1"/>
  <c r="H107" i="144"/>
  <c r="K107" i="144" s="1"/>
  <c r="H126" i="144"/>
  <c r="K126" i="144" s="1"/>
  <c r="H217" i="144"/>
  <c r="K217" i="144" s="1"/>
  <c r="H123" i="144"/>
  <c r="K123" i="144" s="1"/>
  <c r="H228" i="144"/>
  <c r="K228" i="144" s="1"/>
  <c r="H211" i="144"/>
  <c r="K211" i="144" s="1"/>
  <c r="H193" i="144"/>
  <c r="K193" i="144" s="1"/>
  <c r="H134" i="144"/>
  <c r="K134" i="144" s="1"/>
  <c r="H135" i="144"/>
  <c r="K135" i="144" s="1"/>
  <c r="H152" i="145"/>
  <c r="K152" i="145" s="1"/>
  <c r="H130" i="144"/>
  <c r="K130" i="144" s="1"/>
  <c r="H237" i="144"/>
  <c r="K237" i="144" s="1"/>
  <c r="H155" i="144"/>
  <c r="K155" i="144" s="1"/>
  <c r="H174" i="144"/>
  <c r="K174" i="144" s="1"/>
  <c r="H173" i="145"/>
  <c r="K173" i="145" s="1"/>
  <c r="H198" i="144"/>
  <c r="K198" i="144" s="1"/>
  <c r="H131" i="144"/>
  <c r="K131" i="144" s="1"/>
  <c r="H102" i="144"/>
  <c r="K102" i="144" s="1"/>
  <c r="H183" i="144"/>
  <c r="K183" i="144" s="1"/>
  <c r="H149" i="144"/>
  <c r="K149" i="144" s="1"/>
  <c r="H220" i="144"/>
  <c r="K220" i="144" s="1"/>
  <c r="H142" i="144"/>
  <c r="K142" i="144" s="1"/>
  <c r="H225" i="144"/>
  <c r="K225" i="144" s="1"/>
  <c r="H171" i="144"/>
  <c r="K171" i="144" s="1"/>
  <c r="H172" i="144"/>
  <c r="K172" i="144" s="1"/>
  <c r="H202" i="144"/>
  <c r="K202" i="144" s="1"/>
  <c r="H185" i="144"/>
  <c r="K185" i="144" s="1"/>
  <c r="H210" i="144"/>
  <c r="K210" i="144" s="1"/>
  <c r="H227" i="144"/>
  <c r="K227" i="144" s="1"/>
  <c r="H168" i="144"/>
  <c r="K168" i="144" s="1"/>
  <c r="H114" i="144"/>
  <c r="K114" i="144" s="1"/>
  <c r="H233" i="144"/>
  <c r="K233" i="144" s="1"/>
  <c r="H234" i="144"/>
  <c r="K234" i="144" s="1"/>
  <c r="H213" i="144"/>
  <c r="K213" i="144" s="1"/>
  <c r="H207" i="144"/>
  <c r="K207" i="144" s="1"/>
  <c r="H158" i="144"/>
  <c r="K158" i="144" s="1"/>
  <c r="H169" i="144"/>
  <c r="K169" i="144" s="1"/>
  <c r="H192" i="144"/>
  <c r="K192" i="144" s="1"/>
  <c r="H195" i="144"/>
  <c r="K195" i="144" s="1"/>
  <c r="H201" i="144"/>
  <c r="K201" i="144" s="1"/>
  <c r="H176" i="145"/>
  <c r="K176" i="145" s="1"/>
  <c r="H231" i="144"/>
  <c r="K231" i="144" s="1"/>
  <c r="H153" i="144"/>
  <c r="K153" i="144" s="1"/>
  <c r="H132" i="144"/>
  <c r="K132" i="144" s="1"/>
  <c r="H239" i="144"/>
  <c r="K239" i="144" s="1"/>
  <c r="H179" i="144"/>
  <c r="K179" i="144" s="1"/>
  <c r="H194" i="144"/>
  <c r="K194" i="144" s="1"/>
  <c r="H121" i="144"/>
  <c r="K121" i="144" s="1"/>
  <c r="H141" i="144"/>
  <c r="K141" i="144" s="1"/>
  <c r="H144" i="144"/>
  <c r="K144" i="144" s="1"/>
  <c r="H100" i="144"/>
  <c r="K100" i="144" s="1"/>
  <c r="H205" i="145"/>
  <c r="K205" i="145" s="1"/>
  <c r="H167" i="144"/>
  <c r="K167" i="144" s="1"/>
  <c r="H222" i="144"/>
  <c r="K222" i="144" s="1"/>
  <c r="H122" i="144"/>
  <c r="K122" i="144" s="1"/>
  <c r="H186" i="144"/>
  <c r="K186" i="144" s="1"/>
  <c r="H154" i="144"/>
  <c r="K154" i="144" s="1"/>
  <c r="H215" i="144"/>
  <c r="K215" i="144" s="1"/>
  <c r="H214" i="144"/>
  <c r="K214" i="144" s="1"/>
  <c r="H181" i="144"/>
  <c r="K181" i="144" s="1"/>
  <c r="H120" i="141"/>
  <c r="K120" i="141" s="1"/>
  <c r="K98" i="125"/>
  <c r="K84" i="126"/>
  <c r="Q84" i="135"/>
  <c r="Q241" i="134"/>
  <c r="B62" i="133"/>
  <c r="B66" i="132"/>
  <c r="F36" i="135"/>
  <c r="F40" i="134"/>
  <c r="E108" i="144"/>
  <c r="E241" i="143"/>
  <c r="O82" i="146" l="1"/>
  <c r="O241" i="145"/>
  <c r="B63" i="145" s="1"/>
  <c r="H154" i="145"/>
  <c r="K154" i="145" s="1"/>
  <c r="H167" i="145"/>
  <c r="K167" i="145" s="1"/>
  <c r="H231" i="145"/>
  <c r="K231" i="145" s="1"/>
  <c r="H158" i="145"/>
  <c r="K158" i="145" s="1"/>
  <c r="H234" i="145"/>
  <c r="K234" i="145" s="1"/>
  <c r="H202" i="145"/>
  <c r="K202" i="145" s="1"/>
  <c r="H149" i="145"/>
  <c r="K149" i="145" s="1"/>
  <c r="H130" i="145"/>
  <c r="K130" i="145" s="1"/>
  <c r="H228" i="145"/>
  <c r="K228" i="145" s="1"/>
  <c r="H126" i="145"/>
  <c r="K126" i="145" s="1"/>
  <c r="H235" i="145"/>
  <c r="K235" i="145" s="1"/>
  <c r="H219" i="145"/>
  <c r="K219" i="145" s="1"/>
  <c r="H226" i="145"/>
  <c r="K226" i="145" s="1"/>
  <c r="H212" i="145"/>
  <c r="K212" i="145" s="1"/>
  <c r="H117" i="145"/>
  <c r="K117" i="145" s="1"/>
  <c r="H182" i="145"/>
  <c r="K182" i="145" s="1"/>
  <c r="H104" i="147"/>
  <c r="K104" i="147" s="1"/>
  <c r="H127" i="145"/>
  <c r="K127" i="145" s="1"/>
  <c r="H187" i="145"/>
  <c r="K187" i="145" s="1"/>
  <c r="H181" i="145"/>
  <c r="K181" i="145" s="1"/>
  <c r="H122" i="145"/>
  <c r="K122" i="145" s="1"/>
  <c r="H100" i="145"/>
  <c r="K100" i="145" s="1"/>
  <c r="H194" i="145"/>
  <c r="K194" i="145" s="1"/>
  <c r="H132" i="145"/>
  <c r="K132" i="145" s="1"/>
  <c r="H171" i="145"/>
  <c r="K171" i="145" s="1"/>
  <c r="H142" i="145"/>
  <c r="K142" i="145" s="1"/>
  <c r="H198" i="145"/>
  <c r="K198" i="145" s="1"/>
  <c r="H155" i="145"/>
  <c r="K155" i="145" s="1"/>
  <c r="H151" i="145"/>
  <c r="K151" i="145" s="1"/>
  <c r="H139" i="145"/>
  <c r="K139" i="145" s="1"/>
  <c r="H206" i="145"/>
  <c r="K206" i="145" s="1"/>
  <c r="H175" i="145"/>
  <c r="K175" i="145" s="1"/>
  <c r="H164" i="146"/>
  <c r="K164" i="146" s="1"/>
  <c r="H119" i="145"/>
  <c r="K119" i="145" s="1"/>
  <c r="H240" i="145"/>
  <c r="K240" i="145" s="1"/>
  <c r="H170" i="145"/>
  <c r="K170" i="145" s="1"/>
  <c r="H137" i="145"/>
  <c r="K137" i="145" s="1"/>
  <c r="H236" i="145"/>
  <c r="K236" i="145" s="1"/>
  <c r="H223" i="145"/>
  <c r="K223" i="145" s="1"/>
  <c r="H110" i="145"/>
  <c r="K110" i="145" s="1"/>
  <c r="H157" i="145"/>
  <c r="K157" i="145" s="1"/>
  <c r="H179" i="145"/>
  <c r="K179" i="145" s="1"/>
  <c r="H169" i="145"/>
  <c r="K169" i="145" s="1"/>
  <c r="H114" i="145"/>
  <c r="K114" i="145" s="1"/>
  <c r="H135" i="145"/>
  <c r="K135" i="145" s="1"/>
  <c r="H140" i="145"/>
  <c r="K140" i="145" s="1"/>
  <c r="H209" i="145"/>
  <c r="K209" i="145" s="1"/>
  <c r="H191" i="145"/>
  <c r="K191" i="145" s="1"/>
  <c r="H189" i="146"/>
  <c r="K189" i="146" s="1"/>
  <c r="H203" i="145"/>
  <c r="K203" i="145" s="1"/>
  <c r="H120" i="142"/>
  <c r="K120" i="142" s="1"/>
  <c r="H215" i="145"/>
  <c r="K215" i="145" s="1"/>
  <c r="H205" i="146"/>
  <c r="K205" i="146" s="1"/>
  <c r="H144" i="145"/>
  <c r="K144" i="145" s="1"/>
  <c r="H195" i="145"/>
  <c r="K195" i="145" s="1"/>
  <c r="H207" i="145"/>
  <c r="K207" i="145" s="1"/>
  <c r="H233" i="145"/>
  <c r="K233" i="145" s="1"/>
  <c r="H168" i="145"/>
  <c r="K168" i="145" s="1"/>
  <c r="H172" i="145"/>
  <c r="K172" i="145" s="1"/>
  <c r="H220" i="145"/>
  <c r="K220" i="145" s="1"/>
  <c r="H183" i="145"/>
  <c r="K183" i="145" s="1"/>
  <c r="H174" i="145"/>
  <c r="K174" i="145" s="1"/>
  <c r="H237" i="145"/>
  <c r="K237" i="145" s="1"/>
  <c r="H152" i="146"/>
  <c r="K152" i="146" s="1"/>
  <c r="H134" i="145"/>
  <c r="K134" i="145" s="1"/>
  <c r="H211" i="145"/>
  <c r="K211" i="145" s="1"/>
  <c r="H123" i="145"/>
  <c r="K123" i="145" s="1"/>
  <c r="H217" i="145"/>
  <c r="K217" i="145" s="1"/>
  <c r="H107" i="145"/>
  <c r="K107" i="145" s="1"/>
  <c r="H143" i="145"/>
  <c r="K143" i="145" s="1"/>
  <c r="H230" i="145"/>
  <c r="K230" i="145" s="1"/>
  <c r="H184" i="145"/>
  <c r="K184" i="145" s="1"/>
  <c r="H238" i="145"/>
  <c r="K238" i="145" s="1"/>
  <c r="H101" i="145"/>
  <c r="K101" i="145" s="1"/>
  <c r="H232" i="145"/>
  <c r="K232" i="145" s="1"/>
  <c r="H105" i="145"/>
  <c r="K105" i="145" s="1"/>
  <c r="H224" i="145"/>
  <c r="K224" i="145" s="1"/>
  <c r="H229" i="145"/>
  <c r="K229" i="145" s="1"/>
  <c r="H218" i="145"/>
  <c r="K218" i="145" s="1"/>
  <c r="H216" i="145"/>
  <c r="K216" i="145" s="1"/>
  <c r="H204" i="145"/>
  <c r="K204" i="145" s="1"/>
  <c r="H200" i="146"/>
  <c r="K200" i="146" s="1"/>
  <c r="H113" i="145"/>
  <c r="K113" i="145" s="1"/>
  <c r="H186" i="145"/>
  <c r="K186" i="145" s="1"/>
  <c r="H214" i="145"/>
  <c r="K214" i="145" s="1"/>
  <c r="H222" i="145"/>
  <c r="K222" i="145" s="1"/>
  <c r="H141" i="145"/>
  <c r="K141" i="145" s="1"/>
  <c r="H121" i="145"/>
  <c r="K121" i="145" s="1"/>
  <c r="H239" i="145"/>
  <c r="K239" i="145" s="1"/>
  <c r="H153" i="145"/>
  <c r="K153" i="145" s="1"/>
  <c r="H176" i="146"/>
  <c r="K176" i="146" s="1"/>
  <c r="H201" i="145"/>
  <c r="K201" i="145" s="1"/>
  <c r="H192" i="145"/>
  <c r="K192" i="145" s="1"/>
  <c r="H213" i="145"/>
  <c r="K213" i="145" s="1"/>
  <c r="H227" i="145"/>
  <c r="K227" i="145" s="1"/>
  <c r="H210" i="145"/>
  <c r="K210" i="145" s="1"/>
  <c r="H185" i="145"/>
  <c r="K185" i="145" s="1"/>
  <c r="H225" i="145"/>
  <c r="K225" i="145" s="1"/>
  <c r="H102" i="145"/>
  <c r="K102" i="145" s="1"/>
  <c r="H131" i="145"/>
  <c r="K131" i="145" s="1"/>
  <c r="H173" i="146"/>
  <c r="K173" i="146" s="1"/>
  <c r="H193" i="145"/>
  <c r="K193" i="145" s="1"/>
  <c r="H177" i="145"/>
  <c r="K177" i="145" s="1"/>
  <c r="H145" i="145"/>
  <c r="K145" i="145" s="1"/>
  <c r="H112" i="145"/>
  <c r="K112" i="145" s="1"/>
  <c r="H197" i="145"/>
  <c r="K197" i="145" s="1"/>
  <c r="H146" i="145"/>
  <c r="K146" i="145" s="1"/>
  <c r="H188" i="146"/>
  <c r="K188" i="146" s="1"/>
  <c r="H180" i="146"/>
  <c r="K180" i="146" s="1"/>
  <c r="H196" i="145"/>
  <c r="K196" i="145" s="1"/>
  <c r="H163" i="145"/>
  <c r="K163" i="145" s="1"/>
  <c r="H124" i="145"/>
  <c r="K124" i="145" s="1"/>
  <c r="H98" i="126"/>
  <c r="Q84" i="136"/>
  <c r="Q241" i="135"/>
  <c r="B62" i="134"/>
  <c r="B66" i="133"/>
  <c r="H84" i="127"/>
  <c r="F36" i="136"/>
  <c r="F40" i="135"/>
  <c r="E241" i="144"/>
  <c r="E108" i="145"/>
  <c r="O82" i="147" l="1"/>
  <c r="O241" i="146"/>
  <c r="B63" i="146" s="1"/>
  <c r="H207" i="146"/>
  <c r="K207" i="146" s="1"/>
  <c r="H223" i="146"/>
  <c r="K223" i="146" s="1"/>
  <c r="H124" i="146"/>
  <c r="K124" i="146" s="1"/>
  <c r="H180" i="147"/>
  <c r="K180" i="147" s="1"/>
  <c r="H197" i="146"/>
  <c r="K197" i="146" s="1"/>
  <c r="H210" i="146"/>
  <c r="K210" i="146" s="1"/>
  <c r="H176" i="147"/>
  <c r="K176" i="147" s="1"/>
  <c r="H153" i="146"/>
  <c r="K153" i="146" s="1"/>
  <c r="H141" i="146"/>
  <c r="K141" i="146" s="1"/>
  <c r="H113" i="146"/>
  <c r="K113" i="146" s="1"/>
  <c r="H216" i="146"/>
  <c r="K216" i="146" s="1"/>
  <c r="H229" i="146"/>
  <c r="K229" i="146" s="1"/>
  <c r="H105" i="146"/>
  <c r="K105" i="146" s="1"/>
  <c r="H174" i="146"/>
  <c r="K174" i="146" s="1"/>
  <c r="H183" i="146"/>
  <c r="K183" i="146" s="1"/>
  <c r="H144" i="146"/>
  <c r="K144" i="146" s="1"/>
  <c r="H215" i="146"/>
  <c r="K215" i="146" s="1"/>
  <c r="H191" i="146"/>
  <c r="K191" i="146" s="1"/>
  <c r="H114" i="146"/>
  <c r="K114" i="146" s="1"/>
  <c r="H170" i="146"/>
  <c r="K170" i="146" s="1"/>
  <c r="H139" i="146"/>
  <c r="K139" i="146" s="1"/>
  <c r="H151" i="146"/>
  <c r="K151" i="146" s="1"/>
  <c r="H155" i="146"/>
  <c r="K155" i="146" s="1"/>
  <c r="H198" i="146"/>
  <c r="K198" i="146" s="1"/>
  <c r="H122" i="146"/>
  <c r="K122" i="146" s="1"/>
  <c r="H187" i="146"/>
  <c r="K187" i="146" s="1"/>
  <c r="H182" i="146"/>
  <c r="K182" i="146" s="1"/>
  <c r="H212" i="146"/>
  <c r="K212" i="146" s="1"/>
  <c r="H235" i="146"/>
  <c r="K235" i="146" s="1"/>
  <c r="H202" i="146"/>
  <c r="K202" i="146" s="1"/>
  <c r="H158" i="146"/>
  <c r="K158" i="146" s="1"/>
  <c r="H167" i="146"/>
  <c r="K167" i="146" s="1"/>
  <c r="H145" i="146"/>
  <c r="K145" i="146" s="1"/>
  <c r="H193" i="146"/>
  <c r="K193" i="146" s="1"/>
  <c r="H185" i="146"/>
  <c r="K185" i="146" s="1"/>
  <c r="H121" i="146"/>
  <c r="K121" i="146" s="1"/>
  <c r="H224" i="146"/>
  <c r="K224" i="146" s="1"/>
  <c r="H134" i="146"/>
  <c r="K134" i="146" s="1"/>
  <c r="H237" i="146"/>
  <c r="K237" i="146" s="1"/>
  <c r="H220" i="146"/>
  <c r="K220" i="146" s="1"/>
  <c r="H189" i="147"/>
  <c r="K189" i="147" s="1"/>
  <c r="H140" i="146"/>
  <c r="K140" i="146" s="1"/>
  <c r="H179" i="146"/>
  <c r="K179" i="146" s="1"/>
  <c r="H157" i="146"/>
  <c r="K157" i="146" s="1"/>
  <c r="H175" i="146"/>
  <c r="K175" i="146" s="1"/>
  <c r="H171" i="146"/>
  <c r="K171" i="146" s="1"/>
  <c r="H104" i="148"/>
  <c r="K104" i="148" s="1"/>
  <c r="H219" i="146"/>
  <c r="K219" i="146" s="1"/>
  <c r="H149" i="146"/>
  <c r="K149" i="146" s="1"/>
  <c r="H163" i="146"/>
  <c r="K163" i="146" s="1"/>
  <c r="H196" i="146"/>
  <c r="K196" i="146" s="1"/>
  <c r="H146" i="146"/>
  <c r="K146" i="146" s="1"/>
  <c r="H112" i="146"/>
  <c r="K112" i="146" s="1"/>
  <c r="H112" i="147" s="1"/>
  <c r="K112" i="147" s="1"/>
  <c r="H177" i="146"/>
  <c r="K177" i="146" s="1"/>
  <c r="H131" i="146"/>
  <c r="K131" i="146" s="1"/>
  <c r="H201" i="146"/>
  <c r="K201" i="146" s="1"/>
  <c r="H239" i="146"/>
  <c r="K239" i="146" s="1"/>
  <c r="H222" i="146"/>
  <c r="K222" i="146" s="1"/>
  <c r="H200" i="147"/>
  <c r="K200" i="147" s="1"/>
  <c r="H232" i="146"/>
  <c r="K232" i="146" s="1"/>
  <c r="H238" i="146"/>
  <c r="K238" i="146" s="1"/>
  <c r="H184" i="146"/>
  <c r="K184" i="146" s="1"/>
  <c r="H143" i="146"/>
  <c r="K143" i="146" s="1"/>
  <c r="H107" i="146"/>
  <c r="K107" i="146" s="1"/>
  <c r="H123" i="146"/>
  <c r="K123" i="146" s="1"/>
  <c r="H152" i="147"/>
  <c r="K152" i="147" s="1"/>
  <c r="H172" i="146"/>
  <c r="K172" i="146" s="1"/>
  <c r="H168" i="146"/>
  <c r="K168" i="146" s="1"/>
  <c r="H203" i="146"/>
  <c r="K203" i="146" s="1"/>
  <c r="H209" i="146"/>
  <c r="K209" i="146" s="1"/>
  <c r="H135" i="146"/>
  <c r="K135" i="146" s="1"/>
  <c r="H110" i="146"/>
  <c r="K110" i="146" s="1"/>
  <c r="H236" i="146"/>
  <c r="K236" i="146" s="1"/>
  <c r="H137" i="146"/>
  <c r="K137" i="146" s="1"/>
  <c r="H119" i="146"/>
  <c r="K119" i="146" s="1"/>
  <c r="H206" i="146"/>
  <c r="K206" i="146" s="1"/>
  <c r="H142" i="146"/>
  <c r="K142" i="146" s="1"/>
  <c r="H132" i="146"/>
  <c r="K132" i="146" s="1"/>
  <c r="H194" i="146"/>
  <c r="K194" i="146" s="1"/>
  <c r="H117" i="146"/>
  <c r="K117" i="146" s="1"/>
  <c r="H226" i="146"/>
  <c r="K226" i="146" s="1"/>
  <c r="H228" i="146"/>
  <c r="K228" i="146" s="1"/>
  <c r="H173" i="147"/>
  <c r="K173" i="147" s="1"/>
  <c r="H173" i="148" s="1"/>
  <c r="K173" i="148" s="1"/>
  <c r="H213" i="146"/>
  <c r="K213" i="146" s="1"/>
  <c r="H192" i="146"/>
  <c r="K192" i="146" s="1"/>
  <c r="H188" i="147"/>
  <c r="K188" i="147" s="1"/>
  <c r="H102" i="146"/>
  <c r="K102" i="146" s="1"/>
  <c r="H225" i="146"/>
  <c r="K225" i="146" s="1"/>
  <c r="H227" i="146"/>
  <c r="K227" i="146" s="1"/>
  <c r="H214" i="146"/>
  <c r="K214" i="146" s="1"/>
  <c r="H186" i="146"/>
  <c r="K186" i="146" s="1"/>
  <c r="H204" i="146"/>
  <c r="K204" i="146" s="1"/>
  <c r="H218" i="146"/>
  <c r="K218" i="146" s="1"/>
  <c r="H101" i="146"/>
  <c r="K101" i="146" s="1"/>
  <c r="H230" i="146"/>
  <c r="K230" i="146" s="1"/>
  <c r="H217" i="146"/>
  <c r="K217" i="146" s="1"/>
  <c r="H211" i="146"/>
  <c r="K211" i="146" s="1"/>
  <c r="H233" i="146"/>
  <c r="K233" i="146" s="1"/>
  <c r="H195" i="146"/>
  <c r="K195" i="146" s="1"/>
  <c r="H205" i="147"/>
  <c r="K205" i="147" s="1"/>
  <c r="H120" i="143"/>
  <c r="K120" i="143" s="1"/>
  <c r="H169" i="146"/>
  <c r="K169" i="146" s="1"/>
  <c r="H240" i="146"/>
  <c r="K240" i="146" s="1"/>
  <c r="H164" i="147"/>
  <c r="K164" i="147" s="1"/>
  <c r="H100" i="146"/>
  <c r="K100" i="146" s="1"/>
  <c r="H181" i="146"/>
  <c r="K181" i="146" s="1"/>
  <c r="H127" i="146"/>
  <c r="K127" i="146" s="1"/>
  <c r="H126" i="146"/>
  <c r="K126" i="146" s="1"/>
  <c r="H130" i="146"/>
  <c r="K130" i="146" s="1"/>
  <c r="H234" i="146"/>
  <c r="K234" i="146" s="1"/>
  <c r="H231" i="146"/>
  <c r="K231" i="146" s="1"/>
  <c r="H154" i="146"/>
  <c r="K154" i="146" s="1"/>
  <c r="K98" i="126"/>
  <c r="K84" i="127"/>
  <c r="Q84" i="137"/>
  <c r="Q241" i="136"/>
  <c r="B62" i="135"/>
  <c r="B66" i="134"/>
  <c r="F36" i="137"/>
  <c r="F40" i="136"/>
  <c r="E108" i="146"/>
  <c r="E241" i="145"/>
  <c r="O82" i="148" l="1"/>
  <c r="O241" i="147"/>
  <c r="B63" i="147" s="1"/>
  <c r="H130" i="147"/>
  <c r="K130" i="147" s="1"/>
  <c r="H205" i="148"/>
  <c r="K205" i="148" s="1"/>
  <c r="H209" i="147"/>
  <c r="K209" i="147" s="1"/>
  <c r="H172" i="147"/>
  <c r="K172" i="147" s="1"/>
  <c r="H123" i="147"/>
  <c r="K123" i="147" s="1"/>
  <c r="H200" i="148"/>
  <c r="K200" i="148" s="1"/>
  <c r="H176" i="148"/>
  <c r="K176" i="148" s="1"/>
  <c r="H180" i="148"/>
  <c r="K180" i="148" s="1"/>
  <c r="H230" i="147"/>
  <c r="K230" i="147" s="1"/>
  <c r="H186" i="147"/>
  <c r="K186" i="147" s="1"/>
  <c r="H112" i="148"/>
  <c r="K112" i="148" s="1"/>
  <c r="H231" i="147"/>
  <c r="K231" i="147" s="1"/>
  <c r="H117" i="147"/>
  <c r="K117" i="147" s="1"/>
  <c r="H206" i="147"/>
  <c r="K206" i="147" s="1"/>
  <c r="H135" i="147"/>
  <c r="K135" i="147" s="1"/>
  <c r="H143" i="147"/>
  <c r="K143" i="147" s="1"/>
  <c r="H239" i="147"/>
  <c r="K239" i="147" s="1"/>
  <c r="H104" i="149"/>
  <c r="K104" i="149" s="1"/>
  <c r="H187" i="147"/>
  <c r="K187" i="147" s="1"/>
  <c r="H139" i="147"/>
  <c r="K139" i="147" s="1"/>
  <c r="H144" i="147"/>
  <c r="K144" i="147" s="1"/>
  <c r="H227" i="147"/>
  <c r="K227" i="147" s="1"/>
  <c r="H173" i="149"/>
  <c r="K173" i="149" s="1"/>
  <c r="H228" i="147"/>
  <c r="K228" i="147" s="1"/>
  <c r="H203" i="147"/>
  <c r="K203" i="147" s="1"/>
  <c r="H152" i="148"/>
  <c r="K152" i="148" s="1"/>
  <c r="H177" i="147"/>
  <c r="K177" i="147" s="1"/>
  <c r="H163" i="147"/>
  <c r="K163" i="147" s="1"/>
  <c r="H157" i="147"/>
  <c r="K157" i="147" s="1"/>
  <c r="H167" i="147"/>
  <c r="K167" i="147" s="1"/>
  <c r="H122" i="147"/>
  <c r="K122" i="147" s="1"/>
  <c r="H234" i="147"/>
  <c r="K234" i="147" s="1"/>
  <c r="H100" i="147"/>
  <c r="K100" i="147" s="1"/>
  <c r="H169" i="147"/>
  <c r="K169" i="147" s="1"/>
  <c r="H233" i="147"/>
  <c r="K233" i="147" s="1"/>
  <c r="H214" i="147"/>
  <c r="K214" i="147" s="1"/>
  <c r="H102" i="147"/>
  <c r="K102" i="147" s="1"/>
  <c r="H188" i="148"/>
  <c r="K188" i="148" s="1"/>
  <c r="H213" i="147"/>
  <c r="K213" i="147" s="1"/>
  <c r="H226" i="147"/>
  <c r="K226" i="147" s="1"/>
  <c r="H132" i="147"/>
  <c r="K132" i="147" s="1"/>
  <c r="H142" i="147"/>
  <c r="K142" i="147" s="1"/>
  <c r="H119" i="147"/>
  <c r="K119" i="147" s="1"/>
  <c r="H236" i="147"/>
  <c r="K236" i="147" s="1"/>
  <c r="H168" i="147"/>
  <c r="K168" i="147" s="1"/>
  <c r="H146" i="147"/>
  <c r="K146" i="147" s="1"/>
  <c r="H171" i="147"/>
  <c r="K171" i="147" s="1"/>
  <c r="H140" i="147"/>
  <c r="K140" i="147" s="1"/>
  <c r="H220" i="147"/>
  <c r="K220" i="147" s="1"/>
  <c r="H224" i="147"/>
  <c r="K224" i="147" s="1"/>
  <c r="H212" i="147"/>
  <c r="K212" i="147" s="1"/>
  <c r="H182" i="147"/>
  <c r="K182" i="147" s="1"/>
  <c r="H170" i="147"/>
  <c r="K170" i="147" s="1"/>
  <c r="H114" i="147"/>
  <c r="K114" i="147" s="1"/>
  <c r="H215" i="147"/>
  <c r="K215" i="147" s="1"/>
  <c r="H229" i="147"/>
  <c r="K229" i="147" s="1"/>
  <c r="H113" i="147"/>
  <c r="K113" i="147" s="1"/>
  <c r="H207" i="147"/>
  <c r="K207" i="147" s="1"/>
  <c r="H204" i="147"/>
  <c r="K204" i="147" s="1"/>
  <c r="H225" i="147"/>
  <c r="K225" i="147" s="1"/>
  <c r="H131" i="147"/>
  <c r="K131" i="147" s="1"/>
  <c r="H211" i="147"/>
  <c r="K211" i="147" s="1"/>
  <c r="H218" i="147"/>
  <c r="K218" i="147" s="1"/>
  <c r="H192" i="147"/>
  <c r="K192" i="147" s="1"/>
  <c r="H107" i="147"/>
  <c r="K107" i="147" s="1"/>
  <c r="H184" i="147"/>
  <c r="K184" i="147" s="1"/>
  <c r="H238" i="147"/>
  <c r="K238" i="147" s="1"/>
  <c r="H232" i="147"/>
  <c r="K232" i="147" s="1"/>
  <c r="H219" i="147"/>
  <c r="K219" i="147" s="1"/>
  <c r="H134" i="147"/>
  <c r="K134" i="147" s="1"/>
  <c r="H193" i="147"/>
  <c r="K193" i="147" s="1"/>
  <c r="H202" i="147"/>
  <c r="K202" i="147" s="1"/>
  <c r="H155" i="147"/>
  <c r="K155" i="147" s="1"/>
  <c r="H191" i="147"/>
  <c r="K191" i="147" s="1"/>
  <c r="H183" i="147"/>
  <c r="K183" i="147" s="1"/>
  <c r="H174" i="147"/>
  <c r="K174" i="147" s="1"/>
  <c r="H105" i="147"/>
  <c r="K105" i="147" s="1"/>
  <c r="H216" i="147"/>
  <c r="K216" i="147" s="1"/>
  <c r="H153" i="147"/>
  <c r="K153" i="147" s="1"/>
  <c r="H210" i="147"/>
  <c r="K210" i="147" s="1"/>
  <c r="H124" i="147"/>
  <c r="K124" i="147" s="1"/>
  <c r="H154" i="147"/>
  <c r="K154" i="147" s="1"/>
  <c r="H126" i="147"/>
  <c r="K126" i="147" s="1"/>
  <c r="H240" i="147"/>
  <c r="K240" i="147" s="1"/>
  <c r="H195" i="147"/>
  <c r="K195" i="147" s="1"/>
  <c r="H127" i="147"/>
  <c r="K127" i="147" s="1"/>
  <c r="H181" i="147"/>
  <c r="K181" i="147" s="1"/>
  <c r="H164" i="148"/>
  <c r="K164" i="148" s="1"/>
  <c r="H120" i="144"/>
  <c r="K120" i="144" s="1"/>
  <c r="H217" i="147"/>
  <c r="K217" i="147" s="1"/>
  <c r="H217" i="148" s="1"/>
  <c r="K217" i="148" s="1"/>
  <c r="H101" i="147"/>
  <c r="K101" i="147" s="1"/>
  <c r="H101" i="148" s="1"/>
  <c r="K101" i="148" s="1"/>
  <c r="H194" i="147"/>
  <c r="K194" i="147" s="1"/>
  <c r="H137" i="147"/>
  <c r="K137" i="147" s="1"/>
  <c r="H110" i="147"/>
  <c r="K110" i="147" s="1"/>
  <c r="H222" i="147"/>
  <c r="K222" i="147" s="1"/>
  <c r="H201" i="147"/>
  <c r="K201" i="147" s="1"/>
  <c r="H201" i="148" s="1"/>
  <c r="K201" i="148" s="1"/>
  <c r="H196" i="147"/>
  <c r="K196" i="147" s="1"/>
  <c r="H149" i="147"/>
  <c r="K149" i="147" s="1"/>
  <c r="H175" i="147"/>
  <c r="K175" i="147" s="1"/>
  <c r="H179" i="147"/>
  <c r="K179" i="147" s="1"/>
  <c r="H189" i="148"/>
  <c r="K189" i="148" s="1"/>
  <c r="H237" i="147"/>
  <c r="K237" i="147" s="1"/>
  <c r="H121" i="147"/>
  <c r="K121" i="147" s="1"/>
  <c r="H121" i="148" s="1"/>
  <c r="K121" i="148" s="1"/>
  <c r="H185" i="147"/>
  <c r="K185" i="147" s="1"/>
  <c r="H145" i="147"/>
  <c r="K145" i="147" s="1"/>
  <c r="H158" i="147"/>
  <c r="K158" i="147" s="1"/>
  <c r="H235" i="147"/>
  <c r="K235" i="147" s="1"/>
  <c r="H198" i="147"/>
  <c r="K198" i="147" s="1"/>
  <c r="H151" i="147"/>
  <c r="K151" i="147" s="1"/>
  <c r="H141" i="147"/>
  <c r="K141" i="147" s="1"/>
  <c r="H197" i="147"/>
  <c r="K197" i="147" s="1"/>
  <c r="H223" i="147"/>
  <c r="K223" i="147" s="1"/>
  <c r="H98" i="127"/>
  <c r="B62" i="136"/>
  <c r="B66" i="135"/>
  <c r="H84" i="128"/>
  <c r="Q84" i="138"/>
  <c r="Q241" i="137"/>
  <c r="F36" i="138"/>
  <c r="F40" i="137"/>
  <c r="E108" i="147"/>
  <c r="E241" i="146"/>
  <c r="O82" i="149" l="1"/>
  <c r="O241" i="148"/>
  <c r="B63" i="148" s="1"/>
  <c r="H189" i="149"/>
  <c r="K189" i="149" s="1"/>
  <c r="H201" i="149"/>
  <c r="K201" i="149" s="1"/>
  <c r="H120" i="145"/>
  <c r="K120" i="145" s="1"/>
  <c r="H153" i="148"/>
  <c r="K153" i="148" s="1"/>
  <c r="H107" i="148"/>
  <c r="K107" i="148" s="1"/>
  <c r="H229" i="148"/>
  <c r="K229" i="148" s="1"/>
  <c r="H170" i="148"/>
  <c r="K170" i="148" s="1"/>
  <c r="H146" i="148"/>
  <c r="K146" i="148" s="1"/>
  <c r="H168" i="148"/>
  <c r="K168" i="148" s="1"/>
  <c r="H214" i="148"/>
  <c r="K214" i="148" s="1"/>
  <c r="H228" i="148"/>
  <c r="K228" i="148" s="1"/>
  <c r="H239" i="148"/>
  <c r="K239" i="148" s="1"/>
  <c r="H206" i="148"/>
  <c r="K206" i="148" s="1"/>
  <c r="H200" i="149"/>
  <c r="K200" i="149" s="1"/>
  <c r="H172" i="148"/>
  <c r="K172" i="148" s="1"/>
  <c r="H151" i="148"/>
  <c r="K151" i="148" s="1"/>
  <c r="H158" i="148"/>
  <c r="K158" i="148" s="1"/>
  <c r="H185" i="148"/>
  <c r="K185" i="148" s="1"/>
  <c r="H222" i="148"/>
  <c r="K222" i="148" s="1"/>
  <c r="H137" i="148"/>
  <c r="K137" i="148" s="1"/>
  <c r="H217" i="149"/>
  <c r="K217" i="149" s="1"/>
  <c r="H164" i="149"/>
  <c r="K164" i="149" s="1"/>
  <c r="H127" i="148"/>
  <c r="K127" i="148" s="1"/>
  <c r="H240" i="148"/>
  <c r="K240" i="148" s="1"/>
  <c r="H174" i="148"/>
  <c r="K174" i="148" s="1"/>
  <c r="H191" i="148"/>
  <c r="K191" i="148" s="1"/>
  <c r="H193" i="148"/>
  <c r="K193" i="148" s="1"/>
  <c r="H219" i="148"/>
  <c r="K219" i="148" s="1"/>
  <c r="H211" i="148"/>
  <c r="K211" i="148" s="1"/>
  <c r="H204" i="148"/>
  <c r="K204" i="148" s="1"/>
  <c r="H220" i="148"/>
  <c r="K220" i="148" s="1"/>
  <c r="H236" i="148"/>
  <c r="K236" i="148" s="1"/>
  <c r="H132" i="148"/>
  <c r="K132" i="148" s="1"/>
  <c r="H213" i="148"/>
  <c r="K213" i="148" s="1"/>
  <c r="H169" i="148"/>
  <c r="K169" i="148" s="1"/>
  <c r="H167" i="148"/>
  <c r="K167" i="148" s="1"/>
  <c r="H157" i="148"/>
  <c r="K157" i="148" s="1"/>
  <c r="H203" i="148"/>
  <c r="K203" i="148" s="1"/>
  <c r="H173" i="150"/>
  <c r="K173" i="150" s="1"/>
  <c r="H187" i="148"/>
  <c r="K187" i="148" s="1"/>
  <c r="H143" i="148"/>
  <c r="K143" i="148" s="1"/>
  <c r="H230" i="148"/>
  <c r="K230" i="148" s="1"/>
  <c r="H123" i="148"/>
  <c r="K123" i="148" s="1"/>
  <c r="H209" i="148"/>
  <c r="K209" i="148" s="1"/>
  <c r="H179" i="148"/>
  <c r="K179" i="148" s="1"/>
  <c r="H149" i="148"/>
  <c r="K149" i="148" s="1"/>
  <c r="H101" i="149"/>
  <c r="K101" i="149" s="1"/>
  <c r="H195" i="148"/>
  <c r="K195" i="148" s="1"/>
  <c r="H154" i="148"/>
  <c r="K154" i="148" s="1"/>
  <c r="H210" i="148"/>
  <c r="K210" i="148" s="1"/>
  <c r="H216" i="148"/>
  <c r="K216" i="148" s="1"/>
  <c r="H155" i="148"/>
  <c r="K155" i="148" s="1"/>
  <c r="H202" i="148"/>
  <c r="K202" i="148" s="1"/>
  <c r="H184" i="148"/>
  <c r="K184" i="148" s="1"/>
  <c r="H225" i="148"/>
  <c r="K225" i="148" s="1"/>
  <c r="H113" i="148"/>
  <c r="K113" i="148" s="1"/>
  <c r="H215" i="148"/>
  <c r="K215" i="148" s="1"/>
  <c r="H119" i="148"/>
  <c r="K119" i="148" s="1"/>
  <c r="H226" i="148"/>
  <c r="K226" i="148" s="1"/>
  <c r="H233" i="148"/>
  <c r="K233" i="148" s="1"/>
  <c r="H233" i="149" s="1"/>
  <c r="K233" i="149" s="1"/>
  <c r="H100" i="148"/>
  <c r="K100" i="148" s="1"/>
  <c r="H122" i="148"/>
  <c r="K122" i="148" s="1"/>
  <c r="H177" i="148"/>
  <c r="K177" i="148" s="1"/>
  <c r="H144" i="148"/>
  <c r="K144" i="148" s="1"/>
  <c r="H104" i="150"/>
  <c r="K104" i="150" s="1"/>
  <c r="H117" i="148"/>
  <c r="K117" i="148" s="1"/>
  <c r="H205" i="149"/>
  <c r="K205" i="149" s="1"/>
  <c r="H130" i="148"/>
  <c r="K130" i="148" s="1"/>
  <c r="H121" i="149"/>
  <c r="K121" i="149" s="1"/>
  <c r="H175" i="148"/>
  <c r="K175" i="148" s="1"/>
  <c r="H196" i="148"/>
  <c r="K196" i="148" s="1"/>
  <c r="H126" i="148"/>
  <c r="K126" i="148" s="1"/>
  <c r="H105" i="148"/>
  <c r="K105" i="148" s="1"/>
  <c r="H238" i="148"/>
  <c r="K238" i="148" s="1"/>
  <c r="H192" i="148"/>
  <c r="K192" i="148" s="1"/>
  <c r="H131" i="148"/>
  <c r="K131" i="148" s="1"/>
  <c r="H182" i="148"/>
  <c r="K182" i="148" s="1"/>
  <c r="H152" i="149"/>
  <c r="K152" i="149" s="1"/>
  <c r="H197" i="148"/>
  <c r="K197" i="148" s="1"/>
  <c r="H198" i="148"/>
  <c r="K198" i="148" s="1"/>
  <c r="H237" i="148"/>
  <c r="K237" i="148" s="1"/>
  <c r="H223" i="148"/>
  <c r="K223" i="148" s="1"/>
  <c r="H141" i="148"/>
  <c r="K141" i="148" s="1"/>
  <c r="H235" i="148"/>
  <c r="K235" i="148" s="1"/>
  <c r="H145" i="148"/>
  <c r="K145" i="148" s="1"/>
  <c r="H110" i="148"/>
  <c r="K110" i="148" s="1"/>
  <c r="H194" i="148"/>
  <c r="K194" i="148" s="1"/>
  <c r="H181" i="148"/>
  <c r="K181" i="148" s="1"/>
  <c r="H124" i="148"/>
  <c r="K124" i="148" s="1"/>
  <c r="H183" i="148"/>
  <c r="K183" i="148" s="1"/>
  <c r="H134" i="148"/>
  <c r="K134" i="148" s="1"/>
  <c r="H232" i="148"/>
  <c r="K232" i="148" s="1"/>
  <c r="H218" i="148"/>
  <c r="K218" i="148" s="1"/>
  <c r="H207" i="148"/>
  <c r="K207" i="148" s="1"/>
  <c r="H114" i="148"/>
  <c r="K114" i="148" s="1"/>
  <c r="H212" i="148"/>
  <c r="K212" i="148" s="1"/>
  <c r="H224" i="148"/>
  <c r="K224" i="148" s="1"/>
  <c r="H140" i="148"/>
  <c r="K140" i="148" s="1"/>
  <c r="H171" i="148"/>
  <c r="K171" i="148" s="1"/>
  <c r="H142" i="148"/>
  <c r="K142" i="148" s="1"/>
  <c r="H188" i="149"/>
  <c r="K188" i="149" s="1"/>
  <c r="H102" i="148"/>
  <c r="K102" i="148" s="1"/>
  <c r="H234" i="148"/>
  <c r="K234" i="148" s="1"/>
  <c r="H163" i="148"/>
  <c r="K163" i="148" s="1"/>
  <c r="H227" i="148"/>
  <c r="K227" i="148" s="1"/>
  <c r="H139" i="148"/>
  <c r="K139" i="148" s="1"/>
  <c r="H135" i="148"/>
  <c r="K135" i="148" s="1"/>
  <c r="H231" i="148"/>
  <c r="K231" i="148" s="1"/>
  <c r="H112" i="149"/>
  <c r="K112" i="149" s="1"/>
  <c r="H186" i="148"/>
  <c r="K186" i="148" s="1"/>
  <c r="H180" i="149"/>
  <c r="K180" i="149" s="1"/>
  <c r="H176" i="149"/>
  <c r="K176" i="149" s="1"/>
  <c r="K98" i="127"/>
  <c r="Q84" i="139"/>
  <c r="Q241" i="138"/>
  <c r="K84" i="128"/>
  <c r="B62" i="137"/>
  <c r="B66" i="136"/>
  <c r="F36" i="139"/>
  <c r="F40" i="138"/>
  <c r="E108" i="148"/>
  <c r="E241" i="147"/>
  <c r="O82" i="150" l="1"/>
  <c r="O241" i="149"/>
  <c r="B63" i="149" s="1"/>
  <c r="H231" i="149"/>
  <c r="K231" i="149" s="1"/>
  <c r="H192" i="149"/>
  <c r="K192" i="149" s="1"/>
  <c r="H211" i="149"/>
  <c r="K211" i="149" s="1"/>
  <c r="H164" i="150"/>
  <c r="K164" i="150" s="1"/>
  <c r="H222" i="149"/>
  <c r="K222" i="149" s="1"/>
  <c r="H172" i="149"/>
  <c r="K172" i="149" s="1"/>
  <c r="H206" i="149"/>
  <c r="K206" i="149" s="1"/>
  <c r="H120" i="146"/>
  <c r="K120" i="146" s="1"/>
  <c r="H201" i="150"/>
  <c r="K201" i="150" s="1"/>
  <c r="H223" i="149"/>
  <c r="K223" i="149" s="1"/>
  <c r="H131" i="149"/>
  <c r="K131" i="149" s="1"/>
  <c r="H215" i="149"/>
  <c r="K215" i="149" s="1"/>
  <c r="H210" i="149"/>
  <c r="K210" i="149" s="1"/>
  <c r="H101" i="150"/>
  <c r="K101" i="150" s="1"/>
  <c r="H179" i="149"/>
  <c r="K179" i="149" s="1"/>
  <c r="H209" i="149"/>
  <c r="K209" i="149" s="1"/>
  <c r="H169" i="149"/>
  <c r="K169" i="149" s="1"/>
  <c r="H112" i="150"/>
  <c r="K112" i="150" s="1"/>
  <c r="H163" i="149"/>
  <c r="K163" i="149" s="1"/>
  <c r="H234" i="149"/>
  <c r="K234" i="149" s="1"/>
  <c r="H188" i="150"/>
  <c r="K188" i="150" s="1"/>
  <c r="H140" i="149"/>
  <c r="K140" i="149" s="1"/>
  <c r="H212" i="149"/>
  <c r="K212" i="149" s="1"/>
  <c r="H218" i="149"/>
  <c r="K218" i="149" s="1"/>
  <c r="H232" i="149"/>
  <c r="K232" i="149" s="1"/>
  <c r="H194" i="149"/>
  <c r="K194" i="149" s="1"/>
  <c r="H235" i="149"/>
  <c r="K235" i="149" s="1"/>
  <c r="H152" i="150"/>
  <c r="K152" i="150" s="1"/>
  <c r="H205" i="150"/>
  <c r="K205" i="150" s="1"/>
  <c r="H144" i="149"/>
  <c r="K144" i="149" s="1"/>
  <c r="H177" i="149"/>
  <c r="K177" i="149" s="1"/>
  <c r="H100" i="149"/>
  <c r="K100" i="149" s="1"/>
  <c r="H119" i="149"/>
  <c r="K119" i="149" s="1"/>
  <c r="H184" i="149"/>
  <c r="K184" i="149" s="1"/>
  <c r="H155" i="149"/>
  <c r="K155" i="149" s="1"/>
  <c r="H143" i="149"/>
  <c r="K143" i="149" s="1"/>
  <c r="H173" i="151"/>
  <c r="K173" i="151" s="1"/>
  <c r="H236" i="149"/>
  <c r="K236" i="149" s="1"/>
  <c r="H219" i="149"/>
  <c r="K219" i="149" s="1"/>
  <c r="H240" i="149"/>
  <c r="K240" i="149" s="1"/>
  <c r="H158" i="149"/>
  <c r="K158" i="149" s="1"/>
  <c r="H239" i="149"/>
  <c r="K239" i="149" s="1"/>
  <c r="H168" i="149"/>
  <c r="K168" i="149" s="1"/>
  <c r="H197" i="149"/>
  <c r="K197" i="149" s="1"/>
  <c r="H154" i="149"/>
  <c r="K154" i="149" s="1"/>
  <c r="H139" i="149"/>
  <c r="K139" i="149" s="1"/>
  <c r="H227" i="149"/>
  <c r="K227" i="149" s="1"/>
  <c r="H102" i="149"/>
  <c r="K102" i="149" s="1"/>
  <c r="H142" i="149"/>
  <c r="K142" i="149" s="1"/>
  <c r="H207" i="149"/>
  <c r="K207" i="149" s="1"/>
  <c r="H134" i="149"/>
  <c r="K134" i="149" s="1"/>
  <c r="H124" i="149"/>
  <c r="K124" i="149" s="1"/>
  <c r="H141" i="149"/>
  <c r="K141" i="149" s="1"/>
  <c r="H237" i="149"/>
  <c r="K237" i="149" s="1"/>
  <c r="H182" i="149"/>
  <c r="K182" i="149" s="1"/>
  <c r="H238" i="149"/>
  <c r="K238" i="149" s="1"/>
  <c r="H104" i="151"/>
  <c r="K104" i="151" s="1"/>
  <c r="H233" i="150"/>
  <c r="K233" i="150" s="1"/>
  <c r="H216" i="149"/>
  <c r="K216" i="149" s="1"/>
  <c r="H195" i="149"/>
  <c r="K195" i="149" s="1"/>
  <c r="H123" i="149"/>
  <c r="K123" i="149" s="1"/>
  <c r="H230" i="149"/>
  <c r="K230" i="149" s="1"/>
  <c r="H187" i="149"/>
  <c r="K187" i="149" s="1"/>
  <c r="H157" i="149"/>
  <c r="K157" i="149" s="1"/>
  <c r="H213" i="149"/>
  <c r="K213" i="149" s="1"/>
  <c r="H191" i="149"/>
  <c r="K191" i="149" s="1"/>
  <c r="H185" i="149"/>
  <c r="K185" i="149" s="1"/>
  <c r="H151" i="149"/>
  <c r="K151" i="149" s="1"/>
  <c r="H146" i="149"/>
  <c r="K146" i="149" s="1"/>
  <c r="H229" i="149"/>
  <c r="K229" i="149" s="1"/>
  <c r="H189" i="150"/>
  <c r="K189" i="150" s="1"/>
  <c r="H176" i="150"/>
  <c r="K176" i="150" s="1"/>
  <c r="H114" i="149"/>
  <c r="K114" i="149" s="1"/>
  <c r="H183" i="149"/>
  <c r="K183" i="149" s="1"/>
  <c r="H175" i="149"/>
  <c r="K175" i="149" s="1"/>
  <c r="H117" i="149"/>
  <c r="K117" i="149" s="1"/>
  <c r="H180" i="150"/>
  <c r="K180" i="150" s="1"/>
  <c r="H186" i="149"/>
  <c r="K186" i="149" s="1"/>
  <c r="H135" i="149"/>
  <c r="K135" i="149" s="1"/>
  <c r="H171" i="149"/>
  <c r="K171" i="149" s="1"/>
  <c r="H224" i="149"/>
  <c r="K224" i="149" s="1"/>
  <c r="H181" i="149"/>
  <c r="K181" i="149" s="1"/>
  <c r="H110" i="149"/>
  <c r="K110" i="149" s="1"/>
  <c r="H145" i="149"/>
  <c r="K145" i="149" s="1"/>
  <c r="H198" i="149"/>
  <c r="K198" i="149" s="1"/>
  <c r="H105" i="149"/>
  <c r="K105" i="149" s="1"/>
  <c r="H126" i="149"/>
  <c r="K126" i="149" s="1"/>
  <c r="H196" i="149"/>
  <c r="K196" i="149" s="1"/>
  <c r="H121" i="150"/>
  <c r="K121" i="150" s="1"/>
  <c r="H130" i="149"/>
  <c r="K130" i="149" s="1"/>
  <c r="H122" i="149"/>
  <c r="K122" i="149" s="1"/>
  <c r="H226" i="149"/>
  <c r="K226" i="149" s="1"/>
  <c r="H113" i="149"/>
  <c r="K113" i="149" s="1"/>
  <c r="H225" i="149"/>
  <c r="K225" i="149" s="1"/>
  <c r="H202" i="149"/>
  <c r="K202" i="149" s="1"/>
  <c r="H149" i="149"/>
  <c r="K149" i="149" s="1"/>
  <c r="H203" i="149"/>
  <c r="K203" i="149" s="1"/>
  <c r="H167" i="149"/>
  <c r="K167" i="149" s="1"/>
  <c r="H132" i="149"/>
  <c r="K132" i="149" s="1"/>
  <c r="H220" i="149"/>
  <c r="K220" i="149" s="1"/>
  <c r="H204" i="149"/>
  <c r="K204" i="149" s="1"/>
  <c r="H193" i="149"/>
  <c r="K193" i="149" s="1"/>
  <c r="H174" i="149"/>
  <c r="K174" i="149" s="1"/>
  <c r="H127" i="149"/>
  <c r="K127" i="149" s="1"/>
  <c r="H217" i="150"/>
  <c r="K217" i="150" s="1"/>
  <c r="H137" i="149"/>
  <c r="K137" i="149" s="1"/>
  <c r="H200" i="150"/>
  <c r="K200" i="150" s="1"/>
  <c r="H228" i="149"/>
  <c r="K228" i="149" s="1"/>
  <c r="H214" i="149"/>
  <c r="K214" i="149" s="1"/>
  <c r="H170" i="149"/>
  <c r="K170" i="149" s="1"/>
  <c r="H107" i="149"/>
  <c r="K107" i="149" s="1"/>
  <c r="H153" i="149"/>
  <c r="K153" i="149" s="1"/>
  <c r="H98" i="128"/>
  <c r="B62" i="138"/>
  <c r="B66" i="137"/>
  <c r="H84" i="129"/>
  <c r="Q84" i="140"/>
  <c r="Q241" i="139"/>
  <c r="F36" i="140"/>
  <c r="F40" i="139"/>
  <c r="E108" i="149"/>
  <c r="E241" i="148"/>
  <c r="O82" i="151" l="1"/>
  <c r="O241" i="150"/>
  <c r="B63" i="150" s="1"/>
  <c r="H217" i="151"/>
  <c r="K217" i="151" s="1"/>
  <c r="H167" i="150"/>
  <c r="K167" i="150" s="1"/>
  <c r="H134" i="150"/>
  <c r="K134" i="150" s="1"/>
  <c r="H119" i="150"/>
  <c r="K119" i="150" s="1"/>
  <c r="H169" i="150"/>
  <c r="K169" i="150" s="1"/>
  <c r="H131" i="150"/>
  <c r="K131" i="150" s="1"/>
  <c r="H201" i="151"/>
  <c r="K201" i="151" s="1"/>
  <c r="H231" i="150"/>
  <c r="K231" i="150" s="1"/>
  <c r="H174" i="150"/>
  <c r="K174" i="150" s="1"/>
  <c r="H113" i="150"/>
  <c r="K113" i="150" s="1"/>
  <c r="H121" i="151"/>
  <c r="K121" i="151" s="1"/>
  <c r="H198" i="150"/>
  <c r="K198" i="150" s="1"/>
  <c r="H224" i="150"/>
  <c r="K224" i="150" s="1"/>
  <c r="H229" i="150"/>
  <c r="K229" i="150" s="1"/>
  <c r="H123" i="150"/>
  <c r="K123" i="150" s="1"/>
  <c r="H233" i="151"/>
  <c r="K233" i="151" s="1"/>
  <c r="H182" i="150"/>
  <c r="K182" i="150" s="1"/>
  <c r="H227" i="150"/>
  <c r="K227" i="150" s="1"/>
  <c r="H173" i="152"/>
  <c r="K173" i="152" s="1"/>
  <c r="H152" i="151"/>
  <c r="K152" i="151" s="1"/>
  <c r="H215" i="150"/>
  <c r="K215" i="150" s="1"/>
  <c r="H153" i="150"/>
  <c r="K153" i="150" s="1"/>
  <c r="H170" i="150"/>
  <c r="K170" i="150" s="1"/>
  <c r="H228" i="150"/>
  <c r="K228" i="150" s="1"/>
  <c r="H204" i="150"/>
  <c r="K204" i="150" s="1"/>
  <c r="H226" i="150"/>
  <c r="K226" i="150" s="1"/>
  <c r="H171" i="150"/>
  <c r="K171" i="150" s="1"/>
  <c r="H117" i="150"/>
  <c r="K117" i="150" s="1"/>
  <c r="H183" i="150"/>
  <c r="K183" i="150" s="1"/>
  <c r="H151" i="150"/>
  <c r="K151" i="150" s="1"/>
  <c r="H237" i="150"/>
  <c r="K237" i="150" s="1"/>
  <c r="H102" i="150"/>
  <c r="K102" i="150" s="1"/>
  <c r="H139" i="150"/>
  <c r="K139" i="150" s="1"/>
  <c r="H240" i="150"/>
  <c r="K240" i="150" s="1"/>
  <c r="H143" i="150"/>
  <c r="K143" i="150" s="1"/>
  <c r="H100" i="150"/>
  <c r="K100" i="150" s="1"/>
  <c r="H205" i="151"/>
  <c r="K205" i="151" s="1"/>
  <c r="H194" i="150"/>
  <c r="K194" i="150" s="1"/>
  <c r="H212" i="150"/>
  <c r="K212" i="150" s="1"/>
  <c r="H234" i="150"/>
  <c r="K234" i="150" s="1"/>
  <c r="H209" i="150"/>
  <c r="K209" i="150" s="1"/>
  <c r="H107" i="150"/>
  <c r="K107" i="150" s="1"/>
  <c r="H132" i="150"/>
  <c r="K132" i="150" s="1"/>
  <c r="H186" i="150"/>
  <c r="K186" i="150" s="1"/>
  <c r="H175" i="150"/>
  <c r="K175" i="150" s="1"/>
  <c r="H195" i="150"/>
  <c r="K195" i="150" s="1"/>
  <c r="H154" i="150"/>
  <c r="K154" i="150" s="1"/>
  <c r="H236" i="150"/>
  <c r="K236" i="150" s="1"/>
  <c r="H155" i="150"/>
  <c r="K155" i="150" s="1"/>
  <c r="H177" i="150"/>
  <c r="K177" i="150" s="1"/>
  <c r="H101" i="151"/>
  <c r="K101" i="151" s="1"/>
  <c r="H214" i="150"/>
  <c r="K214" i="150" s="1"/>
  <c r="H200" i="151"/>
  <c r="K200" i="151" s="1"/>
  <c r="H127" i="150"/>
  <c r="K127" i="150" s="1"/>
  <c r="H193" i="150"/>
  <c r="K193" i="150" s="1"/>
  <c r="H220" i="150"/>
  <c r="K220" i="150" s="1"/>
  <c r="H149" i="150"/>
  <c r="K149" i="150" s="1"/>
  <c r="H225" i="150"/>
  <c r="K225" i="150" s="1"/>
  <c r="H122" i="150"/>
  <c r="K122" i="150" s="1"/>
  <c r="H130" i="150"/>
  <c r="K130" i="150" s="1"/>
  <c r="H105" i="150"/>
  <c r="K105" i="150" s="1"/>
  <c r="H145" i="150"/>
  <c r="K145" i="150" s="1"/>
  <c r="H181" i="150"/>
  <c r="K181" i="150" s="1"/>
  <c r="H176" i="151"/>
  <c r="K176" i="151" s="1"/>
  <c r="H146" i="150"/>
  <c r="K146" i="150" s="1"/>
  <c r="H185" i="150"/>
  <c r="K185" i="150" s="1"/>
  <c r="H191" i="150"/>
  <c r="K191" i="150" s="1"/>
  <c r="H157" i="150"/>
  <c r="K157" i="150" s="1"/>
  <c r="H187" i="150"/>
  <c r="K187" i="150" s="1"/>
  <c r="H104" i="152"/>
  <c r="K104" i="152" s="1"/>
  <c r="H141" i="150"/>
  <c r="K141" i="150" s="1"/>
  <c r="H207" i="150"/>
  <c r="K207" i="150" s="1"/>
  <c r="H168" i="150"/>
  <c r="K168" i="150" s="1"/>
  <c r="H219" i="150"/>
  <c r="K219" i="150" s="1"/>
  <c r="H184" i="150"/>
  <c r="K184" i="150" s="1"/>
  <c r="H144" i="150"/>
  <c r="K144" i="150" s="1"/>
  <c r="H232" i="150"/>
  <c r="K232" i="150" s="1"/>
  <c r="H163" i="150"/>
  <c r="K163" i="150" s="1"/>
  <c r="H179" i="150"/>
  <c r="K179" i="150" s="1"/>
  <c r="H210" i="150"/>
  <c r="K210" i="150" s="1"/>
  <c r="H223" i="150"/>
  <c r="K223" i="150" s="1"/>
  <c r="H120" i="147"/>
  <c r="K120" i="147" s="1"/>
  <c r="H206" i="150"/>
  <c r="K206" i="150" s="1"/>
  <c r="H172" i="150"/>
  <c r="K172" i="150" s="1"/>
  <c r="H164" i="151"/>
  <c r="K164" i="151" s="1"/>
  <c r="H211" i="150"/>
  <c r="K211" i="150" s="1"/>
  <c r="H137" i="150"/>
  <c r="K137" i="150" s="1"/>
  <c r="H203" i="150"/>
  <c r="K203" i="150" s="1"/>
  <c r="H202" i="150"/>
  <c r="K202" i="150" s="1"/>
  <c r="H196" i="150"/>
  <c r="K196" i="150" s="1"/>
  <c r="H126" i="150"/>
  <c r="K126" i="150" s="1"/>
  <c r="H110" i="150"/>
  <c r="K110" i="150" s="1"/>
  <c r="H135" i="150"/>
  <c r="K135" i="150" s="1"/>
  <c r="H180" i="151"/>
  <c r="K180" i="151" s="1"/>
  <c r="H114" i="150"/>
  <c r="K114" i="150" s="1"/>
  <c r="H189" i="151"/>
  <c r="K189" i="151" s="1"/>
  <c r="H213" i="150"/>
  <c r="K213" i="150" s="1"/>
  <c r="H230" i="150"/>
  <c r="K230" i="150" s="1"/>
  <c r="H216" i="150"/>
  <c r="K216" i="150" s="1"/>
  <c r="H238" i="150"/>
  <c r="K238" i="150" s="1"/>
  <c r="H124" i="150"/>
  <c r="K124" i="150" s="1"/>
  <c r="H142" i="150"/>
  <c r="K142" i="150" s="1"/>
  <c r="H197" i="150"/>
  <c r="K197" i="150" s="1"/>
  <c r="H239" i="150"/>
  <c r="K239" i="150" s="1"/>
  <c r="H158" i="150"/>
  <c r="K158" i="150" s="1"/>
  <c r="H235" i="150"/>
  <c r="K235" i="150" s="1"/>
  <c r="H218" i="150"/>
  <c r="K218" i="150" s="1"/>
  <c r="H140" i="150"/>
  <c r="K140" i="150" s="1"/>
  <c r="H188" i="151"/>
  <c r="K188" i="151" s="1"/>
  <c r="H112" i="151"/>
  <c r="K112" i="151" s="1"/>
  <c r="H222" i="150"/>
  <c r="K222" i="150" s="1"/>
  <c r="H192" i="150"/>
  <c r="K192" i="150" s="1"/>
  <c r="K98" i="128"/>
  <c r="K84" i="129"/>
  <c r="Q84" i="141"/>
  <c r="Q241" i="140"/>
  <c r="B62" i="139"/>
  <c r="B66" i="138"/>
  <c r="F36" i="141"/>
  <c r="F40" i="140"/>
  <c r="E108" i="150"/>
  <c r="E241" i="149"/>
  <c r="O82" i="152" l="1"/>
  <c r="O241" i="151"/>
  <c r="B63" i="151" s="1"/>
  <c r="H188" i="152"/>
  <c r="K188" i="152" s="1"/>
  <c r="H218" i="151"/>
  <c r="K218" i="151" s="1"/>
  <c r="H158" i="151"/>
  <c r="K158" i="151" s="1"/>
  <c r="H239" i="151"/>
  <c r="K239" i="151" s="1"/>
  <c r="H142" i="151"/>
  <c r="K142" i="151" s="1"/>
  <c r="H213" i="151"/>
  <c r="K213" i="151" s="1"/>
  <c r="H110" i="151"/>
  <c r="K110" i="151" s="1"/>
  <c r="H126" i="151"/>
  <c r="K126" i="151" s="1"/>
  <c r="H164" i="152"/>
  <c r="K164" i="152" s="1"/>
  <c r="H206" i="151"/>
  <c r="K206" i="151" s="1"/>
  <c r="H223" i="151"/>
  <c r="K223" i="151" s="1"/>
  <c r="H232" i="151"/>
  <c r="K232" i="151" s="1"/>
  <c r="H144" i="151"/>
  <c r="K144" i="151" s="1"/>
  <c r="H207" i="151"/>
  <c r="K207" i="151" s="1"/>
  <c r="H191" i="151"/>
  <c r="K191" i="151" s="1"/>
  <c r="H105" i="151"/>
  <c r="K105" i="151" s="1"/>
  <c r="H127" i="151"/>
  <c r="K127" i="151" s="1"/>
  <c r="H234" i="151"/>
  <c r="K234" i="151" s="1"/>
  <c r="H237" i="151"/>
  <c r="K237" i="151" s="1"/>
  <c r="H228" i="151"/>
  <c r="K228" i="151" s="1"/>
  <c r="H198" i="151"/>
  <c r="K198" i="151" s="1"/>
  <c r="H134" i="151"/>
  <c r="K134" i="151" s="1"/>
  <c r="H167" i="151"/>
  <c r="K167" i="151" s="1"/>
  <c r="H189" i="152"/>
  <c r="K189" i="152" s="1"/>
  <c r="H202" i="151"/>
  <c r="K202" i="151" s="1"/>
  <c r="H179" i="151"/>
  <c r="K179" i="151" s="1"/>
  <c r="H168" i="151"/>
  <c r="K168" i="151" s="1"/>
  <c r="H141" i="151"/>
  <c r="K141" i="151" s="1"/>
  <c r="H185" i="151"/>
  <c r="K185" i="151" s="1"/>
  <c r="H176" i="152"/>
  <c r="K176" i="152" s="1"/>
  <c r="H181" i="151"/>
  <c r="K181" i="151" s="1"/>
  <c r="H225" i="151"/>
  <c r="K225" i="151" s="1"/>
  <c r="H220" i="151"/>
  <c r="K220" i="151" s="1"/>
  <c r="H214" i="151"/>
  <c r="K214" i="151" s="1"/>
  <c r="H101" i="152"/>
  <c r="K101" i="152" s="1"/>
  <c r="H177" i="151"/>
  <c r="K177" i="151" s="1"/>
  <c r="H186" i="151"/>
  <c r="K186" i="151" s="1"/>
  <c r="H132" i="151"/>
  <c r="K132" i="151" s="1"/>
  <c r="H205" i="152"/>
  <c r="K205" i="152" s="1"/>
  <c r="H143" i="151"/>
  <c r="K143" i="151" s="1"/>
  <c r="H117" i="151"/>
  <c r="K117" i="151" s="1"/>
  <c r="H170" i="151"/>
  <c r="K170" i="151" s="1"/>
  <c r="H215" i="151"/>
  <c r="K215" i="151" s="1"/>
  <c r="H152" i="152"/>
  <c r="K152" i="152" s="1"/>
  <c r="H182" i="151"/>
  <c r="K182" i="151" s="1"/>
  <c r="H123" i="151"/>
  <c r="K123" i="151" s="1"/>
  <c r="H229" i="151"/>
  <c r="K229" i="151" s="1"/>
  <c r="H113" i="151"/>
  <c r="K113" i="151" s="1"/>
  <c r="H174" i="151"/>
  <c r="K174" i="151" s="1"/>
  <c r="H131" i="151"/>
  <c r="K131" i="151" s="1"/>
  <c r="H119" i="151"/>
  <c r="K119" i="151" s="1"/>
  <c r="H192" i="151"/>
  <c r="K192" i="151" s="1"/>
  <c r="H235" i="151"/>
  <c r="K235" i="151" s="1"/>
  <c r="H197" i="151"/>
  <c r="K197" i="151" s="1"/>
  <c r="H124" i="151"/>
  <c r="K124" i="151" s="1"/>
  <c r="H238" i="151"/>
  <c r="K238" i="151" s="1"/>
  <c r="H216" i="151"/>
  <c r="K216" i="151" s="1"/>
  <c r="H180" i="152"/>
  <c r="K180" i="152" s="1"/>
  <c r="H211" i="151"/>
  <c r="K211" i="151" s="1"/>
  <c r="H120" i="148"/>
  <c r="K120" i="148" s="1"/>
  <c r="H210" i="151"/>
  <c r="K210" i="151" s="1"/>
  <c r="H184" i="151"/>
  <c r="K184" i="151" s="1"/>
  <c r="H104" i="153"/>
  <c r="K104" i="153" s="1"/>
  <c r="H187" i="151"/>
  <c r="K187" i="151" s="1"/>
  <c r="H145" i="151"/>
  <c r="K145" i="151" s="1"/>
  <c r="H130" i="151"/>
  <c r="K130" i="151" s="1"/>
  <c r="H149" i="151"/>
  <c r="K149" i="151" s="1"/>
  <c r="H193" i="151"/>
  <c r="K193" i="151" s="1"/>
  <c r="H154" i="151"/>
  <c r="K154" i="151" s="1"/>
  <c r="H195" i="151"/>
  <c r="K195" i="151" s="1"/>
  <c r="H175" i="151"/>
  <c r="K175" i="151" s="1"/>
  <c r="H107" i="151"/>
  <c r="K107" i="151" s="1"/>
  <c r="H209" i="151"/>
  <c r="K209" i="151" s="1"/>
  <c r="H100" i="151"/>
  <c r="K100" i="151" s="1"/>
  <c r="H240" i="151"/>
  <c r="K240" i="151" s="1"/>
  <c r="H139" i="151"/>
  <c r="K139" i="151" s="1"/>
  <c r="H226" i="151"/>
  <c r="K226" i="151" s="1"/>
  <c r="H173" i="153"/>
  <c r="K173" i="153" s="1"/>
  <c r="H121" i="152"/>
  <c r="K121" i="152" s="1"/>
  <c r="H217" i="152"/>
  <c r="K217" i="152" s="1"/>
  <c r="H222" i="151"/>
  <c r="K222" i="151" s="1"/>
  <c r="H112" i="152"/>
  <c r="K112" i="152" s="1"/>
  <c r="H140" i="151"/>
  <c r="K140" i="151" s="1"/>
  <c r="H230" i="151"/>
  <c r="K230" i="151" s="1"/>
  <c r="H114" i="151"/>
  <c r="K114" i="151" s="1"/>
  <c r="H135" i="151"/>
  <c r="K135" i="151" s="1"/>
  <c r="H196" i="151"/>
  <c r="K196" i="151" s="1"/>
  <c r="H203" i="151"/>
  <c r="K203" i="151" s="1"/>
  <c r="H137" i="151"/>
  <c r="K137" i="151" s="1"/>
  <c r="H172" i="151"/>
  <c r="K172" i="151" s="1"/>
  <c r="H163" i="151"/>
  <c r="K163" i="151" s="1"/>
  <c r="H219" i="151"/>
  <c r="K219" i="151" s="1"/>
  <c r="H157" i="151"/>
  <c r="K157" i="151" s="1"/>
  <c r="H146" i="151"/>
  <c r="K146" i="151" s="1"/>
  <c r="H122" i="151"/>
  <c r="K122" i="151" s="1"/>
  <c r="H200" i="152"/>
  <c r="K200" i="152" s="1"/>
  <c r="H155" i="151"/>
  <c r="K155" i="151" s="1"/>
  <c r="H236" i="151"/>
  <c r="K236" i="151" s="1"/>
  <c r="H212" i="151"/>
  <c r="K212" i="151" s="1"/>
  <c r="H194" i="151"/>
  <c r="K194" i="151" s="1"/>
  <c r="H102" i="151"/>
  <c r="K102" i="151" s="1"/>
  <c r="H151" i="151"/>
  <c r="K151" i="151" s="1"/>
  <c r="H183" i="151"/>
  <c r="K183" i="151" s="1"/>
  <c r="H171" i="151"/>
  <c r="K171" i="151" s="1"/>
  <c r="H204" i="151"/>
  <c r="K204" i="151" s="1"/>
  <c r="H153" i="151"/>
  <c r="K153" i="151" s="1"/>
  <c r="H227" i="151"/>
  <c r="K227" i="151" s="1"/>
  <c r="H233" i="152"/>
  <c r="K233" i="152" s="1"/>
  <c r="H224" i="151"/>
  <c r="K224" i="151" s="1"/>
  <c r="H231" i="151"/>
  <c r="K231" i="151" s="1"/>
  <c r="H201" i="152"/>
  <c r="K201" i="152" s="1"/>
  <c r="H169" i="151"/>
  <c r="K169" i="151" s="1"/>
  <c r="H98" i="129"/>
  <c r="B62" i="140"/>
  <c r="B66" i="139"/>
  <c r="H84" i="130"/>
  <c r="Q84" i="142"/>
  <c r="Q241" i="141"/>
  <c r="F40" i="141"/>
  <c r="F36" i="142"/>
  <c r="E108" i="151"/>
  <c r="E241" i="150"/>
  <c r="O82" i="153" l="1"/>
  <c r="O241" i="152"/>
  <c r="B63" i="152" s="1"/>
  <c r="H169" i="152"/>
  <c r="K169" i="152" s="1"/>
  <c r="H231" i="152"/>
  <c r="K231" i="152" s="1"/>
  <c r="H212" i="152"/>
  <c r="K212" i="152" s="1"/>
  <c r="H200" i="153"/>
  <c r="K200" i="153" s="1"/>
  <c r="H157" i="152"/>
  <c r="K157" i="152" s="1"/>
  <c r="H203" i="152"/>
  <c r="K203" i="152" s="1"/>
  <c r="H217" i="153"/>
  <c r="K217" i="153" s="1"/>
  <c r="H121" i="153"/>
  <c r="K121" i="153" s="1"/>
  <c r="H139" i="152"/>
  <c r="K139" i="152" s="1"/>
  <c r="H100" i="152"/>
  <c r="K100" i="152" s="1"/>
  <c r="H209" i="152"/>
  <c r="K209" i="152" s="1"/>
  <c r="H154" i="152"/>
  <c r="K154" i="152" s="1"/>
  <c r="H149" i="152"/>
  <c r="K149" i="152" s="1"/>
  <c r="H130" i="152"/>
  <c r="K130" i="152" s="1"/>
  <c r="H120" i="149"/>
  <c r="K120" i="149" s="1"/>
  <c r="H216" i="152"/>
  <c r="K216" i="152" s="1"/>
  <c r="H238" i="152"/>
  <c r="K238" i="152" s="1"/>
  <c r="H197" i="152"/>
  <c r="K197" i="152" s="1"/>
  <c r="H182" i="152"/>
  <c r="K182" i="152" s="1"/>
  <c r="H170" i="152"/>
  <c r="K170" i="152" s="1"/>
  <c r="H117" i="152"/>
  <c r="K117" i="152" s="1"/>
  <c r="H220" i="152"/>
  <c r="K220" i="152" s="1"/>
  <c r="H225" i="152"/>
  <c r="K225" i="152" s="1"/>
  <c r="H225" i="153" s="1"/>
  <c r="K225" i="153" s="1"/>
  <c r="H237" i="152"/>
  <c r="K237" i="152" s="1"/>
  <c r="H234" i="152"/>
  <c r="K234" i="152" s="1"/>
  <c r="H126" i="152"/>
  <c r="K126" i="152" s="1"/>
  <c r="H239" i="152"/>
  <c r="K239" i="152" s="1"/>
  <c r="H201" i="153"/>
  <c r="K201" i="153" s="1"/>
  <c r="H227" i="152"/>
  <c r="K227" i="152" s="1"/>
  <c r="H204" i="152"/>
  <c r="K204" i="152" s="1"/>
  <c r="H183" i="152"/>
  <c r="K183" i="152" s="1"/>
  <c r="H194" i="152"/>
  <c r="K194" i="152" s="1"/>
  <c r="H236" i="152"/>
  <c r="K236" i="152" s="1"/>
  <c r="H172" i="152"/>
  <c r="K172" i="152" s="1"/>
  <c r="H196" i="152"/>
  <c r="K196" i="152" s="1"/>
  <c r="H114" i="152"/>
  <c r="K114" i="152" s="1"/>
  <c r="H140" i="152"/>
  <c r="K140" i="152" s="1"/>
  <c r="H175" i="152"/>
  <c r="K175" i="152" s="1"/>
  <c r="H104" i="154"/>
  <c r="K104" i="154" s="1"/>
  <c r="H124" i="152"/>
  <c r="K124" i="152" s="1"/>
  <c r="H192" i="152"/>
  <c r="K192" i="152" s="1"/>
  <c r="H131" i="152"/>
  <c r="K131" i="152" s="1"/>
  <c r="H174" i="152"/>
  <c r="K174" i="152" s="1"/>
  <c r="H229" i="152"/>
  <c r="K229" i="152" s="1"/>
  <c r="H229" i="153" s="1"/>
  <c r="K229" i="153" s="1"/>
  <c r="H152" i="153"/>
  <c r="K152" i="153" s="1"/>
  <c r="H205" i="153"/>
  <c r="K205" i="153" s="1"/>
  <c r="H132" i="152"/>
  <c r="K132" i="152" s="1"/>
  <c r="H214" i="152"/>
  <c r="K214" i="152" s="1"/>
  <c r="H181" i="152"/>
  <c r="K181" i="152" s="1"/>
  <c r="H185" i="152"/>
  <c r="K185" i="152" s="1"/>
  <c r="H168" i="152"/>
  <c r="K168" i="152" s="1"/>
  <c r="H179" i="152"/>
  <c r="K179" i="152" s="1"/>
  <c r="H167" i="152"/>
  <c r="K167" i="152" s="1"/>
  <c r="H228" i="152"/>
  <c r="K228" i="152" s="1"/>
  <c r="H207" i="152"/>
  <c r="K207" i="152" s="1"/>
  <c r="H232" i="152"/>
  <c r="K232" i="152" s="1"/>
  <c r="H110" i="152"/>
  <c r="K110" i="152" s="1"/>
  <c r="H188" i="153"/>
  <c r="K188" i="153" s="1"/>
  <c r="H224" i="152"/>
  <c r="K224" i="152" s="1"/>
  <c r="H153" i="152"/>
  <c r="K153" i="152" s="1"/>
  <c r="H171" i="152"/>
  <c r="K171" i="152" s="1"/>
  <c r="H151" i="152"/>
  <c r="K151" i="152" s="1"/>
  <c r="H155" i="152"/>
  <c r="K155" i="152" s="1"/>
  <c r="H122" i="152"/>
  <c r="K122" i="152" s="1"/>
  <c r="H146" i="152"/>
  <c r="K146" i="152" s="1"/>
  <c r="H163" i="152"/>
  <c r="K163" i="152" s="1"/>
  <c r="H137" i="152"/>
  <c r="K137" i="152" s="1"/>
  <c r="H135" i="152"/>
  <c r="K135" i="152" s="1"/>
  <c r="H222" i="152"/>
  <c r="K222" i="152" s="1"/>
  <c r="H173" i="154"/>
  <c r="K173" i="154" s="1"/>
  <c r="H195" i="152"/>
  <c r="K195" i="152" s="1"/>
  <c r="H193" i="152"/>
  <c r="K193" i="152" s="1"/>
  <c r="H145" i="152"/>
  <c r="K145" i="152" s="1"/>
  <c r="H210" i="152"/>
  <c r="K210" i="152" s="1"/>
  <c r="H180" i="153"/>
  <c r="K180" i="153" s="1"/>
  <c r="H119" i="152"/>
  <c r="K119" i="152" s="1"/>
  <c r="H141" i="152"/>
  <c r="K141" i="152" s="1"/>
  <c r="H202" i="152"/>
  <c r="K202" i="152" s="1"/>
  <c r="H105" i="152"/>
  <c r="K105" i="152" s="1"/>
  <c r="H191" i="152"/>
  <c r="K191" i="152" s="1"/>
  <c r="H144" i="152"/>
  <c r="K144" i="152" s="1"/>
  <c r="H223" i="152"/>
  <c r="K223" i="152" s="1"/>
  <c r="H164" i="153"/>
  <c r="K164" i="153" s="1"/>
  <c r="H213" i="152"/>
  <c r="K213" i="152" s="1"/>
  <c r="H213" i="153" s="1"/>
  <c r="K213" i="153" s="1"/>
  <c r="H218" i="152"/>
  <c r="K218" i="152" s="1"/>
  <c r="H233" i="153"/>
  <c r="K233" i="153" s="1"/>
  <c r="H102" i="152"/>
  <c r="K102" i="152" s="1"/>
  <c r="H219" i="152"/>
  <c r="K219" i="152" s="1"/>
  <c r="H230" i="152"/>
  <c r="K230" i="152" s="1"/>
  <c r="H112" i="153"/>
  <c r="K112" i="153" s="1"/>
  <c r="H226" i="152"/>
  <c r="K226" i="152" s="1"/>
  <c r="H240" i="152"/>
  <c r="K240" i="152" s="1"/>
  <c r="H107" i="152"/>
  <c r="K107" i="152" s="1"/>
  <c r="H187" i="152"/>
  <c r="K187" i="152" s="1"/>
  <c r="H184" i="152"/>
  <c r="K184" i="152" s="1"/>
  <c r="H211" i="152"/>
  <c r="K211" i="152" s="1"/>
  <c r="H235" i="152"/>
  <c r="K235" i="152" s="1"/>
  <c r="H113" i="152"/>
  <c r="K113" i="152" s="1"/>
  <c r="H123" i="152"/>
  <c r="K123" i="152" s="1"/>
  <c r="H215" i="152"/>
  <c r="K215" i="152" s="1"/>
  <c r="H143" i="152"/>
  <c r="K143" i="152" s="1"/>
  <c r="H186" i="152"/>
  <c r="K186" i="152" s="1"/>
  <c r="H177" i="152"/>
  <c r="K177" i="152" s="1"/>
  <c r="H101" i="153"/>
  <c r="K101" i="153" s="1"/>
  <c r="H176" i="153"/>
  <c r="K176" i="153" s="1"/>
  <c r="H189" i="153"/>
  <c r="K189" i="153" s="1"/>
  <c r="H134" i="152"/>
  <c r="K134" i="152" s="1"/>
  <c r="H198" i="152"/>
  <c r="K198" i="152" s="1"/>
  <c r="H127" i="152"/>
  <c r="K127" i="152" s="1"/>
  <c r="H206" i="152"/>
  <c r="K206" i="152" s="1"/>
  <c r="H142" i="152"/>
  <c r="K142" i="152" s="1"/>
  <c r="H158" i="152"/>
  <c r="K158" i="152" s="1"/>
  <c r="K98" i="129"/>
  <c r="Q84" i="143"/>
  <c r="Q241" i="142"/>
  <c r="K84" i="130"/>
  <c r="B62" i="141"/>
  <c r="B66" i="140"/>
  <c r="F36" i="143"/>
  <c r="F40" i="142"/>
  <c r="E108" i="152"/>
  <c r="E241" i="151"/>
  <c r="O82" i="154" l="1"/>
  <c r="O241" i="153"/>
  <c r="B63" i="153" s="1"/>
  <c r="H186" i="153"/>
  <c r="K186" i="153" s="1"/>
  <c r="H235" i="153"/>
  <c r="K235" i="153" s="1"/>
  <c r="H187" i="153"/>
  <c r="K187" i="153" s="1"/>
  <c r="H219" i="153"/>
  <c r="K219" i="153" s="1"/>
  <c r="H141" i="153"/>
  <c r="K141" i="153" s="1"/>
  <c r="H180" i="154"/>
  <c r="K180" i="154" s="1"/>
  <c r="H222" i="153"/>
  <c r="K222" i="153" s="1"/>
  <c r="H146" i="153"/>
  <c r="K146" i="153" s="1"/>
  <c r="H110" i="153"/>
  <c r="K110" i="153" s="1"/>
  <c r="H207" i="153"/>
  <c r="K207" i="153" s="1"/>
  <c r="H179" i="153"/>
  <c r="K179" i="153" s="1"/>
  <c r="H152" i="154"/>
  <c r="K152" i="154" s="1"/>
  <c r="H239" i="153"/>
  <c r="K239" i="153" s="1"/>
  <c r="H220" i="153"/>
  <c r="K220" i="153" s="1"/>
  <c r="H127" i="153"/>
  <c r="K127" i="153" s="1"/>
  <c r="H176" i="154"/>
  <c r="K176" i="154" s="1"/>
  <c r="H143" i="153"/>
  <c r="K143" i="153" s="1"/>
  <c r="H107" i="153"/>
  <c r="K107" i="153" s="1"/>
  <c r="H240" i="153"/>
  <c r="K240" i="153" s="1"/>
  <c r="H226" i="153"/>
  <c r="K226" i="153" s="1"/>
  <c r="H233" i="154"/>
  <c r="K233" i="154" s="1"/>
  <c r="H164" i="154"/>
  <c r="K164" i="154" s="1"/>
  <c r="H144" i="153"/>
  <c r="K144" i="153" s="1"/>
  <c r="H191" i="153"/>
  <c r="K191" i="153" s="1"/>
  <c r="H210" i="153"/>
  <c r="K210" i="153" s="1"/>
  <c r="H135" i="153"/>
  <c r="K135" i="153" s="1"/>
  <c r="H163" i="153"/>
  <c r="K163" i="153" s="1"/>
  <c r="H151" i="153"/>
  <c r="K151" i="153" s="1"/>
  <c r="H153" i="153"/>
  <c r="K153" i="153" s="1"/>
  <c r="H228" i="153"/>
  <c r="K228" i="153" s="1"/>
  <c r="H181" i="153"/>
  <c r="K181" i="153" s="1"/>
  <c r="H132" i="153"/>
  <c r="K132" i="153" s="1"/>
  <c r="H192" i="153"/>
  <c r="K192" i="153" s="1"/>
  <c r="H114" i="153"/>
  <c r="K114" i="153" s="1"/>
  <c r="H172" i="153"/>
  <c r="K172" i="153" s="1"/>
  <c r="H183" i="153"/>
  <c r="K183" i="153" s="1"/>
  <c r="H126" i="153"/>
  <c r="K126" i="153" s="1"/>
  <c r="H225" i="154"/>
  <c r="K225" i="154" s="1"/>
  <c r="H182" i="153"/>
  <c r="K182" i="153" s="1"/>
  <c r="H216" i="153"/>
  <c r="K216" i="153" s="1"/>
  <c r="H149" i="153"/>
  <c r="K149" i="153" s="1"/>
  <c r="H139" i="153"/>
  <c r="K139" i="153" s="1"/>
  <c r="H121" i="154"/>
  <c r="K121" i="154" s="1"/>
  <c r="H157" i="153"/>
  <c r="K157" i="153" s="1"/>
  <c r="H142" i="153"/>
  <c r="K142" i="153" s="1"/>
  <c r="H177" i="153"/>
  <c r="K177" i="153" s="1"/>
  <c r="H211" i="153"/>
  <c r="K211" i="153" s="1"/>
  <c r="H193" i="153"/>
  <c r="K193" i="153" s="1"/>
  <c r="H155" i="153"/>
  <c r="K155" i="153" s="1"/>
  <c r="H224" i="153"/>
  <c r="K224" i="153" s="1"/>
  <c r="H174" i="153"/>
  <c r="K174" i="153" s="1"/>
  <c r="H204" i="153"/>
  <c r="K204" i="153" s="1"/>
  <c r="H158" i="153"/>
  <c r="K158" i="153" s="1"/>
  <c r="H206" i="153"/>
  <c r="K206" i="153" s="1"/>
  <c r="H198" i="153"/>
  <c r="K198" i="153" s="1"/>
  <c r="H189" i="154"/>
  <c r="K189" i="154" s="1"/>
  <c r="H101" i="154"/>
  <c r="K101" i="154" s="1"/>
  <c r="H215" i="153"/>
  <c r="K215" i="153" s="1"/>
  <c r="H184" i="153"/>
  <c r="K184" i="153" s="1"/>
  <c r="H112" i="154"/>
  <c r="K112" i="154" s="1"/>
  <c r="H218" i="153"/>
  <c r="K218" i="153" s="1"/>
  <c r="H213" i="154"/>
  <c r="K213" i="154" s="1"/>
  <c r="H223" i="153"/>
  <c r="K223" i="153" s="1"/>
  <c r="H202" i="153"/>
  <c r="K202" i="153" s="1"/>
  <c r="H145" i="153"/>
  <c r="K145" i="153" s="1"/>
  <c r="H122" i="153"/>
  <c r="K122" i="153" s="1"/>
  <c r="H188" i="154"/>
  <c r="K188" i="154" s="1"/>
  <c r="H168" i="153"/>
  <c r="K168" i="153" s="1"/>
  <c r="H205" i="154"/>
  <c r="K205" i="154" s="1"/>
  <c r="H229" i="154"/>
  <c r="K229" i="154" s="1"/>
  <c r="H131" i="153"/>
  <c r="K131" i="153" s="1"/>
  <c r="H104" i="155"/>
  <c r="K104" i="155" s="1"/>
  <c r="H140" i="153"/>
  <c r="K140" i="153" s="1"/>
  <c r="H227" i="153"/>
  <c r="K227" i="153" s="1"/>
  <c r="H237" i="153"/>
  <c r="K237" i="153" s="1"/>
  <c r="H197" i="153"/>
  <c r="K197" i="153" s="1"/>
  <c r="H154" i="153"/>
  <c r="K154" i="153" s="1"/>
  <c r="H217" i="154"/>
  <c r="K217" i="154" s="1"/>
  <c r="H134" i="153"/>
  <c r="K134" i="153" s="1"/>
  <c r="H123" i="153"/>
  <c r="K123" i="153" s="1"/>
  <c r="H113" i="153"/>
  <c r="K113" i="153" s="1"/>
  <c r="H230" i="153"/>
  <c r="K230" i="153" s="1"/>
  <c r="H102" i="153"/>
  <c r="K102" i="153" s="1"/>
  <c r="H105" i="153"/>
  <c r="K105" i="153" s="1"/>
  <c r="H119" i="153"/>
  <c r="K119" i="153" s="1"/>
  <c r="H195" i="153"/>
  <c r="K195" i="153" s="1"/>
  <c r="H173" i="155"/>
  <c r="K173" i="155" s="1"/>
  <c r="H137" i="153"/>
  <c r="K137" i="153" s="1"/>
  <c r="H171" i="153"/>
  <c r="K171" i="153" s="1"/>
  <c r="H232" i="153"/>
  <c r="K232" i="153" s="1"/>
  <c r="H167" i="153"/>
  <c r="K167" i="153" s="1"/>
  <c r="H185" i="153"/>
  <c r="K185" i="153" s="1"/>
  <c r="H214" i="153"/>
  <c r="K214" i="153" s="1"/>
  <c r="H124" i="153"/>
  <c r="K124" i="153" s="1"/>
  <c r="H175" i="153"/>
  <c r="K175" i="153" s="1"/>
  <c r="H196" i="153"/>
  <c r="K196" i="153" s="1"/>
  <c r="H236" i="153"/>
  <c r="K236" i="153" s="1"/>
  <c r="H194" i="153"/>
  <c r="K194" i="153" s="1"/>
  <c r="H201" i="154"/>
  <c r="K201" i="154" s="1"/>
  <c r="H234" i="153"/>
  <c r="K234" i="153" s="1"/>
  <c r="H117" i="153"/>
  <c r="K117" i="153" s="1"/>
  <c r="H238" i="153"/>
  <c r="K238" i="153" s="1"/>
  <c r="H120" i="150"/>
  <c r="K120" i="150" s="1"/>
  <c r="H130" i="153"/>
  <c r="K130" i="153" s="1"/>
  <c r="H100" i="153"/>
  <c r="K100" i="153" s="1"/>
  <c r="H169" i="153"/>
  <c r="K169" i="153" s="1"/>
  <c r="H170" i="153"/>
  <c r="K170" i="153" s="1"/>
  <c r="H209" i="153"/>
  <c r="K209" i="153" s="1"/>
  <c r="H203" i="153"/>
  <c r="K203" i="153" s="1"/>
  <c r="H200" i="154"/>
  <c r="K200" i="154" s="1"/>
  <c r="H212" i="153"/>
  <c r="K212" i="153" s="1"/>
  <c r="H231" i="153"/>
  <c r="K231" i="153" s="1"/>
  <c r="H98" i="130"/>
  <c r="B62" i="142"/>
  <c r="B66" i="141"/>
  <c r="H84" i="131"/>
  <c r="Q84" i="144"/>
  <c r="Q241" i="143"/>
  <c r="F36" i="144"/>
  <c r="F40" i="143"/>
  <c r="E108" i="153"/>
  <c r="E241" i="152"/>
  <c r="O82" i="155" l="1"/>
  <c r="O241" i="154"/>
  <c r="B63" i="154" s="1"/>
  <c r="H212" i="154"/>
  <c r="K212" i="154" s="1"/>
  <c r="H130" i="154"/>
  <c r="K130" i="154" s="1"/>
  <c r="H238" i="154"/>
  <c r="K238" i="154" s="1"/>
  <c r="H117" i="154"/>
  <c r="K117" i="154" s="1"/>
  <c r="H194" i="154"/>
  <c r="K194" i="154" s="1"/>
  <c r="H196" i="154"/>
  <c r="K196" i="154" s="1"/>
  <c r="H175" i="154"/>
  <c r="K175" i="154" s="1"/>
  <c r="H167" i="154"/>
  <c r="K167" i="154" s="1"/>
  <c r="H232" i="154"/>
  <c r="K232" i="154" s="1"/>
  <c r="H113" i="154"/>
  <c r="K113" i="154" s="1"/>
  <c r="H217" i="155"/>
  <c r="K217" i="155" s="1"/>
  <c r="H227" i="154"/>
  <c r="K227" i="154" s="1"/>
  <c r="H140" i="154"/>
  <c r="K140" i="154" s="1"/>
  <c r="H168" i="154"/>
  <c r="K168" i="154" s="1"/>
  <c r="H122" i="154"/>
  <c r="K122" i="154" s="1"/>
  <c r="H224" i="154"/>
  <c r="K224" i="154" s="1"/>
  <c r="H193" i="154"/>
  <c r="K193" i="154" s="1"/>
  <c r="H142" i="154"/>
  <c r="K142" i="154" s="1"/>
  <c r="H183" i="154"/>
  <c r="K183" i="154" s="1"/>
  <c r="H114" i="154"/>
  <c r="K114" i="154" s="1"/>
  <c r="H228" i="154"/>
  <c r="K228" i="154" s="1"/>
  <c r="H163" i="154"/>
  <c r="K163" i="154" s="1"/>
  <c r="H127" i="154"/>
  <c r="K127" i="154" s="1"/>
  <c r="H179" i="154"/>
  <c r="K179" i="154" s="1"/>
  <c r="H110" i="154"/>
  <c r="K110" i="154" s="1"/>
  <c r="H231" i="154"/>
  <c r="K231" i="154" s="1"/>
  <c r="H200" i="155"/>
  <c r="K200" i="155" s="1"/>
  <c r="H209" i="154"/>
  <c r="K209" i="154" s="1"/>
  <c r="H169" i="154"/>
  <c r="K169" i="154" s="1"/>
  <c r="H201" i="155"/>
  <c r="K201" i="155" s="1"/>
  <c r="H124" i="154"/>
  <c r="K124" i="154" s="1"/>
  <c r="H171" i="154"/>
  <c r="K171" i="154" s="1"/>
  <c r="H137" i="154"/>
  <c r="K137" i="154" s="1"/>
  <c r="H195" i="154"/>
  <c r="K195" i="154" s="1"/>
  <c r="H102" i="154"/>
  <c r="K102" i="154" s="1"/>
  <c r="H131" i="154"/>
  <c r="K131" i="154" s="1"/>
  <c r="H205" i="155"/>
  <c r="K205" i="155" s="1"/>
  <c r="H213" i="155"/>
  <c r="K213" i="155" s="1"/>
  <c r="H218" i="154"/>
  <c r="K218" i="154" s="1"/>
  <c r="H184" i="154"/>
  <c r="K184" i="154" s="1"/>
  <c r="H215" i="154"/>
  <c r="K215" i="154" s="1"/>
  <c r="H189" i="155"/>
  <c r="K189" i="155" s="1"/>
  <c r="H198" i="154"/>
  <c r="K198" i="154" s="1"/>
  <c r="H139" i="154"/>
  <c r="K139" i="154" s="1"/>
  <c r="H225" i="155"/>
  <c r="K225" i="155" s="1"/>
  <c r="H126" i="154"/>
  <c r="K126" i="154" s="1"/>
  <c r="H192" i="154"/>
  <c r="K192" i="154" s="1"/>
  <c r="H153" i="154"/>
  <c r="K153" i="154" s="1"/>
  <c r="H210" i="154"/>
  <c r="K210" i="154" s="1"/>
  <c r="H233" i="155"/>
  <c r="K233" i="155" s="1"/>
  <c r="H240" i="154"/>
  <c r="K240" i="154" s="1"/>
  <c r="H176" i="155"/>
  <c r="K176" i="155" s="1"/>
  <c r="H152" i="155"/>
  <c r="K152" i="155" s="1"/>
  <c r="H180" i="155"/>
  <c r="K180" i="155" s="1"/>
  <c r="H170" i="154"/>
  <c r="K170" i="154" s="1"/>
  <c r="H100" i="154"/>
  <c r="K100" i="154" s="1"/>
  <c r="H236" i="154"/>
  <c r="K236" i="154" s="1"/>
  <c r="H214" i="154"/>
  <c r="K214" i="154" s="1"/>
  <c r="H105" i="154"/>
  <c r="K105" i="154" s="1"/>
  <c r="H230" i="154"/>
  <c r="K230" i="154" s="1"/>
  <c r="H134" i="154"/>
  <c r="K134" i="154" s="1"/>
  <c r="H154" i="154"/>
  <c r="K154" i="154" s="1"/>
  <c r="H237" i="154"/>
  <c r="K237" i="154" s="1"/>
  <c r="H202" i="154"/>
  <c r="K202" i="154" s="1"/>
  <c r="H223" i="154"/>
  <c r="K223" i="154" s="1"/>
  <c r="H206" i="154"/>
  <c r="K206" i="154" s="1"/>
  <c r="H204" i="154"/>
  <c r="K204" i="154" s="1"/>
  <c r="H211" i="154"/>
  <c r="K211" i="154" s="1"/>
  <c r="H157" i="154"/>
  <c r="K157" i="154" s="1"/>
  <c r="H216" i="154"/>
  <c r="K216" i="154" s="1"/>
  <c r="H181" i="154"/>
  <c r="K181" i="154" s="1"/>
  <c r="H135" i="154"/>
  <c r="K135" i="154" s="1"/>
  <c r="H191" i="154"/>
  <c r="K191" i="154" s="1"/>
  <c r="H164" i="155"/>
  <c r="K164" i="155" s="1"/>
  <c r="H226" i="154"/>
  <c r="K226" i="154" s="1"/>
  <c r="H143" i="154"/>
  <c r="K143" i="154" s="1"/>
  <c r="H220" i="154"/>
  <c r="K220" i="154" s="1"/>
  <c r="H239" i="154"/>
  <c r="K239" i="154" s="1"/>
  <c r="H207" i="154"/>
  <c r="K207" i="154" s="1"/>
  <c r="H146" i="154"/>
  <c r="K146" i="154" s="1"/>
  <c r="H222" i="154"/>
  <c r="K222" i="154" s="1"/>
  <c r="H141" i="154"/>
  <c r="K141" i="154" s="1"/>
  <c r="H187" i="154"/>
  <c r="K187" i="154" s="1"/>
  <c r="H203" i="154"/>
  <c r="K203" i="154" s="1"/>
  <c r="H120" i="151"/>
  <c r="K120" i="151" s="1"/>
  <c r="H234" i="154"/>
  <c r="K234" i="154" s="1"/>
  <c r="H185" i="154"/>
  <c r="K185" i="154" s="1"/>
  <c r="H173" i="156"/>
  <c r="K173" i="156" s="1"/>
  <c r="H119" i="154"/>
  <c r="K119" i="154" s="1"/>
  <c r="H123" i="154"/>
  <c r="K123" i="154" s="1"/>
  <c r="H197" i="154"/>
  <c r="K197" i="154" s="1"/>
  <c r="H104" i="156"/>
  <c r="K104" i="156" s="1"/>
  <c r="H229" i="155"/>
  <c r="K229" i="155" s="1"/>
  <c r="H188" i="155"/>
  <c r="K188" i="155" s="1"/>
  <c r="H145" i="154"/>
  <c r="K145" i="154" s="1"/>
  <c r="H112" i="155"/>
  <c r="K112" i="155" s="1"/>
  <c r="H101" i="155"/>
  <c r="K101" i="155" s="1"/>
  <c r="H158" i="154"/>
  <c r="K158" i="154" s="1"/>
  <c r="H174" i="154"/>
  <c r="K174" i="154" s="1"/>
  <c r="H155" i="154"/>
  <c r="K155" i="154" s="1"/>
  <c r="H177" i="154"/>
  <c r="K177" i="154" s="1"/>
  <c r="H121" i="155"/>
  <c r="K121" i="155" s="1"/>
  <c r="H149" i="154"/>
  <c r="K149" i="154" s="1"/>
  <c r="H182" i="154"/>
  <c r="K182" i="154" s="1"/>
  <c r="H172" i="154"/>
  <c r="K172" i="154" s="1"/>
  <c r="H132" i="154"/>
  <c r="K132" i="154" s="1"/>
  <c r="H151" i="154"/>
  <c r="K151" i="154" s="1"/>
  <c r="H144" i="154"/>
  <c r="K144" i="154" s="1"/>
  <c r="H107" i="154"/>
  <c r="K107" i="154" s="1"/>
  <c r="H219" i="154"/>
  <c r="K219" i="154" s="1"/>
  <c r="H235" i="154"/>
  <c r="K235" i="154" s="1"/>
  <c r="H186" i="154"/>
  <c r="K186" i="154" s="1"/>
  <c r="K98" i="130"/>
  <c r="K84" i="131"/>
  <c r="Q84" i="145"/>
  <c r="Q241" i="144"/>
  <c r="B62" i="143"/>
  <c r="B66" i="142"/>
  <c r="F36" i="145"/>
  <c r="F40" i="144"/>
  <c r="E108" i="154"/>
  <c r="E241" i="153"/>
  <c r="O82" i="156" l="1"/>
  <c r="O241" i="155"/>
  <c r="B63" i="155" s="1"/>
  <c r="H132" i="155"/>
  <c r="K132" i="155" s="1"/>
  <c r="H172" i="155"/>
  <c r="K172" i="155" s="1"/>
  <c r="H182" i="155"/>
  <c r="K182" i="155" s="1"/>
  <c r="H158" i="155"/>
  <c r="K158" i="155" s="1"/>
  <c r="H112" i="156"/>
  <c r="K112" i="156" s="1"/>
  <c r="H104" i="157"/>
  <c r="K104" i="157" s="1"/>
  <c r="H173" i="157"/>
  <c r="K173" i="157" s="1"/>
  <c r="H120" i="152"/>
  <c r="K120" i="152" s="1"/>
  <c r="H141" i="155"/>
  <c r="K141" i="155" s="1"/>
  <c r="H146" i="155"/>
  <c r="K146" i="155" s="1"/>
  <c r="H143" i="155"/>
  <c r="K143" i="155" s="1"/>
  <c r="H226" i="155"/>
  <c r="K226" i="155" s="1"/>
  <c r="H216" i="155"/>
  <c r="K216" i="155" s="1"/>
  <c r="H157" i="155"/>
  <c r="K157" i="155" s="1"/>
  <c r="H214" i="155"/>
  <c r="K214" i="155" s="1"/>
  <c r="H152" i="156"/>
  <c r="K152" i="156" s="1"/>
  <c r="H233" i="156"/>
  <c r="K233" i="156" s="1"/>
  <c r="H210" i="155"/>
  <c r="K210" i="155" s="1"/>
  <c r="H225" i="156"/>
  <c r="K225" i="156" s="1"/>
  <c r="H139" i="155"/>
  <c r="K139" i="155" s="1"/>
  <c r="H198" i="155"/>
  <c r="K198" i="155" s="1"/>
  <c r="H171" i="155"/>
  <c r="K171" i="155" s="1"/>
  <c r="H114" i="155"/>
  <c r="K114" i="155" s="1"/>
  <c r="H193" i="155"/>
  <c r="K193" i="155" s="1"/>
  <c r="H227" i="155"/>
  <c r="K227" i="155" s="1"/>
  <c r="H167" i="155"/>
  <c r="K167" i="155" s="1"/>
  <c r="H175" i="155"/>
  <c r="K175" i="155" s="1"/>
  <c r="H194" i="155"/>
  <c r="K194" i="155" s="1"/>
  <c r="H235" i="155"/>
  <c r="K235" i="155" s="1"/>
  <c r="H144" i="155"/>
  <c r="K144" i="155" s="1"/>
  <c r="H121" i="156"/>
  <c r="K121" i="156" s="1"/>
  <c r="H155" i="155"/>
  <c r="K155" i="155" s="1"/>
  <c r="H188" i="156"/>
  <c r="K188" i="156" s="1"/>
  <c r="H197" i="155"/>
  <c r="K197" i="155" s="1"/>
  <c r="H123" i="155"/>
  <c r="K123" i="155" s="1"/>
  <c r="H234" i="155"/>
  <c r="K234" i="155" s="1"/>
  <c r="H203" i="155"/>
  <c r="K203" i="155" s="1"/>
  <c r="H181" i="155"/>
  <c r="K181" i="155" s="1"/>
  <c r="H204" i="155"/>
  <c r="K204" i="155" s="1"/>
  <c r="H206" i="155"/>
  <c r="K206" i="155" s="1"/>
  <c r="H192" i="155"/>
  <c r="K192" i="155" s="1"/>
  <c r="H126" i="155"/>
  <c r="K126" i="155" s="1"/>
  <c r="H213" i="156"/>
  <c r="K213" i="156" s="1"/>
  <c r="H205" i="156"/>
  <c r="K205" i="156" s="1"/>
  <c r="H124" i="155"/>
  <c r="K124" i="155" s="1"/>
  <c r="H179" i="155"/>
  <c r="K179" i="155" s="1"/>
  <c r="H127" i="155"/>
  <c r="K127" i="155" s="1"/>
  <c r="H228" i="155"/>
  <c r="K228" i="155" s="1"/>
  <c r="H168" i="155"/>
  <c r="K168" i="155" s="1"/>
  <c r="H217" i="156"/>
  <c r="K217" i="156" s="1"/>
  <c r="H130" i="155"/>
  <c r="K130" i="155" s="1"/>
  <c r="H186" i="155"/>
  <c r="K186" i="155" s="1"/>
  <c r="H151" i="155"/>
  <c r="K151" i="155" s="1"/>
  <c r="H149" i="155"/>
  <c r="K149" i="155" s="1"/>
  <c r="H174" i="155"/>
  <c r="K174" i="155" s="1"/>
  <c r="H101" i="156"/>
  <c r="K101" i="156" s="1"/>
  <c r="H145" i="155"/>
  <c r="K145" i="155" s="1"/>
  <c r="H119" i="155"/>
  <c r="K119" i="155" s="1"/>
  <c r="H185" i="155"/>
  <c r="K185" i="155" s="1"/>
  <c r="H222" i="155"/>
  <c r="K222" i="155" s="1"/>
  <c r="H220" i="155"/>
  <c r="K220" i="155" s="1"/>
  <c r="H191" i="155"/>
  <c r="K191" i="155" s="1"/>
  <c r="H211" i="155"/>
  <c r="K211" i="155" s="1"/>
  <c r="H223" i="155"/>
  <c r="K223" i="155" s="1"/>
  <c r="H202" i="155"/>
  <c r="K202" i="155" s="1"/>
  <c r="H237" i="155"/>
  <c r="K237" i="155" s="1"/>
  <c r="H237" i="156" s="1"/>
  <c r="K237" i="156" s="1"/>
  <c r="H105" i="155"/>
  <c r="K105" i="155" s="1"/>
  <c r="H236" i="155"/>
  <c r="K236" i="155" s="1"/>
  <c r="H170" i="155"/>
  <c r="K170" i="155" s="1"/>
  <c r="H176" i="156"/>
  <c r="K176" i="156" s="1"/>
  <c r="H153" i="155"/>
  <c r="K153" i="155" s="1"/>
  <c r="H215" i="155"/>
  <c r="K215" i="155" s="1"/>
  <c r="H102" i="155"/>
  <c r="K102" i="155" s="1"/>
  <c r="H137" i="155"/>
  <c r="K137" i="155" s="1"/>
  <c r="H201" i="156"/>
  <c r="K201" i="156" s="1"/>
  <c r="H209" i="155"/>
  <c r="K209" i="155" s="1"/>
  <c r="H231" i="155"/>
  <c r="K231" i="155" s="1"/>
  <c r="H163" i="155"/>
  <c r="K163" i="155" s="1"/>
  <c r="H183" i="155"/>
  <c r="K183" i="155" s="1"/>
  <c r="H142" i="155"/>
  <c r="K142" i="155" s="1"/>
  <c r="H122" i="155"/>
  <c r="K122" i="155" s="1"/>
  <c r="H113" i="155"/>
  <c r="K113" i="155" s="1"/>
  <c r="H232" i="155"/>
  <c r="K232" i="155" s="1"/>
  <c r="H117" i="155"/>
  <c r="K117" i="155" s="1"/>
  <c r="H219" i="155"/>
  <c r="K219" i="155" s="1"/>
  <c r="H107" i="155"/>
  <c r="K107" i="155" s="1"/>
  <c r="H177" i="155"/>
  <c r="K177" i="155" s="1"/>
  <c r="H229" i="156"/>
  <c r="K229" i="156" s="1"/>
  <c r="H187" i="155"/>
  <c r="K187" i="155" s="1"/>
  <c r="H207" i="155"/>
  <c r="K207" i="155" s="1"/>
  <c r="H239" i="155"/>
  <c r="K239" i="155" s="1"/>
  <c r="H164" i="156"/>
  <c r="K164" i="156" s="1"/>
  <c r="H135" i="155"/>
  <c r="K135" i="155" s="1"/>
  <c r="H154" i="155"/>
  <c r="K154" i="155" s="1"/>
  <c r="H134" i="155"/>
  <c r="K134" i="155" s="1"/>
  <c r="H230" i="155"/>
  <c r="K230" i="155" s="1"/>
  <c r="H100" i="155"/>
  <c r="K100" i="155" s="1"/>
  <c r="H180" i="156"/>
  <c r="K180" i="156" s="1"/>
  <c r="H240" i="155"/>
  <c r="K240" i="155" s="1"/>
  <c r="H189" i="156"/>
  <c r="K189" i="156" s="1"/>
  <c r="H184" i="155"/>
  <c r="K184" i="155" s="1"/>
  <c r="H218" i="155"/>
  <c r="K218" i="155" s="1"/>
  <c r="H131" i="155"/>
  <c r="K131" i="155" s="1"/>
  <c r="H195" i="155"/>
  <c r="K195" i="155" s="1"/>
  <c r="H169" i="155"/>
  <c r="K169" i="155" s="1"/>
  <c r="H200" i="156"/>
  <c r="K200" i="156" s="1"/>
  <c r="H110" i="155"/>
  <c r="K110" i="155" s="1"/>
  <c r="H224" i="155"/>
  <c r="K224" i="155" s="1"/>
  <c r="H140" i="155"/>
  <c r="K140" i="155" s="1"/>
  <c r="H196" i="155"/>
  <c r="K196" i="155" s="1"/>
  <c r="H238" i="155"/>
  <c r="K238" i="155" s="1"/>
  <c r="H212" i="155"/>
  <c r="K212" i="155" s="1"/>
  <c r="H98" i="131"/>
  <c r="B62" i="144"/>
  <c r="B66" i="143"/>
  <c r="Q84" i="146"/>
  <c r="Q241" i="145"/>
  <c r="H84" i="132"/>
  <c r="F36" i="146"/>
  <c r="F40" i="145"/>
  <c r="E108" i="155"/>
  <c r="E241" i="154"/>
  <c r="O82" i="157" l="1"/>
  <c r="O241" i="156"/>
  <c r="B63" i="156" s="1"/>
  <c r="H224" i="156"/>
  <c r="K224" i="156" s="1"/>
  <c r="H212" i="156"/>
  <c r="K212" i="156" s="1"/>
  <c r="H196" i="156"/>
  <c r="K196" i="156" s="1"/>
  <c r="H200" i="157"/>
  <c r="K200" i="157" s="1"/>
  <c r="H240" i="156"/>
  <c r="K240" i="156" s="1"/>
  <c r="H100" i="156"/>
  <c r="K100" i="156" s="1"/>
  <c r="H134" i="156"/>
  <c r="K134" i="156" s="1"/>
  <c r="H187" i="156"/>
  <c r="K187" i="156" s="1"/>
  <c r="H142" i="156"/>
  <c r="K142" i="156" s="1"/>
  <c r="H163" i="156"/>
  <c r="K163" i="156" s="1"/>
  <c r="H137" i="156"/>
  <c r="K137" i="156" s="1"/>
  <c r="H153" i="156"/>
  <c r="K153" i="156" s="1"/>
  <c r="H236" i="156"/>
  <c r="K236" i="156" s="1"/>
  <c r="H202" i="156"/>
  <c r="K202" i="156" s="1"/>
  <c r="H185" i="156"/>
  <c r="K185" i="156" s="1"/>
  <c r="H168" i="156"/>
  <c r="K168" i="156" s="1"/>
  <c r="H127" i="156"/>
  <c r="K127" i="156" s="1"/>
  <c r="H205" i="157"/>
  <c r="K205" i="157" s="1"/>
  <c r="H234" i="156"/>
  <c r="K234" i="156" s="1"/>
  <c r="H155" i="156"/>
  <c r="K155" i="156" s="1"/>
  <c r="H194" i="156"/>
  <c r="K194" i="156" s="1"/>
  <c r="H227" i="156"/>
  <c r="K227" i="156" s="1"/>
  <c r="H114" i="156"/>
  <c r="K114" i="156" s="1"/>
  <c r="H171" i="156"/>
  <c r="K171" i="156" s="1"/>
  <c r="H139" i="156"/>
  <c r="K139" i="156" s="1"/>
  <c r="H210" i="156"/>
  <c r="K210" i="156" s="1"/>
  <c r="H214" i="156"/>
  <c r="K214" i="156" s="1"/>
  <c r="H146" i="156"/>
  <c r="K146" i="156" s="1"/>
  <c r="H110" i="156"/>
  <c r="K110" i="156" s="1"/>
  <c r="H131" i="156"/>
  <c r="K131" i="156" s="1"/>
  <c r="H189" i="157"/>
  <c r="K189" i="157" s="1"/>
  <c r="H219" i="156"/>
  <c r="K219" i="156" s="1"/>
  <c r="H232" i="156"/>
  <c r="K232" i="156" s="1"/>
  <c r="H122" i="156"/>
  <c r="K122" i="156" s="1"/>
  <c r="H209" i="156"/>
  <c r="K209" i="156" s="1"/>
  <c r="H102" i="156"/>
  <c r="K102" i="156" s="1"/>
  <c r="H176" i="157"/>
  <c r="K176" i="157" s="1"/>
  <c r="H211" i="156"/>
  <c r="K211" i="156" s="1"/>
  <c r="H119" i="156"/>
  <c r="K119" i="156" s="1"/>
  <c r="H101" i="157"/>
  <c r="K101" i="157" s="1"/>
  <c r="H130" i="156"/>
  <c r="K130" i="156" s="1"/>
  <c r="H228" i="156"/>
  <c r="K228" i="156" s="1"/>
  <c r="H179" i="156"/>
  <c r="K179" i="156" s="1"/>
  <c r="H213" i="157"/>
  <c r="K213" i="157" s="1"/>
  <c r="H192" i="156"/>
  <c r="K192" i="156" s="1"/>
  <c r="H204" i="156"/>
  <c r="K204" i="156" s="1"/>
  <c r="H181" i="156"/>
  <c r="K181" i="156" s="1"/>
  <c r="H197" i="156"/>
  <c r="K197" i="156" s="1"/>
  <c r="H121" i="157"/>
  <c r="K121" i="157" s="1"/>
  <c r="H144" i="156"/>
  <c r="K144" i="156" s="1"/>
  <c r="H167" i="156"/>
  <c r="K167" i="156" s="1"/>
  <c r="H225" i="157"/>
  <c r="K225" i="157" s="1"/>
  <c r="H233" i="157"/>
  <c r="K233" i="157" s="1"/>
  <c r="H216" i="156"/>
  <c r="K216" i="156" s="1"/>
  <c r="H120" i="153"/>
  <c r="K120" i="153" s="1"/>
  <c r="H112" i="157"/>
  <c r="K112" i="157" s="1"/>
  <c r="H182" i="156"/>
  <c r="K182" i="156" s="1"/>
  <c r="H238" i="156"/>
  <c r="K238" i="156" s="1"/>
  <c r="H140" i="156"/>
  <c r="K140" i="156" s="1"/>
  <c r="H169" i="156"/>
  <c r="K169" i="156" s="1"/>
  <c r="H218" i="156"/>
  <c r="K218" i="156" s="1"/>
  <c r="H180" i="157"/>
  <c r="K180" i="157" s="1"/>
  <c r="H230" i="156"/>
  <c r="K230" i="156" s="1"/>
  <c r="H164" i="157"/>
  <c r="K164" i="157" s="1"/>
  <c r="H207" i="156"/>
  <c r="K207" i="156" s="1"/>
  <c r="H177" i="156"/>
  <c r="K177" i="156" s="1"/>
  <c r="H107" i="156"/>
  <c r="K107" i="156" s="1"/>
  <c r="H231" i="156"/>
  <c r="K231" i="156" s="1"/>
  <c r="H201" i="157"/>
  <c r="K201" i="157" s="1"/>
  <c r="H105" i="156"/>
  <c r="K105" i="156" s="1"/>
  <c r="H220" i="156"/>
  <c r="K220" i="156" s="1"/>
  <c r="H145" i="156"/>
  <c r="K145" i="156" s="1"/>
  <c r="H174" i="156"/>
  <c r="K174" i="156" s="1"/>
  <c r="H151" i="156"/>
  <c r="K151" i="156" s="1"/>
  <c r="H126" i="156"/>
  <c r="K126" i="156" s="1"/>
  <c r="H206" i="156"/>
  <c r="K206" i="156" s="1"/>
  <c r="H175" i="156"/>
  <c r="K175" i="156" s="1"/>
  <c r="H198" i="156"/>
  <c r="K198" i="156" s="1"/>
  <c r="H157" i="156"/>
  <c r="K157" i="156" s="1"/>
  <c r="H143" i="156"/>
  <c r="K143" i="156" s="1"/>
  <c r="H172" i="156"/>
  <c r="K172" i="156" s="1"/>
  <c r="H195" i="156"/>
  <c r="K195" i="156" s="1"/>
  <c r="H184" i="156"/>
  <c r="K184" i="156" s="1"/>
  <c r="H154" i="156"/>
  <c r="K154" i="156" s="1"/>
  <c r="H135" i="156"/>
  <c r="K135" i="156" s="1"/>
  <c r="H239" i="156"/>
  <c r="K239" i="156" s="1"/>
  <c r="H229" i="157"/>
  <c r="K229" i="157" s="1"/>
  <c r="H117" i="156"/>
  <c r="K117" i="156" s="1"/>
  <c r="H113" i="156"/>
  <c r="K113" i="156" s="1"/>
  <c r="H183" i="156"/>
  <c r="K183" i="156" s="1"/>
  <c r="H215" i="156"/>
  <c r="K215" i="156" s="1"/>
  <c r="H170" i="156"/>
  <c r="K170" i="156" s="1"/>
  <c r="H237" i="157"/>
  <c r="K237" i="157" s="1"/>
  <c r="H223" i="156"/>
  <c r="K223" i="156" s="1"/>
  <c r="H191" i="156"/>
  <c r="K191" i="156" s="1"/>
  <c r="H222" i="156"/>
  <c r="K222" i="156" s="1"/>
  <c r="H149" i="156"/>
  <c r="K149" i="156" s="1"/>
  <c r="H186" i="156"/>
  <c r="K186" i="156" s="1"/>
  <c r="H217" i="157"/>
  <c r="K217" i="157" s="1"/>
  <c r="H124" i="156"/>
  <c r="K124" i="156" s="1"/>
  <c r="H203" i="156"/>
  <c r="K203" i="156" s="1"/>
  <c r="H123" i="156"/>
  <c r="K123" i="156" s="1"/>
  <c r="H188" i="157"/>
  <c r="K188" i="157" s="1"/>
  <c r="H235" i="156"/>
  <c r="K235" i="156" s="1"/>
  <c r="H193" i="156"/>
  <c r="K193" i="156" s="1"/>
  <c r="H152" i="157"/>
  <c r="K152" i="157" s="1"/>
  <c r="H226" i="156"/>
  <c r="K226" i="156" s="1"/>
  <c r="H141" i="156"/>
  <c r="K141" i="156" s="1"/>
  <c r="H173" i="158"/>
  <c r="K173" i="158" s="1"/>
  <c r="H104" i="158"/>
  <c r="K104" i="158" s="1"/>
  <c r="H158" i="156"/>
  <c r="K158" i="156" s="1"/>
  <c r="H132" i="156"/>
  <c r="K132" i="156" s="1"/>
  <c r="K98" i="131"/>
  <c r="K84" i="132"/>
  <c r="Q84" i="147"/>
  <c r="Q241" i="146"/>
  <c r="B62" i="145"/>
  <c r="B66" i="144"/>
  <c r="F36" i="147"/>
  <c r="F40" i="146"/>
  <c r="E108" i="156"/>
  <c r="E241" i="155"/>
  <c r="O82" i="158" l="1"/>
  <c r="O241" i="157"/>
  <c r="B63" i="157" s="1"/>
  <c r="H173" i="159"/>
  <c r="K173" i="159" s="1"/>
  <c r="H188" i="158"/>
  <c r="K188" i="158" s="1"/>
  <c r="H203" i="157"/>
  <c r="K203" i="157" s="1"/>
  <c r="H222" i="157"/>
  <c r="K222" i="157" s="1"/>
  <c r="H229" i="158"/>
  <c r="K229" i="158" s="1"/>
  <c r="H239" i="157"/>
  <c r="K239" i="157" s="1"/>
  <c r="H157" i="157"/>
  <c r="K157" i="157" s="1"/>
  <c r="H198" i="157"/>
  <c r="K198" i="157" s="1"/>
  <c r="H206" i="157"/>
  <c r="K206" i="157" s="1"/>
  <c r="H145" i="157"/>
  <c r="K145" i="157" s="1"/>
  <c r="H177" i="157"/>
  <c r="K177" i="157" s="1"/>
  <c r="H180" i="158"/>
  <c r="K180" i="158" s="1"/>
  <c r="H218" i="157"/>
  <c r="K218" i="157" s="1"/>
  <c r="H182" i="157"/>
  <c r="K182" i="157" s="1"/>
  <c r="H120" i="154"/>
  <c r="K120" i="154" s="1"/>
  <c r="H144" i="157"/>
  <c r="K144" i="157" s="1"/>
  <c r="H228" i="157"/>
  <c r="K228" i="157" s="1"/>
  <c r="H119" i="157"/>
  <c r="K119" i="157" s="1"/>
  <c r="H211" i="157"/>
  <c r="K211" i="157" s="1"/>
  <c r="H176" i="158"/>
  <c r="K176" i="158" s="1"/>
  <c r="H102" i="157"/>
  <c r="K102" i="157" s="1"/>
  <c r="H122" i="157"/>
  <c r="K122" i="157" s="1"/>
  <c r="H189" i="158"/>
  <c r="K189" i="158" s="1"/>
  <c r="H131" i="157"/>
  <c r="K131" i="157" s="1"/>
  <c r="H139" i="157"/>
  <c r="K139" i="157" s="1"/>
  <c r="H205" i="158"/>
  <c r="K205" i="158" s="1"/>
  <c r="H153" i="157"/>
  <c r="K153" i="157" s="1"/>
  <c r="H134" i="157"/>
  <c r="K134" i="157" s="1"/>
  <c r="H200" i="158"/>
  <c r="K200" i="158" s="1"/>
  <c r="H158" i="157"/>
  <c r="K158" i="157" s="1"/>
  <c r="H141" i="157"/>
  <c r="K141" i="157" s="1"/>
  <c r="H123" i="157"/>
  <c r="K123" i="157" s="1"/>
  <c r="H124" i="157"/>
  <c r="K124" i="157" s="1"/>
  <c r="H217" i="158"/>
  <c r="K217" i="158" s="1"/>
  <c r="H223" i="157"/>
  <c r="K223" i="157" s="1"/>
  <c r="H215" i="157"/>
  <c r="K215" i="157" s="1"/>
  <c r="H117" i="157"/>
  <c r="K117" i="157" s="1"/>
  <c r="H184" i="157"/>
  <c r="K184" i="157" s="1"/>
  <c r="H195" i="157"/>
  <c r="K195" i="157" s="1"/>
  <c r="H126" i="157"/>
  <c r="K126" i="157" s="1"/>
  <c r="H151" i="157"/>
  <c r="K151" i="157" s="1"/>
  <c r="H207" i="157"/>
  <c r="K207" i="157" s="1"/>
  <c r="H230" i="157"/>
  <c r="K230" i="157" s="1"/>
  <c r="H169" i="157"/>
  <c r="K169" i="157" s="1"/>
  <c r="H140" i="157"/>
  <c r="K140" i="157" s="1"/>
  <c r="H216" i="157"/>
  <c r="K216" i="157" s="1"/>
  <c r="H233" i="158"/>
  <c r="K233" i="158" s="1"/>
  <c r="H181" i="157"/>
  <c r="K181" i="157" s="1"/>
  <c r="H179" i="157"/>
  <c r="K179" i="157" s="1"/>
  <c r="H130" i="157"/>
  <c r="K130" i="157" s="1"/>
  <c r="H209" i="157"/>
  <c r="K209" i="157" s="1"/>
  <c r="H232" i="157"/>
  <c r="K232" i="157" s="1"/>
  <c r="H146" i="157"/>
  <c r="K146" i="157" s="1"/>
  <c r="H227" i="157"/>
  <c r="K227" i="157" s="1"/>
  <c r="H127" i="157"/>
  <c r="K127" i="157" s="1"/>
  <c r="H202" i="157"/>
  <c r="K202" i="157" s="1"/>
  <c r="H137" i="157"/>
  <c r="K137" i="157" s="1"/>
  <c r="H142" i="157"/>
  <c r="K142" i="157" s="1"/>
  <c r="H100" i="157"/>
  <c r="K100" i="157" s="1"/>
  <c r="H212" i="157"/>
  <c r="K212" i="157" s="1"/>
  <c r="H226" i="157"/>
  <c r="K226" i="157" s="1"/>
  <c r="H193" i="157"/>
  <c r="K193" i="157" s="1"/>
  <c r="H149" i="157"/>
  <c r="K149" i="157" s="1"/>
  <c r="H237" i="158"/>
  <c r="K237" i="158" s="1"/>
  <c r="H183" i="157"/>
  <c r="K183" i="157" s="1"/>
  <c r="H135" i="157"/>
  <c r="K135" i="157" s="1"/>
  <c r="H172" i="157"/>
  <c r="K172" i="157" s="1"/>
  <c r="H143" i="157"/>
  <c r="K143" i="157" s="1"/>
  <c r="H175" i="157"/>
  <c r="K175" i="157" s="1"/>
  <c r="H174" i="157"/>
  <c r="K174" i="157" s="1"/>
  <c r="H220" i="157"/>
  <c r="K220" i="157" s="1"/>
  <c r="H231" i="157"/>
  <c r="K231" i="157" s="1"/>
  <c r="H164" i="158"/>
  <c r="K164" i="158" s="1"/>
  <c r="H112" i="158"/>
  <c r="K112" i="158" s="1"/>
  <c r="H121" i="158"/>
  <c r="K121" i="158" s="1"/>
  <c r="H197" i="157"/>
  <c r="K197" i="157" s="1"/>
  <c r="H101" i="158"/>
  <c r="K101" i="158" s="1"/>
  <c r="H219" i="157"/>
  <c r="K219" i="157" s="1"/>
  <c r="H110" i="157"/>
  <c r="K110" i="157" s="1"/>
  <c r="H214" i="157"/>
  <c r="K214" i="157" s="1"/>
  <c r="H194" i="157"/>
  <c r="K194" i="157" s="1"/>
  <c r="H168" i="157"/>
  <c r="K168" i="157" s="1"/>
  <c r="H187" i="157"/>
  <c r="K187" i="157" s="1"/>
  <c r="H224" i="157"/>
  <c r="K224" i="157" s="1"/>
  <c r="H132" i="157"/>
  <c r="K132" i="157" s="1"/>
  <c r="H104" i="159"/>
  <c r="K104" i="159" s="1"/>
  <c r="H152" i="158"/>
  <c r="K152" i="158" s="1"/>
  <c r="H235" i="157"/>
  <c r="K235" i="157" s="1"/>
  <c r="H186" i="157"/>
  <c r="K186" i="157" s="1"/>
  <c r="H191" i="157"/>
  <c r="K191" i="157" s="1"/>
  <c r="H170" i="157"/>
  <c r="K170" i="157" s="1"/>
  <c r="H113" i="157"/>
  <c r="K113" i="157" s="1"/>
  <c r="H154" i="157"/>
  <c r="K154" i="157" s="1"/>
  <c r="H105" i="157"/>
  <c r="K105" i="157" s="1"/>
  <c r="H201" i="158"/>
  <c r="K201" i="158" s="1"/>
  <c r="H107" i="157"/>
  <c r="K107" i="157" s="1"/>
  <c r="H238" i="157"/>
  <c r="K238" i="157" s="1"/>
  <c r="H225" i="158"/>
  <c r="K225" i="158" s="1"/>
  <c r="H167" i="157"/>
  <c r="K167" i="157" s="1"/>
  <c r="H204" i="157"/>
  <c r="K204" i="157" s="1"/>
  <c r="H192" i="157"/>
  <c r="K192" i="157" s="1"/>
  <c r="H213" i="158"/>
  <c r="K213" i="158" s="1"/>
  <c r="H210" i="157"/>
  <c r="K210" i="157" s="1"/>
  <c r="H171" i="157"/>
  <c r="K171" i="157" s="1"/>
  <c r="H114" i="157"/>
  <c r="K114" i="157" s="1"/>
  <c r="H155" i="157"/>
  <c r="K155" i="157" s="1"/>
  <c r="H234" i="157"/>
  <c r="K234" i="157" s="1"/>
  <c r="H185" i="157"/>
  <c r="K185" i="157" s="1"/>
  <c r="H236" i="157"/>
  <c r="K236" i="157" s="1"/>
  <c r="H163" i="157"/>
  <c r="K163" i="157" s="1"/>
  <c r="H240" i="157"/>
  <c r="K240" i="157" s="1"/>
  <c r="H196" i="157"/>
  <c r="K196" i="157" s="1"/>
  <c r="H98" i="132"/>
  <c r="B62" i="146"/>
  <c r="B66" i="145"/>
  <c r="H84" i="133"/>
  <c r="Q84" i="148"/>
  <c r="Q241" i="147"/>
  <c r="F36" i="148"/>
  <c r="F40" i="147"/>
  <c r="E108" i="157"/>
  <c r="E241" i="156"/>
  <c r="O82" i="159" l="1"/>
  <c r="O241" i="158"/>
  <c r="B63" i="158" s="1"/>
  <c r="H226" i="158"/>
  <c r="K226" i="158" s="1"/>
  <c r="H100" i="158"/>
  <c r="K100" i="158" s="1"/>
  <c r="H202" i="158"/>
  <c r="K202" i="158" s="1"/>
  <c r="H233" i="159"/>
  <c r="K233" i="159" s="1"/>
  <c r="H140" i="158"/>
  <c r="K140" i="158" s="1"/>
  <c r="H217" i="159"/>
  <c r="K217" i="159" s="1"/>
  <c r="H141" i="158"/>
  <c r="K141" i="158" s="1"/>
  <c r="H189" i="159"/>
  <c r="K189" i="159" s="1"/>
  <c r="H102" i="158"/>
  <c r="K102" i="158" s="1"/>
  <c r="H228" i="158"/>
  <c r="K228" i="158" s="1"/>
  <c r="H144" i="158"/>
  <c r="K144" i="158" s="1"/>
  <c r="H120" i="155"/>
  <c r="K120" i="155" s="1"/>
  <c r="H145" i="158"/>
  <c r="K145" i="158" s="1"/>
  <c r="H198" i="158"/>
  <c r="K198" i="158" s="1"/>
  <c r="H188" i="159"/>
  <c r="K188" i="159" s="1"/>
  <c r="H185" i="158"/>
  <c r="K185" i="158" s="1"/>
  <c r="H238" i="158"/>
  <c r="K238" i="158" s="1"/>
  <c r="H187" i="158"/>
  <c r="K187" i="158" s="1"/>
  <c r="H164" i="159"/>
  <c r="K164" i="159" s="1"/>
  <c r="H143" i="158"/>
  <c r="K143" i="158" s="1"/>
  <c r="H163" i="158"/>
  <c r="K163" i="158" s="1"/>
  <c r="H201" i="159"/>
  <c r="K201" i="159" s="1"/>
  <c r="H154" i="158"/>
  <c r="K154" i="158" s="1"/>
  <c r="H191" i="158"/>
  <c r="K191" i="158" s="1"/>
  <c r="H224" i="158"/>
  <c r="K224" i="158" s="1"/>
  <c r="H174" i="158"/>
  <c r="K174" i="158" s="1"/>
  <c r="H237" i="159"/>
  <c r="K237" i="159" s="1"/>
  <c r="H142" i="158"/>
  <c r="K142" i="158" s="1"/>
  <c r="H127" i="158"/>
  <c r="K127" i="158" s="1"/>
  <c r="H232" i="158"/>
  <c r="K232" i="158" s="1"/>
  <c r="H130" i="158"/>
  <c r="K130" i="158" s="1"/>
  <c r="H169" i="158"/>
  <c r="K169" i="158" s="1"/>
  <c r="H207" i="158"/>
  <c r="K207" i="158" s="1"/>
  <c r="H151" i="158"/>
  <c r="K151" i="158" s="1"/>
  <c r="H180" i="159"/>
  <c r="K180" i="159" s="1"/>
  <c r="H239" i="158"/>
  <c r="K239" i="158" s="1"/>
  <c r="H222" i="158"/>
  <c r="K222" i="158" s="1"/>
  <c r="H240" i="158"/>
  <c r="K240" i="158" s="1"/>
  <c r="H234" i="158"/>
  <c r="K234" i="158" s="1"/>
  <c r="H225" i="159"/>
  <c r="K225" i="159" s="1"/>
  <c r="H107" i="158"/>
  <c r="K107" i="158" s="1"/>
  <c r="H196" i="158"/>
  <c r="K196" i="158" s="1"/>
  <c r="H155" i="158"/>
  <c r="K155" i="158" s="1"/>
  <c r="H171" i="158"/>
  <c r="K171" i="158" s="1"/>
  <c r="H213" i="159"/>
  <c r="K213" i="159" s="1"/>
  <c r="H204" i="158"/>
  <c r="K204" i="158" s="1"/>
  <c r="H186" i="158"/>
  <c r="K186" i="158" s="1"/>
  <c r="H152" i="159"/>
  <c r="K152" i="159" s="1"/>
  <c r="H194" i="158"/>
  <c r="K194" i="158" s="1"/>
  <c r="H219" i="158"/>
  <c r="K219" i="158" s="1"/>
  <c r="H101" i="159"/>
  <c r="K101" i="159" s="1"/>
  <c r="H197" i="158"/>
  <c r="K197" i="158" s="1"/>
  <c r="H231" i="158"/>
  <c r="K231" i="158" s="1"/>
  <c r="H175" i="158"/>
  <c r="K175" i="158" s="1"/>
  <c r="H172" i="158"/>
  <c r="K172" i="158" s="1"/>
  <c r="H135" i="158"/>
  <c r="K135" i="158" s="1"/>
  <c r="H212" i="158"/>
  <c r="K212" i="158" s="1"/>
  <c r="H137" i="158"/>
  <c r="K137" i="158" s="1"/>
  <c r="H209" i="158"/>
  <c r="K209" i="158" s="1"/>
  <c r="H216" i="158"/>
  <c r="K216" i="158" s="1"/>
  <c r="H184" i="158"/>
  <c r="K184" i="158" s="1"/>
  <c r="H215" i="158"/>
  <c r="K215" i="158" s="1"/>
  <c r="H223" i="158"/>
  <c r="K223" i="158" s="1"/>
  <c r="H200" i="159"/>
  <c r="K200" i="159" s="1"/>
  <c r="H134" i="158"/>
  <c r="K134" i="158" s="1"/>
  <c r="H153" i="158"/>
  <c r="K153" i="158" s="1"/>
  <c r="H122" i="158"/>
  <c r="K122" i="158" s="1"/>
  <c r="H119" i="158"/>
  <c r="K119" i="158" s="1"/>
  <c r="H182" i="158"/>
  <c r="K182" i="158" s="1"/>
  <c r="H218" i="158"/>
  <c r="K218" i="158" s="1"/>
  <c r="H157" i="158"/>
  <c r="K157" i="158" s="1"/>
  <c r="H203" i="158"/>
  <c r="K203" i="158" s="1"/>
  <c r="H173" i="160"/>
  <c r="K173" i="160" s="1"/>
  <c r="H114" i="158"/>
  <c r="K114" i="158" s="1"/>
  <c r="H192" i="158"/>
  <c r="K192" i="158" s="1"/>
  <c r="H104" i="160"/>
  <c r="K104" i="160" s="1"/>
  <c r="H110" i="158"/>
  <c r="K110" i="158" s="1"/>
  <c r="H220" i="158"/>
  <c r="K220" i="158" s="1"/>
  <c r="H236" i="158"/>
  <c r="K236" i="158" s="1"/>
  <c r="H210" i="158"/>
  <c r="K210" i="158" s="1"/>
  <c r="H167" i="158"/>
  <c r="K167" i="158" s="1"/>
  <c r="H105" i="158"/>
  <c r="K105" i="158" s="1"/>
  <c r="H113" i="158"/>
  <c r="K113" i="158" s="1"/>
  <c r="H170" i="158"/>
  <c r="K170" i="158" s="1"/>
  <c r="H235" i="158"/>
  <c r="K235" i="158" s="1"/>
  <c r="H132" i="158"/>
  <c r="K132" i="158" s="1"/>
  <c r="H168" i="158"/>
  <c r="K168" i="158" s="1"/>
  <c r="H214" i="158"/>
  <c r="K214" i="158" s="1"/>
  <c r="H121" i="159"/>
  <c r="K121" i="159" s="1"/>
  <c r="H112" i="159"/>
  <c r="K112" i="159" s="1"/>
  <c r="H183" i="158"/>
  <c r="K183" i="158" s="1"/>
  <c r="H149" i="158"/>
  <c r="K149" i="158" s="1"/>
  <c r="H193" i="158"/>
  <c r="K193" i="158" s="1"/>
  <c r="H227" i="158"/>
  <c r="K227" i="158" s="1"/>
  <c r="H146" i="158"/>
  <c r="K146" i="158" s="1"/>
  <c r="H179" i="158"/>
  <c r="K179" i="158" s="1"/>
  <c r="H181" i="158"/>
  <c r="K181" i="158" s="1"/>
  <c r="H230" i="158"/>
  <c r="K230" i="158" s="1"/>
  <c r="H126" i="158"/>
  <c r="K126" i="158" s="1"/>
  <c r="H195" i="158"/>
  <c r="K195" i="158" s="1"/>
  <c r="H117" i="158"/>
  <c r="K117" i="158" s="1"/>
  <c r="H124" i="158"/>
  <c r="K124" i="158" s="1"/>
  <c r="H123" i="158"/>
  <c r="K123" i="158" s="1"/>
  <c r="H158" i="158"/>
  <c r="K158" i="158" s="1"/>
  <c r="H205" i="159"/>
  <c r="K205" i="159" s="1"/>
  <c r="H139" i="158"/>
  <c r="K139" i="158" s="1"/>
  <c r="H131" i="158"/>
  <c r="K131" i="158" s="1"/>
  <c r="H176" i="159"/>
  <c r="K176" i="159" s="1"/>
  <c r="H211" i="158"/>
  <c r="K211" i="158" s="1"/>
  <c r="H177" i="158"/>
  <c r="K177" i="158" s="1"/>
  <c r="H206" i="158"/>
  <c r="K206" i="158" s="1"/>
  <c r="H229" i="159"/>
  <c r="K229" i="159" s="1"/>
  <c r="K98" i="132"/>
  <c r="Q84" i="149"/>
  <c r="Q241" i="148"/>
  <c r="K84" i="133"/>
  <c r="B62" i="147"/>
  <c r="B66" i="146"/>
  <c r="F36" i="149"/>
  <c r="F40" i="148"/>
  <c r="E108" i="158"/>
  <c r="E241" i="157"/>
  <c r="O82" i="160" l="1"/>
  <c r="O241" i="159"/>
  <c r="B63" i="159" s="1"/>
  <c r="H124" i="159"/>
  <c r="K124" i="159" s="1"/>
  <c r="H170" i="159"/>
  <c r="K170" i="159" s="1"/>
  <c r="H167" i="159"/>
  <c r="K167" i="159" s="1"/>
  <c r="H239" i="159"/>
  <c r="K239" i="159" s="1"/>
  <c r="H154" i="159"/>
  <c r="K154" i="159" s="1"/>
  <c r="H163" i="159"/>
  <c r="K163" i="159" s="1"/>
  <c r="H238" i="159"/>
  <c r="K238" i="159" s="1"/>
  <c r="H189" i="160"/>
  <c r="K189" i="160" s="1"/>
  <c r="H177" i="159"/>
  <c r="K177" i="159" s="1"/>
  <c r="H126" i="159"/>
  <c r="K126" i="159" s="1"/>
  <c r="H149" i="159"/>
  <c r="K149" i="159" s="1"/>
  <c r="H132" i="159"/>
  <c r="K132" i="159" s="1"/>
  <c r="H110" i="159"/>
  <c r="K110" i="159" s="1"/>
  <c r="H218" i="159"/>
  <c r="K218" i="159" s="1"/>
  <c r="H153" i="159"/>
  <c r="K153" i="159" s="1"/>
  <c r="H215" i="159"/>
  <c r="K215" i="159" s="1"/>
  <c r="H137" i="159"/>
  <c r="K137" i="159" s="1"/>
  <c r="H231" i="159"/>
  <c r="K231" i="159" s="1"/>
  <c r="H197" i="159"/>
  <c r="K197" i="159" s="1"/>
  <c r="H171" i="159"/>
  <c r="K171" i="159" s="1"/>
  <c r="H107" i="159"/>
  <c r="K107" i="159" s="1"/>
  <c r="H151" i="159"/>
  <c r="K151" i="159" s="1"/>
  <c r="H207" i="159"/>
  <c r="K207" i="159" s="1"/>
  <c r="H130" i="159"/>
  <c r="K130" i="159" s="1"/>
  <c r="H191" i="159"/>
  <c r="K191" i="159" s="1"/>
  <c r="H201" i="160"/>
  <c r="K201" i="160" s="1"/>
  <c r="H143" i="159"/>
  <c r="K143" i="159" s="1"/>
  <c r="H185" i="159"/>
  <c r="K185" i="159" s="1"/>
  <c r="H198" i="159"/>
  <c r="K198" i="159" s="1"/>
  <c r="H144" i="159"/>
  <c r="K144" i="159" s="1"/>
  <c r="H102" i="159"/>
  <c r="K102" i="159" s="1"/>
  <c r="H233" i="160"/>
  <c r="K233" i="160" s="1"/>
  <c r="H100" i="159"/>
  <c r="K100" i="159" s="1"/>
  <c r="H195" i="159"/>
  <c r="K195" i="159" s="1"/>
  <c r="H179" i="159"/>
  <c r="K179" i="159" s="1"/>
  <c r="H112" i="160"/>
  <c r="K112" i="160" s="1"/>
  <c r="H173" i="161"/>
  <c r="K173" i="161" s="1"/>
  <c r="H122" i="159"/>
  <c r="K122" i="159" s="1"/>
  <c r="H209" i="159"/>
  <c r="K209" i="159" s="1"/>
  <c r="H204" i="159"/>
  <c r="K204" i="159" s="1"/>
  <c r="H232" i="159"/>
  <c r="K232" i="159" s="1"/>
  <c r="H187" i="159"/>
  <c r="K187" i="159" s="1"/>
  <c r="H188" i="160"/>
  <c r="K188" i="160" s="1"/>
  <c r="H228" i="159"/>
  <c r="K228" i="159" s="1"/>
  <c r="H229" i="160"/>
  <c r="K229" i="160" s="1"/>
  <c r="H176" i="160"/>
  <c r="K176" i="160" s="1"/>
  <c r="H131" i="159"/>
  <c r="K131" i="159" s="1"/>
  <c r="H158" i="159"/>
  <c r="K158" i="159" s="1"/>
  <c r="H146" i="159"/>
  <c r="K146" i="159" s="1"/>
  <c r="H121" i="160"/>
  <c r="K121" i="160" s="1"/>
  <c r="H168" i="159"/>
  <c r="K168" i="159" s="1"/>
  <c r="H235" i="159"/>
  <c r="K235" i="159" s="1"/>
  <c r="H113" i="159"/>
  <c r="K113" i="159" s="1"/>
  <c r="H192" i="159"/>
  <c r="K192" i="159" s="1"/>
  <c r="H114" i="159"/>
  <c r="K114" i="159" s="1"/>
  <c r="H203" i="159"/>
  <c r="K203" i="159" s="1"/>
  <c r="H182" i="159"/>
  <c r="K182" i="159" s="1"/>
  <c r="H200" i="160"/>
  <c r="K200" i="160" s="1"/>
  <c r="H223" i="159"/>
  <c r="K223" i="159" s="1"/>
  <c r="H135" i="159"/>
  <c r="K135" i="159" s="1"/>
  <c r="H175" i="159"/>
  <c r="K175" i="159" s="1"/>
  <c r="H101" i="160"/>
  <c r="K101" i="160" s="1"/>
  <c r="H152" i="160"/>
  <c r="K152" i="160" s="1"/>
  <c r="H186" i="159"/>
  <c r="K186" i="159" s="1"/>
  <c r="H213" i="160"/>
  <c r="K213" i="160" s="1"/>
  <c r="H196" i="159"/>
  <c r="K196" i="159" s="1"/>
  <c r="H225" i="160"/>
  <c r="K225" i="160" s="1"/>
  <c r="H240" i="159"/>
  <c r="K240" i="159" s="1"/>
  <c r="H222" i="159"/>
  <c r="K222" i="159" s="1"/>
  <c r="H180" i="160"/>
  <c r="K180" i="160" s="1"/>
  <c r="H127" i="159"/>
  <c r="K127" i="159" s="1"/>
  <c r="H142" i="159"/>
  <c r="K142" i="159" s="1"/>
  <c r="H237" i="160"/>
  <c r="K237" i="160" s="1"/>
  <c r="H224" i="159"/>
  <c r="K224" i="159" s="1"/>
  <c r="H141" i="159"/>
  <c r="K141" i="159" s="1"/>
  <c r="H217" i="160"/>
  <c r="K217" i="160" s="1"/>
  <c r="H226" i="159"/>
  <c r="K226" i="159" s="1"/>
  <c r="H205" i="160"/>
  <c r="K205" i="160" s="1"/>
  <c r="H181" i="159"/>
  <c r="K181" i="159" s="1"/>
  <c r="H216" i="159"/>
  <c r="K216" i="159" s="1"/>
  <c r="H172" i="159"/>
  <c r="K172" i="159" s="1"/>
  <c r="H194" i="159"/>
  <c r="K194" i="159" s="1"/>
  <c r="H206" i="159"/>
  <c r="K206" i="159" s="1"/>
  <c r="H211" i="159"/>
  <c r="K211" i="159" s="1"/>
  <c r="H139" i="159"/>
  <c r="K139" i="159" s="1"/>
  <c r="H123" i="159"/>
  <c r="K123" i="159" s="1"/>
  <c r="H117" i="159"/>
  <c r="K117" i="159" s="1"/>
  <c r="H230" i="159"/>
  <c r="K230" i="159" s="1"/>
  <c r="H227" i="159"/>
  <c r="K227" i="159" s="1"/>
  <c r="H193" i="159"/>
  <c r="K193" i="159" s="1"/>
  <c r="H183" i="159"/>
  <c r="K183" i="159" s="1"/>
  <c r="H214" i="159"/>
  <c r="K214" i="159" s="1"/>
  <c r="H105" i="159"/>
  <c r="K105" i="159" s="1"/>
  <c r="H210" i="159"/>
  <c r="K210" i="159" s="1"/>
  <c r="H236" i="159"/>
  <c r="K236" i="159" s="1"/>
  <c r="H220" i="159"/>
  <c r="K220" i="159" s="1"/>
  <c r="H104" i="161"/>
  <c r="K104" i="161" s="1"/>
  <c r="H157" i="159"/>
  <c r="K157" i="159" s="1"/>
  <c r="H119" i="159"/>
  <c r="K119" i="159" s="1"/>
  <c r="H134" i="159"/>
  <c r="K134" i="159" s="1"/>
  <c r="H184" i="159"/>
  <c r="K184" i="159" s="1"/>
  <c r="H212" i="159"/>
  <c r="K212" i="159" s="1"/>
  <c r="H219" i="159"/>
  <c r="K219" i="159" s="1"/>
  <c r="H155" i="159"/>
  <c r="K155" i="159" s="1"/>
  <c r="H234" i="159"/>
  <c r="K234" i="159" s="1"/>
  <c r="H169" i="159"/>
  <c r="K169" i="159" s="1"/>
  <c r="H174" i="159"/>
  <c r="K174" i="159" s="1"/>
  <c r="H164" i="160"/>
  <c r="K164" i="160" s="1"/>
  <c r="H145" i="159"/>
  <c r="K145" i="159" s="1"/>
  <c r="H120" i="156"/>
  <c r="K120" i="156" s="1"/>
  <c r="H140" i="159"/>
  <c r="K140" i="159" s="1"/>
  <c r="H202" i="159"/>
  <c r="K202" i="159" s="1"/>
  <c r="H98" i="133"/>
  <c r="B62" i="148"/>
  <c r="B66" i="147"/>
  <c r="H84" i="134"/>
  <c r="Q84" i="150"/>
  <c r="Q241" i="149"/>
  <c r="F36" i="150"/>
  <c r="F40" i="149"/>
  <c r="E108" i="159"/>
  <c r="E241" i="158"/>
  <c r="O82" i="161" l="1"/>
  <c r="O241" i="160"/>
  <c r="B63" i="160" s="1"/>
  <c r="H174" i="160"/>
  <c r="K174" i="160" s="1"/>
  <c r="H234" i="160"/>
  <c r="K234" i="160" s="1"/>
  <c r="H212" i="160"/>
  <c r="K212" i="160" s="1"/>
  <c r="H220" i="160"/>
  <c r="K220" i="160" s="1"/>
  <c r="H227" i="160"/>
  <c r="K227" i="160" s="1"/>
  <c r="H230" i="160"/>
  <c r="K230" i="160" s="1"/>
  <c r="H216" i="160"/>
  <c r="K216" i="160" s="1"/>
  <c r="H114" i="160"/>
  <c r="K114" i="160" s="1"/>
  <c r="H235" i="160"/>
  <c r="K235" i="160" s="1"/>
  <c r="H158" i="160"/>
  <c r="K158" i="160" s="1"/>
  <c r="H131" i="160"/>
  <c r="K131" i="160" s="1"/>
  <c r="H188" i="161"/>
  <c r="K188" i="161" s="1"/>
  <c r="H100" i="160"/>
  <c r="K100" i="160" s="1"/>
  <c r="H207" i="160"/>
  <c r="K207" i="160" s="1"/>
  <c r="H153" i="160"/>
  <c r="K153" i="160" s="1"/>
  <c r="H132" i="160"/>
  <c r="K132" i="160" s="1"/>
  <c r="H239" i="160"/>
  <c r="K239" i="160" s="1"/>
  <c r="H104" i="162"/>
  <c r="K104" i="162" s="1"/>
  <c r="H210" i="160"/>
  <c r="K210" i="160" s="1"/>
  <c r="H183" i="160"/>
  <c r="K183" i="160" s="1"/>
  <c r="H211" i="160"/>
  <c r="K211" i="160" s="1"/>
  <c r="H226" i="160"/>
  <c r="K226" i="160" s="1"/>
  <c r="H217" i="161"/>
  <c r="K217" i="161" s="1"/>
  <c r="H180" i="161"/>
  <c r="K180" i="161" s="1"/>
  <c r="H196" i="160"/>
  <c r="K196" i="160" s="1"/>
  <c r="H152" i="161"/>
  <c r="K152" i="161" s="1"/>
  <c r="H200" i="161"/>
  <c r="K200" i="161" s="1"/>
  <c r="H204" i="160"/>
  <c r="K204" i="160" s="1"/>
  <c r="H179" i="160"/>
  <c r="K179" i="160" s="1"/>
  <c r="H144" i="160"/>
  <c r="K144" i="160" s="1"/>
  <c r="H198" i="160"/>
  <c r="K198" i="160" s="1"/>
  <c r="H197" i="160"/>
  <c r="K197" i="160" s="1"/>
  <c r="H137" i="160"/>
  <c r="K137" i="160" s="1"/>
  <c r="H154" i="160"/>
  <c r="K154" i="160" s="1"/>
  <c r="H202" i="160"/>
  <c r="K202" i="160" s="1"/>
  <c r="H164" i="161"/>
  <c r="K164" i="161" s="1"/>
  <c r="H169" i="160"/>
  <c r="K169" i="160" s="1"/>
  <c r="H155" i="160"/>
  <c r="K155" i="160" s="1"/>
  <c r="H219" i="160"/>
  <c r="K219" i="160" s="1"/>
  <c r="H105" i="160"/>
  <c r="K105" i="160" s="1"/>
  <c r="H181" i="160"/>
  <c r="K181" i="160" s="1"/>
  <c r="H142" i="160"/>
  <c r="K142" i="160" s="1"/>
  <c r="H240" i="160"/>
  <c r="K240" i="160" s="1"/>
  <c r="H225" i="161"/>
  <c r="K225" i="161" s="1"/>
  <c r="H213" i="161"/>
  <c r="K213" i="161" s="1"/>
  <c r="H203" i="160"/>
  <c r="K203" i="160" s="1"/>
  <c r="H192" i="160"/>
  <c r="K192" i="160" s="1"/>
  <c r="H113" i="160"/>
  <c r="K113" i="160" s="1"/>
  <c r="H229" i="161"/>
  <c r="K229" i="161" s="1"/>
  <c r="H228" i="160"/>
  <c r="K228" i="160" s="1"/>
  <c r="H187" i="160"/>
  <c r="K187" i="160" s="1"/>
  <c r="H112" i="161"/>
  <c r="K112" i="161" s="1"/>
  <c r="H185" i="160"/>
  <c r="K185" i="160" s="1"/>
  <c r="H201" i="161"/>
  <c r="K201" i="161" s="1"/>
  <c r="H130" i="160"/>
  <c r="K130" i="160" s="1"/>
  <c r="H151" i="160"/>
  <c r="K151" i="160" s="1"/>
  <c r="H170" i="160"/>
  <c r="K170" i="160" s="1"/>
  <c r="H124" i="160"/>
  <c r="K124" i="160" s="1"/>
  <c r="H236" i="160"/>
  <c r="K236" i="160" s="1"/>
  <c r="H123" i="160"/>
  <c r="K123" i="160" s="1"/>
  <c r="H194" i="160"/>
  <c r="K194" i="160" s="1"/>
  <c r="H121" i="161"/>
  <c r="K121" i="161" s="1"/>
  <c r="H209" i="160"/>
  <c r="K209" i="160" s="1"/>
  <c r="H191" i="160"/>
  <c r="K191" i="160" s="1"/>
  <c r="H171" i="160"/>
  <c r="K171" i="160" s="1"/>
  <c r="H231" i="160"/>
  <c r="K231" i="160" s="1"/>
  <c r="H218" i="160"/>
  <c r="K218" i="160" s="1"/>
  <c r="H189" i="161"/>
  <c r="K189" i="161" s="1"/>
  <c r="H238" i="160"/>
  <c r="K238" i="160" s="1"/>
  <c r="H120" i="157"/>
  <c r="K120" i="157" s="1"/>
  <c r="H134" i="160"/>
  <c r="K134" i="160" s="1"/>
  <c r="H119" i="160"/>
  <c r="K119" i="160" s="1"/>
  <c r="H237" i="161"/>
  <c r="K237" i="161" s="1"/>
  <c r="H127" i="160"/>
  <c r="K127" i="160" s="1"/>
  <c r="H175" i="160"/>
  <c r="K175" i="160" s="1"/>
  <c r="H182" i="160"/>
  <c r="K182" i="160" s="1"/>
  <c r="H173" i="162"/>
  <c r="K173" i="162" s="1"/>
  <c r="H233" i="161"/>
  <c r="K233" i="161" s="1"/>
  <c r="H143" i="160"/>
  <c r="K143" i="160" s="1"/>
  <c r="H167" i="160"/>
  <c r="K167" i="160" s="1"/>
  <c r="H140" i="160"/>
  <c r="K140" i="160" s="1"/>
  <c r="H145" i="160"/>
  <c r="K145" i="160" s="1"/>
  <c r="H184" i="160"/>
  <c r="K184" i="160" s="1"/>
  <c r="H157" i="160"/>
  <c r="K157" i="160" s="1"/>
  <c r="H214" i="160"/>
  <c r="K214" i="160" s="1"/>
  <c r="H193" i="160"/>
  <c r="K193" i="160" s="1"/>
  <c r="H117" i="160"/>
  <c r="K117" i="160" s="1"/>
  <c r="H139" i="160"/>
  <c r="K139" i="160" s="1"/>
  <c r="H206" i="160"/>
  <c r="K206" i="160" s="1"/>
  <c r="H172" i="160"/>
  <c r="K172" i="160" s="1"/>
  <c r="H205" i="161"/>
  <c r="K205" i="161" s="1"/>
  <c r="H141" i="160"/>
  <c r="K141" i="160" s="1"/>
  <c r="H224" i="160"/>
  <c r="K224" i="160" s="1"/>
  <c r="H222" i="160"/>
  <c r="K222" i="160" s="1"/>
  <c r="H186" i="160"/>
  <c r="K186" i="160" s="1"/>
  <c r="H101" i="161"/>
  <c r="K101" i="161" s="1"/>
  <c r="H135" i="160"/>
  <c r="K135" i="160" s="1"/>
  <c r="H223" i="160"/>
  <c r="K223" i="160" s="1"/>
  <c r="H168" i="160"/>
  <c r="K168" i="160" s="1"/>
  <c r="H146" i="160"/>
  <c r="K146" i="160" s="1"/>
  <c r="H176" i="161"/>
  <c r="K176" i="161" s="1"/>
  <c r="H232" i="160"/>
  <c r="K232" i="160" s="1"/>
  <c r="H122" i="160"/>
  <c r="K122" i="160" s="1"/>
  <c r="H195" i="160"/>
  <c r="K195" i="160" s="1"/>
  <c r="H102" i="160"/>
  <c r="K102" i="160" s="1"/>
  <c r="H107" i="160"/>
  <c r="K107" i="160" s="1"/>
  <c r="H215" i="160"/>
  <c r="K215" i="160" s="1"/>
  <c r="H110" i="160"/>
  <c r="K110" i="160" s="1"/>
  <c r="H149" i="160"/>
  <c r="K149" i="160" s="1"/>
  <c r="H126" i="160"/>
  <c r="K126" i="160" s="1"/>
  <c r="H177" i="160"/>
  <c r="K177" i="160" s="1"/>
  <c r="H163" i="160"/>
  <c r="K163" i="160" s="1"/>
  <c r="K98" i="133"/>
  <c r="K84" i="134"/>
  <c r="Q84" i="151"/>
  <c r="Q241" i="150"/>
  <c r="B62" i="149"/>
  <c r="B66" i="148"/>
  <c r="F36" i="151"/>
  <c r="F40" i="150"/>
  <c r="E108" i="160"/>
  <c r="E241" i="159"/>
  <c r="O82" i="162" l="1"/>
  <c r="O241" i="161"/>
  <c r="B63" i="161" s="1"/>
  <c r="H146" i="161"/>
  <c r="K146" i="161" s="1"/>
  <c r="H143" i="161"/>
  <c r="K143" i="161" s="1"/>
  <c r="H209" i="161"/>
  <c r="K209" i="161" s="1"/>
  <c r="H130" i="161"/>
  <c r="K130" i="161" s="1"/>
  <c r="H229" i="162"/>
  <c r="K229" i="162" s="1"/>
  <c r="H142" i="161"/>
  <c r="K142" i="161" s="1"/>
  <c r="H219" i="161"/>
  <c r="K219" i="161" s="1"/>
  <c r="H164" i="162"/>
  <c r="K164" i="162" s="1"/>
  <c r="H104" i="163"/>
  <c r="K104" i="163" s="1"/>
  <c r="H153" i="161"/>
  <c r="K153" i="161" s="1"/>
  <c r="H131" i="161"/>
  <c r="K131" i="161" s="1"/>
  <c r="H234" i="161"/>
  <c r="K234" i="161" s="1"/>
  <c r="H135" i="161"/>
  <c r="K135" i="161" s="1"/>
  <c r="H172" i="161"/>
  <c r="K172" i="161" s="1"/>
  <c r="H117" i="161"/>
  <c r="K117" i="161" s="1"/>
  <c r="H167" i="161"/>
  <c r="K167" i="161" s="1"/>
  <c r="H173" i="163"/>
  <c r="K173" i="163" s="1"/>
  <c r="H238" i="161"/>
  <c r="K238" i="161" s="1"/>
  <c r="H194" i="161"/>
  <c r="K194" i="161" s="1"/>
  <c r="H187" i="161"/>
  <c r="K187" i="161" s="1"/>
  <c r="H192" i="161"/>
  <c r="K192" i="161" s="1"/>
  <c r="H137" i="161"/>
  <c r="K137" i="161" s="1"/>
  <c r="H180" i="162"/>
  <c r="K180" i="162" s="1"/>
  <c r="H210" i="161"/>
  <c r="K210" i="161" s="1"/>
  <c r="H114" i="161"/>
  <c r="K114" i="161" s="1"/>
  <c r="H227" i="161"/>
  <c r="K227" i="161" s="1"/>
  <c r="H126" i="161"/>
  <c r="K126" i="161" s="1"/>
  <c r="H215" i="161"/>
  <c r="K215" i="161" s="1"/>
  <c r="H107" i="161"/>
  <c r="K107" i="161" s="1"/>
  <c r="H176" i="162"/>
  <c r="K176" i="162" s="1"/>
  <c r="H101" i="162"/>
  <c r="K101" i="162" s="1"/>
  <c r="H222" i="161"/>
  <c r="K222" i="161" s="1"/>
  <c r="H206" i="161"/>
  <c r="K206" i="161" s="1"/>
  <c r="H214" i="161"/>
  <c r="K214" i="161" s="1"/>
  <c r="H184" i="161"/>
  <c r="K184" i="161" s="1"/>
  <c r="H145" i="161"/>
  <c r="K145" i="161" s="1"/>
  <c r="H175" i="161"/>
  <c r="K175" i="161" s="1"/>
  <c r="H237" i="162"/>
  <c r="K237" i="162" s="1"/>
  <c r="H134" i="161"/>
  <c r="K134" i="161" s="1"/>
  <c r="H120" i="158"/>
  <c r="K120" i="158" s="1"/>
  <c r="H171" i="161"/>
  <c r="K171" i="161" s="1"/>
  <c r="H170" i="161"/>
  <c r="K170" i="161" s="1"/>
  <c r="H185" i="161"/>
  <c r="K185" i="161" s="1"/>
  <c r="H203" i="161"/>
  <c r="K203" i="161" s="1"/>
  <c r="H213" i="162"/>
  <c r="K213" i="162" s="1"/>
  <c r="H240" i="161"/>
  <c r="K240" i="161" s="1"/>
  <c r="H169" i="161"/>
  <c r="K169" i="161" s="1"/>
  <c r="H154" i="161"/>
  <c r="K154" i="161" s="1"/>
  <c r="H197" i="161"/>
  <c r="K197" i="161" s="1"/>
  <c r="H204" i="161"/>
  <c r="K204" i="161" s="1"/>
  <c r="H211" i="161"/>
  <c r="K211" i="161" s="1"/>
  <c r="H239" i="161"/>
  <c r="K239" i="161" s="1"/>
  <c r="H132" i="161"/>
  <c r="K132" i="161" s="1"/>
  <c r="H158" i="161"/>
  <c r="K158" i="161" s="1"/>
  <c r="H174" i="161"/>
  <c r="K174" i="161" s="1"/>
  <c r="H163" i="161"/>
  <c r="K163" i="161" s="1"/>
  <c r="H149" i="161"/>
  <c r="K149" i="161" s="1"/>
  <c r="H223" i="161"/>
  <c r="K223" i="161" s="1"/>
  <c r="H186" i="161"/>
  <c r="K186" i="161" s="1"/>
  <c r="H233" i="162"/>
  <c r="K233" i="162" s="1"/>
  <c r="H127" i="161"/>
  <c r="K127" i="161" s="1"/>
  <c r="H121" i="162"/>
  <c r="K121" i="162" s="1"/>
  <c r="H201" i="162"/>
  <c r="K201" i="162" s="1"/>
  <c r="H112" i="162"/>
  <c r="K112" i="162" s="1"/>
  <c r="H225" i="162"/>
  <c r="K225" i="162" s="1"/>
  <c r="H181" i="161"/>
  <c r="K181" i="161" s="1"/>
  <c r="H155" i="161"/>
  <c r="K155" i="161" s="1"/>
  <c r="H207" i="161"/>
  <c r="K207" i="161" s="1"/>
  <c r="H235" i="161"/>
  <c r="K235" i="161" s="1"/>
  <c r="H212" i="161"/>
  <c r="K212" i="161" s="1"/>
  <c r="H177" i="161"/>
  <c r="K177" i="161" s="1"/>
  <c r="H110" i="161"/>
  <c r="K110" i="161" s="1"/>
  <c r="H195" i="161"/>
  <c r="K195" i="161" s="1"/>
  <c r="H168" i="161"/>
  <c r="K168" i="161" s="1"/>
  <c r="H141" i="161"/>
  <c r="K141" i="161" s="1"/>
  <c r="H193" i="161"/>
  <c r="K193" i="161" s="1"/>
  <c r="H182" i="161"/>
  <c r="K182" i="161" s="1"/>
  <c r="H119" i="161"/>
  <c r="K119" i="161" s="1"/>
  <c r="H218" i="161"/>
  <c r="K218" i="161" s="1"/>
  <c r="H236" i="161"/>
  <c r="K236" i="161" s="1"/>
  <c r="H124" i="161"/>
  <c r="K124" i="161" s="1"/>
  <c r="H113" i="161"/>
  <c r="K113" i="161" s="1"/>
  <c r="H202" i="161"/>
  <c r="K202" i="161" s="1"/>
  <c r="H144" i="161"/>
  <c r="K144" i="161" s="1"/>
  <c r="H152" i="162"/>
  <c r="K152" i="162" s="1"/>
  <c r="H217" i="162"/>
  <c r="K217" i="162" s="1"/>
  <c r="H100" i="161"/>
  <c r="K100" i="161" s="1"/>
  <c r="H216" i="161"/>
  <c r="K216" i="161" s="1"/>
  <c r="H102" i="161"/>
  <c r="K102" i="161" s="1"/>
  <c r="H122" i="161"/>
  <c r="K122" i="161" s="1"/>
  <c r="H232" i="161"/>
  <c r="K232" i="161" s="1"/>
  <c r="H224" i="161"/>
  <c r="K224" i="161" s="1"/>
  <c r="H205" i="162"/>
  <c r="K205" i="162" s="1"/>
  <c r="H139" i="161"/>
  <c r="K139" i="161" s="1"/>
  <c r="H157" i="161"/>
  <c r="K157" i="161" s="1"/>
  <c r="H140" i="161"/>
  <c r="K140" i="161" s="1"/>
  <c r="H189" i="162"/>
  <c r="K189" i="162" s="1"/>
  <c r="H231" i="161"/>
  <c r="K231" i="161" s="1"/>
  <c r="H191" i="161"/>
  <c r="K191" i="161" s="1"/>
  <c r="H123" i="161"/>
  <c r="K123" i="161" s="1"/>
  <c r="H151" i="161"/>
  <c r="K151" i="161" s="1"/>
  <c r="H228" i="161"/>
  <c r="K228" i="161" s="1"/>
  <c r="H105" i="161"/>
  <c r="K105" i="161" s="1"/>
  <c r="H198" i="161"/>
  <c r="K198" i="161" s="1"/>
  <c r="H179" i="161"/>
  <c r="K179" i="161" s="1"/>
  <c r="H200" i="162"/>
  <c r="K200" i="162" s="1"/>
  <c r="H196" i="161"/>
  <c r="K196" i="161" s="1"/>
  <c r="H226" i="161"/>
  <c r="K226" i="161" s="1"/>
  <c r="H183" i="161"/>
  <c r="K183" i="161" s="1"/>
  <c r="H188" i="162"/>
  <c r="K188" i="162" s="1"/>
  <c r="H230" i="161"/>
  <c r="K230" i="161" s="1"/>
  <c r="H220" i="161"/>
  <c r="K220" i="161" s="1"/>
  <c r="H98" i="134"/>
  <c r="B62" i="150"/>
  <c r="B66" i="149"/>
  <c r="Q84" i="152"/>
  <c r="Q241" i="151"/>
  <c r="H84" i="135"/>
  <c r="F36" i="152"/>
  <c r="F40" i="151"/>
  <c r="E108" i="161"/>
  <c r="E241" i="160"/>
  <c r="O82" i="163" l="1"/>
  <c r="O241" i="163" s="1"/>
  <c r="B63" i="163" s="1"/>
  <c r="O241" i="162"/>
  <c r="B63" i="162" s="1"/>
  <c r="H230" i="162"/>
  <c r="K230" i="162" s="1"/>
  <c r="H196" i="162"/>
  <c r="K196" i="162" s="1"/>
  <c r="H157" i="162"/>
  <c r="K157" i="162" s="1"/>
  <c r="H100" i="162"/>
  <c r="K100" i="162" s="1"/>
  <c r="H202" i="162"/>
  <c r="K202" i="162" s="1"/>
  <c r="H124" i="162"/>
  <c r="K124" i="162" s="1"/>
  <c r="H119" i="162"/>
  <c r="K119" i="162" s="1"/>
  <c r="H110" i="162"/>
  <c r="K110" i="162" s="1"/>
  <c r="H212" i="162"/>
  <c r="K212" i="162" s="1"/>
  <c r="H235" i="162"/>
  <c r="K235" i="162" s="1"/>
  <c r="H223" i="162"/>
  <c r="K223" i="162" s="1"/>
  <c r="H149" i="162"/>
  <c r="K149" i="162" s="1"/>
  <c r="H174" i="162"/>
  <c r="K174" i="162" s="1"/>
  <c r="H240" i="162"/>
  <c r="K240" i="162" s="1"/>
  <c r="H170" i="162"/>
  <c r="K170" i="162" s="1"/>
  <c r="H145" i="162"/>
  <c r="K145" i="162" s="1"/>
  <c r="H206" i="162"/>
  <c r="K206" i="162" s="1"/>
  <c r="H215" i="162"/>
  <c r="K215" i="162" s="1"/>
  <c r="H114" i="162"/>
  <c r="K114" i="162" s="1"/>
  <c r="H180" i="163"/>
  <c r="K180" i="163" s="1"/>
  <c r="H137" i="162"/>
  <c r="K137" i="162" s="1"/>
  <c r="H167" i="162"/>
  <c r="K167" i="162" s="1"/>
  <c r="H234" i="162"/>
  <c r="K234" i="162" s="1"/>
  <c r="H142" i="162"/>
  <c r="K142" i="162" s="1"/>
  <c r="H130" i="162"/>
  <c r="K130" i="162" s="1"/>
  <c r="H143" i="162"/>
  <c r="K143" i="162" s="1"/>
  <c r="H226" i="162"/>
  <c r="K226" i="162" s="1"/>
  <c r="H179" i="162"/>
  <c r="K179" i="162" s="1"/>
  <c r="H123" i="162"/>
  <c r="K123" i="162" s="1"/>
  <c r="H231" i="162"/>
  <c r="K231" i="162" s="1"/>
  <c r="H140" i="162"/>
  <c r="K140" i="162" s="1"/>
  <c r="H139" i="162"/>
  <c r="K139" i="162" s="1"/>
  <c r="H217" i="163"/>
  <c r="K217" i="163" s="1"/>
  <c r="H182" i="162"/>
  <c r="K182" i="162" s="1"/>
  <c r="H168" i="162"/>
  <c r="K168" i="162" s="1"/>
  <c r="H195" i="162"/>
  <c r="K195" i="162" s="1"/>
  <c r="H177" i="162"/>
  <c r="K177" i="162" s="1"/>
  <c r="H207" i="162"/>
  <c r="K207" i="162" s="1"/>
  <c r="H181" i="162"/>
  <c r="K181" i="162" s="1"/>
  <c r="H112" i="163"/>
  <c r="K112" i="163" s="1"/>
  <c r="H233" i="163"/>
  <c r="K233" i="163" s="1"/>
  <c r="H132" i="162"/>
  <c r="K132" i="162" s="1"/>
  <c r="H239" i="162"/>
  <c r="K239" i="162" s="1"/>
  <c r="H213" i="163"/>
  <c r="K213" i="163" s="1"/>
  <c r="H171" i="162"/>
  <c r="K171" i="162" s="1"/>
  <c r="H134" i="162"/>
  <c r="K134" i="162" s="1"/>
  <c r="H175" i="162"/>
  <c r="K175" i="162" s="1"/>
  <c r="H222" i="162"/>
  <c r="K222" i="162" s="1"/>
  <c r="H107" i="162"/>
  <c r="K107" i="162" s="1"/>
  <c r="H126" i="162"/>
  <c r="K126" i="162" s="1"/>
  <c r="H210" i="162"/>
  <c r="K210" i="162" s="1"/>
  <c r="H194" i="162"/>
  <c r="K194" i="162" s="1"/>
  <c r="H131" i="162"/>
  <c r="K131" i="162" s="1"/>
  <c r="H164" i="163"/>
  <c r="K164" i="163" s="1"/>
  <c r="H146" i="162"/>
  <c r="K146" i="162" s="1"/>
  <c r="H200" i="163"/>
  <c r="K200" i="163" s="1"/>
  <c r="H228" i="162"/>
  <c r="K228" i="162" s="1"/>
  <c r="H189" i="163"/>
  <c r="K189" i="163" s="1"/>
  <c r="H216" i="162"/>
  <c r="K216" i="162" s="1"/>
  <c r="H113" i="162"/>
  <c r="K113" i="162" s="1"/>
  <c r="H236" i="162"/>
  <c r="K236" i="162" s="1"/>
  <c r="H193" i="162"/>
  <c r="K193" i="162" s="1"/>
  <c r="H141" i="162"/>
  <c r="K141" i="162" s="1"/>
  <c r="H121" i="163"/>
  <c r="K121" i="163" s="1"/>
  <c r="H186" i="162"/>
  <c r="K186" i="162" s="1"/>
  <c r="H163" i="162"/>
  <c r="K163" i="162" s="1"/>
  <c r="H158" i="162"/>
  <c r="K158" i="162" s="1"/>
  <c r="H211" i="162"/>
  <c r="K211" i="162" s="1"/>
  <c r="H154" i="162"/>
  <c r="K154" i="162" s="1"/>
  <c r="H185" i="162"/>
  <c r="K185" i="162" s="1"/>
  <c r="H184" i="162"/>
  <c r="K184" i="162" s="1"/>
  <c r="H176" i="163"/>
  <c r="K176" i="163" s="1"/>
  <c r="H227" i="162"/>
  <c r="K227" i="162" s="1"/>
  <c r="H187" i="162"/>
  <c r="K187" i="162" s="1"/>
  <c r="H172" i="162"/>
  <c r="K172" i="162" s="1"/>
  <c r="H153" i="162"/>
  <c r="K153" i="162" s="1"/>
  <c r="H219" i="162"/>
  <c r="K219" i="162" s="1"/>
  <c r="H105" i="162"/>
  <c r="K105" i="162" s="1"/>
  <c r="H205" i="163"/>
  <c r="K205" i="163" s="1"/>
  <c r="H122" i="162"/>
  <c r="K122" i="162" s="1"/>
  <c r="H144" i="162"/>
  <c r="K144" i="162" s="1"/>
  <c r="H220" i="162"/>
  <c r="K220" i="162" s="1"/>
  <c r="H188" i="163"/>
  <c r="K188" i="163" s="1"/>
  <c r="H183" i="162"/>
  <c r="K183" i="162" s="1"/>
  <c r="H198" i="162"/>
  <c r="K198" i="162" s="1"/>
  <c r="H151" i="162"/>
  <c r="K151" i="162" s="1"/>
  <c r="H191" i="162"/>
  <c r="K191" i="162" s="1"/>
  <c r="H224" i="162"/>
  <c r="K224" i="162" s="1"/>
  <c r="H232" i="162"/>
  <c r="K232" i="162" s="1"/>
  <c r="H102" i="162"/>
  <c r="K102" i="162" s="1"/>
  <c r="H152" i="163"/>
  <c r="K152" i="163" s="1"/>
  <c r="H218" i="162"/>
  <c r="K218" i="162" s="1"/>
  <c r="H155" i="162"/>
  <c r="K155" i="162" s="1"/>
  <c r="H225" i="163"/>
  <c r="K225" i="163" s="1"/>
  <c r="H201" i="163"/>
  <c r="K201" i="163" s="1"/>
  <c r="H127" i="162"/>
  <c r="K127" i="162" s="1"/>
  <c r="H204" i="162"/>
  <c r="K204" i="162" s="1"/>
  <c r="H197" i="162"/>
  <c r="K197" i="162" s="1"/>
  <c r="H169" i="162"/>
  <c r="K169" i="162" s="1"/>
  <c r="H203" i="162"/>
  <c r="K203" i="162" s="1"/>
  <c r="H120" i="159"/>
  <c r="K120" i="159" s="1"/>
  <c r="H237" i="163"/>
  <c r="K237" i="163" s="1"/>
  <c r="H214" i="162"/>
  <c r="K214" i="162" s="1"/>
  <c r="H101" i="163"/>
  <c r="K101" i="163" s="1"/>
  <c r="H192" i="162"/>
  <c r="K192" i="162" s="1"/>
  <c r="H238" i="162"/>
  <c r="K238" i="162" s="1"/>
  <c r="H117" i="162"/>
  <c r="K117" i="162" s="1"/>
  <c r="H135" i="162"/>
  <c r="K135" i="162" s="1"/>
  <c r="H229" i="163"/>
  <c r="K229" i="163" s="1"/>
  <c r="H209" i="162"/>
  <c r="K209" i="162" s="1"/>
  <c r="K98" i="134"/>
  <c r="K84" i="135"/>
  <c r="Q84" i="153"/>
  <c r="Q241" i="152"/>
  <c r="B62" i="151"/>
  <c r="B66" i="150"/>
  <c r="F36" i="153"/>
  <c r="F40" i="152"/>
  <c r="E108" i="162"/>
  <c r="E241" i="161"/>
  <c r="H224" i="163" l="1"/>
  <c r="K224" i="163" s="1"/>
  <c r="H151" i="163"/>
  <c r="K151" i="163" s="1"/>
  <c r="H122" i="163"/>
  <c r="K122" i="163" s="1"/>
  <c r="H185" i="163"/>
  <c r="K185" i="163" s="1"/>
  <c r="H216" i="163"/>
  <c r="K216" i="163" s="1"/>
  <c r="H177" i="163"/>
  <c r="K177" i="163" s="1"/>
  <c r="H145" i="163"/>
  <c r="K145" i="163" s="1"/>
  <c r="H110" i="163"/>
  <c r="K110" i="163" s="1"/>
  <c r="H119" i="163"/>
  <c r="K119" i="163" s="1"/>
  <c r="H196" i="163"/>
  <c r="K196" i="163" s="1"/>
  <c r="H117" i="163"/>
  <c r="K117" i="163" s="1"/>
  <c r="H238" i="163"/>
  <c r="K238" i="163" s="1"/>
  <c r="H120" i="160"/>
  <c r="K120" i="160" s="1"/>
  <c r="H197" i="163"/>
  <c r="K197" i="163" s="1"/>
  <c r="H127" i="163"/>
  <c r="K127" i="163" s="1"/>
  <c r="H191" i="163"/>
  <c r="K191" i="163" s="1"/>
  <c r="H183" i="163"/>
  <c r="K183" i="163" s="1"/>
  <c r="H220" i="163"/>
  <c r="K220" i="163" s="1"/>
  <c r="H153" i="163"/>
  <c r="K153" i="163" s="1"/>
  <c r="H141" i="163"/>
  <c r="K141" i="163" s="1"/>
  <c r="H113" i="163"/>
  <c r="K113" i="163" s="1"/>
  <c r="H210" i="163"/>
  <c r="K210" i="163" s="1"/>
  <c r="H222" i="163"/>
  <c r="K222" i="163" s="1"/>
  <c r="H239" i="163"/>
  <c r="K239" i="163" s="1"/>
  <c r="H168" i="163"/>
  <c r="K168" i="163" s="1"/>
  <c r="H182" i="163"/>
  <c r="K182" i="163" s="1"/>
  <c r="H143" i="163"/>
  <c r="K143" i="163" s="1"/>
  <c r="H234" i="163"/>
  <c r="K234" i="163" s="1"/>
  <c r="H215" i="163"/>
  <c r="K215" i="163" s="1"/>
  <c r="H240" i="163"/>
  <c r="K240" i="163" s="1"/>
  <c r="H174" i="163"/>
  <c r="K174" i="163" s="1"/>
  <c r="H235" i="163"/>
  <c r="K235" i="163" s="1"/>
  <c r="H230" i="163"/>
  <c r="K230" i="163" s="1"/>
  <c r="H135" i="163"/>
  <c r="K135" i="163" s="1"/>
  <c r="H214" i="163"/>
  <c r="K214" i="163" s="1"/>
  <c r="H169" i="163"/>
  <c r="K169" i="163" s="1"/>
  <c r="H204" i="163"/>
  <c r="K204" i="163" s="1"/>
  <c r="H155" i="163"/>
  <c r="K155" i="163" s="1"/>
  <c r="H232" i="163"/>
  <c r="K232" i="163" s="1"/>
  <c r="H227" i="163"/>
  <c r="K227" i="163" s="1"/>
  <c r="H158" i="163"/>
  <c r="K158" i="163" s="1"/>
  <c r="H228" i="163"/>
  <c r="K228" i="163" s="1"/>
  <c r="H131" i="163"/>
  <c r="K131" i="163" s="1"/>
  <c r="H175" i="163"/>
  <c r="K175" i="163" s="1"/>
  <c r="H231" i="163"/>
  <c r="K231" i="163" s="1"/>
  <c r="H123" i="163"/>
  <c r="K123" i="163" s="1"/>
  <c r="H226" i="163"/>
  <c r="K226" i="163" s="1"/>
  <c r="H114" i="163"/>
  <c r="K114" i="163" s="1"/>
  <c r="H149" i="163"/>
  <c r="K149" i="163" s="1"/>
  <c r="H212" i="163"/>
  <c r="K212" i="163" s="1"/>
  <c r="H100" i="163"/>
  <c r="K100" i="163" s="1"/>
  <c r="H157" i="163"/>
  <c r="K157" i="163" s="1"/>
  <c r="H192" i="163"/>
  <c r="K192" i="163" s="1"/>
  <c r="H102" i="163"/>
  <c r="K102" i="163" s="1"/>
  <c r="H219" i="163"/>
  <c r="K219" i="163" s="1"/>
  <c r="H184" i="163"/>
  <c r="K184" i="163" s="1"/>
  <c r="H154" i="163"/>
  <c r="K154" i="163" s="1"/>
  <c r="H186" i="163"/>
  <c r="K186" i="163" s="1"/>
  <c r="H236" i="163"/>
  <c r="K236" i="163" s="1"/>
  <c r="H146" i="163"/>
  <c r="K146" i="163" s="1"/>
  <c r="H194" i="163"/>
  <c r="K194" i="163" s="1"/>
  <c r="H107" i="163"/>
  <c r="K107" i="163" s="1"/>
  <c r="H134" i="163"/>
  <c r="K134" i="163" s="1"/>
  <c r="H132" i="163"/>
  <c r="K132" i="163" s="1"/>
  <c r="H181" i="163"/>
  <c r="K181" i="163" s="1"/>
  <c r="H139" i="163"/>
  <c r="K139" i="163" s="1"/>
  <c r="H142" i="163"/>
  <c r="K142" i="163" s="1"/>
  <c r="H137" i="163"/>
  <c r="K137" i="163" s="1"/>
  <c r="H170" i="163"/>
  <c r="K170" i="163" s="1"/>
  <c r="H202" i="163"/>
  <c r="K202" i="163" s="1"/>
  <c r="H209" i="163"/>
  <c r="K209" i="163" s="1"/>
  <c r="H203" i="163"/>
  <c r="K203" i="163" s="1"/>
  <c r="H218" i="163"/>
  <c r="K218" i="163" s="1"/>
  <c r="H198" i="163"/>
  <c r="K198" i="163" s="1"/>
  <c r="H144" i="163"/>
  <c r="K144" i="163" s="1"/>
  <c r="H105" i="163"/>
  <c r="K105" i="163" s="1"/>
  <c r="H172" i="163"/>
  <c r="K172" i="163" s="1"/>
  <c r="H187" i="163"/>
  <c r="K187" i="163" s="1"/>
  <c r="H211" i="163"/>
  <c r="K211" i="163" s="1"/>
  <c r="H163" i="163"/>
  <c r="K163" i="163" s="1"/>
  <c r="H193" i="163"/>
  <c r="K193" i="163" s="1"/>
  <c r="H126" i="163"/>
  <c r="K126" i="163" s="1"/>
  <c r="H171" i="163"/>
  <c r="K171" i="163" s="1"/>
  <c r="H207" i="163"/>
  <c r="K207" i="163" s="1"/>
  <c r="H195" i="163"/>
  <c r="K195" i="163" s="1"/>
  <c r="H140" i="163"/>
  <c r="K140" i="163" s="1"/>
  <c r="H179" i="163"/>
  <c r="K179" i="163" s="1"/>
  <c r="H130" i="163"/>
  <c r="K130" i="163" s="1"/>
  <c r="H167" i="163"/>
  <c r="K167" i="163" s="1"/>
  <c r="H206" i="163"/>
  <c r="K206" i="163" s="1"/>
  <c r="H223" i="163"/>
  <c r="K223" i="163" s="1"/>
  <c r="H124" i="163"/>
  <c r="K124" i="163" s="1"/>
  <c r="H98" i="135"/>
  <c r="B62" i="152"/>
  <c r="B66" i="151"/>
  <c r="H84" i="136"/>
  <c r="Q84" i="154"/>
  <c r="Q241" i="153"/>
  <c r="F36" i="154"/>
  <c r="F40" i="153"/>
  <c r="E108" i="163"/>
  <c r="E241" i="163" s="1"/>
  <c r="E241" i="162"/>
  <c r="H120" i="161" l="1"/>
  <c r="K120" i="161" s="1"/>
  <c r="K98" i="135"/>
  <c r="Q84" i="155"/>
  <c r="Q241" i="154"/>
  <c r="K84" i="136"/>
  <c r="B62" i="153"/>
  <c r="B66" i="152"/>
  <c r="F36" i="155"/>
  <c r="F40" i="154"/>
  <c r="H120" i="162" l="1"/>
  <c r="K120" i="162" s="1"/>
  <c r="H98" i="136"/>
  <c r="H84" i="137"/>
  <c r="B62" i="154"/>
  <c r="B66" i="153"/>
  <c r="Q84" i="156"/>
  <c r="Q241" i="155"/>
  <c r="F36" i="156"/>
  <c r="F40" i="155"/>
  <c r="H120" i="163" l="1"/>
  <c r="K120" i="163" s="1"/>
  <c r="K98" i="136"/>
  <c r="B62" i="155"/>
  <c r="B66" i="154"/>
  <c r="K84" i="137"/>
  <c r="Q84" i="157"/>
  <c r="Q241" i="156"/>
  <c r="F36" i="157"/>
  <c r="F40" i="156"/>
  <c r="H98" i="137" l="1"/>
  <c r="H84" i="138"/>
  <c r="Q84" i="158"/>
  <c r="Q241" i="157"/>
  <c r="B62" i="156"/>
  <c r="B66" i="155"/>
  <c r="F40" i="157"/>
  <c r="F36" i="158"/>
  <c r="K98" i="137" l="1"/>
  <c r="Q84" i="159"/>
  <c r="Q241" i="158"/>
  <c r="K84" i="138"/>
  <c r="B62" i="157"/>
  <c r="B66" i="156"/>
  <c r="F36" i="159"/>
  <c r="F40" i="158"/>
  <c r="H98" i="138" l="1"/>
  <c r="H84" i="139"/>
  <c r="B62" i="158"/>
  <c r="B66" i="157"/>
  <c r="Q84" i="160"/>
  <c r="Q241" i="159"/>
  <c r="F36" i="160"/>
  <c r="F40" i="159"/>
  <c r="K98" i="138" l="1"/>
  <c r="B62" i="159"/>
  <c r="B66" i="158"/>
  <c r="K84" i="139"/>
  <c r="Q84" i="161"/>
  <c r="Q241" i="160"/>
  <c r="F36" i="161"/>
  <c r="F40" i="160"/>
  <c r="H98" i="139" l="1"/>
  <c r="Q84" i="162"/>
  <c r="Q241" i="161"/>
  <c r="H84" i="140"/>
  <c r="B62" i="160"/>
  <c r="B66" i="159"/>
  <c r="F36" i="162"/>
  <c r="F40" i="161"/>
  <c r="K98" i="139" l="1"/>
  <c r="B62" i="161"/>
  <c r="B66" i="160"/>
  <c r="K84" i="140"/>
  <c r="Q84" i="163"/>
  <c r="Q241" i="163" s="1"/>
  <c r="Q241" i="162"/>
  <c r="F36" i="163"/>
  <c r="F40" i="162"/>
  <c r="F40" i="163" l="1"/>
  <c r="F24" i="165"/>
  <c r="F25" i="165" s="1"/>
  <c r="H98" i="140"/>
  <c r="B62" i="162"/>
  <c r="B66" i="161"/>
  <c r="H84" i="141"/>
  <c r="K98" i="140" l="1"/>
  <c r="K84" i="141"/>
  <c r="B62" i="163"/>
  <c r="B66" i="163" s="1"/>
  <c r="B66" i="162"/>
  <c r="H98" i="141" l="1"/>
  <c r="H84" i="142"/>
  <c r="K98" i="141" l="1"/>
  <c r="K84" i="142"/>
  <c r="H98" i="142" l="1"/>
  <c r="H84" i="143"/>
  <c r="K98" i="142" l="1"/>
  <c r="K84" i="143"/>
  <c r="H98" i="143" l="1"/>
  <c r="H84" i="144"/>
  <c r="K98" i="143" l="1"/>
  <c r="K84" i="144"/>
  <c r="H98" i="144" l="1"/>
  <c r="H84" i="145"/>
  <c r="K98" i="144" l="1"/>
  <c r="K84" i="145"/>
  <c r="H98" i="145" l="1"/>
  <c r="H84" i="146"/>
  <c r="K98" i="145" l="1"/>
  <c r="K84" i="146"/>
  <c r="H98" i="146" l="1"/>
  <c r="H84" i="147"/>
  <c r="K98" i="146" l="1"/>
  <c r="K84" i="147"/>
  <c r="H98" i="147" l="1"/>
  <c r="H84" i="148"/>
  <c r="K98" i="147" l="1"/>
  <c r="K84" i="148"/>
  <c r="H98" i="148" l="1"/>
  <c r="H84" i="149"/>
  <c r="K98" i="148" l="1"/>
  <c r="K84" i="149"/>
  <c r="H98" i="149" l="1"/>
  <c r="H84" i="150"/>
  <c r="K98" i="149" l="1"/>
  <c r="K84" i="150"/>
  <c r="H98" i="150" l="1"/>
  <c r="H84" i="151"/>
  <c r="K98" i="150" l="1"/>
  <c r="K84" i="151"/>
  <c r="H98" i="151" l="1"/>
  <c r="H84" i="152"/>
  <c r="K98" i="151" l="1"/>
  <c r="K84" i="152"/>
  <c r="H98" i="152" l="1"/>
  <c r="H84" i="153"/>
  <c r="K98" i="152" l="1"/>
  <c r="K84" i="153"/>
  <c r="H98" i="153" l="1"/>
  <c r="H84" i="154"/>
  <c r="K98" i="153" l="1"/>
  <c r="K84" i="154"/>
  <c r="H98" i="154" l="1"/>
  <c r="H84" i="155"/>
  <c r="K98" i="154" l="1"/>
  <c r="K84" i="155"/>
  <c r="H98" i="155" l="1"/>
  <c r="H84" i="156"/>
  <c r="K98" i="155" l="1"/>
  <c r="K84" i="156"/>
  <c r="H98" i="156" l="1"/>
  <c r="H84" i="157"/>
  <c r="K98" i="156" l="1"/>
  <c r="K84" i="157"/>
  <c r="H98" i="157" l="1"/>
  <c r="H84" i="158"/>
  <c r="K98" i="157" l="1"/>
  <c r="K84" i="158"/>
  <c r="H98" i="158" l="1"/>
  <c r="H84" i="159"/>
  <c r="K98" i="158" l="1"/>
  <c r="K84" i="159"/>
  <c r="H98" i="159" l="1"/>
  <c r="H84" i="160"/>
  <c r="K98" i="159" l="1"/>
  <c r="K84" i="160"/>
  <c r="H98" i="160" l="1"/>
  <c r="H84" i="161"/>
  <c r="K98" i="160" l="1"/>
  <c r="K84" i="161"/>
  <c r="H98" i="161" l="1"/>
  <c r="H84" i="162"/>
  <c r="K98" i="161" l="1"/>
  <c r="K84" i="162"/>
  <c r="H98" i="162" l="1"/>
  <c r="H84" i="163"/>
  <c r="K98" i="162" l="1"/>
  <c r="K84" i="163"/>
  <c r="H98" i="163" l="1"/>
  <c r="K98" i="163" l="1"/>
  <c r="F51" i="164" l="1"/>
  <c r="H241" i="38"/>
  <c r="D2" i="36" s="1"/>
  <c r="K81" i="38"/>
  <c r="H81" i="106" s="1"/>
  <c r="F53" i="164" l="1"/>
  <c r="E47" i="38"/>
  <c r="F51" i="38" s="1"/>
  <c r="E47" i="106" s="1"/>
  <c r="F51" i="106" s="1"/>
  <c r="E47" i="107" s="1"/>
  <c r="F51" i="107" s="1"/>
  <c r="E47" i="108" s="1"/>
  <c r="F51" i="108" s="1"/>
  <c r="E47" i="109" s="1"/>
  <c r="F51" i="109" s="1"/>
  <c r="F59" i="164"/>
  <c r="H241" i="106"/>
  <c r="E2" i="36" s="1"/>
  <c r="K81" i="106"/>
  <c r="K241" i="38"/>
  <c r="E47" i="110" l="1"/>
  <c r="F51" i="110" s="1"/>
  <c r="E47" i="111" s="1"/>
  <c r="F51" i="111" s="1"/>
  <c r="E47" i="112" s="1"/>
  <c r="F51" i="112" s="1"/>
  <c r="E47" i="113" s="1"/>
  <c r="F51" i="113" s="1"/>
  <c r="E47" i="114" s="1"/>
  <c r="F51" i="114" s="1"/>
  <c r="E47" i="115" s="1"/>
  <c r="F51" i="115" s="1"/>
  <c r="E47" i="116" s="1"/>
  <c r="F51" i="116" s="1"/>
  <c r="E47" i="117" s="1"/>
  <c r="F51" i="117" s="1"/>
  <c r="E47" i="118" s="1"/>
  <c r="F51" i="118" s="1"/>
  <c r="E47" i="119" s="1"/>
  <c r="F51" i="119" s="1"/>
  <c r="E47" i="120" s="1"/>
  <c r="F51" i="120" s="1"/>
  <c r="E47" i="121" s="1"/>
  <c r="F51" i="121" s="1"/>
  <c r="E47" i="122" s="1"/>
  <c r="F51" i="122" s="1"/>
  <c r="E47" i="123" s="1"/>
  <c r="F51" i="123" s="1"/>
  <c r="E47" i="124" s="1"/>
  <c r="F51" i="124" s="1"/>
  <c r="E47" i="125" s="1"/>
  <c r="F51" i="125" s="1"/>
  <c r="E47" i="126" s="1"/>
  <c r="F51" i="126" s="1"/>
  <c r="E47" i="127" s="1"/>
  <c r="F51" i="127" s="1"/>
  <c r="E47" i="128" s="1"/>
  <c r="F51" i="128" s="1"/>
  <c r="E47" i="129" s="1"/>
  <c r="F51" i="129" s="1"/>
  <c r="E47" i="130" s="1"/>
  <c r="F51" i="130" s="1"/>
  <c r="E47" i="131" s="1"/>
  <c r="F51" i="131" s="1"/>
  <c r="E47" i="132" s="1"/>
  <c r="F51" i="132" s="1"/>
  <c r="E47" i="133" s="1"/>
  <c r="F51" i="133" s="1"/>
  <c r="E47" i="134" s="1"/>
  <c r="F51" i="134" s="1"/>
  <c r="E47" i="135" s="1"/>
  <c r="F51" i="135" s="1"/>
  <c r="E47" i="136" s="1"/>
  <c r="F51" i="136" s="1"/>
  <c r="E47" i="137" s="1"/>
  <c r="F51" i="137" s="1"/>
  <c r="E47" i="138" s="1"/>
  <c r="F51" i="138" s="1"/>
  <c r="E47" i="139" s="1"/>
  <c r="F51" i="139" s="1"/>
  <c r="E47" i="140" s="1"/>
  <c r="F51" i="140" s="1"/>
  <c r="E47" i="141" s="1"/>
  <c r="F51" i="141" s="1"/>
  <c r="E47" i="142" s="1"/>
  <c r="F51" i="142" s="1"/>
  <c r="E47" i="143" s="1"/>
  <c r="F51" i="143" s="1"/>
  <c r="E47" i="144" s="1"/>
  <c r="F51" i="144" s="1"/>
  <c r="E47" i="145" s="1"/>
  <c r="F51" i="145" s="1"/>
  <c r="E47" i="146" s="1"/>
  <c r="F51" i="146" s="1"/>
  <c r="E47" i="147" s="1"/>
  <c r="F51" i="147" s="1"/>
  <c r="E47" i="148" s="1"/>
  <c r="F51" i="148" s="1"/>
  <c r="E47" i="149" s="1"/>
  <c r="F51" i="149" s="1"/>
  <c r="E47" i="150" s="1"/>
  <c r="F51" i="150" s="1"/>
  <c r="E47" i="151" s="1"/>
  <c r="F51" i="151" s="1"/>
  <c r="E47" i="152" s="1"/>
  <c r="F51" i="152" s="1"/>
  <c r="E47" i="153" s="1"/>
  <c r="F51" i="153" s="1"/>
  <c r="E47" i="154" s="1"/>
  <c r="F51" i="154" s="1"/>
  <c r="E47" i="155" s="1"/>
  <c r="F51" i="155" s="1"/>
  <c r="E47" i="156" s="1"/>
  <c r="F51" i="156" s="1"/>
  <c r="E47" i="157" s="1"/>
  <c r="F51" i="157" s="1"/>
  <c r="E47" i="158" s="1"/>
  <c r="F51" i="158" s="1"/>
  <c r="E47" i="159" s="1"/>
  <c r="F51" i="159" s="1"/>
  <c r="E47" i="160" s="1"/>
  <c r="F51" i="160" s="1"/>
  <c r="E47" i="161" s="1"/>
  <c r="F51" i="161" s="1"/>
  <c r="E47" i="162" s="1"/>
  <c r="F51" i="162" s="1"/>
  <c r="E47" i="163" s="1"/>
  <c r="F51" i="163" s="1"/>
  <c r="F28" i="165" s="1"/>
  <c r="F42" i="38"/>
  <c r="K241" i="106"/>
  <c r="H81" i="107"/>
  <c r="H241" i="107" l="1"/>
  <c r="F2" i="36" s="1"/>
  <c r="K81" i="107"/>
  <c r="F53" i="38"/>
  <c r="F59" i="38"/>
  <c r="F42" i="106"/>
  <c r="K241" i="107" l="1"/>
  <c r="H81" i="108"/>
  <c r="F53" i="106"/>
  <c r="F59" i="106"/>
  <c r="F42" i="107" l="1"/>
  <c r="H241" i="108"/>
  <c r="G2" i="36" s="1"/>
  <c r="K81" i="108"/>
  <c r="K241" i="108" l="1"/>
  <c r="H81" i="109"/>
  <c r="F53" i="107"/>
  <c r="F59" i="107"/>
  <c r="F42" i="108" l="1"/>
  <c r="H241" i="109"/>
  <c r="H2" i="36" s="1"/>
  <c r="K81" i="109"/>
  <c r="K241" i="109" l="1"/>
  <c r="H81" i="110"/>
  <c r="F53" i="108"/>
  <c r="F59" i="108"/>
  <c r="H241" i="110" l="1"/>
  <c r="I2" i="36" s="1"/>
  <c r="K81" i="110"/>
  <c r="F42" i="109"/>
  <c r="F59" i="109" l="1"/>
  <c r="F53" i="109"/>
  <c r="K241" i="110"/>
  <c r="H81" i="111"/>
  <c r="F42" i="110" l="1"/>
  <c r="H241" i="111"/>
  <c r="J2" i="36" s="1"/>
  <c r="K81" i="111"/>
  <c r="K241" i="111" l="1"/>
  <c r="H81" i="112"/>
  <c r="F53" i="110"/>
  <c r="F59" i="110"/>
  <c r="F42" i="111" l="1"/>
  <c r="H241" i="112"/>
  <c r="K2" i="36" s="1"/>
  <c r="K81" i="112"/>
  <c r="K241" i="112" l="1"/>
  <c r="H81" i="113"/>
  <c r="F59" i="111"/>
  <c r="F53" i="111"/>
  <c r="H241" i="113" l="1"/>
  <c r="L2" i="36" s="1"/>
  <c r="K81" i="113"/>
  <c r="F42" i="112"/>
  <c r="F59" i="112" l="1"/>
  <c r="F53" i="112"/>
  <c r="H81" i="114"/>
  <c r="K241" i="113"/>
  <c r="F42" i="113" l="1"/>
  <c r="H241" i="114"/>
  <c r="M2" i="36" s="1"/>
  <c r="K81" i="114"/>
  <c r="F59" i="113" l="1"/>
  <c r="F53" i="113"/>
  <c r="K241" i="114"/>
  <c r="H81" i="115"/>
  <c r="F42" i="114" l="1"/>
  <c r="H241" i="115"/>
  <c r="N2" i="36" s="1"/>
  <c r="K81" i="115"/>
  <c r="F59" i="114" l="1"/>
  <c r="F53" i="114"/>
  <c r="K241" i="115"/>
  <c r="H81" i="116"/>
  <c r="F42" i="115" l="1"/>
  <c r="H241" i="116"/>
  <c r="O2" i="36" s="1"/>
  <c r="K81" i="116"/>
  <c r="H81" i="117" l="1"/>
  <c r="K241" i="116"/>
  <c r="F53" i="115"/>
  <c r="F59" i="115"/>
  <c r="F42" i="116" l="1"/>
  <c r="H241" i="117"/>
  <c r="P2" i="36" s="1"/>
  <c r="K81" i="117"/>
  <c r="F59" i="116" l="1"/>
  <c r="F53" i="116"/>
  <c r="H81" i="118"/>
  <c r="K241" i="117"/>
  <c r="H241" i="118" l="1"/>
  <c r="Q2" i="36" s="1"/>
  <c r="K81" i="118"/>
  <c r="F42" i="117"/>
  <c r="F59" i="117" l="1"/>
  <c r="F53" i="117"/>
  <c r="K241" i="118"/>
  <c r="H81" i="119"/>
  <c r="H241" i="119" l="1"/>
  <c r="R2" i="36" s="1"/>
  <c r="K81" i="119"/>
  <c r="F42" i="118"/>
  <c r="K241" i="119" l="1"/>
  <c r="H81" i="120"/>
  <c r="F53" i="118"/>
  <c r="F59" i="118"/>
  <c r="H241" i="120" l="1"/>
  <c r="S2" i="36" s="1"/>
  <c r="K81" i="120"/>
  <c r="F42" i="119"/>
  <c r="K241" i="120" l="1"/>
  <c r="H81" i="121"/>
  <c r="F53" i="119"/>
  <c r="F59" i="119"/>
  <c r="H241" i="121" l="1"/>
  <c r="T2" i="36" s="1"/>
  <c r="K81" i="121"/>
  <c r="F42" i="120"/>
  <c r="K241" i="121" l="1"/>
  <c r="H81" i="122"/>
  <c r="F53" i="120"/>
  <c r="F59" i="120"/>
  <c r="H241" i="122" l="1"/>
  <c r="U2" i="36" s="1"/>
  <c r="K81" i="122"/>
  <c r="F42" i="121"/>
  <c r="K241" i="122" l="1"/>
  <c r="H81" i="123"/>
  <c r="F53" i="121"/>
  <c r="F59" i="121"/>
  <c r="F42" i="122" l="1"/>
  <c r="H241" i="123"/>
  <c r="V2" i="36" s="1"/>
  <c r="K81" i="123"/>
  <c r="K241" i="123" l="1"/>
  <c r="H81" i="124"/>
  <c r="F53" i="122"/>
  <c r="F59" i="122"/>
  <c r="H241" i="124" l="1"/>
  <c r="W2" i="36" s="1"/>
  <c r="K81" i="124"/>
  <c r="F42" i="123"/>
  <c r="F53" i="123" l="1"/>
  <c r="F59" i="123"/>
  <c r="K241" i="124"/>
  <c r="H81" i="125"/>
  <c r="F42" i="124" l="1"/>
  <c r="H241" i="125"/>
  <c r="X2" i="36" s="1"/>
  <c r="K81" i="125"/>
  <c r="K241" i="125" l="1"/>
  <c r="H81" i="126"/>
  <c r="F53" i="124"/>
  <c r="F59" i="124"/>
  <c r="F42" i="125" l="1"/>
  <c r="H241" i="126"/>
  <c r="Y2" i="36" s="1"/>
  <c r="K81" i="126"/>
  <c r="K241" i="126" l="1"/>
  <c r="H81" i="127"/>
  <c r="F53" i="125"/>
  <c r="F59" i="125"/>
  <c r="H241" i="127" l="1"/>
  <c r="Z2" i="36" s="1"/>
  <c r="K81" i="127"/>
  <c r="F42" i="126"/>
  <c r="F53" i="126" l="1"/>
  <c r="F59" i="126"/>
  <c r="K241" i="127"/>
  <c r="H81" i="128"/>
  <c r="H241" i="128" l="1"/>
  <c r="AA2" i="36" s="1"/>
  <c r="K81" i="128"/>
  <c r="F42" i="127"/>
  <c r="F59" i="127" l="1"/>
  <c r="F53" i="127"/>
  <c r="K241" i="128"/>
  <c r="H81" i="129"/>
  <c r="F42" i="128" l="1"/>
  <c r="H241" i="129"/>
  <c r="AB2" i="36" s="1"/>
  <c r="K81" i="129"/>
  <c r="K241" i="129" l="1"/>
  <c r="H81" i="130"/>
  <c r="F53" i="128"/>
  <c r="F59" i="128"/>
  <c r="H241" i="130" l="1"/>
  <c r="AC2" i="36" s="1"/>
  <c r="K81" i="130"/>
  <c r="F42" i="129"/>
  <c r="F53" i="129" l="1"/>
  <c r="F59" i="129"/>
  <c r="K241" i="130"/>
  <c r="H81" i="131"/>
  <c r="F42" i="130" l="1"/>
  <c r="H241" i="131"/>
  <c r="AD2" i="36" s="1"/>
  <c r="K81" i="131"/>
  <c r="F53" i="130" l="1"/>
  <c r="F59" i="130"/>
  <c r="K241" i="131"/>
  <c r="H81" i="132"/>
  <c r="F42" i="131" l="1"/>
  <c r="H241" i="132"/>
  <c r="AE2" i="36" s="1"/>
  <c r="K81" i="132"/>
  <c r="F53" i="131" l="1"/>
  <c r="F59" i="131"/>
  <c r="K241" i="132"/>
  <c r="H81" i="133"/>
  <c r="F42" i="132" l="1"/>
  <c r="H241" i="133"/>
  <c r="AF2" i="36" s="1"/>
  <c r="K81" i="133"/>
  <c r="K241" i="133" l="1"/>
  <c r="H81" i="134"/>
  <c r="F59" i="132"/>
  <c r="F53" i="132"/>
  <c r="H241" i="134" l="1"/>
  <c r="AG2" i="36" s="1"/>
  <c r="K81" i="134"/>
  <c r="F42" i="133"/>
  <c r="F53" i="133" l="1"/>
  <c r="F59" i="133"/>
  <c r="K241" i="134"/>
  <c r="H81" i="135"/>
  <c r="F42" i="134" l="1"/>
  <c r="H241" i="135"/>
  <c r="AH2" i="36" s="1"/>
  <c r="K81" i="135"/>
  <c r="K241" i="135" l="1"/>
  <c r="H81" i="136"/>
  <c r="F53" i="134"/>
  <c r="F59" i="134"/>
  <c r="H241" i="136" l="1"/>
  <c r="AI2" i="36" s="1"/>
  <c r="K81" i="136"/>
  <c r="F42" i="135"/>
  <c r="F59" i="135" l="1"/>
  <c r="F53" i="135"/>
  <c r="K241" i="136"/>
  <c r="H81" i="137"/>
  <c r="F42" i="136" l="1"/>
  <c r="H241" i="137"/>
  <c r="AJ2" i="36" s="1"/>
  <c r="K81" i="137"/>
  <c r="K241" i="137" l="1"/>
  <c r="H81" i="138"/>
  <c r="F53" i="136"/>
  <c r="F59" i="136"/>
  <c r="F42" i="137" l="1"/>
  <c r="H241" i="138"/>
  <c r="AK2" i="36" s="1"/>
  <c r="K81" i="138"/>
  <c r="K241" i="138" l="1"/>
  <c r="H81" i="139"/>
  <c r="F53" i="137"/>
  <c r="F59" i="137"/>
  <c r="H241" i="139" l="1"/>
  <c r="AL2" i="36" s="1"/>
  <c r="K81" i="139"/>
  <c r="F42" i="138"/>
  <c r="F53" i="138" l="1"/>
  <c r="F59" i="138"/>
  <c r="K241" i="139"/>
  <c r="H81" i="140"/>
  <c r="F42" i="139" l="1"/>
  <c r="H241" i="140"/>
  <c r="AM2" i="36" s="1"/>
  <c r="K81" i="140"/>
  <c r="K241" i="140" l="1"/>
  <c r="H81" i="141"/>
  <c r="F53" i="139"/>
  <c r="F59" i="139"/>
  <c r="H241" i="141" l="1"/>
  <c r="AN2" i="36" s="1"/>
  <c r="K81" i="141"/>
  <c r="F42" i="140"/>
  <c r="K241" i="141" l="1"/>
  <c r="H81" i="142"/>
  <c r="F53" i="140"/>
  <c r="F59" i="140"/>
  <c r="H241" i="142" l="1"/>
  <c r="AO2" i="36" s="1"/>
  <c r="K81" i="142"/>
  <c r="F42" i="141"/>
  <c r="F59" i="141" l="1"/>
  <c r="F53" i="141"/>
  <c r="K241" i="142"/>
  <c r="H81" i="143"/>
  <c r="H241" i="143" l="1"/>
  <c r="AP2" i="36" s="1"/>
  <c r="K81" i="143"/>
  <c r="F42" i="142"/>
  <c r="F59" i="142" l="1"/>
  <c r="F53" i="142"/>
  <c r="K241" i="143"/>
  <c r="H81" i="144"/>
  <c r="H241" i="144" l="1"/>
  <c r="AQ2" i="36" s="1"/>
  <c r="K81" i="144"/>
  <c r="F42" i="143"/>
  <c r="F59" i="143" l="1"/>
  <c r="F53" i="143"/>
  <c r="H81" i="145"/>
  <c r="K241" i="144"/>
  <c r="H241" i="145" l="1"/>
  <c r="AR2" i="36" s="1"/>
  <c r="K81" i="145"/>
  <c r="F42" i="144"/>
  <c r="F53" i="144" l="1"/>
  <c r="F59" i="144"/>
  <c r="K241" i="145"/>
  <c r="H81" i="146"/>
  <c r="F42" i="145" l="1"/>
  <c r="K81" i="146"/>
  <c r="H241" i="146"/>
  <c r="AS2" i="36" s="1"/>
  <c r="F59" i="145" l="1"/>
  <c r="F53" i="145"/>
  <c r="K241" i="146"/>
  <c r="H81" i="147"/>
  <c r="F42" i="146" l="1"/>
  <c r="H241" i="147"/>
  <c r="AT2" i="36" s="1"/>
  <c r="K81" i="147"/>
  <c r="K241" i="147" l="1"/>
  <c r="H81" i="148"/>
  <c r="F59" i="146"/>
  <c r="F53" i="146"/>
  <c r="H241" i="148" l="1"/>
  <c r="AU2" i="36" s="1"/>
  <c r="K81" i="148"/>
  <c r="F42" i="147"/>
  <c r="F53" i="147" l="1"/>
  <c r="F59" i="147"/>
  <c r="K241" i="148"/>
  <c r="H81" i="149"/>
  <c r="F42" i="148" l="1"/>
  <c r="H241" i="149"/>
  <c r="AV2" i="36" s="1"/>
  <c r="K81" i="149"/>
  <c r="K241" i="149" l="1"/>
  <c r="H81" i="150"/>
  <c r="F59" i="148"/>
  <c r="F53" i="148"/>
  <c r="H241" i="150" l="1"/>
  <c r="AW2" i="36" s="1"/>
  <c r="K81" i="150"/>
  <c r="F42" i="149"/>
  <c r="F53" i="149" l="1"/>
  <c r="F59" i="149"/>
  <c r="K241" i="150"/>
  <c r="H81" i="151"/>
  <c r="F42" i="150" l="1"/>
  <c r="H241" i="151"/>
  <c r="AX2" i="36" s="1"/>
  <c r="K81" i="151"/>
  <c r="K241" i="151" l="1"/>
  <c r="H81" i="152"/>
  <c r="F59" i="150"/>
  <c r="F53" i="150"/>
  <c r="H241" i="152" l="1"/>
  <c r="AY2" i="36" s="1"/>
  <c r="K81" i="152"/>
  <c r="F42" i="151"/>
  <c r="F59" i="151" l="1"/>
  <c r="F53" i="151"/>
  <c r="K241" i="152"/>
  <c r="H81" i="153"/>
  <c r="F42" i="152" l="1"/>
  <c r="H241" i="153"/>
  <c r="AZ2" i="36" s="1"/>
  <c r="K81" i="153"/>
  <c r="K241" i="153" l="1"/>
  <c r="H81" i="154"/>
  <c r="F59" i="152"/>
  <c r="F53" i="152"/>
  <c r="H241" i="154" l="1"/>
  <c r="BA2" i="36" s="1"/>
  <c r="K81" i="154"/>
  <c r="F42" i="153"/>
  <c r="F53" i="153" l="1"/>
  <c r="F59" i="153"/>
  <c r="H81" i="155"/>
  <c r="K241" i="154"/>
  <c r="F42" i="154" l="1"/>
  <c r="H241" i="155"/>
  <c r="BB2" i="36" s="1"/>
  <c r="K81" i="155"/>
  <c r="K241" i="155" l="1"/>
  <c r="H81" i="156"/>
  <c r="F59" i="154"/>
  <c r="F53" i="154"/>
  <c r="H241" i="156" l="1"/>
  <c r="BC2" i="36" s="1"/>
  <c r="K81" i="156"/>
  <c r="F42" i="155"/>
  <c r="F59" i="155" l="1"/>
  <c r="F53" i="155"/>
  <c r="H81" i="157"/>
  <c r="K241" i="156"/>
  <c r="F42" i="156" l="1"/>
  <c r="K81" i="157"/>
  <c r="H241" i="157"/>
  <c r="BD2" i="36" s="1"/>
  <c r="F53" i="156" l="1"/>
  <c r="F59" i="156"/>
  <c r="K241" i="157"/>
  <c r="H81" i="158"/>
  <c r="F42" i="157" l="1"/>
  <c r="H241" i="158"/>
  <c r="BE2" i="36" s="1"/>
  <c r="K81" i="158"/>
  <c r="H81" i="159" l="1"/>
  <c r="K241" i="158"/>
  <c r="F59" i="157"/>
  <c r="F53" i="157"/>
  <c r="F42" i="158" l="1"/>
  <c r="K81" i="159"/>
  <c r="H241" i="159"/>
  <c r="BF2" i="36" s="1"/>
  <c r="K241" i="159" l="1"/>
  <c r="H81" i="160"/>
  <c r="F53" i="158"/>
  <c r="F59" i="158"/>
  <c r="H241" i="160" l="1"/>
  <c r="BG2" i="36" s="1"/>
  <c r="K81" i="160"/>
  <c r="F42" i="159"/>
  <c r="F59" i="159" l="1"/>
  <c r="F53" i="159"/>
  <c r="H81" i="161"/>
  <c r="K241" i="160"/>
  <c r="K81" i="161" l="1"/>
  <c r="H241" i="161"/>
  <c r="BH2" i="36" s="1"/>
  <c r="F42" i="160"/>
  <c r="F59" i="160" l="1"/>
  <c r="F53" i="160"/>
  <c r="K241" i="161"/>
  <c r="H81" i="162"/>
  <c r="F42" i="161" l="1"/>
  <c r="H241" i="162"/>
  <c r="BI2" i="36" s="1"/>
  <c r="K81" i="162"/>
  <c r="K241" i="162" l="1"/>
  <c r="H81" i="163"/>
  <c r="F53" i="161"/>
  <c r="F59" i="161"/>
  <c r="K81" i="163" l="1"/>
  <c r="H241" i="163"/>
  <c r="BJ2" i="36" s="1"/>
  <c r="F42" i="162"/>
  <c r="F53" i="162" l="1"/>
  <c r="F59" i="162"/>
  <c r="K241" i="163"/>
  <c r="F42" i="163" l="1"/>
  <c r="F27" i="165" s="1"/>
  <c r="F29" i="165" l="1"/>
  <c r="F31" i="165"/>
  <c r="F59" i="163"/>
  <c r="F53" i="163"/>
  <c r="L81" i="164"/>
  <c r="M81" i="164"/>
  <c r="G81" i="38"/>
  <c r="G81" i="106" s="1"/>
  <c r="G81" i="107" s="1"/>
  <c r="G81" i="108" s="1"/>
  <c r="L81" i="108" l="1"/>
  <c r="M81" i="108"/>
  <c r="G81" i="109"/>
  <c r="L81" i="38"/>
  <c r="M81" i="38"/>
  <c r="L81" i="106"/>
  <c r="M81" i="106"/>
  <c r="L81" i="107"/>
  <c r="M81" i="107"/>
  <c r="L81" i="109" l="1"/>
  <c r="M81" i="109"/>
  <c r="G81" i="110"/>
  <c r="L81" i="110" l="1"/>
  <c r="M81" i="110"/>
  <c r="G81" i="111"/>
  <c r="L81" i="111" l="1"/>
  <c r="G81" i="112"/>
  <c r="M81" i="111"/>
  <c r="L81" i="112" l="1"/>
  <c r="M81" i="112"/>
  <c r="G81" i="113"/>
  <c r="L81" i="113" l="1"/>
  <c r="M81" i="113"/>
  <c r="G81" i="114"/>
  <c r="L81" i="114" l="1"/>
  <c r="M81" i="114"/>
  <c r="G81" i="115"/>
  <c r="L81" i="115" l="1"/>
  <c r="M81" i="115"/>
  <c r="G81" i="116"/>
  <c r="L81" i="116" l="1"/>
  <c r="M81" i="116"/>
  <c r="G81" i="117"/>
  <c r="L81" i="117" l="1"/>
  <c r="M81" i="117"/>
  <c r="G81" i="118"/>
  <c r="L81" i="118" l="1"/>
  <c r="M81" i="118"/>
  <c r="G81" i="119"/>
  <c r="L81" i="119" l="1"/>
  <c r="M81" i="119"/>
  <c r="G81" i="120"/>
  <c r="L81" i="120" l="1"/>
  <c r="M81" i="120"/>
  <c r="G81" i="121"/>
  <c r="L81" i="121" l="1"/>
  <c r="G81" i="122"/>
  <c r="M81" i="121"/>
  <c r="L81" i="122" l="1"/>
  <c r="M81" i="122"/>
  <c r="G81" i="123"/>
  <c r="L81" i="123" l="1"/>
  <c r="M81" i="123"/>
  <c r="G81" i="124"/>
  <c r="L81" i="124" l="1"/>
  <c r="M81" i="124"/>
  <c r="G81" i="125"/>
  <c r="L81" i="125" l="1"/>
  <c r="M81" i="125"/>
  <c r="G81" i="126"/>
  <c r="L81" i="126" l="1"/>
  <c r="G81" i="127"/>
  <c r="M81" i="126"/>
  <c r="L81" i="127" l="1"/>
  <c r="M81" i="127"/>
  <c r="G81" i="128"/>
  <c r="L81" i="128" l="1"/>
  <c r="M81" i="128"/>
  <c r="G81" i="129"/>
  <c r="L81" i="129" l="1"/>
  <c r="M81" i="129"/>
  <c r="G81" i="130"/>
  <c r="L81" i="130" l="1"/>
  <c r="M81" i="130"/>
  <c r="G81" i="131"/>
  <c r="L81" i="131" l="1"/>
  <c r="M81" i="131"/>
  <c r="G81" i="132"/>
  <c r="M81" i="132" l="1"/>
  <c r="L81" i="132"/>
  <c r="G81" i="133"/>
  <c r="L81" i="133" l="1"/>
  <c r="M81" i="133"/>
  <c r="G81" i="134"/>
  <c r="L81" i="134" l="1"/>
  <c r="M81" i="134"/>
  <c r="G81" i="135"/>
  <c r="L81" i="135" l="1"/>
  <c r="M81" i="135"/>
  <c r="G81" i="136"/>
  <c r="L81" i="136" l="1"/>
  <c r="M81" i="136"/>
  <c r="G81" i="137"/>
  <c r="L81" i="137" l="1"/>
  <c r="M81" i="137"/>
  <c r="G81" i="138"/>
  <c r="L81" i="138" l="1"/>
  <c r="M81" i="138"/>
  <c r="G81" i="139"/>
  <c r="L81" i="139" l="1"/>
  <c r="M81" i="139"/>
  <c r="G81" i="140"/>
  <c r="L81" i="140" l="1"/>
  <c r="M81" i="140"/>
  <c r="G81" i="141"/>
  <c r="L81" i="141" l="1"/>
  <c r="G81" i="142"/>
  <c r="M81" i="141"/>
  <c r="L81" i="142" l="1"/>
  <c r="M81" i="142"/>
  <c r="G81" i="143"/>
  <c r="L81" i="143" l="1"/>
  <c r="M81" i="143"/>
  <c r="G81" i="144"/>
  <c r="L81" i="144" l="1"/>
  <c r="G81" i="145"/>
  <c r="M81" i="144"/>
  <c r="L81" i="145" l="1"/>
  <c r="M81" i="145"/>
  <c r="G81" i="146"/>
  <c r="L81" i="146" l="1"/>
  <c r="G81" i="147"/>
  <c r="M81" i="146"/>
  <c r="M81" i="147" l="1"/>
  <c r="L81" i="147"/>
  <c r="G81" i="148"/>
  <c r="L81" i="148" l="1"/>
  <c r="M81" i="148"/>
  <c r="G81" i="149"/>
  <c r="L81" i="149" l="1"/>
  <c r="M81" i="149"/>
  <c r="G81" i="150"/>
  <c r="L81" i="150" l="1"/>
  <c r="M81" i="150"/>
  <c r="G81" i="151"/>
  <c r="L81" i="151" l="1"/>
  <c r="M81" i="151"/>
  <c r="G81" i="152"/>
  <c r="L81" i="152" l="1"/>
  <c r="M81" i="152"/>
  <c r="G81" i="153"/>
  <c r="L81" i="153" l="1"/>
  <c r="M81" i="153"/>
  <c r="G81" i="154"/>
  <c r="L81" i="154" l="1"/>
  <c r="M81" i="154"/>
  <c r="G81" i="155"/>
  <c r="L81" i="155" l="1"/>
  <c r="M81" i="155"/>
  <c r="G81" i="156"/>
  <c r="L81" i="156" l="1"/>
  <c r="M81" i="156"/>
  <c r="G81" i="157"/>
  <c r="L81" i="157" l="1"/>
  <c r="M81" i="157"/>
  <c r="G81" i="158"/>
  <c r="L81" i="158" l="1"/>
  <c r="M81" i="158"/>
  <c r="G81" i="159"/>
  <c r="L81" i="159" l="1"/>
  <c r="M81" i="159"/>
  <c r="G81" i="160"/>
  <c r="L81" i="160" l="1"/>
  <c r="M81" i="160"/>
  <c r="G81" i="161"/>
  <c r="L81" i="161" l="1"/>
  <c r="G81" i="162"/>
  <c r="M81" i="161"/>
  <c r="L81" i="162" l="1"/>
  <c r="G81" i="163"/>
  <c r="M81" i="162"/>
  <c r="L81" i="163" l="1"/>
  <c r="M81" i="163"/>
  <c r="L82" i="164"/>
  <c r="M82" i="164"/>
  <c r="G82" i="38"/>
  <c r="G82" i="106" s="1"/>
  <c r="L82" i="106" l="1"/>
  <c r="M82" i="106"/>
  <c r="G82" i="107"/>
  <c r="L82" i="38"/>
  <c r="M82" i="38"/>
  <c r="L82" i="107" l="1"/>
  <c r="M82" i="107"/>
  <c r="G82" i="108"/>
  <c r="L82" i="108" l="1"/>
  <c r="G82" i="109"/>
  <c r="M82" i="108"/>
  <c r="L82" i="109" l="1"/>
  <c r="M82" i="109"/>
  <c r="G82" i="110"/>
  <c r="L82" i="110" l="1"/>
  <c r="M82" i="110"/>
  <c r="G82" i="111"/>
  <c r="L82" i="111" l="1"/>
  <c r="M82" i="111"/>
  <c r="G82" i="112"/>
  <c r="L82" i="112" l="1"/>
  <c r="G82" i="113"/>
  <c r="M82" i="112"/>
  <c r="L82" i="113" l="1"/>
  <c r="M82" i="113"/>
  <c r="G82" i="114"/>
  <c r="L82" i="114" l="1"/>
  <c r="M82" i="114"/>
  <c r="G82" i="115"/>
  <c r="L82" i="115" l="1"/>
  <c r="M82" i="115"/>
  <c r="G82" i="116"/>
  <c r="L82" i="116" l="1"/>
  <c r="G82" i="117"/>
  <c r="M82" i="116"/>
  <c r="L82" i="117" l="1"/>
  <c r="M82" i="117"/>
  <c r="G82" i="118"/>
  <c r="M82" i="118" l="1"/>
  <c r="L82" i="118"/>
  <c r="G82" i="119"/>
  <c r="L82" i="119" l="1"/>
  <c r="M82" i="119"/>
  <c r="G82" i="120"/>
  <c r="L82" i="120" l="1"/>
  <c r="G82" i="121"/>
  <c r="M82" i="120"/>
  <c r="L82" i="121" l="1"/>
  <c r="M82" i="121"/>
  <c r="G82" i="122"/>
  <c r="L82" i="122" l="1"/>
  <c r="M82" i="122"/>
  <c r="G82" i="123"/>
  <c r="L82" i="123" l="1"/>
  <c r="M82" i="123"/>
  <c r="G82" i="124"/>
  <c r="L82" i="124" l="1"/>
  <c r="G82" i="125"/>
  <c r="M82" i="124"/>
  <c r="L82" i="125" l="1"/>
  <c r="M82" i="125"/>
  <c r="G82" i="126"/>
  <c r="L82" i="126" l="1"/>
  <c r="M82" i="126"/>
  <c r="G82" i="127"/>
  <c r="L82" i="127" l="1"/>
  <c r="M82" i="127"/>
  <c r="G82" i="128"/>
  <c r="L82" i="128" l="1"/>
  <c r="G82" i="129"/>
  <c r="M82" i="128"/>
  <c r="L82" i="129" l="1"/>
  <c r="M82" i="129"/>
  <c r="G82" i="130"/>
  <c r="L82" i="130" l="1"/>
  <c r="M82" i="130"/>
  <c r="G82" i="131"/>
  <c r="L82" i="131" l="1"/>
  <c r="M82" i="131"/>
  <c r="G82" i="132"/>
  <c r="L82" i="132" l="1"/>
  <c r="G82" i="133"/>
  <c r="M82" i="132"/>
  <c r="L82" i="133" l="1"/>
  <c r="M82" i="133"/>
  <c r="G82" i="134"/>
  <c r="L82" i="134" l="1"/>
  <c r="M82" i="134"/>
  <c r="G82" i="135"/>
  <c r="L82" i="135" l="1"/>
  <c r="M82" i="135"/>
  <c r="G82" i="136"/>
  <c r="L82" i="136" l="1"/>
  <c r="G82" i="137"/>
  <c r="M82" i="136"/>
  <c r="L82" i="137" l="1"/>
  <c r="M82" i="137"/>
  <c r="G82" i="138"/>
  <c r="L82" i="138" l="1"/>
  <c r="M82" i="138"/>
  <c r="G82" i="139"/>
  <c r="L82" i="139" l="1"/>
  <c r="M82" i="139"/>
  <c r="G82" i="140"/>
  <c r="L82" i="140" l="1"/>
  <c r="G82" i="141"/>
  <c r="M82" i="140"/>
  <c r="L82" i="141" l="1"/>
  <c r="M82" i="141"/>
  <c r="G82" i="142"/>
  <c r="L82" i="142" l="1"/>
  <c r="M82" i="142"/>
  <c r="G82" i="143"/>
  <c r="L82" i="143" l="1"/>
  <c r="M82" i="143"/>
  <c r="G82" i="144"/>
  <c r="L82" i="144" l="1"/>
  <c r="G82" i="145"/>
  <c r="M82" i="144"/>
  <c r="L82" i="145" l="1"/>
  <c r="M82" i="145"/>
  <c r="G82" i="146"/>
  <c r="L82" i="146" l="1"/>
  <c r="M82" i="146"/>
  <c r="G82" i="147"/>
  <c r="L82" i="147" l="1"/>
  <c r="M82" i="147"/>
  <c r="G82" i="148"/>
  <c r="L82" i="148" l="1"/>
  <c r="G82" i="149"/>
  <c r="M82" i="148"/>
  <c r="L82" i="149" l="1"/>
  <c r="M82" i="149"/>
  <c r="G82" i="150"/>
  <c r="L82" i="150" l="1"/>
  <c r="M82" i="150"/>
  <c r="G82" i="151"/>
  <c r="L82" i="151" l="1"/>
  <c r="M82" i="151"/>
  <c r="G82" i="152"/>
  <c r="L82" i="152" l="1"/>
  <c r="G82" i="153"/>
  <c r="M82" i="152"/>
  <c r="L82" i="153" l="1"/>
  <c r="M82" i="153"/>
  <c r="G82" i="154"/>
  <c r="L82" i="154" l="1"/>
  <c r="M82" i="154"/>
  <c r="G82" i="155"/>
  <c r="L82" i="155" l="1"/>
  <c r="M82" i="155"/>
  <c r="G82" i="156"/>
  <c r="L82" i="156" l="1"/>
  <c r="G82" i="157"/>
  <c r="M82" i="156"/>
  <c r="L82" i="157" l="1"/>
  <c r="M82" i="157"/>
  <c r="G82" i="158"/>
  <c r="L82" i="158" l="1"/>
  <c r="M82" i="158"/>
  <c r="G82" i="159"/>
  <c r="L82" i="159" l="1"/>
  <c r="M82" i="159"/>
  <c r="G82" i="160"/>
  <c r="L82" i="160" l="1"/>
  <c r="G82" i="161"/>
  <c r="M82" i="160"/>
  <c r="L82" i="161" l="1"/>
  <c r="M82" i="161"/>
  <c r="G82" i="162"/>
  <c r="L82" i="162" l="1"/>
  <c r="G82" i="163"/>
  <c r="M82" i="162"/>
  <c r="L82" i="163" l="1"/>
  <c r="M82" i="163"/>
  <c r="L172" i="164"/>
  <c r="M172" i="164"/>
  <c r="L196" i="164"/>
  <c r="M196" i="164"/>
  <c r="M138" i="164"/>
  <c r="L138" i="164"/>
  <c r="L95" i="164"/>
  <c r="M95" i="164"/>
  <c r="M239" i="164"/>
  <c r="L239" i="164"/>
  <c r="M133" i="164"/>
  <c r="L133" i="164"/>
  <c r="L168" i="164"/>
  <c r="M168" i="164"/>
  <c r="L91" i="164"/>
  <c r="M91" i="164"/>
  <c r="L217" i="164"/>
  <c r="M217" i="164"/>
  <c r="M173" i="164"/>
  <c r="L173" i="164"/>
  <c r="M233" i="164"/>
  <c r="L233" i="164"/>
  <c r="L231" i="164"/>
  <c r="M231" i="164"/>
  <c r="M234" i="164"/>
  <c r="L234" i="164"/>
  <c r="L126" i="164"/>
  <c r="M126" i="164"/>
  <c r="M171" i="164"/>
  <c r="L171" i="164"/>
  <c r="M212" i="164"/>
  <c r="L212" i="164"/>
  <c r="L214" i="164"/>
  <c r="M214" i="164"/>
  <c r="L199" i="164"/>
  <c r="M199" i="164"/>
  <c r="L119" i="164"/>
  <c r="M119" i="164"/>
  <c r="L85" i="164"/>
  <c r="M85" i="164"/>
  <c r="L107" i="164"/>
  <c r="M107" i="164"/>
  <c r="M142" i="164"/>
  <c r="L142" i="164"/>
  <c r="M127" i="164"/>
  <c r="L127" i="164"/>
  <c r="L237" i="164"/>
  <c r="M237" i="164"/>
  <c r="L209" i="164"/>
  <c r="M209" i="164"/>
  <c r="L103" i="164"/>
  <c r="M103" i="164"/>
  <c r="L190" i="164"/>
  <c r="M190" i="164"/>
  <c r="M185" i="164"/>
  <c r="L185" i="164"/>
  <c r="M181" i="164"/>
  <c r="L181" i="164"/>
  <c r="M193" i="164"/>
  <c r="L193" i="164"/>
  <c r="L83" i="164"/>
  <c r="M187" i="164"/>
  <c r="L187" i="164"/>
  <c r="M129" i="164"/>
  <c r="L129" i="164"/>
  <c r="L211" i="164"/>
  <c r="M211" i="164"/>
  <c r="L143" i="164"/>
  <c r="M143" i="164"/>
  <c r="L183" i="164"/>
  <c r="M183" i="164"/>
  <c r="L125" i="164"/>
  <c r="M125" i="164"/>
  <c r="L198" i="164"/>
  <c r="M198" i="164"/>
  <c r="L148" i="164"/>
  <c r="M148" i="164"/>
  <c r="L146" i="164"/>
  <c r="M146" i="164"/>
  <c r="M96" i="164"/>
  <c r="L96" i="164"/>
  <c r="M140" i="164"/>
  <c r="L140" i="164"/>
  <c r="L195" i="164"/>
  <c r="M195" i="164"/>
  <c r="L218" i="164"/>
  <c r="M218" i="164"/>
  <c r="L101" i="164"/>
  <c r="M101" i="164"/>
  <c r="M158" i="164"/>
  <c r="L158" i="164"/>
  <c r="L163" i="164"/>
  <c r="M163" i="164"/>
  <c r="L121" i="164"/>
  <c r="M121" i="164"/>
  <c r="L99" i="164"/>
  <c r="M99" i="164"/>
  <c r="M215" i="164"/>
  <c r="L215" i="164"/>
  <c r="M114" i="164"/>
  <c r="L114" i="164"/>
  <c r="L222" i="164"/>
  <c r="M222" i="164"/>
  <c r="L223" i="164"/>
  <c r="M223" i="164"/>
  <c r="L228" i="164"/>
  <c r="M228" i="164"/>
  <c r="M112" i="164"/>
  <c r="L112" i="164"/>
  <c r="M157" i="164"/>
  <c r="L157" i="164"/>
  <c r="L152" i="164"/>
  <c r="M152" i="164"/>
  <c r="L220" i="164"/>
  <c r="M220" i="164"/>
  <c r="L115" i="164"/>
  <c r="M115" i="164"/>
  <c r="M128" i="164"/>
  <c r="L128" i="164"/>
  <c r="M165" i="164"/>
  <c r="L165" i="164"/>
  <c r="M151" i="164"/>
  <c r="L151" i="164"/>
  <c r="L116" i="164"/>
  <c r="M116" i="164"/>
  <c r="M174" i="164"/>
  <c r="L174" i="164"/>
  <c r="M179" i="164"/>
  <c r="L179" i="164"/>
  <c r="L131" i="164"/>
  <c r="M131" i="164"/>
  <c r="L108" i="164"/>
  <c r="M108" i="164"/>
  <c r="M188" i="164"/>
  <c r="L188" i="164"/>
  <c r="M120" i="164"/>
  <c r="L120" i="164"/>
  <c r="L219" i="164"/>
  <c r="M219" i="164"/>
  <c r="L135" i="164"/>
  <c r="M135" i="164"/>
  <c r="L204" i="164"/>
  <c r="M204" i="164"/>
  <c r="M110" i="164"/>
  <c r="L110" i="164"/>
  <c r="L86" i="164"/>
  <c r="M86" i="164"/>
  <c r="M221" i="164"/>
  <c r="L221" i="164"/>
  <c r="L166" i="164"/>
  <c r="M166" i="164"/>
  <c r="L229" i="164"/>
  <c r="M229" i="164"/>
  <c r="M137" i="164"/>
  <c r="L137" i="164"/>
  <c r="L232" i="164"/>
  <c r="M232" i="164"/>
  <c r="M210" i="164"/>
  <c r="L210" i="164"/>
  <c r="L227" i="164"/>
  <c r="M227" i="164"/>
  <c r="L159" i="164"/>
  <c r="M159" i="164"/>
  <c r="L156" i="164"/>
  <c r="M156" i="164"/>
  <c r="M200" i="164"/>
  <c r="L200" i="164"/>
  <c r="M92" i="164"/>
  <c r="L92" i="164"/>
  <c r="L102" i="164"/>
  <c r="M102" i="164"/>
  <c r="M225" i="164"/>
  <c r="L225" i="164"/>
  <c r="L192" i="164"/>
  <c r="M192" i="164"/>
  <c r="M147" i="164"/>
  <c r="L147" i="164"/>
  <c r="M90" i="164"/>
  <c r="L90" i="164"/>
  <c r="L84" i="164"/>
  <c r="M84" i="164"/>
  <c r="M89" i="164"/>
  <c r="L89" i="164"/>
  <c r="M136" i="164"/>
  <c r="L136" i="164"/>
  <c r="L111" i="164"/>
  <c r="M111" i="164"/>
  <c r="M226" i="164"/>
  <c r="L226" i="164"/>
  <c r="L141" i="164"/>
  <c r="M141" i="164"/>
  <c r="M105" i="164"/>
  <c r="L105" i="164"/>
  <c r="L236" i="164"/>
  <c r="M236" i="164"/>
  <c r="L224" i="164"/>
  <c r="M224" i="164"/>
  <c r="L216" i="164"/>
  <c r="M216" i="164"/>
  <c r="M134" i="164"/>
  <c r="L134" i="164"/>
  <c r="M139" i="164"/>
  <c r="L139" i="164"/>
  <c r="M207" i="164"/>
  <c r="L207" i="164"/>
  <c r="L88" i="164"/>
  <c r="M88" i="164"/>
  <c r="L149" i="164"/>
  <c r="M149" i="164"/>
  <c r="L113" i="164"/>
  <c r="M113" i="164"/>
  <c r="M177" i="164"/>
  <c r="L177" i="164"/>
  <c r="M124" i="164"/>
  <c r="L124" i="164"/>
  <c r="M182" i="164"/>
  <c r="L182" i="164"/>
  <c r="L93" i="164"/>
  <c r="M93" i="164"/>
  <c r="M144" i="164"/>
  <c r="L144" i="164"/>
  <c r="M164" i="164"/>
  <c r="L164" i="164"/>
  <c r="L130" i="164"/>
  <c r="M130" i="164"/>
  <c r="M170" i="164"/>
  <c r="L170" i="164"/>
  <c r="M167" i="164"/>
  <c r="L167" i="164"/>
  <c r="L205" i="164"/>
  <c r="M205" i="164"/>
  <c r="M213" i="164"/>
  <c r="L213" i="164"/>
  <c r="L87" i="164"/>
  <c r="M87" i="164"/>
  <c r="L178" i="164"/>
  <c r="M178" i="164"/>
  <c r="L175" i="164"/>
  <c r="M175" i="164"/>
  <c r="M104" i="164"/>
  <c r="L104" i="164"/>
  <c r="L189" i="164"/>
  <c r="M189" i="164"/>
  <c r="L208" i="164"/>
  <c r="M208" i="164"/>
  <c r="L180" i="164"/>
  <c r="M180" i="164"/>
  <c r="L155" i="164"/>
  <c r="M155" i="164"/>
  <c r="L184" i="164"/>
  <c r="M184" i="164"/>
  <c r="M100" i="164"/>
  <c r="L100" i="164"/>
  <c r="L186" i="164"/>
  <c r="M186" i="164"/>
  <c r="L161" i="164"/>
  <c r="M161" i="164"/>
  <c r="M176" i="164"/>
  <c r="L176" i="164"/>
  <c r="M169" i="164"/>
  <c r="L169" i="164"/>
  <c r="L197" i="164"/>
  <c r="M197" i="164"/>
  <c r="M162" i="164"/>
  <c r="L162" i="164"/>
  <c r="M206" i="164"/>
  <c r="L206" i="164"/>
  <c r="L160" i="164"/>
  <c r="M160" i="164"/>
  <c r="L194" i="164"/>
  <c r="M194" i="164"/>
  <c r="L106" i="164"/>
  <c r="M106" i="164"/>
  <c r="M97" i="164"/>
  <c r="L97" i="164"/>
  <c r="M94" i="164"/>
  <c r="L94" i="164"/>
  <c r="L238" i="164"/>
  <c r="M238" i="164"/>
  <c r="M201" i="164"/>
  <c r="L201" i="164"/>
  <c r="L117" i="164"/>
  <c r="M117" i="164"/>
  <c r="M230" i="164"/>
  <c r="L230" i="164"/>
  <c r="M98" i="164"/>
  <c r="L98" i="164"/>
  <c r="L132" i="164"/>
  <c r="M132" i="164"/>
  <c r="L153" i="164"/>
  <c r="M153" i="164"/>
  <c r="M154" i="164"/>
  <c r="L154" i="164"/>
  <c r="L150" i="164"/>
  <c r="M150" i="164"/>
  <c r="M118" i="164"/>
  <c r="L118" i="164"/>
  <c r="M145" i="164"/>
  <c r="L145" i="164"/>
  <c r="M122" i="164"/>
  <c r="L122" i="164"/>
  <c r="M203" i="164"/>
  <c r="L203" i="164"/>
  <c r="L235" i="164"/>
  <c r="M235" i="164"/>
  <c r="G95" i="38"/>
  <c r="G136" i="38"/>
  <c r="G97" i="38"/>
  <c r="G97" i="106" s="1"/>
  <c r="G115" i="38"/>
  <c r="G115" i="106" s="1"/>
  <c r="L109" i="164"/>
  <c r="M109" i="164"/>
  <c r="M191" i="164"/>
  <c r="L191" i="164"/>
  <c r="G151" i="38"/>
  <c r="G162" i="38"/>
  <c r="G162" i="106" s="1"/>
  <c r="G224" i="38"/>
  <c r="G224" i="106" s="1"/>
  <c r="G222" i="38"/>
  <c r="G222" i="106" s="1"/>
  <c r="M202" i="164"/>
  <c r="L202" i="164"/>
  <c r="G123" i="106"/>
  <c r="G107" i="38"/>
  <c r="G203" i="38"/>
  <c r="G203" i="106" s="1"/>
  <c r="G158" i="38"/>
  <c r="G158" i="106" s="1"/>
  <c r="G165" i="38"/>
  <c r="G165" i="106" s="1"/>
  <c r="G209" i="38"/>
  <c r="G209" i="106" s="1"/>
  <c r="G145" i="38"/>
  <c r="G145" i="106" s="1"/>
  <c r="G176" i="38"/>
  <c r="G88" i="38"/>
  <c r="G88" i="106" s="1"/>
  <c r="G110" i="38"/>
  <c r="G110" i="106" s="1"/>
  <c r="G214" i="38"/>
  <c r="G214" i="106" s="1"/>
  <c r="G202" i="38"/>
  <c r="G168" i="38"/>
  <c r="G168" i="106" s="1"/>
  <c r="G226" i="38"/>
  <c r="G226" i="106" s="1"/>
  <c r="G93" i="38"/>
  <c r="G93" i="106" s="1"/>
  <c r="G134" i="38"/>
  <c r="G134" i="106" s="1"/>
  <c r="G178" i="38"/>
  <c r="G178" i="106" s="1"/>
  <c r="G119" i="38"/>
  <c r="G148" i="38"/>
  <c r="G167" i="38"/>
  <c r="G135" i="38"/>
  <c r="G135" i="106" s="1"/>
  <c r="G135" i="107" s="1"/>
  <c r="G230" i="38"/>
  <c r="G230" i="106" s="1"/>
  <c r="G219" i="38"/>
  <c r="G219" i="106" s="1"/>
  <c r="G208" i="38"/>
  <c r="G150" i="38"/>
  <c r="G160" i="38"/>
  <c r="G160" i="106" s="1"/>
  <c r="G121" i="106"/>
  <c r="G101" i="38"/>
  <c r="G101" i="106" s="1"/>
  <c r="G228" i="38"/>
  <c r="G215" i="38"/>
  <c r="G215" i="106" s="1"/>
  <c r="G215" i="107" s="1"/>
  <c r="G237" i="38"/>
  <c r="G237" i="106" s="1"/>
  <c r="G120" i="106"/>
  <c r="G120" i="107" s="1"/>
  <c r="G184" i="38"/>
  <c r="G184" i="106" s="1"/>
  <c r="G211" i="38"/>
  <c r="G211" i="106" s="1"/>
  <c r="G126" i="38"/>
  <c r="G126" i="106" s="1"/>
  <c r="G86" i="38"/>
  <c r="G86" i="106" s="1"/>
  <c r="G102" i="38"/>
  <c r="G102" i="106" s="1"/>
  <c r="G90" i="38"/>
  <c r="G90" i="106" s="1"/>
  <c r="G112" i="38"/>
  <c r="G179" i="38"/>
  <c r="G141" i="38"/>
  <c r="G213" i="38"/>
  <c r="G213" i="106" s="1"/>
  <c r="G98" i="38"/>
  <c r="G98" i="106" s="1"/>
  <c r="G193" i="38"/>
  <c r="G193" i="106" s="1"/>
  <c r="G193" i="107" s="1"/>
  <c r="G132" i="38"/>
  <c r="G132" i="106" s="1"/>
  <c r="G206" i="38"/>
  <c r="G206" i="106" s="1"/>
  <c r="G191" i="38"/>
  <c r="G183" i="38"/>
  <c r="G183" i="106" s="1"/>
  <c r="G188" i="38"/>
  <c r="G188" i="106" s="1"/>
  <c r="G161" i="38"/>
  <c r="G161" i="106" s="1"/>
  <c r="G144" i="38"/>
  <c r="G144" i="106" s="1"/>
  <c r="G216" i="38"/>
  <c r="G216" i="106" s="1"/>
  <c r="G111" i="38"/>
  <c r="G133" i="38"/>
  <c r="G133" i="106" s="1"/>
  <c r="G175" i="38"/>
  <c r="G175" i="106" s="1"/>
  <c r="G175" i="107" s="1"/>
  <c r="G147" i="38"/>
  <c r="G147" i="106" s="1"/>
  <c r="G181" i="38"/>
  <c r="G181" i="106" s="1"/>
  <c r="G185" i="38"/>
  <c r="G185" i="106" s="1"/>
  <c r="G137" i="38"/>
  <c r="G137" i="106" s="1"/>
  <c r="G114" i="38"/>
  <c r="G114" i="106" s="1"/>
  <c r="G207" i="38"/>
  <c r="G207" i="106" s="1"/>
  <c r="G177" i="38"/>
  <c r="G177" i="106" s="1"/>
  <c r="G221" i="38"/>
  <c r="G194" i="38"/>
  <c r="G194" i="106" s="1"/>
  <c r="G197" i="38"/>
  <c r="G197" i="106" s="1"/>
  <c r="G138" i="38"/>
  <c r="G138" i="106" s="1"/>
  <c r="G108" i="38"/>
  <c r="G108" i="106" s="1"/>
  <c r="G100" i="38"/>
  <c r="G100" i="106" s="1"/>
  <c r="G189" i="38"/>
  <c r="G189" i="106" s="1"/>
  <c r="G201" i="38"/>
  <c r="G142" i="38"/>
  <c r="G128" i="38"/>
  <c r="G128" i="106" s="1"/>
  <c r="G174" i="38"/>
  <c r="G131" i="38"/>
  <c r="G131" i="106" s="1"/>
  <c r="G118" i="38"/>
  <c r="G118" i="106" s="1"/>
  <c r="G173" i="38"/>
  <c r="G173" i="106" s="1"/>
  <c r="G227" i="38"/>
  <c r="G227" i="106" s="1"/>
  <c r="G116" i="38"/>
  <c r="G84" i="38"/>
  <c r="G84" i="106" s="1"/>
  <c r="G104" i="38"/>
  <c r="G104" i="106" s="1"/>
  <c r="G117" i="38"/>
  <c r="G117" i="106" s="1"/>
  <c r="G124" i="38"/>
  <c r="G124" i="106" s="1"/>
  <c r="G210" i="38"/>
  <c r="G210" i="106" s="1"/>
  <c r="G236" i="38"/>
  <c r="G236" i="106" s="1"/>
  <c r="G152" i="38"/>
  <c r="G152" i="106" s="1"/>
  <c r="G170" i="38"/>
  <c r="G94" i="38"/>
  <c r="G94" i="106" s="1"/>
  <c r="G190" i="38"/>
  <c r="G190" i="106" s="1"/>
  <c r="G166" i="38"/>
  <c r="G166" i="106" s="1"/>
  <c r="G238" i="38"/>
  <c r="G238" i="106" s="1"/>
  <c r="G172" i="38"/>
  <c r="G172" i="106" s="1"/>
  <c r="G125" i="38"/>
  <c r="G125" i="106" s="1"/>
  <c r="G103" i="38"/>
  <c r="G198" i="38"/>
  <c r="G198" i="106" s="1"/>
  <c r="G106" i="38"/>
  <c r="G106" i="106" s="1"/>
  <c r="G89" i="38"/>
  <c r="G89" i="106" s="1"/>
  <c r="G156" i="38"/>
  <c r="G156" i="106" s="1"/>
  <c r="G87" i="38"/>
  <c r="G87" i="106" s="1"/>
  <c r="G220" i="38"/>
  <c r="G220" i="106" s="1"/>
  <c r="G96" i="38"/>
  <c r="G200" i="38"/>
  <c r="G200" i="106" s="1"/>
  <c r="G130" i="38"/>
  <c r="G130" i="106" s="1"/>
  <c r="G199" i="38"/>
  <c r="G186" i="38"/>
  <c r="G186" i="106" s="1"/>
  <c r="G140" i="38"/>
  <c r="G140" i="106" s="1"/>
  <c r="G91" i="38"/>
  <c r="G91" i="106" s="1"/>
  <c r="G109" i="38"/>
  <c r="G109" i="106" s="1"/>
  <c r="G195" i="38"/>
  <c r="G180" i="38"/>
  <c r="G113" i="38"/>
  <c r="G113" i="106" s="1"/>
  <c r="G105" i="38"/>
  <c r="G99" i="38"/>
  <c r="G99" i="106" s="1"/>
  <c r="G169" i="38"/>
  <c r="G169" i="106" s="1"/>
  <c r="G204" i="38"/>
  <c r="G204" i="106" s="1"/>
  <c r="G205" i="38"/>
  <c r="G205" i="106" s="1"/>
  <c r="G192" i="38"/>
  <c r="G192" i="106" s="1"/>
  <c r="G164" i="38"/>
  <c r="G155" i="38"/>
  <c r="G155" i="106" s="1"/>
  <c r="G223" i="38"/>
  <c r="G223" i="106" s="1"/>
  <c r="G154" i="38"/>
  <c r="G154" i="106" s="1"/>
  <c r="G127" i="38"/>
  <c r="G127" i="106" s="1"/>
  <c r="G212" i="38"/>
  <c r="G212" i="106" s="1"/>
  <c r="G153" i="38"/>
  <c r="G153" i="106" s="1"/>
  <c r="G225" i="38"/>
  <c r="G225" i="106" s="1"/>
  <c r="G129" i="38"/>
  <c r="G129" i="106" s="1"/>
  <c r="G85" i="38"/>
  <c r="G233" i="38"/>
  <c r="G233" i="106" s="1"/>
  <c r="G232" i="38"/>
  <c r="G232" i="106" s="1"/>
  <c r="G139" i="38"/>
  <c r="G182" i="38"/>
  <c r="G182" i="106" s="1"/>
  <c r="G182" i="107" s="1"/>
  <c r="G235" i="38"/>
  <c r="G235" i="106" s="1"/>
  <c r="G157" i="38"/>
  <c r="G229" i="38"/>
  <c r="G234" i="38"/>
  <c r="G234" i="106" s="1"/>
  <c r="G163" i="38"/>
  <c r="G163" i="106" s="1"/>
  <c r="G171" i="38"/>
  <c r="G217" i="38"/>
  <c r="G217" i="106" s="1"/>
  <c r="G146" i="38"/>
  <c r="G146" i="106" s="1"/>
  <c r="G196" i="38"/>
  <c r="G196" i="106" s="1"/>
  <c r="G92" i="38"/>
  <c r="G92" i="106" s="1"/>
  <c r="G231" i="38"/>
  <c r="G239" i="38"/>
  <c r="G239" i="106" s="1"/>
  <c r="G159" i="38"/>
  <c r="G159" i="106" s="1"/>
  <c r="G149" i="38"/>
  <c r="G149" i="106" s="1"/>
  <c r="G218" i="38"/>
  <c r="G218" i="106" s="1"/>
  <c r="M83" i="164"/>
  <c r="G83" i="38"/>
  <c r="L83" i="38" s="1"/>
  <c r="G143" i="38"/>
  <c r="G187" i="38"/>
  <c r="G187" i="106" s="1"/>
  <c r="G83" i="106" l="1"/>
  <c r="M159" i="106"/>
  <c r="L159" i="106"/>
  <c r="G159" i="107"/>
  <c r="L163" i="106"/>
  <c r="M163" i="106"/>
  <c r="G163" i="107"/>
  <c r="L232" i="106"/>
  <c r="M232" i="106"/>
  <c r="G232" i="107"/>
  <c r="M154" i="106"/>
  <c r="L154" i="106"/>
  <c r="G154" i="107"/>
  <c r="M186" i="106"/>
  <c r="L186" i="106"/>
  <c r="G186" i="107"/>
  <c r="M166" i="106"/>
  <c r="L166" i="106"/>
  <c r="G166" i="107"/>
  <c r="M117" i="106"/>
  <c r="L117" i="106"/>
  <c r="G117" i="107"/>
  <c r="M239" i="106"/>
  <c r="L239" i="106"/>
  <c r="G239" i="107"/>
  <c r="L146" i="106"/>
  <c r="M146" i="106"/>
  <c r="G146" i="107"/>
  <c r="M234" i="106"/>
  <c r="L234" i="106"/>
  <c r="G234" i="107"/>
  <c r="L233" i="106"/>
  <c r="M233" i="106"/>
  <c r="G233" i="107"/>
  <c r="M223" i="106"/>
  <c r="L223" i="106"/>
  <c r="G223" i="107"/>
  <c r="M109" i="106"/>
  <c r="L109" i="106"/>
  <c r="G109" i="107"/>
  <c r="M89" i="106"/>
  <c r="L89" i="106"/>
  <c r="G89" i="107"/>
  <c r="M190" i="106"/>
  <c r="L190" i="106"/>
  <c r="G190" i="107"/>
  <c r="L104" i="106"/>
  <c r="M104" i="106"/>
  <c r="G104" i="107"/>
  <c r="L173" i="106"/>
  <c r="M173" i="106"/>
  <c r="G173" i="107"/>
  <c r="M218" i="106"/>
  <c r="L218" i="106"/>
  <c r="G218" i="107"/>
  <c r="M217" i="106"/>
  <c r="L217" i="106"/>
  <c r="G217" i="107"/>
  <c r="M212" i="106"/>
  <c r="L212" i="106"/>
  <c r="G212" i="107"/>
  <c r="L155" i="106"/>
  <c r="M155" i="106"/>
  <c r="G155" i="107"/>
  <c r="L204" i="106"/>
  <c r="M204" i="106"/>
  <c r="G204" i="107"/>
  <c r="M113" i="106"/>
  <c r="L113" i="106"/>
  <c r="G113" i="107"/>
  <c r="L91" i="106"/>
  <c r="M91" i="106"/>
  <c r="G91" i="107"/>
  <c r="L130" i="106"/>
  <c r="M130" i="106"/>
  <c r="G130" i="107"/>
  <c r="M87" i="106"/>
  <c r="L87" i="106"/>
  <c r="G87" i="107"/>
  <c r="L106" i="106"/>
  <c r="M106" i="106"/>
  <c r="G106" i="107"/>
  <c r="L172" i="106"/>
  <c r="M172" i="106"/>
  <c r="G172" i="107"/>
  <c r="M94" i="106"/>
  <c r="L94" i="106"/>
  <c r="G94" i="107"/>
  <c r="M210" i="106"/>
  <c r="L210" i="106"/>
  <c r="G210" i="107"/>
  <c r="L84" i="106"/>
  <c r="M84" i="106"/>
  <c r="G84" i="107"/>
  <c r="L118" i="106"/>
  <c r="M118" i="106"/>
  <c r="G118" i="107"/>
  <c r="L235" i="106"/>
  <c r="M235" i="106"/>
  <c r="G235" i="107"/>
  <c r="L225" i="106"/>
  <c r="M225" i="106"/>
  <c r="G225" i="107"/>
  <c r="L192" i="106"/>
  <c r="M192" i="106"/>
  <c r="G192" i="107"/>
  <c r="M99" i="106"/>
  <c r="L99" i="106"/>
  <c r="G99" i="107"/>
  <c r="L152" i="106"/>
  <c r="M152" i="106"/>
  <c r="G152" i="107"/>
  <c r="L227" i="106"/>
  <c r="M227" i="106"/>
  <c r="G227" i="107"/>
  <c r="L187" i="106"/>
  <c r="M187" i="106"/>
  <c r="G187" i="107"/>
  <c r="M182" i="107"/>
  <c r="L182" i="107"/>
  <c r="G182" i="108"/>
  <c r="L153" i="106"/>
  <c r="M153" i="106"/>
  <c r="G153" i="107"/>
  <c r="L205" i="106"/>
  <c r="M205" i="106"/>
  <c r="G205" i="107"/>
  <c r="M220" i="106"/>
  <c r="L220" i="106"/>
  <c r="G220" i="107"/>
  <c r="M125" i="106"/>
  <c r="L125" i="106"/>
  <c r="G125" i="107"/>
  <c r="L236" i="106"/>
  <c r="M236" i="106"/>
  <c r="G236" i="107"/>
  <c r="L128" i="106"/>
  <c r="M128" i="106"/>
  <c r="G128" i="107"/>
  <c r="M149" i="106"/>
  <c r="L149" i="106"/>
  <c r="G149" i="107"/>
  <c r="L92" i="106"/>
  <c r="M92" i="106"/>
  <c r="G92" i="107"/>
  <c r="L129" i="106"/>
  <c r="M129" i="106"/>
  <c r="G129" i="107"/>
  <c r="M127" i="106"/>
  <c r="L127" i="106"/>
  <c r="G127" i="107"/>
  <c r="M169" i="106"/>
  <c r="L169" i="106"/>
  <c r="G169" i="107"/>
  <c r="M140" i="106"/>
  <c r="L140" i="106"/>
  <c r="G140" i="107"/>
  <c r="M200" i="106"/>
  <c r="L200" i="106"/>
  <c r="G200" i="107"/>
  <c r="M198" i="106"/>
  <c r="L198" i="106"/>
  <c r="G198" i="107"/>
  <c r="L238" i="106"/>
  <c r="M238" i="106"/>
  <c r="G238" i="107"/>
  <c r="L124" i="106"/>
  <c r="M124" i="106"/>
  <c r="G124" i="107"/>
  <c r="L131" i="106"/>
  <c r="M131" i="106"/>
  <c r="G131" i="107"/>
  <c r="L196" i="106"/>
  <c r="M196" i="106"/>
  <c r="G196" i="107"/>
  <c r="M143" i="38"/>
  <c r="L143" i="38"/>
  <c r="L83" i="106"/>
  <c r="M231" i="38"/>
  <c r="L231" i="38"/>
  <c r="M171" i="38"/>
  <c r="L171" i="38"/>
  <c r="L229" i="38"/>
  <c r="M229" i="38"/>
  <c r="L157" i="38"/>
  <c r="M157" i="38"/>
  <c r="M139" i="38"/>
  <c r="L139" i="38"/>
  <c r="M85" i="38"/>
  <c r="L85" i="38"/>
  <c r="M164" i="38"/>
  <c r="L164" i="38"/>
  <c r="L105" i="38"/>
  <c r="M105" i="38"/>
  <c r="M180" i="38"/>
  <c r="L180" i="38"/>
  <c r="M195" i="38"/>
  <c r="L195" i="38"/>
  <c r="L199" i="38"/>
  <c r="M199" i="38"/>
  <c r="M96" i="38"/>
  <c r="L96" i="38"/>
  <c r="L156" i="106"/>
  <c r="M156" i="106"/>
  <c r="M103" i="38"/>
  <c r="L103" i="38"/>
  <c r="M170" i="38"/>
  <c r="L170" i="38"/>
  <c r="L116" i="38"/>
  <c r="M116" i="38"/>
  <c r="M174" i="38"/>
  <c r="L174" i="38"/>
  <c r="M142" i="38"/>
  <c r="L142" i="38"/>
  <c r="M201" i="38"/>
  <c r="L201" i="38"/>
  <c r="L108" i="106"/>
  <c r="M108" i="106"/>
  <c r="G108" i="107"/>
  <c r="L137" i="106"/>
  <c r="M137" i="106"/>
  <c r="G137" i="107"/>
  <c r="L175" i="107"/>
  <c r="M175" i="107"/>
  <c r="G175" i="108"/>
  <c r="L188" i="106"/>
  <c r="M188" i="106"/>
  <c r="G188" i="107"/>
  <c r="M132" i="106"/>
  <c r="L132" i="106"/>
  <c r="G132" i="107"/>
  <c r="M213" i="106"/>
  <c r="L213" i="106"/>
  <c r="G213" i="107"/>
  <c r="L90" i="106"/>
  <c r="M90" i="106"/>
  <c r="G90" i="107"/>
  <c r="M211" i="106"/>
  <c r="L211" i="106"/>
  <c r="G211" i="107"/>
  <c r="M237" i="106"/>
  <c r="L237" i="106"/>
  <c r="G237" i="107"/>
  <c r="L101" i="106"/>
  <c r="M101" i="106"/>
  <c r="G101" i="107"/>
  <c r="L178" i="106"/>
  <c r="M178" i="106"/>
  <c r="G178" i="107"/>
  <c r="M168" i="106"/>
  <c r="L168" i="106"/>
  <c r="G168" i="107"/>
  <c r="L88" i="106"/>
  <c r="M88" i="106"/>
  <c r="G88" i="107"/>
  <c r="L165" i="106"/>
  <c r="M165" i="106"/>
  <c r="G165" i="107"/>
  <c r="L123" i="106"/>
  <c r="M123" i="106"/>
  <c r="G123" i="107"/>
  <c r="M83" i="38"/>
  <c r="L218" i="38"/>
  <c r="M218" i="38"/>
  <c r="L149" i="38"/>
  <c r="M149" i="38"/>
  <c r="M159" i="38"/>
  <c r="L159" i="38"/>
  <c r="L92" i="38"/>
  <c r="M92" i="38"/>
  <c r="M146" i="38"/>
  <c r="L146" i="38"/>
  <c r="L217" i="38"/>
  <c r="M217" i="38"/>
  <c r="M234" i="38"/>
  <c r="L234" i="38"/>
  <c r="M235" i="38"/>
  <c r="L235" i="38"/>
  <c r="M233" i="38"/>
  <c r="L233" i="38"/>
  <c r="M225" i="38"/>
  <c r="L225" i="38"/>
  <c r="M155" i="38"/>
  <c r="L155" i="38"/>
  <c r="L99" i="38"/>
  <c r="M99" i="38"/>
  <c r="L109" i="38"/>
  <c r="M109" i="38"/>
  <c r="M220" i="38"/>
  <c r="L220" i="38"/>
  <c r="M87" i="38"/>
  <c r="L87" i="38"/>
  <c r="M156" i="38"/>
  <c r="L156" i="38"/>
  <c r="L94" i="38"/>
  <c r="M94" i="38"/>
  <c r="L84" i="38"/>
  <c r="M84" i="38"/>
  <c r="M128" i="38"/>
  <c r="L128" i="38"/>
  <c r="M138" i="106"/>
  <c r="L138" i="106"/>
  <c r="G138" i="107"/>
  <c r="M177" i="106"/>
  <c r="L177" i="106"/>
  <c r="G177" i="107"/>
  <c r="L185" i="106"/>
  <c r="M185" i="106"/>
  <c r="G185" i="107"/>
  <c r="L216" i="106"/>
  <c r="M216" i="106"/>
  <c r="G216" i="107"/>
  <c r="M183" i="106"/>
  <c r="L183" i="106"/>
  <c r="G183" i="107"/>
  <c r="M193" i="107"/>
  <c r="L193" i="107"/>
  <c r="G193" i="108"/>
  <c r="M102" i="106"/>
  <c r="L102" i="106"/>
  <c r="G102" i="107"/>
  <c r="L184" i="106"/>
  <c r="M184" i="106"/>
  <c r="G184" i="107"/>
  <c r="M215" i="107"/>
  <c r="L215" i="107"/>
  <c r="G215" i="108"/>
  <c r="L121" i="106"/>
  <c r="M121" i="106"/>
  <c r="G121" i="107"/>
  <c r="L219" i="106"/>
  <c r="M219" i="106"/>
  <c r="G219" i="107"/>
  <c r="M134" i="106"/>
  <c r="L134" i="106"/>
  <c r="G134" i="107"/>
  <c r="L158" i="106"/>
  <c r="M158" i="106"/>
  <c r="G158" i="107"/>
  <c r="M239" i="38"/>
  <c r="L239" i="38"/>
  <c r="L196" i="38"/>
  <c r="M196" i="38"/>
  <c r="L163" i="38"/>
  <c r="M163" i="38"/>
  <c r="L182" i="106"/>
  <c r="M182" i="106"/>
  <c r="M232" i="38"/>
  <c r="L232" i="38"/>
  <c r="M129" i="38"/>
  <c r="L129" i="38"/>
  <c r="M113" i="38"/>
  <c r="L113" i="38"/>
  <c r="M186" i="38"/>
  <c r="L186" i="38"/>
  <c r="M200" i="38"/>
  <c r="L200" i="38"/>
  <c r="M172" i="38"/>
  <c r="L172" i="38"/>
  <c r="L238" i="38"/>
  <c r="M238" i="38"/>
  <c r="L166" i="38"/>
  <c r="M166" i="38"/>
  <c r="L152" i="38"/>
  <c r="M152" i="38"/>
  <c r="M236" i="38"/>
  <c r="L236" i="38"/>
  <c r="M124" i="38"/>
  <c r="L124" i="38"/>
  <c r="M173" i="38"/>
  <c r="L173" i="38"/>
  <c r="L118" i="38"/>
  <c r="M118" i="38"/>
  <c r="L189" i="106"/>
  <c r="M189" i="106"/>
  <c r="G189" i="107"/>
  <c r="M197" i="106"/>
  <c r="L197" i="106"/>
  <c r="G197" i="107"/>
  <c r="L207" i="106"/>
  <c r="M207" i="106"/>
  <c r="G207" i="107"/>
  <c r="M181" i="106"/>
  <c r="L181" i="106"/>
  <c r="G181" i="107"/>
  <c r="M144" i="106"/>
  <c r="L144" i="106"/>
  <c r="G144" i="107"/>
  <c r="L86" i="106"/>
  <c r="M86" i="106"/>
  <c r="G86" i="107"/>
  <c r="L120" i="107"/>
  <c r="M120" i="107"/>
  <c r="G120" i="108"/>
  <c r="M160" i="106"/>
  <c r="L160" i="106"/>
  <c r="G160" i="107"/>
  <c r="M230" i="106"/>
  <c r="L230" i="106"/>
  <c r="G230" i="107"/>
  <c r="M93" i="106"/>
  <c r="L93" i="106"/>
  <c r="G93" i="107"/>
  <c r="M214" i="106"/>
  <c r="L214" i="106"/>
  <c r="G214" i="107"/>
  <c r="M145" i="106"/>
  <c r="L145" i="106"/>
  <c r="G145" i="107"/>
  <c r="L203" i="106"/>
  <c r="M203" i="106"/>
  <c r="G203" i="107"/>
  <c r="L187" i="38"/>
  <c r="M187" i="38"/>
  <c r="G143" i="106"/>
  <c r="G83" i="107"/>
  <c r="G231" i="106"/>
  <c r="G171" i="106"/>
  <c r="G229" i="106"/>
  <c r="G157" i="106"/>
  <c r="M182" i="38"/>
  <c r="L182" i="38"/>
  <c r="G139" i="106"/>
  <c r="G85" i="106"/>
  <c r="M153" i="38"/>
  <c r="L153" i="38"/>
  <c r="M212" i="38"/>
  <c r="L212" i="38"/>
  <c r="L127" i="38"/>
  <c r="M127" i="38"/>
  <c r="M154" i="38"/>
  <c r="L154" i="38"/>
  <c r="M223" i="38"/>
  <c r="L223" i="38"/>
  <c r="G164" i="106"/>
  <c r="M192" i="38"/>
  <c r="L192" i="38"/>
  <c r="M205" i="38"/>
  <c r="L205" i="38"/>
  <c r="M204" i="38"/>
  <c r="L204" i="38"/>
  <c r="L169" i="38"/>
  <c r="M169" i="38"/>
  <c r="G105" i="106"/>
  <c r="G180" i="106"/>
  <c r="G195" i="106"/>
  <c r="M91" i="38"/>
  <c r="L91" i="38"/>
  <c r="L140" i="38"/>
  <c r="M140" i="38"/>
  <c r="G199" i="106"/>
  <c r="M130" i="38"/>
  <c r="L130" i="38"/>
  <c r="G96" i="106"/>
  <c r="G156" i="107"/>
  <c r="M89" i="38"/>
  <c r="L89" i="38"/>
  <c r="M106" i="38"/>
  <c r="L106" i="38"/>
  <c r="M198" i="38"/>
  <c r="L198" i="38"/>
  <c r="G103" i="106"/>
  <c r="M125" i="38"/>
  <c r="L125" i="38"/>
  <c r="M190" i="38"/>
  <c r="L190" i="38"/>
  <c r="G170" i="106"/>
  <c r="L210" i="38"/>
  <c r="M210" i="38"/>
  <c r="M117" i="38"/>
  <c r="L117" i="38"/>
  <c r="M104" i="38"/>
  <c r="L104" i="38"/>
  <c r="M83" i="106"/>
  <c r="G116" i="106"/>
  <c r="M227" i="38"/>
  <c r="L227" i="38"/>
  <c r="L131" i="38"/>
  <c r="M131" i="38"/>
  <c r="G174" i="106"/>
  <c r="G142" i="106"/>
  <c r="G201" i="106"/>
  <c r="L100" i="106"/>
  <c r="M100" i="106"/>
  <c r="G100" i="107"/>
  <c r="L194" i="106"/>
  <c r="M194" i="106"/>
  <c r="G194" i="107"/>
  <c r="M114" i="106"/>
  <c r="L114" i="106"/>
  <c r="G114" i="107"/>
  <c r="L147" i="106"/>
  <c r="M147" i="106"/>
  <c r="G147" i="107"/>
  <c r="M133" i="106"/>
  <c r="L133" i="106"/>
  <c r="G133" i="107"/>
  <c r="L161" i="106"/>
  <c r="M161" i="106"/>
  <c r="G161" i="107"/>
  <c r="M206" i="106"/>
  <c r="L206" i="106"/>
  <c r="G206" i="107"/>
  <c r="M98" i="106"/>
  <c r="L98" i="106"/>
  <c r="G98" i="107"/>
  <c r="L126" i="106"/>
  <c r="M126" i="106"/>
  <c r="G126" i="107"/>
  <c r="L135" i="107"/>
  <c r="M135" i="107"/>
  <c r="G135" i="108"/>
  <c r="M226" i="106"/>
  <c r="L226" i="106"/>
  <c r="G226" i="107"/>
  <c r="L110" i="106"/>
  <c r="M110" i="106"/>
  <c r="G110" i="107"/>
  <c r="M209" i="106"/>
  <c r="L209" i="106"/>
  <c r="G209" i="107"/>
  <c r="M221" i="38"/>
  <c r="L221" i="38"/>
  <c r="M175" i="38"/>
  <c r="L175" i="38"/>
  <c r="M122" i="38"/>
  <c r="L122" i="38"/>
  <c r="L111" i="38"/>
  <c r="M111" i="38"/>
  <c r="L191" i="38"/>
  <c r="M191" i="38"/>
  <c r="M193" i="38"/>
  <c r="L193" i="38"/>
  <c r="M141" i="38"/>
  <c r="L141" i="38"/>
  <c r="M179" i="38"/>
  <c r="L179" i="38"/>
  <c r="M112" i="38"/>
  <c r="L112" i="38"/>
  <c r="L228" i="38"/>
  <c r="M228" i="38"/>
  <c r="M150" i="38"/>
  <c r="L150" i="38"/>
  <c r="L208" i="38"/>
  <c r="M208" i="38"/>
  <c r="L135" i="38"/>
  <c r="M135" i="38"/>
  <c r="L167" i="38"/>
  <c r="M167" i="38"/>
  <c r="M148" i="38"/>
  <c r="L148" i="38"/>
  <c r="L119" i="38"/>
  <c r="M119" i="38"/>
  <c r="M202" i="38"/>
  <c r="L202" i="38"/>
  <c r="L176" i="38"/>
  <c r="M176" i="38"/>
  <c r="L107" i="38"/>
  <c r="M107" i="38"/>
  <c r="L224" i="106"/>
  <c r="M224" i="106"/>
  <c r="G224" i="107"/>
  <c r="L97" i="106"/>
  <c r="M97" i="106"/>
  <c r="G97" i="107"/>
  <c r="M100" i="38"/>
  <c r="L100" i="38"/>
  <c r="M194" i="38"/>
  <c r="L194" i="38"/>
  <c r="L144" i="38"/>
  <c r="M144" i="38"/>
  <c r="L98" i="38"/>
  <c r="M98" i="38"/>
  <c r="L90" i="38"/>
  <c r="M90" i="38"/>
  <c r="L184" i="38"/>
  <c r="M184" i="38"/>
  <c r="L120" i="106"/>
  <c r="M120" i="106"/>
  <c r="L215" i="106"/>
  <c r="M215" i="106"/>
  <c r="L160" i="38"/>
  <c r="M160" i="38"/>
  <c r="M230" i="38"/>
  <c r="L230" i="38"/>
  <c r="L226" i="38"/>
  <c r="M226" i="38"/>
  <c r="L168" i="38"/>
  <c r="M168" i="38"/>
  <c r="M110" i="38"/>
  <c r="L110" i="38"/>
  <c r="L209" i="38"/>
  <c r="M209" i="38"/>
  <c r="L162" i="106"/>
  <c r="M162" i="106"/>
  <c r="G162" i="107"/>
  <c r="M189" i="38"/>
  <c r="L189" i="38"/>
  <c r="L207" i="38"/>
  <c r="M207" i="38"/>
  <c r="L114" i="38"/>
  <c r="M114" i="38"/>
  <c r="M181" i="38"/>
  <c r="L181" i="38"/>
  <c r="L133" i="38"/>
  <c r="M133" i="38"/>
  <c r="L216" i="38"/>
  <c r="M216" i="38"/>
  <c r="M188" i="38"/>
  <c r="L188" i="38"/>
  <c r="M183" i="38"/>
  <c r="L183" i="38"/>
  <c r="L206" i="38"/>
  <c r="M206" i="38"/>
  <c r="L86" i="38"/>
  <c r="M86" i="38"/>
  <c r="L120" i="38"/>
  <c r="M120" i="38"/>
  <c r="L237" i="38"/>
  <c r="M237" i="38"/>
  <c r="L215" i="38"/>
  <c r="M215" i="38"/>
  <c r="M101" i="38"/>
  <c r="L101" i="38"/>
  <c r="M134" i="38"/>
  <c r="L134" i="38"/>
  <c r="M93" i="38"/>
  <c r="L93" i="38"/>
  <c r="M214" i="38"/>
  <c r="L214" i="38"/>
  <c r="L145" i="38"/>
  <c r="M145" i="38"/>
  <c r="M165" i="38"/>
  <c r="L165" i="38"/>
  <c r="M123" i="38"/>
  <c r="L123" i="38"/>
  <c r="M108" i="38"/>
  <c r="L108" i="38"/>
  <c r="L138" i="38"/>
  <c r="M138" i="38"/>
  <c r="M197" i="38"/>
  <c r="L197" i="38"/>
  <c r="G221" i="106"/>
  <c r="M177" i="38"/>
  <c r="L177" i="38"/>
  <c r="M137" i="38"/>
  <c r="L137" i="38"/>
  <c r="M185" i="38"/>
  <c r="L185" i="38"/>
  <c r="M147" i="38"/>
  <c r="L147" i="38"/>
  <c r="L175" i="106"/>
  <c r="M175" i="106"/>
  <c r="G122" i="106"/>
  <c r="G111" i="106"/>
  <c r="L161" i="38"/>
  <c r="M161" i="38"/>
  <c r="G191" i="106"/>
  <c r="L132" i="38"/>
  <c r="M132" i="38"/>
  <c r="M193" i="106"/>
  <c r="L193" i="106"/>
  <c r="L213" i="38"/>
  <c r="M213" i="38"/>
  <c r="G141" i="106"/>
  <c r="G179" i="106"/>
  <c r="G112" i="106"/>
  <c r="M102" i="38"/>
  <c r="L102" i="38"/>
  <c r="M126" i="38"/>
  <c r="L126" i="38"/>
  <c r="M211" i="38"/>
  <c r="L211" i="38"/>
  <c r="G228" i="106"/>
  <c r="M121" i="38"/>
  <c r="L121" i="38"/>
  <c r="G150" i="106"/>
  <c r="G208" i="106"/>
  <c r="L219" i="38"/>
  <c r="M219" i="38"/>
  <c r="L135" i="106"/>
  <c r="M135" i="106"/>
  <c r="G167" i="106"/>
  <c r="G148" i="106"/>
  <c r="G119" i="106"/>
  <c r="M178" i="38"/>
  <c r="L178" i="38"/>
  <c r="G202" i="106"/>
  <c r="L88" i="38"/>
  <c r="M88" i="38"/>
  <c r="G176" i="106"/>
  <c r="L158" i="38"/>
  <c r="M158" i="38"/>
  <c r="L203" i="38"/>
  <c r="M203" i="38"/>
  <c r="G107" i="106"/>
  <c r="L222" i="106"/>
  <c r="M222" i="106"/>
  <c r="G222" i="107"/>
  <c r="L115" i="106"/>
  <c r="M115" i="106"/>
  <c r="G115" i="107"/>
  <c r="M151" i="38"/>
  <c r="L151" i="38"/>
  <c r="M136" i="38"/>
  <c r="L136" i="38"/>
  <c r="L95" i="38"/>
  <c r="M95" i="38"/>
  <c r="M115" i="38"/>
  <c r="L115" i="38"/>
  <c r="L222" i="38"/>
  <c r="M222" i="38"/>
  <c r="L162" i="38"/>
  <c r="M162" i="38"/>
  <c r="L97" i="38"/>
  <c r="M97" i="38"/>
  <c r="L224" i="38"/>
  <c r="M224" i="38"/>
  <c r="G151" i="106"/>
  <c r="G136" i="106"/>
  <c r="G95" i="106"/>
  <c r="M107" i="106" l="1"/>
  <c r="L107" i="106"/>
  <c r="G107" i="107"/>
  <c r="L162" i="107"/>
  <c r="M162" i="107"/>
  <c r="G162" i="108"/>
  <c r="L176" i="106"/>
  <c r="M176" i="106"/>
  <c r="G176" i="107"/>
  <c r="L167" i="106"/>
  <c r="M167" i="106"/>
  <c r="G167" i="107"/>
  <c r="L112" i="106"/>
  <c r="M112" i="106"/>
  <c r="G112" i="107"/>
  <c r="L206" i="107"/>
  <c r="M206" i="107"/>
  <c r="G206" i="108"/>
  <c r="M199" i="106"/>
  <c r="L199" i="106"/>
  <c r="G199" i="107"/>
  <c r="M143" i="106"/>
  <c r="L143" i="106"/>
  <c r="G143" i="107"/>
  <c r="M93" i="107"/>
  <c r="L93" i="107"/>
  <c r="G93" i="108"/>
  <c r="L86" i="107"/>
  <c r="M86" i="107"/>
  <c r="G86" i="108"/>
  <c r="M197" i="107"/>
  <c r="L197" i="107"/>
  <c r="G197" i="108"/>
  <c r="L115" i="107"/>
  <c r="M115" i="107"/>
  <c r="G115" i="108"/>
  <c r="M208" i="106"/>
  <c r="L208" i="106"/>
  <c r="G208" i="107"/>
  <c r="L228" i="106"/>
  <c r="M228" i="106"/>
  <c r="G228" i="107"/>
  <c r="M179" i="106"/>
  <c r="L179" i="106"/>
  <c r="G179" i="107"/>
  <c r="L191" i="106"/>
  <c r="M191" i="106"/>
  <c r="G191" i="107"/>
  <c r="M122" i="106"/>
  <c r="L122" i="106"/>
  <c r="G122" i="107"/>
  <c r="M224" i="107"/>
  <c r="L224" i="107"/>
  <c r="G224" i="108"/>
  <c r="M110" i="107"/>
  <c r="L110" i="107"/>
  <c r="G110" i="108"/>
  <c r="M98" i="107"/>
  <c r="L98" i="107"/>
  <c r="G98" i="108"/>
  <c r="M147" i="107"/>
  <c r="L147" i="107"/>
  <c r="G147" i="108"/>
  <c r="M201" i="106"/>
  <c r="L201" i="106"/>
  <c r="G201" i="107"/>
  <c r="L103" i="106"/>
  <c r="M103" i="106"/>
  <c r="G103" i="107"/>
  <c r="L96" i="106"/>
  <c r="M96" i="106"/>
  <c r="G96" i="107"/>
  <c r="L195" i="106"/>
  <c r="M195" i="106"/>
  <c r="G195" i="107"/>
  <c r="L171" i="106"/>
  <c r="M171" i="106"/>
  <c r="G171" i="107"/>
  <c r="M214" i="107"/>
  <c r="L214" i="107"/>
  <c r="G214" i="108"/>
  <c r="L120" i="108"/>
  <c r="M120" i="108"/>
  <c r="G120" i="109"/>
  <c r="L207" i="107"/>
  <c r="M207" i="107"/>
  <c r="G207" i="108"/>
  <c r="M121" i="107"/>
  <c r="L121" i="107"/>
  <c r="G121" i="108"/>
  <c r="M193" i="108"/>
  <c r="L193" i="108"/>
  <c r="G193" i="109"/>
  <c r="L177" i="107"/>
  <c r="M177" i="107"/>
  <c r="G177" i="108"/>
  <c r="M165" i="107"/>
  <c r="L165" i="107"/>
  <c r="G165" i="108"/>
  <c r="L101" i="107"/>
  <c r="M101" i="107"/>
  <c r="G101" i="108"/>
  <c r="L213" i="107"/>
  <c r="M213" i="107"/>
  <c r="G213" i="108"/>
  <c r="M137" i="107"/>
  <c r="L137" i="107"/>
  <c r="G137" i="108"/>
  <c r="M131" i="107"/>
  <c r="L131" i="107"/>
  <c r="G131" i="108"/>
  <c r="L200" i="107"/>
  <c r="M200" i="107"/>
  <c r="G200" i="108"/>
  <c r="L129" i="107"/>
  <c r="M129" i="107"/>
  <c r="G129" i="108"/>
  <c r="M236" i="107"/>
  <c r="L236" i="107"/>
  <c r="G236" i="108"/>
  <c r="M153" i="107"/>
  <c r="L153" i="107"/>
  <c r="G153" i="108"/>
  <c r="L152" i="107"/>
  <c r="M152" i="107"/>
  <c r="G152" i="108"/>
  <c r="M235" i="107"/>
  <c r="L235" i="107"/>
  <c r="G235" i="108"/>
  <c r="L94" i="107"/>
  <c r="M94" i="107"/>
  <c r="G94" i="108"/>
  <c r="L130" i="107"/>
  <c r="M130" i="107"/>
  <c r="G130" i="108"/>
  <c r="M155" i="107"/>
  <c r="L155" i="107"/>
  <c r="G155" i="108"/>
  <c r="L173" i="107"/>
  <c r="M173" i="107"/>
  <c r="G173" i="108"/>
  <c r="M109" i="107"/>
  <c r="L109" i="107"/>
  <c r="G109" i="108"/>
  <c r="L146" i="107"/>
  <c r="M146" i="107"/>
  <c r="G146" i="108"/>
  <c r="M154" i="107"/>
  <c r="L154" i="107"/>
  <c r="G154" i="108"/>
  <c r="L136" i="106"/>
  <c r="M136" i="106"/>
  <c r="G136" i="107"/>
  <c r="L151" i="106"/>
  <c r="M151" i="106"/>
  <c r="G151" i="107"/>
  <c r="M222" i="107"/>
  <c r="L222" i="107"/>
  <c r="G222" i="108"/>
  <c r="L221" i="106"/>
  <c r="M221" i="106"/>
  <c r="G221" i="107"/>
  <c r="L226" i="107"/>
  <c r="M226" i="107"/>
  <c r="G226" i="108"/>
  <c r="M114" i="107"/>
  <c r="L114" i="107"/>
  <c r="G114" i="108"/>
  <c r="M116" i="106"/>
  <c r="L116" i="106"/>
  <c r="G116" i="107"/>
  <c r="L170" i="106"/>
  <c r="M170" i="106"/>
  <c r="G170" i="107"/>
  <c r="M156" i="107"/>
  <c r="L156" i="107"/>
  <c r="G156" i="108"/>
  <c r="M139" i="106"/>
  <c r="L139" i="106"/>
  <c r="G139" i="107"/>
  <c r="M229" i="106"/>
  <c r="L229" i="106"/>
  <c r="G229" i="107"/>
  <c r="M95" i="106"/>
  <c r="L95" i="106"/>
  <c r="G95" i="107"/>
  <c r="M119" i="106"/>
  <c r="L119" i="106"/>
  <c r="G119" i="107"/>
  <c r="M150" i="106"/>
  <c r="L150" i="106"/>
  <c r="G150" i="107"/>
  <c r="L141" i="106"/>
  <c r="M141" i="106"/>
  <c r="G141" i="107"/>
  <c r="M97" i="107"/>
  <c r="L97" i="107"/>
  <c r="G97" i="108"/>
  <c r="M209" i="107"/>
  <c r="L209" i="107"/>
  <c r="G209" i="108"/>
  <c r="M126" i="107"/>
  <c r="L126" i="107"/>
  <c r="G126" i="108"/>
  <c r="M133" i="107"/>
  <c r="L133" i="107"/>
  <c r="G133" i="108"/>
  <c r="L100" i="107"/>
  <c r="M100" i="107"/>
  <c r="G100" i="108"/>
  <c r="M142" i="106"/>
  <c r="L142" i="106"/>
  <c r="G142" i="107"/>
  <c r="L180" i="106"/>
  <c r="M180" i="106"/>
  <c r="G180" i="107"/>
  <c r="M231" i="106"/>
  <c r="L231" i="106"/>
  <c r="G231" i="107"/>
  <c r="L145" i="107"/>
  <c r="M145" i="107"/>
  <c r="G145" i="108"/>
  <c r="L160" i="107"/>
  <c r="M160" i="107"/>
  <c r="G160" i="108"/>
  <c r="L181" i="107"/>
  <c r="M181" i="107"/>
  <c r="G181" i="108"/>
  <c r="M219" i="107"/>
  <c r="L219" i="107"/>
  <c r="G219" i="108"/>
  <c r="M102" i="107"/>
  <c r="L102" i="107"/>
  <c r="G102" i="108"/>
  <c r="M185" i="107"/>
  <c r="L185" i="107"/>
  <c r="G185" i="108"/>
  <c r="M123" i="107"/>
  <c r="L123" i="107"/>
  <c r="G123" i="108"/>
  <c r="M178" i="107"/>
  <c r="L178" i="107"/>
  <c r="G178" i="108"/>
  <c r="M90" i="107"/>
  <c r="L90" i="107"/>
  <c r="G90" i="108"/>
  <c r="L175" i="108"/>
  <c r="M175" i="108"/>
  <c r="G175" i="109"/>
  <c r="M196" i="107"/>
  <c r="L196" i="107"/>
  <c r="G196" i="108"/>
  <c r="L198" i="107"/>
  <c r="M198" i="107"/>
  <c r="G198" i="108"/>
  <c r="M127" i="107"/>
  <c r="L127" i="107"/>
  <c r="G127" i="108"/>
  <c r="L128" i="107"/>
  <c r="M128" i="107"/>
  <c r="G128" i="108"/>
  <c r="M205" i="107"/>
  <c r="L205" i="107"/>
  <c r="G205" i="108"/>
  <c r="M227" i="107"/>
  <c r="L227" i="107"/>
  <c r="G227" i="108"/>
  <c r="L225" i="107"/>
  <c r="M225" i="107"/>
  <c r="G225" i="108"/>
  <c r="M210" i="107"/>
  <c r="L210" i="107"/>
  <c r="G210" i="108"/>
  <c r="M87" i="107"/>
  <c r="L87" i="107"/>
  <c r="G87" i="108"/>
  <c r="L204" i="107"/>
  <c r="M204" i="107"/>
  <c r="G204" i="108"/>
  <c r="M218" i="107"/>
  <c r="L218" i="107"/>
  <c r="G218" i="108"/>
  <c r="M89" i="107"/>
  <c r="L89" i="107"/>
  <c r="G89" i="108"/>
  <c r="L234" i="107"/>
  <c r="M234" i="107"/>
  <c r="G234" i="108"/>
  <c r="L186" i="107"/>
  <c r="M186" i="107"/>
  <c r="G186" i="108"/>
  <c r="L159" i="107"/>
  <c r="M159" i="107"/>
  <c r="G159" i="108"/>
  <c r="M148" i="106"/>
  <c r="L148" i="106"/>
  <c r="G148" i="107"/>
  <c r="L135" i="108"/>
  <c r="M135" i="108"/>
  <c r="G135" i="109"/>
  <c r="L161" i="107"/>
  <c r="M161" i="107"/>
  <c r="G161" i="108"/>
  <c r="L194" i="107"/>
  <c r="M194" i="107"/>
  <c r="G194" i="108"/>
  <c r="L174" i="106"/>
  <c r="M174" i="106"/>
  <c r="G174" i="107"/>
  <c r="L105" i="106"/>
  <c r="M105" i="106"/>
  <c r="G105" i="107"/>
  <c r="M85" i="106"/>
  <c r="L85" i="106"/>
  <c r="G85" i="107"/>
  <c r="L157" i="106"/>
  <c r="M157" i="106"/>
  <c r="G157" i="107"/>
  <c r="L83" i="107"/>
  <c r="G83" i="108"/>
  <c r="M83" i="107"/>
  <c r="M203" i="107"/>
  <c r="L203" i="107"/>
  <c r="G203" i="108"/>
  <c r="M230" i="107"/>
  <c r="L230" i="107"/>
  <c r="G230" i="108"/>
  <c r="L144" i="107"/>
  <c r="M144" i="107"/>
  <c r="G144" i="108"/>
  <c r="L189" i="107"/>
  <c r="M189" i="107"/>
  <c r="G189" i="108"/>
  <c r="M134" i="107"/>
  <c r="L134" i="107"/>
  <c r="G134" i="108"/>
  <c r="L184" i="107"/>
  <c r="M184" i="107"/>
  <c r="G184" i="108"/>
  <c r="L216" i="107"/>
  <c r="M216" i="107"/>
  <c r="G216" i="108"/>
  <c r="M168" i="107"/>
  <c r="L168" i="107"/>
  <c r="G168" i="108"/>
  <c r="M211" i="107"/>
  <c r="L211" i="107"/>
  <c r="G211" i="108"/>
  <c r="M188" i="107"/>
  <c r="L188" i="107"/>
  <c r="G188" i="108"/>
  <c r="L238" i="107"/>
  <c r="M238" i="107"/>
  <c r="G238" i="108"/>
  <c r="M169" i="107"/>
  <c r="L169" i="107"/>
  <c r="G169" i="108"/>
  <c r="M149" i="107"/>
  <c r="L149" i="107"/>
  <c r="G149" i="108"/>
  <c r="L220" i="107"/>
  <c r="M220" i="107"/>
  <c r="G220" i="108"/>
  <c r="L187" i="107"/>
  <c r="M187" i="107"/>
  <c r="G187" i="108"/>
  <c r="L192" i="107"/>
  <c r="M192" i="107"/>
  <c r="G192" i="108"/>
  <c r="L84" i="107"/>
  <c r="M84" i="107"/>
  <c r="G84" i="108"/>
  <c r="L106" i="107"/>
  <c r="M106" i="107"/>
  <c r="G106" i="108"/>
  <c r="M113" i="107"/>
  <c r="L113" i="107"/>
  <c r="G113" i="108"/>
  <c r="L217" i="107"/>
  <c r="M217" i="107"/>
  <c r="G217" i="108"/>
  <c r="M190" i="107"/>
  <c r="L190" i="107"/>
  <c r="G190" i="108"/>
  <c r="L233" i="107"/>
  <c r="M233" i="107"/>
  <c r="G233" i="108"/>
  <c r="L166" i="107"/>
  <c r="M166" i="107"/>
  <c r="G166" i="108"/>
  <c r="M163" i="107"/>
  <c r="L163" i="107"/>
  <c r="G163" i="108"/>
  <c r="M202" i="106"/>
  <c r="L202" i="106"/>
  <c r="G202" i="107"/>
  <c r="M111" i="106"/>
  <c r="L111" i="106"/>
  <c r="G111" i="107"/>
  <c r="M164" i="106"/>
  <c r="L164" i="106"/>
  <c r="G164" i="107"/>
  <c r="M158" i="107"/>
  <c r="L158" i="107"/>
  <c r="G158" i="108"/>
  <c r="M215" i="108"/>
  <c r="L215" i="108"/>
  <c r="G215" i="109"/>
  <c r="M183" i="107"/>
  <c r="L183" i="107"/>
  <c r="G183" i="108"/>
  <c r="L138" i="107"/>
  <c r="M138" i="107"/>
  <c r="G138" i="108"/>
  <c r="M88" i="107"/>
  <c r="L88" i="107"/>
  <c r="G88" i="108"/>
  <c r="L237" i="107"/>
  <c r="M237" i="107"/>
  <c r="G237" i="108"/>
  <c r="L132" i="107"/>
  <c r="M132" i="107"/>
  <c r="G132" i="108"/>
  <c r="M108" i="107"/>
  <c r="L108" i="107"/>
  <c r="G108" i="108"/>
  <c r="L124" i="107"/>
  <c r="M124" i="107"/>
  <c r="G124" i="108"/>
  <c r="M140" i="107"/>
  <c r="L140" i="107"/>
  <c r="G140" i="108"/>
  <c r="M92" i="107"/>
  <c r="L92" i="107"/>
  <c r="G92" i="108"/>
  <c r="L125" i="107"/>
  <c r="M125" i="107"/>
  <c r="G125" i="108"/>
  <c r="L182" i="108"/>
  <c r="M182" i="108"/>
  <c r="G182" i="109"/>
  <c r="M99" i="107"/>
  <c r="L99" i="107"/>
  <c r="G99" i="108"/>
  <c r="L118" i="107"/>
  <c r="M118" i="107"/>
  <c r="G118" i="108"/>
  <c r="M172" i="107"/>
  <c r="L172" i="107"/>
  <c r="G172" i="108"/>
  <c r="L91" i="107"/>
  <c r="M91" i="107"/>
  <c r="G91" i="108"/>
  <c r="L212" i="107"/>
  <c r="M212" i="107"/>
  <c r="G212" i="108"/>
  <c r="L104" i="107"/>
  <c r="M104" i="107"/>
  <c r="G104" i="108"/>
  <c r="L223" i="107"/>
  <c r="M223" i="107"/>
  <c r="G223" i="108"/>
  <c r="L239" i="107"/>
  <c r="M239" i="107"/>
  <c r="G239" i="108"/>
  <c r="M117" i="107"/>
  <c r="L117" i="107"/>
  <c r="G117" i="108"/>
  <c r="M232" i="107"/>
  <c r="L232" i="107"/>
  <c r="G232" i="108"/>
  <c r="M117" i="108" l="1"/>
  <c r="L117" i="108"/>
  <c r="G117" i="109"/>
  <c r="M212" i="108"/>
  <c r="L212" i="108"/>
  <c r="G212" i="109"/>
  <c r="M99" i="108"/>
  <c r="L99" i="108"/>
  <c r="G99" i="109"/>
  <c r="L140" i="108"/>
  <c r="M140" i="108"/>
  <c r="G140" i="109"/>
  <c r="L237" i="108"/>
  <c r="M237" i="108"/>
  <c r="G237" i="109"/>
  <c r="L215" i="109"/>
  <c r="M215" i="109"/>
  <c r="G215" i="110"/>
  <c r="M202" i="107"/>
  <c r="L202" i="107"/>
  <c r="G202" i="108"/>
  <c r="M190" i="108"/>
  <c r="L190" i="108"/>
  <c r="G190" i="109"/>
  <c r="M84" i="108"/>
  <c r="L84" i="108"/>
  <c r="G84" i="109"/>
  <c r="L149" i="108"/>
  <c r="M149" i="108"/>
  <c r="G149" i="109"/>
  <c r="G211" i="109"/>
  <c r="M211" i="108"/>
  <c r="L211" i="108"/>
  <c r="M134" i="108"/>
  <c r="L134" i="108"/>
  <c r="G134" i="109"/>
  <c r="M203" i="108"/>
  <c r="L203" i="108"/>
  <c r="G203" i="109"/>
  <c r="L83" i="108"/>
  <c r="M83" i="108"/>
  <c r="G83" i="109"/>
  <c r="M174" i="107"/>
  <c r="L174" i="107"/>
  <c r="G174" i="108"/>
  <c r="L148" i="107"/>
  <c r="M148" i="107"/>
  <c r="G148" i="108"/>
  <c r="L89" i="108"/>
  <c r="M89" i="108"/>
  <c r="G89" i="109"/>
  <c r="L210" i="108"/>
  <c r="M210" i="108"/>
  <c r="G210" i="109"/>
  <c r="M128" i="108"/>
  <c r="L128" i="108"/>
  <c r="G128" i="109"/>
  <c r="M175" i="109"/>
  <c r="L175" i="109"/>
  <c r="G175" i="110"/>
  <c r="M185" i="108"/>
  <c r="L185" i="108"/>
  <c r="G185" i="109"/>
  <c r="L160" i="108"/>
  <c r="M160" i="108"/>
  <c r="G160" i="109"/>
  <c r="M142" i="107"/>
  <c r="L142" i="107"/>
  <c r="G142" i="108"/>
  <c r="M209" i="108"/>
  <c r="L209" i="108"/>
  <c r="G209" i="109"/>
  <c r="L119" i="107"/>
  <c r="M119" i="107"/>
  <c r="G119" i="108"/>
  <c r="L156" i="108"/>
  <c r="M156" i="108"/>
  <c r="G156" i="109"/>
  <c r="L226" i="108"/>
  <c r="M226" i="108"/>
  <c r="G226" i="109"/>
  <c r="L136" i="107"/>
  <c r="M136" i="107"/>
  <c r="G136" i="108"/>
  <c r="M173" i="108"/>
  <c r="L173" i="108"/>
  <c r="G173" i="109"/>
  <c r="L235" i="108"/>
  <c r="M235" i="108"/>
  <c r="G235" i="109"/>
  <c r="L129" i="108"/>
  <c r="M129" i="108"/>
  <c r="G129" i="109"/>
  <c r="M213" i="108"/>
  <c r="L213" i="108"/>
  <c r="G213" i="109"/>
  <c r="M121" i="108"/>
  <c r="L121" i="108"/>
  <c r="G121" i="109"/>
  <c r="M171" i="107"/>
  <c r="L171" i="107"/>
  <c r="G171" i="108"/>
  <c r="M147" i="108"/>
  <c r="L147" i="108"/>
  <c r="G147" i="109"/>
  <c r="M122" i="107"/>
  <c r="L122" i="107"/>
  <c r="G122" i="108"/>
  <c r="L208" i="107"/>
  <c r="M208" i="107"/>
  <c r="G208" i="108"/>
  <c r="L93" i="108"/>
  <c r="M93" i="108"/>
  <c r="G93" i="109"/>
  <c r="L112" i="107"/>
  <c r="M112" i="107"/>
  <c r="G112" i="108"/>
  <c r="M107" i="107"/>
  <c r="L107" i="107"/>
  <c r="G107" i="108"/>
  <c r="L92" i="108"/>
  <c r="M92" i="108"/>
  <c r="G92" i="109"/>
  <c r="L132" i="108"/>
  <c r="M132" i="108"/>
  <c r="G132" i="109"/>
  <c r="M183" i="108"/>
  <c r="L183" i="108"/>
  <c r="G183" i="109"/>
  <c r="M111" i="107"/>
  <c r="L111" i="107"/>
  <c r="G111" i="108"/>
  <c r="M233" i="108"/>
  <c r="G233" i="109"/>
  <c r="L233" i="108"/>
  <c r="M106" i="108"/>
  <c r="L106" i="108"/>
  <c r="G106" i="109"/>
  <c r="L220" i="108"/>
  <c r="M220" i="108"/>
  <c r="G220" i="109"/>
  <c r="M188" i="108"/>
  <c r="L188" i="108"/>
  <c r="G188" i="109"/>
  <c r="L184" i="108"/>
  <c r="M184" i="108"/>
  <c r="G184" i="109"/>
  <c r="M230" i="108"/>
  <c r="L230" i="108"/>
  <c r="G230" i="109"/>
  <c r="L105" i="107"/>
  <c r="M105" i="107"/>
  <c r="G105" i="108"/>
  <c r="M135" i="109"/>
  <c r="L135" i="109"/>
  <c r="G135" i="110"/>
  <c r="L234" i="108"/>
  <c r="M234" i="108"/>
  <c r="G234" i="109"/>
  <c r="L87" i="108"/>
  <c r="M87" i="108"/>
  <c r="G87" i="109"/>
  <c r="L205" i="108"/>
  <c r="M205" i="108"/>
  <c r="G205" i="109"/>
  <c r="L196" i="108"/>
  <c r="M196" i="108"/>
  <c r="G196" i="109"/>
  <c r="M123" i="108"/>
  <c r="L123" i="108"/>
  <c r="G123" i="109"/>
  <c r="M181" i="108"/>
  <c r="L181" i="108"/>
  <c r="G181" i="109"/>
  <c r="M180" i="107"/>
  <c r="L180" i="107"/>
  <c r="G180" i="108"/>
  <c r="L126" i="108"/>
  <c r="M126" i="108"/>
  <c r="G126" i="109"/>
  <c r="L150" i="107"/>
  <c r="M150" i="107"/>
  <c r="G150" i="108"/>
  <c r="M139" i="107"/>
  <c r="L139" i="107"/>
  <c r="G139" i="108"/>
  <c r="M114" i="108"/>
  <c r="L114" i="108"/>
  <c r="G114" i="109"/>
  <c r="M151" i="107"/>
  <c r="L151" i="107"/>
  <c r="G151" i="108"/>
  <c r="M109" i="108"/>
  <c r="L109" i="108"/>
  <c r="G109" i="109"/>
  <c r="M94" i="108"/>
  <c r="L94" i="108"/>
  <c r="G94" i="109"/>
  <c r="L236" i="108"/>
  <c r="M236" i="108"/>
  <c r="G236" i="109"/>
  <c r="L137" i="108"/>
  <c r="M137" i="108"/>
  <c r="G137" i="109"/>
  <c r="L193" i="109"/>
  <c r="M193" i="109"/>
  <c r="G193" i="110"/>
  <c r="M214" i="108"/>
  <c r="L214" i="108"/>
  <c r="G214" i="109"/>
  <c r="M103" i="107"/>
  <c r="L103" i="107"/>
  <c r="G103" i="108"/>
  <c r="M201" i="107"/>
  <c r="L201" i="107"/>
  <c r="G201" i="108"/>
  <c r="L224" i="108"/>
  <c r="M224" i="108"/>
  <c r="G224" i="109"/>
  <c r="M228" i="107"/>
  <c r="L228" i="107"/>
  <c r="G228" i="108"/>
  <c r="L86" i="108"/>
  <c r="M86" i="108"/>
  <c r="G86" i="109"/>
  <c r="L206" i="108"/>
  <c r="M206" i="108"/>
  <c r="G206" i="109"/>
  <c r="M162" i="108"/>
  <c r="L162" i="108"/>
  <c r="G162" i="109"/>
  <c r="L172" i="108"/>
  <c r="M172" i="108"/>
  <c r="G172" i="109"/>
  <c r="M125" i="108"/>
  <c r="L125" i="108"/>
  <c r="G125" i="109"/>
  <c r="M108" i="108"/>
  <c r="L108" i="108"/>
  <c r="G108" i="109"/>
  <c r="L138" i="108"/>
  <c r="M138" i="108"/>
  <c r="G138" i="109"/>
  <c r="L164" i="107"/>
  <c r="M164" i="107"/>
  <c r="G164" i="108"/>
  <c r="M166" i="108"/>
  <c r="L166" i="108"/>
  <c r="G166" i="109"/>
  <c r="L113" i="108"/>
  <c r="M113" i="108"/>
  <c r="G113" i="109"/>
  <c r="M187" i="108"/>
  <c r="L187" i="108"/>
  <c r="G187" i="109"/>
  <c r="L238" i="108"/>
  <c r="M238" i="108"/>
  <c r="G238" i="109"/>
  <c r="M216" i="108"/>
  <c r="L216" i="108"/>
  <c r="G216" i="109"/>
  <c r="L144" i="108"/>
  <c r="M144" i="108"/>
  <c r="G144" i="109"/>
  <c r="M85" i="107"/>
  <c r="L85" i="107"/>
  <c r="G85" i="108"/>
  <c r="L161" i="108"/>
  <c r="M161" i="108"/>
  <c r="G161" i="109"/>
  <c r="L186" i="108"/>
  <c r="M186" i="108"/>
  <c r="G186" i="109"/>
  <c r="L204" i="108"/>
  <c r="M204" i="108"/>
  <c r="G204" i="109"/>
  <c r="M227" i="108"/>
  <c r="L227" i="108"/>
  <c r="G227" i="109"/>
  <c r="M198" i="108"/>
  <c r="L198" i="108"/>
  <c r="G198" i="109"/>
  <c r="M178" i="108"/>
  <c r="L178" i="108"/>
  <c r="G178" i="109"/>
  <c r="M219" i="108"/>
  <c r="L219" i="108"/>
  <c r="G219" i="109"/>
  <c r="L231" i="107"/>
  <c r="M231" i="107"/>
  <c r="G231" i="108"/>
  <c r="L133" i="108"/>
  <c r="M133" i="108"/>
  <c r="G133" i="109"/>
  <c r="L141" i="107"/>
  <c r="M141" i="107"/>
  <c r="G141" i="108"/>
  <c r="M229" i="107"/>
  <c r="L229" i="107"/>
  <c r="G229" i="108"/>
  <c r="M116" i="107"/>
  <c r="L116" i="107"/>
  <c r="G116" i="108"/>
  <c r="L222" i="108"/>
  <c r="M222" i="108"/>
  <c r="G222" i="109"/>
  <c r="L146" i="108"/>
  <c r="M146" i="108"/>
  <c r="G146" i="109"/>
  <c r="L130" i="108"/>
  <c r="M130" i="108"/>
  <c r="G130" i="109"/>
  <c r="L153" i="108"/>
  <c r="M153" i="108"/>
  <c r="G153" i="109"/>
  <c r="M131" i="108"/>
  <c r="L131" i="108"/>
  <c r="G131" i="109"/>
  <c r="M165" i="108"/>
  <c r="L165" i="108"/>
  <c r="G165" i="109"/>
  <c r="L177" i="108"/>
  <c r="M177" i="108"/>
  <c r="G177" i="109"/>
  <c r="M120" i="109"/>
  <c r="L120" i="109"/>
  <c r="G120" i="110"/>
  <c r="M96" i="107"/>
  <c r="L96" i="107"/>
  <c r="G96" i="108"/>
  <c r="M110" i="108"/>
  <c r="L110" i="108"/>
  <c r="G110" i="109"/>
  <c r="M179" i="107"/>
  <c r="L179" i="107"/>
  <c r="G179" i="108"/>
  <c r="L197" i="108"/>
  <c r="M197" i="108"/>
  <c r="G197" i="109"/>
  <c r="M199" i="107"/>
  <c r="L199" i="107"/>
  <c r="G199" i="108"/>
  <c r="M176" i="107"/>
  <c r="L176" i="107"/>
  <c r="G176" i="108"/>
  <c r="M232" i="108"/>
  <c r="L232" i="108"/>
  <c r="G232" i="109"/>
  <c r="L104" i="108"/>
  <c r="M104" i="108"/>
  <c r="G104" i="109"/>
  <c r="L118" i="108"/>
  <c r="M118" i="108"/>
  <c r="G118" i="109"/>
  <c r="L223" i="108"/>
  <c r="M223" i="108"/>
  <c r="G223" i="109"/>
  <c r="L239" i="108"/>
  <c r="M239" i="108"/>
  <c r="G239" i="109"/>
  <c r="L91" i="108"/>
  <c r="M91" i="108"/>
  <c r="G91" i="109"/>
  <c r="L182" i="109"/>
  <c r="M182" i="109"/>
  <c r="G182" i="110"/>
  <c r="M124" i="108"/>
  <c r="L124" i="108"/>
  <c r="G124" i="109"/>
  <c r="M88" i="108"/>
  <c r="L88" i="108"/>
  <c r="G88" i="109"/>
  <c r="M158" i="108"/>
  <c r="L158" i="108"/>
  <c r="G158" i="109"/>
  <c r="L163" i="108"/>
  <c r="M163" i="108"/>
  <c r="G163" i="109"/>
  <c r="L217" i="108"/>
  <c r="M217" i="108"/>
  <c r="G217" i="109"/>
  <c r="L192" i="108"/>
  <c r="M192" i="108"/>
  <c r="G192" i="109"/>
  <c r="M169" i="108"/>
  <c r="L169" i="108"/>
  <c r="G169" i="109"/>
  <c r="M168" i="108"/>
  <c r="L168" i="108"/>
  <c r="G168" i="109"/>
  <c r="L189" i="108"/>
  <c r="M189" i="108"/>
  <c r="G189" i="109"/>
  <c r="L157" i="107"/>
  <c r="M157" i="107"/>
  <c r="G157" i="108"/>
  <c r="M194" i="108"/>
  <c r="L194" i="108"/>
  <c r="G194" i="109"/>
  <c r="L159" i="108"/>
  <c r="M159" i="108"/>
  <c r="G159" i="109"/>
  <c r="M218" i="108"/>
  <c r="L218" i="108"/>
  <c r="G218" i="109"/>
  <c r="M225" i="108"/>
  <c r="L225" i="108"/>
  <c r="G225" i="109"/>
  <c r="M127" i="108"/>
  <c r="L127" i="108"/>
  <c r="G127" i="109"/>
  <c r="M90" i="108"/>
  <c r="L90" i="108"/>
  <c r="G90" i="109"/>
  <c r="L102" i="108"/>
  <c r="M102" i="108"/>
  <c r="G102" i="109"/>
  <c r="L145" i="108"/>
  <c r="M145" i="108"/>
  <c r="G145" i="109"/>
  <c r="M100" i="108"/>
  <c r="L100" i="108"/>
  <c r="G100" i="109"/>
  <c r="L97" i="108"/>
  <c r="M97" i="108"/>
  <c r="G97" i="109"/>
  <c r="M95" i="107"/>
  <c r="L95" i="107"/>
  <c r="G95" i="108"/>
  <c r="M170" i="107"/>
  <c r="L170" i="107"/>
  <c r="G170" i="108"/>
  <c r="L221" i="107"/>
  <c r="M221" i="107"/>
  <c r="G221" i="108"/>
  <c r="L154" i="108"/>
  <c r="M154" i="108"/>
  <c r="G154" i="109"/>
  <c r="L155" i="108"/>
  <c r="M155" i="108"/>
  <c r="G155" i="109"/>
  <c r="M152" i="108"/>
  <c r="L152" i="108"/>
  <c r="G152" i="109"/>
  <c r="L200" i="108"/>
  <c r="M200" i="108"/>
  <c r="G200" i="109"/>
  <c r="L101" i="108"/>
  <c r="M101" i="108"/>
  <c r="G101" i="109"/>
  <c r="L207" i="108"/>
  <c r="M207" i="108"/>
  <c r="G207" i="109"/>
  <c r="L195" i="107"/>
  <c r="M195" i="107"/>
  <c r="G195" i="108"/>
  <c r="L98" i="108"/>
  <c r="M98" i="108"/>
  <c r="G98" i="109"/>
  <c r="L191" i="107"/>
  <c r="M191" i="107"/>
  <c r="G191" i="108"/>
  <c r="M115" i="108"/>
  <c r="L115" i="108"/>
  <c r="G115" i="109"/>
  <c r="M143" i="107"/>
  <c r="L143" i="107"/>
  <c r="G143" i="108"/>
  <c r="L167" i="107"/>
  <c r="M167" i="107"/>
  <c r="G167" i="108"/>
  <c r="M98" i="109" l="1"/>
  <c r="L98" i="109"/>
  <c r="G98" i="110"/>
  <c r="L200" i="109"/>
  <c r="M200" i="109"/>
  <c r="G200" i="110"/>
  <c r="L221" i="108"/>
  <c r="M221" i="108"/>
  <c r="G221" i="109"/>
  <c r="L191" i="108"/>
  <c r="M191" i="108"/>
  <c r="G191" i="109"/>
  <c r="M154" i="109"/>
  <c r="L154" i="109"/>
  <c r="G154" i="110"/>
  <c r="L97" i="109"/>
  <c r="M97" i="109"/>
  <c r="G97" i="110"/>
  <c r="M159" i="109"/>
  <c r="L159" i="109"/>
  <c r="G159" i="110"/>
  <c r="M143" i="108"/>
  <c r="L143" i="108"/>
  <c r="G143" i="109"/>
  <c r="M195" i="108"/>
  <c r="L195" i="108"/>
  <c r="G195" i="109"/>
  <c r="L152" i="109"/>
  <c r="M152" i="109"/>
  <c r="G152" i="110"/>
  <c r="M170" i="108"/>
  <c r="L170" i="108"/>
  <c r="G170" i="109"/>
  <c r="L145" i="109"/>
  <c r="M145" i="109"/>
  <c r="G145" i="110"/>
  <c r="M225" i="109"/>
  <c r="L225" i="109"/>
  <c r="G225" i="110"/>
  <c r="L157" i="108"/>
  <c r="M157" i="108"/>
  <c r="G157" i="109"/>
  <c r="M189" i="109"/>
  <c r="L189" i="109"/>
  <c r="G189" i="110"/>
  <c r="L217" i="109"/>
  <c r="M217" i="109"/>
  <c r="G217" i="110"/>
  <c r="M124" i="109"/>
  <c r="L124" i="109"/>
  <c r="G124" i="110"/>
  <c r="L223" i="109"/>
  <c r="M223" i="109"/>
  <c r="G223" i="110"/>
  <c r="L176" i="108"/>
  <c r="M176" i="108"/>
  <c r="G176" i="109"/>
  <c r="M110" i="109"/>
  <c r="L110" i="109"/>
  <c r="G110" i="110"/>
  <c r="L165" i="109"/>
  <c r="M165" i="109"/>
  <c r="G165" i="110"/>
  <c r="L146" i="109"/>
  <c r="M146" i="109"/>
  <c r="G146" i="110"/>
  <c r="L141" i="108"/>
  <c r="M141" i="108"/>
  <c r="G141" i="109"/>
  <c r="L178" i="109"/>
  <c r="M178" i="109"/>
  <c r="G178" i="110"/>
  <c r="M186" i="109"/>
  <c r="L186" i="109"/>
  <c r="G186" i="110"/>
  <c r="M216" i="109"/>
  <c r="L216" i="109"/>
  <c r="G216" i="110"/>
  <c r="L166" i="109"/>
  <c r="M166" i="109"/>
  <c r="G166" i="110"/>
  <c r="L125" i="109"/>
  <c r="M125" i="109"/>
  <c r="G125" i="110"/>
  <c r="M86" i="109"/>
  <c r="L86" i="109"/>
  <c r="G86" i="110"/>
  <c r="M103" i="108"/>
  <c r="L103" i="108"/>
  <c r="G103" i="109"/>
  <c r="M236" i="109"/>
  <c r="L236" i="109"/>
  <c r="G236" i="110"/>
  <c r="L114" i="109"/>
  <c r="M114" i="109"/>
  <c r="G114" i="110"/>
  <c r="M180" i="108"/>
  <c r="L180" i="108"/>
  <c r="G180" i="109"/>
  <c r="M205" i="109"/>
  <c r="L205" i="109"/>
  <c r="G205" i="110"/>
  <c r="M105" i="108"/>
  <c r="L105" i="108"/>
  <c r="G105" i="109"/>
  <c r="L230" i="109"/>
  <c r="M230" i="109"/>
  <c r="G230" i="110"/>
  <c r="M106" i="109"/>
  <c r="L106" i="109"/>
  <c r="G106" i="110"/>
  <c r="L233" i="109"/>
  <c r="M233" i="109"/>
  <c r="G233" i="110"/>
  <c r="M132" i="109"/>
  <c r="L132" i="109"/>
  <c r="G132" i="110"/>
  <c r="L93" i="109"/>
  <c r="M93" i="109"/>
  <c r="G93" i="110"/>
  <c r="L171" i="108"/>
  <c r="M171" i="108"/>
  <c r="G171" i="109"/>
  <c r="M235" i="109"/>
  <c r="L235" i="109"/>
  <c r="G235" i="110"/>
  <c r="L156" i="109"/>
  <c r="M156" i="109"/>
  <c r="G156" i="110"/>
  <c r="M160" i="109"/>
  <c r="L160" i="109"/>
  <c r="G160" i="110"/>
  <c r="M210" i="109"/>
  <c r="L210" i="109"/>
  <c r="G210" i="110"/>
  <c r="L83" i="109"/>
  <c r="M83" i="109"/>
  <c r="G83" i="110"/>
  <c r="L203" i="109"/>
  <c r="M203" i="109"/>
  <c r="G203" i="110"/>
  <c r="L211" i="109"/>
  <c r="M211" i="109"/>
  <c r="G211" i="110"/>
  <c r="M84" i="109"/>
  <c r="L84" i="109"/>
  <c r="G84" i="110"/>
  <c r="M237" i="109"/>
  <c r="L237" i="109"/>
  <c r="G237" i="110"/>
  <c r="M117" i="109"/>
  <c r="L117" i="109"/>
  <c r="G117" i="110"/>
  <c r="L167" i="108"/>
  <c r="M167" i="108"/>
  <c r="G167" i="109"/>
  <c r="M100" i="109"/>
  <c r="L100" i="109"/>
  <c r="G100" i="110"/>
  <c r="L127" i="109"/>
  <c r="M127" i="109"/>
  <c r="G127" i="110"/>
  <c r="L194" i="109"/>
  <c r="M194" i="109"/>
  <c r="G194" i="110"/>
  <c r="M192" i="109"/>
  <c r="L192" i="109"/>
  <c r="G192" i="110"/>
  <c r="L88" i="109"/>
  <c r="M88" i="109"/>
  <c r="G88" i="110"/>
  <c r="L239" i="109"/>
  <c r="M239" i="109"/>
  <c r="G239" i="110"/>
  <c r="L232" i="109"/>
  <c r="M232" i="109"/>
  <c r="G232" i="110"/>
  <c r="L179" i="108"/>
  <c r="M179" i="108"/>
  <c r="G179" i="109"/>
  <c r="L177" i="109"/>
  <c r="M177" i="109"/>
  <c r="G177" i="110"/>
  <c r="L130" i="109"/>
  <c r="M130" i="109"/>
  <c r="G130" i="110"/>
  <c r="L229" i="108"/>
  <c r="M229" i="108"/>
  <c r="G229" i="109"/>
  <c r="L219" i="109"/>
  <c r="M219" i="109"/>
  <c r="G219" i="110"/>
  <c r="L204" i="109"/>
  <c r="M204" i="109"/>
  <c r="G204" i="110"/>
  <c r="M144" i="109"/>
  <c r="L144" i="109"/>
  <c r="G144" i="110"/>
  <c r="L113" i="109"/>
  <c r="M113" i="109"/>
  <c r="G113" i="110"/>
  <c r="L108" i="109"/>
  <c r="M108" i="109"/>
  <c r="G108" i="110"/>
  <c r="M206" i="109"/>
  <c r="L206" i="109"/>
  <c r="G206" i="110"/>
  <c r="M201" i="108"/>
  <c r="L201" i="108"/>
  <c r="G201" i="109"/>
  <c r="M137" i="109"/>
  <c r="L137" i="109"/>
  <c r="G137" i="110"/>
  <c r="M151" i="108"/>
  <c r="L151" i="108"/>
  <c r="G151" i="109"/>
  <c r="L126" i="109"/>
  <c r="M126" i="109"/>
  <c r="G126" i="110"/>
  <c r="L196" i="109"/>
  <c r="M196" i="109"/>
  <c r="G196" i="110"/>
  <c r="L135" i="110"/>
  <c r="M135" i="110"/>
  <c r="G135" i="111"/>
  <c r="M220" i="109"/>
  <c r="L220" i="109"/>
  <c r="G220" i="110"/>
  <c r="L183" i="109"/>
  <c r="M183" i="109"/>
  <c r="G183" i="110"/>
  <c r="L112" i="108"/>
  <c r="M112" i="108"/>
  <c r="G112" i="109"/>
  <c r="L147" i="109"/>
  <c r="M147" i="109"/>
  <c r="G147" i="110"/>
  <c r="L129" i="109"/>
  <c r="M129" i="109"/>
  <c r="G129" i="110"/>
  <c r="L226" i="109"/>
  <c r="M226" i="109"/>
  <c r="G226" i="110"/>
  <c r="L142" i="108"/>
  <c r="M142" i="108"/>
  <c r="G142" i="109"/>
  <c r="L128" i="109"/>
  <c r="M128" i="109"/>
  <c r="G128" i="110"/>
  <c r="L174" i="108"/>
  <c r="M174" i="108"/>
  <c r="G174" i="109"/>
  <c r="M149" i="109"/>
  <c r="L149" i="109"/>
  <c r="G149" i="110"/>
  <c r="M215" i="110"/>
  <c r="L215" i="110"/>
  <c r="G215" i="111"/>
  <c r="M212" i="109"/>
  <c r="L212" i="109"/>
  <c r="G212" i="110"/>
  <c r="M101" i="109"/>
  <c r="L101" i="109"/>
  <c r="G101" i="110"/>
  <c r="L169" i="109"/>
  <c r="M169" i="109"/>
  <c r="G169" i="110"/>
  <c r="L158" i="109"/>
  <c r="M158" i="109"/>
  <c r="G158" i="110"/>
  <c r="L91" i="109"/>
  <c r="M91" i="109"/>
  <c r="G91" i="110"/>
  <c r="M104" i="109"/>
  <c r="L104" i="109"/>
  <c r="G104" i="110"/>
  <c r="M197" i="109"/>
  <c r="L197" i="109"/>
  <c r="G197" i="110"/>
  <c r="L120" i="110"/>
  <c r="M120" i="110"/>
  <c r="G120" i="111"/>
  <c r="L153" i="109"/>
  <c r="M153" i="109"/>
  <c r="G153" i="110"/>
  <c r="L116" i="108"/>
  <c r="M116" i="108"/>
  <c r="G116" i="109"/>
  <c r="L231" i="108"/>
  <c r="M231" i="108"/>
  <c r="G231" i="109"/>
  <c r="M227" i="109"/>
  <c r="L227" i="109"/>
  <c r="G227" i="110"/>
  <c r="L85" i="108"/>
  <c r="M85" i="108"/>
  <c r="G85" i="109"/>
  <c r="M187" i="109"/>
  <c r="L187" i="109"/>
  <c r="G187" i="110"/>
  <c r="L138" i="109"/>
  <c r="M138" i="109"/>
  <c r="G138" i="110"/>
  <c r="M162" i="109"/>
  <c r="L162" i="109"/>
  <c r="G162" i="110"/>
  <c r="L224" i="109"/>
  <c r="M224" i="109"/>
  <c r="G224" i="110"/>
  <c r="M193" i="110"/>
  <c r="L193" i="110"/>
  <c r="G193" i="111"/>
  <c r="M109" i="109"/>
  <c r="L109" i="109"/>
  <c r="G109" i="110"/>
  <c r="L150" i="108"/>
  <c r="M150" i="108"/>
  <c r="G150" i="109"/>
  <c r="L123" i="109"/>
  <c r="M123" i="109"/>
  <c r="G123" i="110"/>
  <c r="M234" i="109"/>
  <c r="L234" i="109"/>
  <c r="G234" i="110"/>
  <c r="L188" i="109"/>
  <c r="M188" i="109"/>
  <c r="G188" i="110"/>
  <c r="L111" i="108"/>
  <c r="M111" i="108"/>
  <c r="G111" i="109"/>
  <c r="L107" i="108"/>
  <c r="M107" i="108"/>
  <c r="G107" i="109"/>
  <c r="M122" i="108"/>
  <c r="L122" i="108"/>
  <c r="G122" i="109"/>
  <c r="L213" i="109"/>
  <c r="M213" i="109"/>
  <c r="G213" i="110"/>
  <c r="L136" i="108"/>
  <c r="M136" i="108"/>
  <c r="G136" i="109"/>
  <c r="M209" i="109"/>
  <c r="L209" i="109"/>
  <c r="G209" i="110"/>
  <c r="M175" i="110"/>
  <c r="L175" i="110"/>
  <c r="G175" i="111"/>
  <c r="M148" i="108"/>
  <c r="L148" i="108"/>
  <c r="G148" i="109"/>
  <c r="M202" i="108"/>
  <c r="L202" i="108"/>
  <c r="G202" i="109"/>
  <c r="M99" i="109"/>
  <c r="L99" i="109"/>
  <c r="G99" i="110"/>
  <c r="L90" i="109"/>
  <c r="M90" i="109"/>
  <c r="G90" i="110"/>
  <c r="L115" i="109"/>
  <c r="M115" i="109"/>
  <c r="G115" i="110"/>
  <c r="L207" i="109"/>
  <c r="M207" i="109"/>
  <c r="G207" i="110"/>
  <c r="L155" i="109"/>
  <c r="M155" i="109"/>
  <c r="G155" i="110"/>
  <c r="L95" i="108"/>
  <c r="M95" i="108"/>
  <c r="G95" i="109"/>
  <c r="L102" i="109"/>
  <c r="M102" i="109"/>
  <c r="G102" i="110"/>
  <c r="L218" i="109"/>
  <c r="M218" i="109"/>
  <c r="G218" i="110"/>
  <c r="M168" i="109"/>
  <c r="L168" i="109"/>
  <c r="G168" i="110"/>
  <c r="M163" i="109"/>
  <c r="L163" i="109"/>
  <c r="G163" i="110"/>
  <c r="M182" i="110"/>
  <c r="L182" i="110"/>
  <c r="G182" i="111"/>
  <c r="M118" i="109"/>
  <c r="L118" i="109"/>
  <c r="G118" i="110"/>
  <c r="L199" i="108"/>
  <c r="M199" i="108"/>
  <c r="G199" i="109"/>
  <c r="M96" i="108"/>
  <c r="L96" i="108"/>
  <c r="G96" i="109"/>
  <c r="M131" i="109"/>
  <c r="L131" i="109"/>
  <c r="G131" i="110"/>
  <c r="M222" i="109"/>
  <c r="L222" i="109"/>
  <c r="G222" i="110"/>
  <c r="L133" i="109"/>
  <c r="M133" i="109"/>
  <c r="G133" i="110"/>
  <c r="L198" i="109"/>
  <c r="M198" i="109"/>
  <c r="G198" i="110"/>
  <c r="L161" i="109"/>
  <c r="M161" i="109"/>
  <c r="G161" i="110"/>
  <c r="L238" i="109"/>
  <c r="M238" i="109"/>
  <c r="G238" i="110"/>
  <c r="L164" i="108"/>
  <c r="M164" i="108"/>
  <c r="G164" i="109"/>
  <c r="M172" i="109"/>
  <c r="L172" i="109"/>
  <c r="G172" i="110"/>
  <c r="L228" i="108"/>
  <c r="M228" i="108"/>
  <c r="G228" i="109"/>
  <c r="M214" i="109"/>
  <c r="L214" i="109"/>
  <c r="G214" i="110"/>
  <c r="L94" i="109"/>
  <c r="M94" i="109"/>
  <c r="G94" i="110"/>
  <c r="L139" i="108"/>
  <c r="M139" i="108"/>
  <c r="G139" i="109"/>
  <c r="L181" i="109"/>
  <c r="M181" i="109"/>
  <c r="G181" i="110"/>
  <c r="L87" i="109"/>
  <c r="M87" i="109"/>
  <c r="G87" i="110"/>
  <c r="L184" i="109"/>
  <c r="M184" i="109"/>
  <c r="G184" i="110"/>
  <c r="L92" i="109"/>
  <c r="M92" i="109"/>
  <c r="G92" i="110"/>
  <c r="L208" i="108"/>
  <c r="M208" i="108"/>
  <c r="G208" i="109"/>
  <c r="L121" i="109"/>
  <c r="M121" i="109"/>
  <c r="G121" i="110"/>
  <c r="L173" i="109"/>
  <c r="M173" i="109"/>
  <c r="G173" i="110"/>
  <c r="L119" i="108"/>
  <c r="M119" i="108"/>
  <c r="G119" i="109"/>
  <c r="M185" i="109"/>
  <c r="L185" i="109"/>
  <c r="G185" i="110"/>
  <c r="L89" i="109"/>
  <c r="M89" i="109"/>
  <c r="G89" i="110"/>
  <c r="M134" i="109"/>
  <c r="L134" i="109"/>
  <c r="G134" i="110"/>
  <c r="M190" i="109"/>
  <c r="L190" i="109"/>
  <c r="G190" i="110"/>
  <c r="M140" i="109"/>
  <c r="L140" i="109"/>
  <c r="G140" i="110"/>
  <c r="L94" i="110" l="1"/>
  <c r="M94" i="110"/>
  <c r="G94" i="111"/>
  <c r="L164" i="109"/>
  <c r="M164" i="109"/>
  <c r="G164" i="110"/>
  <c r="L133" i="110"/>
  <c r="M133" i="110"/>
  <c r="G133" i="111"/>
  <c r="L168" i="110"/>
  <c r="M168" i="110"/>
  <c r="G168" i="111"/>
  <c r="L190" i="110"/>
  <c r="M190" i="110"/>
  <c r="G190" i="111"/>
  <c r="M119" i="109"/>
  <c r="L119" i="109"/>
  <c r="G119" i="110"/>
  <c r="L92" i="110"/>
  <c r="M92" i="110"/>
  <c r="G92" i="111"/>
  <c r="L139" i="109"/>
  <c r="M139" i="109"/>
  <c r="G139" i="110"/>
  <c r="M172" i="110"/>
  <c r="L172" i="110"/>
  <c r="G172" i="111"/>
  <c r="M198" i="110"/>
  <c r="L198" i="110"/>
  <c r="G198" i="111"/>
  <c r="L96" i="109"/>
  <c r="M96" i="109"/>
  <c r="G96" i="110"/>
  <c r="M163" i="110"/>
  <c r="L163" i="110"/>
  <c r="G163" i="111"/>
  <c r="L95" i="109"/>
  <c r="M95" i="109"/>
  <c r="G95" i="110"/>
  <c r="L90" i="110"/>
  <c r="M90" i="110"/>
  <c r="G90" i="111"/>
  <c r="L209" i="110"/>
  <c r="M209" i="110"/>
  <c r="G209" i="111"/>
  <c r="M107" i="109"/>
  <c r="L107" i="109"/>
  <c r="G107" i="110"/>
  <c r="L123" i="110"/>
  <c r="M123" i="110"/>
  <c r="G123" i="111"/>
  <c r="M224" i="110"/>
  <c r="L224" i="110"/>
  <c r="G224" i="111"/>
  <c r="L85" i="109"/>
  <c r="M85" i="109"/>
  <c r="G85" i="110"/>
  <c r="M153" i="110"/>
  <c r="L153" i="110"/>
  <c r="G153" i="111"/>
  <c r="L91" i="110"/>
  <c r="M91" i="110"/>
  <c r="G91" i="111"/>
  <c r="G212" i="111"/>
  <c r="M212" i="110"/>
  <c r="L212" i="110"/>
  <c r="M142" i="109"/>
  <c r="L142" i="109"/>
  <c r="G142" i="110"/>
  <c r="M112" i="109"/>
  <c r="L112" i="109"/>
  <c r="G112" i="110"/>
  <c r="L196" i="110"/>
  <c r="M196" i="110"/>
  <c r="G196" i="111"/>
  <c r="M201" i="109"/>
  <c r="L201" i="109"/>
  <c r="G201" i="110"/>
  <c r="L144" i="110"/>
  <c r="M144" i="110"/>
  <c r="G144" i="111"/>
  <c r="M130" i="110"/>
  <c r="L130" i="110"/>
  <c r="G130" i="111"/>
  <c r="L239" i="110"/>
  <c r="M239" i="110"/>
  <c r="G239" i="111"/>
  <c r="M127" i="110"/>
  <c r="L127" i="110"/>
  <c r="G127" i="111"/>
  <c r="L237" i="110"/>
  <c r="M237" i="110"/>
  <c r="G237" i="111"/>
  <c r="L83" i="110"/>
  <c r="G83" i="111"/>
  <c r="M83" i="110"/>
  <c r="L210" i="110"/>
  <c r="M210" i="110"/>
  <c r="G210" i="111"/>
  <c r="M171" i="109"/>
  <c r="L171" i="109"/>
  <c r="G171" i="110"/>
  <c r="M106" i="110"/>
  <c r="L106" i="110"/>
  <c r="G106" i="111"/>
  <c r="L180" i="109"/>
  <c r="M180" i="109"/>
  <c r="G180" i="110"/>
  <c r="M86" i="110"/>
  <c r="L86" i="110"/>
  <c r="G86" i="111"/>
  <c r="L186" i="110"/>
  <c r="G186" i="111"/>
  <c r="M186" i="110"/>
  <c r="L165" i="110"/>
  <c r="M165" i="110"/>
  <c r="G165" i="111"/>
  <c r="L124" i="110"/>
  <c r="M124" i="110"/>
  <c r="G124" i="111"/>
  <c r="L225" i="110"/>
  <c r="M225" i="110"/>
  <c r="G225" i="111"/>
  <c r="M195" i="109"/>
  <c r="L195" i="109"/>
  <c r="G195" i="110"/>
  <c r="L154" i="110"/>
  <c r="M154" i="110"/>
  <c r="G154" i="111"/>
  <c r="L98" i="110"/>
  <c r="M98" i="110"/>
  <c r="G98" i="111"/>
  <c r="L134" i="110"/>
  <c r="M134" i="110"/>
  <c r="G134" i="111"/>
  <c r="L173" i="110"/>
  <c r="M173" i="110"/>
  <c r="G173" i="111"/>
  <c r="M140" i="110"/>
  <c r="L140" i="110"/>
  <c r="G140" i="111"/>
  <c r="M185" i="110"/>
  <c r="L185" i="110"/>
  <c r="G185" i="111"/>
  <c r="L208" i="109"/>
  <c r="M208" i="109"/>
  <c r="G208" i="110"/>
  <c r="L181" i="110"/>
  <c r="M181" i="110"/>
  <c r="G181" i="111"/>
  <c r="M228" i="109"/>
  <c r="L228" i="109"/>
  <c r="G228" i="110"/>
  <c r="M161" i="110"/>
  <c r="L161" i="110"/>
  <c r="G161" i="111"/>
  <c r="L131" i="110"/>
  <c r="M131" i="110"/>
  <c r="G131" i="111"/>
  <c r="M182" i="111"/>
  <c r="L182" i="111"/>
  <c r="G182" i="112"/>
  <c r="L102" i="110"/>
  <c r="M102" i="110"/>
  <c r="G102" i="111"/>
  <c r="L115" i="110"/>
  <c r="M115" i="110"/>
  <c r="G115" i="111"/>
  <c r="L175" i="111"/>
  <c r="M175" i="111"/>
  <c r="G175" i="112"/>
  <c r="L122" i="109"/>
  <c r="M122" i="109"/>
  <c r="G122" i="110"/>
  <c r="L234" i="110"/>
  <c r="M234" i="110"/>
  <c r="G234" i="111"/>
  <c r="L193" i="111"/>
  <c r="M193" i="111"/>
  <c r="G193" i="112"/>
  <c r="L187" i="110"/>
  <c r="M187" i="110"/>
  <c r="G187" i="111"/>
  <c r="M116" i="109"/>
  <c r="L116" i="109"/>
  <c r="G116" i="110"/>
  <c r="M104" i="110"/>
  <c r="L104" i="110"/>
  <c r="G104" i="111"/>
  <c r="L101" i="110"/>
  <c r="M101" i="110"/>
  <c r="G101" i="111"/>
  <c r="M128" i="110"/>
  <c r="L128" i="110"/>
  <c r="G128" i="111"/>
  <c r="M147" i="110"/>
  <c r="L147" i="110"/>
  <c r="G147" i="111"/>
  <c r="L135" i="111"/>
  <c r="M135" i="111"/>
  <c r="G135" i="112"/>
  <c r="M137" i="110"/>
  <c r="L137" i="110"/>
  <c r="G137" i="111"/>
  <c r="M113" i="110"/>
  <c r="L113" i="110"/>
  <c r="G113" i="111"/>
  <c r="M229" i="109"/>
  <c r="L229" i="109"/>
  <c r="G229" i="110"/>
  <c r="M232" i="110"/>
  <c r="L232" i="110"/>
  <c r="G232" i="111"/>
  <c r="L194" i="110"/>
  <c r="M194" i="110"/>
  <c r="G194" i="111"/>
  <c r="L117" i="110"/>
  <c r="M117" i="110"/>
  <c r="G117" i="111"/>
  <c r="M203" i="110"/>
  <c r="L203" i="110"/>
  <c r="G203" i="111"/>
  <c r="L235" i="110"/>
  <c r="M235" i="110"/>
  <c r="G235" i="111"/>
  <c r="L233" i="110"/>
  <c r="M233" i="110"/>
  <c r="G233" i="111"/>
  <c r="M205" i="110"/>
  <c r="L205" i="110"/>
  <c r="G205" i="111"/>
  <c r="M103" i="109"/>
  <c r="L103" i="109"/>
  <c r="G103" i="110"/>
  <c r="L216" i="110"/>
  <c r="M216" i="110"/>
  <c r="G216" i="111"/>
  <c r="M146" i="110"/>
  <c r="L146" i="110"/>
  <c r="G146" i="111"/>
  <c r="L223" i="110"/>
  <c r="M223" i="110"/>
  <c r="G223" i="111"/>
  <c r="M157" i="109"/>
  <c r="L157" i="109"/>
  <c r="G157" i="110"/>
  <c r="L152" i="110"/>
  <c r="M152" i="110"/>
  <c r="G152" i="111"/>
  <c r="M97" i="110"/>
  <c r="L97" i="110"/>
  <c r="G97" i="111"/>
  <c r="L200" i="110"/>
  <c r="M200" i="110"/>
  <c r="G200" i="111"/>
  <c r="L121" i="110"/>
  <c r="M121" i="110"/>
  <c r="G121" i="111"/>
  <c r="M87" i="110"/>
  <c r="L87" i="110"/>
  <c r="G87" i="111"/>
  <c r="M214" i="110"/>
  <c r="L214" i="110"/>
  <c r="G214" i="111"/>
  <c r="L238" i="110"/>
  <c r="M238" i="110"/>
  <c r="G238" i="111"/>
  <c r="L222" i="110"/>
  <c r="M222" i="110"/>
  <c r="G222" i="111"/>
  <c r="L118" i="110"/>
  <c r="M118" i="110"/>
  <c r="G118" i="111"/>
  <c r="L218" i="110"/>
  <c r="M218" i="110"/>
  <c r="G218" i="111"/>
  <c r="L207" i="110"/>
  <c r="M207" i="110"/>
  <c r="G207" i="111"/>
  <c r="M202" i="109"/>
  <c r="G202" i="110"/>
  <c r="L202" i="109"/>
  <c r="L148" i="109"/>
  <c r="M148" i="109"/>
  <c r="G148" i="110"/>
  <c r="L213" i="110"/>
  <c r="M213" i="110"/>
  <c r="G213" i="111"/>
  <c r="M188" i="110"/>
  <c r="L188" i="110"/>
  <c r="G188" i="111"/>
  <c r="L109" i="110"/>
  <c r="M109" i="110"/>
  <c r="G109" i="111"/>
  <c r="M138" i="110"/>
  <c r="L138" i="110"/>
  <c r="G138" i="111"/>
  <c r="L231" i="109"/>
  <c r="M231" i="109"/>
  <c r="G231" i="110"/>
  <c r="M197" i="110"/>
  <c r="L197" i="110"/>
  <c r="G197" i="111"/>
  <c r="M169" i="110"/>
  <c r="L169" i="110"/>
  <c r="G169" i="111"/>
  <c r="L149" i="110"/>
  <c r="M149" i="110"/>
  <c r="G149" i="111"/>
  <c r="L174" i="109"/>
  <c r="M174" i="109"/>
  <c r="G174" i="110"/>
  <c r="M129" i="110"/>
  <c r="L129" i="110"/>
  <c r="G129" i="111"/>
  <c r="L220" i="110"/>
  <c r="M220" i="110"/>
  <c r="G220" i="111"/>
  <c r="L151" i="109"/>
  <c r="M151" i="109"/>
  <c r="G151" i="110"/>
  <c r="L108" i="110"/>
  <c r="M108" i="110"/>
  <c r="G108" i="111"/>
  <c r="M219" i="110"/>
  <c r="L219" i="110"/>
  <c r="G219" i="111"/>
  <c r="L179" i="109"/>
  <c r="M179" i="109"/>
  <c r="G179" i="110"/>
  <c r="M192" i="110"/>
  <c r="L192" i="110"/>
  <c r="G192" i="111"/>
  <c r="M167" i="109"/>
  <c r="L167" i="109"/>
  <c r="G167" i="110"/>
  <c r="M211" i="110"/>
  <c r="L211" i="110"/>
  <c r="G211" i="111"/>
  <c r="L156" i="110"/>
  <c r="M156" i="110"/>
  <c r="G156" i="111"/>
  <c r="M132" i="110"/>
  <c r="L132" i="110"/>
  <c r="G132" i="111"/>
  <c r="M105" i="109"/>
  <c r="L105" i="109"/>
  <c r="G105" i="110"/>
  <c r="L236" i="110"/>
  <c r="M236" i="110"/>
  <c r="G236" i="111"/>
  <c r="M166" i="110"/>
  <c r="L166" i="110"/>
  <c r="G166" i="111"/>
  <c r="M141" i="109"/>
  <c r="L141" i="109"/>
  <c r="G141" i="110"/>
  <c r="M176" i="109"/>
  <c r="L176" i="109"/>
  <c r="G176" i="110"/>
  <c r="L189" i="110"/>
  <c r="M189" i="110"/>
  <c r="G189" i="111"/>
  <c r="L170" i="109"/>
  <c r="M170" i="109"/>
  <c r="G170" i="110"/>
  <c r="L159" i="110"/>
  <c r="M159" i="110"/>
  <c r="G159" i="111"/>
  <c r="L221" i="109"/>
  <c r="M221" i="109"/>
  <c r="G221" i="110"/>
  <c r="L89" i="110"/>
  <c r="M89" i="110"/>
  <c r="G89" i="111"/>
  <c r="L184" i="110"/>
  <c r="M184" i="110"/>
  <c r="G184" i="111"/>
  <c r="M199" i="109"/>
  <c r="L199" i="109"/>
  <c r="G199" i="110"/>
  <c r="M155" i="110"/>
  <c r="L155" i="110"/>
  <c r="G155" i="111"/>
  <c r="M99" i="110"/>
  <c r="L99" i="110"/>
  <c r="G99" i="111"/>
  <c r="M136" i="109"/>
  <c r="L136" i="109"/>
  <c r="G136" i="110"/>
  <c r="M111" i="109"/>
  <c r="L111" i="109"/>
  <c r="G111" i="110"/>
  <c r="L150" i="109"/>
  <c r="M150" i="109"/>
  <c r="G150" i="110"/>
  <c r="L162" i="110"/>
  <c r="M162" i="110"/>
  <c r="G162" i="111"/>
  <c r="L227" i="110"/>
  <c r="M227" i="110"/>
  <c r="G227" i="111"/>
  <c r="M120" i="111"/>
  <c r="L120" i="111"/>
  <c r="G120" i="112"/>
  <c r="M158" i="110"/>
  <c r="L158" i="110"/>
  <c r="G158" i="111"/>
  <c r="L215" i="111"/>
  <c r="M215" i="111"/>
  <c r="G215" i="112"/>
  <c r="M226" i="110"/>
  <c r="L226" i="110"/>
  <c r="G226" i="111"/>
  <c r="L183" i="110"/>
  <c r="M183" i="110"/>
  <c r="G183" i="111"/>
  <c r="L126" i="110"/>
  <c r="M126" i="110"/>
  <c r="G126" i="111"/>
  <c r="L206" i="110"/>
  <c r="M206" i="110"/>
  <c r="G206" i="111"/>
  <c r="M204" i="110"/>
  <c r="L204" i="110"/>
  <c r="G204" i="111"/>
  <c r="M177" i="110"/>
  <c r="L177" i="110"/>
  <c r="G177" i="111"/>
  <c r="L88" i="110"/>
  <c r="M88" i="110"/>
  <c r="G88" i="111"/>
  <c r="M100" i="110"/>
  <c r="L100" i="110"/>
  <c r="G100" i="111"/>
  <c r="L84" i="110"/>
  <c r="M84" i="110"/>
  <c r="G84" i="111"/>
  <c r="M160" i="110"/>
  <c r="L160" i="110"/>
  <c r="G160" i="111"/>
  <c r="M93" i="110"/>
  <c r="L93" i="110"/>
  <c r="G93" i="111"/>
  <c r="L230" i="110"/>
  <c r="M230" i="110"/>
  <c r="G230" i="111"/>
  <c r="M114" i="110"/>
  <c r="L114" i="110"/>
  <c r="G114" i="111"/>
  <c r="L125" i="110"/>
  <c r="M125" i="110"/>
  <c r="G125" i="111"/>
  <c r="M178" i="110"/>
  <c r="L178" i="110"/>
  <c r="G178" i="111"/>
  <c r="M110" i="110"/>
  <c r="L110" i="110"/>
  <c r="G110" i="111"/>
  <c r="M217" i="110"/>
  <c r="L217" i="110"/>
  <c r="G217" i="111"/>
  <c r="M145" i="110"/>
  <c r="L145" i="110"/>
  <c r="G145" i="111"/>
  <c r="M143" i="109"/>
  <c r="L143" i="109"/>
  <c r="G143" i="110"/>
  <c r="L191" i="109"/>
  <c r="M191" i="109"/>
  <c r="G191" i="110"/>
  <c r="M143" i="110" l="1"/>
  <c r="L143" i="110"/>
  <c r="G143" i="111"/>
  <c r="L178" i="111"/>
  <c r="M178" i="111"/>
  <c r="G178" i="112"/>
  <c r="M93" i="111"/>
  <c r="L93" i="111"/>
  <c r="G93" i="112"/>
  <c r="L88" i="111"/>
  <c r="M88" i="111"/>
  <c r="G88" i="112"/>
  <c r="L126" i="111"/>
  <c r="M126" i="111"/>
  <c r="G126" i="112"/>
  <c r="L158" i="111"/>
  <c r="M158" i="111"/>
  <c r="G158" i="112"/>
  <c r="L150" i="110"/>
  <c r="M150" i="110"/>
  <c r="G150" i="111"/>
  <c r="L155" i="111"/>
  <c r="M155" i="111"/>
  <c r="G155" i="112"/>
  <c r="M221" i="110"/>
  <c r="L221" i="110"/>
  <c r="G221" i="111"/>
  <c r="L176" i="110"/>
  <c r="M176" i="110"/>
  <c r="G176" i="111"/>
  <c r="M105" i="110"/>
  <c r="L105" i="110"/>
  <c r="G105" i="111"/>
  <c r="M192" i="111"/>
  <c r="L192" i="111"/>
  <c r="G192" i="112"/>
  <c r="M151" i="110"/>
  <c r="L151" i="110"/>
  <c r="G151" i="111"/>
  <c r="M149" i="111"/>
  <c r="L149" i="111"/>
  <c r="G149" i="112"/>
  <c r="M138" i="111"/>
  <c r="L138" i="111"/>
  <c r="G138" i="112"/>
  <c r="L148" i="110"/>
  <c r="M148" i="110"/>
  <c r="G148" i="111"/>
  <c r="L202" i="110"/>
  <c r="M202" i="110"/>
  <c r="G202" i="111"/>
  <c r="M118" i="111"/>
  <c r="L118" i="111"/>
  <c r="G118" i="112"/>
  <c r="M87" i="111"/>
  <c r="L87" i="111"/>
  <c r="G87" i="112"/>
  <c r="M152" i="111"/>
  <c r="L152" i="111"/>
  <c r="G152" i="112"/>
  <c r="L216" i="111"/>
  <c r="M216" i="111"/>
  <c r="G216" i="112"/>
  <c r="L235" i="111"/>
  <c r="M235" i="111"/>
  <c r="G235" i="112"/>
  <c r="L203" i="111"/>
  <c r="M203" i="111"/>
  <c r="G203" i="112"/>
  <c r="L229" i="110"/>
  <c r="M229" i="110"/>
  <c r="G229" i="111"/>
  <c r="M147" i="111"/>
  <c r="L147" i="111"/>
  <c r="G147" i="112"/>
  <c r="M116" i="110"/>
  <c r="L116" i="110"/>
  <c r="G116" i="111"/>
  <c r="L122" i="110"/>
  <c r="M122" i="110"/>
  <c r="G122" i="111"/>
  <c r="M182" i="112"/>
  <c r="L182" i="112"/>
  <c r="G182" i="113"/>
  <c r="M181" i="111"/>
  <c r="L181" i="111"/>
  <c r="G181" i="112"/>
  <c r="M173" i="111"/>
  <c r="L173" i="111"/>
  <c r="G173" i="112"/>
  <c r="L195" i="110"/>
  <c r="M195" i="110"/>
  <c r="G195" i="111"/>
  <c r="L171" i="110"/>
  <c r="M171" i="110"/>
  <c r="G171" i="111"/>
  <c r="L239" i="111"/>
  <c r="M239" i="111"/>
  <c r="G239" i="112"/>
  <c r="L196" i="111"/>
  <c r="M196" i="111"/>
  <c r="G196" i="112"/>
  <c r="L91" i="111"/>
  <c r="M91" i="111"/>
  <c r="G91" i="112"/>
  <c r="M123" i="111"/>
  <c r="L123" i="111"/>
  <c r="G123" i="112"/>
  <c r="L95" i="110"/>
  <c r="M95" i="110"/>
  <c r="G95" i="111"/>
  <c r="M172" i="111"/>
  <c r="L172" i="111"/>
  <c r="G172" i="112"/>
  <c r="M190" i="111"/>
  <c r="L190" i="111"/>
  <c r="G190" i="112"/>
  <c r="L94" i="111"/>
  <c r="M94" i="111"/>
  <c r="G94" i="112"/>
  <c r="M230" i="111"/>
  <c r="L230" i="111"/>
  <c r="G230" i="112"/>
  <c r="L100" i="111"/>
  <c r="M100" i="111"/>
  <c r="G100" i="112"/>
  <c r="M206" i="111"/>
  <c r="L206" i="111"/>
  <c r="G206" i="112"/>
  <c r="M215" i="112"/>
  <c r="L215" i="112"/>
  <c r="G215" i="113"/>
  <c r="M162" i="111"/>
  <c r="L162" i="111"/>
  <c r="G162" i="112"/>
  <c r="M99" i="111"/>
  <c r="L99" i="111"/>
  <c r="G99" i="112"/>
  <c r="M89" i="111"/>
  <c r="L89" i="111"/>
  <c r="G89" i="112"/>
  <c r="L189" i="111"/>
  <c r="M189" i="111"/>
  <c r="G189" i="112"/>
  <c r="L236" i="111"/>
  <c r="M236" i="111"/>
  <c r="G236" i="112"/>
  <c r="M167" i="110"/>
  <c r="L167" i="110"/>
  <c r="G167" i="111"/>
  <c r="M108" i="111"/>
  <c r="L108" i="111"/>
  <c r="G108" i="112"/>
  <c r="M174" i="110"/>
  <c r="L174" i="110"/>
  <c r="G174" i="111"/>
  <c r="L231" i="110"/>
  <c r="M231" i="110"/>
  <c r="G231" i="111"/>
  <c r="M213" i="111"/>
  <c r="L213" i="111"/>
  <c r="G213" i="112"/>
  <c r="M218" i="111"/>
  <c r="L218" i="111"/>
  <c r="G218" i="112"/>
  <c r="L214" i="111"/>
  <c r="M214" i="111"/>
  <c r="G214" i="112"/>
  <c r="M97" i="111"/>
  <c r="L97" i="111"/>
  <c r="G97" i="112"/>
  <c r="M146" i="111"/>
  <c r="L146" i="111"/>
  <c r="G146" i="112"/>
  <c r="M233" i="111"/>
  <c r="L233" i="111"/>
  <c r="G233" i="112"/>
  <c r="L232" i="111"/>
  <c r="M232" i="111"/>
  <c r="G232" i="112"/>
  <c r="L135" i="112"/>
  <c r="M135" i="112"/>
  <c r="G135" i="113"/>
  <c r="M104" i="111"/>
  <c r="L104" i="111"/>
  <c r="G104" i="112"/>
  <c r="M234" i="111"/>
  <c r="L234" i="111"/>
  <c r="G234" i="112"/>
  <c r="L102" i="111"/>
  <c r="M102" i="111"/>
  <c r="G102" i="112"/>
  <c r="M228" i="110"/>
  <c r="L228" i="110"/>
  <c r="G228" i="111"/>
  <c r="M140" i="111"/>
  <c r="L140" i="111"/>
  <c r="G140" i="112"/>
  <c r="L154" i="111"/>
  <c r="M154" i="111"/>
  <c r="G154" i="112"/>
  <c r="G165" i="112"/>
  <c r="L165" i="111"/>
  <c r="M165" i="111"/>
  <c r="M186" i="111"/>
  <c r="L186" i="111"/>
  <c r="G186" i="112"/>
  <c r="L106" i="111"/>
  <c r="M106" i="111"/>
  <c r="G106" i="112"/>
  <c r="M127" i="111"/>
  <c r="L127" i="111"/>
  <c r="G127" i="112"/>
  <c r="L201" i="110"/>
  <c r="M201" i="110"/>
  <c r="G201" i="111"/>
  <c r="M224" i="111"/>
  <c r="L224" i="111"/>
  <c r="G224" i="112"/>
  <c r="L90" i="111"/>
  <c r="M90" i="111"/>
  <c r="G90" i="112"/>
  <c r="M198" i="111"/>
  <c r="L198" i="111"/>
  <c r="G198" i="112"/>
  <c r="L119" i="110"/>
  <c r="M119" i="110"/>
  <c r="G119" i="111"/>
  <c r="M164" i="110"/>
  <c r="L164" i="110"/>
  <c r="G164" i="111"/>
  <c r="M191" i="110"/>
  <c r="L191" i="110"/>
  <c r="G191" i="111"/>
  <c r="M110" i="111"/>
  <c r="L110" i="111"/>
  <c r="G110" i="112"/>
  <c r="M217" i="111"/>
  <c r="L217" i="111"/>
  <c r="G217" i="112"/>
  <c r="L114" i="111"/>
  <c r="M114" i="111"/>
  <c r="G114" i="112"/>
  <c r="M84" i="111"/>
  <c r="L84" i="111"/>
  <c r="G84" i="112"/>
  <c r="M204" i="111"/>
  <c r="L204" i="111"/>
  <c r="G204" i="112"/>
  <c r="L226" i="111"/>
  <c r="M226" i="111"/>
  <c r="G226" i="112"/>
  <c r="L227" i="111"/>
  <c r="M227" i="111"/>
  <c r="G227" i="112"/>
  <c r="M136" i="110"/>
  <c r="L136" i="110"/>
  <c r="G136" i="111"/>
  <c r="M184" i="111"/>
  <c r="L184" i="111"/>
  <c r="G184" i="112"/>
  <c r="M170" i="110"/>
  <c r="L170" i="110"/>
  <c r="G170" i="111"/>
  <c r="M166" i="111"/>
  <c r="L166" i="111"/>
  <c r="G166" i="112"/>
  <c r="L156" i="111"/>
  <c r="M156" i="111"/>
  <c r="G156" i="112"/>
  <c r="L211" i="111"/>
  <c r="M211" i="111"/>
  <c r="G211" i="112"/>
  <c r="L219" i="111"/>
  <c r="M219" i="111"/>
  <c r="G219" i="112"/>
  <c r="M129" i="111"/>
  <c r="L129" i="111"/>
  <c r="G129" i="112"/>
  <c r="M197" i="111"/>
  <c r="L197" i="111"/>
  <c r="G197" i="112"/>
  <c r="M188" i="111"/>
  <c r="L188" i="111"/>
  <c r="G188" i="112"/>
  <c r="M207" i="111"/>
  <c r="L207" i="111"/>
  <c r="G207" i="112"/>
  <c r="M238" i="111"/>
  <c r="L238" i="111"/>
  <c r="G238" i="112"/>
  <c r="L200" i="111"/>
  <c r="M200" i="111"/>
  <c r="G200" i="112"/>
  <c r="L223" i="111"/>
  <c r="M223" i="111"/>
  <c r="G223" i="112"/>
  <c r="L205" i="111"/>
  <c r="M205" i="111"/>
  <c r="G205" i="112"/>
  <c r="M194" i="111"/>
  <c r="L194" i="111"/>
  <c r="G194" i="112"/>
  <c r="L137" i="111"/>
  <c r="M137" i="111"/>
  <c r="G137" i="112"/>
  <c r="L101" i="111"/>
  <c r="M101" i="111"/>
  <c r="G101" i="112"/>
  <c r="L193" i="112"/>
  <c r="M193" i="112"/>
  <c r="G193" i="113"/>
  <c r="M115" i="111"/>
  <c r="L115" i="111"/>
  <c r="G115" i="112"/>
  <c r="M161" i="111"/>
  <c r="L161" i="111"/>
  <c r="G161" i="112"/>
  <c r="M185" i="111"/>
  <c r="L185" i="111"/>
  <c r="G185" i="112"/>
  <c r="M98" i="111"/>
  <c r="L98" i="111"/>
  <c r="G98" i="112"/>
  <c r="L124" i="111"/>
  <c r="M124" i="111"/>
  <c r="G124" i="112"/>
  <c r="M180" i="110"/>
  <c r="L180" i="110"/>
  <c r="G180" i="111"/>
  <c r="M237" i="111"/>
  <c r="L237" i="111"/>
  <c r="G237" i="112"/>
  <c r="L144" i="111"/>
  <c r="M144" i="111"/>
  <c r="G144" i="112"/>
  <c r="L142" i="110"/>
  <c r="M142" i="110"/>
  <c r="G142" i="111"/>
  <c r="M85" i="110"/>
  <c r="L85" i="110"/>
  <c r="G85" i="111"/>
  <c r="L209" i="111"/>
  <c r="M209" i="111"/>
  <c r="G209" i="112"/>
  <c r="L96" i="110"/>
  <c r="M96" i="110"/>
  <c r="G96" i="111"/>
  <c r="M92" i="111"/>
  <c r="L92" i="111"/>
  <c r="G92" i="112"/>
  <c r="M133" i="111"/>
  <c r="L133" i="111"/>
  <c r="G133" i="112"/>
  <c r="L145" i="111"/>
  <c r="M145" i="111"/>
  <c r="G145" i="112"/>
  <c r="M125" i="111"/>
  <c r="L125" i="111"/>
  <c r="G125" i="112"/>
  <c r="L160" i="111"/>
  <c r="M160" i="111"/>
  <c r="G160" i="112"/>
  <c r="M177" i="111"/>
  <c r="L177" i="111"/>
  <c r="G177" i="112"/>
  <c r="G183" i="112"/>
  <c r="L183" i="111"/>
  <c r="M183" i="111"/>
  <c r="L120" i="112"/>
  <c r="M120" i="112"/>
  <c r="G120" i="113"/>
  <c r="L111" i="110"/>
  <c r="M111" i="110"/>
  <c r="G111" i="111"/>
  <c r="L199" i="110"/>
  <c r="M199" i="110"/>
  <c r="G199" i="111"/>
  <c r="M159" i="111"/>
  <c r="L159" i="111"/>
  <c r="G159" i="112"/>
  <c r="M141" i="110"/>
  <c r="L141" i="110"/>
  <c r="G141" i="111"/>
  <c r="M132" i="111"/>
  <c r="L132" i="111"/>
  <c r="G132" i="112"/>
  <c r="M179" i="110"/>
  <c r="L179" i="110"/>
  <c r="G179" i="111"/>
  <c r="M220" i="111"/>
  <c r="L220" i="111"/>
  <c r="G220" i="112"/>
  <c r="M169" i="111"/>
  <c r="L169" i="111"/>
  <c r="G169" i="112"/>
  <c r="M109" i="111"/>
  <c r="L109" i="111"/>
  <c r="G109" i="112"/>
  <c r="L222" i="111"/>
  <c r="M222" i="111"/>
  <c r="G222" i="112"/>
  <c r="L121" i="111"/>
  <c r="M121" i="111"/>
  <c r="G121" i="112"/>
  <c r="L157" i="110"/>
  <c r="M157" i="110"/>
  <c r="G157" i="111"/>
  <c r="M103" i="110"/>
  <c r="L103" i="110"/>
  <c r="G103" i="111"/>
  <c r="L117" i="111"/>
  <c r="M117" i="111"/>
  <c r="G117" i="112"/>
  <c r="L113" i="111"/>
  <c r="M113" i="111"/>
  <c r="G113" i="112"/>
  <c r="L128" i="111"/>
  <c r="M128" i="111"/>
  <c r="G128" i="112"/>
  <c r="L187" i="111"/>
  <c r="M187" i="111"/>
  <c r="G187" i="112"/>
  <c r="L175" i="112"/>
  <c r="M175" i="112"/>
  <c r="G175" i="113"/>
  <c r="M131" i="111"/>
  <c r="L131" i="111"/>
  <c r="G131" i="112"/>
  <c r="L208" i="110"/>
  <c r="M208" i="110"/>
  <c r="G208" i="111"/>
  <c r="L134" i="111"/>
  <c r="M134" i="111"/>
  <c r="G134" i="112"/>
  <c r="M225" i="111"/>
  <c r="L225" i="111"/>
  <c r="G225" i="112"/>
  <c r="L86" i="111"/>
  <c r="M86" i="111"/>
  <c r="G86" i="112"/>
  <c r="M210" i="111"/>
  <c r="L210" i="111"/>
  <c r="G210" i="112"/>
  <c r="L83" i="111"/>
  <c r="G83" i="112"/>
  <c r="M83" i="111"/>
  <c r="M130" i="111"/>
  <c r="L130" i="111"/>
  <c r="G130" i="112"/>
  <c r="M112" i="110"/>
  <c r="L112" i="110"/>
  <c r="G112" i="111"/>
  <c r="M212" i="111"/>
  <c r="L212" i="111"/>
  <c r="G212" i="112"/>
  <c r="L153" i="111"/>
  <c r="M153" i="111"/>
  <c r="G153" i="112"/>
  <c r="L107" i="110"/>
  <c r="M107" i="110"/>
  <c r="G107" i="111"/>
  <c r="L163" i="111"/>
  <c r="M163" i="111"/>
  <c r="G163" i="112"/>
  <c r="L139" i="110"/>
  <c r="M139" i="110"/>
  <c r="G139" i="111"/>
  <c r="M168" i="111"/>
  <c r="L168" i="111"/>
  <c r="G168" i="112"/>
  <c r="M139" i="111" l="1"/>
  <c r="L139" i="111"/>
  <c r="G139" i="112"/>
  <c r="L212" i="112"/>
  <c r="M212" i="112"/>
  <c r="G212" i="113"/>
  <c r="M86" i="112"/>
  <c r="L86" i="112"/>
  <c r="G86" i="113"/>
  <c r="L131" i="112"/>
  <c r="M131" i="112"/>
  <c r="G131" i="113"/>
  <c r="L113" i="112"/>
  <c r="M113" i="112"/>
  <c r="G113" i="113"/>
  <c r="L121" i="112"/>
  <c r="M121" i="112"/>
  <c r="G121" i="113"/>
  <c r="M220" i="112"/>
  <c r="L220" i="112"/>
  <c r="G220" i="113"/>
  <c r="M159" i="112"/>
  <c r="L159" i="112"/>
  <c r="G159" i="113"/>
  <c r="M145" i="112"/>
  <c r="L145" i="112"/>
  <c r="G145" i="113"/>
  <c r="M209" i="112"/>
  <c r="L209" i="112"/>
  <c r="G209" i="113"/>
  <c r="M237" i="112"/>
  <c r="L237" i="112"/>
  <c r="G237" i="113"/>
  <c r="L180" i="111"/>
  <c r="M180" i="111"/>
  <c r="G180" i="112"/>
  <c r="M161" i="112"/>
  <c r="L161" i="112"/>
  <c r="G161" i="113"/>
  <c r="M137" i="112"/>
  <c r="L137" i="112"/>
  <c r="G137" i="113"/>
  <c r="L200" i="112"/>
  <c r="M200" i="112"/>
  <c r="G200" i="113"/>
  <c r="L197" i="112"/>
  <c r="M197" i="112"/>
  <c r="G197" i="113"/>
  <c r="M156" i="112"/>
  <c r="L156" i="112"/>
  <c r="G156" i="113"/>
  <c r="M136" i="111"/>
  <c r="L136" i="111"/>
  <c r="G136" i="112"/>
  <c r="M84" i="112"/>
  <c r="L84" i="112"/>
  <c r="G84" i="113"/>
  <c r="M191" i="111"/>
  <c r="L191" i="111"/>
  <c r="G191" i="112"/>
  <c r="L90" i="112"/>
  <c r="M90" i="112"/>
  <c r="G90" i="113"/>
  <c r="L106" i="112"/>
  <c r="M106" i="112"/>
  <c r="G106" i="113"/>
  <c r="M165" i="112"/>
  <c r="L165" i="112"/>
  <c r="G165" i="113"/>
  <c r="M140" i="112"/>
  <c r="L140" i="112"/>
  <c r="G140" i="113"/>
  <c r="L104" i="112"/>
  <c r="M104" i="112"/>
  <c r="G104" i="113"/>
  <c r="M146" i="112"/>
  <c r="L146" i="112"/>
  <c r="G146" i="113"/>
  <c r="L213" i="112"/>
  <c r="M213" i="112"/>
  <c r="G213" i="113"/>
  <c r="M167" i="111"/>
  <c r="L167" i="111"/>
  <c r="G167" i="112"/>
  <c r="L99" i="112"/>
  <c r="M99" i="112"/>
  <c r="G99" i="113"/>
  <c r="L100" i="112"/>
  <c r="M100" i="112"/>
  <c r="G100" i="113"/>
  <c r="L172" i="112"/>
  <c r="M172" i="112"/>
  <c r="G172" i="113"/>
  <c r="L196" i="112"/>
  <c r="M196" i="112"/>
  <c r="G196" i="113"/>
  <c r="L173" i="112"/>
  <c r="M173" i="112"/>
  <c r="G173" i="113"/>
  <c r="L116" i="111"/>
  <c r="M116" i="111"/>
  <c r="G116" i="112"/>
  <c r="L235" i="112"/>
  <c r="M235" i="112"/>
  <c r="G235" i="113"/>
  <c r="M118" i="112"/>
  <c r="L118" i="112"/>
  <c r="G118" i="113"/>
  <c r="M149" i="112"/>
  <c r="L149" i="112"/>
  <c r="G149" i="113"/>
  <c r="L176" i="111"/>
  <c r="M176" i="111"/>
  <c r="G176" i="112"/>
  <c r="M158" i="112"/>
  <c r="L158" i="112"/>
  <c r="G158" i="113"/>
  <c r="M178" i="112"/>
  <c r="L178" i="112"/>
  <c r="G178" i="113"/>
  <c r="M210" i="112"/>
  <c r="L210" i="112"/>
  <c r="G210" i="113"/>
  <c r="L208" i="111"/>
  <c r="M208" i="111"/>
  <c r="G208" i="112"/>
  <c r="L128" i="112"/>
  <c r="M128" i="112"/>
  <c r="G128" i="113"/>
  <c r="L157" i="111"/>
  <c r="M157" i="111"/>
  <c r="G157" i="112"/>
  <c r="L169" i="112"/>
  <c r="M169" i="112"/>
  <c r="G169" i="113"/>
  <c r="L141" i="111"/>
  <c r="M141" i="111"/>
  <c r="G141" i="112"/>
  <c r="M120" i="113"/>
  <c r="L120" i="113"/>
  <c r="G120" i="114"/>
  <c r="L125" i="112"/>
  <c r="M125" i="112"/>
  <c r="G125" i="113"/>
  <c r="L96" i="111"/>
  <c r="M96" i="111"/>
  <c r="G96" i="112"/>
  <c r="L144" i="112"/>
  <c r="M144" i="112"/>
  <c r="G144" i="113"/>
  <c r="L185" i="112"/>
  <c r="M185" i="112"/>
  <c r="G185" i="113"/>
  <c r="M101" i="112"/>
  <c r="L101" i="112"/>
  <c r="G101" i="113"/>
  <c r="M223" i="112"/>
  <c r="L223" i="112"/>
  <c r="G223" i="113"/>
  <c r="L188" i="112"/>
  <c r="M188" i="112"/>
  <c r="G188" i="113"/>
  <c r="M211" i="112"/>
  <c r="L211" i="112"/>
  <c r="G211" i="113"/>
  <c r="L184" i="112"/>
  <c r="M184" i="112"/>
  <c r="G184" i="113"/>
  <c r="M204" i="112"/>
  <c r="L204" i="112"/>
  <c r="G204" i="113"/>
  <c r="M110" i="112"/>
  <c r="L110" i="112"/>
  <c r="G110" i="113"/>
  <c r="M198" i="112"/>
  <c r="L198" i="112"/>
  <c r="G198" i="113"/>
  <c r="M127" i="112"/>
  <c r="L127" i="112"/>
  <c r="G127" i="113"/>
  <c r="L154" i="112"/>
  <c r="M154" i="112"/>
  <c r="G154" i="113"/>
  <c r="M234" i="112"/>
  <c r="L234" i="112"/>
  <c r="G234" i="113"/>
  <c r="M233" i="112"/>
  <c r="L233" i="112"/>
  <c r="G233" i="113"/>
  <c r="L218" i="112"/>
  <c r="M218" i="112"/>
  <c r="G218" i="113"/>
  <c r="M108" i="112"/>
  <c r="L108" i="112"/>
  <c r="G108" i="113"/>
  <c r="M89" i="112"/>
  <c r="L89" i="112"/>
  <c r="G89" i="113"/>
  <c r="L206" i="112"/>
  <c r="M206" i="112"/>
  <c r="G206" i="113"/>
  <c r="M190" i="112"/>
  <c r="L190" i="112"/>
  <c r="G190" i="113"/>
  <c r="L91" i="112"/>
  <c r="M91" i="112"/>
  <c r="G91" i="113"/>
  <c r="L195" i="111"/>
  <c r="M195" i="111"/>
  <c r="G195" i="112"/>
  <c r="M122" i="111"/>
  <c r="L122" i="111"/>
  <c r="G122" i="112"/>
  <c r="M203" i="112"/>
  <c r="L203" i="112"/>
  <c r="G203" i="113"/>
  <c r="M87" i="112"/>
  <c r="L87" i="112"/>
  <c r="G87" i="113"/>
  <c r="L138" i="112"/>
  <c r="M138" i="112"/>
  <c r="G138" i="113"/>
  <c r="L105" i="111"/>
  <c r="M105" i="111"/>
  <c r="G105" i="112"/>
  <c r="L150" i="111"/>
  <c r="M150" i="111"/>
  <c r="G150" i="112"/>
  <c r="L93" i="112"/>
  <c r="M93" i="112"/>
  <c r="G93" i="113"/>
  <c r="L168" i="112"/>
  <c r="M168" i="112"/>
  <c r="G168" i="113"/>
  <c r="M107" i="111"/>
  <c r="L107" i="111"/>
  <c r="G107" i="112"/>
  <c r="M130" i="112"/>
  <c r="L130" i="112"/>
  <c r="G130" i="113"/>
  <c r="L83" i="112"/>
  <c r="M83" i="112"/>
  <c r="G83" i="113"/>
  <c r="M134" i="112"/>
  <c r="L134" i="112"/>
  <c r="G134" i="113"/>
  <c r="M187" i="112"/>
  <c r="L187" i="112"/>
  <c r="G187" i="113"/>
  <c r="L103" i="111"/>
  <c r="M103" i="111"/>
  <c r="G103" i="112"/>
  <c r="L109" i="112"/>
  <c r="M109" i="112"/>
  <c r="G109" i="113"/>
  <c r="M132" i="112"/>
  <c r="L132" i="112"/>
  <c r="G132" i="113"/>
  <c r="L111" i="111"/>
  <c r="M111" i="111"/>
  <c r="G111" i="112"/>
  <c r="M183" i="112"/>
  <c r="L183" i="112"/>
  <c r="G183" i="113"/>
  <c r="L160" i="112"/>
  <c r="M160" i="112"/>
  <c r="G160" i="113"/>
  <c r="L92" i="112"/>
  <c r="M92" i="112"/>
  <c r="G92" i="113"/>
  <c r="M142" i="111"/>
  <c r="L142" i="111"/>
  <c r="G142" i="112"/>
  <c r="L98" i="112"/>
  <c r="M98" i="112"/>
  <c r="G98" i="113"/>
  <c r="M193" i="113"/>
  <c r="L193" i="113"/>
  <c r="G193" i="114"/>
  <c r="L205" i="112"/>
  <c r="M205" i="112"/>
  <c r="G205" i="113"/>
  <c r="L207" i="112"/>
  <c r="M207" i="112"/>
  <c r="G207" i="113"/>
  <c r="M219" i="112"/>
  <c r="L219" i="112"/>
  <c r="G219" i="113"/>
  <c r="M170" i="111"/>
  <c r="L170" i="111"/>
  <c r="G170" i="112"/>
  <c r="M226" i="112"/>
  <c r="L226" i="112"/>
  <c r="G226" i="113"/>
  <c r="L217" i="112"/>
  <c r="M217" i="112"/>
  <c r="G217" i="113"/>
  <c r="M119" i="111"/>
  <c r="L119" i="111"/>
  <c r="G119" i="112"/>
  <c r="L201" i="111"/>
  <c r="M201" i="111"/>
  <c r="G201" i="112"/>
  <c r="L102" i="112"/>
  <c r="M102" i="112"/>
  <c r="G102" i="113"/>
  <c r="L232" i="112"/>
  <c r="M232" i="112"/>
  <c r="G232" i="113"/>
  <c r="L214" i="112"/>
  <c r="M214" i="112"/>
  <c r="G214" i="113"/>
  <c r="L174" i="111"/>
  <c r="M174" i="111"/>
  <c r="G174" i="112"/>
  <c r="M189" i="112"/>
  <c r="L189" i="112"/>
  <c r="G189" i="113"/>
  <c r="M215" i="113"/>
  <c r="L215" i="113"/>
  <c r="G215" i="114"/>
  <c r="L94" i="112"/>
  <c r="M94" i="112"/>
  <c r="G94" i="113"/>
  <c r="L123" i="112"/>
  <c r="M123" i="112"/>
  <c r="G123" i="113"/>
  <c r="L171" i="111"/>
  <c r="M171" i="111"/>
  <c r="G171" i="112"/>
  <c r="L182" i="113"/>
  <c r="M182" i="113"/>
  <c r="G182" i="114"/>
  <c r="M229" i="111"/>
  <c r="L229" i="111"/>
  <c r="G229" i="112"/>
  <c r="M152" i="112"/>
  <c r="L152" i="112"/>
  <c r="G152" i="113"/>
  <c r="L148" i="111"/>
  <c r="M148" i="111"/>
  <c r="G148" i="112"/>
  <c r="L192" i="112"/>
  <c r="M192" i="112"/>
  <c r="G192" i="113"/>
  <c r="L155" i="112"/>
  <c r="M155" i="112"/>
  <c r="G155" i="113"/>
  <c r="L88" i="112"/>
  <c r="M88" i="112"/>
  <c r="G88" i="113"/>
  <c r="L153" i="112"/>
  <c r="M153" i="112"/>
  <c r="G153" i="113"/>
  <c r="M163" i="112"/>
  <c r="L163" i="112"/>
  <c r="G163" i="113"/>
  <c r="M112" i="111"/>
  <c r="L112" i="111"/>
  <c r="G112" i="112"/>
  <c r="M225" i="112"/>
  <c r="L225" i="112"/>
  <c r="G225" i="113"/>
  <c r="L175" i="113"/>
  <c r="M175" i="113"/>
  <c r="G175" i="114"/>
  <c r="L117" i="112"/>
  <c r="M117" i="112"/>
  <c r="G117" i="113"/>
  <c r="L222" i="112"/>
  <c r="M222" i="112"/>
  <c r="G222" i="113"/>
  <c r="L179" i="111"/>
  <c r="M179" i="111"/>
  <c r="G179" i="112"/>
  <c r="M199" i="111"/>
  <c r="L199" i="111"/>
  <c r="G199" i="112"/>
  <c r="M177" i="112"/>
  <c r="G177" i="113"/>
  <c r="L177" i="112"/>
  <c r="M133" i="112"/>
  <c r="L133" i="112"/>
  <c r="G133" i="113"/>
  <c r="M85" i="111"/>
  <c r="L85" i="111"/>
  <c r="G85" i="112"/>
  <c r="M124" i="112"/>
  <c r="L124" i="112"/>
  <c r="G124" i="113"/>
  <c r="M115" i="112"/>
  <c r="L115" i="112"/>
  <c r="G115" i="113"/>
  <c r="L194" i="112"/>
  <c r="M194" i="112"/>
  <c r="G194" i="113"/>
  <c r="L238" i="112"/>
  <c r="M238" i="112"/>
  <c r="G238" i="113"/>
  <c r="M129" i="112"/>
  <c r="L129" i="112"/>
  <c r="G129" i="113"/>
  <c r="L166" i="112"/>
  <c r="M166" i="112"/>
  <c r="G166" i="113"/>
  <c r="M227" i="112"/>
  <c r="L227" i="112"/>
  <c r="G227" i="113"/>
  <c r="M114" i="112"/>
  <c r="L114" i="112"/>
  <c r="G114" i="113"/>
  <c r="M164" i="111"/>
  <c r="L164" i="111"/>
  <c r="G164" i="112"/>
  <c r="M224" i="112"/>
  <c r="G224" i="113"/>
  <c r="L224" i="112"/>
  <c r="L186" i="112"/>
  <c r="M186" i="112"/>
  <c r="G186" i="113"/>
  <c r="M228" i="111"/>
  <c r="L228" i="111"/>
  <c r="G228" i="112"/>
  <c r="L135" i="113"/>
  <c r="M135" i="113"/>
  <c r="G135" i="114"/>
  <c r="M97" i="112"/>
  <c r="L97" i="112"/>
  <c r="G97" i="113"/>
  <c r="M231" i="111"/>
  <c r="L231" i="111"/>
  <c r="G231" i="112"/>
  <c r="L236" i="112"/>
  <c r="M236" i="112"/>
  <c r="G236" i="113"/>
  <c r="L162" i="112"/>
  <c r="M162" i="112"/>
  <c r="G162" i="113"/>
  <c r="M230" i="112"/>
  <c r="L230" i="112"/>
  <c r="G230" i="113"/>
  <c r="L95" i="111"/>
  <c r="M95" i="111"/>
  <c r="G95" i="112"/>
  <c r="M239" i="112"/>
  <c r="L239" i="112"/>
  <c r="G239" i="113"/>
  <c r="M181" i="112"/>
  <c r="L181" i="112"/>
  <c r="G181" i="113"/>
  <c r="L147" i="112"/>
  <c r="M147" i="112"/>
  <c r="G147" i="113"/>
  <c r="L216" i="112"/>
  <c r="M216" i="112"/>
  <c r="G216" i="113"/>
  <c r="M202" i="111"/>
  <c r="L202" i="111"/>
  <c r="G202" i="112"/>
  <c r="L151" i="111"/>
  <c r="M151" i="111"/>
  <c r="G151" i="112"/>
  <c r="M221" i="111"/>
  <c r="L221" i="111"/>
  <c r="G221" i="112"/>
  <c r="L126" i="112"/>
  <c r="M126" i="112"/>
  <c r="G126" i="113"/>
  <c r="L143" i="111"/>
  <c r="M143" i="111"/>
  <c r="G143" i="112"/>
  <c r="L181" i="113" l="1"/>
  <c r="M181" i="113"/>
  <c r="G181" i="114"/>
  <c r="L162" i="113"/>
  <c r="M162" i="113"/>
  <c r="G162" i="114"/>
  <c r="M216" i="113"/>
  <c r="L216" i="113"/>
  <c r="G216" i="114"/>
  <c r="M95" i="112"/>
  <c r="L95" i="112"/>
  <c r="G95" i="113"/>
  <c r="M231" i="112"/>
  <c r="L231" i="112"/>
  <c r="G231" i="113"/>
  <c r="L186" i="113"/>
  <c r="M186" i="113"/>
  <c r="G186" i="114"/>
  <c r="M224" i="113"/>
  <c r="L224" i="113"/>
  <c r="G224" i="114"/>
  <c r="M227" i="113"/>
  <c r="L227" i="113"/>
  <c r="G227" i="114"/>
  <c r="L194" i="113"/>
  <c r="M194" i="113"/>
  <c r="G194" i="114"/>
  <c r="M133" i="113"/>
  <c r="L133" i="113"/>
  <c r="G133" i="114"/>
  <c r="M177" i="113"/>
  <c r="L177" i="113"/>
  <c r="G177" i="114"/>
  <c r="M222" i="113"/>
  <c r="L222" i="113"/>
  <c r="G222" i="114"/>
  <c r="L163" i="113"/>
  <c r="M163" i="113"/>
  <c r="G163" i="114"/>
  <c r="L192" i="113"/>
  <c r="M192" i="113"/>
  <c r="G192" i="114"/>
  <c r="M182" i="114"/>
  <c r="L182" i="114"/>
  <c r="G182" i="115"/>
  <c r="M215" i="114"/>
  <c r="L215" i="114"/>
  <c r="G215" i="115"/>
  <c r="M232" i="113"/>
  <c r="L232" i="113"/>
  <c r="G232" i="114"/>
  <c r="M217" i="113"/>
  <c r="L217" i="113"/>
  <c r="G217" i="114"/>
  <c r="M207" i="113"/>
  <c r="L207" i="113"/>
  <c r="G207" i="114"/>
  <c r="M142" i="112"/>
  <c r="L142" i="112"/>
  <c r="G142" i="113"/>
  <c r="L111" i="112"/>
  <c r="M111" i="112"/>
  <c r="G111" i="113"/>
  <c r="M187" i="113"/>
  <c r="L187" i="113"/>
  <c r="G187" i="114"/>
  <c r="L168" i="113"/>
  <c r="M168" i="113"/>
  <c r="G168" i="114"/>
  <c r="L138" i="113"/>
  <c r="M138" i="113"/>
  <c r="G138" i="114"/>
  <c r="L195" i="112"/>
  <c r="M195" i="112"/>
  <c r="G195" i="113"/>
  <c r="M89" i="113"/>
  <c r="L89" i="113"/>
  <c r="G89" i="114"/>
  <c r="L234" i="113"/>
  <c r="M234" i="113"/>
  <c r="G234" i="114"/>
  <c r="M110" i="113"/>
  <c r="L110" i="113"/>
  <c r="G110" i="114"/>
  <c r="M188" i="113"/>
  <c r="L188" i="113"/>
  <c r="G188" i="114"/>
  <c r="L144" i="113"/>
  <c r="M144" i="113"/>
  <c r="G144" i="114"/>
  <c r="L141" i="112"/>
  <c r="M141" i="112"/>
  <c r="G141" i="113"/>
  <c r="L208" i="112"/>
  <c r="M208" i="112"/>
  <c r="G208" i="113"/>
  <c r="L149" i="113"/>
  <c r="M149" i="113"/>
  <c r="G149" i="114"/>
  <c r="L173" i="113"/>
  <c r="M173" i="113"/>
  <c r="G173" i="114"/>
  <c r="L99" i="113"/>
  <c r="M99" i="113"/>
  <c r="G99" i="114"/>
  <c r="L104" i="113"/>
  <c r="M104" i="113"/>
  <c r="G104" i="114"/>
  <c r="L90" i="113"/>
  <c r="M90" i="113"/>
  <c r="G90" i="114"/>
  <c r="M156" i="113"/>
  <c r="L156" i="113"/>
  <c r="G156" i="114"/>
  <c r="M161" i="113"/>
  <c r="L161" i="113"/>
  <c r="G161" i="114"/>
  <c r="M145" i="113"/>
  <c r="L145" i="113"/>
  <c r="G145" i="114"/>
  <c r="M113" i="113"/>
  <c r="L113" i="113"/>
  <c r="G113" i="114"/>
  <c r="M139" i="112"/>
  <c r="L139" i="112"/>
  <c r="G139" i="113"/>
  <c r="M221" i="112"/>
  <c r="L221" i="112"/>
  <c r="G221" i="113"/>
  <c r="M230" i="113"/>
  <c r="L230" i="113"/>
  <c r="G230" i="114"/>
  <c r="L97" i="113"/>
  <c r="M97" i="113"/>
  <c r="G97" i="114"/>
  <c r="M166" i="113"/>
  <c r="L166" i="113"/>
  <c r="G166" i="114"/>
  <c r="M126" i="113"/>
  <c r="L126" i="113"/>
  <c r="G126" i="114"/>
  <c r="L143" i="112"/>
  <c r="M143" i="112"/>
  <c r="G143" i="113"/>
  <c r="G202" i="113"/>
  <c r="M202" i="112"/>
  <c r="L202" i="112"/>
  <c r="M239" i="113"/>
  <c r="L239" i="113"/>
  <c r="G239" i="114"/>
  <c r="L236" i="113"/>
  <c r="M236" i="113"/>
  <c r="G236" i="114"/>
  <c r="L228" i="112"/>
  <c r="M228" i="112"/>
  <c r="G228" i="113"/>
  <c r="L114" i="113"/>
  <c r="M114" i="113"/>
  <c r="G114" i="114"/>
  <c r="M238" i="113"/>
  <c r="L238" i="113"/>
  <c r="G238" i="114"/>
  <c r="M85" i="112"/>
  <c r="L85" i="112"/>
  <c r="G85" i="113"/>
  <c r="L179" i="112"/>
  <c r="M179" i="112"/>
  <c r="G179" i="113"/>
  <c r="M225" i="113"/>
  <c r="L225" i="113"/>
  <c r="G225" i="114"/>
  <c r="L112" i="112"/>
  <c r="M112" i="112"/>
  <c r="G112" i="113"/>
  <c r="L155" i="113"/>
  <c r="M155" i="113"/>
  <c r="G155" i="114"/>
  <c r="L229" i="112"/>
  <c r="M229" i="112"/>
  <c r="G229" i="113"/>
  <c r="M94" i="113"/>
  <c r="L94" i="113"/>
  <c r="G94" i="114"/>
  <c r="M214" i="113"/>
  <c r="L214" i="113"/>
  <c r="G214" i="114"/>
  <c r="L119" i="112"/>
  <c r="M119" i="112"/>
  <c r="G119" i="113"/>
  <c r="L219" i="113"/>
  <c r="M219" i="113"/>
  <c r="G219" i="114"/>
  <c r="M98" i="113"/>
  <c r="L98" i="113"/>
  <c r="G98" i="114"/>
  <c r="M183" i="113"/>
  <c r="L183" i="113"/>
  <c r="G183" i="114"/>
  <c r="M103" i="112"/>
  <c r="L103" i="112"/>
  <c r="G103" i="113"/>
  <c r="L107" i="112"/>
  <c r="M107" i="112"/>
  <c r="G107" i="113"/>
  <c r="M105" i="112"/>
  <c r="L105" i="112"/>
  <c r="G105" i="113"/>
  <c r="M122" i="112"/>
  <c r="L122" i="112"/>
  <c r="G122" i="113"/>
  <c r="L206" i="113"/>
  <c r="M206" i="113"/>
  <c r="G206" i="114"/>
  <c r="M233" i="113"/>
  <c r="L233" i="113"/>
  <c r="G233" i="114"/>
  <c r="L198" i="113"/>
  <c r="M198" i="113"/>
  <c r="G198" i="114"/>
  <c r="M211" i="113"/>
  <c r="L211" i="113"/>
  <c r="G211" i="114"/>
  <c r="M185" i="113"/>
  <c r="L185" i="113"/>
  <c r="G185" i="114"/>
  <c r="L120" i="114"/>
  <c r="M120" i="114"/>
  <c r="G120" i="115"/>
  <c r="M128" i="113"/>
  <c r="L128" i="113"/>
  <c r="G128" i="114"/>
  <c r="M176" i="112"/>
  <c r="L176" i="112"/>
  <c r="G176" i="113"/>
  <c r="L116" i="112"/>
  <c r="M116" i="112"/>
  <c r="G116" i="113"/>
  <c r="M100" i="113"/>
  <c r="L100" i="113"/>
  <c r="G100" i="114"/>
  <c r="M146" i="113"/>
  <c r="L146" i="113"/>
  <c r="G146" i="114"/>
  <c r="M106" i="113"/>
  <c r="L106" i="113"/>
  <c r="G106" i="114"/>
  <c r="M136" i="112"/>
  <c r="L136" i="112"/>
  <c r="G136" i="113"/>
  <c r="L137" i="113"/>
  <c r="M137" i="113"/>
  <c r="G137" i="114"/>
  <c r="M209" i="113"/>
  <c r="L209" i="113"/>
  <c r="G209" i="114"/>
  <c r="L121" i="113"/>
  <c r="M121" i="113"/>
  <c r="G121" i="114"/>
  <c r="L212" i="113"/>
  <c r="M212" i="113"/>
  <c r="G212" i="114"/>
  <c r="L151" i="112"/>
  <c r="M151" i="112"/>
  <c r="G151" i="113"/>
  <c r="L135" i="114"/>
  <c r="M135" i="114"/>
  <c r="G135" i="115"/>
  <c r="M164" i="112"/>
  <c r="L164" i="112"/>
  <c r="G164" i="113"/>
  <c r="L129" i="113"/>
  <c r="M129" i="113"/>
  <c r="G129" i="114"/>
  <c r="L124" i="113"/>
  <c r="M124" i="113"/>
  <c r="G124" i="114"/>
  <c r="M199" i="112"/>
  <c r="L199" i="112"/>
  <c r="G199" i="113"/>
  <c r="M175" i="114"/>
  <c r="L175" i="114"/>
  <c r="G175" i="115"/>
  <c r="M88" i="113"/>
  <c r="L88" i="113"/>
  <c r="G88" i="114"/>
  <c r="L152" i="113"/>
  <c r="M152" i="113"/>
  <c r="G152" i="114"/>
  <c r="M123" i="113"/>
  <c r="L123" i="113"/>
  <c r="G123" i="114"/>
  <c r="M174" i="112"/>
  <c r="L174" i="112"/>
  <c r="G174" i="113"/>
  <c r="M201" i="112"/>
  <c r="L201" i="112"/>
  <c r="G201" i="113"/>
  <c r="L170" i="112"/>
  <c r="M170" i="112"/>
  <c r="G170" i="113"/>
  <c r="L193" i="114"/>
  <c r="M193" i="114"/>
  <c r="G193" i="115"/>
  <c r="M160" i="113"/>
  <c r="L160" i="113"/>
  <c r="G160" i="114"/>
  <c r="L109" i="113"/>
  <c r="M109" i="113"/>
  <c r="G109" i="114"/>
  <c r="L83" i="113"/>
  <c r="M83" i="113"/>
  <c r="G83" i="114"/>
  <c r="M130" i="113"/>
  <c r="L130" i="113"/>
  <c r="G130" i="114"/>
  <c r="M150" i="112"/>
  <c r="L150" i="112"/>
  <c r="G150" i="113"/>
  <c r="M203" i="113"/>
  <c r="L203" i="113"/>
  <c r="G203" i="114"/>
  <c r="M190" i="113"/>
  <c r="L190" i="113"/>
  <c r="G190" i="114"/>
  <c r="L218" i="113"/>
  <c r="M218" i="113"/>
  <c r="G218" i="114"/>
  <c r="M127" i="113"/>
  <c r="L127" i="113"/>
  <c r="G127" i="114"/>
  <c r="M184" i="113"/>
  <c r="L184" i="113"/>
  <c r="G184" i="114"/>
  <c r="L101" i="113"/>
  <c r="M101" i="113"/>
  <c r="G101" i="114"/>
  <c r="M125" i="113"/>
  <c r="L125" i="113"/>
  <c r="G125" i="114"/>
  <c r="L157" i="112"/>
  <c r="M157" i="112"/>
  <c r="G157" i="113"/>
  <c r="L158" i="113"/>
  <c r="M158" i="113"/>
  <c r="G158" i="114"/>
  <c r="L235" i="113"/>
  <c r="M235" i="113"/>
  <c r="G235" i="114"/>
  <c r="M172" i="113"/>
  <c r="L172" i="113"/>
  <c r="G172" i="114"/>
  <c r="L213" i="113"/>
  <c r="M213" i="113"/>
  <c r="G213" i="114"/>
  <c r="M165" i="113"/>
  <c r="L165" i="113"/>
  <c r="G165" i="114"/>
  <c r="L84" i="113"/>
  <c r="M84" i="113"/>
  <c r="G84" i="114"/>
  <c r="M200" i="113"/>
  <c r="L200" i="113"/>
  <c r="G200" i="114"/>
  <c r="L237" i="113"/>
  <c r="M237" i="113"/>
  <c r="G237" i="114"/>
  <c r="M220" i="113"/>
  <c r="L220" i="113"/>
  <c r="G220" i="114"/>
  <c r="M86" i="113"/>
  <c r="L86" i="113"/>
  <c r="G86" i="114"/>
  <c r="L147" i="113"/>
  <c r="M147" i="113"/>
  <c r="G147" i="114"/>
  <c r="L115" i="113"/>
  <c r="M115" i="113"/>
  <c r="G115" i="114"/>
  <c r="L117" i="113"/>
  <c r="M117" i="113"/>
  <c r="G117" i="114"/>
  <c r="M153" i="113"/>
  <c r="L153" i="113"/>
  <c r="G153" i="114"/>
  <c r="M148" i="112"/>
  <c r="L148" i="112"/>
  <c r="G148" i="113"/>
  <c r="L171" i="112"/>
  <c r="M171" i="112"/>
  <c r="G171" i="113"/>
  <c r="M189" i="113"/>
  <c r="L189" i="113"/>
  <c r="G189" i="114"/>
  <c r="M102" i="113"/>
  <c r="L102" i="113"/>
  <c r="G102" i="114"/>
  <c r="L226" i="113"/>
  <c r="M226" i="113"/>
  <c r="G226" i="114"/>
  <c r="M205" i="113"/>
  <c r="L205" i="113"/>
  <c r="G205" i="114"/>
  <c r="L92" i="113"/>
  <c r="M92" i="113"/>
  <c r="G92" i="114"/>
  <c r="M132" i="113"/>
  <c r="L132" i="113"/>
  <c r="G132" i="114"/>
  <c r="L134" i="113"/>
  <c r="M134" i="113"/>
  <c r="G134" i="114"/>
  <c r="L93" i="113"/>
  <c r="M93" i="113"/>
  <c r="G93" i="114"/>
  <c r="M87" i="113"/>
  <c r="L87" i="113"/>
  <c r="G87" i="114"/>
  <c r="L91" i="113"/>
  <c r="M91" i="113"/>
  <c r="G91" i="114"/>
  <c r="M108" i="113"/>
  <c r="L108" i="113"/>
  <c r="G108" i="114"/>
  <c r="M154" i="113"/>
  <c r="L154" i="113"/>
  <c r="G154" i="114"/>
  <c r="L204" i="113"/>
  <c r="M204" i="113"/>
  <c r="G204" i="114"/>
  <c r="L223" i="113"/>
  <c r="M223" i="113"/>
  <c r="G223" i="114"/>
  <c r="M96" i="112"/>
  <c r="L96" i="112"/>
  <c r="G96" i="113"/>
  <c r="L169" i="113"/>
  <c r="M169" i="113"/>
  <c r="G169" i="114"/>
  <c r="M210" i="113"/>
  <c r="L210" i="113"/>
  <c r="G210" i="114"/>
  <c r="M178" i="113"/>
  <c r="L178" i="113"/>
  <c r="G178" i="114"/>
  <c r="M118" i="113"/>
  <c r="L118" i="113"/>
  <c r="G118" i="114"/>
  <c r="L196" i="113"/>
  <c r="M196" i="113"/>
  <c r="G196" i="114"/>
  <c r="M167" i="112"/>
  <c r="L167" i="112"/>
  <c r="G167" i="113"/>
  <c r="M140" i="113"/>
  <c r="L140" i="113"/>
  <c r="G140" i="114"/>
  <c r="L191" i="112"/>
  <c r="M191" i="112"/>
  <c r="G191" i="113"/>
  <c r="M197" i="113"/>
  <c r="L197" i="113"/>
  <c r="G197" i="114"/>
  <c r="M180" i="112"/>
  <c r="L180" i="112"/>
  <c r="G180" i="113"/>
  <c r="L159" i="113"/>
  <c r="M159" i="113"/>
  <c r="G159" i="114"/>
  <c r="L131" i="113"/>
  <c r="M131" i="113"/>
  <c r="G131" i="114"/>
  <c r="L196" i="114" l="1"/>
  <c r="M196" i="114"/>
  <c r="G196" i="115"/>
  <c r="M169" i="114"/>
  <c r="L169" i="114"/>
  <c r="G169" i="115"/>
  <c r="L204" i="114"/>
  <c r="M204" i="114"/>
  <c r="G204" i="115"/>
  <c r="M87" i="114"/>
  <c r="L87" i="114"/>
  <c r="G87" i="115"/>
  <c r="L205" i="114"/>
  <c r="M205" i="114"/>
  <c r="G205" i="115"/>
  <c r="L159" i="114"/>
  <c r="M159" i="114"/>
  <c r="G159" i="115"/>
  <c r="L140" i="114"/>
  <c r="M140" i="114"/>
  <c r="G140" i="115"/>
  <c r="L178" i="114"/>
  <c r="M178" i="114"/>
  <c r="G178" i="115"/>
  <c r="M223" i="114"/>
  <c r="L223" i="114"/>
  <c r="G223" i="115"/>
  <c r="M91" i="114"/>
  <c r="L91" i="114"/>
  <c r="G91" i="115"/>
  <c r="L92" i="114"/>
  <c r="M92" i="114"/>
  <c r="G92" i="115"/>
  <c r="L189" i="114"/>
  <c r="M189" i="114"/>
  <c r="G189" i="115"/>
  <c r="M117" i="114"/>
  <c r="L117" i="114"/>
  <c r="G117" i="115"/>
  <c r="M220" i="114"/>
  <c r="L220" i="114"/>
  <c r="G220" i="115"/>
  <c r="M165" i="114"/>
  <c r="L165" i="114"/>
  <c r="G165" i="115"/>
  <c r="M158" i="114"/>
  <c r="L158" i="114"/>
  <c r="G158" i="115"/>
  <c r="L184" i="114"/>
  <c r="M184" i="114"/>
  <c r="G184" i="115"/>
  <c r="M203" i="114"/>
  <c r="L203" i="114"/>
  <c r="G203" i="115"/>
  <c r="L160" i="114"/>
  <c r="M160" i="114"/>
  <c r="G160" i="115"/>
  <c r="L174" i="113"/>
  <c r="M174" i="113"/>
  <c r="G174" i="114"/>
  <c r="M175" i="115"/>
  <c r="L175" i="115"/>
  <c r="G175" i="116"/>
  <c r="L164" i="113"/>
  <c r="M164" i="113"/>
  <c r="G164" i="114"/>
  <c r="M121" i="114"/>
  <c r="L121" i="114"/>
  <c r="G121" i="115"/>
  <c r="M106" i="114"/>
  <c r="L106" i="114"/>
  <c r="G106" i="115"/>
  <c r="L176" i="113"/>
  <c r="M176" i="113"/>
  <c r="G176" i="114"/>
  <c r="L211" i="114"/>
  <c r="M211" i="114"/>
  <c r="G211" i="115"/>
  <c r="M122" i="113"/>
  <c r="L122" i="113"/>
  <c r="G122" i="114"/>
  <c r="L183" i="114"/>
  <c r="M183" i="114"/>
  <c r="G183" i="115"/>
  <c r="L214" i="114"/>
  <c r="M214" i="114"/>
  <c r="G214" i="115"/>
  <c r="L112" i="113"/>
  <c r="M112" i="113"/>
  <c r="G112" i="114"/>
  <c r="L238" i="114"/>
  <c r="M238" i="114"/>
  <c r="G238" i="115"/>
  <c r="L239" i="114"/>
  <c r="M239" i="114"/>
  <c r="G239" i="115"/>
  <c r="L166" i="114"/>
  <c r="M166" i="114"/>
  <c r="G166" i="115"/>
  <c r="L139" i="113"/>
  <c r="M139" i="113"/>
  <c r="G139" i="114"/>
  <c r="L156" i="114"/>
  <c r="M156" i="114"/>
  <c r="G156" i="115"/>
  <c r="L173" i="114"/>
  <c r="M173" i="114"/>
  <c r="G173" i="115"/>
  <c r="L144" i="114"/>
  <c r="M144" i="114"/>
  <c r="G144" i="115"/>
  <c r="M89" i="114"/>
  <c r="L89" i="114"/>
  <c r="G89" i="115"/>
  <c r="M187" i="114"/>
  <c r="L187" i="114"/>
  <c r="G187" i="115"/>
  <c r="L217" i="114"/>
  <c r="M217" i="114"/>
  <c r="G217" i="115"/>
  <c r="M192" i="114"/>
  <c r="L192" i="114"/>
  <c r="G192" i="115"/>
  <c r="L133" i="114"/>
  <c r="M133" i="114"/>
  <c r="G133" i="115"/>
  <c r="M186" i="114"/>
  <c r="L186" i="114"/>
  <c r="G186" i="115"/>
  <c r="L162" i="114"/>
  <c r="M162" i="114"/>
  <c r="G162" i="115"/>
  <c r="L197" i="114"/>
  <c r="M197" i="114"/>
  <c r="G197" i="115"/>
  <c r="M167" i="113"/>
  <c r="L167" i="113"/>
  <c r="G167" i="114"/>
  <c r="L131" i="114"/>
  <c r="M131" i="114"/>
  <c r="G131" i="115"/>
  <c r="M191" i="113"/>
  <c r="L191" i="113"/>
  <c r="G191" i="114"/>
  <c r="M118" i="114"/>
  <c r="L118" i="114"/>
  <c r="G118" i="115"/>
  <c r="L96" i="113"/>
  <c r="M96" i="113"/>
  <c r="G96" i="114"/>
  <c r="L108" i="114"/>
  <c r="M108" i="114"/>
  <c r="G108" i="115"/>
  <c r="L132" i="114"/>
  <c r="M132" i="114"/>
  <c r="G132" i="115"/>
  <c r="M102" i="114"/>
  <c r="L102" i="114"/>
  <c r="G102" i="115"/>
  <c r="M153" i="114"/>
  <c r="L153" i="114"/>
  <c r="G153" i="115"/>
  <c r="L86" i="114"/>
  <c r="M86" i="114"/>
  <c r="G86" i="115"/>
  <c r="L84" i="114"/>
  <c r="M84" i="114"/>
  <c r="G84" i="115"/>
  <c r="M235" i="114"/>
  <c r="L235" i="114"/>
  <c r="G235" i="115"/>
  <c r="L101" i="114"/>
  <c r="M101" i="114"/>
  <c r="G101" i="115"/>
  <c r="L190" i="114"/>
  <c r="M190" i="114"/>
  <c r="G190" i="115"/>
  <c r="L83" i="114"/>
  <c r="G83" i="115"/>
  <c r="M83" i="114"/>
  <c r="M109" i="114"/>
  <c r="L109" i="114"/>
  <c r="G109" i="115"/>
  <c r="L201" i="113"/>
  <c r="M201" i="113"/>
  <c r="G201" i="114"/>
  <c r="L88" i="114"/>
  <c r="M88" i="114"/>
  <c r="G88" i="115"/>
  <c r="L129" i="114"/>
  <c r="M129" i="114"/>
  <c r="G129" i="115"/>
  <c r="L212" i="114"/>
  <c r="M212" i="114"/>
  <c r="G212" i="115"/>
  <c r="M136" i="113"/>
  <c r="G136" i="114"/>
  <c r="L136" i="113"/>
  <c r="L116" i="113"/>
  <c r="M116" i="113"/>
  <c r="G116" i="114"/>
  <c r="M185" i="114"/>
  <c r="L185" i="114"/>
  <c r="G185" i="115"/>
  <c r="L206" i="114"/>
  <c r="M206" i="114"/>
  <c r="G206" i="115"/>
  <c r="L103" i="113"/>
  <c r="M103" i="113"/>
  <c r="G103" i="114"/>
  <c r="L119" i="113"/>
  <c r="M119" i="113"/>
  <c r="G119" i="114"/>
  <c r="L155" i="114"/>
  <c r="M155" i="114"/>
  <c r="G155" i="115"/>
  <c r="M85" i="113"/>
  <c r="L85" i="113"/>
  <c r="G85" i="114"/>
  <c r="M236" i="114"/>
  <c r="L236" i="114"/>
  <c r="G236" i="115"/>
  <c r="M202" i="113"/>
  <c r="L202" i="113"/>
  <c r="G202" i="114"/>
  <c r="M126" i="114"/>
  <c r="L126" i="114"/>
  <c r="G126" i="115"/>
  <c r="L221" i="113"/>
  <c r="M221" i="113"/>
  <c r="G221" i="114"/>
  <c r="M161" i="114"/>
  <c r="L161" i="114"/>
  <c r="G161" i="115"/>
  <c r="M99" i="114"/>
  <c r="L99" i="114"/>
  <c r="G99" i="115"/>
  <c r="L141" i="113"/>
  <c r="M141" i="113"/>
  <c r="G141" i="114"/>
  <c r="L234" i="114"/>
  <c r="M234" i="114"/>
  <c r="G234" i="115"/>
  <c r="L168" i="114"/>
  <c r="M168" i="114"/>
  <c r="G168" i="115"/>
  <c r="L207" i="114"/>
  <c r="M207" i="114"/>
  <c r="G207" i="115"/>
  <c r="M182" i="115"/>
  <c r="L182" i="115"/>
  <c r="G182" i="116"/>
  <c r="M177" i="114"/>
  <c r="L177" i="114"/>
  <c r="G177" i="115"/>
  <c r="L224" i="114"/>
  <c r="M224" i="114"/>
  <c r="G224" i="115"/>
  <c r="L216" i="114"/>
  <c r="M216" i="114"/>
  <c r="G216" i="115"/>
  <c r="M154" i="114"/>
  <c r="L154" i="114"/>
  <c r="G154" i="115"/>
  <c r="L93" i="114"/>
  <c r="M93" i="114"/>
  <c r="G93" i="115"/>
  <c r="M134" i="114"/>
  <c r="L134" i="114"/>
  <c r="G134" i="115"/>
  <c r="L226" i="114"/>
  <c r="M226" i="114"/>
  <c r="G226" i="115"/>
  <c r="L148" i="113"/>
  <c r="M148" i="113"/>
  <c r="G148" i="114"/>
  <c r="M147" i="114"/>
  <c r="L147" i="114"/>
  <c r="G147" i="115"/>
  <c r="M200" i="114"/>
  <c r="L200" i="114"/>
  <c r="G200" i="115"/>
  <c r="L172" i="114"/>
  <c r="M172" i="114"/>
  <c r="G172" i="115"/>
  <c r="M125" i="114"/>
  <c r="L125" i="114"/>
  <c r="G125" i="115"/>
  <c r="M218" i="114"/>
  <c r="L218" i="114"/>
  <c r="G218" i="115"/>
  <c r="M130" i="114"/>
  <c r="L130" i="114"/>
  <c r="G130" i="115"/>
  <c r="L170" i="113"/>
  <c r="M170" i="113"/>
  <c r="G170" i="114"/>
  <c r="L152" i="114"/>
  <c r="M152" i="114"/>
  <c r="G152" i="115"/>
  <c r="L124" i="114"/>
  <c r="M124" i="114"/>
  <c r="G124" i="115"/>
  <c r="L151" i="113"/>
  <c r="M151" i="113"/>
  <c r="G151" i="114"/>
  <c r="L137" i="114"/>
  <c r="M137" i="114"/>
  <c r="G137" i="115"/>
  <c r="M100" i="114"/>
  <c r="L100" i="114"/>
  <c r="G100" i="115"/>
  <c r="L120" i="115"/>
  <c r="M120" i="115"/>
  <c r="G120" i="116"/>
  <c r="L233" i="114"/>
  <c r="M233" i="114"/>
  <c r="G233" i="115"/>
  <c r="M107" i="113"/>
  <c r="L107" i="113"/>
  <c r="G107" i="114"/>
  <c r="L219" i="114"/>
  <c r="M219" i="114"/>
  <c r="G219" i="115"/>
  <c r="M229" i="113"/>
  <c r="L229" i="113"/>
  <c r="G229" i="114"/>
  <c r="L179" i="113"/>
  <c r="M179" i="113"/>
  <c r="G179" i="114"/>
  <c r="M228" i="113"/>
  <c r="L228" i="113"/>
  <c r="G228" i="114"/>
  <c r="M143" i="113"/>
  <c r="L143" i="113"/>
  <c r="G143" i="114"/>
  <c r="L230" i="114"/>
  <c r="M230" i="114"/>
  <c r="G230" i="115"/>
  <c r="L145" i="114"/>
  <c r="M145" i="114"/>
  <c r="G145" i="115"/>
  <c r="L104" i="114"/>
  <c r="M104" i="114"/>
  <c r="G104" i="115"/>
  <c r="M208" i="113"/>
  <c r="L208" i="113"/>
  <c r="G208" i="114"/>
  <c r="M110" i="114"/>
  <c r="L110" i="114"/>
  <c r="G110" i="115"/>
  <c r="M138" i="114"/>
  <c r="L138" i="114"/>
  <c r="G138" i="115"/>
  <c r="M142" i="113"/>
  <c r="L142" i="113"/>
  <c r="G142" i="114"/>
  <c r="M215" i="115"/>
  <c r="L215" i="115"/>
  <c r="G215" i="116"/>
  <c r="L222" i="114"/>
  <c r="M222" i="114"/>
  <c r="G222" i="115"/>
  <c r="L227" i="114"/>
  <c r="M227" i="114"/>
  <c r="G227" i="115"/>
  <c r="G95" i="114"/>
  <c r="L95" i="113"/>
  <c r="M95" i="113"/>
  <c r="M180" i="113"/>
  <c r="L180" i="113"/>
  <c r="G180" i="114"/>
  <c r="L210" i="114"/>
  <c r="M210" i="114"/>
  <c r="G210" i="115"/>
  <c r="L171" i="113"/>
  <c r="M171" i="113"/>
  <c r="G171" i="114"/>
  <c r="L115" i="114"/>
  <c r="M115" i="114"/>
  <c r="G115" i="115"/>
  <c r="M237" i="114"/>
  <c r="L237" i="114"/>
  <c r="G237" i="115"/>
  <c r="L213" i="114"/>
  <c r="M213" i="114"/>
  <c r="G213" i="115"/>
  <c r="L157" i="113"/>
  <c r="M157" i="113"/>
  <c r="G157" i="114"/>
  <c r="L127" i="114"/>
  <c r="M127" i="114"/>
  <c r="G127" i="115"/>
  <c r="L150" i="113"/>
  <c r="M150" i="113"/>
  <c r="G150" i="114"/>
  <c r="M193" i="115"/>
  <c r="L193" i="115"/>
  <c r="G193" i="116"/>
  <c r="M123" i="114"/>
  <c r="L123" i="114"/>
  <c r="G123" i="115"/>
  <c r="M199" i="113"/>
  <c r="L199" i="113"/>
  <c r="G199" i="114"/>
  <c r="M135" i="115"/>
  <c r="L135" i="115"/>
  <c r="G135" i="116"/>
  <c r="M209" i="114"/>
  <c r="L209" i="114"/>
  <c r="G209" i="115"/>
  <c r="L146" i="114"/>
  <c r="M146" i="114"/>
  <c r="G146" i="115"/>
  <c r="L128" i="114"/>
  <c r="M128" i="114"/>
  <c r="G128" i="115"/>
  <c r="M198" i="114"/>
  <c r="L198" i="114"/>
  <c r="G198" i="115"/>
  <c r="L105" i="113"/>
  <c r="M105" i="113"/>
  <c r="G105" i="114"/>
  <c r="L98" i="114"/>
  <c r="M98" i="114"/>
  <c r="G98" i="115"/>
  <c r="L94" i="114"/>
  <c r="M94" i="114"/>
  <c r="G94" i="115"/>
  <c r="M225" i="114"/>
  <c r="L225" i="114"/>
  <c r="G225" i="115"/>
  <c r="L114" i="114"/>
  <c r="M114" i="114"/>
  <c r="G114" i="115"/>
  <c r="M97" i="114"/>
  <c r="L97" i="114"/>
  <c r="G97" i="115"/>
  <c r="L113" i="114"/>
  <c r="M113" i="114"/>
  <c r="G113" i="115"/>
  <c r="M90" i="114"/>
  <c r="L90" i="114"/>
  <c r="G90" i="115"/>
  <c r="M149" i="114"/>
  <c r="L149" i="114"/>
  <c r="G149" i="115"/>
  <c r="M188" i="114"/>
  <c r="L188" i="114"/>
  <c r="G188" i="115"/>
  <c r="L195" i="113"/>
  <c r="M195" i="113"/>
  <c r="G195" i="114"/>
  <c r="M111" i="113"/>
  <c r="L111" i="113"/>
  <c r="G111" i="114"/>
  <c r="L232" i="114"/>
  <c r="M232" i="114"/>
  <c r="G232" i="115"/>
  <c r="M163" i="114"/>
  <c r="L163" i="114"/>
  <c r="G163" i="115"/>
  <c r="L194" i="114"/>
  <c r="M194" i="114"/>
  <c r="G194" i="115"/>
  <c r="L231" i="113"/>
  <c r="M231" i="113"/>
  <c r="G231" i="114"/>
  <c r="L181" i="114"/>
  <c r="M181" i="114"/>
  <c r="G181" i="115"/>
  <c r="L97" i="115" l="1"/>
  <c r="M97" i="115"/>
  <c r="G97" i="116"/>
  <c r="M195" i="114"/>
  <c r="L195" i="114"/>
  <c r="G195" i="115"/>
  <c r="M113" i="115"/>
  <c r="L113" i="115"/>
  <c r="G113" i="116"/>
  <c r="M128" i="115"/>
  <c r="L128" i="115"/>
  <c r="G128" i="116"/>
  <c r="L199" i="114"/>
  <c r="M199" i="114"/>
  <c r="G199" i="115"/>
  <c r="M231" i="114"/>
  <c r="L231" i="114"/>
  <c r="G231" i="115"/>
  <c r="L111" i="114"/>
  <c r="M111" i="114"/>
  <c r="G111" i="115"/>
  <c r="L90" i="115"/>
  <c r="M90" i="115"/>
  <c r="G90" i="116"/>
  <c r="M225" i="115"/>
  <c r="L225" i="115"/>
  <c r="G225" i="116"/>
  <c r="L198" i="115"/>
  <c r="M198" i="115"/>
  <c r="G198" i="116"/>
  <c r="M135" i="116"/>
  <c r="L135" i="116"/>
  <c r="G135" i="117"/>
  <c r="M127" i="115"/>
  <c r="L127" i="115"/>
  <c r="G127" i="116"/>
  <c r="L115" i="115"/>
  <c r="M115" i="115"/>
  <c r="G115" i="116"/>
  <c r="L142" i="114"/>
  <c r="M142" i="114"/>
  <c r="G142" i="115"/>
  <c r="M104" i="115"/>
  <c r="L104" i="115"/>
  <c r="G104" i="116"/>
  <c r="M228" i="114"/>
  <c r="L228" i="114"/>
  <c r="G228" i="115"/>
  <c r="L107" i="114"/>
  <c r="M107" i="114"/>
  <c r="G107" i="115"/>
  <c r="M137" i="115"/>
  <c r="L137" i="115"/>
  <c r="G137" i="116"/>
  <c r="M170" i="114"/>
  <c r="L170" i="114"/>
  <c r="G170" i="115"/>
  <c r="M130" i="115"/>
  <c r="L130" i="115"/>
  <c r="G130" i="116"/>
  <c r="L200" i="115"/>
  <c r="M200" i="115"/>
  <c r="G200" i="116"/>
  <c r="M134" i="115"/>
  <c r="L134" i="115"/>
  <c r="G134" i="116"/>
  <c r="L224" i="115"/>
  <c r="M224" i="115"/>
  <c r="G224" i="116"/>
  <c r="L168" i="115"/>
  <c r="M168" i="115"/>
  <c r="G168" i="116"/>
  <c r="L161" i="115"/>
  <c r="M161" i="115"/>
  <c r="G161" i="116"/>
  <c r="M236" i="115"/>
  <c r="L236" i="115"/>
  <c r="G236" i="116"/>
  <c r="L103" i="114"/>
  <c r="M103" i="114"/>
  <c r="G103" i="115"/>
  <c r="M201" i="114"/>
  <c r="L201" i="114"/>
  <c r="G201" i="115"/>
  <c r="L235" i="115"/>
  <c r="M235" i="115"/>
  <c r="G235" i="116"/>
  <c r="L102" i="115"/>
  <c r="M102" i="115"/>
  <c r="G102" i="116"/>
  <c r="M118" i="115"/>
  <c r="L118" i="115"/>
  <c r="G118" i="116"/>
  <c r="M197" i="115"/>
  <c r="L197" i="115"/>
  <c r="G197" i="116"/>
  <c r="M192" i="115"/>
  <c r="L192" i="115"/>
  <c r="G192" i="116"/>
  <c r="M144" i="115"/>
  <c r="L144" i="115"/>
  <c r="G144" i="116"/>
  <c r="M166" i="115"/>
  <c r="L166" i="115"/>
  <c r="G166" i="116"/>
  <c r="L214" i="115"/>
  <c r="M214" i="115"/>
  <c r="G214" i="116"/>
  <c r="L176" i="114"/>
  <c r="M176" i="114"/>
  <c r="G176" i="115"/>
  <c r="M175" i="116"/>
  <c r="L175" i="116"/>
  <c r="G175" i="117"/>
  <c r="L184" i="115"/>
  <c r="M184" i="115"/>
  <c r="G184" i="116"/>
  <c r="M117" i="115"/>
  <c r="L117" i="115"/>
  <c r="G117" i="116"/>
  <c r="M223" i="115"/>
  <c r="L223" i="115"/>
  <c r="G223" i="116"/>
  <c r="M205" i="115"/>
  <c r="L205" i="115"/>
  <c r="G205" i="116"/>
  <c r="M196" i="115"/>
  <c r="L196" i="115"/>
  <c r="G196" i="116"/>
  <c r="M163" i="115"/>
  <c r="L163" i="115"/>
  <c r="G163" i="116"/>
  <c r="M194" i="115"/>
  <c r="L194" i="115"/>
  <c r="G194" i="116"/>
  <c r="M94" i="115"/>
  <c r="L94" i="115"/>
  <c r="G94" i="116"/>
  <c r="M157" i="114"/>
  <c r="L157" i="114"/>
  <c r="G157" i="115"/>
  <c r="M181" i="115"/>
  <c r="L181" i="115"/>
  <c r="G181" i="116"/>
  <c r="L232" i="115"/>
  <c r="M232" i="115"/>
  <c r="G232" i="116"/>
  <c r="M149" i="115"/>
  <c r="L149" i="115"/>
  <c r="G149" i="116"/>
  <c r="L114" i="115"/>
  <c r="M114" i="115"/>
  <c r="G114" i="116"/>
  <c r="L105" i="114"/>
  <c r="M105" i="114"/>
  <c r="G105" i="115"/>
  <c r="L209" i="115"/>
  <c r="M209" i="115"/>
  <c r="G209" i="116"/>
  <c r="L193" i="116"/>
  <c r="M193" i="116"/>
  <c r="G193" i="117"/>
  <c r="M150" i="114"/>
  <c r="L150" i="114"/>
  <c r="G150" i="115"/>
  <c r="M237" i="115"/>
  <c r="L237" i="115"/>
  <c r="G237" i="116"/>
  <c r="L180" i="114"/>
  <c r="M180" i="114"/>
  <c r="G180" i="115"/>
  <c r="L215" i="116"/>
  <c r="M215" i="116"/>
  <c r="G215" i="117"/>
  <c r="M208" i="114"/>
  <c r="L208" i="114"/>
  <c r="G208" i="115"/>
  <c r="M143" i="114"/>
  <c r="L143" i="114"/>
  <c r="G143" i="115"/>
  <c r="L219" i="115"/>
  <c r="M219" i="115"/>
  <c r="G219" i="116"/>
  <c r="L100" i="115"/>
  <c r="M100" i="115"/>
  <c r="G100" i="116"/>
  <c r="L152" i="115"/>
  <c r="M152" i="115"/>
  <c r="G152" i="116"/>
  <c r="L172" i="115"/>
  <c r="M172" i="115"/>
  <c r="G172" i="116"/>
  <c r="L226" i="115"/>
  <c r="M226" i="115"/>
  <c r="G226" i="116"/>
  <c r="L216" i="115"/>
  <c r="M216" i="115"/>
  <c r="G216" i="116"/>
  <c r="L207" i="115"/>
  <c r="M207" i="115"/>
  <c r="G207" i="116"/>
  <c r="L99" i="115"/>
  <c r="M99" i="115"/>
  <c r="G99" i="116"/>
  <c r="L202" i="114"/>
  <c r="M202" i="114"/>
  <c r="G202" i="115"/>
  <c r="L119" i="114"/>
  <c r="M119" i="114"/>
  <c r="G119" i="115"/>
  <c r="M116" i="114"/>
  <c r="L116" i="114"/>
  <c r="G116" i="115"/>
  <c r="L136" i="114"/>
  <c r="M136" i="114"/>
  <c r="G136" i="115"/>
  <c r="M88" i="115"/>
  <c r="L88" i="115"/>
  <c r="G88" i="116"/>
  <c r="L101" i="115"/>
  <c r="M101" i="115"/>
  <c r="G101" i="116"/>
  <c r="L153" i="115"/>
  <c r="M153" i="115"/>
  <c r="G153" i="116"/>
  <c r="L96" i="114"/>
  <c r="M96" i="114"/>
  <c r="G96" i="115"/>
  <c r="M167" i="114"/>
  <c r="L167" i="114"/>
  <c r="G167" i="115"/>
  <c r="M133" i="115"/>
  <c r="G133" i="116"/>
  <c r="L133" i="115"/>
  <c r="M89" i="115"/>
  <c r="L89" i="115"/>
  <c r="G89" i="116"/>
  <c r="M139" i="114"/>
  <c r="L139" i="114"/>
  <c r="G139" i="115"/>
  <c r="M112" i="114"/>
  <c r="L112" i="114"/>
  <c r="G112" i="115"/>
  <c r="M211" i="115"/>
  <c r="L211" i="115"/>
  <c r="G211" i="116"/>
  <c r="L164" i="114"/>
  <c r="M164" i="114"/>
  <c r="G164" i="115"/>
  <c r="L203" i="115"/>
  <c r="M203" i="115"/>
  <c r="G203" i="116"/>
  <c r="M220" i="115"/>
  <c r="L220" i="115"/>
  <c r="G220" i="116"/>
  <c r="L91" i="115"/>
  <c r="M91" i="115"/>
  <c r="G91" i="116"/>
  <c r="L159" i="115"/>
  <c r="M159" i="115"/>
  <c r="G159" i="116"/>
  <c r="L169" i="115"/>
  <c r="M169" i="115"/>
  <c r="G169" i="116"/>
  <c r="M188" i="115"/>
  <c r="L188" i="115"/>
  <c r="G188" i="116"/>
  <c r="L146" i="115"/>
  <c r="M146" i="115"/>
  <c r="G146" i="116"/>
  <c r="M123" i="115"/>
  <c r="L123" i="115"/>
  <c r="G123" i="116"/>
  <c r="L213" i="115"/>
  <c r="M213" i="115"/>
  <c r="G213" i="116"/>
  <c r="L210" i="115"/>
  <c r="M210" i="115"/>
  <c r="G210" i="116"/>
  <c r="M95" i="114"/>
  <c r="L95" i="114"/>
  <c r="G95" i="115"/>
  <c r="L222" i="115"/>
  <c r="M222" i="115"/>
  <c r="G222" i="116"/>
  <c r="L110" i="115"/>
  <c r="M110" i="115"/>
  <c r="G110" i="116"/>
  <c r="M230" i="115"/>
  <c r="G230" i="116"/>
  <c r="L230" i="115"/>
  <c r="L229" i="114"/>
  <c r="M229" i="114"/>
  <c r="G229" i="115"/>
  <c r="L120" i="116"/>
  <c r="M120" i="116"/>
  <c r="G120" i="117"/>
  <c r="L124" i="115"/>
  <c r="M124" i="115"/>
  <c r="G124" i="116"/>
  <c r="M125" i="115"/>
  <c r="L125" i="115"/>
  <c r="G125" i="116"/>
  <c r="M148" i="114"/>
  <c r="L148" i="114"/>
  <c r="G148" i="115"/>
  <c r="L154" i="115"/>
  <c r="M154" i="115"/>
  <c r="G154" i="116"/>
  <c r="M182" i="116"/>
  <c r="L182" i="116"/>
  <c r="G182" i="117"/>
  <c r="L141" i="114"/>
  <c r="M141" i="114"/>
  <c r="G141" i="115"/>
  <c r="L126" i="115"/>
  <c r="M126" i="115"/>
  <c r="G126" i="116"/>
  <c r="M155" i="115"/>
  <c r="L155" i="115"/>
  <c r="G155" i="116"/>
  <c r="L185" i="115"/>
  <c r="M185" i="115"/>
  <c r="G185" i="116"/>
  <c r="M129" i="115"/>
  <c r="L129" i="115"/>
  <c r="G129" i="116"/>
  <c r="L190" i="115"/>
  <c r="M190" i="115"/>
  <c r="G190" i="116"/>
  <c r="L86" i="115"/>
  <c r="M86" i="115"/>
  <c r="G86" i="116"/>
  <c r="L108" i="115"/>
  <c r="M108" i="115"/>
  <c r="G108" i="116"/>
  <c r="M131" i="115"/>
  <c r="L131" i="115"/>
  <c r="G131" i="116"/>
  <c r="M186" i="115"/>
  <c r="L186" i="115"/>
  <c r="G186" i="116"/>
  <c r="L187" i="115"/>
  <c r="M187" i="115"/>
  <c r="G187" i="116"/>
  <c r="M156" i="115"/>
  <c r="L156" i="115"/>
  <c r="G156" i="116"/>
  <c r="L238" i="115"/>
  <c r="M238" i="115"/>
  <c r="G238" i="116"/>
  <c r="M122" i="114"/>
  <c r="L122" i="114"/>
  <c r="G122" i="115"/>
  <c r="M121" i="115"/>
  <c r="L121" i="115"/>
  <c r="G121" i="116"/>
  <c r="M160" i="115"/>
  <c r="L160" i="115"/>
  <c r="G160" i="116"/>
  <c r="L165" i="115"/>
  <c r="M165" i="115"/>
  <c r="G165" i="116"/>
  <c r="L92" i="115"/>
  <c r="M92" i="115"/>
  <c r="G92" i="116"/>
  <c r="L140" i="115"/>
  <c r="M140" i="115"/>
  <c r="G140" i="116"/>
  <c r="M204" i="115"/>
  <c r="L204" i="115"/>
  <c r="G204" i="116"/>
  <c r="M98" i="115"/>
  <c r="L98" i="115"/>
  <c r="G98" i="116"/>
  <c r="M171" i="114"/>
  <c r="L171" i="114"/>
  <c r="G171" i="115"/>
  <c r="M227" i="115"/>
  <c r="L227" i="115"/>
  <c r="G227" i="116"/>
  <c r="M138" i="115"/>
  <c r="L138" i="115"/>
  <c r="G138" i="116"/>
  <c r="L145" i="115"/>
  <c r="M145" i="115"/>
  <c r="G145" i="116"/>
  <c r="M179" i="114"/>
  <c r="L179" i="114"/>
  <c r="G179" i="115"/>
  <c r="M233" i="115"/>
  <c r="L233" i="115"/>
  <c r="G233" i="116"/>
  <c r="M151" i="114"/>
  <c r="L151" i="114"/>
  <c r="G151" i="115"/>
  <c r="L218" i="115"/>
  <c r="M218" i="115"/>
  <c r="G218" i="116"/>
  <c r="M147" i="115"/>
  <c r="L147" i="115"/>
  <c r="G147" i="116"/>
  <c r="M93" i="115"/>
  <c r="G93" i="116"/>
  <c r="L93" i="115"/>
  <c r="M177" i="115"/>
  <c r="L177" i="115"/>
  <c r="G177" i="116"/>
  <c r="L234" i="115"/>
  <c r="M234" i="115"/>
  <c r="G234" i="116"/>
  <c r="L221" i="114"/>
  <c r="M221" i="114"/>
  <c r="G221" i="115"/>
  <c r="L85" i="114"/>
  <c r="M85" i="114"/>
  <c r="G85" i="115"/>
  <c r="L206" i="115"/>
  <c r="M206" i="115"/>
  <c r="G206" i="116"/>
  <c r="L212" i="115"/>
  <c r="M212" i="115"/>
  <c r="G212" i="116"/>
  <c r="M109" i="115"/>
  <c r="L109" i="115"/>
  <c r="G109" i="116"/>
  <c r="L83" i="115"/>
  <c r="G83" i="116"/>
  <c r="M83" i="115"/>
  <c r="M84" i="115"/>
  <c r="L84" i="115"/>
  <c r="G84" i="116"/>
  <c r="L132" i="115"/>
  <c r="M132" i="115"/>
  <c r="G132" i="116"/>
  <c r="M191" i="114"/>
  <c r="L191" i="114"/>
  <c r="G191" i="115"/>
  <c r="M162" i="115"/>
  <c r="L162" i="115"/>
  <c r="G162" i="116"/>
  <c r="M217" i="115"/>
  <c r="L217" i="115"/>
  <c r="G217" i="116"/>
  <c r="L173" i="115"/>
  <c r="M173" i="115"/>
  <c r="G173" i="116"/>
  <c r="M239" i="115"/>
  <c r="L239" i="115"/>
  <c r="G239" i="116"/>
  <c r="L183" i="115"/>
  <c r="M183" i="115"/>
  <c r="G183" i="116"/>
  <c r="L106" i="115"/>
  <c r="M106" i="115"/>
  <c r="G106" i="116"/>
  <c r="M174" i="114"/>
  <c r="L174" i="114"/>
  <c r="G174" i="115"/>
  <c r="L158" i="115"/>
  <c r="M158" i="115"/>
  <c r="G158" i="116"/>
  <c r="L189" i="115"/>
  <c r="M189" i="115"/>
  <c r="G189" i="116"/>
  <c r="L178" i="115"/>
  <c r="M178" i="115"/>
  <c r="G178" i="116"/>
  <c r="L87" i="115"/>
  <c r="M87" i="115"/>
  <c r="G87" i="116"/>
  <c r="L189" i="116" l="1"/>
  <c r="G189" i="117"/>
  <c r="M189" i="116"/>
  <c r="L178" i="116"/>
  <c r="M178" i="116"/>
  <c r="G178" i="117"/>
  <c r="L106" i="116"/>
  <c r="M106" i="116"/>
  <c r="G106" i="117"/>
  <c r="M217" i="116"/>
  <c r="L217" i="116"/>
  <c r="G217" i="117"/>
  <c r="L84" i="116"/>
  <c r="M84" i="116"/>
  <c r="G84" i="117"/>
  <c r="L83" i="116"/>
  <c r="M83" i="116"/>
  <c r="G83" i="117"/>
  <c r="L85" i="115"/>
  <c r="M85" i="115"/>
  <c r="G85" i="116"/>
  <c r="M233" i="116"/>
  <c r="L233" i="116"/>
  <c r="G233" i="117"/>
  <c r="L227" i="116"/>
  <c r="M227" i="116"/>
  <c r="G227" i="117"/>
  <c r="L140" i="116"/>
  <c r="M140" i="116"/>
  <c r="G140" i="117"/>
  <c r="L121" i="116"/>
  <c r="M121" i="116"/>
  <c r="G121" i="117"/>
  <c r="M187" i="116"/>
  <c r="L187" i="116"/>
  <c r="G187" i="117"/>
  <c r="M86" i="116"/>
  <c r="L86" i="116"/>
  <c r="G86" i="117"/>
  <c r="M126" i="116"/>
  <c r="L126" i="116"/>
  <c r="G126" i="117"/>
  <c r="M148" i="115"/>
  <c r="L148" i="115"/>
  <c r="G148" i="116"/>
  <c r="M229" i="115"/>
  <c r="L229" i="115"/>
  <c r="G229" i="116"/>
  <c r="L230" i="116"/>
  <c r="M230" i="116"/>
  <c r="G230" i="117"/>
  <c r="M95" i="115"/>
  <c r="L95" i="115"/>
  <c r="G95" i="116"/>
  <c r="L146" i="116"/>
  <c r="M146" i="116"/>
  <c r="G146" i="117"/>
  <c r="L91" i="116"/>
  <c r="M91" i="116"/>
  <c r="G91" i="117"/>
  <c r="L211" i="116"/>
  <c r="M211" i="116"/>
  <c r="G211" i="117"/>
  <c r="L101" i="116"/>
  <c r="M101" i="116"/>
  <c r="G101" i="117"/>
  <c r="L119" i="115"/>
  <c r="M119" i="115"/>
  <c r="G119" i="116"/>
  <c r="M216" i="116"/>
  <c r="L216" i="116"/>
  <c r="G216" i="117"/>
  <c r="L100" i="116"/>
  <c r="M100" i="116"/>
  <c r="G100" i="117"/>
  <c r="M215" i="117"/>
  <c r="L215" i="117"/>
  <c r="G215" i="118"/>
  <c r="L193" i="117"/>
  <c r="M193" i="117"/>
  <c r="G193" i="118"/>
  <c r="L149" i="116"/>
  <c r="M149" i="116"/>
  <c r="G149" i="117"/>
  <c r="M94" i="116"/>
  <c r="L94" i="116"/>
  <c r="G94" i="117"/>
  <c r="M205" i="116"/>
  <c r="L205" i="116"/>
  <c r="G205" i="117"/>
  <c r="M175" i="117"/>
  <c r="L175" i="117"/>
  <c r="G175" i="118"/>
  <c r="M144" i="116"/>
  <c r="L144" i="116"/>
  <c r="G144" i="117"/>
  <c r="L102" i="116"/>
  <c r="M102" i="116"/>
  <c r="G102" i="117"/>
  <c r="M236" i="116"/>
  <c r="L236" i="116"/>
  <c r="G236" i="117"/>
  <c r="L134" i="116"/>
  <c r="M134" i="116"/>
  <c r="G134" i="117"/>
  <c r="M137" i="116"/>
  <c r="L137" i="116"/>
  <c r="G137" i="117"/>
  <c r="L142" i="115"/>
  <c r="M142" i="115"/>
  <c r="G142" i="116"/>
  <c r="L198" i="116"/>
  <c r="M198" i="116"/>
  <c r="G198" i="117"/>
  <c r="L231" i="115"/>
  <c r="M231" i="115"/>
  <c r="G231" i="116"/>
  <c r="M195" i="115"/>
  <c r="L195" i="115"/>
  <c r="G195" i="116"/>
  <c r="L87" i="116"/>
  <c r="M87" i="116"/>
  <c r="G87" i="117"/>
  <c r="L174" i="115"/>
  <c r="M174" i="115"/>
  <c r="G174" i="116"/>
  <c r="M173" i="116"/>
  <c r="L173" i="116"/>
  <c r="G173" i="117"/>
  <c r="L132" i="116"/>
  <c r="M132" i="116"/>
  <c r="G132" i="117"/>
  <c r="L206" i="116"/>
  <c r="M206" i="116"/>
  <c r="G206" i="117"/>
  <c r="L177" i="116"/>
  <c r="M177" i="116"/>
  <c r="G177" i="117"/>
  <c r="M93" i="116"/>
  <c r="L93" i="116"/>
  <c r="G93" i="117"/>
  <c r="M151" i="115"/>
  <c r="L151" i="115"/>
  <c r="G151" i="116"/>
  <c r="M138" i="116"/>
  <c r="L138" i="116"/>
  <c r="G138" i="117"/>
  <c r="L204" i="116"/>
  <c r="M204" i="116"/>
  <c r="G204" i="117"/>
  <c r="M160" i="116"/>
  <c r="L160" i="116"/>
  <c r="G160" i="117"/>
  <c r="L156" i="116"/>
  <c r="M156" i="116"/>
  <c r="G156" i="117"/>
  <c r="L108" i="116"/>
  <c r="M108" i="116"/>
  <c r="G108" i="117"/>
  <c r="L155" i="116"/>
  <c r="M155" i="116"/>
  <c r="G155" i="117"/>
  <c r="M154" i="116"/>
  <c r="L154" i="116"/>
  <c r="G154" i="117"/>
  <c r="M120" i="117"/>
  <c r="L120" i="117"/>
  <c r="G120" i="118"/>
  <c r="L222" i="116"/>
  <c r="M222" i="116"/>
  <c r="G222" i="117"/>
  <c r="M123" i="116"/>
  <c r="L123" i="116"/>
  <c r="G123" i="117"/>
  <c r="M159" i="116"/>
  <c r="L159" i="116"/>
  <c r="G159" i="117"/>
  <c r="M164" i="115"/>
  <c r="L164" i="115"/>
  <c r="G164" i="116"/>
  <c r="L89" i="116"/>
  <c r="M89" i="116"/>
  <c r="G89" i="117"/>
  <c r="M133" i="116"/>
  <c r="L133" i="116"/>
  <c r="G133" i="117"/>
  <c r="M153" i="116"/>
  <c r="L153" i="116"/>
  <c r="G153" i="117"/>
  <c r="L116" i="115"/>
  <c r="M116" i="115"/>
  <c r="G116" i="116"/>
  <c r="M207" i="116"/>
  <c r="L207" i="116"/>
  <c r="G207" i="117"/>
  <c r="M152" i="116"/>
  <c r="L152" i="116"/>
  <c r="G152" i="117"/>
  <c r="M208" i="115"/>
  <c r="L208" i="115"/>
  <c r="G208" i="116"/>
  <c r="L150" i="115"/>
  <c r="M150" i="115"/>
  <c r="G150" i="116"/>
  <c r="M114" i="116"/>
  <c r="L114" i="116"/>
  <c r="G114" i="117"/>
  <c r="M157" i="115"/>
  <c r="L157" i="115"/>
  <c r="G157" i="116"/>
  <c r="M196" i="116"/>
  <c r="L196" i="116"/>
  <c r="G196" i="117"/>
  <c r="M184" i="116"/>
  <c r="L184" i="116"/>
  <c r="G184" i="117"/>
  <c r="L166" i="116"/>
  <c r="M166" i="116"/>
  <c r="G166" i="117"/>
  <c r="M118" i="116"/>
  <c r="L118" i="116"/>
  <c r="G118" i="117"/>
  <c r="L103" i="115"/>
  <c r="M103" i="115"/>
  <c r="G103" i="116"/>
  <c r="L224" i="116"/>
  <c r="M224" i="116"/>
  <c r="G224" i="117"/>
  <c r="L170" i="115"/>
  <c r="M170" i="115"/>
  <c r="G170" i="116"/>
  <c r="L104" i="116"/>
  <c r="M104" i="116"/>
  <c r="G104" i="117"/>
  <c r="L135" i="117"/>
  <c r="M135" i="117"/>
  <c r="G135" i="118"/>
  <c r="L111" i="115"/>
  <c r="M111" i="115"/>
  <c r="G111" i="116"/>
  <c r="L113" i="116"/>
  <c r="M113" i="116"/>
  <c r="G113" i="117"/>
  <c r="M158" i="116"/>
  <c r="L158" i="116"/>
  <c r="G158" i="117"/>
  <c r="M239" i="116"/>
  <c r="L239" i="116"/>
  <c r="G239" i="117"/>
  <c r="L191" i="115"/>
  <c r="M191" i="115"/>
  <c r="G191" i="116"/>
  <c r="M212" i="116"/>
  <c r="L212" i="116"/>
  <c r="G212" i="117"/>
  <c r="L234" i="116"/>
  <c r="M234" i="116"/>
  <c r="G234" i="117"/>
  <c r="L218" i="116"/>
  <c r="M218" i="116"/>
  <c r="G218" i="117"/>
  <c r="M145" i="116"/>
  <c r="L145" i="116"/>
  <c r="G145" i="117"/>
  <c r="L98" i="116"/>
  <c r="M98" i="116"/>
  <c r="G98" i="117"/>
  <c r="L165" i="116"/>
  <c r="M165" i="116"/>
  <c r="G165" i="117"/>
  <c r="L238" i="116"/>
  <c r="M238" i="116"/>
  <c r="G238" i="117"/>
  <c r="L131" i="116"/>
  <c r="M131" i="116"/>
  <c r="G131" i="117"/>
  <c r="L185" i="116"/>
  <c r="M185" i="116"/>
  <c r="G185" i="117"/>
  <c r="L182" i="117"/>
  <c r="M182" i="117"/>
  <c r="G182" i="118"/>
  <c r="M124" i="116"/>
  <c r="L124" i="116"/>
  <c r="G124" i="117"/>
  <c r="M110" i="116"/>
  <c r="L110" i="116"/>
  <c r="G110" i="117"/>
  <c r="M213" i="116"/>
  <c r="L213" i="116"/>
  <c r="G213" i="117"/>
  <c r="M169" i="116"/>
  <c r="L169" i="116"/>
  <c r="G169" i="117"/>
  <c r="L203" i="116"/>
  <c r="M203" i="116"/>
  <c r="G203" i="117"/>
  <c r="L139" i="115"/>
  <c r="M139" i="115"/>
  <c r="G139" i="116"/>
  <c r="M96" i="115"/>
  <c r="L96" i="115"/>
  <c r="G96" i="116"/>
  <c r="L136" i="115"/>
  <c r="M136" i="115"/>
  <c r="G136" i="116"/>
  <c r="L99" i="116"/>
  <c r="M99" i="116"/>
  <c r="G99" i="117"/>
  <c r="L172" i="116"/>
  <c r="M172" i="116"/>
  <c r="G172" i="117"/>
  <c r="M143" i="115"/>
  <c r="L143" i="115"/>
  <c r="G143" i="116"/>
  <c r="M237" i="116"/>
  <c r="L237" i="116"/>
  <c r="G237" i="117"/>
  <c r="M105" i="115"/>
  <c r="L105" i="115"/>
  <c r="G105" i="116"/>
  <c r="L181" i="116"/>
  <c r="M181" i="116"/>
  <c r="G181" i="117"/>
  <c r="L163" i="116"/>
  <c r="M163" i="116"/>
  <c r="G163" i="117"/>
  <c r="M117" i="116"/>
  <c r="L117" i="116"/>
  <c r="G117" i="117"/>
  <c r="L214" i="116"/>
  <c r="M214" i="116"/>
  <c r="G214" i="117"/>
  <c r="G197" i="117"/>
  <c r="L197" i="116"/>
  <c r="M197" i="116"/>
  <c r="M201" i="115"/>
  <c r="L201" i="115"/>
  <c r="G201" i="116"/>
  <c r="M168" i="116"/>
  <c r="L168" i="116"/>
  <c r="G168" i="117"/>
  <c r="L130" i="116"/>
  <c r="M130" i="116"/>
  <c r="G130" i="117"/>
  <c r="M228" i="115"/>
  <c r="L228" i="115"/>
  <c r="G228" i="116"/>
  <c r="L127" i="116"/>
  <c r="M127" i="116"/>
  <c r="G127" i="117"/>
  <c r="M90" i="116"/>
  <c r="L90" i="116"/>
  <c r="G90" i="117"/>
  <c r="L128" i="116"/>
  <c r="M128" i="116"/>
  <c r="G128" i="117"/>
  <c r="M183" i="116"/>
  <c r="L183" i="116"/>
  <c r="G183" i="117"/>
  <c r="L162" i="116"/>
  <c r="M162" i="116"/>
  <c r="G162" i="117"/>
  <c r="M109" i="116"/>
  <c r="L109" i="116"/>
  <c r="G109" i="117"/>
  <c r="M221" i="115"/>
  <c r="G221" i="116"/>
  <c r="L221" i="115"/>
  <c r="M147" i="116"/>
  <c r="L147" i="116"/>
  <c r="G147" i="117"/>
  <c r="M179" i="115"/>
  <c r="L179" i="115"/>
  <c r="G179" i="116"/>
  <c r="L171" i="115"/>
  <c r="M171" i="115"/>
  <c r="G171" i="116"/>
  <c r="L92" i="116"/>
  <c r="M92" i="116"/>
  <c r="G92" i="117"/>
  <c r="L122" i="115"/>
  <c r="M122" i="115"/>
  <c r="G122" i="116"/>
  <c r="M186" i="116"/>
  <c r="L186" i="116"/>
  <c r="G186" i="117"/>
  <c r="L190" i="116"/>
  <c r="M190" i="116"/>
  <c r="G190" i="117"/>
  <c r="L129" i="116"/>
  <c r="M129" i="116"/>
  <c r="G129" i="117"/>
  <c r="M141" i="115"/>
  <c r="L141" i="115"/>
  <c r="G141" i="116"/>
  <c r="L125" i="116"/>
  <c r="M125" i="116"/>
  <c r="G125" i="117"/>
  <c r="L210" i="116"/>
  <c r="M210" i="116"/>
  <c r="G210" i="117"/>
  <c r="M188" i="116"/>
  <c r="L188" i="116"/>
  <c r="G188" i="117"/>
  <c r="M220" i="116"/>
  <c r="L220" i="116"/>
  <c r="G220" i="117"/>
  <c r="M112" i="115"/>
  <c r="L112" i="115"/>
  <c r="G112" i="116"/>
  <c r="L167" i="115"/>
  <c r="M167" i="115"/>
  <c r="G167" i="116"/>
  <c r="M88" i="116"/>
  <c r="L88" i="116"/>
  <c r="G88" i="117"/>
  <c r="M202" i="115"/>
  <c r="L202" i="115"/>
  <c r="G202" i="116"/>
  <c r="L226" i="116"/>
  <c r="M226" i="116"/>
  <c r="G226" i="117"/>
  <c r="M219" i="116"/>
  <c r="L219" i="116"/>
  <c r="G219" i="117"/>
  <c r="L180" i="115"/>
  <c r="M180" i="115"/>
  <c r="G180" i="116"/>
  <c r="M209" i="116"/>
  <c r="L209" i="116"/>
  <c r="G209" i="117"/>
  <c r="L232" i="116"/>
  <c r="M232" i="116"/>
  <c r="G232" i="117"/>
  <c r="M194" i="116"/>
  <c r="L194" i="116"/>
  <c r="G194" i="117"/>
  <c r="M223" i="116"/>
  <c r="L223" i="116"/>
  <c r="G223" i="117"/>
  <c r="L176" i="115"/>
  <c r="M176" i="115"/>
  <c r="G176" i="116"/>
  <c r="M192" i="116"/>
  <c r="L192" i="116"/>
  <c r="G192" i="117"/>
  <c r="M235" i="116"/>
  <c r="L235" i="116"/>
  <c r="G235" i="117"/>
  <c r="L161" i="116"/>
  <c r="M161" i="116"/>
  <c r="G161" i="117"/>
  <c r="M200" i="116"/>
  <c r="L200" i="116"/>
  <c r="G200" i="117"/>
  <c r="M107" i="115"/>
  <c r="L107" i="115"/>
  <c r="G107" i="116"/>
  <c r="M115" i="116"/>
  <c r="L115" i="116"/>
  <c r="G115" i="117"/>
  <c r="M225" i="116"/>
  <c r="L225" i="116"/>
  <c r="G225" i="117"/>
  <c r="M199" i="115"/>
  <c r="L199" i="115"/>
  <c r="G199" i="116"/>
  <c r="L97" i="116"/>
  <c r="M97" i="116"/>
  <c r="G97" i="117"/>
  <c r="M235" i="117" l="1"/>
  <c r="L235" i="117"/>
  <c r="G235" i="118"/>
  <c r="L194" i="117"/>
  <c r="M194" i="117"/>
  <c r="G194" i="118"/>
  <c r="L180" i="116"/>
  <c r="M180" i="116"/>
  <c r="G180" i="117"/>
  <c r="L88" i="117"/>
  <c r="M88" i="117"/>
  <c r="G88" i="118"/>
  <c r="L129" i="117"/>
  <c r="M129" i="117"/>
  <c r="G129" i="118"/>
  <c r="M199" i="116"/>
  <c r="L199" i="116"/>
  <c r="G199" i="117"/>
  <c r="L200" i="117"/>
  <c r="M200" i="117"/>
  <c r="G200" i="118"/>
  <c r="M176" i="116"/>
  <c r="L176" i="116"/>
  <c r="G176" i="117"/>
  <c r="M209" i="117"/>
  <c r="L209" i="117"/>
  <c r="G209" i="118"/>
  <c r="M202" i="116"/>
  <c r="L202" i="116"/>
  <c r="G202" i="117"/>
  <c r="L220" i="117"/>
  <c r="M220" i="117"/>
  <c r="G220" i="118"/>
  <c r="M141" i="116"/>
  <c r="L141" i="116"/>
  <c r="G141" i="117"/>
  <c r="M122" i="116"/>
  <c r="L122" i="116"/>
  <c r="G122" i="117"/>
  <c r="L147" i="117"/>
  <c r="M147" i="117"/>
  <c r="G147" i="118"/>
  <c r="M221" i="116"/>
  <c r="L221" i="116"/>
  <c r="G221" i="117"/>
  <c r="L183" i="117"/>
  <c r="M183" i="117"/>
  <c r="G183" i="118"/>
  <c r="M228" i="116"/>
  <c r="L228" i="116"/>
  <c r="G228" i="117"/>
  <c r="M181" i="117"/>
  <c r="L181" i="117"/>
  <c r="G181" i="118"/>
  <c r="M172" i="117"/>
  <c r="L172" i="117"/>
  <c r="G172" i="118"/>
  <c r="M139" i="116"/>
  <c r="L139" i="116"/>
  <c r="G139" i="117"/>
  <c r="M110" i="117"/>
  <c r="L110" i="117"/>
  <c r="G110" i="118"/>
  <c r="M131" i="117"/>
  <c r="L131" i="117"/>
  <c r="G131" i="118"/>
  <c r="L145" i="117"/>
  <c r="M145" i="117"/>
  <c r="G145" i="118"/>
  <c r="L191" i="116"/>
  <c r="M191" i="116"/>
  <c r="G191" i="117"/>
  <c r="M111" i="116"/>
  <c r="L111" i="116"/>
  <c r="G111" i="117"/>
  <c r="L224" i="117"/>
  <c r="M224" i="117"/>
  <c r="G224" i="118"/>
  <c r="M184" i="117"/>
  <c r="L184" i="117"/>
  <c r="G184" i="118"/>
  <c r="M150" i="116"/>
  <c r="L150" i="116"/>
  <c r="G150" i="117"/>
  <c r="L116" i="116"/>
  <c r="M116" i="116"/>
  <c r="G116" i="117"/>
  <c r="L164" i="116"/>
  <c r="M164" i="116"/>
  <c r="G164" i="117"/>
  <c r="L120" i="118"/>
  <c r="M120" i="118"/>
  <c r="G120" i="119"/>
  <c r="L156" i="117"/>
  <c r="M156" i="117"/>
  <c r="G156" i="118"/>
  <c r="M151" i="116"/>
  <c r="L151" i="116"/>
  <c r="G151" i="117"/>
  <c r="L173" i="117"/>
  <c r="M173" i="117"/>
  <c r="G173" i="118"/>
  <c r="M231" i="116"/>
  <c r="L231" i="116"/>
  <c r="G231" i="117"/>
  <c r="L134" i="117"/>
  <c r="M134" i="117"/>
  <c r="G134" i="118"/>
  <c r="M175" i="118"/>
  <c r="L175" i="118"/>
  <c r="G175" i="119"/>
  <c r="M193" i="118"/>
  <c r="L193" i="118"/>
  <c r="G193" i="119"/>
  <c r="L119" i="116"/>
  <c r="M119" i="116"/>
  <c r="G119" i="117"/>
  <c r="L146" i="117"/>
  <c r="M146" i="117"/>
  <c r="G146" i="118"/>
  <c r="M148" i="116"/>
  <c r="L148" i="116"/>
  <c r="G148" i="117"/>
  <c r="L121" i="117"/>
  <c r="M121" i="117"/>
  <c r="G121" i="118"/>
  <c r="L85" i="116"/>
  <c r="M85" i="116"/>
  <c r="G85" i="117"/>
  <c r="M178" i="117"/>
  <c r="L178" i="117"/>
  <c r="G178" i="118"/>
  <c r="M115" i="117"/>
  <c r="L115" i="117"/>
  <c r="G115" i="118"/>
  <c r="L225" i="117"/>
  <c r="M225" i="117"/>
  <c r="G225" i="118"/>
  <c r="M161" i="117"/>
  <c r="L161" i="117"/>
  <c r="G161" i="118"/>
  <c r="M223" i="117"/>
  <c r="L223" i="117"/>
  <c r="G223" i="118"/>
  <c r="L97" i="117"/>
  <c r="M97" i="117"/>
  <c r="G97" i="118"/>
  <c r="L107" i="116"/>
  <c r="M107" i="116"/>
  <c r="G107" i="117"/>
  <c r="M192" i="117"/>
  <c r="L192" i="117"/>
  <c r="G192" i="118"/>
  <c r="L232" i="117"/>
  <c r="M232" i="117"/>
  <c r="G232" i="118"/>
  <c r="M226" i="117"/>
  <c r="L226" i="117"/>
  <c r="G226" i="118"/>
  <c r="M112" i="116"/>
  <c r="L112" i="116"/>
  <c r="G112" i="117"/>
  <c r="M125" i="117"/>
  <c r="L125" i="117"/>
  <c r="G125" i="118"/>
  <c r="L186" i="117"/>
  <c r="M186" i="117"/>
  <c r="G186" i="118"/>
  <c r="L179" i="116"/>
  <c r="M179" i="116"/>
  <c r="G179" i="117"/>
  <c r="M162" i="117"/>
  <c r="L162" i="117"/>
  <c r="G162" i="118"/>
  <c r="M127" i="117"/>
  <c r="L127" i="117"/>
  <c r="G127" i="118"/>
  <c r="M201" i="116"/>
  <c r="L201" i="116"/>
  <c r="G201" i="117"/>
  <c r="L163" i="117"/>
  <c r="M163" i="117"/>
  <c r="G163" i="118"/>
  <c r="M143" i="116"/>
  <c r="L143" i="116"/>
  <c r="G143" i="117"/>
  <c r="L96" i="116"/>
  <c r="M96" i="116"/>
  <c r="G96" i="117"/>
  <c r="L213" i="117"/>
  <c r="M213" i="117"/>
  <c r="G213" i="118"/>
  <c r="L185" i="117"/>
  <c r="M185" i="117"/>
  <c r="G185" i="118"/>
  <c r="L98" i="117"/>
  <c r="M98" i="117"/>
  <c r="G98" i="118"/>
  <c r="L212" i="117"/>
  <c r="M212" i="117"/>
  <c r="G212" i="118"/>
  <c r="L113" i="117"/>
  <c r="M113" i="117"/>
  <c r="G113" i="118"/>
  <c r="L170" i="116"/>
  <c r="M170" i="116"/>
  <c r="G170" i="117"/>
  <c r="M166" i="117"/>
  <c r="L166" i="117"/>
  <c r="G166" i="118"/>
  <c r="M114" i="117"/>
  <c r="L114" i="117"/>
  <c r="G114" i="118"/>
  <c r="M207" i="117"/>
  <c r="L207" i="117"/>
  <c r="G207" i="118"/>
  <c r="L89" i="117"/>
  <c r="M89" i="117"/>
  <c r="G89" i="118"/>
  <c r="L222" i="117"/>
  <c r="M222" i="117"/>
  <c r="G222" i="118"/>
  <c r="L108" i="117"/>
  <c r="M108" i="117"/>
  <c r="G108" i="118"/>
  <c r="M138" i="117"/>
  <c r="L138" i="117"/>
  <c r="G138" i="118"/>
  <c r="M206" i="117"/>
  <c r="L206" i="117"/>
  <c r="G206" i="118"/>
  <c r="L132" i="117"/>
  <c r="M132" i="117"/>
  <c r="G132" i="118"/>
  <c r="M195" i="116"/>
  <c r="L195" i="116"/>
  <c r="G195" i="117"/>
  <c r="L137" i="117"/>
  <c r="M137" i="117"/>
  <c r="G137" i="118"/>
  <c r="L144" i="117"/>
  <c r="M144" i="117"/>
  <c r="G144" i="118"/>
  <c r="L149" i="117"/>
  <c r="M149" i="117"/>
  <c r="G149" i="118"/>
  <c r="L216" i="117"/>
  <c r="M216" i="117"/>
  <c r="G216" i="118"/>
  <c r="L91" i="117"/>
  <c r="M91" i="117"/>
  <c r="G91" i="118"/>
  <c r="L229" i="116"/>
  <c r="M229" i="116"/>
  <c r="G229" i="117"/>
  <c r="L187" i="117"/>
  <c r="M187" i="117"/>
  <c r="G187" i="118"/>
  <c r="L233" i="117"/>
  <c r="M233" i="117"/>
  <c r="G233" i="118"/>
  <c r="M106" i="117"/>
  <c r="L106" i="117"/>
  <c r="G106" i="118"/>
  <c r="M189" i="117"/>
  <c r="L189" i="117"/>
  <c r="G189" i="118"/>
  <c r="M219" i="117"/>
  <c r="L219" i="117"/>
  <c r="G219" i="118"/>
  <c r="L167" i="116"/>
  <c r="M167" i="116"/>
  <c r="G167" i="117"/>
  <c r="M210" i="117"/>
  <c r="L210" i="117"/>
  <c r="G210" i="118"/>
  <c r="M190" i="117"/>
  <c r="L190" i="117"/>
  <c r="G190" i="118"/>
  <c r="M171" i="116"/>
  <c r="L171" i="116"/>
  <c r="G171" i="117"/>
  <c r="M109" i="117"/>
  <c r="L109" i="117"/>
  <c r="G109" i="118"/>
  <c r="M90" i="117"/>
  <c r="L90" i="117"/>
  <c r="G90" i="118"/>
  <c r="M168" i="117"/>
  <c r="L168" i="117"/>
  <c r="G168" i="118"/>
  <c r="L197" i="117"/>
  <c r="M197" i="117"/>
  <c r="G197" i="118"/>
  <c r="L117" i="117"/>
  <c r="M117" i="117"/>
  <c r="G117" i="118"/>
  <c r="L237" i="117"/>
  <c r="M237" i="117"/>
  <c r="G237" i="118"/>
  <c r="L136" i="116"/>
  <c r="M136" i="116"/>
  <c r="G136" i="117"/>
  <c r="L169" i="117"/>
  <c r="M169" i="117"/>
  <c r="G169" i="118"/>
  <c r="M182" i="118"/>
  <c r="L182" i="118"/>
  <c r="G182" i="119"/>
  <c r="L165" i="117"/>
  <c r="M165" i="117"/>
  <c r="G165" i="118"/>
  <c r="M234" i="117"/>
  <c r="L234" i="117"/>
  <c r="G234" i="118"/>
  <c r="M158" i="117"/>
  <c r="L158" i="117"/>
  <c r="G158" i="118"/>
  <c r="G104" i="118"/>
  <c r="L104" i="117"/>
  <c r="M104" i="117"/>
  <c r="M118" i="117"/>
  <c r="L118" i="117"/>
  <c r="G118" i="118"/>
  <c r="L157" i="116"/>
  <c r="M157" i="116"/>
  <c r="G157" i="117"/>
  <c r="L152" i="117"/>
  <c r="M152" i="117"/>
  <c r="G152" i="118"/>
  <c r="M133" i="117"/>
  <c r="L133" i="117"/>
  <c r="G133" i="118"/>
  <c r="L123" i="117"/>
  <c r="M123" i="117"/>
  <c r="G123" i="118"/>
  <c r="L155" i="117"/>
  <c r="M155" i="117"/>
  <c r="G155" i="118"/>
  <c r="L204" i="117"/>
  <c r="M204" i="117"/>
  <c r="G204" i="118"/>
  <c r="M177" i="117"/>
  <c r="L177" i="117"/>
  <c r="G177" i="118"/>
  <c r="L87" i="117"/>
  <c r="M87" i="117"/>
  <c r="G87" i="118"/>
  <c r="M142" i="116"/>
  <c r="L142" i="116"/>
  <c r="G142" i="117"/>
  <c r="M102" i="117"/>
  <c r="L102" i="117"/>
  <c r="G102" i="118"/>
  <c r="M94" i="117"/>
  <c r="L94" i="117"/>
  <c r="G94" i="118"/>
  <c r="L100" i="117"/>
  <c r="M100" i="117"/>
  <c r="G100" i="118"/>
  <c r="L211" i="117"/>
  <c r="M211" i="117"/>
  <c r="G211" i="118"/>
  <c r="M230" i="117"/>
  <c r="L230" i="117"/>
  <c r="G230" i="118"/>
  <c r="M86" i="117"/>
  <c r="L86" i="117"/>
  <c r="G86" i="118"/>
  <c r="L227" i="117"/>
  <c r="M227" i="117"/>
  <c r="G227" i="118"/>
  <c r="L217" i="117"/>
  <c r="M217" i="117"/>
  <c r="G217" i="118"/>
  <c r="M188" i="117"/>
  <c r="L188" i="117"/>
  <c r="G188" i="118"/>
  <c r="L92" i="117"/>
  <c r="M92" i="117"/>
  <c r="G92" i="118"/>
  <c r="M128" i="117"/>
  <c r="L128" i="117"/>
  <c r="G128" i="118"/>
  <c r="M130" i="117"/>
  <c r="L130" i="117"/>
  <c r="G130" i="118"/>
  <c r="L214" i="117"/>
  <c r="M214" i="117"/>
  <c r="G214" i="118"/>
  <c r="M105" i="116"/>
  <c r="L105" i="116"/>
  <c r="G105" i="117"/>
  <c r="L99" i="117"/>
  <c r="M99" i="117"/>
  <c r="G99" i="118"/>
  <c r="M203" i="117"/>
  <c r="L203" i="117"/>
  <c r="G203" i="118"/>
  <c r="L124" i="117"/>
  <c r="M124" i="117"/>
  <c r="G124" i="118"/>
  <c r="L238" i="117"/>
  <c r="M238" i="117"/>
  <c r="G238" i="118"/>
  <c r="L218" i="117"/>
  <c r="M218" i="117"/>
  <c r="G218" i="118"/>
  <c r="L239" i="117"/>
  <c r="M239" i="117"/>
  <c r="G239" i="118"/>
  <c r="M135" i="118"/>
  <c r="G135" i="119"/>
  <c r="L135" i="118"/>
  <c r="M103" i="116"/>
  <c r="L103" i="116"/>
  <c r="G103" i="117"/>
  <c r="L196" i="117"/>
  <c r="M196" i="117"/>
  <c r="G196" i="118"/>
  <c r="L208" i="116"/>
  <c r="M208" i="116"/>
  <c r="G208" i="117"/>
  <c r="L153" i="117"/>
  <c r="G153" i="118"/>
  <c r="M153" i="117"/>
  <c r="L159" i="117"/>
  <c r="M159" i="117"/>
  <c r="G159" i="118"/>
  <c r="L154" i="117"/>
  <c r="M154" i="117"/>
  <c r="G154" i="118"/>
  <c r="L160" i="117"/>
  <c r="M160" i="117"/>
  <c r="G160" i="118"/>
  <c r="L93" i="117"/>
  <c r="M93" i="117"/>
  <c r="G93" i="118"/>
  <c r="L174" i="116"/>
  <c r="M174" i="116"/>
  <c r="G174" i="117"/>
  <c r="L198" i="117"/>
  <c r="M198" i="117"/>
  <c r="G198" i="118"/>
  <c r="L236" i="117"/>
  <c r="M236" i="117"/>
  <c r="G236" i="118"/>
  <c r="M205" i="117"/>
  <c r="L205" i="117"/>
  <c r="G205" i="118"/>
  <c r="M215" i="118"/>
  <c r="L215" i="118"/>
  <c r="G215" i="119"/>
  <c r="M101" i="117"/>
  <c r="L101" i="117"/>
  <c r="G101" i="118"/>
  <c r="L95" i="116"/>
  <c r="M95" i="116"/>
  <c r="G95" i="117"/>
  <c r="L126" i="117"/>
  <c r="M126" i="117"/>
  <c r="G126" i="118"/>
  <c r="M140" i="117"/>
  <c r="L140" i="117"/>
  <c r="G140" i="118"/>
  <c r="L83" i="117"/>
  <c r="M83" i="117"/>
  <c r="G83" i="118"/>
  <c r="L84" i="117"/>
  <c r="M84" i="117"/>
  <c r="G84" i="118"/>
  <c r="L95" i="117" l="1"/>
  <c r="M95" i="117"/>
  <c r="G95" i="118"/>
  <c r="L236" i="118"/>
  <c r="M236" i="118"/>
  <c r="G236" i="119"/>
  <c r="L160" i="118"/>
  <c r="M160" i="118"/>
  <c r="G160" i="119"/>
  <c r="L208" i="117"/>
  <c r="M208" i="117"/>
  <c r="G208" i="118"/>
  <c r="L83" i="118"/>
  <c r="G83" i="119"/>
  <c r="M83" i="118"/>
  <c r="L140" i="118"/>
  <c r="M140" i="118"/>
  <c r="G140" i="119"/>
  <c r="L215" i="119"/>
  <c r="M215" i="119"/>
  <c r="G215" i="120"/>
  <c r="M174" i="117"/>
  <c r="L174" i="117"/>
  <c r="G174" i="118"/>
  <c r="M159" i="118"/>
  <c r="L159" i="118"/>
  <c r="G159" i="119"/>
  <c r="M153" i="118"/>
  <c r="L153" i="118"/>
  <c r="G153" i="119"/>
  <c r="L103" i="117"/>
  <c r="M103" i="117"/>
  <c r="G103" i="118"/>
  <c r="L135" i="119"/>
  <c r="M135" i="119"/>
  <c r="G135" i="120"/>
  <c r="L238" i="118"/>
  <c r="M238" i="118"/>
  <c r="G238" i="119"/>
  <c r="L105" i="117"/>
  <c r="M105" i="117"/>
  <c r="G105" i="118"/>
  <c r="L92" i="118"/>
  <c r="M92" i="118"/>
  <c r="G92" i="119"/>
  <c r="M86" i="118"/>
  <c r="L86" i="118"/>
  <c r="G86" i="119"/>
  <c r="L94" i="118"/>
  <c r="M94" i="118"/>
  <c r="G94" i="119"/>
  <c r="M177" i="118"/>
  <c r="L177" i="118"/>
  <c r="G177" i="119"/>
  <c r="M133" i="118"/>
  <c r="L133" i="118"/>
  <c r="G133" i="119"/>
  <c r="M182" i="119"/>
  <c r="L182" i="119"/>
  <c r="G182" i="120"/>
  <c r="L117" i="118"/>
  <c r="M117" i="118"/>
  <c r="G117" i="119"/>
  <c r="M109" i="118"/>
  <c r="L109" i="118"/>
  <c r="G109" i="119"/>
  <c r="M167" i="117"/>
  <c r="L167" i="117"/>
  <c r="G167" i="118"/>
  <c r="L187" i="118"/>
  <c r="M187" i="118"/>
  <c r="G187" i="119"/>
  <c r="M149" i="118"/>
  <c r="L149" i="118"/>
  <c r="G149" i="119"/>
  <c r="G132" i="119"/>
  <c r="L132" i="118"/>
  <c r="M132" i="118"/>
  <c r="M222" i="118"/>
  <c r="L222" i="118"/>
  <c r="G222" i="119"/>
  <c r="L166" i="118"/>
  <c r="M166" i="118"/>
  <c r="G166" i="119"/>
  <c r="L98" i="118"/>
  <c r="M98" i="118"/>
  <c r="G98" i="119"/>
  <c r="L143" i="117"/>
  <c r="M143" i="117"/>
  <c r="G143" i="118"/>
  <c r="L162" i="118"/>
  <c r="M162" i="118"/>
  <c r="G162" i="119"/>
  <c r="M112" i="117"/>
  <c r="L112" i="117"/>
  <c r="G112" i="118"/>
  <c r="M107" i="117"/>
  <c r="L107" i="117"/>
  <c r="G107" i="118"/>
  <c r="M225" i="118"/>
  <c r="L225" i="118"/>
  <c r="G225" i="119"/>
  <c r="M148" i="117"/>
  <c r="L148" i="117"/>
  <c r="G148" i="118"/>
  <c r="M175" i="119"/>
  <c r="L175" i="119"/>
  <c r="G175" i="120"/>
  <c r="M151" i="117"/>
  <c r="L151" i="117"/>
  <c r="G151" i="118"/>
  <c r="L116" i="117"/>
  <c r="M116" i="117"/>
  <c r="G116" i="118"/>
  <c r="M111" i="117"/>
  <c r="L111" i="117"/>
  <c r="G111" i="118"/>
  <c r="L110" i="118"/>
  <c r="M110" i="118"/>
  <c r="G110" i="119"/>
  <c r="M228" i="117"/>
  <c r="L228" i="117"/>
  <c r="G228" i="118"/>
  <c r="L122" i="117"/>
  <c r="M122" i="117"/>
  <c r="G122" i="118"/>
  <c r="L209" i="118"/>
  <c r="M209" i="118"/>
  <c r="G209" i="119"/>
  <c r="L129" i="118"/>
  <c r="M129" i="118"/>
  <c r="G129" i="119"/>
  <c r="M235" i="118"/>
  <c r="L235" i="118"/>
  <c r="G235" i="119"/>
  <c r="L196" i="118"/>
  <c r="M196" i="118"/>
  <c r="G196" i="119"/>
  <c r="M218" i="118"/>
  <c r="L218" i="118"/>
  <c r="G218" i="119"/>
  <c r="L99" i="118"/>
  <c r="M99" i="118"/>
  <c r="G99" i="119"/>
  <c r="L128" i="118"/>
  <c r="M128" i="118"/>
  <c r="G128" i="119"/>
  <c r="M227" i="118"/>
  <c r="L227" i="118"/>
  <c r="G227" i="119"/>
  <c r="L100" i="118"/>
  <c r="M100" i="118"/>
  <c r="G100" i="119"/>
  <c r="L87" i="118"/>
  <c r="M87" i="118"/>
  <c r="G87" i="119"/>
  <c r="M123" i="118"/>
  <c r="L123" i="118"/>
  <c r="G123" i="119"/>
  <c r="L118" i="118"/>
  <c r="M118" i="118"/>
  <c r="G118" i="119"/>
  <c r="G165" i="119"/>
  <c r="L165" i="118"/>
  <c r="M165" i="118"/>
  <c r="L237" i="118"/>
  <c r="M237" i="118"/>
  <c r="G237" i="119"/>
  <c r="M90" i="118"/>
  <c r="L90" i="118"/>
  <c r="G90" i="119"/>
  <c r="L210" i="118"/>
  <c r="M210" i="118"/>
  <c r="G210" i="119"/>
  <c r="L106" i="118"/>
  <c r="M106" i="118"/>
  <c r="G106" i="119"/>
  <c r="L233" i="118"/>
  <c r="M233" i="118"/>
  <c r="G233" i="119"/>
  <c r="L216" i="118"/>
  <c r="M216" i="118"/>
  <c r="G216" i="119"/>
  <c r="M195" i="117"/>
  <c r="L195" i="117"/>
  <c r="G195" i="118"/>
  <c r="L108" i="118"/>
  <c r="M108" i="118"/>
  <c r="G108" i="119"/>
  <c r="M114" i="118"/>
  <c r="L114" i="118"/>
  <c r="G114" i="119"/>
  <c r="L212" i="118"/>
  <c r="M212" i="118"/>
  <c r="G212" i="119"/>
  <c r="L96" i="117"/>
  <c r="M96" i="117"/>
  <c r="G96" i="118"/>
  <c r="M127" i="118"/>
  <c r="L127" i="118"/>
  <c r="G127" i="119"/>
  <c r="G125" i="119"/>
  <c r="M125" i="118"/>
  <c r="L125" i="118"/>
  <c r="M192" i="118"/>
  <c r="L192" i="118"/>
  <c r="G192" i="119"/>
  <c r="L161" i="118"/>
  <c r="M161" i="118"/>
  <c r="G161" i="119"/>
  <c r="L121" i="118"/>
  <c r="M121" i="118"/>
  <c r="G121" i="119"/>
  <c r="M193" i="119"/>
  <c r="L193" i="119"/>
  <c r="G193" i="120"/>
  <c r="M173" i="118"/>
  <c r="L173" i="118"/>
  <c r="G173" i="119"/>
  <c r="M164" i="117"/>
  <c r="L164" i="117"/>
  <c r="G164" i="118"/>
  <c r="M224" i="118"/>
  <c r="L224" i="118"/>
  <c r="G224" i="119"/>
  <c r="L131" i="118"/>
  <c r="M131" i="118"/>
  <c r="G131" i="119"/>
  <c r="L181" i="118"/>
  <c r="M181" i="118"/>
  <c r="G181" i="119"/>
  <c r="L147" i="118"/>
  <c r="M147" i="118"/>
  <c r="G147" i="119"/>
  <c r="L202" i="117"/>
  <c r="M202" i="117"/>
  <c r="G202" i="118"/>
  <c r="L199" i="117"/>
  <c r="M199" i="117"/>
  <c r="G199" i="118"/>
  <c r="L194" i="118"/>
  <c r="M194" i="118"/>
  <c r="G194" i="119"/>
  <c r="L239" i="118"/>
  <c r="M239" i="118"/>
  <c r="G239" i="119"/>
  <c r="L130" i="118"/>
  <c r="M130" i="118"/>
  <c r="G130" i="119"/>
  <c r="L217" i="118"/>
  <c r="M217" i="118"/>
  <c r="G217" i="119"/>
  <c r="L211" i="118"/>
  <c r="M211" i="118"/>
  <c r="G211" i="119"/>
  <c r="L142" i="117"/>
  <c r="M142" i="117"/>
  <c r="G142" i="118"/>
  <c r="M155" i="118"/>
  <c r="L155" i="118"/>
  <c r="G155" i="119"/>
  <c r="M157" i="117"/>
  <c r="L157" i="117"/>
  <c r="G157" i="118"/>
  <c r="M104" i="118"/>
  <c r="L104" i="118"/>
  <c r="G104" i="119"/>
  <c r="L234" i="118"/>
  <c r="M234" i="118"/>
  <c r="G234" i="119"/>
  <c r="L136" i="117"/>
  <c r="M136" i="117"/>
  <c r="G136" i="118"/>
  <c r="L168" i="118"/>
  <c r="M168" i="118"/>
  <c r="G168" i="119"/>
  <c r="L190" i="118"/>
  <c r="M190" i="118"/>
  <c r="G190" i="119"/>
  <c r="L189" i="118"/>
  <c r="M189" i="118"/>
  <c r="G189" i="119"/>
  <c r="L91" i="118"/>
  <c r="M91" i="118"/>
  <c r="G91" i="119"/>
  <c r="L137" i="118"/>
  <c r="M137" i="118"/>
  <c r="G137" i="119"/>
  <c r="L138" i="118"/>
  <c r="M138" i="118"/>
  <c r="G138" i="119"/>
  <c r="M207" i="118"/>
  <c r="L207" i="118"/>
  <c r="G207" i="119"/>
  <c r="L113" i="118"/>
  <c r="M113" i="118"/>
  <c r="G113" i="119"/>
  <c r="L213" i="118"/>
  <c r="M213" i="118"/>
  <c r="G213" i="119"/>
  <c r="L201" i="117"/>
  <c r="M201" i="117"/>
  <c r="G201" i="118"/>
  <c r="L186" i="118"/>
  <c r="M186" i="118"/>
  <c r="G186" i="119"/>
  <c r="L232" i="118"/>
  <c r="M232" i="118"/>
  <c r="G232" i="119"/>
  <c r="L223" i="118"/>
  <c r="M223" i="118"/>
  <c r="G223" i="119"/>
  <c r="M178" i="118"/>
  <c r="L178" i="118"/>
  <c r="G178" i="119"/>
  <c r="G85" i="118"/>
  <c r="M85" i="117"/>
  <c r="L85" i="117"/>
  <c r="M119" i="117"/>
  <c r="L119" i="117"/>
  <c r="G119" i="118"/>
  <c r="M231" i="117"/>
  <c r="L231" i="117"/>
  <c r="G231" i="118"/>
  <c r="M120" i="119"/>
  <c r="L120" i="119"/>
  <c r="G120" i="120"/>
  <c r="M184" i="118"/>
  <c r="L184" i="118"/>
  <c r="G184" i="119"/>
  <c r="L145" i="118"/>
  <c r="M145" i="118"/>
  <c r="G145" i="119"/>
  <c r="L172" i="118"/>
  <c r="M172" i="118"/>
  <c r="G172" i="119"/>
  <c r="M221" i="117"/>
  <c r="L221" i="117"/>
  <c r="G221" i="118"/>
  <c r="G220" i="119"/>
  <c r="M220" i="118"/>
  <c r="L220" i="118"/>
  <c r="M200" i="118"/>
  <c r="L200" i="118"/>
  <c r="G200" i="119"/>
  <c r="L180" i="117"/>
  <c r="M180" i="117"/>
  <c r="G180" i="118"/>
  <c r="L84" i="118"/>
  <c r="M84" i="118"/>
  <c r="G84" i="119"/>
  <c r="L101" i="118"/>
  <c r="M101" i="118"/>
  <c r="G101" i="119"/>
  <c r="L198" i="118"/>
  <c r="M198" i="118"/>
  <c r="G198" i="119"/>
  <c r="L154" i="118"/>
  <c r="M154" i="118"/>
  <c r="G154" i="119"/>
  <c r="M203" i="118"/>
  <c r="L203" i="118"/>
  <c r="G203" i="119"/>
  <c r="L126" i="118"/>
  <c r="M126" i="118"/>
  <c r="G126" i="119"/>
  <c r="M205" i="118"/>
  <c r="L205" i="118"/>
  <c r="G205" i="119"/>
  <c r="M93" i="118"/>
  <c r="L93" i="118"/>
  <c r="G93" i="119"/>
  <c r="M124" i="118"/>
  <c r="L124" i="118"/>
  <c r="G124" i="119"/>
  <c r="M214" i="118"/>
  <c r="L214" i="118"/>
  <c r="G214" i="119"/>
  <c r="L188" i="118"/>
  <c r="M188" i="118"/>
  <c r="G188" i="119"/>
  <c r="L230" i="118"/>
  <c r="M230" i="118"/>
  <c r="G230" i="119"/>
  <c r="L102" i="118"/>
  <c r="M102" i="118"/>
  <c r="G102" i="119"/>
  <c r="L204" i="118"/>
  <c r="M204" i="118"/>
  <c r="G204" i="119"/>
  <c r="M152" i="118"/>
  <c r="L152" i="118"/>
  <c r="G152" i="119"/>
  <c r="L158" i="118"/>
  <c r="M158" i="118"/>
  <c r="G158" i="119"/>
  <c r="M169" i="118"/>
  <c r="L169" i="118"/>
  <c r="G169" i="119"/>
  <c r="L197" i="118"/>
  <c r="M197" i="118"/>
  <c r="G197" i="119"/>
  <c r="M171" i="117"/>
  <c r="L171" i="117"/>
  <c r="G171" i="118"/>
  <c r="M219" i="118"/>
  <c r="L219" i="118"/>
  <c r="G219" i="119"/>
  <c r="M229" i="117"/>
  <c r="L229" i="117"/>
  <c r="G229" i="118"/>
  <c r="L144" i="118"/>
  <c r="M144" i="118"/>
  <c r="G144" i="119"/>
  <c r="M206" i="118"/>
  <c r="L206" i="118"/>
  <c r="G206" i="119"/>
  <c r="M89" i="118"/>
  <c r="L89" i="118"/>
  <c r="G89" i="119"/>
  <c r="M170" i="117"/>
  <c r="L170" i="117"/>
  <c r="G170" i="118"/>
  <c r="L185" i="118"/>
  <c r="M185" i="118"/>
  <c r="G185" i="119"/>
  <c r="L163" i="118"/>
  <c r="M163" i="118"/>
  <c r="G163" i="119"/>
  <c r="L179" i="117"/>
  <c r="M179" i="117"/>
  <c r="G179" i="118"/>
  <c r="M226" i="118"/>
  <c r="L226" i="118"/>
  <c r="G226" i="119"/>
  <c r="L97" i="118"/>
  <c r="M97" i="118"/>
  <c r="G97" i="119"/>
  <c r="M115" i="118"/>
  <c r="L115" i="118"/>
  <c r="G115" i="119"/>
  <c r="M146" i="118"/>
  <c r="L146" i="118"/>
  <c r="G146" i="119"/>
  <c r="M134" i="118"/>
  <c r="L134" i="118"/>
  <c r="G134" i="119"/>
  <c r="L156" i="118"/>
  <c r="M156" i="118"/>
  <c r="G156" i="119"/>
  <c r="L150" i="117"/>
  <c r="M150" i="117"/>
  <c r="G150" i="118"/>
  <c r="M191" i="117"/>
  <c r="L191" i="117"/>
  <c r="G191" i="118"/>
  <c r="L139" i="117"/>
  <c r="M139" i="117"/>
  <c r="G139" i="118"/>
  <c r="M183" i="118"/>
  <c r="L183" i="118"/>
  <c r="G183" i="119"/>
  <c r="L141" i="117"/>
  <c r="M141" i="117"/>
  <c r="G141" i="118"/>
  <c r="L176" i="117"/>
  <c r="M176" i="117"/>
  <c r="G176" i="118"/>
  <c r="M88" i="118"/>
  <c r="L88" i="118"/>
  <c r="G88" i="119"/>
  <c r="L183" i="119" l="1"/>
  <c r="M183" i="119"/>
  <c r="G183" i="120"/>
  <c r="L156" i="119"/>
  <c r="M156" i="119"/>
  <c r="G156" i="120"/>
  <c r="M97" i="119"/>
  <c r="L97" i="119"/>
  <c r="G97" i="120"/>
  <c r="M204" i="119"/>
  <c r="L204" i="119"/>
  <c r="G204" i="120"/>
  <c r="M141" i="118"/>
  <c r="L141" i="118"/>
  <c r="G141" i="119"/>
  <c r="L150" i="118"/>
  <c r="M150" i="118"/>
  <c r="G150" i="119"/>
  <c r="L115" i="119"/>
  <c r="M115" i="119"/>
  <c r="G115" i="120"/>
  <c r="L163" i="119"/>
  <c r="M163" i="119"/>
  <c r="G163" i="120"/>
  <c r="M206" i="119"/>
  <c r="L206" i="119"/>
  <c r="G206" i="120"/>
  <c r="L171" i="118"/>
  <c r="M171" i="118"/>
  <c r="G171" i="119"/>
  <c r="M152" i="119"/>
  <c r="L152" i="119"/>
  <c r="G152" i="120"/>
  <c r="L188" i="119"/>
  <c r="M188" i="119"/>
  <c r="G188" i="120"/>
  <c r="M205" i="119"/>
  <c r="L205" i="119"/>
  <c r="G205" i="120"/>
  <c r="L198" i="119"/>
  <c r="M198" i="119"/>
  <c r="G198" i="120"/>
  <c r="L200" i="119"/>
  <c r="M200" i="119"/>
  <c r="G200" i="120"/>
  <c r="M145" i="119"/>
  <c r="L145" i="119"/>
  <c r="G145" i="120"/>
  <c r="M119" i="118"/>
  <c r="L119" i="118"/>
  <c r="G119" i="119"/>
  <c r="M232" i="119"/>
  <c r="L232" i="119"/>
  <c r="G232" i="120"/>
  <c r="M113" i="119"/>
  <c r="L113" i="119"/>
  <c r="G113" i="120"/>
  <c r="L91" i="119"/>
  <c r="M91" i="119"/>
  <c r="G91" i="120"/>
  <c r="M136" i="118"/>
  <c r="L136" i="118"/>
  <c r="G136" i="119"/>
  <c r="M155" i="119"/>
  <c r="L155" i="119"/>
  <c r="G155" i="120"/>
  <c r="M130" i="119"/>
  <c r="L130" i="119"/>
  <c r="G130" i="120"/>
  <c r="L147" i="119"/>
  <c r="M147" i="119"/>
  <c r="G147" i="120"/>
  <c r="L164" i="118"/>
  <c r="M164" i="118"/>
  <c r="G164" i="119"/>
  <c r="L161" i="119"/>
  <c r="M161" i="119"/>
  <c r="G161" i="120"/>
  <c r="L125" i="119"/>
  <c r="M125" i="119"/>
  <c r="G125" i="120"/>
  <c r="L96" i="118"/>
  <c r="M96" i="118"/>
  <c r="G96" i="119"/>
  <c r="L195" i="118"/>
  <c r="M195" i="118"/>
  <c r="G195" i="119"/>
  <c r="M210" i="119"/>
  <c r="L210" i="119"/>
  <c r="G210" i="120"/>
  <c r="L118" i="119"/>
  <c r="M118" i="119"/>
  <c r="G118" i="120"/>
  <c r="L227" i="119"/>
  <c r="M227" i="119"/>
  <c r="G227" i="120"/>
  <c r="M196" i="119"/>
  <c r="L196" i="119"/>
  <c r="G196" i="120"/>
  <c r="L122" i="118"/>
  <c r="M122" i="118"/>
  <c r="G122" i="119"/>
  <c r="M116" i="118"/>
  <c r="L116" i="118"/>
  <c r="G116" i="119"/>
  <c r="M225" i="119"/>
  <c r="L225" i="119"/>
  <c r="G225" i="120"/>
  <c r="L143" i="118"/>
  <c r="M143" i="118"/>
  <c r="G143" i="119"/>
  <c r="L109" i="119"/>
  <c r="M109" i="119"/>
  <c r="G109" i="120"/>
  <c r="M177" i="119"/>
  <c r="L177" i="119"/>
  <c r="G177" i="120"/>
  <c r="L105" i="118"/>
  <c r="M105" i="118"/>
  <c r="G105" i="119"/>
  <c r="M153" i="119"/>
  <c r="L153" i="119"/>
  <c r="G153" i="120"/>
  <c r="M140" i="119"/>
  <c r="L140" i="119"/>
  <c r="G140" i="120"/>
  <c r="L83" i="119"/>
  <c r="G83" i="120"/>
  <c r="M83" i="119"/>
  <c r="M95" i="118"/>
  <c r="L95" i="118"/>
  <c r="G95" i="119"/>
  <c r="L158" i="119"/>
  <c r="M158" i="119"/>
  <c r="G158" i="120"/>
  <c r="M154" i="119"/>
  <c r="L154" i="119"/>
  <c r="G154" i="120"/>
  <c r="M180" i="118"/>
  <c r="L180" i="118"/>
  <c r="G180" i="119"/>
  <c r="L220" i="119"/>
  <c r="M220" i="119"/>
  <c r="G220" i="120"/>
  <c r="M172" i="119"/>
  <c r="L172" i="119"/>
  <c r="G172" i="120"/>
  <c r="L231" i="118"/>
  <c r="M231" i="118"/>
  <c r="G231" i="119"/>
  <c r="L85" i="118"/>
  <c r="M85" i="118"/>
  <c r="G85" i="119"/>
  <c r="L223" i="119"/>
  <c r="M223" i="119"/>
  <c r="G223" i="120"/>
  <c r="L213" i="119"/>
  <c r="M213" i="119"/>
  <c r="G213" i="120"/>
  <c r="M137" i="119"/>
  <c r="L137" i="119"/>
  <c r="G137" i="120"/>
  <c r="M168" i="119"/>
  <c r="L168" i="119"/>
  <c r="G168" i="120"/>
  <c r="L157" i="118"/>
  <c r="M157" i="118"/>
  <c r="G157" i="119"/>
  <c r="M217" i="119"/>
  <c r="L217" i="119"/>
  <c r="G217" i="120"/>
  <c r="M202" i="118"/>
  <c r="L202" i="118"/>
  <c r="G202" i="119"/>
  <c r="M224" i="119"/>
  <c r="L224" i="119"/>
  <c r="G224" i="120"/>
  <c r="L121" i="119"/>
  <c r="M121" i="119"/>
  <c r="G121" i="120"/>
  <c r="L127" i="119"/>
  <c r="M127" i="119"/>
  <c r="G127" i="120"/>
  <c r="M108" i="119"/>
  <c r="L108" i="119"/>
  <c r="G108" i="120"/>
  <c r="L106" i="119"/>
  <c r="M106" i="119"/>
  <c r="G106" i="120"/>
  <c r="L100" i="119"/>
  <c r="M100" i="119"/>
  <c r="G100" i="120"/>
  <c r="L218" i="119"/>
  <c r="M218" i="119"/>
  <c r="G218" i="120"/>
  <c r="M209" i="119"/>
  <c r="L209" i="119"/>
  <c r="G209" i="120"/>
  <c r="L111" i="118"/>
  <c r="M111" i="118"/>
  <c r="G111" i="119"/>
  <c r="M148" i="118"/>
  <c r="L148" i="118"/>
  <c r="G148" i="119"/>
  <c r="G162" i="120"/>
  <c r="M162" i="119"/>
  <c r="L162" i="119"/>
  <c r="M222" i="119"/>
  <c r="L222" i="119"/>
  <c r="G222" i="120"/>
  <c r="L167" i="118"/>
  <c r="M167" i="118"/>
  <c r="G167" i="119"/>
  <c r="M133" i="119"/>
  <c r="L133" i="119"/>
  <c r="G133" i="120"/>
  <c r="L92" i="119"/>
  <c r="M92" i="119"/>
  <c r="G92" i="120"/>
  <c r="M103" i="118"/>
  <c r="L103" i="118"/>
  <c r="G103" i="119"/>
  <c r="M215" i="120"/>
  <c r="L215" i="120"/>
  <c r="G215" i="121"/>
  <c r="L236" i="119"/>
  <c r="M236" i="119"/>
  <c r="G236" i="120"/>
  <c r="M176" i="118"/>
  <c r="L176" i="118"/>
  <c r="G176" i="119"/>
  <c r="L191" i="118"/>
  <c r="M191" i="118"/>
  <c r="G191" i="119"/>
  <c r="L146" i="119"/>
  <c r="M146" i="119"/>
  <c r="G146" i="120"/>
  <c r="L179" i="118"/>
  <c r="M179" i="118"/>
  <c r="G179" i="119"/>
  <c r="L89" i="119"/>
  <c r="M89" i="119"/>
  <c r="G89" i="120"/>
  <c r="L219" i="119"/>
  <c r="M219" i="119"/>
  <c r="G219" i="120"/>
  <c r="M230" i="119"/>
  <c r="L230" i="119"/>
  <c r="G230" i="120"/>
  <c r="L93" i="119"/>
  <c r="M93" i="119"/>
  <c r="G93" i="120"/>
  <c r="M88" i="119"/>
  <c r="L88" i="119"/>
  <c r="G88" i="120"/>
  <c r="M139" i="118"/>
  <c r="L139" i="118"/>
  <c r="G139" i="119"/>
  <c r="L134" i="119"/>
  <c r="M134" i="119"/>
  <c r="G134" i="120"/>
  <c r="L226" i="119"/>
  <c r="M226" i="119"/>
  <c r="G226" i="120"/>
  <c r="L170" i="118"/>
  <c r="M170" i="118"/>
  <c r="G170" i="119"/>
  <c r="M229" i="118"/>
  <c r="L229" i="118"/>
  <c r="G229" i="119"/>
  <c r="L169" i="119"/>
  <c r="M169" i="119"/>
  <c r="G169" i="120"/>
  <c r="M102" i="119"/>
  <c r="L102" i="119"/>
  <c r="G102" i="120"/>
  <c r="L124" i="119"/>
  <c r="M124" i="119"/>
  <c r="G124" i="120"/>
  <c r="L203" i="119"/>
  <c r="M203" i="119"/>
  <c r="G203" i="120"/>
  <c r="L84" i="119"/>
  <c r="M84" i="119"/>
  <c r="G84" i="120"/>
  <c r="L221" i="118"/>
  <c r="M221" i="118"/>
  <c r="G221" i="119"/>
  <c r="L120" i="120"/>
  <c r="M120" i="120"/>
  <c r="G120" i="121"/>
  <c r="M178" i="119"/>
  <c r="L178" i="119"/>
  <c r="G178" i="120"/>
  <c r="L201" i="118"/>
  <c r="M201" i="118"/>
  <c r="G201" i="119"/>
  <c r="L138" i="119"/>
  <c r="M138" i="119"/>
  <c r="G138" i="120"/>
  <c r="L190" i="119"/>
  <c r="M190" i="119"/>
  <c r="G190" i="120"/>
  <c r="M104" i="119"/>
  <c r="L104" i="119"/>
  <c r="G104" i="120"/>
  <c r="M211" i="119"/>
  <c r="L211" i="119"/>
  <c r="G211" i="120"/>
  <c r="M199" i="118"/>
  <c r="L199" i="118"/>
  <c r="G199" i="119"/>
  <c r="L131" i="119"/>
  <c r="M131" i="119"/>
  <c r="G131" i="120"/>
  <c r="L193" i="120"/>
  <c r="M193" i="120"/>
  <c r="G193" i="121"/>
  <c r="M114" i="119"/>
  <c r="L114" i="119"/>
  <c r="G114" i="120"/>
  <c r="L233" i="119"/>
  <c r="M233" i="119"/>
  <c r="G233" i="120"/>
  <c r="M237" i="119"/>
  <c r="L237" i="119"/>
  <c r="G237" i="120"/>
  <c r="L87" i="119"/>
  <c r="M87" i="119"/>
  <c r="G87" i="120"/>
  <c r="M99" i="119"/>
  <c r="L99" i="119"/>
  <c r="G99" i="120"/>
  <c r="L129" i="119"/>
  <c r="M129" i="119"/>
  <c r="G129" i="120"/>
  <c r="L110" i="119"/>
  <c r="M110" i="119"/>
  <c r="G110" i="120"/>
  <c r="L175" i="120"/>
  <c r="M175" i="120"/>
  <c r="G175" i="121"/>
  <c r="M112" i="118"/>
  <c r="L112" i="118"/>
  <c r="G112" i="119"/>
  <c r="L166" i="119"/>
  <c r="M166" i="119"/>
  <c r="G166" i="120"/>
  <c r="L132" i="119"/>
  <c r="M132" i="119"/>
  <c r="G132" i="120"/>
  <c r="M187" i="119"/>
  <c r="L187" i="119"/>
  <c r="G187" i="120"/>
  <c r="M182" i="120"/>
  <c r="L182" i="120"/>
  <c r="G182" i="121"/>
  <c r="M86" i="119"/>
  <c r="L86" i="119"/>
  <c r="G86" i="120"/>
  <c r="L135" i="120"/>
  <c r="M135" i="120"/>
  <c r="G135" i="121"/>
  <c r="L174" i="118"/>
  <c r="M174" i="118"/>
  <c r="G174" i="119"/>
  <c r="L160" i="119"/>
  <c r="M160" i="119"/>
  <c r="G160" i="120"/>
  <c r="M185" i="119"/>
  <c r="L185" i="119"/>
  <c r="G185" i="120"/>
  <c r="M144" i="119"/>
  <c r="L144" i="119"/>
  <c r="G144" i="120"/>
  <c r="L197" i="119"/>
  <c r="M197" i="119"/>
  <c r="G197" i="120"/>
  <c r="L214" i="119"/>
  <c r="M214" i="119"/>
  <c r="G214" i="120"/>
  <c r="L126" i="119"/>
  <c r="M126" i="119"/>
  <c r="G126" i="120"/>
  <c r="M101" i="119"/>
  <c r="L101" i="119"/>
  <c r="G101" i="120"/>
  <c r="L184" i="119"/>
  <c r="M184" i="119"/>
  <c r="G184" i="120"/>
  <c r="L186" i="119"/>
  <c r="M186" i="119"/>
  <c r="G186" i="120"/>
  <c r="M207" i="119"/>
  <c r="L207" i="119"/>
  <c r="G207" i="120"/>
  <c r="M189" i="119"/>
  <c r="L189" i="119"/>
  <c r="G189" i="120"/>
  <c r="M234" i="119"/>
  <c r="L234" i="119"/>
  <c r="G234" i="120"/>
  <c r="M142" i="118"/>
  <c r="L142" i="118"/>
  <c r="G142" i="119"/>
  <c r="L239" i="119"/>
  <c r="M239" i="119"/>
  <c r="G239" i="120"/>
  <c r="G194" i="120"/>
  <c r="M194" i="119"/>
  <c r="L194" i="119"/>
  <c r="M181" i="119"/>
  <c r="L181" i="119"/>
  <c r="G181" i="120"/>
  <c r="M173" i="119"/>
  <c r="L173" i="119"/>
  <c r="G173" i="120"/>
  <c r="M192" i="119"/>
  <c r="L192" i="119"/>
  <c r="G192" i="120"/>
  <c r="M212" i="119"/>
  <c r="L212" i="119"/>
  <c r="G212" i="120"/>
  <c r="M216" i="119"/>
  <c r="L216" i="119"/>
  <c r="G216" i="120"/>
  <c r="L90" i="119"/>
  <c r="M90" i="119"/>
  <c r="G90" i="120"/>
  <c r="L165" i="119"/>
  <c r="M165" i="119"/>
  <c r="G165" i="120"/>
  <c r="L123" i="119"/>
  <c r="M123" i="119"/>
  <c r="G123" i="120"/>
  <c r="L128" i="119"/>
  <c r="M128" i="119"/>
  <c r="G128" i="120"/>
  <c r="M235" i="119"/>
  <c r="L235" i="119"/>
  <c r="G235" i="120"/>
  <c r="L228" i="118"/>
  <c r="M228" i="118"/>
  <c r="G228" i="119"/>
  <c r="L151" i="118"/>
  <c r="M151" i="118"/>
  <c r="G151" i="119"/>
  <c r="M107" i="118"/>
  <c r="L107" i="118"/>
  <c r="G107" i="119"/>
  <c r="M98" i="119"/>
  <c r="L98" i="119"/>
  <c r="G98" i="120"/>
  <c r="M149" i="119"/>
  <c r="L149" i="119"/>
  <c r="G149" i="120"/>
  <c r="M117" i="119"/>
  <c r="L117" i="119"/>
  <c r="G117" i="120"/>
  <c r="M94" i="119"/>
  <c r="L94" i="119"/>
  <c r="G94" i="120"/>
  <c r="L238" i="119"/>
  <c r="M238" i="119"/>
  <c r="G238" i="120"/>
  <c r="M159" i="119"/>
  <c r="L159" i="119"/>
  <c r="G159" i="120"/>
  <c r="G208" i="119"/>
  <c r="M208" i="118"/>
  <c r="L208" i="118"/>
  <c r="L208" i="119" l="1"/>
  <c r="M208" i="119"/>
  <c r="G208" i="120"/>
  <c r="M181" i="120"/>
  <c r="L181" i="120"/>
  <c r="G181" i="121"/>
  <c r="L238" i="120"/>
  <c r="M238" i="120"/>
  <c r="G238" i="121"/>
  <c r="M98" i="120"/>
  <c r="L98" i="120"/>
  <c r="G98" i="121"/>
  <c r="M235" i="120"/>
  <c r="L235" i="120"/>
  <c r="G235" i="121"/>
  <c r="L90" i="120"/>
  <c r="M90" i="120"/>
  <c r="G90" i="121"/>
  <c r="L173" i="120"/>
  <c r="M173" i="120"/>
  <c r="G173" i="121"/>
  <c r="L194" i="120"/>
  <c r="M194" i="120"/>
  <c r="G194" i="121"/>
  <c r="L142" i="119"/>
  <c r="M142" i="119"/>
  <c r="G142" i="120"/>
  <c r="L186" i="120"/>
  <c r="M186" i="120"/>
  <c r="G186" i="121"/>
  <c r="M214" i="120"/>
  <c r="L214" i="120"/>
  <c r="G214" i="121"/>
  <c r="L160" i="120"/>
  <c r="M160" i="120"/>
  <c r="G160" i="121"/>
  <c r="M174" i="119"/>
  <c r="L174" i="119"/>
  <c r="G174" i="120"/>
  <c r="M187" i="120"/>
  <c r="G187" i="121"/>
  <c r="L187" i="120"/>
  <c r="L175" i="121"/>
  <c r="M175" i="121"/>
  <c r="G175" i="122"/>
  <c r="M87" i="120"/>
  <c r="L87" i="120"/>
  <c r="G87" i="121"/>
  <c r="L193" i="121"/>
  <c r="M193" i="121"/>
  <c r="G193" i="122"/>
  <c r="M104" i="120"/>
  <c r="L104" i="120"/>
  <c r="G104" i="121"/>
  <c r="L178" i="120"/>
  <c r="M178" i="120"/>
  <c r="G178" i="121"/>
  <c r="L203" i="120"/>
  <c r="M203" i="120"/>
  <c r="G203" i="121"/>
  <c r="M229" i="119"/>
  <c r="L229" i="119"/>
  <c r="G229" i="120"/>
  <c r="M139" i="119"/>
  <c r="L139" i="119"/>
  <c r="G139" i="120"/>
  <c r="L219" i="120"/>
  <c r="M219" i="120"/>
  <c r="G219" i="121"/>
  <c r="L191" i="119"/>
  <c r="M191" i="119"/>
  <c r="G191" i="120"/>
  <c r="M103" i="119"/>
  <c r="L103" i="119"/>
  <c r="G103" i="120"/>
  <c r="M222" i="120"/>
  <c r="L222" i="120"/>
  <c r="G222" i="121"/>
  <c r="L209" i="120"/>
  <c r="M209" i="120"/>
  <c r="G209" i="121"/>
  <c r="G108" i="121"/>
  <c r="M108" i="120"/>
  <c r="L108" i="120"/>
  <c r="L202" i="119"/>
  <c r="M202" i="119"/>
  <c r="G202" i="120"/>
  <c r="L137" i="120"/>
  <c r="M137" i="120"/>
  <c r="G137" i="121"/>
  <c r="M231" i="119"/>
  <c r="L231" i="119"/>
  <c r="G231" i="120"/>
  <c r="M154" i="120"/>
  <c r="L154" i="120"/>
  <c r="G154" i="121"/>
  <c r="L153" i="120"/>
  <c r="M153" i="120"/>
  <c r="G153" i="121"/>
  <c r="L143" i="119"/>
  <c r="M143" i="119"/>
  <c r="G143" i="120"/>
  <c r="L196" i="120"/>
  <c r="M196" i="120"/>
  <c r="G196" i="121"/>
  <c r="L195" i="119"/>
  <c r="M195" i="119"/>
  <c r="G195" i="120"/>
  <c r="M164" i="119"/>
  <c r="L164" i="119"/>
  <c r="G164" i="120"/>
  <c r="M136" i="119"/>
  <c r="L136" i="119"/>
  <c r="G136" i="120"/>
  <c r="M119" i="119"/>
  <c r="L119" i="119"/>
  <c r="G119" i="120"/>
  <c r="L205" i="120"/>
  <c r="G205" i="121"/>
  <c r="M205" i="120"/>
  <c r="L206" i="120"/>
  <c r="G206" i="121"/>
  <c r="M206" i="120"/>
  <c r="M141" i="119"/>
  <c r="L141" i="119"/>
  <c r="G141" i="120"/>
  <c r="L183" i="120"/>
  <c r="M183" i="120"/>
  <c r="G183" i="121"/>
  <c r="M117" i="120"/>
  <c r="L117" i="120"/>
  <c r="G117" i="121"/>
  <c r="L94" i="120"/>
  <c r="M94" i="120"/>
  <c r="G94" i="121"/>
  <c r="L107" i="119"/>
  <c r="M107" i="119"/>
  <c r="G107" i="120"/>
  <c r="L128" i="120"/>
  <c r="M128" i="120"/>
  <c r="G128" i="121"/>
  <c r="M234" i="120"/>
  <c r="L234" i="120"/>
  <c r="G234" i="121"/>
  <c r="M159" i="120"/>
  <c r="L159" i="120"/>
  <c r="G159" i="121"/>
  <c r="M149" i="120"/>
  <c r="L149" i="120"/>
  <c r="G149" i="121"/>
  <c r="L228" i="119"/>
  <c r="M228" i="119"/>
  <c r="G228" i="120"/>
  <c r="M165" i="120"/>
  <c r="L165" i="120"/>
  <c r="G165" i="121"/>
  <c r="L192" i="120"/>
  <c r="M192" i="120"/>
  <c r="G192" i="121"/>
  <c r="M239" i="120"/>
  <c r="L239" i="120"/>
  <c r="G239" i="121"/>
  <c r="M207" i="120"/>
  <c r="L207" i="120"/>
  <c r="G207" i="121"/>
  <c r="L126" i="120"/>
  <c r="M126" i="120"/>
  <c r="G126" i="121"/>
  <c r="L185" i="120"/>
  <c r="M185" i="120"/>
  <c r="G185" i="121"/>
  <c r="M182" i="121"/>
  <c r="L182" i="121"/>
  <c r="G182" i="122"/>
  <c r="M112" i="119"/>
  <c r="L112" i="119"/>
  <c r="G112" i="120"/>
  <c r="M99" i="120"/>
  <c r="L99" i="120"/>
  <c r="G99" i="121"/>
  <c r="L114" i="120"/>
  <c r="M114" i="120"/>
  <c r="G114" i="121"/>
  <c r="L211" i="120"/>
  <c r="M211" i="120"/>
  <c r="G211" i="121"/>
  <c r="L201" i="119"/>
  <c r="M201" i="119"/>
  <c r="G201" i="120"/>
  <c r="L84" i="120"/>
  <c r="M84" i="120"/>
  <c r="G84" i="121"/>
  <c r="M169" i="120"/>
  <c r="L169" i="120"/>
  <c r="G169" i="121"/>
  <c r="L134" i="120"/>
  <c r="M134" i="120"/>
  <c r="G134" i="121"/>
  <c r="M230" i="120"/>
  <c r="L230" i="120"/>
  <c r="G230" i="121"/>
  <c r="M146" i="120"/>
  <c r="L146" i="120"/>
  <c r="G146" i="121"/>
  <c r="M215" i="121"/>
  <c r="L215" i="121"/>
  <c r="G215" i="122"/>
  <c r="M167" i="119"/>
  <c r="L167" i="119"/>
  <c r="G167" i="120"/>
  <c r="L162" i="120"/>
  <c r="M162" i="120"/>
  <c r="G162" i="121"/>
  <c r="M111" i="119"/>
  <c r="L111" i="119"/>
  <c r="G111" i="120"/>
  <c r="M106" i="120"/>
  <c r="L106" i="120"/>
  <c r="G106" i="121"/>
  <c r="L224" i="120"/>
  <c r="M224" i="120"/>
  <c r="G224" i="121"/>
  <c r="M168" i="120"/>
  <c r="L168" i="120"/>
  <c r="G168" i="121"/>
  <c r="L85" i="119"/>
  <c r="M85" i="119"/>
  <c r="G85" i="120"/>
  <c r="L180" i="119"/>
  <c r="M180" i="119"/>
  <c r="G180" i="120"/>
  <c r="L140" i="120"/>
  <c r="M140" i="120"/>
  <c r="G140" i="121"/>
  <c r="L109" i="120"/>
  <c r="M109" i="120"/>
  <c r="G109" i="121"/>
  <c r="M122" i="119"/>
  <c r="L122" i="119"/>
  <c r="G122" i="120"/>
  <c r="M210" i="120"/>
  <c r="L210" i="120"/>
  <c r="G210" i="121"/>
  <c r="L161" i="120"/>
  <c r="M161" i="120"/>
  <c r="G161" i="121"/>
  <c r="L155" i="120"/>
  <c r="M155" i="120"/>
  <c r="G155" i="121"/>
  <c r="M232" i="120"/>
  <c r="L232" i="120"/>
  <c r="G232" i="121"/>
  <c r="L198" i="120"/>
  <c r="M198" i="120"/>
  <c r="G198" i="121"/>
  <c r="M171" i="119"/>
  <c r="L171" i="119"/>
  <c r="G171" i="120"/>
  <c r="M150" i="119"/>
  <c r="L150" i="119"/>
  <c r="G150" i="120"/>
  <c r="L156" i="120"/>
  <c r="M156" i="120"/>
  <c r="G156" i="121"/>
  <c r="L151" i="119"/>
  <c r="M151" i="119"/>
  <c r="G151" i="120"/>
  <c r="M212" i="120"/>
  <c r="L212" i="120"/>
  <c r="G212" i="121"/>
  <c r="L189" i="120"/>
  <c r="M189" i="120"/>
  <c r="G189" i="121"/>
  <c r="M101" i="120"/>
  <c r="L101" i="120"/>
  <c r="G101" i="121"/>
  <c r="M144" i="120"/>
  <c r="L144" i="120"/>
  <c r="G144" i="121"/>
  <c r="L86" i="120"/>
  <c r="M86" i="120"/>
  <c r="G86" i="121"/>
  <c r="L166" i="120"/>
  <c r="M166" i="120"/>
  <c r="G166" i="121"/>
  <c r="M129" i="120"/>
  <c r="L129" i="120"/>
  <c r="G129" i="121"/>
  <c r="L233" i="120"/>
  <c r="M233" i="120"/>
  <c r="G233" i="121"/>
  <c r="M199" i="119"/>
  <c r="L199" i="119"/>
  <c r="G199" i="120"/>
  <c r="L138" i="120"/>
  <c r="M138" i="120"/>
  <c r="G138" i="121"/>
  <c r="M221" i="119"/>
  <c r="L221" i="119"/>
  <c r="G221" i="120"/>
  <c r="L102" i="120"/>
  <c r="M102" i="120"/>
  <c r="G102" i="121"/>
  <c r="L226" i="120"/>
  <c r="M226" i="120"/>
  <c r="G226" i="121"/>
  <c r="L93" i="120"/>
  <c r="M93" i="120"/>
  <c r="G93" i="121"/>
  <c r="L179" i="119"/>
  <c r="M179" i="119"/>
  <c r="G179" i="120"/>
  <c r="M236" i="120"/>
  <c r="L236" i="120"/>
  <c r="G236" i="121"/>
  <c r="L133" i="120"/>
  <c r="M133" i="120"/>
  <c r="G133" i="121"/>
  <c r="M148" i="119"/>
  <c r="L148" i="119"/>
  <c r="G148" i="120"/>
  <c r="M100" i="120"/>
  <c r="L100" i="120"/>
  <c r="G100" i="121"/>
  <c r="L121" i="120"/>
  <c r="M121" i="120"/>
  <c r="G121" i="121"/>
  <c r="L157" i="119"/>
  <c r="M157" i="119"/>
  <c r="G157" i="120"/>
  <c r="L223" i="120"/>
  <c r="M223" i="120"/>
  <c r="G223" i="121"/>
  <c r="L220" i="120"/>
  <c r="G220" i="121"/>
  <c r="M220" i="120"/>
  <c r="M95" i="119"/>
  <c r="L95" i="119"/>
  <c r="G95" i="120"/>
  <c r="L83" i="120"/>
  <c r="M83" i="120"/>
  <c r="G83" i="121"/>
  <c r="L177" i="120"/>
  <c r="M177" i="120"/>
  <c r="G177" i="121"/>
  <c r="M116" i="119"/>
  <c r="L116" i="119"/>
  <c r="G116" i="120"/>
  <c r="M118" i="120"/>
  <c r="L118" i="120"/>
  <c r="G118" i="121"/>
  <c r="M125" i="120"/>
  <c r="L125" i="120"/>
  <c r="G125" i="121"/>
  <c r="L130" i="120"/>
  <c r="M130" i="120"/>
  <c r="G130" i="121"/>
  <c r="M113" i="120"/>
  <c r="L113" i="120"/>
  <c r="G113" i="121"/>
  <c r="L200" i="120"/>
  <c r="M200" i="120"/>
  <c r="G200" i="121"/>
  <c r="L152" i="120"/>
  <c r="G152" i="121"/>
  <c r="M152" i="120"/>
  <c r="M115" i="120"/>
  <c r="L115" i="120"/>
  <c r="G115" i="121"/>
  <c r="L97" i="120"/>
  <c r="M97" i="120"/>
  <c r="G97" i="121"/>
  <c r="M123" i="120"/>
  <c r="L123" i="120"/>
  <c r="G123" i="121"/>
  <c r="M216" i="120"/>
  <c r="G216" i="121"/>
  <c r="L216" i="120"/>
  <c r="L184" i="120"/>
  <c r="M184" i="120"/>
  <c r="G184" i="121"/>
  <c r="L197" i="120"/>
  <c r="M197" i="120"/>
  <c r="G197" i="121"/>
  <c r="M135" i="121"/>
  <c r="L135" i="121"/>
  <c r="G135" i="122"/>
  <c r="L132" i="120"/>
  <c r="M132" i="120"/>
  <c r="G132" i="121"/>
  <c r="L110" i="120"/>
  <c r="M110" i="120"/>
  <c r="G110" i="121"/>
  <c r="L237" i="120"/>
  <c r="M237" i="120"/>
  <c r="G237" i="121"/>
  <c r="M131" i="120"/>
  <c r="L131" i="120"/>
  <c r="G131" i="121"/>
  <c r="M190" i="120"/>
  <c r="L190" i="120"/>
  <c r="G190" i="121"/>
  <c r="M120" i="121"/>
  <c r="L120" i="121"/>
  <c r="G120" i="122"/>
  <c r="L124" i="120"/>
  <c r="M124" i="120"/>
  <c r="G124" i="121"/>
  <c r="L170" i="119"/>
  <c r="M170" i="119"/>
  <c r="G170" i="120"/>
  <c r="M88" i="120"/>
  <c r="L88" i="120"/>
  <c r="G88" i="121"/>
  <c r="L89" i="120"/>
  <c r="M89" i="120"/>
  <c r="G89" i="121"/>
  <c r="L176" i="119"/>
  <c r="G176" i="120"/>
  <c r="M176" i="119"/>
  <c r="M92" i="120"/>
  <c r="L92" i="120"/>
  <c r="G92" i="121"/>
  <c r="L218" i="120"/>
  <c r="M218" i="120"/>
  <c r="G218" i="121"/>
  <c r="L127" i="120"/>
  <c r="M127" i="120"/>
  <c r="G127" i="121"/>
  <c r="L217" i="120"/>
  <c r="M217" i="120"/>
  <c r="G217" i="121"/>
  <c r="L213" i="120"/>
  <c r="M213" i="120"/>
  <c r="G213" i="121"/>
  <c r="L172" i="120"/>
  <c r="G172" i="121"/>
  <c r="M172" i="120"/>
  <c r="L158" i="120"/>
  <c r="M158" i="120"/>
  <c r="G158" i="121"/>
  <c r="M105" i="119"/>
  <c r="L105" i="119"/>
  <c r="G105" i="120"/>
  <c r="L225" i="120"/>
  <c r="M225" i="120"/>
  <c r="G225" i="121"/>
  <c r="M227" i="120"/>
  <c r="L227" i="120"/>
  <c r="G227" i="121"/>
  <c r="M96" i="119"/>
  <c r="L96" i="119"/>
  <c r="G96" i="120"/>
  <c r="M147" i="120"/>
  <c r="L147" i="120"/>
  <c r="G147" i="121"/>
  <c r="M91" i="120"/>
  <c r="L91" i="120"/>
  <c r="G91" i="121"/>
  <c r="L145" i="120"/>
  <c r="M145" i="120"/>
  <c r="G145" i="121"/>
  <c r="L188" i="120"/>
  <c r="M188" i="120"/>
  <c r="G188" i="121"/>
  <c r="M163" i="120"/>
  <c r="L163" i="120"/>
  <c r="G163" i="121"/>
  <c r="M204" i="120"/>
  <c r="L204" i="120"/>
  <c r="G204" i="121"/>
  <c r="M145" i="121" l="1"/>
  <c r="L145" i="121"/>
  <c r="G145" i="122"/>
  <c r="M188" i="121"/>
  <c r="L188" i="121"/>
  <c r="G188" i="122"/>
  <c r="M132" i="121"/>
  <c r="L132" i="121"/>
  <c r="G132" i="122"/>
  <c r="M163" i="121"/>
  <c r="L163" i="121"/>
  <c r="G163" i="122"/>
  <c r="L147" i="121"/>
  <c r="M147" i="121"/>
  <c r="G147" i="122"/>
  <c r="M105" i="120"/>
  <c r="L105" i="120"/>
  <c r="G105" i="121"/>
  <c r="M158" i="121"/>
  <c r="L158" i="121"/>
  <c r="G158" i="122"/>
  <c r="L172" i="121"/>
  <c r="M172" i="121"/>
  <c r="G172" i="122"/>
  <c r="M127" i="121"/>
  <c r="L127" i="121"/>
  <c r="G127" i="122"/>
  <c r="M89" i="121"/>
  <c r="L89" i="121"/>
  <c r="G89" i="122"/>
  <c r="L120" i="122"/>
  <c r="M120" i="122"/>
  <c r="G120" i="123"/>
  <c r="M110" i="121"/>
  <c r="L110" i="121"/>
  <c r="G110" i="122"/>
  <c r="M184" i="121"/>
  <c r="L184" i="121"/>
  <c r="G184" i="122"/>
  <c r="M216" i="121"/>
  <c r="L216" i="121"/>
  <c r="G216" i="122"/>
  <c r="L115" i="121"/>
  <c r="M115" i="121"/>
  <c r="G115" i="122"/>
  <c r="M152" i="121"/>
  <c r="L152" i="121"/>
  <c r="G152" i="122"/>
  <c r="M130" i="121"/>
  <c r="L130" i="121"/>
  <c r="G130" i="122"/>
  <c r="L177" i="121"/>
  <c r="M177" i="121"/>
  <c r="G177" i="122"/>
  <c r="M157" i="120"/>
  <c r="L157" i="120"/>
  <c r="G157" i="121"/>
  <c r="L133" i="121"/>
  <c r="M133" i="121"/>
  <c r="G133" i="122"/>
  <c r="L226" i="121"/>
  <c r="M226" i="121"/>
  <c r="G226" i="122"/>
  <c r="M199" i="120"/>
  <c r="L199" i="120"/>
  <c r="G199" i="121"/>
  <c r="L86" i="121"/>
  <c r="M86" i="121"/>
  <c r="G86" i="122"/>
  <c r="M212" i="121"/>
  <c r="L212" i="121"/>
  <c r="G212" i="122"/>
  <c r="M171" i="120"/>
  <c r="L171" i="120"/>
  <c r="G171" i="121"/>
  <c r="M161" i="121"/>
  <c r="L161" i="121"/>
  <c r="G161" i="122"/>
  <c r="L140" i="121"/>
  <c r="M140" i="121"/>
  <c r="G140" i="122"/>
  <c r="L180" i="120"/>
  <c r="M180" i="120"/>
  <c r="G180" i="121"/>
  <c r="L106" i="121"/>
  <c r="M106" i="121"/>
  <c r="G106" i="122"/>
  <c r="L215" i="122"/>
  <c r="M215" i="122"/>
  <c r="G215" i="123"/>
  <c r="M169" i="121"/>
  <c r="L169" i="121"/>
  <c r="G169" i="122"/>
  <c r="L114" i="121"/>
  <c r="M114" i="121"/>
  <c r="G114" i="122"/>
  <c r="L185" i="121"/>
  <c r="M185" i="121"/>
  <c r="G185" i="122"/>
  <c r="L192" i="121"/>
  <c r="M192" i="121"/>
  <c r="G192" i="122"/>
  <c r="L159" i="121"/>
  <c r="M159" i="121"/>
  <c r="G159" i="122"/>
  <c r="L94" i="121"/>
  <c r="M94" i="121"/>
  <c r="G94" i="122"/>
  <c r="L205" i="121"/>
  <c r="M205" i="121"/>
  <c r="G205" i="122"/>
  <c r="L164" i="120"/>
  <c r="M164" i="120"/>
  <c r="G164" i="121"/>
  <c r="L153" i="121"/>
  <c r="M153" i="121"/>
  <c r="G153" i="122"/>
  <c r="L202" i="120"/>
  <c r="M202" i="120"/>
  <c r="G202" i="121"/>
  <c r="L103" i="120"/>
  <c r="M103" i="120"/>
  <c r="G103" i="121"/>
  <c r="L229" i="120"/>
  <c r="M229" i="120"/>
  <c r="G229" i="121"/>
  <c r="M193" i="122"/>
  <c r="L193" i="122"/>
  <c r="G193" i="123"/>
  <c r="M174" i="120"/>
  <c r="L174" i="120"/>
  <c r="G174" i="121"/>
  <c r="L142" i="120"/>
  <c r="M142" i="120"/>
  <c r="G142" i="121"/>
  <c r="M235" i="121"/>
  <c r="L235" i="121"/>
  <c r="G235" i="122"/>
  <c r="L208" i="120"/>
  <c r="M208" i="120"/>
  <c r="G208" i="121"/>
  <c r="L213" i="121"/>
  <c r="M213" i="121"/>
  <c r="G213" i="122"/>
  <c r="L96" i="120"/>
  <c r="M96" i="120"/>
  <c r="G96" i="121"/>
  <c r="L218" i="121"/>
  <c r="M218" i="121"/>
  <c r="G218" i="122"/>
  <c r="L88" i="121"/>
  <c r="M88" i="121"/>
  <c r="G88" i="122"/>
  <c r="L204" i="121"/>
  <c r="M204" i="121"/>
  <c r="G204" i="122"/>
  <c r="L91" i="121"/>
  <c r="M91" i="121"/>
  <c r="G91" i="122"/>
  <c r="M225" i="121"/>
  <c r="L225" i="121"/>
  <c r="G225" i="122"/>
  <c r="L217" i="121"/>
  <c r="M217" i="121"/>
  <c r="G217" i="122"/>
  <c r="L124" i="121"/>
  <c r="M124" i="121"/>
  <c r="G124" i="122"/>
  <c r="M237" i="121"/>
  <c r="L237" i="121"/>
  <c r="G237" i="122"/>
  <c r="M197" i="121"/>
  <c r="L197" i="121"/>
  <c r="G197" i="122"/>
  <c r="L97" i="121"/>
  <c r="M97" i="121"/>
  <c r="G97" i="122"/>
  <c r="M113" i="121"/>
  <c r="L113" i="121"/>
  <c r="G113" i="122"/>
  <c r="L116" i="120"/>
  <c r="M116" i="120"/>
  <c r="G116" i="121"/>
  <c r="L223" i="121"/>
  <c r="M223" i="121"/>
  <c r="G223" i="122"/>
  <c r="L148" i="120"/>
  <c r="M148" i="120"/>
  <c r="G148" i="121"/>
  <c r="L93" i="121"/>
  <c r="M93" i="121"/>
  <c r="G93" i="122"/>
  <c r="L138" i="121"/>
  <c r="M138" i="121"/>
  <c r="G138" i="122"/>
  <c r="M166" i="121"/>
  <c r="L166" i="121"/>
  <c r="G166" i="122"/>
  <c r="M189" i="121"/>
  <c r="L189" i="121"/>
  <c r="G189" i="122"/>
  <c r="M150" i="120"/>
  <c r="L150" i="120"/>
  <c r="G150" i="121"/>
  <c r="M155" i="121"/>
  <c r="L155" i="121"/>
  <c r="G155" i="122"/>
  <c r="L109" i="121"/>
  <c r="M109" i="121"/>
  <c r="G109" i="122"/>
  <c r="L224" i="121"/>
  <c r="M224" i="121"/>
  <c r="G224" i="122"/>
  <c r="M167" i="120"/>
  <c r="L167" i="120"/>
  <c r="G167" i="121"/>
  <c r="L134" i="121"/>
  <c r="M134" i="121"/>
  <c r="G134" i="122"/>
  <c r="L211" i="121"/>
  <c r="M211" i="121"/>
  <c r="G211" i="122"/>
  <c r="M182" i="122"/>
  <c r="L182" i="122"/>
  <c r="G182" i="123"/>
  <c r="L239" i="121"/>
  <c r="M239" i="121"/>
  <c r="G239" i="122"/>
  <c r="L149" i="121"/>
  <c r="M149" i="121"/>
  <c r="G149" i="122"/>
  <c r="M107" i="120"/>
  <c r="L107" i="120"/>
  <c r="G107" i="121"/>
  <c r="M141" i="120"/>
  <c r="L141" i="120"/>
  <c r="G141" i="121"/>
  <c r="L206" i="121"/>
  <c r="M206" i="121"/>
  <c r="G206" i="122"/>
  <c r="M136" i="120"/>
  <c r="L136" i="120"/>
  <c r="G136" i="121"/>
  <c r="M143" i="120"/>
  <c r="L143" i="120"/>
  <c r="G143" i="121"/>
  <c r="L137" i="121"/>
  <c r="M137" i="121"/>
  <c r="G137" i="122"/>
  <c r="G108" i="122"/>
  <c r="M108" i="121"/>
  <c r="L108" i="121"/>
  <c r="L222" i="121"/>
  <c r="M222" i="121"/>
  <c r="G222" i="122"/>
  <c r="L139" i="120"/>
  <c r="M139" i="120"/>
  <c r="G139" i="121"/>
  <c r="L104" i="121"/>
  <c r="M104" i="121"/>
  <c r="G104" i="122"/>
  <c r="M186" i="121"/>
  <c r="L186" i="121"/>
  <c r="G186" i="122"/>
  <c r="L90" i="121"/>
  <c r="M90" i="121"/>
  <c r="G90" i="122"/>
  <c r="M181" i="121"/>
  <c r="G181" i="122"/>
  <c r="L181" i="121"/>
  <c r="M227" i="121"/>
  <c r="L227" i="121"/>
  <c r="G227" i="122"/>
  <c r="L92" i="121"/>
  <c r="M92" i="121"/>
  <c r="G92" i="122"/>
  <c r="L176" i="120"/>
  <c r="M176" i="120"/>
  <c r="G176" i="121"/>
  <c r="L170" i="120"/>
  <c r="M170" i="120"/>
  <c r="G170" i="121"/>
  <c r="M131" i="121"/>
  <c r="L131" i="121"/>
  <c r="G131" i="122"/>
  <c r="L135" i="122"/>
  <c r="M135" i="122"/>
  <c r="G135" i="123"/>
  <c r="L123" i="121"/>
  <c r="M123" i="121"/>
  <c r="G123" i="122"/>
  <c r="M200" i="121"/>
  <c r="L200" i="121"/>
  <c r="G200" i="122"/>
  <c r="L118" i="121"/>
  <c r="M118" i="121"/>
  <c r="G118" i="122"/>
  <c r="L100" i="121"/>
  <c r="M100" i="121"/>
  <c r="G100" i="122"/>
  <c r="M179" i="120"/>
  <c r="L179" i="120"/>
  <c r="G179" i="121"/>
  <c r="L221" i="120"/>
  <c r="M221" i="120"/>
  <c r="G221" i="121"/>
  <c r="L129" i="121"/>
  <c r="M129" i="121"/>
  <c r="G129" i="122"/>
  <c r="L101" i="121"/>
  <c r="M101" i="121"/>
  <c r="G101" i="122"/>
  <c r="L156" i="121"/>
  <c r="M156" i="121"/>
  <c r="G156" i="122"/>
  <c r="M232" i="121"/>
  <c r="L232" i="121"/>
  <c r="G232" i="122"/>
  <c r="L122" i="120"/>
  <c r="M122" i="120"/>
  <c r="G122" i="121"/>
  <c r="L168" i="121"/>
  <c r="M168" i="121"/>
  <c r="G168" i="122"/>
  <c r="L162" i="121"/>
  <c r="M162" i="121"/>
  <c r="G162" i="122"/>
  <c r="M230" i="121"/>
  <c r="L230" i="121"/>
  <c r="G230" i="122"/>
  <c r="L201" i="120"/>
  <c r="M201" i="120"/>
  <c r="G201" i="121"/>
  <c r="M112" i="120"/>
  <c r="L112" i="120"/>
  <c r="G112" i="121"/>
  <c r="L207" i="121"/>
  <c r="M207" i="121"/>
  <c r="G207" i="122"/>
  <c r="M228" i="120"/>
  <c r="L228" i="120"/>
  <c r="G228" i="121"/>
  <c r="M128" i="121"/>
  <c r="L128" i="121"/>
  <c r="G128" i="122"/>
  <c r="M183" i="121"/>
  <c r="L183" i="121"/>
  <c r="G183" i="122"/>
  <c r="L119" i="120"/>
  <c r="M119" i="120"/>
  <c r="G119" i="121"/>
  <c r="M196" i="121"/>
  <c r="L196" i="121"/>
  <c r="G196" i="122"/>
  <c r="M231" i="120"/>
  <c r="L231" i="120"/>
  <c r="G231" i="121"/>
  <c r="M209" i="121"/>
  <c r="L209" i="121"/>
  <c r="G209" i="122"/>
  <c r="M219" i="121"/>
  <c r="G219" i="122"/>
  <c r="L219" i="121"/>
  <c r="L178" i="121"/>
  <c r="M178" i="121"/>
  <c r="G178" i="122"/>
  <c r="L175" i="122"/>
  <c r="M175" i="122"/>
  <c r="G175" i="123"/>
  <c r="L187" i="121"/>
  <c r="M187" i="121"/>
  <c r="G187" i="122"/>
  <c r="L214" i="121"/>
  <c r="M214" i="121"/>
  <c r="G214" i="122"/>
  <c r="M173" i="121"/>
  <c r="L173" i="121"/>
  <c r="G173" i="122"/>
  <c r="L238" i="121"/>
  <c r="M238" i="121"/>
  <c r="G238" i="122"/>
  <c r="M190" i="121"/>
  <c r="L190" i="121"/>
  <c r="G190" i="122"/>
  <c r="L125" i="121"/>
  <c r="M125" i="121"/>
  <c r="G125" i="122"/>
  <c r="L83" i="121"/>
  <c r="M83" i="121"/>
  <c r="G83" i="122"/>
  <c r="M95" i="120"/>
  <c r="L95" i="120"/>
  <c r="G95" i="121"/>
  <c r="M220" i="121"/>
  <c r="L220" i="121"/>
  <c r="G220" i="122"/>
  <c r="G121" i="122"/>
  <c r="L121" i="121"/>
  <c r="M121" i="121"/>
  <c r="L236" i="121"/>
  <c r="M236" i="121"/>
  <c r="G236" i="122"/>
  <c r="M102" i="121"/>
  <c r="L102" i="121"/>
  <c r="G102" i="122"/>
  <c r="L233" i="121"/>
  <c r="M233" i="121"/>
  <c r="G233" i="122"/>
  <c r="L144" i="121"/>
  <c r="M144" i="121"/>
  <c r="G144" i="122"/>
  <c r="M151" i="120"/>
  <c r="L151" i="120"/>
  <c r="G151" i="121"/>
  <c r="M198" i="121"/>
  <c r="L198" i="121"/>
  <c r="G198" i="122"/>
  <c r="M210" i="121"/>
  <c r="L210" i="121"/>
  <c r="G210" i="122"/>
  <c r="L85" i="120"/>
  <c r="M85" i="120"/>
  <c r="G85" i="121"/>
  <c r="L111" i="120"/>
  <c r="M111" i="120"/>
  <c r="G111" i="121"/>
  <c r="L146" i="121"/>
  <c r="M146" i="121"/>
  <c r="G146" i="122"/>
  <c r="M84" i="121"/>
  <c r="L84" i="121"/>
  <c r="G84" i="122"/>
  <c r="M99" i="121"/>
  <c r="L99" i="121"/>
  <c r="G99" i="122"/>
  <c r="L126" i="121"/>
  <c r="M126" i="121"/>
  <c r="G126" i="122"/>
  <c r="G165" i="122"/>
  <c r="L165" i="121"/>
  <c r="M165" i="121"/>
  <c r="M234" i="121"/>
  <c r="L234" i="121"/>
  <c r="G234" i="122"/>
  <c r="L117" i="121"/>
  <c r="M117" i="121"/>
  <c r="G117" i="122"/>
  <c r="M195" i="120"/>
  <c r="L195" i="120"/>
  <c r="G195" i="121"/>
  <c r="M154" i="121"/>
  <c r="G154" i="122"/>
  <c r="L154" i="121"/>
  <c r="L191" i="120"/>
  <c r="M191" i="120"/>
  <c r="G191" i="121"/>
  <c r="L203" i="121"/>
  <c r="M203" i="121"/>
  <c r="G203" i="122"/>
  <c r="M87" i="121"/>
  <c r="L87" i="121"/>
  <c r="G87" i="122"/>
  <c r="M160" i="121"/>
  <c r="L160" i="121"/>
  <c r="G160" i="122"/>
  <c r="M194" i="121"/>
  <c r="L194" i="121"/>
  <c r="G194" i="122"/>
  <c r="L98" i="121"/>
  <c r="M98" i="121"/>
  <c r="G98" i="122"/>
  <c r="L198" i="122" l="1"/>
  <c r="M198" i="122"/>
  <c r="G198" i="123"/>
  <c r="L102" i="122"/>
  <c r="M102" i="122"/>
  <c r="G102" i="123"/>
  <c r="M121" i="122"/>
  <c r="L121" i="122"/>
  <c r="G121" i="123"/>
  <c r="M194" i="122"/>
  <c r="L194" i="122"/>
  <c r="G194" i="123"/>
  <c r="L191" i="121"/>
  <c r="M191" i="121"/>
  <c r="G191" i="122"/>
  <c r="L154" i="122"/>
  <c r="M154" i="122"/>
  <c r="G154" i="123"/>
  <c r="M234" i="122"/>
  <c r="L234" i="122"/>
  <c r="G234" i="123"/>
  <c r="L84" i="122"/>
  <c r="M84" i="122"/>
  <c r="G84" i="123"/>
  <c r="L210" i="122"/>
  <c r="M210" i="122"/>
  <c r="G210" i="123"/>
  <c r="M233" i="122"/>
  <c r="L233" i="122"/>
  <c r="G233" i="123"/>
  <c r="L220" i="122"/>
  <c r="M220" i="122"/>
  <c r="G220" i="123"/>
  <c r="M238" i="122"/>
  <c r="L238" i="122"/>
  <c r="G238" i="123"/>
  <c r="L175" i="123"/>
  <c r="M175" i="123"/>
  <c r="G175" i="124"/>
  <c r="M231" i="121"/>
  <c r="L231" i="121"/>
  <c r="G231" i="122"/>
  <c r="L128" i="122"/>
  <c r="M128" i="122"/>
  <c r="G128" i="123"/>
  <c r="L201" i="121"/>
  <c r="M201" i="121"/>
  <c r="G201" i="122"/>
  <c r="L122" i="121"/>
  <c r="M122" i="121"/>
  <c r="G122" i="122"/>
  <c r="M129" i="122"/>
  <c r="L129" i="122"/>
  <c r="G129" i="123"/>
  <c r="L118" i="122"/>
  <c r="M118" i="122"/>
  <c r="G118" i="123"/>
  <c r="L131" i="122"/>
  <c r="M131" i="122"/>
  <c r="G131" i="123"/>
  <c r="M227" i="122"/>
  <c r="L227" i="122"/>
  <c r="G227" i="123"/>
  <c r="L181" i="122"/>
  <c r="M181" i="122"/>
  <c r="G181" i="123"/>
  <c r="L104" i="122"/>
  <c r="M104" i="122"/>
  <c r="G104" i="123"/>
  <c r="L137" i="122"/>
  <c r="M137" i="122"/>
  <c r="G137" i="123"/>
  <c r="L141" i="121"/>
  <c r="M141" i="121"/>
  <c r="G141" i="122"/>
  <c r="L182" i="123"/>
  <c r="M182" i="123"/>
  <c r="G182" i="124"/>
  <c r="L224" i="122"/>
  <c r="M224" i="122"/>
  <c r="G224" i="123"/>
  <c r="L189" i="122"/>
  <c r="M189" i="122"/>
  <c r="G189" i="123"/>
  <c r="L148" i="121"/>
  <c r="M148" i="121"/>
  <c r="G148" i="122"/>
  <c r="M97" i="122"/>
  <c r="L97" i="122"/>
  <c r="G97" i="123"/>
  <c r="L217" i="122"/>
  <c r="M217" i="122"/>
  <c r="G217" i="123"/>
  <c r="L88" i="122"/>
  <c r="M88" i="122"/>
  <c r="G88" i="123"/>
  <c r="G208" i="122"/>
  <c r="M208" i="121"/>
  <c r="L208" i="121"/>
  <c r="L193" i="123"/>
  <c r="M193" i="123"/>
  <c r="G193" i="124"/>
  <c r="L153" i="122"/>
  <c r="M153" i="122"/>
  <c r="G153" i="123"/>
  <c r="L159" i="122"/>
  <c r="M159" i="122"/>
  <c r="G159" i="123"/>
  <c r="L169" i="122"/>
  <c r="M169" i="122"/>
  <c r="G169" i="123"/>
  <c r="L140" i="122"/>
  <c r="M140" i="122"/>
  <c r="G140" i="123"/>
  <c r="M86" i="122"/>
  <c r="L86" i="122"/>
  <c r="G86" i="123"/>
  <c r="L157" i="121"/>
  <c r="M157" i="121"/>
  <c r="G157" i="122"/>
  <c r="L177" i="122"/>
  <c r="M177" i="122"/>
  <c r="G177" i="123"/>
  <c r="L216" i="122"/>
  <c r="M216" i="122"/>
  <c r="G216" i="123"/>
  <c r="M89" i="122"/>
  <c r="L89" i="122"/>
  <c r="G89" i="123"/>
  <c r="L105" i="121"/>
  <c r="M105" i="121"/>
  <c r="G105" i="122"/>
  <c r="M188" i="122"/>
  <c r="L188" i="122"/>
  <c r="G188" i="123"/>
  <c r="M126" i="122"/>
  <c r="L126" i="122"/>
  <c r="G126" i="123"/>
  <c r="L111" i="121"/>
  <c r="M111" i="121"/>
  <c r="G111" i="122"/>
  <c r="M151" i="121"/>
  <c r="L151" i="121"/>
  <c r="G151" i="122"/>
  <c r="L160" i="122"/>
  <c r="M160" i="122"/>
  <c r="G160" i="123"/>
  <c r="L178" i="122"/>
  <c r="M178" i="122"/>
  <c r="G178" i="123"/>
  <c r="G98" i="123"/>
  <c r="M98" i="122"/>
  <c r="L98" i="122"/>
  <c r="L203" i="122"/>
  <c r="M203" i="122"/>
  <c r="G203" i="123"/>
  <c r="M117" i="122"/>
  <c r="L117" i="122"/>
  <c r="G117" i="123"/>
  <c r="M165" i="122"/>
  <c r="L165" i="122"/>
  <c r="G165" i="123"/>
  <c r="G99" i="123"/>
  <c r="M99" i="122"/>
  <c r="L99" i="122"/>
  <c r="L85" i="121"/>
  <c r="M85" i="121"/>
  <c r="G85" i="122"/>
  <c r="M144" i="122"/>
  <c r="G144" i="123"/>
  <c r="L144" i="122"/>
  <c r="L190" i="122"/>
  <c r="M190" i="122"/>
  <c r="G190" i="123"/>
  <c r="M187" i="122"/>
  <c r="L187" i="122"/>
  <c r="G187" i="123"/>
  <c r="M209" i="122"/>
  <c r="L209" i="122"/>
  <c r="G209" i="123"/>
  <c r="L183" i="122"/>
  <c r="M183" i="122"/>
  <c r="G183" i="123"/>
  <c r="M112" i="121"/>
  <c r="L112" i="121"/>
  <c r="G112" i="122"/>
  <c r="M168" i="122"/>
  <c r="G168" i="123"/>
  <c r="L168" i="122"/>
  <c r="L101" i="122"/>
  <c r="M101" i="122"/>
  <c r="G101" i="123"/>
  <c r="M100" i="122"/>
  <c r="L100" i="122"/>
  <c r="G100" i="123"/>
  <c r="L135" i="123"/>
  <c r="M135" i="123"/>
  <c r="G135" i="124"/>
  <c r="L92" i="122"/>
  <c r="M92" i="122"/>
  <c r="G92" i="123"/>
  <c r="L186" i="122"/>
  <c r="M186" i="122"/>
  <c r="G186" i="123"/>
  <c r="M206" i="122"/>
  <c r="L206" i="122"/>
  <c r="G206" i="123"/>
  <c r="L239" i="122"/>
  <c r="M239" i="122"/>
  <c r="G239" i="123"/>
  <c r="L167" i="121"/>
  <c r="M167" i="121"/>
  <c r="G167" i="122"/>
  <c r="M150" i="121"/>
  <c r="L150" i="121"/>
  <c r="G150" i="122"/>
  <c r="M93" i="122"/>
  <c r="L93" i="122"/>
  <c r="G93" i="123"/>
  <c r="L113" i="122"/>
  <c r="M113" i="122"/>
  <c r="G113" i="123"/>
  <c r="M124" i="122"/>
  <c r="L124" i="122"/>
  <c r="G124" i="123"/>
  <c r="L204" i="122"/>
  <c r="M204" i="122"/>
  <c r="G204" i="123"/>
  <c r="M213" i="122"/>
  <c r="L213" i="122"/>
  <c r="G213" i="123"/>
  <c r="L174" i="121"/>
  <c r="M174" i="121"/>
  <c r="G174" i="122"/>
  <c r="L202" i="121"/>
  <c r="M202" i="121"/>
  <c r="G202" i="122"/>
  <c r="M94" i="122"/>
  <c r="L94" i="122"/>
  <c r="G94" i="123"/>
  <c r="L114" i="122"/>
  <c r="M114" i="122"/>
  <c r="G114" i="123"/>
  <c r="M180" i="121"/>
  <c r="L180" i="121"/>
  <c r="G180" i="122"/>
  <c r="L212" i="122"/>
  <c r="M212" i="122"/>
  <c r="G212" i="123"/>
  <c r="L133" i="122"/>
  <c r="M133" i="122"/>
  <c r="G133" i="123"/>
  <c r="L115" i="122"/>
  <c r="M115" i="122"/>
  <c r="G115" i="123"/>
  <c r="L120" i="123"/>
  <c r="M120" i="123"/>
  <c r="G120" i="124"/>
  <c r="L158" i="122"/>
  <c r="M158" i="122"/>
  <c r="G158" i="123"/>
  <c r="M132" i="122"/>
  <c r="L132" i="122"/>
  <c r="G132" i="123"/>
  <c r="L195" i="121"/>
  <c r="M195" i="121"/>
  <c r="G195" i="122"/>
  <c r="M236" i="122"/>
  <c r="L236" i="122"/>
  <c r="G236" i="123"/>
  <c r="L83" i="122"/>
  <c r="G83" i="123"/>
  <c r="M83" i="122"/>
  <c r="L125" i="122"/>
  <c r="M125" i="122"/>
  <c r="G125" i="123"/>
  <c r="L214" i="122"/>
  <c r="M214" i="122"/>
  <c r="G214" i="123"/>
  <c r="L119" i="121"/>
  <c r="M119" i="121"/>
  <c r="G119" i="122"/>
  <c r="M207" i="122"/>
  <c r="L207" i="122"/>
  <c r="G207" i="123"/>
  <c r="L162" i="122"/>
  <c r="M162" i="122"/>
  <c r="G162" i="123"/>
  <c r="M156" i="122"/>
  <c r="L156" i="122"/>
  <c r="G156" i="123"/>
  <c r="M179" i="121"/>
  <c r="L179" i="121"/>
  <c r="G179" i="122"/>
  <c r="M123" i="122"/>
  <c r="L123" i="122"/>
  <c r="G123" i="123"/>
  <c r="M176" i="121"/>
  <c r="L176" i="121"/>
  <c r="G176" i="122"/>
  <c r="L90" i="122"/>
  <c r="M90" i="122"/>
  <c r="G90" i="123"/>
  <c r="M222" i="122"/>
  <c r="L222" i="122"/>
  <c r="G222" i="123"/>
  <c r="M136" i="121"/>
  <c r="L136" i="121"/>
  <c r="G136" i="122"/>
  <c r="M149" i="122"/>
  <c r="L149" i="122"/>
  <c r="G149" i="123"/>
  <c r="L134" i="122"/>
  <c r="M134" i="122"/>
  <c r="G134" i="123"/>
  <c r="L155" i="122"/>
  <c r="M155" i="122"/>
  <c r="G155" i="123"/>
  <c r="L138" i="122"/>
  <c r="M138" i="122"/>
  <c r="G138" i="123"/>
  <c r="L116" i="121"/>
  <c r="M116" i="121"/>
  <c r="G116" i="122"/>
  <c r="M237" i="122"/>
  <c r="L237" i="122"/>
  <c r="G237" i="123"/>
  <c r="M91" i="122"/>
  <c r="L91" i="122"/>
  <c r="G91" i="123"/>
  <c r="M96" i="121"/>
  <c r="L96" i="121"/>
  <c r="G96" i="122"/>
  <c r="M142" i="121"/>
  <c r="L142" i="121"/>
  <c r="G142" i="122"/>
  <c r="M103" i="121"/>
  <c r="L103" i="121"/>
  <c r="G103" i="122"/>
  <c r="L205" i="122"/>
  <c r="M205" i="122"/>
  <c r="G205" i="123"/>
  <c r="L185" i="122"/>
  <c r="M185" i="122"/>
  <c r="G185" i="123"/>
  <c r="M106" i="122"/>
  <c r="L106" i="122"/>
  <c r="G106" i="123"/>
  <c r="L171" i="121"/>
  <c r="M171" i="121"/>
  <c r="G171" i="122"/>
  <c r="L226" i="122"/>
  <c r="M226" i="122"/>
  <c r="G226" i="123"/>
  <c r="G152" i="123"/>
  <c r="L152" i="122"/>
  <c r="M152" i="122"/>
  <c r="M110" i="122"/>
  <c r="L110" i="122"/>
  <c r="G110" i="123"/>
  <c r="L172" i="122"/>
  <c r="M172" i="122"/>
  <c r="G172" i="123"/>
  <c r="M163" i="122"/>
  <c r="L163" i="122"/>
  <c r="G163" i="123"/>
  <c r="M87" i="122"/>
  <c r="L87" i="122"/>
  <c r="G87" i="123"/>
  <c r="M146" i="122"/>
  <c r="L146" i="122"/>
  <c r="G146" i="123"/>
  <c r="M95" i="121"/>
  <c r="L95" i="121"/>
  <c r="G95" i="122"/>
  <c r="M173" i="122"/>
  <c r="L173" i="122"/>
  <c r="G173" i="123"/>
  <c r="M219" i="122"/>
  <c r="L219" i="122"/>
  <c r="G219" i="123"/>
  <c r="M196" i="122"/>
  <c r="L196" i="122"/>
  <c r="G196" i="123"/>
  <c r="M228" i="121"/>
  <c r="L228" i="121"/>
  <c r="G228" i="122"/>
  <c r="L230" i="122"/>
  <c r="M230" i="122"/>
  <c r="G230" i="123"/>
  <c r="L232" i="122"/>
  <c r="M232" i="122"/>
  <c r="G232" i="123"/>
  <c r="M221" i="121"/>
  <c r="L221" i="121"/>
  <c r="G221" i="122"/>
  <c r="M200" i="122"/>
  <c r="L200" i="122"/>
  <c r="G200" i="123"/>
  <c r="L170" i="121"/>
  <c r="M170" i="121"/>
  <c r="G170" i="122"/>
  <c r="L139" i="121"/>
  <c r="M139" i="121"/>
  <c r="G139" i="122"/>
  <c r="L108" i="122"/>
  <c r="M108" i="122"/>
  <c r="G108" i="123"/>
  <c r="M143" i="121"/>
  <c r="L143" i="121"/>
  <c r="G143" i="122"/>
  <c r="M107" i="121"/>
  <c r="L107" i="121"/>
  <c r="G107" i="122"/>
  <c r="L211" i="122"/>
  <c r="M211" i="122"/>
  <c r="G211" i="123"/>
  <c r="M109" i="122"/>
  <c r="L109" i="122"/>
  <c r="G109" i="123"/>
  <c r="M166" i="122"/>
  <c r="L166" i="122"/>
  <c r="G166" i="123"/>
  <c r="M223" i="122"/>
  <c r="L223" i="122"/>
  <c r="G223" i="123"/>
  <c r="M197" i="122"/>
  <c r="L197" i="122"/>
  <c r="G197" i="123"/>
  <c r="M225" i="122"/>
  <c r="L225" i="122"/>
  <c r="G225" i="123"/>
  <c r="L218" i="122"/>
  <c r="M218" i="122"/>
  <c r="G218" i="123"/>
  <c r="M235" i="122"/>
  <c r="L235" i="122"/>
  <c r="G235" i="123"/>
  <c r="M229" i="121"/>
  <c r="L229" i="121"/>
  <c r="G229" i="122"/>
  <c r="L164" i="121"/>
  <c r="M164" i="121"/>
  <c r="G164" i="122"/>
  <c r="L192" i="122"/>
  <c r="M192" i="122"/>
  <c r="G192" i="123"/>
  <c r="M215" i="123"/>
  <c r="L215" i="123"/>
  <c r="G215" i="124"/>
  <c r="M161" i="122"/>
  <c r="L161" i="122"/>
  <c r="G161" i="123"/>
  <c r="M199" i="121"/>
  <c r="L199" i="121"/>
  <c r="G199" i="122"/>
  <c r="L130" i="122"/>
  <c r="M130" i="122"/>
  <c r="G130" i="123"/>
  <c r="L184" i="122"/>
  <c r="M184" i="122"/>
  <c r="G184" i="123"/>
  <c r="M127" i="122"/>
  <c r="L127" i="122"/>
  <c r="G127" i="123"/>
  <c r="M147" i="122"/>
  <c r="L147" i="122"/>
  <c r="G147" i="123"/>
  <c r="M145" i="122"/>
  <c r="L145" i="122"/>
  <c r="G145" i="123"/>
  <c r="M229" i="122" l="1"/>
  <c r="L229" i="122"/>
  <c r="G229" i="123"/>
  <c r="L197" i="123"/>
  <c r="M197" i="123"/>
  <c r="G197" i="124"/>
  <c r="M87" i="123"/>
  <c r="L87" i="123"/>
  <c r="G87" i="124"/>
  <c r="M147" i="123"/>
  <c r="L147" i="123"/>
  <c r="G147" i="124"/>
  <c r="M199" i="122"/>
  <c r="L199" i="122"/>
  <c r="G199" i="123"/>
  <c r="L164" i="122"/>
  <c r="M164" i="122"/>
  <c r="G164" i="123"/>
  <c r="M225" i="123"/>
  <c r="G225" i="124"/>
  <c r="L225" i="123"/>
  <c r="L109" i="123"/>
  <c r="M109" i="123"/>
  <c r="G109" i="124"/>
  <c r="L108" i="123"/>
  <c r="M108" i="123"/>
  <c r="G108" i="124"/>
  <c r="L221" i="122"/>
  <c r="M221" i="122"/>
  <c r="G221" i="123"/>
  <c r="M196" i="123"/>
  <c r="L196" i="123"/>
  <c r="G196" i="124"/>
  <c r="M146" i="123"/>
  <c r="L146" i="123"/>
  <c r="G146" i="124"/>
  <c r="L110" i="123"/>
  <c r="M110" i="123"/>
  <c r="G110" i="124"/>
  <c r="L106" i="123"/>
  <c r="M106" i="123"/>
  <c r="G106" i="124"/>
  <c r="G142" i="123"/>
  <c r="L142" i="122"/>
  <c r="M142" i="122"/>
  <c r="M116" i="122"/>
  <c r="L116" i="122"/>
  <c r="G116" i="123"/>
  <c r="M149" i="123"/>
  <c r="L149" i="123"/>
  <c r="G149" i="124"/>
  <c r="L176" i="122"/>
  <c r="M176" i="122"/>
  <c r="G176" i="123"/>
  <c r="M162" i="123"/>
  <c r="L162" i="123"/>
  <c r="G162" i="124"/>
  <c r="L125" i="123"/>
  <c r="M125" i="123"/>
  <c r="G125" i="124"/>
  <c r="L83" i="123"/>
  <c r="G83" i="124"/>
  <c r="M83" i="123"/>
  <c r="M158" i="123"/>
  <c r="L158" i="123"/>
  <c r="G158" i="124"/>
  <c r="M212" i="123"/>
  <c r="L212" i="123"/>
  <c r="G212" i="124"/>
  <c r="L202" i="122"/>
  <c r="M202" i="122"/>
  <c r="G202" i="123"/>
  <c r="L124" i="123"/>
  <c r="M124" i="123"/>
  <c r="G124" i="124"/>
  <c r="M167" i="122"/>
  <c r="L167" i="122"/>
  <c r="G167" i="123"/>
  <c r="L92" i="123"/>
  <c r="M92" i="123"/>
  <c r="G92" i="124"/>
  <c r="M187" i="123"/>
  <c r="L187" i="123"/>
  <c r="G187" i="124"/>
  <c r="M126" i="123"/>
  <c r="L126" i="123"/>
  <c r="G126" i="124"/>
  <c r="L216" i="123"/>
  <c r="M216" i="123"/>
  <c r="G216" i="124"/>
  <c r="L140" i="123"/>
  <c r="M140" i="123"/>
  <c r="G140" i="124"/>
  <c r="L193" i="124"/>
  <c r="M193" i="124"/>
  <c r="G193" i="125"/>
  <c r="L97" i="123"/>
  <c r="M97" i="123"/>
  <c r="G97" i="124"/>
  <c r="M182" i="124"/>
  <c r="L182" i="124"/>
  <c r="G182" i="125"/>
  <c r="L181" i="123"/>
  <c r="M181" i="123"/>
  <c r="G181" i="124"/>
  <c r="M129" i="123"/>
  <c r="L129" i="123"/>
  <c r="G129" i="124"/>
  <c r="M231" i="122"/>
  <c r="L231" i="122"/>
  <c r="G231" i="123"/>
  <c r="L233" i="123"/>
  <c r="M233" i="123"/>
  <c r="G233" i="124"/>
  <c r="L154" i="123"/>
  <c r="M154" i="123"/>
  <c r="G154" i="124"/>
  <c r="L102" i="123"/>
  <c r="M102" i="123"/>
  <c r="G102" i="124"/>
  <c r="M107" i="122"/>
  <c r="L107" i="122"/>
  <c r="G107" i="123"/>
  <c r="M127" i="123"/>
  <c r="L127" i="123"/>
  <c r="G127" i="124"/>
  <c r="L161" i="123"/>
  <c r="M161" i="123"/>
  <c r="G161" i="124"/>
  <c r="L211" i="123"/>
  <c r="M211" i="123"/>
  <c r="G211" i="124"/>
  <c r="L139" i="122"/>
  <c r="M139" i="122"/>
  <c r="G139" i="123"/>
  <c r="M145" i="123"/>
  <c r="L145" i="123"/>
  <c r="G145" i="124"/>
  <c r="L130" i="123"/>
  <c r="M130" i="123"/>
  <c r="G130" i="124"/>
  <c r="M192" i="123"/>
  <c r="L192" i="123"/>
  <c r="G192" i="124"/>
  <c r="M218" i="123"/>
  <c r="L218" i="123"/>
  <c r="G218" i="124"/>
  <c r="M166" i="123"/>
  <c r="L166" i="123"/>
  <c r="G166" i="124"/>
  <c r="L143" i="122"/>
  <c r="M143" i="122"/>
  <c r="G143" i="123"/>
  <c r="M200" i="123"/>
  <c r="L200" i="123"/>
  <c r="G200" i="124"/>
  <c r="M228" i="122"/>
  <c r="L228" i="122"/>
  <c r="G228" i="123"/>
  <c r="L95" i="122"/>
  <c r="M95" i="122"/>
  <c r="G95" i="123"/>
  <c r="L172" i="123"/>
  <c r="M172" i="123"/>
  <c r="G172" i="124"/>
  <c r="M152" i="123"/>
  <c r="L152" i="123"/>
  <c r="G152" i="124"/>
  <c r="M171" i="122"/>
  <c r="L171" i="122"/>
  <c r="G171" i="123"/>
  <c r="L103" i="122"/>
  <c r="M103" i="122"/>
  <c r="G103" i="123"/>
  <c r="M237" i="123"/>
  <c r="L237" i="123"/>
  <c r="G237" i="124"/>
  <c r="G134" i="124"/>
  <c r="L134" i="123"/>
  <c r="M134" i="123"/>
  <c r="M90" i="123"/>
  <c r="L90" i="123"/>
  <c r="G90" i="124"/>
  <c r="L156" i="123"/>
  <c r="M156" i="123"/>
  <c r="G156" i="124"/>
  <c r="M214" i="123"/>
  <c r="L214" i="123"/>
  <c r="G214" i="124"/>
  <c r="L132" i="123"/>
  <c r="M132" i="123"/>
  <c r="G132" i="124"/>
  <c r="L133" i="123"/>
  <c r="M133" i="123"/>
  <c r="G133" i="124"/>
  <c r="M94" i="123"/>
  <c r="L94" i="123"/>
  <c r="G94" i="124"/>
  <c r="L204" i="123"/>
  <c r="M204" i="123"/>
  <c r="G204" i="124"/>
  <c r="M150" i="122"/>
  <c r="L150" i="122"/>
  <c r="G150" i="123"/>
  <c r="L186" i="123"/>
  <c r="M186" i="123"/>
  <c r="G186" i="124"/>
  <c r="M101" i="123"/>
  <c r="L101" i="123"/>
  <c r="G101" i="124"/>
  <c r="M168" i="123"/>
  <c r="L168" i="123"/>
  <c r="G168" i="124"/>
  <c r="L209" i="123"/>
  <c r="M209" i="123"/>
  <c r="G209" i="124"/>
  <c r="M85" i="122"/>
  <c r="L85" i="122"/>
  <c r="G85" i="123"/>
  <c r="L203" i="123"/>
  <c r="M203" i="123"/>
  <c r="G203" i="124"/>
  <c r="L111" i="122"/>
  <c r="M111" i="122"/>
  <c r="G111" i="123"/>
  <c r="L89" i="123"/>
  <c r="M89" i="123"/>
  <c r="G89" i="124"/>
  <c r="L86" i="123"/>
  <c r="M86" i="123"/>
  <c r="G86" i="124"/>
  <c r="M153" i="123"/>
  <c r="L153" i="123"/>
  <c r="G153" i="124"/>
  <c r="M208" i="122"/>
  <c r="L208" i="122"/>
  <c r="G208" i="123"/>
  <c r="M217" i="123"/>
  <c r="L217" i="123"/>
  <c r="G217" i="124"/>
  <c r="L224" i="123"/>
  <c r="M224" i="123"/>
  <c r="G224" i="124"/>
  <c r="M104" i="123"/>
  <c r="L104" i="123"/>
  <c r="G104" i="124"/>
  <c r="M118" i="123"/>
  <c r="L118" i="123"/>
  <c r="G118" i="124"/>
  <c r="L128" i="123"/>
  <c r="M128" i="123"/>
  <c r="G128" i="124"/>
  <c r="M220" i="123"/>
  <c r="L220" i="123"/>
  <c r="G220" i="124"/>
  <c r="L234" i="123"/>
  <c r="M234" i="123"/>
  <c r="G234" i="124"/>
  <c r="M121" i="123"/>
  <c r="L121" i="123"/>
  <c r="G121" i="124"/>
  <c r="L215" i="124"/>
  <c r="M215" i="124"/>
  <c r="G215" i="125"/>
  <c r="L223" i="123"/>
  <c r="M223" i="123"/>
  <c r="G223" i="124"/>
  <c r="L170" i="122"/>
  <c r="M170" i="122"/>
  <c r="G170" i="123"/>
  <c r="M230" i="123"/>
  <c r="L230" i="123"/>
  <c r="G230" i="124"/>
  <c r="M173" i="123"/>
  <c r="L173" i="123"/>
  <c r="G173" i="124"/>
  <c r="M163" i="123"/>
  <c r="L163" i="123"/>
  <c r="G163" i="124"/>
  <c r="M226" i="123"/>
  <c r="L226" i="123"/>
  <c r="G226" i="124"/>
  <c r="L205" i="123"/>
  <c r="M205" i="123"/>
  <c r="G205" i="124"/>
  <c r="L91" i="123"/>
  <c r="M91" i="123"/>
  <c r="G91" i="124"/>
  <c r="L155" i="123"/>
  <c r="M155" i="123"/>
  <c r="G155" i="124"/>
  <c r="L222" i="123"/>
  <c r="G222" i="124"/>
  <c r="M222" i="123"/>
  <c r="L179" i="122"/>
  <c r="M179" i="122"/>
  <c r="G179" i="123"/>
  <c r="M119" i="122"/>
  <c r="L119" i="122"/>
  <c r="G119" i="123"/>
  <c r="L195" i="122"/>
  <c r="M195" i="122"/>
  <c r="G195" i="123"/>
  <c r="L115" i="123"/>
  <c r="M115" i="123"/>
  <c r="G115" i="124"/>
  <c r="L114" i="123"/>
  <c r="M114" i="123"/>
  <c r="G114" i="124"/>
  <c r="L213" i="123"/>
  <c r="M213" i="123"/>
  <c r="G213" i="124"/>
  <c r="L93" i="123"/>
  <c r="M93" i="123"/>
  <c r="G93" i="124"/>
  <c r="L206" i="123"/>
  <c r="M206" i="123"/>
  <c r="G206" i="124"/>
  <c r="M100" i="123"/>
  <c r="L100" i="123"/>
  <c r="G100" i="124"/>
  <c r="L183" i="123"/>
  <c r="M183" i="123"/>
  <c r="G183" i="124"/>
  <c r="L99" i="123"/>
  <c r="M99" i="123"/>
  <c r="G99" i="124"/>
  <c r="L117" i="123"/>
  <c r="M117" i="123"/>
  <c r="G117" i="124"/>
  <c r="M98" i="123"/>
  <c r="L98" i="123"/>
  <c r="G98" i="124"/>
  <c r="M151" i="122"/>
  <c r="L151" i="122"/>
  <c r="G151" i="123"/>
  <c r="L105" i="122"/>
  <c r="M105" i="122"/>
  <c r="G105" i="123"/>
  <c r="L157" i="122"/>
  <c r="M157" i="122"/>
  <c r="G157" i="123"/>
  <c r="L159" i="123"/>
  <c r="M159" i="123"/>
  <c r="G159" i="124"/>
  <c r="M88" i="123"/>
  <c r="L88" i="123"/>
  <c r="G88" i="124"/>
  <c r="G189" i="124"/>
  <c r="M189" i="123"/>
  <c r="L189" i="123"/>
  <c r="M137" i="123"/>
  <c r="L137" i="123"/>
  <c r="G137" i="124"/>
  <c r="M131" i="123"/>
  <c r="L131" i="123"/>
  <c r="G131" i="124"/>
  <c r="L201" i="122"/>
  <c r="M201" i="122"/>
  <c r="G201" i="123"/>
  <c r="L238" i="123"/>
  <c r="M238" i="123"/>
  <c r="G238" i="124"/>
  <c r="L84" i="123"/>
  <c r="M84" i="123"/>
  <c r="G84" i="124"/>
  <c r="L194" i="123"/>
  <c r="M194" i="123"/>
  <c r="G194" i="124"/>
  <c r="L184" i="123"/>
  <c r="M184" i="123"/>
  <c r="G184" i="124"/>
  <c r="L235" i="123"/>
  <c r="M235" i="123"/>
  <c r="G235" i="124"/>
  <c r="L232" i="123"/>
  <c r="M232" i="123"/>
  <c r="G232" i="124"/>
  <c r="L219" i="123"/>
  <c r="M219" i="123"/>
  <c r="G219" i="124"/>
  <c r="L185" i="123"/>
  <c r="M185" i="123"/>
  <c r="G185" i="124"/>
  <c r="M96" i="122"/>
  <c r="L96" i="122"/>
  <c r="G96" i="123"/>
  <c r="L138" i="123"/>
  <c r="M138" i="123"/>
  <c r="G138" i="124"/>
  <c r="L136" i="122"/>
  <c r="M136" i="122"/>
  <c r="G136" i="123"/>
  <c r="M123" i="123"/>
  <c r="L123" i="123"/>
  <c r="G123" i="124"/>
  <c r="L207" i="123"/>
  <c r="M207" i="123"/>
  <c r="G207" i="124"/>
  <c r="L236" i="123"/>
  <c r="M236" i="123"/>
  <c r="G236" i="124"/>
  <c r="L120" i="124"/>
  <c r="M120" i="124"/>
  <c r="G120" i="125"/>
  <c r="M180" i="122"/>
  <c r="L180" i="122"/>
  <c r="G180" i="123"/>
  <c r="L174" i="122"/>
  <c r="M174" i="122"/>
  <c r="G174" i="123"/>
  <c r="M113" i="123"/>
  <c r="L113" i="123"/>
  <c r="G113" i="124"/>
  <c r="M239" i="123"/>
  <c r="L239" i="123"/>
  <c r="G239" i="124"/>
  <c r="M135" i="124"/>
  <c r="G135" i="125"/>
  <c r="L135" i="124"/>
  <c r="L112" i="122"/>
  <c r="M112" i="122"/>
  <c r="G112" i="123"/>
  <c r="M190" i="123"/>
  <c r="L190" i="123"/>
  <c r="G190" i="124"/>
  <c r="L144" i="123"/>
  <c r="M144" i="123"/>
  <c r="G144" i="124"/>
  <c r="M165" i="123"/>
  <c r="L165" i="123"/>
  <c r="G165" i="124"/>
  <c r="L178" i="123"/>
  <c r="M178" i="123"/>
  <c r="G178" i="124"/>
  <c r="L160" i="123"/>
  <c r="M160" i="123"/>
  <c r="G160" i="124"/>
  <c r="L188" i="123"/>
  <c r="M188" i="123"/>
  <c r="G188" i="124"/>
  <c r="M177" i="123"/>
  <c r="L177" i="123"/>
  <c r="G177" i="124"/>
  <c r="L169" i="123"/>
  <c r="M169" i="123"/>
  <c r="G169" i="124"/>
  <c r="M148" i="122"/>
  <c r="L148" i="122"/>
  <c r="G148" i="123"/>
  <c r="L141" i="122"/>
  <c r="M141" i="122"/>
  <c r="G141" i="123"/>
  <c r="M227" i="123"/>
  <c r="L227" i="123"/>
  <c r="G227" i="124"/>
  <c r="L122" i="122"/>
  <c r="M122" i="122"/>
  <c r="G122" i="123"/>
  <c r="G175" i="125"/>
  <c r="L175" i="124"/>
  <c r="M175" i="124"/>
  <c r="L210" i="123"/>
  <c r="M210" i="123"/>
  <c r="G210" i="124"/>
  <c r="M191" i="122"/>
  <c r="L191" i="122"/>
  <c r="G191" i="123"/>
  <c r="M198" i="123"/>
  <c r="L198" i="123"/>
  <c r="G198" i="124"/>
  <c r="M188" i="124" l="1"/>
  <c r="L188" i="124"/>
  <c r="G188" i="125"/>
  <c r="L191" i="123"/>
  <c r="M191" i="123"/>
  <c r="G191" i="124"/>
  <c r="L175" i="125"/>
  <c r="M175" i="125"/>
  <c r="G175" i="126"/>
  <c r="M227" i="124"/>
  <c r="L227" i="124"/>
  <c r="G227" i="125"/>
  <c r="L177" i="124"/>
  <c r="M177" i="124"/>
  <c r="G177" i="125"/>
  <c r="M165" i="124"/>
  <c r="L165" i="124"/>
  <c r="G165" i="125"/>
  <c r="L180" i="123"/>
  <c r="M180" i="123"/>
  <c r="G180" i="124"/>
  <c r="L136" i="123"/>
  <c r="G136" i="124"/>
  <c r="M136" i="123"/>
  <c r="L219" i="124"/>
  <c r="M219" i="124"/>
  <c r="G219" i="125"/>
  <c r="M194" i="124"/>
  <c r="L194" i="124"/>
  <c r="G194" i="125"/>
  <c r="L131" i="124"/>
  <c r="M131" i="124"/>
  <c r="G131" i="125"/>
  <c r="L189" i="124"/>
  <c r="M189" i="124"/>
  <c r="G189" i="125"/>
  <c r="L159" i="124"/>
  <c r="M159" i="124"/>
  <c r="G159" i="125"/>
  <c r="M98" i="124"/>
  <c r="L98" i="124"/>
  <c r="G98" i="125"/>
  <c r="L100" i="124"/>
  <c r="M100" i="124"/>
  <c r="G100" i="125"/>
  <c r="M114" i="124"/>
  <c r="L114" i="124"/>
  <c r="G114" i="125"/>
  <c r="L226" i="124"/>
  <c r="M226" i="124"/>
  <c r="G226" i="125"/>
  <c r="L170" i="123"/>
  <c r="M170" i="123"/>
  <c r="G170" i="124"/>
  <c r="M234" i="124"/>
  <c r="L234" i="124"/>
  <c r="G234" i="125"/>
  <c r="M104" i="124"/>
  <c r="L104" i="124"/>
  <c r="G104" i="125"/>
  <c r="M153" i="124"/>
  <c r="L153" i="124"/>
  <c r="G153" i="125"/>
  <c r="M203" i="124"/>
  <c r="L203" i="124"/>
  <c r="G203" i="125"/>
  <c r="M101" i="124"/>
  <c r="L101" i="124"/>
  <c r="G101" i="125"/>
  <c r="L94" i="124"/>
  <c r="M94" i="124"/>
  <c r="G94" i="125"/>
  <c r="L156" i="124"/>
  <c r="M156" i="124"/>
  <c r="G156" i="125"/>
  <c r="M134" i="124"/>
  <c r="L134" i="124"/>
  <c r="G134" i="125"/>
  <c r="L103" i="123"/>
  <c r="M103" i="123"/>
  <c r="G103" i="124"/>
  <c r="L95" i="123"/>
  <c r="M95" i="123"/>
  <c r="G95" i="124"/>
  <c r="L166" i="124"/>
  <c r="M166" i="124"/>
  <c r="G166" i="125"/>
  <c r="M145" i="124"/>
  <c r="L145" i="124"/>
  <c r="G145" i="125"/>
  <c r="M127" i="124"/>
  <c r="L127" i="124"/>
  <c r="G127" i="125"/>
  <c r="L233" i="124"/>
  <c r="M233" i="124"/>
  <c r="G233" i="125"/>
  <c r="M182" i="125"/>
  <c r="L182" i="125"/>
  <c r="G182" i="126"/>
  <c r="M216" i="124"/>
  <c r="L216" i="124"/>
  <c r="G216" i="125"/>
  <c r="L167" i="123"/>
  <c r="M167" i="123"/>
  <c r="G167" i="124"/>
  <c r="L158" i="124"/>
  <c r="M158" i="124"/>
  <c r="G158" i="125"/>
  <c r="L83" i="124"/>
  <c r="M83" i="124"/>
  <c r="G83" i="125"/>
  <c r="M149" i="124"/>
  <c r="L149" i="124"/>
  <c r="G149" i="125"/>
  <c r="M142" i="123"/>
  <c r="L142" i="123"/>
  <c r="G142" i="124"/>
  <c r="M110" i="124"/>
  <c r="L110" i="124"/>
  <c r="G110" i="125"/>
  <c r="L108" i="124"/>
  <c r="M108" i="124"/>
  <c r="G108" i="125"/>
  <c r="L199" i="123"/>
  <c r="M199" i="123"/>
  <c r="G199" i="124"/>
  <c r="L229" i="123"/>
  <c r="M229" i="123"/>
  <c r="G229" i="124"/>
  <c r="M198" i="124"/>
  <c r="L198" i="124"/>
  <c r="G198" i="125"/>
  <c r="M122" i="123"/>
  <c r="L122" i="123"/>
  <c r="G122" i="124"/>
  <c r="L169" i="124"/>
  <c r="M169" i="124"/>
  <c r="G169" i="125"/>
  <c r="L178" i="124"/>
  <c r="M178" i="124"/>
  <c r="G178" i="125"/>
  <c r="M112" i="123"/>
  <c r="L112" i="123"/>
  <c r="G112" i="124"/>
  <c r="L135" i="125"/>
  <c r="M135" i="125"/>
  <c r="G135" i="126"/>
  <c r="L174" i="123"/>
  <c r="M174" i="123"/>
  <c r="G174" i="124"/>
  <c r="L123" i="124"/>
  <c r="M123" i="124"/>
  <c r="G123" i="125"/>
  <c r="L185" i="124"/>
  <c r="M185" i="124"/>
  <c r="G185" i="125"/>
  <c r="M184" i="124"/>
  <c r="L184" i="124"/>
  <c r="G184" i="125"/>
  <c r="M201" i="123"/>
  <c r="L201" i="123"/>
  <c r="G201" i="124"/>
  <c r="L88" i="124"/>
  <c r="M88" i="124"/>
  <c r="G88" i="125"/>
  <c r="L151" i="123"/>
  <c r="M151" i="123"/>
  <c r="G151" i="124"/>
  <c r="G183" i="125"/>
  <c r="L183" i="124"/>
  <c r="M183" i="124"/>
  <c r="L213" i="124"/>
  <c r="M213" i="124"/>
  <c r="G213" i="125"/>
  <c r="M179" i="123"/>
  <c r="L179" i="123"/>
  <c r="G179" i="124"/>
  <c r="M222" i="124"/>
  <c r="L222" i="124"/>
  <c r="G222" i="125"/>
  <c r="L205" i="124"/>
  <c r="M205" i="124"/>
  <c r="G205" i="125"/>
  <c r="L230" i="124"/>
  <c r="M230" i="124"/>
  <c r="G230" i="125"/>
  <c r="L121" i="124"/>
  <c r="M121" i="124"/>
  <c r="G121" i="125"/>
  <c r="L118" i="124"/>
  <c r="M118" i="124"/>
  <c r="G118" i="125"/>
  <c r="M208" i="123"/>
  <c r="L208" i="123"/>
  <c r="G208" i="124"/>
  <c r="M111" i="123"/>
  <c r="L111" i="123"/>
  <c r="G111" i="124"/>
  <c r="M168" i="124"/>
  <c r="L168" i="124"/>
  <c r="G168" i="125"/>
  <c r="L204" i="124"/>
  <c r="M204" i="124"/>
  <c r="G204" i="125"/>
  <c r="L214" i="124"/>
  <c r="M214" i="124"/>
  <c r="G214" i="125"/>
  <c r="L237" i="124"/>
  <c r="M237" i="124"/>
  <c r="G237" i="125"/>
  <c r="M172" i="124"/>
  <c r="L172" i="124"/>
  <c r="G172" i="125"/>
  <c r="L143" i="123"/>
  <c r="M143" i="123"/>
  <c r="G143" i="124"/>
  <c r="L130" i="124"/>
  <c r="M130" i="124"/>
  <c r="G130" i="125"/>
  <c r="M161" i="124"/>
  <c r="L161" i="124"/>
  <c r="G161" i="125"/>
  <c r="M154" i="124"/>
  <c r="L154" i="124"/>
  <c r="G154" i="125"/>
  <c r="L181" i="124"/>
  <c r="M181" i="124"/>
  <c r="G181" i="125"/>
  <c r="L140" i="124"/>
  <c r="M140" i="124"/>
  <c r="G140" i="125"/>
  <c r="M92" i="124"/>
  <c r="L92" i="124"/>
  <c r="G92" i="125"/>
  <c r="M212" i="124"/>
  <c r="L212" i="124"/>
  <c r="G212" i="125"/>
  <c r="M176" i="123"/>
  <c r="L176" i="123"/>
  <c r="G176" i="124"/>
  <c r="M106" i="124"/>
  <c r="L106" i="124"/>
  <c r="G106" i="125"/>
  <c r="M221" i="123"/>
  <c r="L221" i="123"/>
  <c r="G221" i="124"/>
  <c r="M164" i="123"/>
  <c r="L164" i="123"/>
  <c r="G164" i="124"/>
  <c r="M197" i="124"/>
  <c r="L197" i="124"/>
  <c r="G197" i="125"/>
  <c r="L148" i="123"/>
  <c r="M148" i="123"/>
  <c r="G148" i="124"/>
  <c r="L160" i="124"/>
  <c r="M160" i="124"/>
  <c r="G160" i="125"/>
  <c r="L190" i="124"/>
  <c r="M190" i="124"/>
  <c r="G190" i="125"/>
  <c r="L113" i="124"/>
  <c r="M113" i="124"/>
  <c r="G113" i="125"/>
  <c r="L236" i="124"/>
  <c r="M236" i="124"/>
  <c r="G236" i="125"/>
  <c r="M207" i="124"/>
  <c r="L207" i="124"/>
  <c r="G207" i="125"/>
  <c r="L96" i="123"/>
  <c r="M96" i="123"/>
  <c r="G96" i="124"/>
  <c r="M235" i="124"/>
  <c r="L235" i="124"/>
  <c r="G235" i="125"/>
  <c r="M238" i="124"/>
  <c r="L238" i="124"/>
  <c r="G238" i="125"/>
  <c r="M105" i="123"/>
  <c r="L105" i="123"/>
  <c r="G105" i="124"/>
  <c r="L99" i="124"/>
  <c r="M99" i="124"/>
  <c r="G99" i="125"/>
  <c r="L93" i="124"/>
  <c r="M93" i="124"/>
  <c r="G93" i="125"/>
  <c r="M195" i="123"/>
  <c r="L195" i="123"/>
  <c r="G195" i="124"/>
  <c r="L119" i="123"/>
  <c r="M119" i="123"/>
  <c r="G119" i="124"/>
  <c r="M91" i="124"/>
  <c r="L91" i="124"/>
  <c r="G91" i="125"/>
  <c r="M173" i="124"/>
  <c r="L173" i="124"/>
  <c r="G173" i="125"/>
  <c r="M215" i="125"/>
  <c r="L215" i="125"/>
  <c r="G215" i="126"/>
  <c r="L128" i="124"/>
  <c r="M128" i="124"/>
  <c r="G128" i="125"/>
  <c r="M217" i="124"/>
  <c r="L217" i="124"/>
  <c r="G217" i="125"/>
  <c r="M89" i="124"/>
  <c r="L89" i="124"/>
  <c r="G89" i="125"/>
  <c r="M209" i="124"/>
  <c r="L209" i="124"/>
  <c r="G209" i="125"/>
  <c r="L150" i="123"/>
  <c r="M150" i="123"/>
  <c r="G150" i="124"/>
  <c r="M132" i="124"/>
  <c r="L132" i="124"/>
  <c r="G132" i="125"/>
  <c r="L152" i="124"/>
  <c r="M152" i="124"/>
  <c r="G152" i="125"/>
  <c r="M200" i="124"/>
  <c r="L200" i="124"/>
  <c r="G200" i="125"/>
  <c r="L192" i="124"/>
  <c r="M192" i="124"/>
  <c r="G192" i="125"/>
  <c r="M211" i="124"/>
  <c r="L211" i="124"/>
  <c r="G211" i="125"/>
  <c r="L102" i="124"/>
  <c r="M102" i="124"/>
  <c r="G102" i="125"/>
  <c r="M129" i="124"/>
  <c r="L129" i="124"/>
  <c r="G129" i="125"/>
  <c r="L193" i="125"/>
  <c r="M193" i="125"/>
  <c r="G193" i="126"/>
  <c r="L187" i="124"/>
  <c r="M187" i="124"/>
  <c r="G187" i="125"/>
  <c r="L202" i="123"/>
  <c r="M202" i="123"/>
  <c r="G202" i="124"/>
  <c r="L162" i="124"/>
  <c r="M162" i="124"/>
  <c r="G162" i="125"/>
  <c r="M196" i="124"/>
  <c r="L196" i="124"/>
  <c r="G196" i="125"/>
  <c r="L87" i="124"/>
  <c r="M87" i="124"/>
  <c r="G87" i="125"/>
  <c r="L210" i="124"/>
  <c r="M210" i="124"/>
  <c r="G210" i="125"/>
  <c r="L141" i="123"/>
  <c r="M141" i="123"/>
  <c r="G141" i="124"/>
  <c r="M144" i="124"/>
  <c r="L144" i="124"/>
  <c r="G144" i="125"/>
  <c r="M239" i="124"/>
  <c r="L239" i="124"/>
  <c r="G239" i="125"/>
  <c r="M120" i="125"/>
  <c r="G120" i="126"/>
  <c r="L120" i="125"/>
  <c r="L138" i="124"/>
  <c r="M138" i="124"/>
  <c r="G138" i="125"/>
  <c r="L232" i="124"/>
  <c r="G232" i="125"/>
  <c r="M232" i="124"/>
  <c r="L84" i="124"/>
  <c r="M84" i="124"/>
  <c r="G84" i="125"/>
  <c r="L137" i="124"/>
  <c r="M137" i="124"/>
  <c r="G137" i="125"/>
  <c r="L157" i="123"/>
  <c r="M157" i="123"/>
  <c r="G157" i="124"/>
  <c r="M117" i="124"/>
  <c r="L117" i="124"/>
  <c r="G117" i="125"/>
  <c r="M206" i="124"/>
  <c r="L206" i="124"/>
  <c r="G206" i="125"/>
  <c r="M115" i="124"/>
  <c r="L115" i="124"/>
  <c r="G115" i="125"/>
  <c r="M155" i="124"/>
  <c r="L155" i="124"/>
  <c r="G155" i="125"/>
  <c r="M163" i="124"/>
  <c r="L163" i="124"/>
  <c r="G163" i="125"/>
  <c r="L223" i="124"/>
  <c r="M223" i="124"/>
  <c r="G223" i="125"/>
  <c r="M220" i="124"/>
  <c r="L220" i="124"/>
  <c r="G220" i="125"/>
  <c r="M224" i="124"/>
  <c r="L224" i="124"/>
  <c r="G224" i="125"/>
  <c r="M86" i="124"/>
  <c r="L86" i="124"/>
  <c r="G86" i="125"/>
  <c r="L85" i="123"/>
  <c r="M85" i="123"/>
  <c r="G85" i="124"/>
  <c r="L186" i="124"/>
  <c r="M186" i="124"/>
  <c r="G186" i="125"/>
  <c r="L133" i="124"/>
  <c r="M133" i="124"/>
  <c r="G133" i="125"/>
  <c r="L90" i="124"/>
  <c r="M90" i="124"/>
  <c r="G90" i="125"/>
  <c r="L171" i="123"/>
  <c r="M171" i="123"/>
  <c r="G171" i="124"/>
  <c r="L228" i="123"/>
  <c r="M228" i="123"/>
  <c r="G228" i="124"/>
  <c r="M218" i="124"/>
  <c r="L218" i="124"/>
  <c r="G218" i="125"/>
  <c r="M139" i="123"/>
  <c r="L139" i="123"/>
  <c r="G139" i="124"/>
  <c r="L107" i="123"/>
  <c r="M107" i="123"/>
  <c r="G107" i="124"/>
  <c r="M231" i="123"/>
  <c r="L231" i="123"/>
  <c r="G231" i="124"/>
  <c r="M97" i="124"/>
  <c r="L97" i="124"/>
  <c r="G97" i="125"/>
  <c r="M126" i="124"/>
  <c r="L126" i="124"/>
  <c r="G126" i="125"/>
  <c r="M124" i="124"/>
  <c r="L124" i="124"/>
  <c r="G124" i="125"/>
  <c r="L125" i="124"/>
  <c r="M125" i="124"/>
  <c r="G125" i="125"/>
  <c r="L116" i="123"/>
  <c r="M116" i="123"/>
  <c r="G116" i="124"/>
  <c r="L146" i="124"/>
  <c r="M146" i="124"/>
  <c r="G146" i="125"/>
  <c r="L109" i="124"/>
  <c r="M109" i="124"/>
  <c r="G109" i="125"/>
  <c r="M225" i="124"/>
  <c r="L225" i="124"/>
  <c r="G225" i="125"/>
  <c r="M147" i="124"/>
  <c r="L147" i="124"/>
  <c r="G147" i="125"/>
  <c r="L86" i="125" l="1"/>
  <c r="M86" i="125"/>
  <c r="G86" i="126"/>
  <c r="L117" i="125"/>
  <c r="M117" i="125"/>
  <c r="G117" i="126"/>
  <c r="L225" i="125"/>
  <c r="M225" i="125"/>
  <c r="G225" i="126"/>
  <c r="M125" i="125"/>
  <c r="L125" i="125"/>
  <c r="G125" i="126"/>
  <c r="L124" i="125"/>
  <c r="M124" i="125"/>
  <c r="G124" i="126"/>
  <c r="L107" i="124"/>
  <c r="M107" i="124"/>
  <c r="G107" i="125"/>
  <c r="M171" i="124"/>
  <c r="L171" i="124"/>
  <c r="G171" i="125"/>
  <c r="L85" i="124"/>
  <c r="M85" i="124"/>
  <c r="G85" i="125"/>
  <c r="M223" i="125"/>
  <c r="L223" i="125"/>
  <c r="G223" i="126"/>
  <c r="M206" i="125"/>
  <c r="L206" i="125"/>
  <c r="G206" i="126"/>
  <c r="M84" i="125"/>
  <c r="G84" i="126"/>
  <c r="L84" i="125"/>
  <c r="M232" i="125"/>
  <c r="L232" i="125"/>
  <c r="G232" i="126"/>
  <c r="L239" i="125"/>
  <c r="M239" i="125"/>
  <c r="G239" i="126"/>
  <c r="L87" i="125"/>
  <c r="M87" i="125"/>
  <c r="G87" i="126"/>
  <c r="L187" i="125"/>
  <c r="M187" i="125"/>
  <c r="G187" i="126"/>
  <c r="L211" i="125"/>
  <c r="M211" i="125"/>
  <c r="G211" i="126"/>
  <c r="L132" i="125"/>
  <c r="M132" i="125"/>
  <c r="G132" i="126"/>
  <c r="L217" i="125"/>
  <c r="M217" i="125"/>
  <c r="G217" i="126"/>
  <c r="M91" i="125"/>
  <c r="L91" i="125"/>
  <c r="G91" i="126"/>
  <c r="M99" i="125"/>
  <c r="G99" i="126"/>
  <c r="L99" i="125"/>
  <c r="L96" i="124"/>
  <c r="M96" i="124"/>
  <c r="G96" i="125"/>
  <c r="L190" i="125"/>
  <c r="M190" i="125"/>
  <c r="G190" i="126"/>
  <c r="L164" i="124"/>
  <c r="M164" i="124"/>
  <c r="G164" i="125"/>
  <c r="M212" i="125"/>
  <c r="L212" i="125"/>
  <c r="G212" i="126"/>
  <c r="M154" i="125"/>
  <c r="L154" i="125"/>
  <c r="G154" i="126"/>
  <c r="L172" i="125"/>
  <c r="M172" i="125"/>
  <c r="G172" i="126"/>
  <c r="L168" i="125"/>
  <c r="M168" i="125"/>
  <c r="G168" i="126"/>
  <c r="L121" i="125"/>
  <c r="M121" i="125"/>
  <c r="G121" i="126"/>
  <c r="L179" i="124"/>
  <c r="M179" i="124"/>
  <c r="G179" i="125"/>
  <c r="L183" i="125"/>
  <c r="M183" i="125"/>
  <c r="G183" i="126"/>
  <c r="M88" i="125"/>
  <c r="L88" i="125"/>
  <c r="G88" i="126"/>
  <c r="M123" i="125"/>
  <c r="L123" i="125"/>
  <c r="G123" i="126"/>
  <c r="L178" i="125"/>
  <c r="G178" i="126"/>
  <c r="M178" i="125"/>
  <c r="L229" i="124"/>
  <c r="M229" i="124"/>
  <c r="G229" i="125"/>
  <c r="L142" i="124"/>
  <c r="M142" i="124"/>
  <c r="G142" i="125"/>
  <c r="L216" i="125"/>
  <c r="M216" i="125"/>
  <c r="G216" i="126"/>
  <c r="M145" i="125"/>
  <c r="L145" i="125"/>
  <c r="G145" i="126"/>
  <c r="M134" i="125"/>
  <c r="L134" i="125"/>
  <c r="G134" i="126"/>
  <c r="L203" i="125"/>
  <c r="M203" i="125"/>
  <c r="G203" i="126"/>
  <c r="G170" i="125"/>
  <c r="L170" i="124"/>
  <c r="M170" i="124"/>
  <c r="M98" i="125"/>
  <c r="L98" i="125"/>
  <c r="G98" i="126"/>
  <c r="M194" i="125"/>
  <c r="L194" i="125"/>
  <c r="G194" i="126"/>
  <c r="L165" i="125"/>
  <c r="M165" i="125"/>
  <c r="G165" i="126"/>
  <c r="M191" i="124"/>
  <c r="L191" i="124"/>
  <c r="G191" i="125"/>
  <c r="M146" i="125"/>
  <c r="L146" i="125"/>
  <c r="G146" i="126"/>
  <c r="M97" i="125"/>
  <c r="L97" i="125"/>
  <c r="G97" i="126"/>
  <c r="L133" i="125"/>
  <c r="M133" i="125"/>
  <c r="G133" i="126"/>
  <c r="L109" i="125"/>
  <c r="M109" i="125"/>
  <c r="G109" i="126"/>
  <c r="L126" i="125"/>
  <c r="M126" i="125"/>
  <c r="G126" i="126"/>
  <c r="M139" i="124"/>
  <c r="L139" i="124"/>
  <c r="G139" i="125"/>
  <c r="M163" i="125"/>
  <c r="L163" i="125"/>
  <c r="G163" i="126"/>
  <c r="M147" i="125"/>
  <c r="L147" i="125"/>
  <c r="G147" i="126"/>
  <c r="L116" i="124"/>
  <c r="M116" i="124"/>
  <c r="G116" i="125"/>
  <c r="M231" i="124"/>
  <c r="L231" i="124"/>
  <c r="G231" i="125"/>
  <c r="M228" i="124"/>
  <c r="L228" i="124"/>
  <c r="G228" i="125"/>
  <c r="M186" i="125"/>
  <c r="L186" i="125"/>
  <c r="G186" i="126"/>
  <c r="M220" i="125"/>
  <c r="L220" i="125"/>
  <c r="G220" i="126"/>
  <c r="M115" i="125"/>
  <c r="L115" i="125"/>
  <c r="G115" i="126"/>
  <c r="G137" i="126"/>
  <c r="L137" i="125"/>
  <c r="M137" i="125"/>
  <c r="M210" i="125"/>
  <c r="L210" i="125"/>
  <c r="G210" i="126"/>
  <c r="L202" i="124"/>
  <c r="M202" i="124"/>
  <c r="G202" i="125"/>
  <c r="L102" i="125"/>
  <c r="M102" i="125"/>
  <c r="G102" i="126"/>
  <c r="L152" i="125"/>
  <c r="M152" i="125"/>
  <c r="G152" i="126"/>
  <c r="M89" i="125"/>
  <c r="L89" i="125"/>
  <c r="G89" i="126"/>
  <c r="M173" i="125"/>
  <c r="L173" i="125"/>
  <c r="G173" i="126"/>
  <c r="L93" i="125"/>
  <c r="M93" i="125"/>
  <c r="G93" i="126"/>
  <c r="M235" i="125"/>
  <c r="L235" i="125"/>
  <c r="G235" i="126"/>
  <c r="M113" i="125"/>
  <c r="L113" i="125"/>
  <c r="G113" i="126"/>
  <c r="G197" i="126"/>
  <c r="L197" i="125"/>
  <c r="M197" i="125"/>
  <c r="M176" i="124"/>
  <c r="L176" i="124"/>
  <c r="G176" i="125"/>
  <c r="L181" i="125"/>
  <c r="M181" i="125"/>
  <c r="G181" i="126"/>
  <c r="M143" i="124"/>
  <c r="L143" i="124"/>
  <c r="G143" i="125"/>
  <c r="L204" i="125"/>
  <c r="M204" i="125"/>
  <c r="G204" i="126"/>
  <c r="L118" i="125"/>
  <c r="M118" i="125"/>
  <c r="G118" i="126"/>
  <c r="M222" i="125"/>
  <c r="L222" i="125"/>
  <c r="G222" i="126"/>
  <c r="M151" i="124"/>
  <c r="L151" i="124"/>
  <c r="G151" i="125"/>
  <c r="L185" i="125"/>
  <c r="G185" i="126"/>
  <c r="M185" i="125"/>
  <c r="L112" i="124"/>
  <c r="M112" i="124"/>
  <c r="G112" i="125"/>
  <c r="M198" i="125"/>
  <c r="L198" i="125"/>
  <c r="G198" i="126"/>
  <c r="M110" i="125"/>
  <c r="L110" i="125"/>
  <c r="G110" i="126"/>
  <c r="L167" i="124"/>
  <c r="M167" i="124"/>
  <c r="G167" i="125"/>
  <c r="L127" i="125"/>
  <c r="M127" i="125"/>
  <c r="G127" i="126"/>
  <c r="L103" i="124"/>
  <c r="M103" i="124"/>
  <c r="G103" i="125"/>
  <c r="L101" i="125"/>
  <c r="M101" i="125"/>
  <c r="G101" i="126"/>
  <c r="M234" i="125"/>
  <c r="L234" i="125"/>
  <c r="G234" i="126"/>
  <c r="L100" i="125"/>
  <c r="M100" i="125"/>
  <c r="G100" i="126"/>
  <c r="L131" i="125"/>
  <c r="M131" i="125"/>
  <c r="G131" i="126"/>
  <c r="M180" i="124"/>
  <c r="L180" i="124"/>
  <c r="G180" i="125"/>
  <c r="L175" i="126"/>
  <c r="M175" i="126"/>
  <c r="G175" i="127"/>
  <c r="L224" i="125"/>
  <c r="M224" i="125"/>
  <c r="G224" i="126"/>
  <c r="M155" i="125"/>
  <c r="L155" i="125"/>
  <c r="G155" i="126"/>
  <c r="L157" i="124"/>
  <c r="M157" i="124"/>
  <c r="G157" i="125"/>
  <c r="L138" i="125"/>
  <c r="M138" i="125"/>
  <c r="G138" i="126"/>
  <c r="L120" i="126"/>
  <c r="M120" i="126"/>
  <c r="G120" i="127"/>
  <c r="L141" i="124"/>
  <c r="M141" i="124"/>
  <c r="G141" i="125"/>
  <c r="L162" i="125"/>
  <c r="M162" i="125"/>
  <c r="G162" i="126"/>
  <c r="L129" i="125"/>
  <c r="M129" i="125"/>
  <c r="G129" i="126"/>
  <c r="L200" i="125"/>
  <c r="M200" i="125"/>
  <c r="G200" i="126"/>
  <c r="L209" i="125"/>
  <c r="M209" i="125"/>
  <c r="G209" i="126"/>
  <c r="L215" i="126"/>
  <c r="M215" i="126"/>
  <c r="G215" i="127"/>
  <c r="M195" i="124"/>
  <c r="L195" i="124"/>
  <c r="G195" i="125"/>
  <c r="L238" i="125"/>
  <c r="M238" i="125"/>
  <c r="G238" i="126"/>
  <c r="M236" i="125"/>
  <c r="L236" i="125"/>
  <c r="G236" i="126"/>
  <c r="L148" i="124"/>
  <c r="M148" i="124"/>
  <c r="G148" i="125"/>
  <c r="M106" i="125"/>
  <c r="L106" i="125"/>
  <c r="G106" i="126"/>
  <c r="L140" i="125"/>
  <c r="G140" i="126"/>
  <c r="M140" i="125"/>
  <c r="M130" i="125"/>
  <c r="L130" i="125"/>
  <c r="G130" i="126"/>
  <c r="L214" i="125"/>
  <c r="M214" i="125"/>
  <c r="G214" i="126"/>
  <c r="M208" i="124"/>
  <c r="L208" i="124"/>
  <c r="G208" i="125"/>
  <c r="L205" i="125"/>
  <c r="M205" i="125"/>
  <c r="G205" i="126"/>
  <c r="M184" i="125"/>
  <c r="L184" i="125"/>
  <c r="G184" i="126"/>
  <c r="L135" i="126"/>
  <c r="M135" i="126"/>
  <c r="G135" i="127"/>
  <c r="L122" i="124"/>
  <c r="M122" i="124"/>
  <c r="G122" i="125"/>
  <c r="M108" i="125"/>
  <c r="L108" i="125"/>
  <c r="G108" i="126"/>
  <c r="L83" i="125"/>
  <c r="M83" i="125"/>
  <c r="G83" i="126"/>
  <c r="G158" i="126"/>
  <c r="L158" i="125"/>
  <c r="M158" i="125"/>
  <c r="L233" i="125"/>
  <c r="M233" i="125"/>
  <c r="G233" i="126"/>
  <c r="L95" i="124"/>
  <c r="M95" i="124"/>
  <c r="G95" i="125"/>
  <c r="M94" i="125"/>
  <c r="L94" i="125"/>
  <c r="G94" i="126"/>
  <c r="L104" i="125"/>
  <c r="M104" i="125"/>
  <c r="G104" i="126"/>
  <c r="M114" i="125"/>
  <c r="L114" i="125"/>
  <c r="G114" i="126"/>
  <c r="M189" i="125"/>
  <c r="L189" i="125"/>
  <c r="G189" i="126"/>
  <c r="L227" i="125"/>
  <c r="M227" i="125"/>
  <c r="G227" i="126"/>
  <c r="M218" i="125"/>
  <c r="L218" i="125"/>
  <c r="G218" i="126"/>
  <c r="M90" i="125"/>
  <c r="L90" i="125"/>
  <c r="G90" i="126"/>
  <c r="L144" i="125"/>
  <c r="M144" i="125"/>
  <c r="G144" i="126"/>
  <c r="L196" i="125"/>
  <c r="M196" i="125"/>
  <c r="G196" i="126"/>
  <c r="L193" i="126"/>
  <c r="M193" i="126"/>
  <c r="G193" i="127"/>
  <c r="L192" i="125"/>
  <c r="M192" i="125"/>
  <c r="G192" i="126"/>
  <c r="M150" i="124"/>
  <c r="L150" i="124"/>
  <c r="G150" i="125"/>
  <c r="M128" i="125"/>
  <c r="L128" i="125"/>
  <c r="G128" i="126"/>
  <c r="M119" i="124"/>
  <c r="L119" i="124"/>
  <c r="G119" i="125"/>
  <c r="L105" i="124"/>
  <c r="M105" i="124"/>
  <c r="G105" i="125"/>
  <c r="L207" i="125"/>
  <c r="M207" i="125"/>
  <c r="G207" i="126"/>
  <c r="L160" i="125"/>
  <c r="M160" i="125"/>
  <c r="G160" i="126"/>
  <c r="M221" i="124"/>
  <c r="L221" i="124"/>
  <c r="G221" i="125"/>
  <c r="L92" i="125"/>
  <c r="M92" i="125"/>
  <c r="G92" i="126"/>
  <c r="L161" i="125"/>
  <c r="M161" i="125"/>
  <c r="G161" i="126"/>
  <c r="M237" i="125"/>
  <c r="G237" i="126"/>
  <c r="L237" i="125"/>
  <c r="M111" i="124"/>
  <c r="L111" i="124"/>
  <c r="G111" i="125"/>
  <c r="L230" i="125"/>
  <c r="M230" i="125"/>
  <c r="G230" i="126"/>
  <c r="L213" i="125"/>
  <c r="M213" i="125"/>
  <c r="G213" i="126"/>
  <c r="M201" i="124"/>
  <c r="L201" i="124"/>
  <c r="G201" i="125"/>
  <c r="M174" i="124"/>
  <c r="L174" i="124"/>
  <c r="G174" i="125"/>
  <c r="M169" i="125"/>
  <c r="L169" i="125"/>
  <c r="G169" i="126"/>
  <c r="M199" i="124"/>
  <c r="L199" i="124"/>
  <c r="G199" i="125"/>
  <c r="M149" i="125"/>
  <c r="L149" i="125"/>
  <c r="G149" i="126"/>
  <c r="L182" i="126"/>
  <c r="M182" i="126"/>
  <c r="G182" i="127"/>
  <c r="L166" i="125"/>
  <c r="M166" i="125"/>
  <c r="G166" i="126"/>
  <c r="M156" i="125"/>
  <c r="L156" i="125"/>
  <c r="G156" i="126"/>
  <c r="M153" i="125"/>
  <c r="L153" i="125"/>
  <c r="G153" i="126"/>
  <c r="L226" i="125"/>
  <c r="M226" i="125"/>
  <c r="G226" i="126"/>
  <c r="L159" i="125"/>
  <c r="M159" i="125"/>
  <c r="G159" i="126"/>
  <c r="L219" i="125"/>
  <c r="M219" i="125"/>
  <c r="G219" i="126"/>
  <c r="M136" i="124"/>
  <c r="L136" i="124"/>
  <c r="G136" i="125"/>
  <c r="L177" i="125"/>
  <c r="M177" i="125"/>
  <c r="G177" i="126"/>
  <c r="M188" i="125"/>
  <c r="L188" i="125"/>
  <c r="G188" i="126"/>
  <c r="L136" i="125" l="1"/>
  <c r="M136" i="125"/>
  <c r="G136" i="126"/>
  <c r="L153" i="126"/>
  <c r="M153" i="126"/>
  <c r="G153" i="127"/>
  <c r="M177" i="126"/>
  <c r="L177" i="126"/>
  <c r="G177" i="127"/>
  <c r="M226" i="126"/>
  <c r="L226" i="126"/>
  <c r="G226" i="127"/>
  <c r="M182" i="127"/>
  <c r="L182" i="127"/>
  <c r="G182" i="128"/>
  <c r="M149" i="126"/>
  <c r="L149" i="126"/>
  <c r="G149" i="127"/>
  <c r="M201" i="125"/>
  <c r="L201" i="125"/>
  <c r="G201" i="126"/>
  <c r="L160" i="126"/>
  <c r="M160" i="126"/>
  <c r="G160" i="127"/>
  <c r="L128" i="126"/>
  <c r="M128" i="126"/>
  <c r="G128" i="127"/>
  <c r="M196" i="126"/>
  <c r="L196" i="126"/>
  <c r="G196" i="127"/>
  <c r="M227" i="126"/>
  <c r="L227" i="126"/>
  <c r="G227" i="127"/>
  <c r="M94" i="126"/>
  <c r="L94" i="126"/>
  <c r="G94" i="127"/>
  <c r="L83" i="126"/>
  <c r="G83" i="127"/>
  <c r="M83" i="126"/>
  <c r="M108" i="126"/>
  <c r="L108" i="126"/>
  <c r="G108" i="127"/>
  <c r="M205" i="126"/>
  <c r="L205" i="126"/>
  <c r="G205" i="127"/>
  <c r="M238" i="126"/>
  <c r="L238" i="126"/>
  <c r="G238" i="127"/>
  <c r="M200" i="126"/>
  <c r="L200" i="126"/>
  <c r="G200" i="127"/>
  <c r="L120" i="127"/>
  <c r="M120" i="127"/>
  <c r="G120" i="128"/>
  <c r="L224" i="126"/>
  <c r="M224" i="126"/>
  <c r="G224" i="127"/>
  <c r="G100" i="127"/>
  <c r="L100" i="126"/>
  <c r="M100" i="126"/>
  <c r="M127" i="126"/>
  <c r="L127" i="126"/>
  <c r="G127" i="127"/>
  <c r="M204" i="126"/>
  <c r="G204" i="127"/>
  <c r="L204" i="126"/>
  <c r="M173" i="126"/>
  <c r="L173" i="126"/>
  <c r="G173" i="127"/>
  <c r="L202" i="125"/>
  <c r="M202" i="125"/>
  <c r="G202" i="126"/>
  <c r="L137" i="126"/>
  <c r="M137" i="126"/>
  <c r="G137" i="127"/>
  <c r="M220" i="126"/>
  <c r="L220" i="126"/>
  <c r="G220" i="127"/>
  <c r="M116" i="125"/>
  <c r="L116" i="125"/>
  <c r="G116" i="126"/>
  <c r="L126" i="126"/>
  <c r="G126" i="127"/>
  <c r="M126" i="126"/>
  <c r="M146" i="126"/>
  <c r="L146" i="126"/>
  <c r="G146" i="127"/>
  <c r="L98" i="126"/>
  <c r="M98" i="126"/>
  <c r="G98" i="127"/>
  <c r="L145" i="126"/>
  <c r="M145" i="126"/>
  <c r="G145" i="127"/>
  <c r="L179" i="125"/>
  <c r="M179" i="125"/>
  <c r="G179" i="126"/>
  <c r="L154" i="126"/>
  <c r="M154" i="126"/>
  <c r="G154" i="127"/>
  <c r="M96" i="125"/>
  <c r="L96" i="125"/>
  <c r="G96" i="126"/>
  <c r="M99" i="126"/>
  <c r="L99" i="126"/>
  <c r="G99" i="127"/>
  <c r="M132" i="126"/>
  <c r="L132" i="126"/>
  <c r="G132" i="127"/>
  <c r="L239" i="126"/>
  <c r="M239" i="126"/>
  <c r="G239" i="127"/>
  <c r="L223" i="126"/>
  <c r="M223" i="126"/>
  <c r="G223" i="127"/>
  <c r="M124" i="126"/>
  <c r="L124" i="126"/>
  <c r="G124" i="127"/>
  <c r="L86" i="126"/>
  <c r="M86" i="126"/>
  <c r="G86" i="127"/>
  <c r="L188" i="126"/>
  <c r="M188" i="126"/>
  <c r="G188" i="127"/>
  <c r="M166" i="126"/>
  <c r="L166" i="126"/>
  <c r="G166" i="127"/>
  <c r="L174" i="125"/>
  <c r="M174" i="125"/>
  <c r="G174" i="126"/>
  <c r="L111" i="125"/>
  <c r="M111" i="125"/>
  <c r="G111" i="126"/>
  <c r="M237" i="126"/>
  <c r="L237" i="126"/>
  <c r="G237" i="127"/>
  <c r="L221" i="125"/>
  <c r="M221" i="125"/>
  <c r="G221" i="126"/>
  <c r="G119" i="126"/>
  <c r="M119" i="125"/>
  <c r="L119" i="125"/>
  <c r="M193" i="127"/>
  <c r="L193" i="127"/>
  <c r="G193" i="128"/>
  <c r="L218" i="126"/>
  <c r="M218" i="126"/>
  <c r="G218" i="127"/>
  <c r="M104" i="126"/>
  <c r="L104" i="126"/>
  <c r="G104" i="127"/>
  <c r="M184" i="126"/>
  <c r="L184" i="126"/>
  <c r="G184" i="127"/>
  <c r="L130" i="126"/>
  <c r="M130" i="126"/>
  <c r="G130" i="127"/>
  <c r="M140" i="126"/>
  <c r="L140" i="126"/>
  <c r="G140" i="127"/>
  <c r="L236" i="126"/>
  <c r="M236" i="126"/>
  <c r="G236" i="127"/>
  <c r="L209" i="126"/>
  <c r="M209" i="126"/>
  <c r="G209" i="127"/>
  <c r="M141" i="125"/>
  <c r="L141" i="125"/>
  <c r="G141" i="126"/>
  <c r="M155" i="126"/>
  <c r="L155" i="126"/>
  <c r="G155" i="127"/>
  <c r="M131" i="126"/>
  <c r="L131" i="126"/>
  <c r="G131" i="127"/>
  <c r="M103" i="125"/>
  <c r="L103" i="125"/>
  <c r="G103" i="126"/>
  <c r="L112" i="125"/>
  <c r="M112" i="125"/>
  <c r="G112" i="126"/>
  <c r="M185" i="126"/>
  <c r="L185" i="126"/>
  <c r="G185" i="127"/>
  <c r="M118" i="126"/>
  <c r="L118" i="126"/>
  <c r="G118" i="127"/>
  <c r="L176" i="125"/>
  <c r="M176" i="125"/>
  <c r="G176" i="126"/>
  <c r="G93" i="127"/>
  <c r="M93" i="126"/>
  <c r="L93" i="126"/>
  <c r="L102" i="126"/>
  <c r="M102" i="126"/>
  <c r="G102" i="127"/>
  <c r="G115" i="127"/>
  <c r="M115" i="126"/>
  <c r="L115" i="126"/>
  <c r="L231" i="125"/>
  <c r="M231" i="125"/>
  <c r="G231" i="126"/>
  <c r="M139" i="125"/>
  <c r="L139" i="125"/>
  <c r="G139" i="126"/>
  <c r="L97" i="126"/>
  <c r="M97" i="126"/>
  <c r="G97" i="127"/>
  <c r="L194" i="126"/>
  <c r="M194" i="126"/>
  <c r="G194" i="127"/>
  <c r="L170" i="125"/>
  <c r="M170" i="125"/>
  <c r="G170" i="126"/>
  <c r="M134" i="126"/>
  <c r="L134" i="126"/>
  <c r="G134" i="127"/>
  <c r="M229" i="125"/>
  <c r="L229" i="125"/>
  <c r="G229" i="126"/>
  <c r="L178" i="126"/>
  <c r="M178" i="126"/>
  <c r="G178" i="127"/>
  <c r="M183" i="126"/>
  <c r="L183" i="126"/>
  <c r="G183" i="127"/>
  <c r="M172" i="126"/>
  <c r="L172" i="126"/>
  <c r="G172" i="127"/>
  <c r="L190" i="126"/>
  <c r="M190" i="126"/>
  <c r="G190" i="127"/>
  <c r="M217" i="126"/>
  <c r="L217" i="126"/>
  <c r="G217" i="127"/>
  <c r="M87" i="126"/>
  <c r="L87" i="126"/>
  <c r="G87" i="127"/>
  <c r="L206" i="126"/>
  <c r="M206" i="126"/>
  <c r="G206" i="127"/>
  <c r="M107" i="125"/>
  <c r="L107" i="125"/>
  <c r="G107" i="126"/>
  <c r="M117" i="126"/>
  <c r="L117" i="126"/>
  <c r="G117" i="127"/>
  <c r="M159" i="126"/>
  <c r="L159" i="126"/>
  <c r="G159" i="127"/>
  <c r="L219" i="126"/>
  <c r="M219" i="126"/>
  <c r="G219" i="127"/>
  <c r="L156" i="126"/>
  <c r="M156" i="126"/>
  <c r="G156" i="127"/>
  <c r="L169" i="126"/>
  <c r="M169" i="126"/>
  <c r="G169" i="127"/>
  <c r="M230" i="126"/>
  <c r="L230" i="126"/>
  <c r="G230" i="127"/>
  <c r="L92" i="126"/>
  <c r="M92" i="126"/>
  <c r="G92" i="127"/>
  <c r="M105" i="125"/>
  <c r="L105" i="125"/>
  <c r="G105" i="126"/>
  <c r="M192" i="126"/>
  <c r="L192" i="126"/>
  <c r="G192" i="127"/>
  <c r="L90" i="126"/>
  <c r="M90" i="126"/>
  <c r="G90" i="127"/>
  <c r="M114" i="126"/>
  <c r="L114" i="126"/>
  <c r="G114" i="127"/>
  <c r="M233" i="126"/>
  <c r="L233" i="126"/>
  <c r="G233" i="127"/>
  <c r="L135" i="127"/>
  <c r="G135" i="128"/>
  <c r="M135" i="127"/>
  <c r="M214" i="126"/>
  <c r="L214" i="126"/>
  <c r="G214" i="127"/>
  <c r="M148" i="125"/>
  <c r="L148" i="125"/>
  <c r="G148" i="126"/>
  <c r="M215" i="127"/>
  <c r="L215" i="127"/>
  <c r="G215" i="128"/>
  <c r="M162" i="126"/>
  <c r="L162" i="126"/>
  <c r="G162" i="127"/>
  <c r="G157" i="126"/>
  <c r="L157" i="125"/>
  <c r="M157" i="125"/>
  <c r="L180" i="125"/>
  <c r="M180" i="125"/>
  <c r="G180" i="126"/>
  <c r="L101" i="126"/>
  <c r="M101" i="126"/>
  <c r="G101" i="127"/>
  <c r="M198" i="126"/>
  <c r="L198" i="126"/>
  <c r="G198" i="127"/>
  <c r="L222" i="126"/>
  <c r="M222" i="126"/>
  <c r="G222" i="127"/>
  <c r="L181" i="126"/>
  <c r="M181" i="126"/>
  <c r="G181" i="127"/>
  <c r="L197" i="126"/>
  <c r="M197" i="126"/>
  <c r="G197" i="127"/>
  <c r="L235" i="126"/>
  <c r="M235" i="126"/>
  <c r="G235" i="127"/>
  <c r="M152" i="126"/>
  <c r="L152" i="126"/>
  <c r="G152" i="127"/>
  <c r="G228" i="126"/>
  <c r="M228" i="125"/>
  <c r="L228" i="125"/>
  <c r="M163" i="126"/>
  <c r="L163" i="126"/>
  <c r="G163" i="127"/>
  <c r="M133" i="126"/>
  <c r="L133" i="126"/>
  <c r="G133" i="127"/>
  <c r="M165" i="126"/>
  <c r="L165" i="126"/>
  <c r="G165" i="127"/>
  <c r="L203" i="126"/>
  <c r="M203" i="126"/>
  <c r="G203" i="127"/>
  <c r="M142" i="125"/>
  <c r="L142" i="125"/>
  <c r="G142" i="126"/>
  <c r="M88" i="126"/>
  <c r="L88" i="126"/>
  <c r="G88" i="127"/>
  <c r="L168" i="126"/>
  <c r="M168" i="126"/>
  <c r="G168" i="127"/>
  <c r="G164" i="126"/>
  <c r="M164" i="125"/>
  <c r="L164" i="125"/>
  <c r="M91" i="126"/>
  <c r="L91" i="126"/>
  <c r="G91" i="127"/>
  <c r="M187" i="126"/>
  <c r="L187" i="126"/>
  <c r="G187" i="127"/>
  <c r="M171" i="125"/>
  <c r="L171" i="125"/>
  <c r="G171" i="126"/>
  <c r="M225" i="126"/>
  <c r="L225" i="126"/>
  <c r="G225" i="127"/>
  <c r="M199" i="125"/>
  <c r="L199" i="125"/>
  <c r="G199" i="126"/>
  <c r="L213" i="126"/>
  <c r="M213" i="126"/>
  <c r="G213" i="127"/>
  <c r="L161" i="126"/>
  <c r="M161" i="126"/>
  <c r="G161" i="127"/>
  <c r="M207" i="126"/>
  <c r="L207" i="126"/>
  <c r="G207" i="127"/>
  <c r="L150" i="125"/>
  <c r="M150" i="125"/>
  <c r="G150" i="126"/>
  <c r="L144" i="126"/>
  <c r="M144" i="126"/>
  <c r="G144" i="127"/>
  <c r="M189" i="126"/>
  <c r="L189" i="126"/>
  <c r="G189" i="127"/>
  <c r="L95" i="125"/>
  <c r="M95" i="125"/>
  <c r="G95" i="126"/>
  <c r="L158" i="126"/>
  <c r="M158" i="126"/>
  <c r="G158" i="127"/>
  <c r="M122" i="125"/>
  <c r="L122" i="125"/>
  <c r="G122" i="126"/>
  <c r="M208" i="125"/>
  <c r="L208" i="125"/>
  <c r="G208" i="126"/>
  <c r="M106" i="126"/>
  <c r="L106" i="126"/>
  <c r="G106" i="127"/>
  <c r="M195" i="125"/>
  <c r="L195" i="125"/>
  <c r="G195" i="126"/>
  <c r="L129" i="126"/>
  <c r="M129" i="126"/>
  <c r="G129" i="127"/>
  <c r="L138" i="126"/>
  <c r="M138" i="126"/>
  <c r="G138" i="127"/>
  <c r="M175" i="127"/>
  <c r="L175" i="127"/>
  <c r="G175" i="128"/>
  <c r="M234" i="126"/>
  <c r="L234" i="126"/>
  <c r="G234" i="127"/>
  <c r="M167" i="125"/>
  <c r="L167" i="125"/>
  <c r="G167" i="126"/>
  <c r="M110" i="126"/>
  <c r="L110" i="126"/>
  <c r="G110" i="127"/>
  <c r="M151" i="125"/>
  <c r="L151" i="125"/>
  <c r="G151" i="126"/>
  <c r="L143" i="125"/>
  <c r="M143" i="125"/>
  <c r="G143" i="126"/>
  <c r="M113" i="126"/>
  <c r="L113" i="126"/>
  <c r="G113" i="127"/>
  <c r="L89" i="126"/>
  <c r="M89" i="126"/>
  <c r="G89" i="127"/>
  <c r="L210" i="126"/>
  <c r="M210" i="126"/>
  <c r="G210" i="127"/>
  <c r="L186" i="126"/>
  <c r="M186" i="126"/>
  <c r="G186" i="127"/>
  <c r="L147" i="126"/>
  <c r="M147" i="126"/>
  <c r="G147" i="127"/>
  <c r="M109" i="126"/>
  <c r="L109" i="126"/>
  <c r="G109" i="127"/>
  <c r="L191" i="125"/>
  <c r="M191" i="125"/>
  <c r="G191" i="126"/>
  <c r="L216" i="126"/>
  <c r="M216" i="126"/>
  <c r="G216" i="127"/>
  <c r="M123" i="126"/>
  <c r="L123" i="126"/>
  <c r="G123" i="127"/>
  <c r="L121" i="126"/>
  <c r="M121" i="126"/>
  <c r="G121" i="127"/>
  <c r="L212" i="126"/>
  <c r="M212" i="126"/>
  <c r="G212" i="127"/>
  <c r="L211" i="126"/>
  <c r="M211" i="126"/>
  <c r="G211" i="127"/>
  <c r="L232" i="126"/>
  <c r="M232" i="126"/>
  <c r="G232" i="127"/>
  <c r="L84" i="126"/>
  <c r="M84" i="126"/>
  <c r="G84" i="127"/>
  <c r="M85" i="125"/>
  <c r="L85" i="125"/>
  <c r="G85" i="126"/>
  <c r="L125" i="126"/>
  <c r="M125" i="126"/>
  <c r="G125" i="127"/>
  <c r="L121" i="127" l="1"/>
  <c r="M121" i="127"/>
  <c r="G121" i="128"/>
  <c r="M89" i="127"/>
  <c r="L89" i="127"/>
  <c r="G89" i="128"/>
  <c r="L85" i="126"/>
  <c r="M85" i="126"/>
  <c r="G85" i="127"/>
  <c r="L212" i="127"/>
  <c r="M212" i="127"/>
  <c r="G212" i="128"/>
  <c r="L191" i="126"/>
  <c r="M191" i="126"/>
  <c r="G191" i="127"/>
  <c r="L210" i="127"/>
  <c r="M210" i="127"/>
  <c r="G210" i="128"/>
  <c r="L151" i="126"/>
  <c r="M151" i="126"/>
  <c r="G151" i="127"/>
  <c r="M175" i="128"/>
  <c r="L175" i="128"/>
  <c r="G175" i="129"/>
  <c r="M106" i="127"/>
  <c r="L106" i="127"/>
  <c r="G106" i="128"/>
  <c r="M95" i="126"/>
  <c r="L95" i="126"/>
  <c r="G95" i="127"/>
  <c r="L207" i="127"/>
  <c r="M207" i="127"/>
  <c r="G207" i="128"/>
  <c r="M225" i="127"/>
  <c r="L225" i="127"/>
  <c r="G225" i="128"/>
  <c r="M203" i="127"/>
  <c r="L203" i="127"/>
  <c r="G203" i="128"/>
  <c r="L181" i="127"/>
  <c r="M181" i="127"/>
  <c r="G181" i="128"/>
  <c r="M180" i="126"/>
  <c r="L180" i="126"/>
  <c r="G180" i="127"/>
  <c r="L148" i="126"/>
  <c r="G148" i="127"/>
  <c r="M148" i="126"/>
  <c r="L114" i="127"/>
  <c r="M114" i="127"/>
  <c r="G114" i="128"/>
  <c r="M92" i="127"/>
  <c r="L92" i="127"/>
  <c r="G92" i="128"/>
  <c r="M219" i="127"/>
  <c r="L219" i="127"/>
  <c r="G219" i="128"/>
  <c r="M206" i="127"/>
  <c r="L206" i="127"/>
  <c r="G206" i="128"/>
  <c r="L172" i="127"/>
  <c r="M172" i="127"/>
  <c r="G172" i="128"/>
  <c r="M134" i="127"/>
  <c r="L134" i="127"/>
  <c r="G134" i="128"/>
  <c r="L139" i="126"/>
  <c r="M139" i="126"/>
  <c r="G139" i="127"/>
  <c r="L115" i="127"/>
  <c r="M115" i="127"/>
  <c r="G115" i="128"/>
  <c r="L112" i="126"/>
  <c r="M112" i="126"/>
  <c r="G112" i="127"/>
  <c r="M141" i="126"/>
  <c r="L141" i="126"/>
  <c r="G141" i="127"/>
  <c r="M130" i="127"/>
  <c r="L130" i="127"/>
  <c r="G130" i="128"/>
  <c r="L174" i="126"/>
  <c r="M174" i="126"/>
  <c r="G174" i="127"/>
  <c r="L124" i="127"/>
  <c r="M124" i="127"/>
  <c r="G124" i="128"/>
  <c r="L99" i="127"/>
  <c r="M99" i="127"/>
  <c r="G99" i="128"/>
  <c r="L145" i="127"/>
  <c r="M145" i="127"/>
  <c r="G145" i="128"/>
  <c r="L116" i="126"/>
  <c r="M116" i="126"/>
  <c r="G116" i="127"/>
  <c r="L173" i="127"/>
  <c r="M173" i="127"/>
  <c r="G173" i="128"/>
  <c r="L204" i="127"/>
  <c r="M204" i="127"/>
  <c r="G204" i="128"/>
  <c r="M224" i="127"/>
  <c r="L224" i="127"/>
  <c r="G224" i="128"/>
  <c r="L205" i="127"/>
  <c r="M205" i="127"/>
  <c r="G205" i="128"/>
  <c r="L83" i="127"/>
  <c r="G83" i="128"/>
  <c r="M83" i="127"/>
  <c r="M196" i="127"/>
  <c r="L196" i="127"/>
  <c r="G196" i="128"/>
  <c r="M149" i="127"/>
  <c r="L149" i="127"/>
  <c r="G149" i="128"/>
  <c r="M153" i="127"/>
  <c r="L153" i="127"/>
  <c r="G153" i="128"/>
  <c r="L84" i="127"/>
  <c r="M84" i="127"/>
  <c r="G84" i="128"/>
  <c r="M216" i="127"/>
  <c r="L216" i="127"/>
  <c r="G216" i="128"/>
  <c r="L158" i="127"/>
  <c r="M158" i="127"/>
  <c r="G158" i="128"/>
  <c r="L150" i="126"/>
  <c r="M150" i="126"/>
  <c r="G150" i="127"/>
  <c r="L199" i="126"/>
  <c r="M199" i="126"/>
  <c r="G199" i="127"/>
  <c r="L91" i="127"/>
  <c r="M91" i="127"/>
  <c r="G91" i="128"/>
  <c r="M142" i="126"/>
  <c r="L142" i="126"/>
  <c r="G142" i="127"/>
  <c r="M163" i="127"/>
  <c r="L163" i="127"/>
  <c r="G163" i="128"/>
  <c r="L197" i="127"/>
  <c r="M197" i="127"/>
  <c r="G197" i="128"/>
  <c r="L101" i="127"/>
  <c r="M101" i="127"/>
  <c r="G101" i="128"/>
  <c r="L157" i="126"/>
  <c r="M157" i="126"/>
  <c r="G157" i="127"/>
  <c r="M215" i="128"/>
  <c r="G215" i="129"/>
  <c r="L215" i="128"/>
  <c r="M233" i="127"/>
  <c r="L233" i="127"/>
  <c r="G233" i="128"/>
  <c r="M105" i="126"/>
  <c r="L105" i="126"/>
  <c r="G105" i="127"/>
  <c r="M156" i="127"/>
  <c r="L156" i="127"/>
  <c r="G156" i="128"/>
  <c r="M107" i="126"/>
  <c r="L107" i="126"/>
  <c r="G107" i="127"/>
  <c r="L190" i="127"/>
  <c r="M190" i="127"/>
  <c r="G190" i="128"/>
  <c r="L229" i="126"/>
  <c r="M229" i="126"/>
  <c r="G229" i="127"/>
  <c r="G97" i="128"/>
  <c r="M97" i="127"/>
  <c r="L97" i="127"/>
  <c r="M102" i="127"/>
  <c r="L102" i="127"/>
  <c r="G102" i="128"/>
  <c r="M185" i="127"/>
  <c r="L185" i="127"/>
  <c r="G185" i="128"/>
  <c r="L155" i="127"/>
  <c r="M155" i="127"/>
  <c r="G155" i="128"/>
  <c r="L140" i="127"/>
  <c r="M140" i="127"/>
  <c r="G140" i="128"/>
  <c r="M193" i="128"/>
  <c r="L193" i="128"/>
  <c r="G193" i="129"/>
  <c r="L111" i="126"/>
  <c r="M111" i="126"/>
  <c r="G111" i="127"/>
  <c r="L86" i="127"/>
  <c r="M86" i="127"/>
  <c r="G86" i="128"/>
  <c r="M132" i="127"/>
  <c r="L132" i="127"/>
  <c r="G132" i="128"/>
  <c r="L179" i="126"/>
  <c r="M179" i="126"/>
  <c r="G179" i="127"/>
  <c r="M202" i="126"/>
  <c r="L202" i="126"/>
  <c r="G202" i="127"/>
  <c r="L238" i="127"/>
  <c r="M238" i="127"/>
  <c r="G238" i="128"/>
  <c r="M227" i="127"/>
  <c r="L227" i="127"/>
  <c r="G227" i="128"/>
  <c r="M201" i="126"/>
  <c r="L201" i="126"/>
  <c r="G201" i="127"/>
  <c r="M177" i="127"/>
  <c r="L177" i="127"/>
  <c r="G177" i="128"/>
  <c r="L125" i="127"/>
  <c r="M125" i="127"/>
  <c r="G125" i="128"/>
  <c r="L211" i="127"/>
  <c r="M211" i="127"/>
  <c r="G211" i="128"/>
  <c r="M186" i="127"/>
  <c r="L186" i="127"/>
  <c r="G186" i="128"/>
  <c r="L143" i="126"/>
  <c r="M143" i="126"/>
  <c r="G143" i="127"/>
  <c r="L234" i="127"/>
  <c r="M234" i="127"/>
  <c r="G234" i="128"/>
  <c r="M195" i="126"/>
  <c r="L195" i="126"/>
  <c r="G195" i="127"/>
  <c r="L232" i="127"/>
  <c r="M232" i="127"/>
  <c r="G232" i="128"/>
  <c r="M123" i="127"/>
  <c r="L123" i="127"/>
  <c r="G123" i="128"/>
  <c r="M147" i="127"/>
  <c r="L147" i="127"/>
  <c r="G147" i="128"/>
  <c r="M113" i="127"/>
  <c r="L113" i="127"/>
  <c r="G113" i="128"/>
  <c r="L167" i="126"/>
  <c r="M167" i="126"/>
  <c r="G167" i="127"/>
  <c r="M129" i="127"/>
  <c r="L129" i="127"/>
  <c r="G129" i="128"/>
  <c r="M122" i="126"/>
  <c r="G122" i="127"/>
  <c r="L122" i="126"/>
  <c r="M144" i="127"/>
  <c r="L144" i="127"/>
  <c r="G144" i="128"/>
  <c r="M213" i="127"/>
  <c r="L213" i="127"/>
  <c r="G213" i="128"/>
  <c r="L187" i="127"/>
  <c r="M187" i="127"/>
  <c r="G187" i="128"/>
  <c r="M164" i="126"/>
  <c r="L164" i="126"/>
  <c r="G164" i="127"/>
  <c r="M88" i="127"/>
  <c r="L88" i="127"/>
  <c r="G88" i="128"/>
  <c r="M133" i="127"/>
  <c r="L133" i="127"/>
  <c r="G133" i="128"/>
  <c r="L228" i="126"/>
  <c r="M228" i="126"/>
  <c r="G228" i="127"/>
  <c r="M235" i="127"/>
  <c r="L235" i="127"/>
  <c r="G235" i="128"/>
  <c r="L198" i="127"/>
  <c r="M198" i="127"/>
  <c r="G198" i="128"/>
  <c r="M162" i="127"/>
  <c r="L162" i="127"/>
  <c r="G162" i="128"/>
  <c r="M192" i="127"/>
  <c r="L192" i="127"/>
  <c r="G192" i="128"/>
  <c r="L169" i="127"/>
  <c r="M169" i="127"/>
  <c r="G169" i="128"/>
  <c r="M117" i="127"/>
  <c r="L117" i="127"/>
  <c r="G117" i="128"/>
  <c r="M217" i="127"/>
  <c r="L217" i="127"/>
  <c r="G217" i="128"/>
  <c r="L178" i="127"/>
  <c r="M178" i="127"/>
  <c r="G178" i="128"/>
  <c r="M194" i="127"/>
  <c r="L194" i="127"/>
  <c r="G194" i="128"/>
  <c r="L93" i="127"/>
  <c r="M93" i="127"/>
  <c r="G93" i="128"/>
  <c r="L118" i="127"/>
  <c r="M118" i="127"/>
  <c r="G118" i="128"/>
  <c r="L131" i="127"/>
  <c r="M131" i="127"/>
  <c r="G131" i="128"/>
  <c r="L236" i="127"/>
  <c r="M236" i="127"/>
  <c r="G236" i="128"/>
  <c r="L218" i="127"/>
  <c r="M218" i="127"/>
  <c r="G218" i="128"/>
  <c r="M119" i="126"/>
  <c r="L119" i="126"/>
  <c r="G119" i="127"/>
  <c r="L237" i="127"/>
  <c r="M237" i="127"/>
  <c r="G237" i="128"/>
  <c r="M188" i="127"/>
  <c r="L188" i="127"/>
  <c r="G188" i="128"/>
  <c r="M239" i="127"/>
  <c r="L239" i="127"/>
  <c r="G239" i="128"/>
  <c r="M154" i="127"/>
  <c r="L154" i="127"/>
  <c r="G154" i="128"/>
  <c r="L146" i="127"/>
  <c r="M146" i="127"/>
  <c r="G146" i="128"/>
  <c r="M126" i="127"/>
  <c r="L126" i="127"/>
  <c r="G126" i="128"/>
  <c r="M137" i="127"/>
  <c r="L137" i="127"/>
  <c r="G137" i="128"/>
  <c r="L127" i="127"/>
  <c r="M127" i="127"/>
  <c r="G127" i="128"/>
  <c r="M200" i="127"/>
  <c r="L200" i="127"/>
  <c r="G200" i="128"/>
  <c r="M94" i="127"/>
  <c r="L94" i="127"/>
  <c r="G94" i="128"/>
  <c r="M160" i="127"/>
  <c r="G160" i="128"/>
  <c r="L160" i="127"/>
  <c r="M226" i="127"/>
  <c r="L226" i="127"/>
  <c r="G226" i="128"/>
  <c r="L109" i="127"/>
  <c r="M109" i="127"/>
  <c r="G109" i="128"/>
  <c r="L110" i="127"/>
  <c r="M110" i="127"/>
  <c r="G110" i="128"/>
  <c r="M138" i="127"/>
  <c r="L138" i="127"/>
  <c r="G138" i="128"/>
  <c r="M208" i="126"/>
  <c r="L208" i="126"/>
  <c r="G208" i="127"/>
  <c r="M189" i="127"/>
  <c r="L189" i="127"/>
  <c r="G189" i="128"/>
  <c r="L161" i="127"/>
  <c r="M161" i="127"/>
  <c r="G161" i="128"/>
  <c r="L171" i="126"/>
  <c r="M171" i="126"/>
  <c r="G171" i="127"/>
  <c r="M168" i="127"/>
  <c r="L168" i="127"/>
  <c r="G168" i="128"/>
  <c r="M165" i="127"/>
  <c r="L165" i="127"/>
  <c r="G165" i="128"/>
  <c r="L152" i="127"/>
  <c r="M152" i="127"/>
  <c r="G152" i="128"/>
  <c r="G222" i="128"/>
  <c r="L222" i="127"/>
  <c r="M222" i="127"/>
  <c r="M214" i="127"/>
  <c r="L214" i="127"/>
  <c r="G214" i="128"/>
  <c r="L135" i="128"/>
  <c r="M135" i="128"/>
  <c r="G135" i="129"/>
  <c r="G90" i="128"/>
  <c r="M90" i="127"/>
  <c r="L90" i="127"/>
  <c r="L230" i="127"/>
  <c r="M230" i="127"/>
  <c r="G230" i="128"/>
  <c r="L159" i="127"/>
  <c r="M159" i="127"/>
  <c r="G159" i="128"/>
  <c r="M87" i="127"/>
  <c r="L87" i="127"/>
  <c r="G87" i="128"/>
  <c r="M183" i="127"/>
  <c r="L183" i="127"/>
  <c r="G183" i="128"/>
  <c r="M170" i="126"/>
  <c r="L170" i="126"/>
  <c r="G170" i="127"/>
  <c r="M231" i="126"/>
  <c r="L231" i="126"/>
  <c r="G231" i="127"/>
  <c r="L176" i="126"/>
  <c r="M176" i="126"/>
  <c r="G176" i="127"/>
  <c r="L103" i="126"/>
  <c r="M103" i="126"/>
  <c r="G103" i="127"/>
  <c r="M209" i="127"/>
  <c r="L209" i="127"/>
  <c r="G209" i="128"/>
  <c r="L184" i="127"/>
  <c r="M184" i="127"/>
  <c r="G184" i="128"/>
  <c r="L104" i="127"/>
  <c r="M104" i="127"/>
  <c r="G104" i="128"/>
  <c r="L221" i="126"/>
  <c r="M221" i="126"/>
  <c r="G221" i="127"/>
  <c r="M166" i="127"/>
  <c r="L166" i="127"/>
  <c r="G166" i="128"/>
  <c r="M223" i="127"/>
  <c r="L223" i="127"/>
  <c r="G223" i="128"/>
  <c r="L96" i="126"/>
  <c r="M96" i="126"/>
  <c r="G96" i="127"/>
  <c r="M98" i="127"/>
  <c r="L98" i="127"/>
  <c r="G98" i="128"/>
  <c r="M220" i="127"/>
  <c r="L220" i="127"/>
  <c r="G220" i="128"/>
  <c r="M100" i="127"/>
  <c r="L100" i="127"/>
  <c r="G100" i="128"/>
  <c r="M120" i="128"/>
  <c r="L120" i="128"/>
  <c r="G120" i="129"/>
  <c r="L108" i="127"/>
  <c r="M108" i="127"/>
  <c r="G108" i="128"/>
  <c r="L128" i="127"/>
  <c r="M128" i="127"/>
  <c r="G128" i="128"/>
  <c r="M182" i="128"/>
  <c r="L182" i="128"/>
  <c r="G182" i="129"/>
  <c r="M136" i="126"/>
  <c r="L136" i="126"/>
  <c r="G136" i="127"/>
  <c r="M182" i="129" l="1"/>
  <c r="L182" i="129"/>
  <c r="G182" i="130"/>
  <c r="L220" i="128"/>
  <c r="M220" i="128"/>
  <c r="G220" i="129"/>
  <c r="M166" i="128"/>
  <c r="L166" i="128"/>
  <c r="G166" i="129"/>
  <c r="M209" i="128"/>
  <c r="L209" i="128"/>
  <c r="G209" i="129"/>
  <c r="M170" i="127"/>
  <c r="L170" i="127"/>
  <c r="G170" i="128"/>
  <c r="L230" i="128"/>
  <c r="M230" i="128"/>
  <c r="G230" i="129"/>
  <c r="M171" i="127"/>
  <c r="L171" i="127"/>
  <c r="G171" i="128"/>
  <c r="M138" i="128"/>
  <c r="L138" i="128"/>
  <c r="G138" i="129"/>
  <c r="L126" i="128"/>
  <c r="M126" i="128"/>
  <c r="G126" i="129"/>
  <c r="L188" i="128"/>
  <c r="M188" i="128"/>
  <c r="G188" i="129"/>
  <c r="M236" i="128"/>
  <c r="L236" i="128"/>
  <c r="G236" i="129"/>
  <c r="L194" i="128"/>
  <c r="M194" i="128"/>
  <c r="G194" i="129"/>
  <c r="L169" i="128"/>
  <c r="M169" i="128"/>
  <c r="G169" i="129"/>
  <c r="L235" i="128"/>
  <c r="M235" i="128"/>
  <c r="G235" i="129"/>
  <c r="M164" i="127"/>
  <c r="L164" i="127"/>
  <c r="G164" i="128"/>
  <c r="L147" i="128"/>
  <c r="M147" i="128"/>
  <c r="G147" i="129"/>
  <c r="M234" i="128"/>
  <c r="L234" i="128"/>
  <c r="G234" i="129"/>
  <c r="L125" i="128"/>
  <c r="M125" i="128"/>
  <c r="G125" i="129"/>
  <c r="M238" i="128"/>
  <c r="L238" i="128"/>
  <c r="G238" i="129"/>
  <c r="M86" i="128"/>
  <c r="L86" i="128"/>
  <c r="G86" i="129"/>
  <c r="L155" i="128"/>
  <c r="M155" i="128"/>
  <c r="G155" i="129"/>
  <c r="M229" i="127"/>
  <c r="L229" i="127"/>
  <c r="G229" i="128"/>
  <c r="L105" i="127"/>
  <c r="M105" i="127"/>
  <c r="G105" i="128"/>
  <c r="M101" i="128"/>
  <c r="L101" i="128"/>
  <c r="G101" i="129"/>
  <c r="L91" i="128"/>
  <c r="M91" i="128"/>
  <c r="G91" i="129"/>
  <c r="M216" i="128"/>
  <c r="L216" i="128"/>
  <c r="G216" i="129"/>
  <c r="L196" i="128"/>
  <c r="M196" i="128"/>
  <c r="G196" i="129"/>
  <c r="L83" i="128"/>
  <c r="M83" i="128"/>
  <c r="G83" i="129"/>
  <c r="L173" i="128"/>
  <c r="M173" i="128"/>
  <c r="G173" i="129"/>
  <c r="M124" i="128"/>
  <c r="L124" i="128"/>
  <c r="G124" i="129"/>
  <c r="L112" i="127"/>
  <c r="M112" i="127"/>
  <c r="G112" i="128"/>
  <c r="M172" i="128"/>
  <c r="L172" i="128"/>
  <c r="G172" i="129"/>
  <c r="M114" i="128"/>
  <c r="L114" i="128"/>
  <c r="G114" i="129"/>
  <c r="M148" i="127"/>
  <c r="L148" i="127"/>
  <c r="G148" i="128"/>
  <c r="M203" i="128"/>
  <c r="L203" i="128"/>
  <c r="G203" i="129"/>
  <c r="L106" i="128"/>
  <c r="M106" i="128"/>
  <c r="G106" i="129"/>
  <c r="M191" i="127"/>
  <c r="L191" i="127"/>
  <c r="G191" i="128"/>
  <c r="L121" i="128"/>
  <c r="M121" i="128"/>
  <c r="G121" i="129"/>
  <c r="M223" i="128"/>
  <c r="L223" i="128"/>
  <c r="G223" i="129"/>
  <c r="L184" i="128"/>
  <c r="M184" i="128"/>
  <c r="G184" i="129"/>
  <c r="M168" i="128"/>
  <c r="L168" i="128"/>
  <c r="G168" i="129"/>
  <c r="L218" i="128"/>
  <c r="M218" i="128"/>
  <c r="G218" i="129"/>
  <c r="M117" i="128"/>
  <c r="L117" i="128"/>
  <c r="G117" i="129"/>
  <c r="M198" i="128"/>
  <c r="L198" i="128"/>
  <c r="G198" i="129"/>
  <c r="M88" i="128"/>
  <c r="L88" i="128"/>
  <c r="G88" i="129"/>
  <c r="M144" i="128"/>
  <c r="L144" i="128"/>
  <c r="G144" i="129"/>
  <c r="M122" i="127"/>
  <c r="L122" i="127"/>
  <c r="G122" i="128"/>
  <c r="M113" i="128"/>
  <c r="L113" i="128"/>
  <c r="G113" i="129"/>
  <c r="M195" i="127"/>
  <c r="L195" i="127"/>
  <c r="G195" i="128"/>
  <c r="L211" i="128"/>
  <c r="M211" i="128"/>
  <c r="G211" i="129"/>
  <c r="M227" i="128"/>
  <c r="L227" i="128"/>
  <c r="G227" i="129"/>
  <c r="M132" i="128"/>
  <c r="L132" i="128"/>
  <c r="G132" i="129"/>
  <c r="L140" i="128"/>
  <c r="M140" i="128"/>
  <c r="G140" i="129"/>
  <c r="L156" i="128"/>
  <c r="M156" i="128"/>
  <c r="G156" i="129"/>
  <c r="G157" i="128"/>
  <c r="M157" i="127"/>
  <c r="L157" i="127"/>
  <c r="L142" i="127"/>
  <c r="M142" i="127"/>
  <c r="G142" i="128"/>
  <c r="M158" i="128"/>
  <c r="L158" i="128"/>
  <c r="G158" i="129"/>
  <c r="L149" i="128"/>
  <c r="M149" i="128"/>
  <c r="G149" i="129"/>
  <c r="M204" i="128"/>
  <c r="L204" i="128"/>
  <c r="G204" i="129"/>
  <c r="L99" i="128"/>
  <c r="M99" i="128"/>
  <c r="G99" i="129"/>
  <c r="L141" i="127"/>
  <c r="M141" i="127"/>
  <c r="G141" i="128"/>
  <c r="M134" i="128"/>
  <c r="L134" i="128"/>
  <c r="G134" i="129"/>
  <c r="M92" i="128"/>
  <c r="G92" i="129"/>
  <c r="L92" i="128"/>
  <c r="L181" i="128"/>
  <c r="M181" i="128"/>
  <c r="G181" i="129"/>
  <c r="L95" i="127"/>
  <c r="M95" i="127"/>
  <c r="G95" i="128"/>
  <c r="L210" i="128"/>
  <c r="M210" i="128"/>
  <c r="G210" i="129"/>
  <c r="L89" i="128"/>
  <c r="M89" i="128"/>
  <c r="G89" i="129"/>
  <c r="L136" i="127"/>
  <c r="G136" i="128"/>
  <c r="M136" i="127"/>
  <c r="L231" i="127"/>
  <c r="M231" i="127"/>
  <c r="G231" i="128"/>
  <c r="M90" i="128"/>
  <c r="L90" i="128"/>
  <c r="G90" i="129"/>
  <c r="M160" i="128"/>
  <c r="G160" i="129"/>
  <c r="L160" i="128"/>
  <c r="M93" i="128"/>
  <c r="L93" i="128"/>
  <c r="G93" i="129"/>
  <c r="L120" i="129"/>
  <c r="M120" i="129"/>
  <c r="G120" i="130"/>
  <c r="M96" i="127"/>
  <c r="L96" i="127"/>
  <c r="G96" i="128"/>
  <c r="M104" i="128"/>
  <c r="G104" i="129"/>
  <c r="L104" i="128"/>
  <c r="M176" i="127"/>
  <c r="L176" i="127"/>
  <c r="G176" i="128"/>
  <c r="M87" i="128"/>
  <c r="L87" i="128"/>
  <c r="G87" i="129"/>
  <c r="L135" i="129"/>
  <c r="M135" i="129"/>
  <c r="G135" i="130"/>
  <c r="M222" i="128"/>
  <c r="L222" i="128"/>
  <c r="G222" i="129"/>
  <c r="M165" i="128"/>
  <c r="L165" i="128"/>
  <c r="G165" i="129"/>
  <c r="L189" i="128"/>
  <c r="M189" i="128"/>
  <c r="G189" i="129"/>
  <c r="L109" i="128"/>
  <c r="M109" i="128"/>
  <c r="G109" i="129"/>
  <c r="M127" i="128"/>
  <c r="L127" i="128"/>
  <c r="G127" i="129"/>
  <c r="L154" i="128"/>
  <c r="M154" i="128"/>
  <c r="G154" i="129"/>
  <c r="G119" i="128"/>
  <c r="M119" i="127"/>
  <c r="L119" i="127"/>
  <c r="M118" i="128"/>
  <c r="L118" i="128"/>
  <c r="G118" i="129"/>
  <c r="M217" i="128"/>
  <c r="L217" i="128"/>
  <c r="G217" i="129"/>
  <c r="L162" i="128"/>
  <c r="M162" i="128"/>
  <c r="G162" i="129"/>
  <c r="M133" i="128"/>
  <c r="L133" i="128"/>
  <c r="G133" i="129"/>
  <c r="M213" i="128"/>
  <c r="L213" i="128"/>
  <c r="G213" i="129"/>
  <c r="M167" i="127"/>
  <c r="L167" i="127"/>
  <c r="G167" i="128"/>
  <c r="L232" i="128"/>
  <c r="M232" i="128"/>
  <c r="G232" i="129"/>
  <c r="M186" i="128"/>
  <c r="L186" i="128"/>
  <c r="G186" i="129"/>
  <c r="M201" i="127"/>
  <c r="L201" i="127"/>
  <c r="G201" i="128"/>
  <c r="L179" i="127"/>
  <c r="M179" i="127"/>
  <c r="G179" i="128"/>
  <c r="M193" i="129"/>
  <c r="L193" i="129"/>
  <c r="G193" i="130"/>
  <c r="M102" i="128"/>
  <c r="L102" i="128"/>
  <c r="G102" i="129"/>
  <c r="M107" i="127"/>
  <c r="L107" i="127"/>
  <c r="G107" i="128"/>
  <c r="M163" i="128"/>
  <c r="L163" i="128"/>
  <c r="G163" i="129"/>
  <c r="M150" i="127"/>
  <c r="L150" i="127"/>
  <c r="G150" i="128"/>
  <c r="L153" i="128"/>
  <c r="M153" i="128"/>
  <c r="G153" i="129"/>
  <c r="L224" i="128"/>
  <c r="M224" i="128"/>
  <c r="G224" i="129"/>
  <c r="L145" i="128"/>
  <c r="M145" i="128"/>
  <c r="G145" i="129"/>
  <c r="G130" i="129"/>
  <c r="L130" i="128"/>
  <c r="M130" i="128"/>
  <c r="M139" i="127"/>
  <c r="L139" i="127"/>
  <c r="G139" i="128"/>
  <c r="L219" i="128"/>
  <c r="M219" i="128"/>
  <c r="G219" i="129"/>
  <c r="L180" i="127"/>
  <c r="M180" i="127"/>
  <c r="G180" i="128"/>
  <c r="M207" i="128"/>
  <c r="L207" i="128"/>
  <c r="G207" i="129"/>
  <c r="L151" i="127"/>
  <c r="M151" i="127"/>
  <c r="G151" i="128"/>
  <c r="M85" i="127"/>
  <c r="L85" i="127"/>
  <c r="G85" i="128"/>
  <c r="L100" i="128"/>
  <c r="M100" i="128"/>
  <c r="G100" i="129"/>
  <c r="L159" i="128"/>
  <c r="M159" i="128"/>
  <c r="G159" i="129"/>
  <c r="M214" i="128"/>
  <c r="L214" i="128"/>
  <c r="G214" i="129"/>
  <c r="L208" i="127"/>
  <c r="G208" i="128"/>
  <c r="M208" i="127"/>
  <c r="L226" i="128"/>
  <c r="M226" i="128"/>
  <c r="G226" i="129"/>
  <c r="M137" i="128"/>
  <c r="L137" i="128"/>
  <c r="G137" i="129"/>
  <c r="M239" i="128"/>
  <c r="L239" i="128"/>
  <c r="G239" i="129"/>
  <c r="L128" i="128"/>
  <c r="M128" i="128"/>
  <c r="G128" i="129"/>
  <c r="M108" i="128"/>
  <c r="L108" i="128"/>
  <c r="G108" i="129"/>
  <c r="L98" i="128"/>
  <c r="M98" i="128"/>
  <c r="G98" i="129"/>
  <c r="M221" i="127"/>
  <c r="L221" i="127"/>
  <c r="G221" i="128"/>
  <c r="L103" i="127"/>
  <c r="M103" i="127"/>
  <c r="G103" i="128"/>
  <c r="L183" i="128"/>
  <c r="M183" i="128"/>
  <c r="G183" i="129"/>
  <c r="L152" i="128"/>
  <c r="M152" i="128"/>
  <c r="G152" i="129"/>
  <c r="G161" i="129"/>
  <c r="L161" i="128"/>
  <c r="M161" i="128"/>
  <c r="M110" i="128"/>
  <c r="L110" i="128"/>
  <c r="G110" i="129"/>
  <c r="M94" i="128"/>
  <c r="L94" i="128"/>
  <c r="G94" i="129"/>
  <c r="L200" i="128"/>
  <c r="M200" i="128"/>
  <c r="G200" i="129"/>
  <c r="L146" i="128"/>
  <c r="M146" i="128"/>
  <c r="G146" i="129"/>
  <c r="M237" i="128"/>
  <c r="L237" i="128"/>
  <c r="G237" i="129"/>
  <c r="L131" i="128"/>
  <c r="M131" i="128"/>
  <c r="G131" i="129"/>
  <c r="L178" i="128"/>
  <c r="M178" i="128"/>
  <c r="G178" i="129"/>
  <c r="M192" i="128"/>
  <c r="L192" i="128"/>
  <c r="G192" i="129"/>
  <c r="M228" i="127"/>
  <c r="L228" i="127"/>
  <c r="G228" i="128"/>
  <c r="L187" i="128"/>
  <c r="M187" i="128"/>
  <c r="G187" i="129"/>
  <c r="M129" i="128"/>
  <c r="L129" i="128"/>
  <c r="G129" i="129"/>
  <c r="M123" i="128"/>
  <c r="L123" i="128"/>
  <c r="G123" i="129"/>
  <c r="M143" i="127"/>
  <c r="L143" i="127"/>
  <c r="G143" i="128"/>
  <c r="L177" i="128"/>
  <c r="M177" i="128"/>
  <c r="G177" i="129"/>
  <c r="M202" i="127"/>
  <c r="L202" i="127"/>
  <c r="G202" i="128"/>
  <c r="L111" i="127"/>
  <c r="M111" i="127"/>
  <c r="G111" i="128"/>
  <c r="M185" i="128"/>
  <c r="L185" i="128"/>
  <c r="G185" i="129"/>
  <c r="G97" i="129"/>
  <c r="M97" i="128"/>
  <c r="L97" i="128"/>
  <c r="L190" i="128"/>
  <c r="M190" i="128"/>
  <c r="G190" i="129"/>
  <c r="L233" i="128"/>
  <c r="M233" i="128"/>
  <c r="G233" i="129"/>
  <c r="L215" i="129"/>
  <c r="M215" i="129"/>
  <c r="G215" i="130"/>
  <c r="L197" i="128"/>
  <c r="M197" i="128"/>
  <c r="G197" i="129"/>
  <c r="L199" i="127"/>
  <c r="M199" i="127"/>
  <c r="G199" i="128"/>
  <c r="M84" i="128"/>
  <c r="L84" i="128"/>
  <c r="G84" i="129"/>
  <c r="L205" i="128"/>
  <c r="M205" i="128"/>
  <c r="G205" i="129"/>
  <c r="L116" i="127"/>
  <c r="M116" i="127"/>
  <c r="G116" i="128"/>
  <c r="L174" i="127"/>
  <c r="M174" i="127"/>
  <c r="G174" i="128"/>
  <c r="M115" i="128"/>
  <c r="L115" i="128"/>
  <c r="G115" i="129"/>
  <c r="M206" i="128"/>
  <c r="G206" i="129"/>
  <c r="L206" i="128"/>
  <c r="M225" i="128"/>
  <c r="L225" i="128"/>
  <c r="G225" i="129"/>
  <c r="L175" i="129"/>
  <c r="M175" i="129"/>
  <c r="G175" i="130"/>
  <c r="M212" i="128"/>
  <c r="L212" i="128"/>
  <c r="G212" i="129"/>
  <c r="L84" i="129" l="1"/>
  <c r="M84" i="129"/>
  <c r="G84" i="130"/>
  <c r="M111" i="128"/>
  <c r="L111" i="128"/>
  <c r="G111" i="129"/>
  <c r="M123" i="129"/>
  <c r="L123" i="129"/>
  <c r="G123" i="130"/>
  <c r="M192" i="129"/>
  <c r="L192" i="129"/>
  <c r="G192" i="130"/>
  <c r="L221" i="128"/>
  <c r="M221" i="128"/>
  <c r="G221" i="129"/>
  <c r="M214" i="129"/>
  <c r="L214" i="129"/>
  <c r="G214" i="130"/>
  <c r="M206" i="129"/>
  <c r="L206" i="129"/>
  <c r="G206" i="130"/>
  <c r="M116" i="128"/>
  <c r="L116" i="128"/>
  <c r="G116" i="129"/>
  <c r="M215" i="130"/>
  <c r="L215" i="130"/>
  <c r="G215" i="131"/>
  <c r="M143" i="128"/>
  <c r="L143" i="128"/>
  <c r="G143" i="129"/>
  <c r="M228" i="128"/>
  <c r="L228" i="128"/>
  <c r="G228" i="129"/>
  <c r="L103" i="128"/>
  <c r="M103" i="128"/>
  <c r="G103" i="129"/>
  <c r="M85" i="128"/>
  <c r="L85" i="128"/>
  <c r="G85" i="129"/>
  <c r="L224" i="129"/>
  <c r="M224" i="129"/>
  <c r="G224" i="130"/>
  <c r="L102" i="129"/>
  <c r="M102" i="129"/>
  <c r="G102" i="130"/>
  <c r="L175" i="130"/>
  <c r="M175" i="130"/>
  <c r="G175" i="131"/>
  <c r="M174" i="128"/>
  <c r="L174" i="128"/>
  <c r="G174" i="129"/>
  <c r="M197" i="129"/>
  <c r="L197" i="129"/>
  <c r="G197" i="130"/>
  <c r="L177" i="129"/>
  <c r="M177" i="129"/>
  <c r="G177" i="130"/>
  <c r="M187" i="129"/>
  <c r="L187" i="129"/>
  <c r="G187" i="130"/>
  <c r="M131" i="129"/>
  <c r="L131" i="129"/>
  <c r="G131" i="130"/>
  <c r="M94" i="129"/>
  <c r="L94" i="129"/>
  <c r="G94" i="130"/>
  <c r="M161" i="129"/>
  <c r="L161" i="129"/>
  <c r="G161" i="130"/>
  <c r="M183" i="129"/>
  <c r="L183" i="129"/>
  <c r="G183" i="130"/>
  <c r="L108" i="129"/>
  <c r="M108" i="129"/>
  <c r="G108" i="130"/>
  <c r="L226" i="129"/>
  <c r="G226" i="130"/>
  <c r="M226" i="129"/>
  <c r="M208" i="128"/>
  <c r="L208" i="128"/>
  <c r="G208" i="129"/>
  <c r="G100" i="130"/>
  <c r="M100" i="129"/>
  <c r="L100" i="129"/>
  <c r="L180" i="128"/>
  <c r="M180" i="128"/>
  <c r="G180" i="129"/>
  <c r="M145" i="129"/>
  <c r="L145" i="129"/>
  <c r="G145" i="130"/>
  <c r="L107" i="128"/>
  <c r="M107" i="128"/>
  <c r="G107" i="129"/>
  <c r="L201" i="128"/>
  <c r="M201" i="128"/>
  <c r="G201" i="129"/>
  <c r="L213" i="129"/>
  <c r="M213" i="129"/>
  <c r="G213" i="130"/>
  <c r="M118" i="129"/>
  <c r="L118" i="129"/>
  <c r="G118" i="130"/>
  <c r="M109" i="129"/>
  <c r="L109" i="129"/>
  <c r="G109" i="130"/>
  <c r="L135" i="130"/>
  <c r="M135" i="130"/>
  <c r="G135" i="131"/>
  <c r="M96" i="128"/>
  <c r="L96" i="128"/>
  <c r="G96" i="129"/>
  <c r="L90" i="129"/>
  <c r="M90" i="129"/>
  <c r="G90" i="130"/>
  <c r="L210" i="129"/>
  <c r="M210" i="129"/>
  <c r="G210" i="130"/>
  <c r="L134" i="129"/>
  <c r="M134" i="129"/>
  <c r="G134" i="130"/>
  <c r="L149" i="129"/>
  <c r="M149" i="129"/>
  <c r="G149" i="130"/>
  <c r="L156" i="129"/>
  <c r="M156" i="129"/>
  <c r="G156" i="130"/>
  <c r="L211" i="129"/>
  <c r="M211" i="129"/>
  <c r="G211" i="130"/>
  <c r="L144" i="129"/>
  <c r="M144" i="129"/>
  <c r="G144" i="130"/>
  <c r="L218" i="129"/>
  <c r="M218" i="129"/>
  <c r="G218" i="130"/>
  <c r="L121" i="129"/>
  <c r="M121" i="129"/>
  <c r="G121" i="130"/>
  <c r="M148" i="128"/>
  <c r="L148" i="128"/>
  <c r="G148" i="129"/>
  <c r="L124" i="129"/>
  <c r="M124" i="129"/>
  <c r="G124" i="130"/>
  <c r="M91" i="129"/>
  <c r="L91" i="129"/>
  <c r="G91" i="130"/>
  <c r="L155" i="129"/>
  <c r="M155" i="129"/>
  <c r="G155" i="130"/>
  <c r="L234" i="129"/>
  <c r="M234" i="129"/>
  <c r="G234" i="130"/>
  <c r="M169" i="129"/>
  <c r="L169" i="129"/>
  <c r="G169" i="130"/>
  <c r="L126" i="129"/>
  <c r="M126" i="129"/>
  <c r="G126" i="130"/>
  <c r="M170" i="128"/>
  <c r="L170" i="128"/>
  <c r="G170" i="129"/>
  <c r="M182" i="130"/>
  <c r="L182" i="130"/>
  <c r="G182" i="131"/>
  <c r="M205" i="129"/>
  <c r="L205" i="129"/>
  <c r="G205" i="130"/>
  <c r="L233" i="129"/>
  <c r="M233" i="129"/>
  <c r="G233" i="130"/>
  <c r="M151" i="128"/>
  <c r="L151" i="128"/>
  <c r="G151" i="129"/>
  <c r="L225" i="129"/>
  <c r="M225" i="129"/>
  <c r="G225" i="130"/>
  <c r="M185" i="129"/>
  <c r="L185" i="129"/>
  <c r="G185" i="130"/>
  <c r="M237" i="129"/>
  <c r="L237" i="129"/>
  <c r="G237" i="130"/>
  <c r="L110" i="129"/>
  <c r="M110" i="129"/>
  <c r="G110" i="130"/>
  <c r="L219" i="129"/>
  <c r="M219" i="129"/>
  <c r="G219" i="130"/>
  <c r="M130" i="129"/>
  <c r="L130" i="129"/>
  <c r="G130" i="130"/>
  <c r="L153" i="129"/>
  <c r="M153" i="129"/>
  <c r="G153" i="130"/>
  <c r="M186" i="129"/>
  <c r="G186" i="130"/>
  <c r="L186" i="129"/>
  <c r="L189" i="129"/>
  <c r="M189" i="129"/>
  <c r="G189" i="130"/>
  <c r="M87" i="129"/>
  <c r="L87" i="129"/>
  <c r="G87" i="130"/>
  <c r="M95" i="128"/>
  <c r="L95" i="128"/>
  <c r="G95" i="129"/>
  <c r="M212" i="129"/>
  <c r="L212" i="129"/>
  <c r="G212" i="130"/>
  <c r="L115" i="129"/>
  <c r="M115" i="129"/>
  <c r="G115" i="130"/>
  <c r="L199" i="128"/>
  <c r="M199" i="128"/>
  <c r="G199" i="129"/>
  <c r="M190" i="129"/>
  <c r="L190" i="129"/>
  <c r="G190" i="130"/>
  <c r="M202" i="128"/>
  <c r="L202" i="128"/>
  <c r="G202" i="129"/>
  <c r="L129" i="129"/>
  <c r="M129" i="129"/>
  <c r="G129" i="130"/>
  <c r="M178" i="129"/>
  <c r="L178" i="129"/>
  <c r="G178" i="130"/>
  <c r="L200" i="129"/>
  <c r="M200" i="129"/>
  <c r="G200" i="130"/>
  <c r="M152" i="129"/>
  <c r="L152" i="129"/>
  <c r="G152" i="130"/>
  <c r="M98" i="129"/>
  <c r="L98" i="129"/>
  <c r="G98" i="130"/>
  <c r="M137" i="129"/>
  <c r="L137" i="129"/>
  <c r="G137" i="130"/>
  <c r="L159" i="129"/>
  <c r="M159" i="129"/>
  <c r="G159" i="130"/>
  <c r="M207" i="129"/>
  <c r="L207" i="129"/>
  <c r="G207" i="130"/>
  <c r="M163" i="129"/>
  <c r="L163" i="129"/>
  <c r="G163" i="130"/>
  <c r="M179" i="128"/>
  <c r="L179" i="128"/>
  <c r="G179" i="129"/>
  <c r="L167" i="128"/>
  <c r="M167" i="128"/>
  <c r="G167" i="129"/>
  <c r="M217" i="129"/>
  <c r="G217" i="130"/>
  <c r="L217" i="129"/>
  <c r="M119" i="128"/>
  <c r="L119" i="128"/>
  <c r="G119" i="129"/>
  <c r="L127" i="129"/>
  <c r="G127" i="130"/>
  <c r="M127" i="129"/>
  <c r="M222" i="129"/>
  <c r="L222" i="129"/>
  <c r="G222" i="130"/>
  <c r="M89" i="129"/>
  <c r="L89" i="129"/>
  <c r="G89" i="130"/>
  <c r="M204" i="129"/>
  <c r="L204" i="129"/>
  <c r="G204" i="130"/>
  <c r="L227" i="129"/>
  <c r="G227" i="130"/>
  <c r="M227" i="129"/>
  <c r="L122" i="128"/>
  <c r="M122" i="128"/>
  <c r="G122" i="129"/>
  <c r="L117" i="129"/>
  <c r="M117" i="129"/>
  <c r="G117" i="130"/>
  <c r="G223" i="130"/>
  <c r="L223" i="129"/>
  <c r="M223" i="129"/>
  <c r="M203" i="129"/>
  <c r="L203" i="129"/>
  <c r="G203" i="130"/>
  <c r="M112" i="128"/>
  <c r="L112" i="128"/>
  <c r="G112" i="129"/>
  <c r="M216" i="129"/>
  <c r="L216" i="129"/>
  <c r="G216" i="130"/>
  <c r="M229" i="128"/>
  <c r="G229" i="129"/>
  <c r="L229" i="128"/>
  <c r="L125" i="129"/>
  <c r="M125" i="129"/>
  <c r="G125" i="130"/>
  <c r="L235" i="129"/>
  <c r="M235" i="129"/>
  <c r="G235" i="130"/>
  <c r="L188" i="129"/>
  <c r="M188" i="129"/>
  <c r="G188" i="130"/>
  <c r="M230" i="129"/>
  <c r="L230" i="129"/>
  <c r="G230" i="130"/>
  <c r="M220" i="129"/>
  <c r="L220" i="129"/>
  <c r="G220" i="130"/>
  <c r="M239" i="129"/>
  <c r="L239" i="129"/>
  <c r="G239" i="130"/>
  <c r="M150" i="128"/>
  <c r="L150" i="128"/>
  <c r="G150" i="129"/>
  <c r="L193" i="130"/>
  <c r="M193" i="130"/>
  <c r="G193" i="131"/>
  <c r="M232" i="129"/>
  <c r="L232" i="129"/>
  <c r="G232" i="130"/>
  <c r="L162" i="129"/>
  <c r="M162" i="129"/>
  <c r="G162" i="130"/>
  <c r="M154" i="129"/>
  <c r="L154" i="129"/>
  <c r="G154" i="130"/>
  <c r="M165" i="129"/>
  <c r="L165" i="129"/>
  <c r="G165" i="130"/>
  <c r="L176" i="128"/>
  <c r="M176" i="128"/>
  <c r="G176" i="129"/>
  <c r="M104" i="129"/>
  <c r="G104" i="130"/>
  <c r="L104" i="129"/>
  <c r="M93" i="129"/>
  <c r="L93" i="129"/>
  <c r="G93" i="130"/>
  <c r="L160" i="129"/>
  <c r="M160" i="129"/>
  <c r="G160" i="130"/>
  <c r="M181" i="129"/>
  <c r="L181" i="129"/>
  <c r="G181" i="130"/>
  <c r="L92" i="129"/>
  <c r="M92" i="129"/>
  <c r="G92" i="130"/>
  <c r="M99" i="129"/>
  <c r="L99" i="129"/>
  <c r="G99" i="130"/>
  <c r="L142" i="128"/>
  <c r="M142" i="128"/>
  <c r="G142" i="129"/>
  <c r="L132" i="129"/>
  <c r="M132" i="129"/>
  <c r="G132" i="130"/>
  <c r="G113" i="130"/>
  <c r="L113" i="129"/>
  <c r="M113" i="129"/>
  <c r="M198" i="129"/>
  <c r="L198" i="129"/>
  <c r="G198" i="130"/>
  <c r="L184" i="129"/>
  <c r="M184" i="129"/>
  <c r="G184" i="130"/>
  <c r="M106" i="129"/>
  <c r="L106" i="129"/>
  <c r="G106" i="130"/>
  <c r="L172" i="129"/>
  <c r="M172" i="129"/>
  <c r="G172" i="130"/>
  <c r="L83" i="129"/>
  <c r="M83" i="129"/>
  <c r="G83" i="130"/>
  <c r="M196" i="129"/>
  <c r="L196" i="129"/>
  <c r="G196" i="130"/>
  <c r="M105" i="128"/>
  <c r="L105" i="128"/>
  <c r="G105" i="129"/>
  <c r="L238" i="129"/>
  <c r="M238" i="129"/>
  <c r="G238" i="130"/>
  <c r="M164" i="128"/>
  <c r="L164" i="128"/>
  <c r="G164" i="129"/>
  <c r="L236" i="129"/>
  <c r="M236" i="129"/>
  <c r="G236" i="130"/>
  <c r="L171" i="128"/>
  <c r="M171" i="128"/>
  <c r="G171" i="129"/>
  <c r="L166" i="129"/>
  <c r="M166" i="129"/>
  <c r="G166" i="130"/>
  <c r="L97" i="129"/>
  <c r="M97" i="129"/>
  <c r="G97" i="130"/>
  <c r="L146" i="129"/>
  <c r="M146" i="129"/>
  <c r="G146" i="130"/>
  <c r="M139" i="128"/>
  <c r="L139" i="128"/>
  <c r="G139" i="129"/>
  <c r="L128" i="129"/>
  <c r="M128" i="129"/>
  <c r="G128" i="130"/>
  <c r="L133" i="129"/>
  <c r="M133" i="129"/>
  <c r="G133" i="130"/>
  <c r="L120" i="130"/>
  <c r="M120" i="130"/>
  <c r="G120" i="131"/>
  <c r="M231" i="128"/>
  <c r="L231" i="128"/>
  <c r="G231" i="129"/>
  <c r="L136" i="128"/>
  <c r="M136" i="128"/>
  <c r="G136" i="129"/>
  <c r="M141" i="128"/>
  <c r="L141" i="128"/>
  <c r="G141" i="129"/>
  <c r="L158" i="129"/>
  <c r="M158" i="129"/>
  <c r="G158" i="130"/>
  <c r="L157" i="128"/>
  <c r="M157" i="128"/>
  <c r="G157" i="129"/>
  <c r="L140" i="129"/>
  <c r="M140" i="129"/>
  <c r="G140" i="130"/>
  <c r="M195" i="128"/>
  <c r="L195" i="128"/>
  <c r="G195" i="129"/>
  <c r="L88" i="129"/>
  <c r="M88" i="129"/>
  <c r="G88" i="130"/>
  <c r="M168" i="129"/>
  <c r="L168" i="129"/>
  <c r="G168" i="130"/>
  <c r="L191" i="128"/>
  <c r="M191" i="128"/>
  <c r="G191" i="129"/>
  <c r="M114" i="129"/>
  <c r="L114" i="129"/>
  <c r="G114" i="130"/>
  <c r="L173" i="129"/>
  <c r="M173" i="129"/>
  <c r="G173" i="130"/>
  <c r="M101" i="129"/>
  <c r="L101" i="129"/>
  <c r="G101" i="130"/>
  <c r="L86" i="129"/>
  <c r="M86" i="129"/>
  <c r="G86" i="130"/>
  <c r="M147" i="129"/>
  <c r="L147" i="129"/>
  <c r="G147" i="130"/>
  <c r="L194" i="129"/>
  <c r="M194" i="129"/>
  <c r="G194" i="130"/>
  <c r="L138" i="129"/>
  <c r="M138" i="129"/>
  <c r="G138" i="130"/>
  <c r="G209" i="130"/>
  <c r="M209" i="129"/>
  <c r="L209" i="129"/>
  <c r="M166" i="130" l="1"/>
  <c r="L166" i="130"/>
  <c r="G166" i="131"/>
  <c r="M176" i="129"/>
  <c r="L176" i="129"/>
  <c r="G176" i="130"/>
  <c r="M209" i="130"/>
  <c r="L209" i="130"/>
  <c r="G209" i="131"/>
  <c r="L194" i="130"/>
  <c r="M194" i="130"/>
  <c r="G194" i="131"/>
  <c r="L114" i="130"/>
  <c r="M114" i="130"/>
  <c r="G114" i="131"/>
  <c r="L164" i="129"/>
  <c r="M164" i="129"/>
  <c r="G164" i="130"/>
  <c r="M112" i="129"/>
  <c r="L112" i="129"/>
  <c r="G112" i="130"/>
  <c r="L223" i="130"/>
  <c r="M223" i="130"/>
  <c r="G223" i="131"/>
  <c r="M127" i="130"/>
  <c r="L127" i="130"/>
  <c r="G127" i="131"/>
  <c r="M153" i="130"/>
  <c r="L153" i="130"/>
  <c r="G153" i="131"/>
  <c r="M237" i="130"/>
  <c r="L237" i="130"/>
  <c r="G237" i="131"/>
  <c r="M233" i="130"/>
  <c r="L233" i="130"/>
  <c r="G233" i="131"/>
  <c r="L138" i="130"/>
  <c r="M138" i="130"/>
  <c r="G138" i="131"/>
  <c r="L101" i="130"/>
  <c r="M101" i="130"/>
  <c r="G101" i="131"/>
  <c r="L173" i="130"/>
  <c r="M173" i="130"/>
  <c r="G173" i="131"/>
  <c r="M88" i="130"/>
  <c r="L88" i="130"/>
  <c r="G88" i="131"/>
  <c r="M158" i="130"/>
  <c r="L158" i="130"/>
  <c r="G158" i="131"/>
  <c r="L120" i="131"/>
  <c r="M120" i="131"/>
  <c r="G120" i="132"/>
  <c r="L146" i="130"/>
  <c r="M146" i="130"/>
  <c r="G146" i="131"/>
  <c r="M236" i="130"/>
  <c r="L236" i="130"/>
  <c r="G236" i="131"/>
  <c r="L196" i="130"/>
  <c r="M196" i="130"/>
  <c r="G196" i="131"/>
  <c r="L198" i="130"/>
  <c r="M198" i="130"/>
  <c r="G198" i="131"/>
  <c r="L99" i="130"/>
  <c r="M99" i="130"/>
  <c r="G99" i="131"/>
  <c r="L93" i="130"/>
  <c r="M93" i="130"/>
  <c r="G93" i="131"/>
  <c r="M104" i="130"/>
  <c r="L104" i="130"/>
  <c r="G104" i="131"/>
  <c r="M154" i="130"/>
  <c r="L154" i="130"/>
  <c r="G154" i="131"/>
  <c r="M150" i="129"/>
  <c r="L150" i="129"/>
  <c r="G150" i="130"/>
  <c r="M188" i="130"/>
  <c r="L188" i="130"/>
  <c r="G188" i="131"/>
  <c r="L216" i="130"/>
  <c r="M216" i="130"/>
  <c r="G216" i="131"/>
  <c r="M117" i="130"/>
  <c r="L117" i="130"/>
  <c r="G117" i="131"/>
  <c r="M89" i="130"/>
  <c r="L89" i="130"/>
  <c r="G89" i="131"/>
  <c r="L207" i="130"/>
  <c r="M207" i="130"/>
  <c r="G207" i="131"/>
  <c r="L152" i="130"/>
  <c r="M152" i="130"/>
  <c r="G152" i="131"/>
  <c r="M202" i="129"/>
  <c r="L202" i="129"/>
  <c r="G202" i="130"/>
  <c r="M212" i="130"/>
  <c r="L212" i="130"/>
  <c r="G212" i="131"/>
  <c r="L110" i="130"/>
  <c r="M110" i="130"/>
  <c r="G110" i="131"/>
  <c r="L151" i="129"/>
  <c r="G151" i="130"/>
  <c r="M151" i="129"/>
  <c r="L170" i="129"/>
  <c r="M170" i="129"/>
  <c r="G170" i="130"/>
  <c r="L155" i="130"/>
  <c r="M155" i="130"/>
  <c r="G155" i="131"/>
  <c r="M218" i="130"/>
  <c r="L218" i="130"/>
  <c r="G218" i="131"/>
  <c r="G149" i="131"/>
  <c r="L149" i="130"/>
  <c r="M149" i="130"/>
  <c r="L96" i="129"/>
  <c r="M96" i="129"/>
  <c r="G96" i="130"/>
  <c r="M213" i="130"/>
  <c r="G213" i="131"/>
  <c r="L213" i="130"/>
  <c r="L180" i="129"/>
  <c r="M180" i="129"/>
  <c r="G180" i="130"/>
  <c r="M108" i="130"/>
  <c r="L108" i="130"/>
  <c r="G108" i="131"/>
  <c r="L131" i="130"/>
  <c r="M131" i="130"/>
  <c r="G131" i="131"/>
  <c r="M174" i="129"/>
  <c r="L174" i="129"/>
  <c r="G174" i="130"/>
  <c r="L85" i="129"/>
  <c r="M85" i="129"/>
  <c r="G85" i="130"/>
  <c r="M215" i="131"/>
  <c r="L215" i="131"/>
  <c r="G215" i="132"/>
  <c r="M221" i="129"/>
  <c r="L221" i="129"/>
  <c r="G221" i="130"/>
  <c r="L84" i="130"/>
  <c r="M84" i="130"/>
  <c r="G84" i="131"/>
  <c r="L191" i="129"/>
  <c r="G191" i="130"/>
  <c r="M191" i="129"/>
  <c r="L238" i="130"/>
  <c r="M238" i="130"/>
  <c r="G238" i="131"/>
  <c r="L132" i="130"/>
  <c r="M132" i="130"/>
  <c r="G132" i="131"/>
  <c r="L220" i="130"/>
  <c r="M220" i="130"/>
  <c r="G220" i="131"/>
  <c r="L195" i="129"/>
  <c r="M195" i="129"/>
  <c r="G195" i="130"/>
  <c r="M141" i="129"/>
  <c r="L141" i="129"/>
  <c r="G141" i="130"/>
  <c r="M133" i="130"/>
  <c r="L133" i="130"/>
  <c r="G133" i="131"/>
  <c r="L83" i="130"/>
  <c r="G83" i="131"/>
  <c r="M83" i="130"/>
  <c r="M239" i="130"/>
  <c r="L239" i="130"/>
  <c r="G239" i="131"/>
  <c r="L122" i="129"/>
  <c r="M122" i="129"/>
  <c r="G122" i="130"/>
  <c r="M222" i="130"/>
  <c r="G222" i="131"/>
  <c r="L222" i="130"/>
  <c r="M167" i="129"/>
  <c r="L167" i="129"/>
  <c r="G167" i="130"/>
  <c r="M159" i="130"/>
  <c r="L159" i="130"/>
  <c r="G159" i="131"/>
  <c r="M200" i="130"/>
  <c r="L200" i="130"/>
  <c r="G200" i="131"/>
  <c r="M190" i="130"/>
  <c r="L190" i="130"/>
  <c r="G190" i="131"/>
  <c r="M124" i="130"/>
  <c r="L124" i="130"/>
  <c r="G124" i="131"/>
  <c r="L86" i="130"/>
  <c r="M86" i="130"/>
  <c r="G86" i="131"/>
  <c r="M168" i="130"/>
  <c r="L168" i="130"/>
  <c r="G168" i="131"/>
  <c r="L157" i="129"/>
  <c r="M157" i="129"/>
  <c r="G157" i="130"/>
  <c r="L231" i="129"/>
  <c r="M231" i="129"/>
  <c r="G231" i="130"/>
  <c r="M139" i="129"/>
  <c r="L139" i="129"/>
  <c r="G139" i="130"/>
  <c r="M171" i="129"/>
  <c r="L171" i="129"/>
  <c r="G171" i="130"/>
  <c r="L105" i="129"/>
  <c r="M105" i="129"/>
  <c r="G105" i="130"/>
  <c r="M184" i="130"/>
  <c r="L184" i="130"/>
  <c r="G184" i="131"/>
  <c r="L113" i="130"/>
  <c r="M113" i="130"/>
  <c r="G113" i="131"/>
  <c r="L142" i="129"/>
  <c r="M142" i="129"/>
  <c r="G142" i="130"/>
  <c r="M160" i="130"/>
  <c r="L160" i="130"/>
  <c r="G160" i="131"/>
  <c r="L165" i="130"/>
  <c r="M165" i="130"/>
  <c r="G165" i="131"/>
  <c r="L193" i="131"/>
  <c r="M193" i="131"/>
  <c r="G193" i="132"/>
  <c r="M230" i="130"/>
  <c r="L230" i="130"/>
  <c r="G230" i="131"/>
  <c r="L204" i="130"/>
  <c r="M204" i="130"/>
  <c r="G204" i="131"/>
  <c r="M119" i="129"/>
  <c r="L119" i="129"/>
  <c r="G119" i="130"/>
  <c r="M217" i="130"/>
  <c r="L217" i="130"/>
  <c r="G217" i="131"/>
  <c r="M163" i="130"/>
  <c r="L163" i="130"/>
  <c r="G163" i="131"/>
  <c r="G98" i="131"/>
  <c r="L98" i="130"/>
  <c r="M98" i="130"/>
  <c r="M129" i="130"/>
  <c r="L129" i="130"/>
  <c r="G129" i="131"/>
  <c r="M115" i="130"/>
  <c r="L115" i="130"/>
  <c r="G115" i="131"/>
  <c r="L189" i="130"/>
  <c r="M189" i="130"/>
  <c r="G189" i="131"/>
  <c r="L186" i="130"/>
  <c r="G186" i="131"/>
  <c r="M186" i="130"/>
  <c r="L219" i="130"/>
  <c r="M219" i="130"/>
  <c r="G219" i="131"/>
  <c r="L225" i="130"/>
  <c r="M225" i="130"/>
  <c r="G225" i="131"/>
  <c r="M182" i="131"/>
  <c r="L182" i="131"/>
  <c r="G182" i="132"/>
  <c r="L234" i="130"/>
  <c r="M234" i="130"/>
  <c r="G234" i="131"/>
  <c r="M121" i="130"/>
  <c r="L121" i="130"/>
  <c r="G121" i="131"/>
  <c r="G156" i="131"/>
  <c r="M156" i="130"/>
  <c r="L156" i="130"/>
  <c r="L90" i="130"/>
  <c r="M90" i="130"/>
  <c r="G90" i="131"/>
  <c r="L118" i="130"/>
  <c r="M118" i="130"/>
  <c r="G118" i="131"/>
  <c r="M145" i="130"/>
  <c r="L145" i="130"/>
  <c r="G145" i="131"/>
  <c r="M100" i="130"/>
  <c r="L100" i="130"/>
  <c r="G100" i="131"/>
  <c r="M94" i="130"/>
  <c r="L94" i="130"/>
  <c r="G94" i="131"/>
  <c r="L197" i="130"/>
  <c r="M197" i="130"/>
  <c r="G197" i="131"/>
  <c r="L224" i="130"/>
  <c r="M224" i="130"/>
  <c r="G224" i="131"/>
  <c r="M143" i="129"/>
  <c r="L143" i="129"/>
  <c r="G143" i="130"/>
  <c r="M214" i="130"/>
  <c r="L214" i="130"/>
  <c r="G214" i="131"/>
  <c r="L111" i="129"/>
  <c r="M111" i="129"/>
  <c r="G111" i="130"/>
  <c r="M136" i="129"/>
  <c r="L136" i="129"/>
  <c r="G136" i="130"/>
  <c r="L128" i="130"/>
  <c r="M128" i="130"/>
  <c r="G128" i="131"/>
  <c r="M106" i="130"/>
  <c r="L106" i="130"/>
  <c r="G106" i="131"/>
  <c r="L181" i="130"/>
  <c r="M181" i="130"/>
  <c r="G181" i="131"/>
  <c r="M232" i="130"/>
  <c r="G232" i="131"/>
  <c r="L232" i="130"/>
  <c r="L125" i="130"/>
  <c r="M125" i="130"/>
  <c r="G125" i="131"/>
  <c r="L203" i="130"/>
  <c r="M203" i="130"/>
  <c r="G203" i="131"/>
  <c r="G179" i="130"/>
  <c r="L179" i="129"/>
  <c r="M179" i="129"/>
  <c r="L137" i="130"/>
  <c r="M137" i="130"/>
  <c r="G137" i="131"/>
  <c r="M178" i="130"/>
  <c r="L178" i="130"/>
  <c r="G178" i="131"/>
  <c r="M199" i="129"/>
  <c r="L199" i="129"/>
  <c r="G199" i="130"/>
  <c r="M87" i="130"/>
  <c r="L87" i="130"/>
  <c r="G87" i="131"/>
  <c r="M130" i="130"/>
  <c r="L130" i="130"/>
  <c r="G130" i="131"/>
  <c r="L185" i="130"/>
  <c r="M185" i="130"/>
  <c r="G185" i="131"/>
  <c r="L205" i="130"/>
  <c r="M205" i="130"/>
  <c r="G205" i="131"/>
  <c r="M169" i="130"/>
  <c r="L169" i="130"/>
  <c r="G169" i="131"/>
  <c r="L148" i="129"/>
  <c r="M148" i="129"/>
  <c r="G148" i="130"/>
  <c r="M211" i="130"/>
  <c r="L211" i="130"/>
  <c r="G211" i="131"/>
  <c r="L210" i="130"/>
  <c r="G210" i="131"/>
  <c r="M210" i="130"/>
  <c r="L109" i="130"/>
  <c r="M109" i="130"/>
  <c r="G109" i="131"/>
  <c r="L107" i="129"/>
  <c r="M107" i="129"/>
  <c r="G107" i="130"/>
  <c r="L208" i="129"/>
  <c r="M208" i="129"/>
  <c r="G208" i="130"/>
  <c r="M226" i="130"/>
  <c r="L226" i="130"/>
  <c r="G226" i="131"/>
  <c r="M161" i="130"/>
  <c r="L161" i="130"/>
  <c r="G161" i="131"/>
  <c r="M177" i="130"/>
  <c r="L177" i="130"/>
  <c r="G177" i="131"/>
  <c r="M102" i="130"/>
  <c r="L102" i="130"/>
  <c r="G102" i="131"/>
  <c r="L228" i="129"/>
  <c r="M228" i="129"/>
  <c r="G228" i="130"/>
  <c r="M206" i="130"/>
  <c r="L206" i="130"/>
  <c r="G206" i="131"/>
  <c r="L123" i="130"/>
  <c r="M123" i="130"/>
  <c r="G123" i="131"/>
  <c r="L147" i="130"/>
  <c r="M147" i="130"/>
  <c r="G147" i="131"/>
  <c r="L140" i="130"/>
  <c r="M140" i="130"/>
  <c r="G140" i="131"/>
  <c r="M229" i="129"/>
  <c r="L229" i="129"/>
  <c r="G229" i="130"/>
  <c r="L97" i="130"/>
  <c r="M97" i="130"/>
  <c r="G97" i="131"/>
  <c r="L172" i="130"/>
  <c r="M172" i="130"/>
  <c r="G172" i="131"/>
  <c r="L92" i="130"/>
  <c r="M92" i="130"/>
  <c r="G92" i="131"/>
  <c r="L162" i="130"/>
  <c r="M162" i="130"/>
  <c r="G162" i="131"/>
  <c r="L235" i="130"/>
  <c r="M235" i="130"/>
  <c r="G235" i="131"/>
  <c r="L227" i="130"/>
  <c r="M227" i="130"/>
  <c r="G227" i="131"/>
  <c r="L95" i="129"/>
  <c r="M95" i="129"/>
  <c r="G95" i="130"/>
  <c r="L126" i="130"/>
  <c r="M126" i="130"/>
  <c r="G126" i="131"/>
  <c r="M91" i="130"/>
  <c r="L91" i="130"/>
  <c r="G91" i="131"/>
  <c r="L144" i="130"/>
  <c r="G144" i="131"/>
  <c r="M144" i="130"/>
  <c r="L134" i="130"/>
  <c r="M134" i="130"/>
  <c r="G134" i="131"/>
  <c r="M135" i="131"/>
  <c r="L135" i="131"/>
  <c r="G135" i="132"/>
  <c r="G201" i="130"/>
  <c r="M201" i="129"/>
  <c r="L201" i="129"/>
  <c r="L183" i="130"/>
  <c r="M183" i="130"/>
  <c r="G183" i="131"/>
  <c r="L187" i="130"/>
  <c r="M187" i="130"/>
  <c r="G187" i="131"/>
  <c r="M175" i="131"/>
  <c r="L175" i="131"/>
  <c r="G175" i="132"/>
  <c r="M103" i="129"/>
  <c r="L103" i="129"/>
  <c r="G103" i="130"/>
  <c r="M116" i="129"/>
  <c r="L116" i="129"/>
  <c r="G116" i="130"/>
  <c r="M192" i="130"/>
  <c r="L192" i="130"/>
  <c r="G192" i="131"/>
  <c r="L87" i="131" l="1"/>
  <c r="M87" i="131"/>
  <c r="G87" i="132"/>
  <c r="M118" i="131"/>
  <c r="L118" i="131"/>
  <c r="G118" i="132"/>
  <c r="L91" i="131"/>
  <c r="M91" i="131"/>
  <c r="G91" i="132"/>
  <c r="M177" i="131"/>
  <c r="L177" i="131"/>
  <c r="G177" i="132"/>
  <c r="L130" i="131"/>
  <c r="M130" i="131"/>
  <c r="G130" i="132"/>
  <c r="L137" i="131"/>
  <c r="M137" i="131"/>
  <c r="G137" i="132"/>
  <c r="L224" i="131"/>
  <c r="M224" i="131"/>
  <c r="G224" i="132"/>
  <c r="M121" i="131"/>
  <c r="L121" i="131"/>
  <c r="G121" i="132"/>
  <c r="L219" i="131"/>
  <c r="M219" i="131"/>
  <c r="G219" i="132"/>
  <c r="M129" i="131"/>
  <c r="L129" i="131"/>
  <c r="G129" i="132"/>
  <c r="L119" i="130"/>
  <c r="M119" i="130"/>
  <c r="G119" i="131"/>
  <c r="L231" i="130"/>
  <c r="M231" i="130"/>
  <c r="G231" i="131"/>
  <c r="M124" i="131"/>
  <c r="L124" i="131"/>
  <c r="G124" i="132"/>
  <c r="M167" i="130"/>
  <c r="L167" i="130"/>
  <c r="G167" i="131"/>
  <c r="L133" i="131"/>
  <c r="G133" i="132"/>
  <c r="M133" i="131"/>
  <c r="M132" i="131"/>
  <c r="L132" i="131"/>
  <c r="G132" i="132"/>
  <c r="M170" i="130"/>
  <c r="L170" i="130"/>
  <c r="G170" i="131"/>
  <c r="L116" i="130"/>
  <c r="M116" i="130"/>
  <c r="G116" i="131"/>
  <c r="L183" i="131"/>
  <c r="M183" i="131"/>
  <c r="G183" i="132"/>
  <c r="L227" i="131"/>
  <c r="M227" i="131"/>
  <c r="G227" i="132"/>
  <c r="M172" i="131"/>
  <c r="L172" i="131"/>
  <c r="G172" i="132"/>
  <c r="L147" i="131"/>
  <c r="M147" i="131"/>
  <c r="G147" i="132"/>
  <c r="L102" i="131"/>
  <c r="M102" i="131"/>
  <c r="G102" i="132"/>
  <c r="L208" i="130"/>
  <c r="M208" i="130"/>
  <c r="G208" i="131"/>
  <c r="M211" i="131"/>
  <c r="L211" i="131"/>
  <c r="G211" i="132"/>
  <c r="L185" i="131"/>
  <c r="M185" i="131"/>
  <c r="G185" i="132"/>
  <c r="L178" i="131"/>
  <c r="M178" i="131"/>
  <c r="G178" i="132"/>
  <c r="L179" i="130"/>
  <c r="M179" i="130"/>
  <c r="G179" i="131"/>
  <c r="L125" i="131"/>
  <c r="G125" i="132"/>
  <c r="M125" i="131"/>
  <c r="M232" i="131"/>
  <c r="L232" i="131"/>
  <c r="G232" i="132"/>
  <c r="M128" i="131"/>
  <c r="L128" i="131"/>
  <c r="G128" i="132"/>
  <c r="L143" i="130"/>
  <c r="M143" i="130"/>
  <c r="G143" i="131"/>
  <c r="M100" i="131"/>
  <c r="L100" i="131"/>
  <c r="G100" i="132"/>
  <c r="M225" i="131"/>
  <c r="L225" i="131"/>
  <c r="G225" i="132"/>
  <c r="L115" i="131"/>
  <c r="M115" i="131"/>
  <c r="G115" i="132"/>
  <c r="L98" i="131"/>
  <c r="M98" i="131"/>
  <c r="G98" i="132"/>
  <c r="L217" i="131"/>
  <c r="M217" i="131"/>
  <c r="G217" i="132"/>
  <c r="M193" i="132"/>
  <c r="L193" i="132"/>
  <c r="G193" i="133"/>
  <c r="M113" i="131"/>
  <c r="L113" i="131"/>
  <c r="G113" i="132"/>
  <c r="L139" i="130"/>
  <c r="M139" i="130"/>
  <c r="G139" i="131"/>
  <c r="L86" i="131"/>
  <c r="M86" i="131"/>
  <c r="G86" i="132"/>
  <c r="L159" i="131"/>
  <c r="M159" i="131"/>
  <c r="G159" i="132"/>
  <c r="L239" i="131"/>
  <c r="M239" i="131"/>
  <c r="G239" i="132"/>
  <c r="L83" i="131"/>
  <c r="G83" i="132"/>
  <c r="M83" i="131"/>
  <c r="M220" i="131"/>
  <c r="L220" i="131"/>
  <c r="G220" i="132"/>
  <c r="L84" i="131"/>
  <c r="M84" i="131"/>
  <c r="G84" i="132"/>
  <c r="M174" i="130"/>
  <c r="L174" i="130"/>
  <c r="G174" i="131"/>
  <c r="L149" i="131"/>
  <c r="M149" i="131"/>
  <c r="G149" i="132"/>
  <c r="M155" i="131"/>
  <c r="L155" i="131"/>
  <c r="G155" i="132"/>
  <c r="L212" i="131"/>
  <c r="M212" i="131"/>
  <c r="G212" i="132"/>
  <c r="L89" i="131"/>
  <c r="M89" i="131"/>
  <c r="G89" i="132"/>
  <c r="L150" i="130"/>
  <c r="M150" i="130"/>
  <c r="G150" i="131"/>
  <c r="L99" i="131"/>
  <c r="M99" i="131"/>
  <c r="G99" i="132"/>
  <c r="M120" i="132"/>
  <c r="L120" i="132"/>
  <c r="G120" i="133"/>
  <c r="M101" i="131"/>
  <c r="L101" i="131"/>
  <c r="G101" i="132"/>
  <c r="M153" i="131"/>
  <c r="L153" i="131"/>
  <c r="G153" i="132"/>
  <c r="L164" i="130"/>
  <c r="M164" i="130"/>
  <c r="G164" i="131"/>
  <c r="L176" i="130"/>
  <c r="M176" i="130"/>
  <c r="G176" i="131"/>
  <c r="L175" i="132"/>
  <c r="M175" i="132"/>
  <c r="G175" i="133"/>
  <c r="L229" i="130"/>
  <c r="M229" i="130"/>
  <c r="G229" i="131"/>
  <c r="M109" i="131"/>
  <c r="L109" i="131"/>
  <c r="G109" i="132"/>
  <c r="G111" i="131"/>
  <c r="M111" i="130"/>
  <c r="L111" i="130"/>
  <c r="L103" i="130"/>
  <c r="M103" i="130"/>
  <c r="G103" i="131"/>
  <c r="M235" i="131"/>
  <c r="L235" i="131"/>
  <c r="G235" i="132"/>
  <c r="M97" i="131"/>
  <c r="L97" i="131"/>
  <c r="G97" i="132"/>
  <c r="M123" i="131"/>
  <c r="L123" i="131"/>
  <c r="G123" i="132"/>
  <c r="L107" i="130"/>
  <c r="M107" i="130"/>
  <c r="G107" i="131"/>
  <c r="M136" i="130"/>
  <c r="L136" i="130"/>
  <c r="G136" i="131"/>
  <c r="L145" i="131"/>
  <c r="M145" i="131"/>
  <c r="G145" i="132"/>
  <c r="L186" i="131"/>
  <c r="M186" i="131"/>
  <c r="G186" i="132"/>
  <c r="M165" i="131"/>
  <c r="L165" i="131"/>
  <c r="G165" i="132"/>
  <c r="L184" i="131"/>
  <c r="M184" i="131"/>
  <c r="G184" i="132"/>
  <c r="M192" i="131"/>
  <c r="L192" i="131"/>
  <c r="G192" i="132"/>
  <c r="L187" i="131"/>
  <c r="M187" i="131"/>
  <c r="G187" i="132"/>
  <c r="M201" i="130"/>
  <c r="L201" i="130"/>
  <c r="G201" i="131"/>
  <c r="M134" i="131"/>
  <c r="L134" i="131"/>
  <c r="G134" i="132"/>
  <c r="L144" i="131"/>
  <c r="M144" i="131"/>
  <c r="G144" i="132"/>
  <c r="L95" i="130"/>
  <c r="M95" i="130"/>
  <c r="G95" i="131"/>
  <c r="L92" i="131"/>
  <c r="M92" i="131"/>
  <c r="G92" i="132"/>
  <c r="M140" i="131"/>
  <c r="L140" i="131"/>
  <c r="G140" i="132"/>
  <c r="L228" i="130"/>
  <c r="M228" i="130"/>
  <c r="G228" i="131"/>
  <c r="M226" i="131"/>
  <c r="L226" i="131"/>
  <c r="G226" i="132"/>
  <c r="L205" i="131"/>
  <c r="M205" i="131"/>
  <c r="G205" i="132"/>
  <c r="M199" i="130"/>
  <c r="L199" i="130"/>
  <c r="G199" i="131"/>
  <c r="M203" i="131"/>
  <c r="L203" i="131"/>
  <c r="G203" i="132"/>
  <c r="L106" i="131"/>
  <c r="M106" i="131"/>
  <c r="G106" i="132"/>
  <c r="M214" i="131"/>
  <c r="L214" i="131"/>
  <c r="G214" i="132"/>
  <c r="M94" i="131"/>
  <c r="L94" i="131"/>
  <c r="G94" i="132"/>
  <c r="M90" i="131"/>
  <c r="L90" i="131"/>
  <c r="G90" i="132"/>
  <c r="M182" i="132"/>
  <c r="L182" i="132"/>
  <c r="G182" i="133"/>
  <c r="M189" i="131"/>
  <c r="L189" i="131"/>
  <c r="G189" i="132"/>
  <c r="M163" i="131"/>
  <c r="L163" i="131"/>
  <c r="G163" i="132"/>
  <c r="M230" i="131"/>
  <c r="G230" i="132"/>
  <c r="L230" i="131"/>
  <c r="M142" i="130"/>
  <c r="G142" i="131"/>
  <c r="L142" i="130"/>
  <c r="M171" i="130"/>
  <c r="L171" i="130"/>
  <c r="G171" i="131"/>
  <c r="M168" i="131"/>
  <c r="L168" i="131"/>
  <c r="G168" i="132"/>
  <c r="L200" i="131"/>
  <c r="M200" i="131"/>
  <c r="G200" i="132"/>
  <c r="M122" i="130"/>
  <c r="L122" i="130"/>
  <c r="G122" i="131"/>
  <c r="L195" i="130"/>
  <c r="M195" i="130"/>
  <c r="G195" i="131"/>
  <c r="L85" i="130"/>
  <c r="M85" i="130"/>
  <c r="G85" i="131"/>
  <c r="L180" i="130"/>
  <c r="M180" i="130"/>
  <c r="G180" i="131"/>
  <c r="L213" i="131"/>
  <c r="M213" i="131"/>
  <c r="G213" i="132"/>
  <c r="M218" i="131"/>
  <c r="L218" i="131"/>
  <c r="G218" i="132"/>
  <c r="L110" i="131"/>
  <c r="M110" i="131"/>
  <c r="G110" i="132"/>
  <c r="M207" i="131"/>
  <c r="L207" i="131"/>
  <c r="G207" i="132"/>
  <c r="L188" i="131"/>
  <c r="M188" i="131"/>
  <c r="G188" i="132"/>
  <c r="L93" i="131"/>
  <c r="G93" i="132"/>
  <c r="M93" i="131"/>
  <c r="M146" i="131"/>
  <c r="L146" i="131"/>
  <c r="G146" i="132"/>
  <c r="G173" i="132"/>
  <c r="M173" i="131"/>
  <c r="L173" i="131"/>
  <c r="G237" i="132"/>
  <c r="M237" i="131"/>
  <c r="L237" i="131"/>
  <c r="M112" i="130"/>
  <c r="L112" i="130"/>
  <c r="G112" i="131"/>
  <c r="M209" i="131"/>
  <c r="L209" i="131"/>
  <c r="G209" i="132"/>
  <c r="M135" i="132"/>
  <c r="L135" i="132"/>
  <c r="G135" i="133"/>
  <c r="L162" i="131"/>
  <c r="G162" i="132"/>
  <c r="M162" i="131"/>
  <c r="M169" i="131"/>
  <c r="L169" i="131"/>
  <c r="G169" i="132"/>
  <c r="M156" i="131"/>
  <c r="L156" i="131"/>
  <c r="G156" i="132"/>
  <c r="L234" i="131"/>
  <c r="M234" i="131"/>
  <c r="G234" i="132"/>
  <c r="M204" i="131"/>
  <c r="L204" i="131"/>
  <c r="G204" i="132"/>
  <c r="L160" i="131"/>
  <c r="G160" i="132"/>
  <c r="M160" i="131"/>
  <c r="M105" i="130"/>
  <c r="L105" i="130"/>
  <c r="G105" i="131"/>
  <c r="M157" i="130"/>
  <c r="L157" i="130"/>
  <c r="G157" i="131"/>
  <c r="L190" i="131"/>
  <c r="M190" i="131"/>
  <c r="G190" i="132"/>
  <c r="M141" i="130"/>
  <c r="G141" i="131"/>
  <c r="L141" i="130"/>
  <c r="L238" i="131"/>
  <c r="M238" i="131"/>
  <c r="G238" i="132"/>
  <c r="L191" i="130"/>
  <c r="M191" i="130"/>
  <c r="G191" i="131"/>
  <c r="M215" i="132"/>
  <c r="L215" i="132"/>
  <c r="G215" i="133"/>
  <c r="L108" i="131"/>
  <c r="M108" i="131"/>
  <c r="G108" i="132"/>
  <c r="M152" i="131"/>
  <c r="L152" i="131"/>
  <c r="G152" i="132"/>
  <c r="L216" i="131"/>
  <c r="M216" i="131"/>
  <c r="G216" i="132"/>
  <c r="L104" i="131"/>
  <c r="M104" i="131"/>
  <c r="G104" i="132"/>
  <c r="L236" i="131"/>
  <c r="M236" i="131"/>
  <c r="G236" i="132"/>
  <c r="G88" i="132"/>
  <c r="M88" i="131"/>
  <c r="L88" i="131"/>
  <c r="M233" i="131"/>
  <c r="L233" i="131"/>
  <c r="G233" i="132"/>
  <c r="L223" i="131"/>
  <c r="M223" i="131"/>
  <c r="G223" i="132"/>
  <c r="L194" i="131"/>
  <c r="M194" i="131"/>
  <c r="G194" i="132"/>
  <c r="M126" i="131"/>
  <c r="L126" i="131"/>
  <c r="G126" i="132"/>
  <c r="M206" i="131"/>
  <c r="L206" i="131"/>
  <c r="G206" i="132"/>
  <c r="M161" i="131"/>
  <c r="L161" i="131"/>
  <c r="G161" i="132"/>
  <c r="L210" i="131"/>
  <c r="M210" i="131"/>
  <c r="G210" i="132"/>
  <c r="M181" i="131"/>
  <c r="L181" i="131"/>
  <c r="G181" i="132"/>
  <c r="L197" i="131"/>
  <c r="M197" i="131"/>
  <c r="G197" i="132"/>
  <c r="L148" i="130"/>
  <c r="M148" i="130"/>
  <c r="G148" i="131"/>
  <c r="M222" i="131"/>
  <c r="L222" i="131"/>
  <c r="G222" i="132"/>
  <c r="L221" i="130"/>
  <c r="M221" i="130"/>
  <c r="G221" i="131"/>
  <c r="L131" i="131"/>
  <c r="M131" i="131"/>
  <c r="G131" i="132"/>
  <c r="M96" i="130"/>
  <c r="L96" i="130"/>
  <c r="G96" i="131"/>
  <c r="L151" i="130"/>
  <c r="M151" i="130"/>
  <c r="G151" i="131"/>
  <c r="M202" i="130"/>
  <c r="L202" i="130"/>
  <c r="G202" i="131"/>
  <c r="L117" i="131"/>
  <c r="M117" i="131"/>
  <c r="G117" i="132"/>
  <c r="M154" i="131"/>
  <c r="L154" i="131"/>
  <c r="G154" i="132"/>
  <c r="M198" i="131"/>
  <c r="L198" i="131"/>
  <c r="G198" i="132"/>
  <c r="M196" i="131"/>
  <c r="L196" i="131"/>
  <c r="G196" i="132"/>
  <c r="M158" i="131"/>
  <c r="L158" i="131"/>
  <c r="G158" i="132"/>
  <c r="M138" i="131"/>
  <c r="L138" i="131"/>
  <c r="G138" i="132"/>
  <c r="M127" i="131"/>
  <c r="L127" i="131"/>
  <c r="G127" i="132"/>
  <c r="G114" i="132"/>
  <c r="L114" i="131"/>
  <c r="M114" i="131"/>
  <c r="L166" i="131"/>
  <c r="M166" i="131"/>
  <c r="G166" i="132"/>
  <c r="M114" i="132" l="1"/>
  <c r="L114" i="132"/>
  <c r="G114" i="133"/>
  <c r="L161" i="132"/>
  <c r="G161" i="133"/>
  <c r="M161" i="132"/>
  <c r="M215" i="133"/>
  <c r="L215" i="133"/>
  <c r="G215" i="134"/>
  <c r="L157" i="131"/>
  <c r="M157" i="131"/>
  <c r="G157" i="132"/>
  <c r="L234" i="132"/>
  <c r="M234" i="132"/>
  <c r="G234" i="133"/>
  <c r="M198" i="132"/>
  <c r="L198" i="132"/>
  <c r="G198" i="133"/>
  <c r="L194" i="132"/>
  <c r="M194" i="132"/>
  <c r="G194" i="133"/>
  <c r="L190" i="132"/>
  <c r="M190" i="132"/>
  <c r="G190" i="133"/>
  <c r="G188" i="133"/>
  <c r="M188" i="132"/>
  <c r="L188" i="132"/>
  <c r="L122" i="131"/>
  <c r="M122" i="131"/>
  <c r="G122" i="132"/>
  <c r="M230" i="132"/>
  <c r="L230" i="132"/>
  <c r="G230" i="133"/>
  <c r="M196" i="132"/>
  <c r="L196" i="132"/>
  <c r="G196" i="133"/>
  <c r="L202" i="131"/>
  <c r="M202" i="131"/>
  <c r="G202" i="132"/>
  <c r="M221" i="131"/>
  <c r="L221" i="131"/>
  <c r="G221" i="132"/>
  <c r="M181" i="132"/>
  <c r="L181" i="132"/>
  <c r="G181" i="133"/>
  <c r="M126" i="132"/>
  <c r="L126" i="132"/>
  <c r="G126" i="133"/>
  <c r="M152" i="132"/>
  <c r="L152" i="132"/>
  <c r="G152" i="133"/>
  <c r="L238" i="132"/>
  <c r="M238" i="132"/>
  <c r="G238" i="133"/>
  <c r="M141" i="131"/>
  <c r="L141" i="131"/>
  <c r="G141" i="132"/>
  <c r="M169" i="132"/>
  <c r="G169" i="133"/>
  <c r="L169" i="132"/>
  <c r="M162" i="132"/>
  <c r="G162" i="133"/>
  <c r="L162" i="132"/>
  <c r="L112" i="131"/>
  <c r="M112" i="131"/>
  <c r="G112" i="132"/>
  <c r="M173" i="132"/>
  <c r="L173" i="132"/>
  <c r="G173" i="133"/>
  <c r="L218" i="132"/>
  <c r="M218" i="132"/>
  <c r="G218" i="133"/>
  <c r="L195" i="131"/>
  <c r="M195" i="131"/>
  <c r="G195" i="132"/>
  <c r="L171" i="131"/>
  <c r="M171" i="131"/>
  <c r="G171" i="132"/>
  <c r="M142" i="131"/>
  <c r="L142" i="131"/>
  <c r="G142" i="132"/>
  <c r="L189" i="132"/>
  <c r="M189" i="132"/>
  <c r="G189" i="133"/>
  <c r="L214" i="132"/>
  <c r="M214" i="132"/>
  <c r="G214" i="133"/>
  <c r="M205" i="132"/>
  <c r="L205" i="132"/>
  <c r="G205" i="133"/>
  <c r="L92" i="132"/>
  <c r="M92" i="132"/>
  <c r="G92" i="133"/>
  <c r="M201" i="131"/>
  <c r="L201" i="131"/>
  <c r="G201" i="132"/>
  <c r="M186" i="132"/>
  <c r="L186" i="132"/>
  <c r="G186" i="133"/>
  <c r="M123" i="132"/>
  <c r="L123" i="132"/>
  <c r="G123" i="133"/>
  <c r="M176" i="131"/>
  <c r="L176" i="131"/>
  <c r="G176" i="132"/>
  <c r="M120" i="133"/>
  <c r="L120" i="133"/>
  <c r="G120" i="134"/>
  <c r="M212" i="132"/>
  <c r="L212" i="132"/>
  <c r="G212" i="133"/>
  <c r="L84" i="132"/>
  <c r="M84" i="132"/>
  <c r="G84" i="133"/>
  <c r="L86" i="132"/>
  <c r="M86" i="132"/>
  <c r="G86" i="133"/>
  <c r="M217" i="132"/>
  <c r="L217" i="132"/>
  <c r="G217" i="133"/>
  <c r="L100" i="132"/>
  <c r="M100" i="132"/>
  <c r="G100" i="133"/>
  <c r="L211" i="132"/>
  <c r="M211" i="132"/>
  <c r="G211" i="133"/>
  <c r="G172" i="133"/>
  <c r="M172" i="132"/>
  <c r="L172" i="132"/>
  <c r="M170" i="131"/>
  <c r="L170" i="131"/>
  <c r="G170" i="132"/>
  <c r="M124" i="132"/>
  <c r="L124" i="132"/>
  <c r="G124" i="133"/>
  <c r="M219" i="132"/>
  <c r="L219" i="132"/>
  <c r="G219" i="133"/>
  <c r="L130" i="132"/>
  <c r="M130" i="132"/>
  <c r="G130" i="133"/>
  <c r="L87" i="132"/>
  <c r="M87" i="132"/>
  <c r="G87" i="133"/>
  <c r="L138" i="132"/>
  <c r="M138" i="132"/>
  <c r="G138" i="133"/>
  <c r="L88" i="132"/>
  <c r="M88" i="132"/>
  <c r="G88" i="133"/>
  <c r="L127" i="132"/>
  <c r="M127" i="132"/>
  <c r="G127" i="133"/>
  <c r="L151" i="131"/>
  <c r="M151" i="131"/>
  <c r="G151" i="132"/>
  <c r="L222" i="132"/>
  <c r="M222" i="132"/>
  <c r="G222" i="133"/>
  <c r="M210" i="132"/>
  <c r="L210" i="132"/>
  <c r="G210" i="133"/>
  <c r="M108" i="132"/>
  <c r="L108" i="132"/>
  <c r="G108" i="133"/>
  <c r="L204" i="132"/>
  <c r="M204" i="132"/>
  <c r="G204" i="133"/>
  <c r="L213" i="132"/>
  <c r="M213" i="132"/>
  <c r="G213" i="133"/>
  <c r="M182" i="133"/>
  <c r="L182" i="133"/>
  <c r="G182" i="134"/>
  <c r="M166" i="132"/>
  <c r="L166" i="132"/>
  <c r="G166" i="133"/>
  <c r="L158" i="132"/>
  <c r="M158" i="132"/>
  <c r="G158" i="133"/>
  <c r="M117" i="132"/>
  <c r="L117" i="132"/>
  <c r="G117" i="133"/>
  <c r="M131" i="132"/>
  <c r="L131" i="132"/>
  <c r="G131" i="133"/>
  <c r="M197" i="132"/>
  <c r="L197" i="132"/>
  <c r="G197" i="133"/>
  <c r="M206" i="132"/>
  <c r="L206" i="132"/>
  <c r="G206" i="133"/>
  <c r="M233" i="132"/>
  <c r="G233" i="133"/>
  <c r="L233" i="132"/>
  <c r="G216" i="133"/>
  <c r="L216" i="132"/>
  <c r="M216" i="132"/>
  <c r="M191" i="131"/>
  <c r="L191" i="131"/>
  <c r="G191" i="132"/>
  <c r="L105" i="131"/>
  <c r="M105" i="131"/>
  <c r="G105" i="132"/>
  <c r="L160" i="132"/>
  <c r="M160" i="132"/>
  <c r="G160" i="133"/>
  <c r="M156" i="132"/>
  <c r="L156" i="132"/>
  <c r="G156" i="133"/>
  <c r="G209" i="133"/>
  <c r="M209" i="132"/>
  <c r="L209" i="132"/>
  <c r="L237" i="132"/>
  <c r="M237" i="132"/>
  <c r="G237" i="133"/>
  <c r="M146" i="132"/>
  <c r="L146" i="132"/>
  <c r="G146" i="133"/>
  <c r="M93" i="132"/>
  <c r="L93" i="132"/>
  <c r="G93" i="133"/>
  <c r="L110" i="132"/>
  <c r="M110" i="132"/>
  <c r="G110" i="133"/>
  <c r="L85" i="131"/>
  <c r="M85" i="131"/>
  <c r="G85" i="132"/>
  <c r="L168" i="132"/>
  <c r="M168" i="132"/>
  <c r="G168" i="133"/>
  <c r="M163" i="132"/>
  <c r="L163" i="132"/>
  <c r="G163" i="133"/>
  <c r="M94" i="132"/>
  <c r="L94" i="132"/>
  <c r="G94" i="133"/>
  <c r="L199" i="131"/>
  <c r="M199" i="131"/>
  <c r="G199" i="132"/>
  <c r="L140" i="132"/>
  <c r="M140" i="132"/>
  <c r="G140" i="133"/>
  <c r="L134" i="132"/>
  <c r="M134" i="132"/>
  <c r="G134" i="133"/>
  <c r="L165" i="132"/>
  <c r="M165" i="132"/>
  <c r="G165" i="133"/>
  <c r="L107" i="131"/>
  <c r="M107" i="131"/>
  <c r="G107" i="132"/>
  <c r="M103" i="131"/>
  <c r="L103" i="131"/>
  <c r="G103" i="132"/>
  <c r="G175" i="134"/>
  <c r="L175" i="133"/>
  <c r="M175" i="133"/>
  <c r="L101" i="132"/>
  <c r="M101" i="132"/>
  <c r="G101" i="133"/>
  <c r="L89" i="132"/>
  <c r="M89" i="132"/>
  <c r="G89" i="133"/>
  <c r="L174" i="131"/>
  <c r="M174" i="131"/>
  <c r="G174" i="132"/>
  <c r="L159" i="132"/>
  <c r="M159" i="132"/>
  <c r="G159" i="133"/>
  <c r="L193" i="133"/>
  <c r="M193" i="133"/>
  <c r="G193" i="134"/>
  <c r="M225" i="132"/>
  <c r="L225" i="132"/>
  <c r="G225" i="133"/>
  <c r="L232" i="132"/>
  <c r="M232" i="132"/>
  <c r="G232" i="133"/>
  <c r="M125" i="132"/>
  <c r="L125" i="132"/>
  <c r="G125" i="133"/>
  <c r="G185" i="133"/>
  <c r="L185" i="132"/>
  <c r="M185" i="132"/>
  <c r="M147" i="132"/>
  <c r="L147" i="132"/>
  <c r="G147" i="133"/>
  <c r="L116" i="131"/>
  <c r="M116" i="131"/>
  <c r="G116" i="132"/>
  <c r="M167" i="131"/>
  <c r="L167" i="131"/>
  <c r="G167" i="132"/>
  <c r="L129" i="132"/>
  <c r="M129" i="132"/>
  <c r="G129" i="133"/>
  <c r="M137" i="132"/>
  <c r="L137" i="132"/>
  <c r="G137" i="133"/>
  <c r="M118" i="132"/>
  <c r="L118" i="132"/>
  <c r="G118" i="133"/>
  <c r="L135" i="133"/>
  <c r="M135" i="133"/>
  <c r="G135" i="134"/>
  <c r="L207" i="132"/>
  <c r="M207" i="132"/>
  <c r="G207" i="133"/>
  <c r="M180" i="131"/>
  <c r="L180" i="131"/>
  <c r="G180" i="132"/>
  <c r="M200" i="132"/>
  <c r="L200" i="132"/>
  <c r="G200" i="133"/>
  <c r="L90" i="132"/>
  <c r="M90" i="132"/>
  <c r="G90" i="133"/>
  <c r="M203" i="132"/>
  <c r="L203" i="132"/>
  <c r="G203" i="133"/>
  <c r="L228" i="131"/>
  <c r="G228" i="132"/>
  <c r="M228" i="131"/>
  <c r="M144" i="132"/>
  <c r="L144" i="132"/>
  <c r="G144" i="133"/>
  <c r="M192" i="132"/>
  <c r="L192" i="132"/>
  <c r="G192" i="133"/>
  <c r="L184" i="132"/>
  <c r="M184" i="132"/>
  <c r="G184" i="133"/>
  <c r="M136" i="131"/>
  <c r="L136" i="131"/>
  <c r="G136" i="132"/>
  <c r="L235" i="132"/>
  <c r="M235" i="132"/>
  <c r="G235" i="133"/>
  <c r="L111" i="131"/>
  <c r="M111" i="131"/>
  <c r="G111" i="132"/>
  <c r="M229" i="131"/>
  <c r="L229" i="131"/>
  <c r="G229" i="132"/>
  <c r="M153" i="132"/>
  <c r="L153" i="132"/>
  <c r="G153" i="133"/>
  <c r="L150" i="131"/>
  <c r="M150" i="131"/>
  <c r="G150" i="132"/>
  <c r="M149" i="132"/>
  <c r="L149" i="132"/>
  <c r="G149" i="133"/>
  <c r="L239" i="132"/>
  <c r="M239" i="132"/>
  <c r="G239" i="133"/>
  <c r="L113" i="132"/>
  <c r="M113" i="132"/>
  <c r="G113" i="133"/>
  <c r="M115" i="132"/>
  <c r="L115" i="132"/>
  <c r="G115" i="133"/>
  <c r="L128" i="132"/>
  <c r="M128" i="132"/>
  <c r="G128" i="133"/>
  <c r="M178" i="132"/>
  <c r="L178" i="132"/>
  <c r="G178" i="133"/>
  <c r="L102" i="132"/>
  <c r="M102" i="132"/>
  <c r="G102" i="133"/>
  <c r="L183" i="132"/>
  <c r="M183" i="132"/>
  <c r="G183" i="133"/>
  <c r="M119" i="131"/>
  <c r="L119" i="131"/>
  <c r="G119" i="132"/>
  <c r="L224" i="132"/>
  <c r="M224" i="132"/>
  <c r="G224" i="133"/>
  <c r="M91" i="132"/>
  <c r="L91" i="132"/>
  <c r="G91" i="133"/>
  <c r="M154" i="132"/>
  <c r="L154" i="132"/>
  <c r="G154" i="133"/>
  <c r="G96" i="132"/>
  <c r="L96" i="131"/>
  <c r="M96" i="131"/>
  <c r="M148" i="131"/>
  <c r="L148" i="131"/>
  <c r="G148" i="132"/>
  <c r="M223" i="132"/>
  <c r="L223" i="132"/>
  <c r="G223" i="133"/>
  <c r="L104" i="132"/>
  <c r="M104" i="132"/>
  <c r="G104" i="133"/>
  <c r="M236" i="132"/>
  <c r="L236" i="132"/>
  <c r="G236" i="133"/>
  <c r="M106" i="132"/>
  <c r="L106" i="132"/>
  <c r="G106" i="133"/>
  <c r="M226" i="132"/>
  <c r="L226" i="132"/>
  <c r="G226" i="133"/>
  <c r="M95" i="131"/>
  <c r="L95" i="131"/>
  <c r="G95" i="132"/>
  <c r="M187" i="132"/>
  <c r="L187" i="132"/>
  <c r="G187" i="133"/>
  <c r="L145" i="132"/>
  <c r="M145" i="132"/>
  <c r="G145" i="133"/>
  <c r="L97" i="132"/>
  <c r="M97" i="132"/>
  <c r="G97" i="133"/>
  <c r="L109" i="132"/>
  <c r="M109" i="132"/>
  <c r="G109" i="133"/>
  <c r="L164" i="131"/>
  <c r="G164" i="132"/>
  <c r="M164" i="131"/>
  <c r="M99" i="132"/>
  <c r="L99" i="132"/>
  <c r="G99" i="133"/>
  <c r="M155" i="132"/>
  <c r="L155" i="132"/>
  <c r="G155" i="133"/>
  <c r="M220" i="132"/>
  <c r="L220" i="132"/>
  <c r="G220" i="133"/>
  <c r="L83" i="132"/>
  <c r="M83" i="132"/>
  <c r="G83" i="133"/>
  <c r="M139" i="131"/>
  <c r="L139" i="131"/>
  <c r="G139" i="132"/>
  <c r="G98" i="133"/>
  <c r="M98" i="132"/>
  <c r="L98" i="132"/>
  <c r="L143" i="131"/>
  <c r="M143" i="131"/>
  <c r="G143" i="132"/>
  <c r="M179" i="131"/>
  <c r="L179" i="131"/>
  <c r="G179" i="132"/>
  <c r="M208" i="131"/>
  <c r="L208" i="131"/>
  <c r="G208" i="132"/>
  <c r="L227" i="132"/>
  <c r="M227" i="132"/>
  <c r="G227" i="133"/>
  <c r="L132" i="132"/>
  <c r="M132" i="132"/>
  <c r="G132" i="133"/>
  <c r="M133" i="132"/>
  <c r="L133" i="132"/>
  <c r="G133" i="133"/>
  <c r="L231" i="131"/>
  <c r="M231" i="131"/>
  <c r="G231" i="132"/>
  <c r="L121" i="132"/>
  <c r="M121" i="132"/>
  <c r="G121" i="133"/>
  <c r="M177" i="132"/>
  <c r="G177" i="133"/>
  <c r="L177" i="132"/>
  <c r="M179" i="132" l="1"/>
  <c r="L179" i="132"/>
  <c r="G179" i="133"/>
  <c r="L98" i="133"/>
  <c r="M98" i="133"/>
  <c r="G98" i="134"/>
  <c r="M183" i="133"/>
  <c r="L183" i="133"/>
  <c r="G183" i="134"/>
  <c r="L153" i="133"/>
  <c r="M153" i="133"/>
  <c r="G153" i="134"/>
  <c r="M231" i="132"/>
  <c r="L231" i="132"/>
  <c r="G231" i="133"/>
  <c r="L139" i="132"/>
  <c r="M139" i="132"/>
  <c r="G139" i="133"/>
  <c r="L187" i="133"/>
  <c r="M187" i="133"/>
  <c r="G187" i="134"/>
  <c r="M119" i="132"/>
  <c r="L119" i="132"/>
  <c r="G119" i="133"/>
  <c r="L128" i="133"/>
  <c r="M128" i="133"/>
  <c r="G128" i="134"/>
  <c r="M150" i="132"/>
  <c r="L150" i="132"/>
  <c r="G150" i="133"/>
  <c r="M228" i="132"/>
  <c r="L228" i="132"/>
  <c r="G228" i="133"/>
  <c r="L118" i="133"/>
  <c r="M118" i="133"/>
  <c r="G118" i="134"/>
  <c r="M116" i="132"/>
  <c r="L116" i="132"/>
  <c r="G116" i="133"/>
  <c r="L185" i="133"/>
  <c r="M185" i="133"/>
  <c r="G185" i="134"/>
  <c r="L140" i="133"/>
  <c r="M140" i="133"/>
  <c r="G140" i="134"/>
  <c r="L168" i="133"/>
  <c r="M168" i="133"/>
  <c r="G168" i="134"/>
  <c r="L146" i="133"/>
  <c r="M146" i="133"/>
  <c r="G146" i="134"/>
  <c r="M160" i="133"/>
  <c r="L160" i="133"/>
  <c r="G160" i="134"/>
  <c r="M121" i="133"/>
  <c r="L121" i="133"/>
  <c r="G121" i="134"/>
  <c r="M227" i="133"/>
  <c r="L227" i="133"/>
  <c r="G227" i="134"/>
  <c r="M99" i="133"/>
  <c r="L99" i="133"/>
  <c r="G99" i="134"/>
  <c r="L164" i="132"/>
  <c r="M164" i="132"/>
  <c r="G164" i="133"/>
  <c r="M145" i="133"/>
  <c r="L145" i="133"/>
  <c r="G145" i="134"/>
  <c r="L106" i="133"/>
  <c r="M106" i="133"/>
  <c r="G106" i="134"/>
  <c r="M148" i="132"/>
  <c r="L148" i="132"/>
  <c r="G148" i="133"/>
  <c r="M224" i="133"/>
  <c r="L224" i="133"/>
  <c r="G224" i="134"/>
  <c r="M178" i="133"/>
  <c r="L178" i="133"/>
  <c r="G178" i="134"/>
  <c r="L239" i="133"/>
  <c r="M239" i="133"/>
  <c r="G239" i="134"/>
  <c r="L149" i="133"/>
  <c r="M149" i="133"/>
  <c r="G149" i="134"/>
  <c r="L111" i="132"/>
  <c r="M111" i="132"/>
  <c r="G111" i="133"/>
  <c r="M192" i="133"/>
  <c r="L192" i="133"/>
  <c r="G192" i="134"/>
  <c r="M90" i="133"/>
  <c r="L90" i="133"/>
  <c r="G90" i="134"/>
  <c r="L135" i="134"/>
  <c r="M135" i="134"/>
  <c r="G135" i="135"/>
  <c r="L167" i="132"/>
  <c r="M167" i="132"/>
  <c r="G167" i="133"/>
  <c r="M125" i="133"/>
  <c r="L125" i="133"/>
  <c r="G125" i="134"/>
  <c r="L159" i="133"/>
  <c r="M159" i="133"/>
  <c r="G159" i="134"/>
  <c r="M134" i="133"/>
  <c r="L134" i="133"/>
  <c r="G134" i="134"/>
  <c r="M163" i="133"/>
  <c r="L163" i="133"/>
  <c r="G163" i="134"/>
  <c r="M93" i="133"/>
  <c r="L93" i="133"/>
  <c r="G93" i="134"/>
  <c r="M156" i="133"/>
  <c r="L156" i="133"/>
  <c r="G156" i="134"/>
  <c r="M233" i="133"/>
  <c r="L233" i="133"/>
  <c r="G233" i="134"/>
  <c r="L131" i="133"/>
  <c r="M131" i="133"/>
  <c r="G131" i="134"/>
  <c r="M182" i="134"/>
  <c r="L182" i="134"/>
  <c r="G182" i="135"/>
  <c r="L210" i="133"/>
  <c r="M210" i="133"/>
  <c r="G210" i="134"/>
  <c r="L88" i="133"/>
  <c r="M88" i="133"/>
  <c r="G88" i="134"/>
  <c r="M219" i="133"/>
  <c r="G219" i="134"/>
  <c r="L219" i="133"/>
  <c r="M211" i="133"/>
  <c r="L211" i="133"/>
  <c r="G211" i="134"/>
  <c r="G84" i="134"/>
  <c r="M84" i="133"/>
  <c r="L84" i="133"/>
  <c r="M123" i="133"/>
  <c r="L123" i="133"/>
  <c r="G123" i="134"/>
  <c r="L205" i="133"/>
  <c r="M205" i="133"/>
  <c r="G205" i="134"/>
  <c r="L171" i="132"/>
  <c r="M171" i="132"/>
  <c r="G171" i="133"/>
  <c r="M112" i="132"/>
  <c r="L112" i="132"/>
  <c r="G112" i="133"/>
  <c r="M162" i="133"/>
  <c r="L162" i="133"/>
  <c r="G162" i="134"/>
  <c r="M238" i="133"/>
  <c r="L238" i="133"/>
  <c r="G238" i="134"/>
  <c r="L221" i="132"/>
  <c r="M221" i="132"/>
  <c r="G221" i="133"/>
  <c r="M122" i="132"/>
  <c r="L122" i="132"/>
  <c r="G122" i="133"/>
  <c r="G198" i="134"/>
  <c r="M198" i="133"/>
  <c r="L198" i="133"/>
  <c r="L220" i="133"/>
  <c r="M220" i="133"/>
  <c r="G220" i="134"/>
  <c r="M95" i="132"/>
  <c r="L95" i="132"/>
  <c r="G95" i="133"/>
  <c r="L154" i="133"/>
  <c r="M154" i="133"/>
  <c r="G154" i="134"/>
  <c r="L136" i="132"/>
  <c r="M136" i="132"/>
  <c r="G136" i="133"/>
  <c r="L137" i="133"/>
  <c r="M137" i="133"/>
  <c r="G137" i="134"/>
  <c r="M236" i="133"/>
  <c r="L236" i="133"/>
  <c r="G236" i="134"/>
  <c r="L235" i="133"/>
  <c r="M235" i="133"/>
  <c r="G235" i="134"/>
  <c r="M200" i="133"/>
  <c r="L200" i="133"/>
  <c r="G200" i="134"/>
  <c r="L232" i="133"/>
  <c r="G232" i="134"/>
  <c r="M232" i="133"/>
  <c r="L174" i="132"/>
  <c r="M174" i="132"/>
  <c r="G174" i="133"/>
  <c r="M103" i="132"/>
  <c r="L103" i="132"/>
  <c r="G103" i="133"/>
  <c r="L209" i="133"/>
  <c r="M209" i="133"/>
  <c r="G209" i="134"/>
  <c r="M132" i="133"/>
  <c r="L132" i="133"/>
  <c r="G132" i="134"/>
  <c r="L143" i="132"/>
  <c r="M143" i="132"/>
  <c r="G143" i="133"/>
  <c r="L155" i="133"/>
  <c r="M155" i="133"/>
  <c r="G155" i="134"/>
  <c r="M97" i="133"/>
  <c r="L97" i="133"/>
  <c r="G97" i="134"/>
  <c r="M226" i="133"/>
  <c r="L226" i="133"/>
  <c r="G226" i="134"/>
  <c r="L223" i="133"/>
  <c r="M223" i="133"/>
  <c r="G223" i="134"/>
  <c r="L96" i="132"/>
  <c r="M96" i="132"/>
  <c r="G96" i="133"/>
  <c r="L91" i="133"/>
  <c r="M91" i="133"/>
  <c r="G91" i="134"/>
  <c r="L102" i="133"/>
  <c r="M102" i="133"/>
  <c r="G102" i="134"/>
  <c r="L113" i="133"/>
  <c r="M113" i="133"/>
  <c r="G113" i="134"/>
  <c r="M229" i="132"/>
  <c r="L229" i="132"/>
  <c r="G229" i="133"/>
  <c r="L184" i="133"/>
  <c r="M184" i="133"/>
  <c r="G184" i="134"/>
  <c r="M203" i="133"/>
  <c r="L203" i="133"/>
  <c r="G203" i="134"/>
  <c r="M207" i="133"/>
  <c r="L207" i="133"/>
  <c r="G207" i="134"/>
  <c r="M129" i="133"/>
  <c r="L129" i="133"/>
  <c r="G129" i="134"/>
  <c r="L193" i="134"/>
  <c r="M193" i="134"/>
  <c r="G193" i="135"/>
  <c r="L101" i="133"/>
  <c r="M101" i="133"/>
  <c r="G101" i="134"/>
  <c r="L165" i="133"/>
  <c r="M165" i="133"/>
  <c r="G165" i="134"/>
  <c r="L94" i="133"/>
  <c r="M94" i="133"/>
  <c r="G94" i="134"/>
  <c r="L110" i="133"/>
  <c r="M110" i="133"/>
  <c r="G110" i="134"/>
  <c r="L191" i="132"/>
  <c r="M191" i="132"/>
  <c r="G191" i="133"/>
  <c r="M197" i="133"/>
  <c r="L197" i="133"/>
  <c r="G197" i="134"/>
  <c r="M166" i="133"/>
  <c r="L166" i="133"/>
  <c r="G166" i="134"/>
  <c r="M108" i="133"/>
  <c r="L108" i="133"/>
  <c r="G108" i="134"/>
  <c r="L127" i="133"/>
  <c r="G127" i="134"/>
  <c r="M127" i="133"/>
  <c r="G130" i="134"/>
  <c r="M130" i="133"/>
  <c r="L130" i="133"/>
  <c r="L86" i="133"/>
  <c r="M86" i="133"/>
  <c r="G86" i="134"/>
  <c r="M176" i="132"/>
  <c r="L176" i="132"/>
  <c r="G176" i="133"/>
  <c r="M92" i="133"/>
  <c r="L92" i="133"/>
  <c r="G92" i="134"/>
  <c r="L142" i="132"/>
  <c r="M142" i="132"/>
  <c r="G142" i="133"/>
  <c r="L173" i="133"/>
  <c r="M173" i="133"/>
  <c r="G173" i="134"/>
  <c r="M141" i="132"/>
  <c r="L141" i="132"/>
  <c r="G141" i="133"/>
  <c r="L181" i="133"/>
  <c r="M181" i="133"/>
  <c r="G181" i="134"/>
  <c r="M230" i="133"/>
  <c r="L230" i="133"/>
  <c r="G230" i="134"/>
  <c r="L188" i="133"/>
  <c r="M188" i="133"/>
  <c r="G188" i="134"/>
  <c r="M194" i="133"/>
  <c r="L194" i="133"/>
  <c r="G194" i="134"/>
  <c r="L215" i="134"/>
  <c r="M215" i="134"/>
  <c r="G215" i="135"/>
  <c r="M161" i="133"/>
  <c r="L161" i="133"/>
  <c r="G161" i="134"/>
  <c r="L133" i="133"/>
  <c r="M133" i="133"/>
  <c r="G133" i="134"/>
  <c r="L83" i="133"/>
  <c r="M83" i="133"/>
  <c r="G83" i="134"/>
  <c r="M104" i="133"/>
  <c r="L104" i="133"/>
  <c r="G104" i="134"/>
  <c r="L180" i="132"/>
  <c r="M180" i="132"/>
  <c r="G180" i="133"/>
  <c r="M147" i="133"/>
  <c r="L147" i="133"/>
  <c r="G147" i="134"/>
  <c r="M225" i="133"/>
  <c r="L225" i="133"/>
  <c r="G225" i="134"/>
  <c r="L89" i="133"/>
  <c r="M89" i="133"/>
  <c r="G89" i="134"/>
  <c r="M175" i="134"/>
  <c r="L175" i="134"/>
  <c r="G175" i="135"/>
  <c r="L107" i="132"/>
  <c r="M107" i="132"/>
  <c r="G107" i="133"/>
  <c r="L199" i="132"/>
  <c r="M199" i="132"/>
  <c r="G199" i="133"/>
  <c r="M85" i="132"/>
  <c r="L85" i="132"/>
  <c r="G85" i="133"/>
  <c r="L237" i="133"/>
  <c r="M237" i="133"/>
  <c r="G237" i="134"/>
  <c r="L105" i="132"/>
  <c r="M105" i="132"/>
  <c r="G105" i="133"/>
  <c r="M216" i="133"/>
  <c r="L216" i="133"/>
  <c r="G216" i="134"/>
  <c r="L206" i="133"/>
  <c r="M206" i="133"/>
  <c r="G206" i="134"/>
  <c r="M158" i="133"/>
  <c r="L158" i="133"/>
  <c r="G158" i="134"/>
  <c r="L204" i="133"/>
  <c r="M204" i="133"/>
  <c r="G204" i="134"/>
  <c r="M151" i="132"/>
  <c r="L151" i="132"/>
  <c r="G151" i="133"/>
  <c r="L87" i="133"/>
  <c r="M87" i="133"/>
  <c r="G87" i="134"/>
  <c r="L170" i="132"/>
  <c r="M170" i="132"/>
  <c r="G170" i="133"/>
  <c r="L217" i="133"/>
  <c r="M217" i="133"/>
  <c r="G217" i="134"/>
  <c r="L120" i="134"/>
  <c r="M120" i="134"/>
  <c r="G120" i="135"/>
  <c r="M201" i="132"/>
  <c r="L201" i="132"/>
  <c r="G201" i="133"/>
  <c r="M189" i="133"/>
  <c r="L189" i="133"/>
  <c r="G189" i="134"/>
  <c r="L218" i="133"/>
  <c r="M218" i="133"/>
  <c r="G218" i="134"/>
  <c r="L126" i="133"/>
  <c r="M126" i="133"/>
  <c r="G126" i="134"/>
  <c r="L196" i="133"/>
  <c r="M196" i="133"/>
  <c r="G196" i="134"/>
  <c r="L190" i="133"/>
  <c r="M190" i="133"/>
  <c r="G190" i="134"/>
  <c r="L157" i="132"/>
  <c r="M157" i="132"/>
  <c r="G157" i="133"/>
  <c r="M177" i="133"/>
  <c r="L177" i="133"/>
  <c r="G177" i="134"/>
  <c r="L109" i="133"/>
  <c r="M109" i="133"/>
  <c r="G109" i="134"/>
  <c r="L115" i="133"/>
  <c r="M115" i="133"/>
  <c r="G115" i="134"/>
  <c r="M208" i="132"/>
  <c r="L208" i="132"/>
  <c r="G208" i="133"/>
  <c r="M144" i="133"/>
  <c r="L144" i="133"/>
  <c r="G144" i="134"/>
  <c r="M117" i="133"/>
  <c r="L117" i="133"/>
  <c r="G117" i="134"/>
  <c r="M213" i="133"/>
  <c r="G213" i="134"/>
  <c r="L213" i="133"/>
  <c r="M222" i="133"/>
  <c r="L222" i="133"/>
  <c r="G222" i="134"/>
  <c r="L138" i="133"/>
  <c r="M138" i="133"/>
  <c r="G138" i="134"/>
  <c r="G124" i="134"/>
  <c r="M124" i="133"/>
  <c r="L124" i="133"/>
  <c r="M172" i="133"/>
  <c r="L172" i="133"/>
  <c r="G172" i="134"/>
  <c r="L100" i="133"/>
  <c r="M100" i="133"/>
  <c r="G100" i="134"/>
  <c r="L212" i="133"/>
  <c r="M212" i="133"/>
  <c r="G212" i="134"/>
  <c r="L186" i="133"/>
  <c r="M186" i="133"/>
  <c r="G186" i="134"/>
  <c r="L214" i="133"/>
  <c r="M214" i="133"/>
  <c r="G214" i="134"/>
  <c r="L195" i="132"/>
  <c r="M195" i="132"/>
  <c r="G195" i="133"/>
  <c r="L169" i="133"/>
  <c r="M169" i="133"/>
  <c r="G169" i="134"/>
  <c r="L152" i="133"/>
  <c r="M152" i="133"/>
  <c r="G152" i="134"/>
  <c r="M202" i="132"/>
  <c r="L202" i="132"/>
  <c r="G202" i="133"/>
  <c r="L234" i="133"/>
  <c r="M234" i="133"/>
  <c r="G234" i="134"/>
  <c r="M114" i="133"/>
  <c r="L114" i="133"/>
  <c r="G114" i="134"/>
  <c r="L109" i="134" l="1"/>
  <c r="M109" i="134"/>
  <c r="G109" i="135"/>
  <c r="M190" i="134"/>
  <c r="L190" i="134"/>
  <c r="G190" i="135"/>
  <c r="M189" i="134"/>
  <c r="L189" i="134"/>
  <c r="G189" i="135"/>
  <c r="M237" i="134"/>
  <c r="L237" i="134"/>
  <c r="G237" i="135"/>
  <c r="L234" i="134"/>
  <c r="M234" i="134"/>
  <c r="G234" i="135"/>
  <c r="M195" i="133"/>
  <c r="L195" i="133"/>
  <c r="G195" i="134"/>
  <c r="M100" i="134"/>
  <c r="L100" i="134"/>
  <c r="G100" i="135"/>
  <c r="L124" i="134"/>
  <c r="M124" i="134"/>
  <c r="G124" i="135"/>
  <c r="M222" i="134"/>
  <c r="L222" i="134"/>
  <c r="G222" i="135"/>
  <c r="L213" i="134"/>
  <c r="M213" i="134"/>
  <c r="G213" i="135"/>
  <c r="M208" i="133"/>
  <c r="L208" i="133"/>
  <c r="G208" i="134"/>
  <c r="M157" i="133"/>
  <c r="L157" i="133"/>
  <c r="G157" i="134"/>
  <c r="L218" i="134"/>
  <c r="M218" i="134"/>
  <c r="G218" i="135"/>
  <c r="M217" i="134"/>
  <c r="L217" i="134"/>
  <c r="G217" i="135"/>
  <c r="M204" i="134"/>
  <c r="L204" i="134"/>
  <c r="G204" i="135"/>
  <c r="M105" i="133"/>
  <c r="L105" i="133"/>
  <c r="G105" i="134"/>
  <c r="L107" i="133"/>
  <c r="M107" i="133"/>
  <c r="G107" i="134"/>
  <c r="L147" i="134"/>
  <c r="M147" i="134"/>
  <c r="G147" i="135"/>
  <c r="L161" i="134"/>
  <c r="M161" i="134"/>
  <c r="G161" i="135"/>
  <c r="M230" i="134"/>
  <c r="L230" i="134"/>
  <c r="G230" i="135"/>
  <c r="L142" i="133"/>
  <c r="M142" i="133"/>
  <c r="G142" i="134"/>
  <c r="M127" i="134"/>
  <c r="L127" i="134"/>
  <c r="G127" i="135"/>
  <c r="L197" i="134"/>
  <c r="M197" i="134"/>
  <c r="G197" i="135"/>
  <c r="M165" i="134"/>
  <c r="L165" i="134"/>
  <c r="G165" i="135"/>
  <c r="M207" i="134"/>
  <c r="L207" i="134"/>
  <c r="G207" i="135"/>
  <c r="M113" i="134"/>
  <c r="L113" i="134"/>
  <c r="G113" i="135"/>
  <c r="M223" i="134"/>
  <c r="L223" i="134"/>
  <c r="G223" i="135"/>
  <c r="M143" i="133"/>
  <c r="L143" i="133"/>
  <c r="G143" i="134"/>
  <c r="L174" i="133"/>
  <c r="M174" i="133"/>
  <c r="G174" i="134"/>
  <c r="M232" i="134"/>
  <c r="L232" i="134"/>
  <c r="G232" i="135"/>
  <c r="L236" i="134"/>
  <c r="M236" i="134"/>
  <c r="G236" i="135"/>
  <c r="M137" i="134"/>
  <c r="L137" i="134"/>
  <c r="G137" i="135"/>
  <c r="L220" i="134"/>
  <c r="M220" i="134"/>
  <c r="G220" i="135"/>
  <c r="L238" i="134"/>
  <c r="M238" i="134"/>
  <c r="G238" i="135"/>
  <c r="M205" i="134"/>
  <c r="L205" i="134"/>
  <c r="G205" i="135"/>
  <c r="M84" i="134"/>
  <c r="L84" i="134"/>
  <c r="G84" i="135"/>
  <c r="L131" i="134"/>
  <c r="M131" i="134"/>
  <c r="G131" i="135"/>
  <c r="M163" i="134"/>
  <c r="L163" i="134"/>
  <c r="G163" i="135"/>
  <c r="L167" i="133"/>
  <c r="M167" i="133"/>
  <c r="G167" i="134"/>
  <c r="M111" i="133"/>
  <c r="L111" i="133"/>
  <c r="G111" i="134"/>
  <c r="L224" i="134"/>
  <c r="M224" i="134"/>
  <c r="G224" i="135"/>
  <c r="M164" i="133"/>
  <c r="L164" i="133"/>
  <c r="G164" i="134"/>
  <c r="G160" i="135"/>
  <c r="M160" i="134"/>
  <c r="L160" i="134"/>
  <c r="L185" i="134"/>
  <c r="M185" i="134"/>
  <c r="G185" i="135"/>
  <c r="M150" i="133"/>
  <c r="L150" i="133"/>
  <c r="G150" i="134"/>
  <c r="L139" i="133"/>
  <c r="M139" i="133"/>
  <c r="G139" i="134"/>
  <c r="M98" i="134"/>
  <c r="L98" i="134"/>
  <c r="G98" i="135"/>
  <c r="L117" i="134"/>
  <c r="M117" i="134"/>
  <c r="G117" i="135"/>
  <c r="L201" i="133"/>
  <c r="M201" i="133"/>
  <c r="G201" i="134"/>
  <c r="M202" i="133"/>
  <c r="L202" i="133"/>
  <c r="G202" i="134"/>
  <c r="M214" i="134"/>
  <c r="L214" i="134"/>
  <c r="G214" i="135"/>
  <c r="M172" i="134"/>
  <c r="L172" i="134"/>
  <c r="G172" i="135"/>
  <c r="L115" i="134"/>
  <c r="M115" i="134"/>
  <c r="G115" i="135"/>
  <c r="L170" i="133"/>
  <c r="M170" i="133"/>
  <c r="G170" i="134"/>
  <c r="M158" i="134"/>
  <c r="L158" i="134"/>
  <c r="G158" i="135"/>
  <c r="M175" i="135"/>
  <c r="L175" i="135"/>
  <c r="G175" i="136"/>
  <c r="L114" i="134"/>
  <c r="M114" i="134"/>
  <c r="G114" i="135"/>
  <c r="L169" i="134"/>
  <c r="M169" i="134"/>
  <c r="G169" i="135"/>
  <c r="L212" i="134"/>
  <c r="M212" i="134"/>
  <c r="G212" i="135"/>
  <c r="L138" i="134"/>
  <c r="M138" i="134"/>
  <c r="G138" i="135"/>
  <c r="L144" i="134"/>
  <c r="M144" i="134"/>
  <c r="G144" i="135"/>
  <c r="L177" i="134"/>
  <c r="M177" i="134"/>
  <c r="G177" i="135"/>
  <c r="L126" i="134"/>
  <c r="M126" i="134"/>
  <c r="G126" i="135"/>
  <c r="L120" i="135"/>
  <c r="M120" i="135"/>
  <c r="G120" i="136"/>
  <c r="L151" i="133"/>
  <c r="G151" i="134"/>
  <c r="M151" i="133"/>
  <c r="L216" i="134"/>
  <c r="M216" i="134"/>
  <c r="G216" i="135"/>
  <c r="M199" i="133"/>
  <c r="L199" i="133"/>
  <c r="G199" i="134"/>
  <c r="L225" i="134"/>
  <c r="M225" i="134"/>
  <c r="G225" i="135"/>
  <c r="L83" i="134"/>
  <c r="G83" i="135"/>
  <c r="M83" i="134"/>
  <c r="L133" i="134"/>
  <c r="M133" i="134"/>
  <c r="G133" i="135"/>
  <c r="M188" i="134"/>
  <c r="L188" i="134"/>
  <c r="G188" i="135"/>
  <c r="M173" i="134"/>
  <c r="L173" i="134"/>
  <c r="G173" i="135"/>
  <c r="L86" i="134"/>
  <c r="M86" i="134"/>
  <c r="G86" i="135"/>
  <c r="M166" i="134"/>
  <c r="L166" i="134"/>
  <c r="G166" i="135"/>
  <c r="M94" i="134"/>
  <c r="L94" i="134"/>
  <c r="G94" i="135"/>
  <c r="M129" i="134"/>
  <c r="L129" i="134"/>
  <c r="G129" i="135"/>
  <c r="L229" i="133"/>
  <c r="M229" i="133"/>
  <c r="G229" i="134"/>
  <c r="L96" i="133"/>
  <c r="M96" i="133"/>
  <c r="G96" i="134"/>
  <c r="L155" i="134"/>
  <c r="M155" i="134"/>
  <c r="G155" i="135"/>
  <c r="L103" i="133"/>
  <c r="M103" i="133"/>
  <c r="G103" i="134"/>
  <c r="L235" i="134"/>
  <c r="M235" i="134"/>
  <c r="G235" i="135"/>
  <c r="M95" i="133"/>
  <c r="L95" i="133"/>
  <c r="G95" i="134"/>
  <c r="L198" i="134"/>
  <c r="M198" i="134"/>
  <c r="G198" i="135"/>
  <c r="L221" i="133"/>
  <c r="G221" i="134"/>
  <c r="M221" i="133"/>
  <c r="M171" i="133"/>
  <c r="L171" i="133"/>
  <c r="G171" i="134"/>
  <c r="M211" i="134"/>
  <c r="L211" i="134"/>
  <c r="G211" i="135"/>
  <c r="M219" i="134"/>
  <c r="L219" i="134"/>
  <c r="G219" i="135"/>
  <c r="L182" i="135"/>
  <c r="M182" i="135"/>
  <c r="G182" i="136"/>
  <c r="M93" i="134"/>
  <c r="L93" i="134"/>
  <c r="G93" i="135"/>
  <c r="M125" i="134"/>
  <c r="L125" i="134"/>
  <c r="G125" i="135"/>
  <c r="L192" i="134"/>
  <c r="M192" i="134"/>
  <c r="G192" i="135"/>
  <c r="M178" i="134"/>
  <c r="L178" i="134"/>
  <c r="G178" i="135"/>
  <c r="L145" i="134"/>
  <c r="M145" i="134"/>
  <c r="G145" i="135"/>
  <c r="L121" i="134"/>
  <c r="M121" i="134"/>
  <c r="G121" i="135"/>
  <c r="L140" i="134"/>
  <c r="M140" i="134"/>
  <c r="G140" i="135"/>
  <c r="M228" i="133"/>
  <c r="L228" i="133"/>
  <c r="G228" i="134"/>
  <c r="L187" i="134"/>
  <c r="M187" i="134"/>
  <c r="G187" i="135"/>
  <c r="L183" i="134"/>
  <c r="M183" i="134"/>
  <c r="G183" i="135"/>
  <c r="L186" i="134"/>
  <c r="M186" i="134"/>
  <c r="G186" i="135"/>
  <c r="M87" i="134"/>
  <c r="L87" i="134"/>
  <c r="G87" i="135"/>
  <c r="L206" i="134"/>
  <c r="M206" i="134"/>
  <c r="G206" i="135"/>
  <c r="L85" i="133"/>
  <c r="M85" i="133"/>
  <c r="G85" i="134"/>
  <c r="M89" i="134"/>
  <c r="L89" i="134"/>
  <c r="G89" i="135"/>
  <c r="M104" i="134"/>
  <c r="L104" i="134"/>
  <c r="G104" i="135"/>
  <c r="L194" i="134"/>
  <c r="M194" i="134"/>
  <c r="G194" i="135"/>
  <c r="L141" i="133"/>
  <c r="M141" i="133"/>
  <c r="G141" i="134"/>
  <c r="L176" i="133"/>
  <c r="M176" i="133"/>
  <c r="G176" i="134"/>
  <c r="M130" i="134"/>
  <c r="L130" i="134"/>
  <c r="G130" i="135"/>
  <c r="M108" i="134"/>
  <c r="L108" i="134"/>
  <c r="G108" i="135"/>
  <c r="M110" i="134"/>
  <c r="L110" i="134"/>
  <c r="G110" i="135"/>
  <c r="L193" i="135"/>
  <c r="M193" i="135"/>
  <c r="G193" i="136"/>
  <c r="M184" i="134"/>
  <c r="G184" i="135"/>
  <c r="L184" i="134"/>
  <c r="M91" i="134"/>
  <c r="L91" i="134"/>
  <c r="G91" i="135"/>
  <c r="L97" i="134"/>
  <c r="M97" i="134"/>
  <c r="G97" i="135"/>
  <c r="L209" i="134"/>
  <c r="M209" i="134"/>
  <c r="G209" i="135"/>
  <c r="M200" i="134"/>
  <c r="L200" i="134"/>
  <c r="G200" i="135"/>
  <c r="M154" i="134"/>
  <c r="L154" i="134"/>
  <c r="G154" i="135"/>
  <c r="L122" i="133"/>
  <c r="M122" i="133"/>
  <c r="G122" i="134"/>
  <c r="M112" i="133"/>
  <c r="L112" i="133"/>
  <c r="G112" i="134"/>
  <c r="L210" i="134"/>
  <c r="M210" i="134"/>
  <c r="G210" i="135"/>
  <c r="M156" i="134"/>
  <c r="L156" i="134"/>
  <c r="G156" i="135"/>
  <c r="L159" i="134"/>
  <c r="M159" i="134"/>
  <c r="G159" i="135"/>
  <c r="L90" i="134"/>
  <c r="M90" i="134"/>
  <c r="G90" i="135"/>
  <c r="L239" i="134"/>
  <c r="M239" i="134"/>
  <c r="G239" i="135"/>
  <c r="M106" i="134"/>
  <c r="L106" i="134"/>
  <c r="G106" i="135"/>
  <c r="L227" i="134"/>
  <c r="M227" i="134"/>
  <c r="G227" i="135"/>
  <c r="L168" i="134"/>
  <c r="M168" i="134"/>
  <c r="G168" i="135"/>
  <c r="M118" i="134"/>
  <c r="L118" i="134"/>
  <c r="G118" i="135"/>
  <c r="L119" i="133"/>
  <c r="M119" i="133"/>
  <c r="G119" i="134"/>
  <c r="M153" i="134"/>
  <c r="L153" i="134"/>
  <c r="G153" i="135"/>
  <c r="M152" i="134"/>
  <c r="L152" i="134"/>
  <c r="G152" i="135"/>
  <c r="L196" i="134"/>
  <c r="M196" i="134"/>
  <c r="G196" i="135"/>
  <c r="L180" i="133"/>
  <c r="M180" i="133"/>
  <c r="G180" i="134"/>
  <c r="L215" i="135"/>
  <c r="M215" i="135"/>
  <c r="G215" i="136"/>
  <c r="L181" i="134"/>
  <c r="M181" i="134"/>
  <c r="G181" i="135"/>
  <c r="L92" i="134"/>
  <c r="M92" i="134"/>
  <c r="G92" i="135"/>
  <c r="L191" i="133"/>
  <c r="G191" i="134"/>
  <c r="M191" i="133"/>
  <c r="L101" i="134"/>
  <c r="M101" i="134"/>
  <c r="G101" i="135"/>
  <c r="L203" i="134"/>
  <c r="M203" i="134"/>
  <c r="G203" i="135"/>
  <c r="L102" i="134"/>
  <c r="M102" i="134"/>
  <c r="G102" i="135"/>
  <c r="M226" i="134"/>
  <c r="G226" i="135"/>
  <c r="L226" i="134"/>
  <c r="M132" i="134"/>
  <c r="L132" i="134"/>
  <c r="G132" i="135"/>
  <c r="L136" i="133"/>
  <c r="M136" i="133"/>
  <c r="G136" i="134"/>
  <c r="M162" i="134"/>
  <c r="L162" i="134"/>
  <c r="G162" i="135"/>
  <c r="M123" i="134"/>
  <c r="L123" i="134"/>
  <c r="G123" i="135"/>
  <c r="M88" i="134"/>
  <c r="L88" i="134"/>
  <c r="G88" i="135"/>
  <c r="M233" i="134"/>
  <c r="L233" i="134"/>
  <c r="G233" i="135"/>
  <c r="M134" i="134"/>
  <c r="L134" i="134"/>
  <c r="G134" i="135"/>
  <c r="M135" i="135"/>
  <c r="L135" i="135"/>
  <c r="G135" i="136"/>
  <c r="M149" i="134"/>
  <c r="L149" i="134"/>
  <c r="G149" i="135"/>
  <c r="L148" i="133"/>
  <c r="M148" i="133"/>
  <c r="G148" i="134"/>
  <c r="M99" i="134"/>
  <c r="L99" i="134"/>
  <c r="G99" i="135"/>
  <c r="M146" i="134"/>
  <c r="L146" i="134"/>
  <c r="G146" i="135"/>
  <c r="M116" i="133"/>
  <c r="L116" i="133"/>
  <c r="G116" i="134"/>
  <c r="M128" i="134"/>
  <c r="L128" i="134"/>
  <c r="G128" i="135"/>
  <c r="L231" i="133"/>
  <c r="M231" i="133"/>
  <c r="G231" i="134"/>
  <c r="M179" i="133"/>
  <c r="G179" i="134"/>
  <c r="L179" i="133"/>
  <c r="L148" i="134" l="1"/>
  <c r="M148" i="134"/>
  <c r="G148" i="135"/>
  <c r="L233" i="135"/>
  <c r="M233" i="135"/>
  <c r="G233" i="136"/>
  <c r="L203" i="135"/>
  <c r="M203" i="135"/>
  <c r="G203" i="136"/>
  <c r="L181" i="135"/>
  <c r="M181" i="135"/>
  <c r="G181" i="136"/>
  <c r="M193" i="136"/>
  <c r="L193" i="136"/>
  <c r="G193" i="137"/>
  <c r="L176" i="134"/>
  <c r="M176" i="134"/>
  <c r="G176" i="135"/>
  <c r="M183" i="135"/>
  <c r="L183" i="135"/>
  <c r="G183" i="136"/>
  <c r="M121" i="135"/>
  <c r="L121" i="135"/>
  <c r="G121" i="136"/>
  <c r="M125" i="135"/>
  <c r="L125" i="135"/>
  <c r="G125" i="136"/>
  <c r="L96" i="134"/>
  <c r="M96" i="134"/>
  <c r="G96" i="135"/>
  <c r="L83" i="135"/>
  <c r="G83" i="136"/>
  <c r="M83" i="135"/>
  <c r="M201" i="134"/>
  <c r="L201" i="134"/>
  <c r="G201" i="135"/>
  <c r="M231" i="134"/>
  <c r="L231" i="134"/>
  <c r="G231" i="135"/>
  <c r="L99" i="135"/>
  <c r="M99" i="135"/>
  <c r="G99" i="136"/>
  <c r="L134" i="135"/>
  <c r="M134" i="135"/>
  <c r="G134" i="136"/>
  <c r="G162" i="136"/>
  <c r="M162" i="135"/>
  <c r="L162" i="135"/>
  <c r="L102" i="135"/>
  <c r="M102" i="135"/>
  <c r="G102" i="136"/>
  <c r="L92" i="135"/>
  <c r="M92" i="135"/>
  <c r="G92" i="136"/>
  <c r="M196" i="135"/>
  <c r="L196" i="135"/>
  <c r="G196" i="136"/>
  <c r="M118" i="135"/>
  <c r="L118" i="135"/>
  <c r="G118" i="136"/>
  <c r="M239" i="135"/>
  <c r="L239" i="135"/>
  <c r="G239" i="136"/>
  <c r="L210" i="135"/>
  <c r="M210" i="135"/>
  <c r="G210" i="136"/>
  <c r="M200" i="135"/>
  <c r="L200" i="135"/>
  <c r="G200" i="136"/>
  <c r="M130" i="135"/>
  <c r="L130" i="135"/>
  <c r="G130" i="136"/>
  <c r="L89" i="135"/>
  <c r="M89" i="135"/>
  <c r="G89" i="136"/>
  <c r="M186" i="135"/>
  <c r="L186" i="135"/>
  <c r="G186" i="136"/>
  <c r="L140" i="135"/>
  <c r="M140" i="135"/>
  <c r="G140" i="136"/>
  <c r="L192" i="135"/>
  <c r="M192" i="135"/>
  <c r="G192" i="136"/>
  <c r="M219" i="135"/>
  <c r="L219" i="135"/>
  <c r="G219" i="136"/>
  <c r="L198" i="135"/>
  <c r="M198" i="135"/>
  <c r="G198" i="136"/>
  <c r="L155" i="135"/>
  <c r="M155" i="135"/>
  <c r="G155" i="136"/>
  <c r="M94" i="135"/>
  <c r="L94" i="135"/>
  <c r="G94" i="136"/>
  <c r="M188" i="135"/>
  <c r="L188" i="135"/>
  <c r="G188" i="136"/>
  <c r="G216" i="136"/>
  <c r="M216" i="135"/>
  <c r="L216" i="135"/>
  <c r="M151" i="134"/>
  <c r="L151" i="134"/>
  <c r="G151" i="135"/>
  <c r="M177" i="135"/>
  <c r="L177" i="135"/>
  <c r="G177" i="136"/>
  <c r="L169" i="135"/>
  <c r="M169" i="135"/>
  <c r="G169" i="136"/>
  <c r="L170" i="134"/>
  <c r="M170" i="134"/>
  <c r="G170" i="135"/>
  <c r="L202" i="134"/>
  <c r="G202" i="135"/>
  <c r="M202" i="134"/>
  <c r="L139" i="134"/>
  <c r="M139" i="134"/>
  <c r="G139" i="135"/>
  <c r="L164" i="134"/>
  <c r="M164" i="134"/>
  <c r="G164" i="135"/>
  <c r="L163" i="135"/>
  <c r="M163" i="135"/>
  <c r="G163" i="136"/>
  <c r="L238" i="135"/>
  <c r="M238" i="135"/>
  <c r="G238" i="136"/>
  <c r="L232" i="135"/>
  <c r="M232" i="135"/>
  <c r="G232" i="136"/>
  <c r="L113" i="135"/>
  <c r="M113" i="135"/>
  <c r="G113" i="136"/>
  <c r="L127" i="135"/>
  <c r="M127" i="135"/>
  <c r="G127" i="136"/>
  <c r="M147" i="135"/>
  <c r="L147" i="135"/>
  <c r="G147" i="136"/>
  <c r="L217" i="135"/>
  <c r="M217" i="135"/>
  <c r="G217" i="136"/>
  <c r="M213" i="135"/>
  <c r="L213" i="135"/>
  <c r="G213" i="136"/>
  <c r="M195" i="134"/>
  <c r="L195" i="134"/>
  <c r="G195" i="135"/>
  <c r="L190" i="135"/>
  <c r="M190" i="135"/>
  <c r="G190" i="136"/>
  <c r="L146" i="135"/>
  <c r="M146" i="135"/>
  <c r="G146" i="136"/>
  <c r="M135" i="136"/>
  <c r="L135" i="136"/>
  <c r="G135" i="137"/>
  <c r="L123" i="135"/>
  <c r="M123" i="135"/>
  <c r="G123" i="136"/>
  <c r="L119" i="134"/>
  <c r="M119" i="134"/>
  <c r="G119" i="135"/>
  <c r="L154" i="135"/>
  <c r="G154" i="136"/>
  <c r="M154" i="135"/>
  <c r="L104" i="135"/>
  <c r="M104" i="135"/>
  <c r="G104" i="136"/>
  <c r="M182" i="136"/>
  <c r="L182" i="136"/>
  <c r="G182" i="137"/>
  <c r="M129" i="135"/>
  <c r="L129" i="135"/>
  <c r="G129" i="136"/>
  <c r="M199" i="134"/>
  <c r="L199" i="134"/>
  <c r="G199" i="135"/>
  <c r="M126" i="135"/>
  <c r="L126" i="135"/>
  <c r="G126" i="136"/>
  <c r="L212" i="135"/>
  <c r="M212" i="135"/>
  <c r="G212" i="136"/>
  <c r="M158" i="135"/>
  <c r="L158" i="135"/>
  <c r="G158" i="136"/>
  <c r="L214" i="135"/>
  <c r="M214" i="135"/>
  <c r="G214" i="136"/>
  <c r="L167" i="134"/>
  <c r="M167" i="134"/>
  <c r="G167" i="135"/>
  <c r="M205" i="135"/>
  <c r="L205" i="135"/>
  <c r="G205" i="136"/>
  <c r="M236" i="135"/>
  <c r="L236" i="135"/>
  <c r="G236" i="136"/>
  <c r="G223" i="136"/>
  <c r="L223" i="135"/>
  <c r="M223" i="135"/>
  <c r="L197" i="135"/>
  <c r="M197" i="135"/>
  <c r="G197" i="136"/>
  <c r="M161" i="135"/>
  <c r="L161" i="135"/>
  <c r="G161" i="136"/>
  <c r="L204" i="135"/>
  <c r="M204" i="135"/>
  <c r="G204" i="136"/>
  <c r="L208" i="134"/>
  <c r="M208" i="134"/>
  <c r="G208" i="135"/>
  <c r="M100" i="135"/>
  <c r="L100" i="135"/>
  <c r="G100" i="136"/>
  <c r="M189" i="135"/>
  <c r="L189" i="135"/>
  <c r="G189" i="136"/>
  <c r="M180" i="134"/>
  <c r="L180" i="134"/>
  <c r="G180" i="135"/>
  <c r="L106" i="135"/>
  <c r="M106" i="135"/>
  <c r="G106" i="136"/>
  <c r="L156" i="135"/>
  <c r="M156" i="135"/>
  <c r="G156" i="136"/>
  <c r="M91" i="135"/>
  <c r="L91" i="135"/>
  <c r="G91" i="136"/>
  <c r="L184" i="135"/>
  <c r="M184" i="135"/>
  <c r="G184" i="136"/>
  <c r="G108" i="136"/>
  <c r="L108" i="135"/>
  <c r="M108" i="135"/>
  <c r="M194" i="135"/>
  <c r="L194" i="135"/>
  <c r="G194" i="136"/>
  <c r="L87" i="135"/>
  <c r="M87" i="135"/>
  <c r="G87" i="136"/>
  <c r="M228" i="134"/>
  <c r="L228" i="134"/>
  <c r="G228" i="135"/>
  <c r="M178" i="135"/>
  <c r="L178" i="135"/>
  <c r="G178" i="136"/>
  <c r="M103" i="134"/>
  <c r="L103" i="134"/>
  <c r="G103" i="135"/>
  <c r="M173" i="135"/>
  <c r="L173" i="135"/>
  <c r="G173" i="136"/>
  <c r="L98" i="135"/>
  <c r="M98" i="135"/>
  <c r="G98" i="136"/>
  <c r="M179" i="134"/>
  <c r="L179" i="134"/>
  <c r="G179" i="135"/>
  <c r="M116" i="134"/>
  <c r="L116" i="134"/>
  <c r="G116" i="135"/>
  <c r="M149" i="135"/>
  <c r="L149" i="135"/>
  <c r="G149" i="136"/>
  <c r="L88" i="135"/>
  <c r="M88" i="135"/>
  <c r="G88" i="136"/>
  <c r="M132" i="135"/>
  <c r="L132" i="135"/>
  <c r="G132" i="136"/>
  <c r="M226" i="135"/>
  <c r="L226" i="135"/>
  <c r="G226" i="136"/>
  <c r="L101" i="135"/>
  <c r="M101" i="135"/>
  <c r="G101" i="136"/>
  <c r="L191" i="134"/>
  <c r="M191" i="134"/>
  <c r="G191" i="135"/>
  <c r="L215" i="136"/>
  <c r="M215" i="136"/>
  <c r="G215" i="137"/>
  <c r="M153" i="135"/>
  <c r="L153" i="135"/>
  <c r="G153" i="136"/>
  <c r="M227" i="135"/>
  <c r="L227" i="135"/>
  <c r="G227" i="136"/>
  <c r="M159" i="135"/>
  <c r="L159" i="135"/>
  <c r="G159" i="136"/>
  <c r="L122" i="134"/>
  <c r="M122" i="134"/>
  <c r="G122" i="135"/>
  <c r="M97" i="135"/>
  <c r="L97" i="135"/>
  <c r="G97" i="136"/>
  <c r="M110" i="135"/>
  <c r="L110" i="135"/>
  <c r="G110" i="136"/>
  <c r="M141" i="134"/>
  <c r="L141" i="134"/>
  <c r="G141" i="135"/>
  <c r="L206" i="135"/>
  <c r="M206" i="135"/>
  <c r="G206" i="136"/>
  <c r="L187" i="135"/>
  <c r="M187" i="135"/>
  <c r="G187" i="136"/>
  <c r="M145" i="135"/>
  <c r="L145" i="135"/>
  <c r="G145" i="136"/>
  <c r="L93" i="135"/>
  <c r="M93" i="135"/>
  <c r="G93" i="136"/>
  <c r="L171" i="134"/>
  <c r="G171" i="135"/>
  <c r="M171" i="134"/>
  <c r="L221" i="134"/>
  <c r="M221" i="134"/>
  <c r="G221" i="135"/>
  <c r="M235" i="135"/>
  <c r="L235" i="135"/>
  <c r="G235" i="136"/>
  <c r="L229" i="134"/>
  <c r="M229" i="134"/>
  <c r="G229" i="135"/>
  <c r="M86" i="135"/>
  <c r="L86" i="135"/>
  <c r="G86" i="136"/>
  <c r="M225" i="135"/>
  <c r="L225" i="135"/>
  <c r="G225" i="136"/>
  <c r="L120" i="136"/>
  <c r="M120" i="136"/>
  <c r="G120" i="137"/>
  <c r="L138" i="135"/>
  <c r="M138" i="135"/>
  <c r="G138" i="136"/>
  <c r="M175" i="136"/>
  <c r="L175" i="136"/>
  <c r="G175" i="137"/>
  <c r="M172" i="135"/>
  <c r="L172" i="135"/>
  <c r="G172" i="136"/>
  <c r="L117" i="135"/>
  <c r="M117" i="135"/>
  <c r="G117" i="136"/>
  <c r="M185" i="135"/>
  <c r="L185" i="135"/>
  <c r="G185" i="136"/>
  <c r="M111" i="134"/>
  <c r="L111" i="134"/>
  <c r="G111" i="135"/>
  <c r="L84" i="135"/>
  <c r="M84" i="135"/>
  <c r="G84" i="136"/>
  <c r="L137" i="135"/>
  <c r="M137" i="135"/>
  <c r="G137" i="136"/>
  <c r="L143" i="134"/>
  <c r="M143" i="134"/>
  <c r="G143" i="135"/>
  <c r="L165" i="135"/>
  <c r="M165" i="135"/>
  <c r="G165" i="136"/>
  <c r="M230" i="135"/>
  <c r="L230" i="135"/>
  <c r="G230" i="136"/>
  <c r="L105" i="134"/>
  <c r="M105" i="134"/>
  <c r="G105" i="135"/>
  <c r="M157" i="134"/>
  <c r="L157" i="134"/>
  <c r="G157" i="135"/>
  <c r="M124" i="135"/>
  <c r="L124" i="135"/>
  <c r="G124" i="136"/>
  <c r="M237" i="135"/>
  <c r="L237" i="135"/>
  <c r="G237" i="136"/>
  <c r="G128" i="136"/>
  <c r="M128" i="135"/>
  <c r="L128" i="135"/>
  <c r="L136" i="134"/>
  <c r="M136" i="134"/>
  <c r="G136" i="135"/>
  <c r="L152" i="135"/>
  <c r="M152" i="135"/>
  <c r="G152" i="136"/>
  <c r="L168" i="135"/>
  <c r="M168" i="135"/>
  <c r="G168" i="136"/>
  <c r="M90" i="135"/>
  <c r="L90" i="135"/>
  <c r="G90" i="136"/>
  <c r="M112" i="134"/>
  <c r="G112" i="135"/>
  <c r="L112" i="134"/>
  <c r="M209" i="135"/>
  <c r="L209" i="135"/>
  <c r="G209" i="136"/>
  <c r="L85" i="134"/>
  <c r="M85" i="134"/>
  <c r="G85" i="135"/>
  <c r="L211" i="135"/>
  <c r="M211" i="135"/>
  <c r="G211" i="136"/>
  <c r="L95" i="134"/>
  <c r="M95" i="134"/>
  <c r="G95" i="135"/>
  <c r="M166" i="135"/>
  <c r="L166" i="135"/>
  <c r="G166" i="136"/>
  <c r="M133" i="135"/>
  <c r="L133" i="135"/>
  <c r="G133" i="136"/>
  <c r="L144" i="135"/>
  <c r="M144" i="135"/>
  <c r="G144" i="136"/>
  <c r="M114" i="135"/>
  <c r="L114" i="135"/>
  <c r="G114" i="136"/>
  <c r="M115" i="135"/>
  <c r="L115" i="135"/>
  <c r="G115" i="136"/>
  <c r="L150" i="134"/>
  <c r="M150" i="134"/>
  <c r="G150" i="135"/>
  <c r="L160" i="135"/>
  <c r="M160" i="135"/>
  <c r="G160" i="136"/>
  <c r="M224" i="135"/>
  <c r="L224" i="135"/>
  <c r="G224" i="136"/>
  <c r="M131" i="135"/>
  <c r="L131" i="135"/>
  <c r="G131" i="136"/>
  <c r="L220" i="135"/>
  <c r="M220" i="135"/>
  <c r="G220" i="136"/>
  <c r="M174" i="134"/>
  <c r="L174" i="134"/>
  <c r="G174" i="135"/>
  <c r="M207" i="135"/>
  <c r="L207" i="135"/>
  <c r="G207" i="136"/>
  <c r="L142" i="134"/>
  <c r="M142" i="134"/>
  <c r="G142" i="135"/>
  <c r="L107" i="134"/>
  <c r="M107" i="134"/>
  <c r="G107" i="135"/>
  <c r="L218" i="135"/>
  <c r="M218" i="135"/>
  <c r="G218" i="136"/>
  <c r="M222" i="135"/>
  <c r="L222" i="135"/>
  <c r="G222" i="136"/>
  <c r="L234" i="135"/>
  <c r="M234" i="135"/>
  <c r="G234" i="136"/>
  <c r="M109" i="135"/>
  <c r="L109" i="135"/>
  <c r="G109" i="136"/>
  <c r="L222" i="136" l="1"/>
  <c r="M222" i="136"/>
  <c r="G222" i="137"/>
  <c r="L207" i="136"/>
  <c r="M207" i="136"/>
  <c r="G207" i="137"/>
  <c r="L224" i="136"/>
  <c r="M224" i="136"/>
  <c r="G224" i="137"/>
  <c r="M114" i="136"/>
  <c r="L114" i="136"/>
  <c r="G114" i="137"/>
  <c r="M143" i="135"/>
  <c r="L143" i="135"/>
  <c r="G143" i="136"/>
  <c r="L234" i="136"/>
  <c r="M234" i="136"/>
  <c r="G234" i="137"/>
  <c r="M142" i="135"/>
  <c r="L142" i="135"/>
  <c r="G142" i="136"/>
  <c r="L131" i="136"/>
  <c r="M131" i="136"/>
  <c r="G131" i="137"/>
  <c r="M115" i="136"/>
  <c r="L115" i="136"/>
  <c r="G115" i="137"/>
  <c r="L166" i="136"/>
  <c r="M166" i="136"/>
  <c r="G166" i="137"/>
  <c r="M209" i="136"/>
  <c r="L209" i="136"/>
  <c r="G209" i="137"/>
  <c r="M112" i="135"/>
  <c r="L112" i="135"/>
  <c r="G112" i="136"/>
  <c r="L152" i="136"/>
  <c r="M152" i="136"/>
  <c r="G152" i="137"/>
  <c r="M128" i="136"/>
  <c r="L128" i="136"/>
  <c r="G128" i="137"/>
  <c r="L124" i="136"/>
  <c r="G124" i="137"/>
  <c r="M124" i="136"/>
  <c r="L165" i="136"/>
  <c r="M165" i="136"/>
  <c r="G165" i="137"/>
  <c r="L111" i="135"/>
  <c r="M111" i="135"/>
  <c r="G111" i="136"/>
  <c r="G175" i="138"/>
  <c r="L175" i="137"/>
  <c r="M175" i="137"/>
  <c r="M229" i="135"/>
  <c r="L229" i="135"/>
  <c r="G229" i="136"/>
  <c r="L93" i="136"/>
  <c r="M93" i="136"/>
  <c r="G93" i="137"/>
  <c r="L141" i="135"/>
  <c r="M141" i="135"/>
  <c r="G141" i="136"/>
  <c r="L159" i="136"/>
  <c r="M159" i="136"/>
  <c r="G159" i="137"/>
  <c r="L191" i="135"/>
  <c r="M191" i="135"/>
  <c r="G191" i="136"/>
  <c r="L88" i="136"/>
  <c r="M88" i="136"/>
  <c r="G88" i="137"/>
  <c r="L98" i="136"/>
  <c r="M98" i="136"/>
  <c r="G98" i="137"/>
  <c r="L228" i="135"/>
  <c r="M228" i="135"/>
  <c r="G228" i="136"/>
  <c r="M184" i="136"/>
  <c r="L184" i="136"/>
  <c r="G184" i="137"/>
  <c r="M180" i="135"/>
  <c r="L180" i="135"/>
  <c r="G180" i="136"/>
  <c r="M204" i="136"/>
  <c r="L204" i="136"/>
  <c r="G204" i="137"/>
  <c r="M236" i="136"/>
  <c r="L236" i="136"/>
  <c r="G236" i="137"/>
  <c r="M158" i="136"/>
  <c r="L158" i="136"/>
  <c r="G158" i="137"/>
  <c r="M129" i="136"/>
  <c r="L129" i="136"/>
  <c r="G129" i="137"/>
  <c r="M119" i="135"/>
  <c r="L119" i="135"/>
  <c r="G119" i="136"/>
  <c r="L190" i="136"/>
  <c r="M190" i="136"/>
  <c r="G190" i="137"/>
  <c r="L147" i="136"/>
  <c r="M147" i="136"/>
  <c r="G147" i="137"/>
  <c r="L238" i="136"/>
  <c r="M238" i="136"/>
  <c r="G238" i="137"/>
  <c r="L151" i="135"/>
  <c r="M151" i="135"/>
  <c r="G151" i="136"/>
  <c r="L155" i="136"/>
  <c r="M155" i="136"/>
  <c r="G155" i="137"/>
  <c r="L140" i="136"/>
  <c r="M140" i="136"/>
  <c r="G140" i="137"/>
  <c r="L200" i="136"/>
  <c r="M200" i="136"/>
  <c r="G200" i="137"/>
  <c r="L196" i="136"/>
  <c r="M196" i="136"/>
  <c r="G196" i="137"/>
  <c r="M134" i="136"/>
  <c r="L134" i="136"/>
  <c r="G134" i="137"/>
  <c r="L96" i="135"/>
  <c r="M96" i="135"/>
  <c r="G96" i="136"/>
  <c r="L176" i="135"/>
  <c r="M176" i="135"/>
  <c r="G176" i="136"/>
  <c r="M233" i="136"/>
  <c r="L233" i="136"/>
  <c r="G233" i="137"/>
  <c r="M109" i="136"/>
  <c r="L109" i="136"/>
  <c r="G109" i="137"/>
  <c r="L107" i="135"/>
  <c r="M107" i="135"/>
  <c r="G107" i="136"/>
  <c r="L220" i="136"/>
  <c r="M220" i="136"/>
  <c r="G220" i="137"/>
  <c r="L150" i="135"/>
  <c r="M150" i="135"/>
  <c r="G150" i="136"/>
  <c r="L133" i="136"/>
  <c r="M133" i="136"/>
  <c r="G133" i="137"/>
  <c r="M85" i="135"/>
  <c r="L85" i="135"/>
  <c r="G85" i="136"/>
  <c r="L237" i="136"/>
  <c r="M237" i="136"/>
  <c r="G237" i="137"/>
  <c r="L84" i="136"/>
  <c r="M84" i="136"/>
  <c r="G84" i="137"/>
  <c r="M172" i="136"/>
  <c r="L172" i="136"/>
  <c r="G172" i="137"/>
  <c r="L225" i="136"/>
  <c r="M225" i="136"/>
  <c r="G225" i="137"/>
  <c r="M86" i="136"/>
  <c r="L86" i="136"/>
  <c r="G86" i="137"/>
  <c r="L206" i="136"/>
  <c r="M206" i="136"/>
  <c r="G206" i="137"/>
  <c r="L122" i="135"/>
  <c r="M122" i="135"/>
  <c r="G122" i="136"/>
  <c r="M215" i="137"/>
  <c r="G215" i="138"/>
  <c r="L215" i="137"/>
  <c r="M132" i="136"/>
  <c r="L132" i="136"/>
  <c r="G132" i="137"/>
  <c r="L179" i="135"/>
  <c r="M179" i="135"/>
  <c r="G179" i="136"/>
  <c r="M178" i="136"/>
  <c r="L178" i="136"/>
  <c r="G178" i="137"/>
  <c r="L106" i="136"/>
  <c r="M106" i="136"/>
  <c r="G106" i="137"/>
  <c r="L208" i="135"/>
  <c r="M208" i="135"/>
  <c r="G208" i="136"/>
  <c r="L214" i="136"/>
  <c r="M214" i="136"/>
  <c r="G214" i="137"/>
  <c r="M199" i="135"/>
  <c r="L199" i="135"/>
  <c r="G199" i="136"/>
  <c r="L146" i="136"/>
  <c r="M146" i="136"/>
  <c r="G146" i="137"/>
  <c r="L217" i="136"/>
  <c r="M217" i="136"/>
  <c r="G217" i="137"/>
  <c r="M232" i="136"/>
  <c r="G232" i="137"/>
  <c r="L232" i="136"/>
  <c r="L139" i="135"/>
  <c r="M139" i="135"/>
  <c r="G139" i="136"/>
  <c r="M202" i="135"/>
  <c r="L202" i="135"/>
  <c r="G202" i="136"/>
  <c r="M177" i="136"/>
  <c r="L177" i="136"/>
  <c r="G177" i="137"/>
  <c r="L216" i="136"/>
  <c r="M216" i="136"/>
  <c r="G216" i="137"/>
  <c r="L94" i="136"/>
  <c r="M94" i="136"/>
  <c r="G94" i="137"/>
  <c r="L192" i="136"/>
  <c r="M192" i="136"/>
  <c r="G192" i="137"/>
  <c r="L130" i="136"/>
  <c r="M130" i="136"/>
  <c r="G130" i="137"/>
  <c r="M118" i="136"/>
  <c r="L118" i="136"/>
  <c r="G118" i="137"/>
  <c r="L201" i="135"/>
  <c r="M201" i="135"/>
  <c r="G201" i="136"/>
  <c r="L83" i="136"/>
  <c r="M83" i="136"/>
  <c r="G83" i="137"/>
  <c r="L183" i="136"/>
  <c r="M183" i="136"/>
  <c r="G183" i="137"/>
  <c r="L203" i="136"/>
  <c r="M203" i="136"/>
  <c r="G203" i="137"/>
  <c r="M168" i="136"/>
  <c r="L168" i="136"/>
  <c r="G168" i="137"/>
  <c r="M230" i="136"/>
  <c r="L230" i="136"/>
  <c r="G230" i="137"/>
  <c r="M218" i="136"/>
  <c r="L218" i="136"/>
  <c r="G218" i="137"/>
  <c r="L174" i="135"/>
  <c r="M174" i="135"/>
  <c r="G174" i="136"/>
  <c r="G160" i="137"/>
  <c r="M160" i="136"/>
  <c r="L160" i="136"/>
  <c r="L144" i="136"/>
  <c r="M144" i="136"/>
  <c r="G144" i="137"/>
  <c r="L211" i="136"/>
  <c r="M211" i="136"/>
  <c r="G211" i="137"/>
  <c r="M90" i="136"/>
  <c r="L90" i="136"/>
  <c r="G90" i="137"/>
  <c r="L105" i="135"/>
  <c r="M105" i="135"/>
  <c r="G105" i="136"/>
  <c r="M137" i="136"/>
  <c r="L137" i="136"/>
  <c r="G137" i="137"/>
  <c r="M117" i="136"/>
  <c r="L117" i="136"/>
  <c r="G117" i="137"/>
  <c r="L120" i="137"/>
  <c r="M120" i="137"/>
  <c r="G120" i="138"/>
  <c r="M221" i="135"/>
  <c r="L221" i="135"/>
  <c r="G221" i="136"/>
  <c r="M171" i="135"/>
  <c r="L171" i="135"/>
  <c r="G171" i="136"/>
  <c r="L187" i="136"/>
  <c r="M187" i="136"/>
  <c r="G187" i="137"/>
  <c r="L97" i="136"/>
  <c r="M97" i="136"/>
  <c r="G97" i="137"/>
  <c r="L153" i="136"/>
  <c r="M153" i="136"/>
  <c r="G153" i="137"/>
  <c r="M226" i="136"/>
  <c r="L226" i="136"/>
  <c r="G226" i="137"/>
  <c r="M116" i="135"/>
  <c r="G116" i="136"/>
  <c r="L116" i="135"/>
  <c r="L103" i="135"/>
  <c r="M103" i="135"/>
  <c r="G103" i="136"/>
  <c r="M194" i="136"/>
  <c r="L194" i="136"/>
  <c r="G194" i="137"/>
  <c r="L156" i="136"/>
  <c r="M156" i="136"/>
  <c r="G156" i="137"/>
  <c r="L100" i="136"/>
  <c r="M100" i="136"/>
  <c r="G100" i="137"/>
  <c r="L197" i="136"/>
  <c r="M197" i="136"/>
  <c r="G197" i="137"/>
  <c r="M167" i="135"/>
  <c r="L167" i="135"/>
  <c r="G167" i="136"/>
  <c r="L126" i="136"/>
  <c r="M126" i="136"/>
  <c r="G126" i="137"/>
  <c r="L104" i="136"/>
  <c r="M104" i="136"/>
  <c r="G104" i="137"/>
  <c r="L154" i="136"/>
  <c r="M154" i="136"/>
  <c r="G154" i="137"/>
  <c r="M135" i="137"/>
  <c r="L135" i="137"/>
  <c r="G135" i="138"/>
  <c r="L213" i="136"/>
  <c r="G213" i="137"/>
  <c r="M213" i="136"/>
  <c r="L113" i="136"/>
  <c r="G113" i="137"/>
  <c r="M113" i="136"/>
  <c r="L164" i="135"/>
  <c r="M164" i="135"/>
  <c r="G164" i="136"/>
  <c r="M169" i="136"/>
  <c r="L169" i="136"/>
  <c r="G169" i="137"/>
  <c r="M188" i="136"/>
  <c r="L188" i="136"/>
  <c r="G188" i="137"/>
  <c r="M219" i="136"/>
  <c r="L219" i="136"/>
  <c r="G219" i="137"/>
  <c r="M89" i="136"/>
  <c r="L89" i="136"/>
  <c r="G89" i="137"/>
  <c r="M239" i="136"/>
  <c r="L239" i="136"/>
  <c r="G239" i="137"/>
  <c r="M102" i="136"/>
  <c r="L102" i="136"/>
  <c r="G102" i="137"/>
  <c r="L231" i="135"/>
  <c r="M231" i="135"/>
  <c r="G231" i="136"/>
  <c r="M121" i="136"/>
  <c r="L121" i="136"/>
  <c r="G121" i="137"/>
  <c r="M181" i="136"/>
  <c r="L181" i="136"/>
  <c r="G181" i="137"/>
  <c r="L95" i="135"/>
  <c r="M95" i="135"/>
  <c r="G95" i="136"/>
  <c r="L136" i="135"/>
  <c r="M136" i="135"/>
  <c r="G136" i="136"/>
  <c r="L157" i="135"/>
  <c r="M157" i="135"/>
  <c r="G157" i="136"/>
  <c r="M185" i="136"/>
  <c r="L185" i="136"/>
  <c r="G185" i="137"/>
  <c r="M138" i="136"/>
  <c r="L138" i="136"/>
  <c r="G138" i="137"/>
  <c r="M235" i="136"/>
  <c r="L235" i="136"/>
  <c r="G235" i="137"/>
  <c r="M145" i="136"/>
  <c r="L145" i="136"/>
  <c r="G145" i="137"/>
  <c r="L110" i="136"/>
  <c r="M110" i="136"/>
  <c r="G110" i="137"/>
  <c r="M227" i="136"/>
  <c r="L227" i="136"/>
  <c r="G227" i="137"/>
  <c r="M101" i="136"/>
  <c r="L101" i="136"/>
  <c r="G101" i="137"/>
  <c r="M149" i="136"/>
  <c r="L149" i="136"/>
  <c r="G149" i="137"/>
  <c r="M173" i="136"/>
  <c r="L173" i="136"/>
  <c r="G173" i="137"/>
  <c r="L87" i="136"/>
  <c r="M87" i="136"/>
  <c r="G87" i="137"/>
  <c r="M108" i="136"/>
  <c r="L108" i="136"/>
  <c r="G108" i="137"/>
  <c r="M91" i="136"/>
  <c r="L91" i="136"/>
  <c r="G91" i="137"/>
  <c r="L189" i="136"/>
  <c r="M189" i="136"/>
  <c r="G189" i="137"/>
  <c r="M161" i="136"/>
  <c r="L161" i="136"/>
  <c r="G161" i="137"/>
  <c r="M223" i="136"/>
  <c r="L223" i="136"/>
  <c r="G223" i="137"/>
  <c r="L205" i="136"/>
  <c r="M205" i="136"/>
  <c r="G205" i="137"/>
  <c r="M212" i="136"/>
  <c r="L212" i="136"/>
  <c r="G212" i="137"/>
  <c r="L182" i="137"/>
  <c r="M182" i="137"/>
  <c r="G182" i="138"/>
  <c r="M123" i="136"/>
  <c r="L123" i="136"/>
  <c r="G123" i="137"/>
  <c r="L195" i="135"/>
  <c r="M195" i="135"/>
  <c r="G195" i="136"/>
  <c r="M127" i="136"/>
  <c r="L127" i="136"/>
  <c r="G127" i="137"/>
  <c r="M163" i="136"/>
  <c r="L163" i="136"/>
  <c r="G163" i="137"/>
  <c r="L170" i="135"/>
  <c r="M170" i="135"/>
  <c r="G170" i="136"/>
  <c r="L198" i="136"/>
  <c r="M198" i="136"/>
  <c r="G198" i="137"/>
  <c r="L186" i="136"/>
  <c r="M186" i="136"/>
  <c r="G186" i="137"/>
  <c r="L210" i="136"/>
  <c r="M210" i="136"/>
  <c r="G210" i="137"/>
  <c r="L92" i="136"/>
  <c r="M92" i="136"/>
  <c r="G92" i="137"/>
  <c r="M162" i="136"/>
  <c r="L162" i="136"/>
  <c r="G162" i="137"/>
  <c r="M99" i="136"/>
  <c r="L99" i="136"/>
  <c r="G99" i="137"/>
  <c r="L125" i="136"/>
  <c r="M125" i="136"/>
  <c r="G125" i="137"/>
  <c r="M193" i="137"/>
  <c r="L193" i="137"/>
  <c r="G193" i="138"/>
  <c r="L148" i="135"/>
  <c r="M148" i="135"/>
  <c r="G148" i="136"/>
  <c r="M92" i="137" l="1"/>
  <c r="L92" i="137"/>
  <c r="G92" i="138"/>
  <c r="L83" i="137"/>
  <c r="M83" i="137"/>
  <c r="G83" i="138"/>
  <c r="L94" i="137"/>
  <c r="M94" i="137"/>
  <c r="G94" i="138"/>
  <c r="M139" i="136"/>
  <c r="L139" i="136"/>
  <c r="G139" i="137"/>
  <c r="M199" i="136"/>
  <c r="L199" i="136"/>
  <c r="G199" i="137"/>
  <c r="M178" i="137"/>
  <c r="L178" i="137"/>
  <c r="G178" i="138"/>
  <c r="M172" i="137"/>
  <c r="L172" i="137"/>
  <c r="G172" i="138"/>
  <c r="M133" i="137"/>
  <c r="L133" i="137"/>
  <c r="G133" i="138"/>
  <c r="L109" i="137"/>
  <c r="M109" i="137"/>
  <c r="G109" i="138"/>
  <c r="M151" i="136"/>
  <c r="L151" i="136"/>
  <c r="G151" i="137"/>
  <c r="M119" i="136"/>
  <c r="L119" i="136"/>
  <c r="G119" i="137"/>
  <c r="L98" i="137"/>
  <c r="M98" i="137"/>
  <c r="G98" i="138"/>
  <c r="M111" i="136"/>
  <c r="G111" i="137"/>
  <c r="L111" i="136"/>
  <c r="L152" i="137"/>
  <c r="M152" i="137"/>
  <c r="G152" i="138"/>
  <c r="L143" i="136"/>
  <c r="M143" i="136"/>
  <c r="G143" i="137"/>
  <c r="L170" i="136"/>
  <c r="M170" i="136"/>
  <c r="G170" i="137"/>
  <c r="L123" i="137"/>
  <c r="M123" i="137"/>
  <c r="G123" i="138"/>
  <c r="L223" i="137"/>
  <c r="M223" i="137"/>
  <c r="G223" i="138"/>
  <c r="M101" i="137"/>
  <c r="L101" i="137"/>
  <c r="G101" i="138"/>
  <c r="M102" i="137"/>
  <c r="L102" i="137"/>
  <c r="G102" i="138"/>
  <c r="M188" i="137"/>
  <c r="L188" i="137"/>
  <c r="G188" i="138"/>
  <c r="L232" i="137"/>
  <c r="M232" i="137"/>
  <c r="G232" i="138"/>
  <c r="L141" i="136"/>
  <c r="M141" i="136"/>
  <c r="G141" i="137"/>
  <c r="L222" i="137"/>
  <c r="M222" i="137"/>
  <c r="G222" i="138"/>
  <c r="M205" i="137"/>
  <c r="L205" i="137"/>
  <c r="G205" i="138"/>
  <c r="L91" i="137"/>
  <c r="M91" i="137"/>
  <c r="G91" i="138"/>
  <c r="M149" i="137"/>
  <c r="L149" i="137"/>
  <c r="G149" i="138"/>
  <c r="M145" i="137"/>
  <c r="L145" i="137"/>
  <c r="G145" i="138"/>
  <c r="L121" i="137"/>
  <c r="M121" i="137"/>
  <c r="G121" i="138"/>
  <c r="L231" i="136"/>
  <c r="M231" i="136"/>
  <c r="G231" i="137"/>
  <c r="L219" i="137"/>
  <c r="M219" i="137"/>
  <c r="G219" i="138"/>
  <c r="M213" i="137"/>
  <c r="L213" i="137"/>
  <c r="G213" i="138"/>
  <c r="L104" i="137"/>
  <c r="M104" i="137"/>
  <c r="G104" i="138"/>
  <c r="M100" i="137"/>
  <c r="L100" i="137"/>
  <c r="G100" i="138"/>
  <c r="L187" i="137"/>
  <c r="M187" i="137"/>
  <c r="G187" i="138"/>
  <c r="M117" i="137"/>
  <c r="L117" i="137"/>
  <c r="G117" i="138"/>
  <c r="M211" i="137"/>
  <c r="L211" i="137"/>
  <c r="G211" i="138"/>
  <c r="M160" i="137"/>
  <c r="G160" i="138"/>
  <c r="L160" i="137"/>
  <c r="M218" i="137"/>
  <c r="L218" i="137"/>
  <c r="G218" i="138"/>
  <c r="M99" i="137"/>
  <c r="L99" i="137"/>
  <c r="G99" i="138"/>
  <c r="G186" i="138"/>
  <c r="L186" i="137"/>
  <c r="M186" i="137"/>
  <c r="L127" i="137"/>
  <c r="M127" i="137"/>
  <c r="G127" i="138"/>
  <c r="L212" i="137"/>
  <c r="M212" i="137"/>
  <c r="G212" i="138"/>
  <c r="M189" i="137"/>
  <c r="L189" i="137"/>
  <c r="G189" i="138"/>
  <c r="M173" i="137"/>
  <c r="L173" i="137"/>
  <c r="G173" i="138"/>
  <c r="M110" i="137"/>
  <c r="L110" i="137"/>
  <c r="G110" i="138"/>
  <c r="M185" i="137"/>
  <c r="L185" i="137"/>
  <c r="G185" i="138"/>
  <c r="M181" i="137"/>
  <c r="L181" i="137"/>
  <c r="G181" i="138"/>
  <c r="M89" i="137"/>
  <c r="L89" i="137"/>
  <c r="G89" i="138"/>
  <c r="L164" i="136"/>
  <c r="M164" i="136"/>
  <c r="G164" i="137"/>
  <c r="M113" i="137"/>
  <c r="L113" i="137"/>
  <c r="G113" i="138"/>
  <c r="L154" i="137"/>
  <c r="M154" i="137"/>
  <c r="G154" i="138"/>
  <c r="L197" i="137"/>
  <c r="M197" i="137"/>
  <c r="G197" i="138"/>
  <c r="L103" i="136"/>
  <c r="M103" i="136"/>
  <c r="G103" i="137"/>
  <c r="L116" i="136"/>
  <c r="M116" i="136"/>
  <c r="G116" i="137"/>
  <c r="M97" i="137"/>
  <c r="L97" i="137"/>
  <c r="G97" i="138"/>
  <c r="L120" i="138"/>
  <c r="M120" i="138"/>
  <c r="G120" i="139"/>
  <c r="L90" i="137"/>
  <c r="M90" i="137"/>
  <c r="G90" i="138"/>
  <c r="L174" i="136"/>
  <c r="M174" i="136"/>
  <c r="G174" i="137"/>
  <c r="M203" i="137"/>
  <c r="L203" i="137"/>
  <c r="G203" i="138"/>
  <c r="M130" i="137"/>
  <c r="L130" i="137"/>
  <c r="G130" i="138"/>
  <c r="M177" i="137"/>
  <c r="L177" i="137"/>
  <c r="G177" i="138"/>
  <c r="M217" i="137"/>
  <c r="L217" i="137"/>
  <c r="G217" i="138"/>
  <c r="M208" i="136"/>
  <c r="L208" i="136"/>
  <c r="G208" i="137"/>
  <c r="L132" i="137"/>
  <c r="M132" i="137"/>
  <c r="G132" i="138"/>
  <c r="L215" i="138"/>
  <c r="M215" i="138"/>
  <c r="G215" i="139"/>
  <c r="L86" i="137"/>
  <c r="M86" i="137"/>
  <c r="G86" i="138"/>
  <c r="M237" i="137"/>
  <c r="G237" i="138"/>
  <c r="L237" i="137"/>
  <c r="L220" i="137"/>
  <c r="M220" i="137"/>
  <c r="G220" i="138"/>
  <c r="L176" i="136"/>
  <c r="M176" i="136"/>
  <c r="G176" i="137"/>
  <c r="M140" i="137"/>
  <c r="L140" i="137"/>
  <c r="G140" i="138"/>
  <c r="L147" i="137"/>
  <c r="M147" i="137"/>
  <c r="G147" i="138"/>
  <c r="M158" i="137"/>
  <c r="L158" i="137"/>
  <c r="G158" i="138"/>
  <c r="M184" i="137"/>
  <c r="L184" i="137"/>
  <c r="G184" i="138"/>
  <c r="L191" i="136"/>
  <c r="M191" i="136"/>
  <c r="G191" i="137"/>
  <c r="L229" i="136"/>
  <c r="M229" i="136"/>
  <c r="G229" i="137"/>
  <c r="M209" i="137"/>
  <c r="L209" i="137"/>
  <c r="G209" i="138"/>
  <c r="L142" i="136"/>
  <c r="M142" i="136"/>
  <c r="G142" i="137"/>
  <c r="M224" i="137"/>
  <c r="L224" i="137"/>
  <c r="G224" i="138"/>
  <c r="M193" i="138"/>
  <c r="L193" i="138"/>
  <c r="G193" i="139"/>
  <c r="L108" i="137"/>
  <c r="M108" i="137"/>
  <c r="G108" i="138"/>
  <c r="G235" i="138"/>
  <c r="L235" i="137"/>
  <c r="M235" i="137"/>
  <c r="L136" i="136"/>
  <c r="M136" i="136"/>
  <c r="G136" i="137"/>
  <c r="L126" i="137"/>
  <c r="M126" i="137"/>
  <c r="G126" i="138"/>
  <c r="M156" i="137"/>
  <c r="L156" i="137"/>
  <c r="G156" i="138"/>
  <c r="M226" i="137"/>
  <c r="L226" i="137"/>
  <c r="G226" i="138"/>
  <c r="L171" i="136"/>
  <c r="M171" i="136"/>
  <c r="G171" i="137"/>
  <c r="G137" i="138"/>
  <c r="L137" i="137"/>
  <c r="M137" i="137"/>
  <c r="L144" i="137"/>
  <c r="M144" i="137"/>
  <c r="G144" i="138"/>
  <c r="L230" i="137"/>
  <c r="M230" i="137"/>
  <c r="G230" i="138"/>
  <c r="M201" i="136"/>
  <c r="L201" i="136"/>
  <c r="G201" i="137"/>
  <c r="L122" i="136"/>
  <c r="M122" i="136"/>
  <c r="G122" i="137"/>
  <c r="L196" i="137"/>
  <c r="M196" i="137"/>
  <c r="G196" i="138"/>
  <c r="M204" i="137"/>
  <c r="L204" i="137"/>
  <c r="G204" i="138"/>
  <c r="M115" i="137"/>
  <c r="L115" i="137"/>
  <c r="G115" i="138"/>
  <c r="M148" i="136"/>
  <c r="L148" i="136"/>
  <c r="G148" i="137"/>
  <c r="M162" i="137"/>
  <c r="L162" i="137"/>
  <c r="G162" i="138"/>
  <c r="M198" i="137"/>
  <c r="L198" i="137"/>
  <c r="G198" i="138"/>
  <c r="M195" i="136"/>
  <c r="L195" i="136"/>
  <c r="G195" i="137"/>
  <c r="M157" i="136"/>
  <c r="L157" i="136"/>
  <c r="G157" i="137"/>
  <c r="M183" i="137"/>
  <c r="L183" i="137"/>
  <c r="G183" i="138"/>
  <c r="L192" i="137"/>
  <c r="G192" i="138"/>
  <c r="M192" i="137"/>
  <c r="M202" i="136"/>
  <c r="L202" i="136"/>
  <c r="G202" i="137"/>
  <c r="M146" i="137"/>
  <c r="L146" i="137"/>
  <c r="G146" i="138"/>
  <c r="M106" i="137"/>
  <c r="G106" i="138"/>
  <c r="L106" i="137"/>
  <c r="L225" i="137"/>
  <c r="M225" i="137"/>
  <c r="G225" i="138"/>
  <c r="M85" i="136"/>
  <c r="L85" i="136"/>
  <c r="G85" i="137"/>
  <c r="L107" i="136"/>
  <c r="M107" i="136"/>
  <c r="G107" i="137"/>
  <c r="L96" i="136"/>
  <c r="M96" i="136"/>
  <c r="G96" i="137"/>
  <c r="M134" i="137"/>
  <c r="L134" i="137"/>
  <c r="G134" i="138"/>
  <c r="L155" i="137"/>
  <c r="M155" i="137"/>
  <c r="G155" i="138"/>
  <c r="L190" i="137"/>
  <c r="M190" i="137"/>
  <c r="G190" i="138"/>
  <c r="M236" i="137"/>
  <c r="L236" i="137"/>
  <c r="G236" i="138"/>
  <c r="M228" i="136"/>
  <c r="L228" i="136"/>
  <c r="G228" i="137"/>
  <c r="M159" i="137"/>
  <c r="L159" i="137"/>
  <c r="G159" i="138"/>
  <c r="L128" i="137"/>
  <c r="M128" i="137"/>
  <c r="G128" i="138"/>
  <c r="L166" i="137"/>
  <c r="M166" i="137"/>
  <c r="G166" i="138"/>
  <c r="M234" i="137"/>
  <c r="L234" i="137"/>
  <c r="G234" i="138"/>
  <c r="M207" i="137"/>
  <c r="L207" i="137"/>
  <c r="G207" i="138"/>
  <c r="M125" i="137"/>
  <c r="L125" i="137"/>
  <c r="G125" i="138"/>
  <c r="L210" i="137"/>
  <c r="M210" i="137"/>
  <c r="G210" i="138"/>
  <c r="G163" i="138"/>
  <c r="M163" i="137"/>
  <c r="L163" i="137"/>
  <c r="M182" i="138"/>
  <c r="L182" i="138"/>
  <c r="G182" i="139"/>
  <c r="L161" i="137"/>
  <c r="M161" i="137"/>
  <c r="G161" i="138"/>
  <c r="M87" i="137"/>
  <c r="L87" i="137"/>
  <c r="G87" i="138"/>
  <c r="M227" i="137"/>
  <c r="L227" i="137"/>
  <c r="G227" i="138"/>
  <c r="M138" i="137"/>
  <c r="L138" i="137"/>
  <c r="G138" i="138"/>
  <c r="L95" i="136"/>
  <c r="M95" i="136"/>
  <c r="G95" i="137"/>
  <c r="L239" i="137"/>
  <c r="M239" i="137"/>
  <c r="G239" i="138"/>
  <c r="M169" i="137"/>
  <c r="L169" i="137"/>
  <c r="G169" i="138"/>
  <c r="L135" i="138"/>
  <c r="M135" i="138"/>
  <c r="G135" i="139"/>
  <c r="M167" i="136"/>
  <c r="L167" i="136"/>
  <c r="G167" i="137"/>
  <c r="L194" i="137"/>
  <c r="M194" i="137"/>
  <c r="G194" i="138"/>
  <c r="M153" i="137"/>
  <c r="L153" i="137"/>
  <c r="G153" i="138"/>
  <c r="L221" i="136"/>
  <c r="M221" i="136"/>
  <c r="G221" i="137"/>
  <c r="L105" i="136"/>
  <c r="M105" i="136"/>
  <c r="G105" i="137"/>
  <c r="L168" i="137"/>
  <c r="M168" i="137"/>
  <c r="G168" i="138"/>
  <c r="L118" i="137"/>
  <c r="M118" i="137"/>
  <c r="G118" i="138"/>
  <c r="L216" i="137"/>
  <c r="M216" i="137"/>
  <c r="G216" i="138"/>
  <c r="L214" i="137"/>
  <c r="M214" i="137"/>
  <c r="G214" i="138"/>
  <c r="L179" i="136"/>
  <c r="M179" i="136"/>
  <c r="G179" i="137"/>
  <c r="M206" i="137"/>
  <c r="L206" i="137"/>
  <c r="G206" i="138"/>
  <c r="M84" i="137"/>
  <c r="L84" i="137"/>
  <c r="G84" i="138"/>
  <c r="L150" i="136"/>
  <c r="M150" i="136"/>
  <c r="G150" i="137"/>
  <c r="L233" i="137"/>
  <c r="M233" i="137"/>
  <c r="G233" i="138"/>
  <c r="L200" i="137"/>
  <c r="M200" i="137"/>
  <c r="G200" i="138"/>
  <c r="M238" i="137"/>
  <c r="L238" i="137"/>
  <c r="G238" i="138"/>
  <c r="M129" i="137"/>
  <c r="L129" i="137"/>
  <c r="G129" i="138"/>
  <c r="M180" i="136"/>
  <c r="L180" i="136"/>
  <c r="G180" i="137"/>
  <c r="M88" i="137"/>
  <c r="L88" i="137"/>
  <c r="G88" i="138"/>
  <c r="L93" i="137"/>
  <c r="M93" i="137"/>
  <c r="G93" i="138"/>
  <c r="L175" i="138"/>
  <c r="M175" i="138"/>
  <c r="G175" i="139"/>
  <c r="M165" i="137"/>
  <c r="L165" i="137"/>
  <c r="G165" i="138"/>
  <c r="L124" i="137"/>
  <c r="M124" i="137"/>
  <c r="G124" i="138"/>
  <c r="M112" i="136"/>
  <c r="L112" i="136"/>
  <c r="G112" i="137"/>
  <c r="M131" i="137"/>
  <c r="L131" i="137"/>
  <c r="G131" i="138"/>
  <c r="L114" i="137"/>
  <c r="M114" i="137"/>
  <c r="G114" i="138"/>
  <c r="M208" i="137" l="1"/>
  <c r="L208" i="137"/>
  <c r="G208" i="138"/>
  <c r="L203" i="138"/>
  <c r="M203" i="138"/>
  <c r="G203" i="139"/>
  <c r="L97" i="138"/>
  <c r="M97" i="138"/>
  <c r="G97" i="139"/>
  <c r="M154" i="138"/>
  <c r="L154" i="138"/>
  <c r="G154" i="139"/>
  <c r="L181" i="138"/>
  <c r="M181" i="138"/>
  <c r="G181" i="139"/>
  <c r="M189" i="138"/>
  <c r="L189" i="138"/>
  <c r="G189" i="139"/>
  <c r="L99" i="138"/>
  <c r="M99" i="138"/>
  <c r="G99" i="139"/>
  <c r="L117" i="138"/>
  <c r="M117" i="138"/>
  <c r="G117" i="139"/>
  <c r="M213" i="138"/>
  <c r="L213" i="138"/>
  <c r="G213" i="139"/>
  <c r="L145" i="138"/>
  <c r="M145" i="138"/>
  <c r="G145" i="139"/>
  <c r="L222" i="138"/>
  <c r="M222" i="138"/>
  <c r="G222" i="139"/>
  <c r="L102" i="138"/>
  <c r="M102" i="138"/>
  <c r="G102" i="139"/>
  <c r="M170" i="137"/>
  <c r="L170" i="137"/>
  <c r="G170" i="138"/>
  <c r="M98" i="138"/>
  <c r="L98" i="138"/>
  <c r="G98" i="139"/>
  <c r="M133" i="138"/>
  <c r="L133" i="138"/>
  <c r="G133" i="139"/>
  <c r="M139" i="137"/>
  <c r="L139" i="137"/>
  <c r="G139" i="138"/>
  <c r="M131" i="138"/>
  <c r="L131" i="138"/>
  <c r="G131" i="139"/>
  <c r="M224" i="138"/>
  <c r="L224" i="138"/>
  <c r="G224" i="139"/>
  <c r="L191" i="137"/>
  <c r="M191" i="137"/>
  <c r="G191" i="138"/>
  <c r="M140" i="138"/>
  <c r="L140" i="138"/>
  <c r="G140" i="139"/>
  <c r="L86" i="138"/>
  <c r="M86" i="138"/>
  <c r="G86" i="139"/>
  <c r="M217" i="138"/>
  <c r="L217" i="138"/>
  <c r="G217" i="139"/>
  <c r="L174" i="137"/>
  <c r="M174" i="137"/>
  <c r="G174" i="138"/>
  <c r="M116" i="137"/>
  <c r="L116" i="137"/>
  <c r="G116" i="138"/>
  <c r="L186" i="138"/>
  <c r="M186" i="138"/>
  <c r="G186" i="139"/>
  <c r="M160" i="138"/>
  <c r="L160" i="138"/>
  <c r="G160" i="139"/>
  <c r="M219" i="138"/>
  <c r="L219" i="138"/>
  <c r="G219" i="139"/>
  <c r="L101" i="138"/>
  <c r="M101" i="138"/>
  <c r="G101" i="139"/>
  <c r="M172" i="138"/>
  <c r="L172" i="138"/>
  <c r="G172" i="139"/>
  <c r="L94" i="138"/>
  <c r="M94" i="138"/>
  <c r="G94" i="139"/>
  <c r="L180" i="137"/>
  <c r="M180" i="137"/>
  <c r="G180" i="138"/>
  <c r="M233" i="138"/>
  <c r="G233" i="139"/>
  <c r="L233" i="138"/>
  <c r="M168" i="138"/>
  <c r="L168" i="138"/>
  <c r="G168" i="139"/>
  <c r="L194" i="138"/>
  <c r="M194" i="138"/>
  <c r="G194" i="139"/>
  <c r="M239" i="138"/>
  <c r="L239" i="138"/>
  <c r="G239" i="139"/>
  <c r="M87" i="138"/>
  <c r="L87" i="138"/>
  <c r="G87" i="139"/>
  <c r="M236" i="138"/>
  <c r="L236" i="138"/>
  <c r="G236" i="139"/>
  <c r="L157" i="137"/>
  <c r="M157" i="137"/>
  <c r="G157" i="138"/>
  <c r="M122" i="137"/>
  <c r="G122" i="138"/>
  <c r="L122" i="137"/>
  <c r="M126" i="138"/>
  <c r="L126" i="138"/>
  <c r="G126" i="139"/>
  <c r="M235" i="138"/>
  <c r="L235" i="138"/>
  <c r="G235" i="139"/>
  <c r="L229" i="137"/>
  <c r="M229" i="137"/>
  <c r="G229" i="138"/>
  <c r="L88" i="138"/>
  <c r="M88" i="138"/>
  <c r="G88" i="139"/>
  <c r="L200" i="138"/>
  <c r="M200" i="138"/>
  <c r="G200" i="139"/>
  <c r="L118" i="138"/>
  <c r="M118" i="138"/>
  <c r="G118" i="139"/>
  <c r="M153" i="138"/>
  <c r="L153" i="138"/>
  <c r="G153" i="139"/>
  <c r="M169" i="138"/>
  <c r="L169" i="138"/>
  <c r="G169" i="139"/>
  <c r="L227" i="138"/>
  <c r="M227" i="138"/>
  <c r="G227" i="139"/>
  <c r="L234" i="138"/>
  <c r="M234" i="138"/>
  <c r="G234" i="139"/>
  <c r="L228" i="137"/>
  <c r="M228" i="137"/>
  <c r="G228" i="138"/>
  <c r="L134" i="138"/>
  <c r="G134" i="139"/>
  <c r="M134" i="138"/>
  <c r="L225" i="138"/>
  <c r="M225" i="138"/>
  <c r="G225" i="139"/>
  <c r="L106" i="138"/>
  <c r="M106" i="138"/>
  <c r="G106" i="139"/>
  <c r="M183" i="138"/>
  <c r="L183" i="138"/>
  <c r="G183" i="139"/>
  <c r="M162" i="138"/>
  <c r="L162" i="138"/>
  <c r="G162" i="139"/>
  <c r="M196" i="138"/>
  <c r="L196" i="138"/>
  <c r="G196" i="139"/>
  <c r="L144" i="138"/>
  <c r="M144" i="138"/>
  <c r="G144" i="139"/>
  <c r="G156" i="139"/>
  <c r="L156" i="138"/>
  <c r="M156" i="138"/>
  <c r="M108" i="138"/>
  <c r="L108" i="138"/>
  <c r="G108" i="139"/>
  <c r="L209" i="138"/>
  <c r="M209" i="138"/>
  <c r="G209" i="139"/>
  <c r="M158" i="138"/>
  <c r="L158" i="138"/>
  <c r="G158" i="139"/>
  <c r="L220" i="138"/>
  <c r="M220" i="138"/>
  <c r="G220" i="139"/>
  <c r="L237" i="138"/>
  <c r="M237" i="138"/>
  <c r="G237" i="139"/>
  <c r="M132" i="138"/>
  <c r="L132" i="138"/>
  <c r="G132" i="139"/>
  <c r="M130" i="138"/>
  <c r="L130" i="138"/>
  <c r="G130" i="139"/>
  <c r="M120" i="139"/>
  <c r="L120" i="139"/>
  <c r="G120" i="140"/>
  <c r="L197" i="138"/>
  <c r="M197" i="138"/>
  <c r="G197" i="139"/>
  <c r="M89" i="138"/>
  <c r="L89" i="138"/>
  <c r="G89" i="139"/>
  <c r="L173" i="138"/>
  <c r="M173" i="138"/>
  <c r="G173" i="139"/>
  <c r="M211" i="138"/>
  <c r="L211" i="138"/>
  <c r="G211" i="139"/>
  <c r="M104" i="138"/>
  <c r="L104" i="138"/>
  <c r="G104" i="139"/>
  <c r="L121" i="138"/>
  <c r="M121" i="138"/>
  <c r="G121" i="139"/>
  <c r="L205" i="138"/>
  <c r="M205" i="138"/>
  <c r="G205" i="139"/>
  <c r="M188" i="138"/>
  <c r="L188" i="138"/>
  <c r="G188" i="139"/>
  <c r="M123" i="138"/>
  <c r="L123" i="138"/>
  <c r="G123" i="139"/>
  <c r="M109" i="138"/>
  <c r="L109" i="138"/>
  <c r="G109" i="139"/>
  <c r="L199" i="137"/>
  <c r="M199" i="137"/>
  <c r="G199" i="138"/>
  <c r="M175" i="139"/>
  <c r="L175" i="139"/>
  <c r="G175" i="140"/>
  <c r="L129" i="138"/>
  <c r="M129" i="138"/>
  <c r="G129" i="139"/>
  <c r="M150" i="137"/>
  <c r="L150" i="137"/>
  <c r="G150" i="138"/>
  <c r="L214" i="138"/>
  <c r="M214" i="138"/>
  <c r="G214" i="139"/>
  <c r="L105" i="137"/>
  <c r="M105" i="137"/>
  <c r="G105" i="138"/>
  <c r="L167" i="137"/>
  <c r="M167" i="137"/>
  <c r="G167" i="138"/>
  <c r="M95" i="137"/>
  <c r="L95" i="137"/>
  <c r="G95" i="138"/>
  <c r="M161" i="138"/>
  <c r="L161" i="138"/>
  <c r="G161" i="139"/>
  <c r="G163" i="139"/>
  <c r="M163" i="138"/>
  <c r="L163" i="138"/>
  <c r="M125" i="138"/>
  <c r="L125" i="138"/>
  <c r="G125" i="139"/>
  <c r="M128" i="138"/>
  <c r="L128" i="138"/>
  <c r="G128" i="139"/>
  <c r="M190" i="138"/>
  <c r="L190" i="138"/>
  <c r="G190" i="139"/>
  <c r="L107" i="137"/>
  <c r="M107" i="137"/>
  <c r="G107" i="138"/>
  <c r="M146" i="138"/>
  <c r="L146" i="138"/>
  <c r="G146" i="139"/>
  <c r="L195" i="137"/>
  <c r="M195" i="137"/>
  <c r="G195" i="138"/>
  <c r="M115" i="138"/>
  <c r="G115" i="139"/>
  <c r="L115" i="138"/>
  <c r="L201" i="137"/>
  <c r="M201" i="137"/>
  <c r="G201" i="138"/>
  <c r="M171" i="137"/>
  <c r="L171" i="137"/>
  <c r="G171" i="138"/>
  <c r="L136" i="137"/>
  <c r="M136" i="137"/>
  <c r="G136" i="138"/>
  <c r="M113" i="138"/>
  <c r="L113" i="138"/>
  <c r="G113" i="139"/>
  <c r="L185" i="138"/>
  <c r="M185" i="138"/>
  <c r="G185" i="139"/>
  <c r="M212" i="138"/>
  <c r="G212" i="139"/>
  <c r="L212" i="138"/>
  <c r="L218" i="138"/>
  <c r="M218" i="138"/>
  <c r="G218" i="139"/>
  <c r="L187" i="138"/>
  <c r="M187" i="138"/>
  <c r="G187" i="139"/>
  <c r="M149" i="138"/>
  <c r="L149" i="138"/>
  <c r="G149" i="139"/>
  <c r="M141" i="137"/>
  <c r="L141" i="137"/>
  <c r="G141" i="138"/>
  <c r="M143" i="137"/>
  <c r="L143" i="137"/>
  <c r="G143" i="138"/>
  <c r="M119" i="137"/>
  <c r="L119" i="137"/>
  <c r="G119" i="138"/>
  <c r="M114" i="138"/>
  <c r="L114" i="138"/>
  <c r="G114" i="139"/>
  <c r="L165" i="138"/>
  <c r="M165" i="138"/>
  <c r="G165" i="139"/>
  <c r="M179" i="137"/>
  <c r="L179" i="137"/>
  <c r="G179" i="138"/>
  <c r="L210" i="138"/>
  <c r="M210" i="138"/>
  <c r="G210" i="139"/>
  <c r="L166" i="138"/>
  <c r="M166" i="138"/>
  <c r="G166" i="139"/>
  <c r="M96" i="137"/>
  <c r="G96" i="138"/>
  <c r="L96" i="137"/>
  <c r="L148" i="137"/>
  <c r="M148" i="137"/>
  <c r="G148" i="138"/>
  <c r="L193" i="139"/>
  <c r="M193" i="139"/>
  <c r="G193" i="140"/>
  <c r="L147" i="138"/>
  <c r="M147" i="138"/>
  <c r="G147" i="139"/>
  <c r="L124" i="138"/>
  <c r="M124" i="138"/>
  <c r="G124" i="139"/>
  <c r="M206" i="138"/>
  <c r="L206" i="138"/>
  <c r="G206" i="139"/>
  <c r="L112" i="137"/>
  <c r="M112" i="137"/>
  <c r="G112" i="138"/>
  <c r="L93" i="138"/>
  <c r="M93" i="138"/>
  <c r="G93" i="139"/>
  <c r="L238" i="138"/>
  <c r="M238" i="138"/>
  <c r="G238" i="139"/>
  <c r="L84" i="138"/>
  <c r="M84" i="138"/>
  <c r="G84" i="139"/>
  <c r="M216" i="138"/>
  <c r="L216" i="138"/>
  <c r="G216" i="139"/>
  <c r="L221" i="137"/>
  <c r="M221" i="137"/>
  <c r="G221" i="138"/>
  <c r="M135" i="139"/>
  <c r="L135" i="139"/>
  <c r="G135" i="140"/>
  <c r="L138" i="138"/>
  <c r="M138" i="138"/>
  <c r="G138" i="139"/>
  <c r="M182" i="139"/>
  <c r="L182" i="139"/>
  <c r="G182" i="140"/>
  <c r="M207" i="138"/>
  <c r="L207" i="138"/>
  <c r="G207" i="139"/>
  <c r="L159" i="138"/>
  <c r="M159" i="138"/>
  <c r="G159" i="139"/>
  <c r="L155" i="138"/>
  <c r="M155" i="138"/>
  <c r="G155" i="139"/>
  <c r="M85" i="137"/>
  <c r="L85" i="137"/>
  <c r="G85" i="138"/>
  <c r="L202" i="137"/>
  <c r="M202" i="137"/>
  <c r="G202" i="138"/>
  <c r="M192" i="138"/>
  <c r="L192" i="138"/>
  <c r="G192" i="139"/>
  <c r="L198" i="138"/>
  <c r="M198" i="138"/>
  <c r="G198" i="139"/>
  <c r="M204" i="138"/>
  <c r="L204" i="138"/>
  <c r="G204" i="139"/>
  <c r="L230" i="138"/>
  <c r="M230" i="138"/>
  <c r="G230" i="139"/>
  <c r="L137" i="138"/>
  <c r="G137" i="139"/>
  <c r="M137" i="138"/>
  <c r="M226" i="138"/>
  <c r="L226" i="138"/>
  <c r="G226" i="139"/>
  <c r="M142" i="137"/>
  <c r="L142" i="137"/>
  <c r="G142" i="138"/>
  <c r="M184" i="138"/>
  <c r="G184" i="139"/>
  <c r="L184" i="138"/>
  <c r="L176" i="137"/>
  <c r="M176" i="137"/>
  <c r="G176" i="138"/>
  <c r="M215" i="139"/>
  <c r="L215" i="139"/>
  <c r="G215" i="140"/>
  <c r="L177" i="138"/>
  <c r="M177" i="138"/>
  <c r="G177" i="139"/>
  <c r="M90" i="138"/>
  <c r="L90" i="138"/>
  <c r="G90" i="139"/>
  <c r="M103" i="137"/>
  <c r="L103" i="137"/>
  <c r="G103" i="138"/>
  <c r="M164" i="137"/>
  <c r="L164" i="137"/>
  <c r="G164" i="138"/>
  <c r="L110" i="138"/>
  <c r="M110" i="138"/>
  <c r="G110" i="139"/>
  <c r="L127" i="138"/>
  <c r="M127" i="138"/>
  <c r="G127" i="139"/>
  <c r="M100" i="138"/>
  <c r="L100" i="138"/>
  <c r="G100" i="139"/>
  <c r="L231" i="137"/>
  <c r="M231" i="137"/>
  <c r="G231" i="138"/>
  <c r="L91" i="138"/>
  <c r="M91" i="138"/>
  <c r="G91" i="139"/>
  <c r="M232" i="138"/>
  <c r="G232" i="139"/>
  <c r="L232" i="138"/>
  <c r="M223" i="138"/>
  <c r="L223" i="138"/>
  <c r="G223" i="139"/>
  <c r="M152" i="138"/>
  <c r="L152" i="138"/>
  <c r="G152" i="139"/>
  <c r="M111" i="137"/>
  <c r="L111" i="137"/>
  <c r="G111" i="138"/>
  <c r="M151" i="137"/>
  <c r="L151" i="137"/>
  <c r="G151" i="138"/>
  <c r="L178" i="138"/>
  <c r="M178" i="138"/>
  <c r="G178" i="139"/>
  <c r="L83" i="138"/>
  <c r="G83" i="139"/>
  <c r="M83" i="138"/>
  <c r="L92" i="138"/>
  <c r="M92" i="138"/>
  <c r="G92" i="139"/>
  <c r="L232" i="139" l="1"/>
  <c r="M232" i="139"/>
  <c r="G232" i="140"/>
  <c r="M192" i="139"/>
  <c r="L192" i="139"/>
  <c r="G192" i="140"/>
  <c r="M135" i="140"/>
  <c r="L135" i="140"/>
  <c r="G135" i="141"/>
  <c r="L165" i="139"/>
  <c r="M165" i="139"/>
  <c r="G165" i="140"/>
  <c r="M149" i="139"/>
  <c r="L149" i="139"/>
  <c r="G149" i="140"/>
  <c r="M115" i="139"/>
  <c r="L115" i="139"/>
  <c r="G115" i="140"/>
  <c r="M107" i="138"/>
  <c r="L107" i="138"/>
  <c r="G107" i="139"/>
  <c r="L105" i="138"/>
  <c r="M105" i="138"/>
  <c r="G105" i="139"/>
  <c r="L188" i="139"/>
  <c r="M188" i="139"/>
  <c r="G188" i="140"/>
  <c r="M120" i="140"/>
  <c r="L120" i="140"/>
  <c r="G120" i="141"/>
  <c r="M228" i="138"/>
  <c r="L228" i="138"/>
  <c r="G228" i="139"/>
  <c r="L229" i="138"/>
  <c r="M229" i="138"/>
  <c r="G229" i="139"/>
  <c r="M194" i="139"/>
  <c r="L194" i="139"/>
  <c r="G194" i="140"/>
  <c r="M160" i="139"/>
  <c r="L160" i="139"/>
  <c r="G160" i="140"/>
  <c r="M170" i="138"/>
  <c r="L170" i="138"/>
  <c r="G170" i="139"/>
  <c r="L181" i="139"/>
  <c r="M181" i="139"/>
  <c r="G181" i="140"/>
  <c r="L208" i="138"/>
  <c r="M208" i="138"/>
  <c r="G208" i="139"/>
  <c r="L92" i="139"/>
  <c r="M92" i="139"/>
  <c r="G92" i="140"/>
  <c r="L83" i="139"/>
  <c r="G83" i="140"/>
  <c r="M83" i="139"/>
  <c r="M152" i="139"/>
  <c r="L152" i="139"/>
  <c r="G152" i="140"/>
  <c r="M231" i="138"/>
  <c r="L231" i="138"/>
  <c r="G231" i="139"/>
  <c r="L164" i="138"/>
  <c r="M164" i="138"/>
  <c r="G164" i="139"/>
  <c r="L215" i="140"/>
  <c r="M215" i="140"/>
  <c r="G215" i="141"/>
  <c r="M226" i="139"/>
  <c r="L226" i="139"/>
  <c r="G226" i="140"/>
  <c r="M137" i="139"/>
  <c r="L137" i="139"/>
  <c r="G137" i="140"/>
  <c r="L198" i="139"/>
  <c r="M198" i="139"/>
  <c r="G198" i="140"/>
  <c r="L155" i="139"/>
  <c r="M155" i="139"/>
  <c r="G155" i="140"/>
  <c r="M138" i="139"/>
  <c r="L138" i="139"/>
  <c r="G138" i="140"/>
  <c r="L84" i="139"/>
  <c r="M84" i="139"/>
  <c r="G84" i="140"/>
  <c r="M206" i="139"/>
  <c r="G206" i="140"/>
  <c r="L206" i="139"/>
  <c r="L148" i="138"/>
  <c r="M148" i="138"/>
  <c r="G148" i="139"/>
  <c r="L96" i="138"/>
  <c r="M96" i="138"/>
  <c r="G96" i="139"/>
  <c r="L179" i="138"/>
  <c r="M179" i="138"/>
  <c r="G179" i="139"/>
  <c r="L141" i="138"/>
  <c r="M141" i="138"/>
  <c r="G141" i="139"/>
  <c r="L171" i="138"/>
  <c r="M171" i="138"/>
  <c r="G171" i="139"/>
  <c r="M146" i="139"/>
  <c r="L146" i="139"/>
  <c r="G146" i="140"/>
  <c r="L125" i="139"/>
  <c r="M125" i="139"/>
  <c r="G125" i="140"/>
  <c r="L167" i="138"/>
  <c r="M167" i="138"/>
  <c r="G167" i="139"/>
  <c r="G129" i="140"/>
  <c r="L129" i="139"/>
  <c r="M129" i="139"/>
  <c r="M123" i="139"/>
  <c r="L123" i="139"/>
  <c r="G123" i="140"/>
  <c r="L104" i="139"/>
  <c r="M104" i="139"/>
  <c r="G104" i="140"/>
  <c r="M197" i="139"/>
  <c r="L197" i="139"/>
  <c r="G197" i="140"/>
  <c r="L237" i="139"/>
  <c r="M237" i="139"/>
  <c r="G237" i="140"/>
  <c r="L108" i="139"/>
  <c r="M108" i="139"/>
  <c r="G108" i="140"/>
  <c r="L162" i="139"/>
  <c r="M162" i="139"/>
  <c r="G162" i="140"/>
  <c r="L169" i="139"/>
  <c r="M169" i="139"/>
  <c r="G169" i="140"/>
  <c r="L88" i="139"/>
  <c r="M88" i="139"/>
  <c r="G88" i="140"/>
  <c r="M239" i="139"/>
  <c r="L239" i="139"/>
  <c r="G239" i="140"/>
  <c r="M180" i="138"/>
  <c r="L180" i="138"/>
  <c r="G180" i="139"/>
  <c r="L219" i="139"/>
  <c r="M219" i="139"/>
  <c r="G219" i="140"/>
  <c r="L174" i="138"/>
  <c r="M174" i="138"/>
  <c r="G174" i="139"/>
  <c r="L191" i="138"/>
  <c r="M191" i="138"/>
  <c r="G191" i="139"/>
  <c r="L98" i="139"/>
  <c r="M98" i="139"/>
  <c r="G98" i="140"/>
  <c r="L145" i="139"/>
  <c r="M145" i="139"/>
  <c r="G145" i="140"/>
  <c r="M189" i="139"/>
  <c r="L189" i="139"/>
  <c r="G189" i="140"/>
  <c r="M203" i="139"/>
  <c r="L203" i="139"/>
  <c r="G203" i="140"/>
  <c r="M184" i="139"/>
  <c r="L184" i="139"/>
  <c r="G184" i="140"/>
  <c r="L159" i="139"/>
  <c r="M159" i="139"/>
  <c r="G159" i="140"/>
  <c r="M238" i="139"/>
  <c r="L238" i="139"/>
  <c r="G238" i="140"/>
  <c r="L201" i="138"/>
  <c r="M201" i="138"/>
  <c r="G201" i="139"/>
  <c r="M175" i="140"/>
  <c r="L175" i="140"/>
  <c r="G175" i="141"/>
  <c r="L211" i="139"/>
  <c r="M211" i="139"/>
  <c r="G211" i="140"/>
  <c r="L220" i="139"/>
  <c r="M220" i="139"/>
  <c r="G220" i="140"/>
  <c r="L183" i="139"/>
  <c r="M183" i="139"/>
  <c r="G183" i="140"/>
  <c r="L153" i="139"/>
  <c r="M153" i="139"/>
  <c r="G153" i="140"/>
  <c r="M157" i="138"/>
  <c r="L157" i="138"/>
  <c r="G157" i="139"/>
  <c r="L94" i="139"/>
  <c r="M94" i="139"/>
  <c r="G94" i="140"/>
  <c r="M217" i="139"/>
  <c r="L217" i="139"/>
  <c r="G217" i="140"/>
  <c r="L224" i="139"/>
  <c r="M224" i="139"/>
  <c r="G224" i="140"/>
  <c r="M213" i="139"/>
  <c r="L213" i="139"/>
  <c r="G213" i="140"/>
  <c r="G111" i="139"/>
  <c r="M111" i="138"/>
  <c r="L111" i="138"/>
  <c r="M91" i="139"/>
  <c r="L91" i="139"/>
  <c r="G91" i="140"/>
  <c r="L110" i="139"/>
  <c r="M110" i="139"/>
  <c r="G110" i="140"/>
  <c r="L177" i="139"/>
  <c r="M177" i="139"/>
  <c r="G177" i="140"/>
  <c r="M142" i="138"/>
  <c r="L142" i="138"/>
  <c r="G142" i="139"/>
  <c r="M204" i="139"/>
  <c r="L204" i="139"/>
  <c r="G204" i="140"/>
  <c r="L85" i="138"/>
  <c r="M85" i="138"/>
  <c r="G85" i="139"/>
  <c r="L182" i="140"/>
  <c r="M182" i="140"/>
  <c r="G182" i="141"/>
  <c r="M216" i="139"/>
  <c r="L216" i="139"/>
  <c r="G216" i="140"/>
  <c r="L112" i="138"/>
  <c r="M112" i="138"/>
  <c r="G112" i="139"/>
  <c r="M193" i="140"/>
  <c r="L193" i="140"/>
  <c r="G193" i="141"/>
  <c r="L210" i="139"/>
  <c r="M210" i="139"/>
  <c r="G210" i="140"/>
  <c r="L143" i="138"/>
  <c r="M143" i="138"/>
  <c r="G143" i="139"/>
  <c r="L218" i="139"/>
  <c r="M218" i="139"/>
  <c r="G218" i="140"/>
  <c r="L212" i="139"/>
  <c r="M212" i="139"/>
  <c r="G212" i="140"/>
  <c r="L136" i="138"/>
  <c r="M136" i="138"/>
  <c r="G136" i="139"/>
  <c r="L195" i="138"/>
  <c r="M195" i="138"/>
  <c r="G195" i="139"/>
  <c r="M128" i="139"/>
  <c r="L128" i="139"/>
  <c r="G128" i="140"/>
  <c r="M163" i="139"/>
  <c r="G163" i="140"/>
  <c r="L163" i="139"/>
  <c r="L95" i="138"/>
  <c r="M95" i="138"/>
  <c r="G95" i="139"/>
  <c r="M150" i="138"/>
  <c r="L150" i="138"/>
  <c r="G150" i="139"/>
  <c r="L109" i="139"/>
  <c r="M109" i="139"/>
  <c r="G109" i="140"/>
  <c r="M121" i="139"/>
  <c r="L121" i="139"/>
  <c r="G121" i="140"/>
  <c r="M89" i="139"/>
  <c r="L89" i="139"/>
  <c r="G89" i="140"/>
  <c r="L132" i="139"/>
  <c r="M132" i="139"/>
  <c r="G132" i="140"/>
  <c r="L209" i="139"/>
  <c r="M209" i="139"/>
  <c r="G209" i="140"/>
  <c r="M156" i="139"/>
  <c r="L156" i="139"/>
  <c r="G156" i="140"/>
  <c r="L196" i="139"/>
  <c r="M196" i="139"/>
  <c r="G196" i="140"/>
  <c r="L225" i="139"/>
  <c r="M225" i="139"/>
  <c r="G225" i="140"/>
  <c r="L134" i="139"/>
  <c r="M134" i="139"/>
  <c r="G134" i="140"/>
  <c r="L227" i="139"/>
  <c r="M227" i="139"/>
  <c r="G227" i="140"/>
  <c r="L200" i="139"/>
  <c r="G200" i="140"/>
  <c r="M200" i="139"/>
  <c r="M126" i="139"/>
  <c r="L126" i="139"/>
  <c r="G126" i="140"/>
  <c r="L122" i="138"/>
  <c r="M122" i="138"/>
  <c r="G122" i="139"/>
  <c r="M87" i="139"/>
  <c r="L87" i="139"/>
  <c r="G87" i="140"/>
  <c r="L101" i="139"/>
  <c r="M101" i="139"/>
  <c r="G101" i="140"/>
  <c r="L116" i="138"/>
  <c r="M116" i="138"/>
  <c r="G116" i="139"/>
  <c r="L140" i="139"/>
  <c r="M140" i="139"/>
  <c r="G140" i="140"/>
  <c r="M133" i="139"/>
  <c r="L133" i="139"/>
  <c r="G133" i="140"/>
  <c r="L222" i="139"/>
  <c r="M222" i="139"/>
  <c r="G222" i="140"/>
  <c r="L99" i="139"/>
  <c r="M99" i="139"/>
  <c r="G99" i="140"/>
  <c r="L97" i="139"/>
  <c r="M97" i="139"/>
  <c r="G97" i="140"/>
  <c r="L178" i="139"/>
  <c r="M178" i="139"/>
  <c r="G178" i="140"/>
  <c r="L223" i="139"/>
  <c r="M223" i="139"/>
  <c r="G223" i="140"/>
  <c r="M100" i="139"/>
  <c r="L100" i="139"/>
  <c r="G100" i="140"/>
  <c r="L103" i="138"/>
  <c r="M103" i="138"/>
  <c r="G103" i="139"/>
  <c r="L176" i="138"/>
  <c r="M176" i="138"/>
  <c r="G176" i="139"/>
  <c r="M124" i="139"/>
  <c r="L124" i="139"/>
  <c r="G124" i="140"/>
  <c r="L185" i="139"/>
  <c r="M185" i="139"/>
  <c r="G185" i="140"/>
  <c r="M151" i="138"/>
  <c r="L151" i="138"/>
  <c r="G151" i="139"/>
  <c r="L127" i="139"/>
  <c r="M127" i="139"/>
  <c r="G127" i="140"/>
  <c r="L90" i="139"/>
  <c r="M90" i="139"/>
  <c r="G90" i="140"/>
  <c r="M230" i="139"/>
  <c r="L230" i="139"/>
  <c r="G230" i="140"/>
  <c r="M202" i="138"/>
  <c r="L202" i="138"/>
  <c r="G202" i="139"/>
  <c r="M207" i="139"/>
  <c r="L207" i="139"/>
  <c r="G207" i="140"/>
  <c r="M221" i="138"/>
  <c r="L221" i="138"/>
  <c r="G221" i="139"/>
  <c r="M93" i="139"/>
  <c r="L93" i="139"/>
  <c r="G93" i="140"/>
  <c r="L147" i="139"/>
  <c r="M147" i="139"/>
  <c r="G147" i="140"/>
  <c r="M166" i="139"/>
  <c r="L166" i="139"/>
  <c r="G166" i="140"/>
  <c r="M114" i="139"/>
  <c r="G114" i="140"/>
  <c r="L114" i="139"/>
  <c r="L119" i="138"/>
  <c r="M119" i="138"/>
  <c r="G119" i="139"/>
  <c r="L187" i="139"/>
  <c r="M187" i="139"/>
  <c r="G187" i="140"/>
  <c r="M113" i="139"/>
  <c r="L113" i="139"/>
  <c r="G113" i="140"/>
  <c r="L190" i="139"/>
  <c r="M190" i="139"/>
  <c r="G190" i="140"/>
  <c r="M161" i="139"/>
  <c r="L161" i="139"/>
  <c r="G161" i="140"/>
  <c r="M214" i="139"/>
  <c r="L214" i="139"/>
  <c r="G214" i="140"/>
  <c r="L199" i="138"/>
  <c r="M199" i="138"/>
  <c r="G199" i="139"/>
  <c r="M205" i="139"/>
  <c r="L205" i="139"/>
  <c r="G205" i="140"/>
  <c r="L173" i="139"/>
  <c r="M173" i="139"/>
  <c r="G173" i="140"/>
  <c r="L130" i="139"/>
  <c r="M130" i="139"/>
  <c r="G130" i="140"/>
  <c r="M158" i="139"/>
  <c r="L158" i="139"/>
  <c r="G158" i="140"/>
  <c r="L144" i="139"/>
  <c r="M144" i="139"/>
  <c r="G144" i="140"/>
  <c r="L106" i="139"/>
  <c r="M106" i="139"/>
  <c r="G106" i="140"/>
  <c r="L234" i="139"/>
  <c r="M234" i="139"/>
  <c r="G234" i="140"/>
  <c r="M118" i="139"/>
  <c r="L118" i="139"/>
  <c r="G118" i="140"/>
  <c r="M235" i="139"/>
  <c r="L235" i="139"/>
  <c r="G235" i="140"/>
  <c r="M236" i="139"/>
  <c r="L236" i="139"/>
  <c r="G236" i="140"/>
  <c r="M168" i="139"/>
  <c r="L168" i="139"/>
  <c r="G168" i="140"/>
  <c r="M233" i="139"/>
  <c r="L233" i="139"/>
  <c r="G233" i="140"/>
  <c r="M172" i="139"/>
  <c r="L172" i="139"/>
  <c r="G172" i="140"/>
  <c r="L186" i="139"/>
  <c r="M186" i="139"/>
  <c r="G186" i="140"/>
  <c r="M86" i="139"/>
  <c r="L86" i="139"/>
  <c r="G86" i="140"/>
  <c r="L131" i="139"/>
  <c r="M131" i="139"/>
  <c r="G131" i="140"/>
  <c r="M139" i="138"/>
  <c r="L139" i="138"/>
  <c r="G139" i="139"/>
  <c r="L102" i="139"/>
  <c r="M102" i="139"/>
  <c r="G102" i="140"/>
  <c r="M117" i="139"/>
  <c r="L117" i="139"/>
  <c r="G117" i="140"/>
  <c r="M154" i="139"/>
  <c r="L154" i="139"/>
  <c r="G154" i="140"/>
  <c r="L102" i="140" l="1"/>
  <c r="M102" i="140"/>
  <c r="G102" i="141"/>
  <c r="M236" i="140"/>
  <c r="L236" i="140"/>
  <c r="G236" i="141"/>
  <c r="M168" i="140"/>
  <c r="L168" i="140"/>
  <c r="G168" i="141"/>
  <c r="M130" i="140"/>
  <c r="L130" i="140"/>
  <c r="G130" i="141"/>
  <c r="L187" i="140"/>
  <c r="M187" i="140"/>
  <c r="G187" i="141"/>
  <c r="M147" i="140"/>
  <c r="L147" i="140"/>
  <c r="G147" i="141"/>
  <c r="L151" i="139"/>
  <c r="M151" i="139"/>
  <c r="G151" i="140"/>
  <c r="M97" i="140"/>
  <c r="L97" i="140"/>
  <c r="G97" i="141"/>
  <c r="L140" i="140"/>
  <c r="M140" i="140"/>
  <c r="G140" i="141"/>
  <c r="M209" i="140"/>
  <c r="L209" i="140"/>
  <c r="G209" i="141"/>
  <c r="L218" i="140"/>
  <c r="M218" i="140"/>
  <c r="G218" i="141"/>
  <c r="M204" i="140"/>
  <c r="L204" i="140"/>
  <c r="G204" i="141"/>
  <c r="L91" i="140"/>
  <c r="M91" i="140"/>
  <c r="G91" i="141"/>
  <c r="M217" i="140"/>
  <c r="L217" i="140"/>
  <c r="G217" i="141"/>
  <c r="M183" i="140"/>
  <c r="L183" i="140"/>
  <c r="G183" i="141"/>
  <c r="L201" i="139"/>
  <c r="M201" i="139"/>
  <c r="G201" i="140"/>
  <c r="L88" i="140"/>
  <c r="M88" i="140"/>
  <c r="G88" i="141"/>
  <c r="L171" i="139"/>
  <c r="M171" i="139"/>
  <c r="G171" i="140"/>
  <c r="L148" i="139"/>
  <c r="M148" i="139"/>
  <c r="G148" i="140"/>
  <c r="L155" i="140"/>
  <c r="M155" i="140"/>
  <c r="G155" i="141"/>
  <c r="M160" i="140"/>
  <c r="G160" i="141"/>
  <c r="L160" i="140"/>
  <c r="M154" i="140"/>
  <c r="L154" i="140"/>
  <c r="G154" i="141"/>
  <c r="L131" i="140"/>
  <c r="M131" i="140"/>
  <c r="G131" i="141"/>
  <c r="M233" i="140"/>
  <c r="L233" i="140"/>
  <c r="G233" i="141"/>
  <c r="L118" i="140"/>
  <c r="M118" i="140"/>
  <c r="G118" i="141"/>
  <c r="L158" i="140"/>
  <c r="M158" i="140"/>
  <c r="G158" i="141"/>
  <c r="L199" i="139"/>
  <c r="M199" i="139"/>
  <c r="G199" i="140"/>
  <c r="L113" i="140"/>
  <c r="M113" i="140"/>
  <c r="G113" i="141"/>
  <c r="L166" i="140"/>
  <c r="M166" i="140"/>
  <c r="G166" i="141"/>
  <c r="M207" i="140"/>
  <c r="L207" i="140"/>
  <c r="G207" i="141"/>
  <c r="M127" i="140"/>
  <c r="L127" i="140"/>
  <c r="G127" i="141"/>
  <c r="M176" i="139"/>
  <c r="L176" i="139"/>
  <c r="G176" i="140"/>
  <c r="M178" i="140"/>
  <c r="L178" i="140"/>
  <c r="G178" i="141"/>
  <c r="L133" i="140"/>
  <c r="G133" i="141"/>
  <c r="M133" i="140"/>
  <c r="L87" i="140"/>
  <c r="M87" i="140"/>
  <c r="G87" i="141"/>
  <c r="M227" i="140"/>
  <c r="L227" i="140"/>
  <c r="G227" i="141"/>
  <c r="M156" i="140"/>
  <c r="L156" i="140"/>
  <c r="G156" i="141"/>
  <c r="M121" i="140"/>
  <c r="L121" i="140"/>
  <c r="G121" i="141"/>
  <c r="L212" i="140"/>
  <c r="M212" i="140"/>
  <c r="G212" i="141"/>
  <c r="G193" i="142"/>
  <c r="L193" i="141"/>
  <c r="M193" i="141"/>
  <c r="M85" i="139"/>
  <c r="L85" i="139"/>
  <c r="G85" i="140"/>
  <c r="M110" i="140"/>
  <c r="L110" i="140"/>
  <c r="G110" i="141"/>
  <c r="L111" i="139"/>
  <c r="M111" i="139"/>
  <c r="G111" i="140"/>
  <c r="M224" i="140"/>
  <c r="L224" i="140"/>
  <c r="G224" i="141"/>
  <c r="L153" i="140"/>
  <c r="M153" i="140"/>
  <c r="G153" i="141"/>
  <c r="M175" i="141"/>
  <c r="L175" i="141"/>
  <c r="G175" i="142"/>
  <c r="L184" i="140"/>
  <c r="M184" i="140"/>
  <c r="G184" i="141"/>
  <c r="L203" i="140"/>
  <c r="M203" i="140"/>
  <c r="G203" i="141"/>
  <c r="L191" i="139"/>
  <c r="M191" i="139"/>
  <c r="G191" i="140"/>
  <c r="M239" i="140"/>
  <c r="L239" i="140"/>
  <c r="G239" i="141"/>
  <c r="L108" i="140"/>
  <c r="M108" i="140"/>
  <c r="G108" i="141"/>
  <c r="L123" i="140"/>
  <c r="M123" i="140"/>
  <c r="G123" i="141"/>
  <c r="L146" i="140"/>
  <c r="M146" i="140"/>
  <c r="G146" i="141"/>
  <c r="M96" i="139"/>
  <c r="L96" i="139"/>
  <c r="G96" i="140"/>
  <c r="L138" i="140"/>
  <c r="M138" i="140"/>
  <c r="G138" i="141"/>
  <c r="M226" i="140"/>
  <c r="L226" i="140"/>
  <c r="G226" i="141"/>
  <c r="M152" i="140"/>
  <c r="L152" i="140"/>
  <c r="G152" i="141"/>
  <c r="L83" i="140"/>
  <c r="M83" i="140"/>
  <c r="G83" i="141"/>
  <c r="L170" i="139"/>
  <c r="M170" i="139"/>
  <c r="G170" i="140"/>
  <c r="L228" i="139"/>
  <c r="M228" i="139"/>
  <c r="G228" i="140"/>
  <c r="L107" i="139"/>
  <c r="M107" i="139"/>
  <c r="G107" i="140"/>
  <c r="L135" i="141"/>
  <c r="M135" i="141"/>
  <c r="G135" i="142"/>
  <c r="L117" i="140"/>
  <c r="M117" i="140"/>
  <c r="G117" i="141"/>
  <c r="L86" i="140"/>
  <c r="M86" i="140"/>
  <c r="G86" i="141"/>
  <c r="M234" i="140"/>
  <c r="L234" i="140"/>
  <c r="G234" i="141"/>
  <c r="M214" i="140"/>
  <c r="L214" i="140"/>
  <c r="G214" i="141"/>
  <c r="M202" i="139"/>
  <c r="L202" i="139"/>
  <c r="G202" i="140"/>
  <c r="M103" i="139"/>
  <c r="L103" i="139"/>
  <c r="G103" i="140"/>
  <c r="M122" i="139"/>
  <c r="L122" i="139"/>
  <c r="G122" i="140"/>
  <c r="M134" i="140"/>
  <c r="L134" i="140"/>
  <c r="G134" i="141"/>
  <c r="M109" i="140"/>
  <c r="L109" i="140"/>
  <c r="G109" i="141"/>
  <c r="M128" i="140"/>
  <c r="L128" i="140"/>
  <c r="G128" i="141"/>
  <c r="M112" i="139"/>
  <c r="L112" i="139"/>
  <c r="G112" i="140"/>
  <c r="G189" i="141"/>
  <c r="M189" i="140"/>
  <c r="L189" i="140"/>
  <c r="M174" i="139"/>
  <c r="L174" i="139"/>
  <c r="G174" i="140"/>
  <c r="M237" i="140"/>
  <c r="L237" i="140"/>
  <c r="G237" i="141"/>
  <c r="M206" i="140"/>
  <c r="L206" i="140"/>
  <c r="G206" i="141"/>
  <c r="M215" i="141"/>
  <c r="L215" i="141"/>
  <c r="G215" i="142"/>
  <c r="M92" i="140"/>
  <c r="L92" i="140"/>
  <c r="G92" i="141"/>
  <c r="L120" i="141"/>
  <c r="M120" i="141"/>
  <c r="G120" i="142"/>
  <c r="M115" i="140"/>
  <c r="L115" i="140"/>
  <c r="G115" i="141"/>
  <c r="M192" i="140"/>
  <c r="L192" i="140"/>
  <c r="G192" i="141"/>
  <c r="L139" i="139"/>
  <c r="M139" i="139"/>
  <c r="G139" i="140"/>
  <c r="M172" i="140"/>
  <c r="L172" i="140"/>
  <c r="G172" i="141"/>
  <c r="L235" i="140"/>
  <c r="M235" i="140"/>
  <c r="G235" i="141"/>
  <c r="M144" i="140"/>
  <c r="L144" i="140"/>
  <c r="G144" i="141"/>
  <c r="M205" i="140"/>
  <c r="L205" i="140"/>
  <c r="G205" i="141"/>
  <c r="L190" i="140"/>
  <c r="M190" i="140"/>
  <c r="G190" i="141"/>
  <c r="L221" i="139"/>
  <c r="M221" i="139"/>
  <c r="G221" i="140"/>
  <c r="M90" i="140"/>
  <c r="L90" i="140"/>
  <c r="G90" i="141"/>
  <c r="M124" i="140"/>
  <c r="L124" i="140"/>
  <c r="G124" i="141"/>
  <c r="M223" i="140"/>
  <c r="L223" i="140"/>
  <c r="G223" i="141"/>
  <c r="L222" i="140"/>
  <c r="G222" i="141"/>
  <c r="M222" i="140"/>
  <c r="M101" i="140"/>
  <c r="L101" i="140"/>
  <c r="G101" i="141"/>
  <c r="L196" i="140"/>
  <c r="M196" i="140"/>
  <c r="G196" i="141"/>
  <c r="L89" i="140"/>
  <c r="M89" i="140"/>
  <c r="G89" i="141"/>
  <c r="M95" i="139"/>
  <c r="L95" i="139"/>
  <c r="G95" i="140"/>
  <c r="L163" i="140"/>
  <c r="M163" i="140"/>
  <c r="G163" i="141"/>
  <c r="L136" i="139"/>
  <c r="M136" i="139"/>
  <c r="G136" i="140"/>
  <c r="G210" i="141"/>
  <c r="L210" i="140"/>
  <c r="M210" i="140"/>
  <c r="M182" i="141"/>
  <c r="L182" i="141"/>
  <c r="G182" i="142"/>
  <c r="L177" i="140"/>
  <c r="M177" i="140"/>
  <c r="G177" i="141"/>
  <c r="L213" i="140"/>
  <c r="M213" i="140"/>
  <c r="G213" i="141"/>
  <c r="M157" i="139"/>
  <c r="L157" i="139"/>
  <c r="G157" i="140"/>
  <c r="M211" i="140"/>
  <c r="G211" i="141"/>
  <c r="L211" i="140"/>
  <c r="L159" i="140"/>
  <c r="M159" i="140"/>
  <c r="G159" i="141"/>
  <c r="M98" i="140"/>
  <c r="L98" i="140"/>
  <c r="G98" i="141"/>
  <c r="M180" i="139"/>
  <c r="L180" i="139"/>
  <c r="G180" i="140"/>
  <c r="M162" i="140"/>
  <c r="L162" i="140"/>
  <c r="G162" i="141"/>
  <c r="G104" i="141"/>
  <c r="L104" i="140"/>
  <c r="M104" i="140"/>
  <c r="M129" i="140"/>
  <c r="L129" i="140"/>
  <c r="G129" i="141"/>
  <c r="L125" i="140"/>
  <c r="M125" i="140"/>
  <c r="G125" i="141"/>
  <c r="L179" i="139"/>
  <c r="M179" i="139"/>
  <c r="G179" i="140"/>
  <c r="M84" i="140"/>
  <c r="L84" i="140"/>
  <c r="G84" i="141"/>
  <c r="M137" i="140"/>
  <c r="L137" i="140"/>
  <c r="G137" i="141"/>
  <c r="L231" i="139"/>
  <c r="M231" i="139"/>
  <c r="G231" i="140"/>
  <c r="L181" i="140"/>
  <c r="M181" i="140"/>
  <c r="G181" i="141"/>
  <c r="L229" i="139"/>
  <c r="M229" i="139"/>
  <c r="G229" i="140"/>
  <c r="M105" i="139"/>
  <c r="L105" i="139"/>
  <c r="G105" i="140"/>
  <c r="L165" i="140"/>
  <c r="M165" i="140"/>
  <c r="G165" i="141"/>
  <c r="L186" i="140"/>
  <c r="M186" i="140"/>
  <c r="G186" i="141"/>
  <c r="L106" i="140"/>
  <c r="M106" i="140"/>
  <c r="G106" i="141"/>
  <c r="M173" i="140"/>
  <c r="L173" i="140"/>
  <c r="G173" i="141"/>
  <c r="M161" i="140"/>
  <c r="L161" i="140"/>
  <c r="G161" i="141"/>
  <c r="L119" i="139"/>
  <c r="M119" i="139"/>
  <c r="G119" i="140"/>
  <c r="L114" i="140"/>
  <c r="M114" i="140"/>
  <c r="G114" i="141"/>
  <c r="L93" i="140"/>
  <c r="M93" i="140"/>
  <c r="G93" i="141"/>
  <c r="L230" i="140"/>
  <c r="M230" i="140"/>
  <c r="G230" i="141"/>
  <c r="G185" i="141"/>
  <c r="L185" i="140"/>
  <c r="M185" i="140"/>
  <c r="M100" i="140"/>
  <c r="L100" i="140"/>
  <c r="G100" i="141"/>
  <c r="G99" i="141"/>
  <c r="L99" i="140"/>
  <c r="M99" i="140"/>
  <c r="L116" i="139"/>
  <c r="M116" i="139"/>
  <c r="G116" i="140"/>
  <c r="M126" i="140"/>
  <c r="L126" i="140"/>
  <c r="G126" i="141"/>
  <c r="M200" i="140"/>
  <c r="L200" i="140"/>
  <c r="G200" i="141"/>
  <c r="L225" i="140"/>
  <c r="G225" i="141"/>
  <c r="M225" i="140"/>
  <c r="M132" i="140"/>
  <c r="L132" i="140"/>
  <c r="G132" i="141"/>
  <c r="L150" i="139"/>
  <c r="M150" i="139"/>
  <c r="G150" i="140"/>
  <c r="L195" i="139"/>
  <c r="M195" i="139"/>
  <c r="G195" i="140"/>
  <c r="L143" i="139"/>
  <c r="M143" i="139"/>
  <c r="G143" i="140"/>
  <c r="M216" i="140"/>
  <c r="L216" i="140"/>
  <c r="G216" i="141"/>
  <c r="L142" i="139"/>
  <c r="M142" i="139"/>
  <c r="G142" i="140"/>
  <c r="L94" i="140"/>
  <c r="M94" i="140"/>
  <c r="G94" i="141"/>
  <c r="L220" i="140"/>
  <c r="M220" i="140"/>
  <c r="G220" i="141"/>
  <c r="M238" i="140"/>
  <c r="L238" i="140"/>
  <c r="G238" i="141"/>
  <c r="M145" i="140"/>
  <c r="L145" i="140"/>
  <c r="G145" i="141"/>
  <c r="M219" i="140"/>
  <c r="L219" i="140"/>
  <c r="G219" i="141"/>
  <c r="L169" i="140"/>
  <c r="M169" i="140"/>
  <c r="G169" i="141"/>
  <c r="L197" i="140"/>
  <c r="M197" i="140"/>
  <c r="G197" i="141"/>
  <c r="M167" i="139"/>
  <c r="L167" i="139"/>
  <c r="G167" i="140"/>
  <c r="L141" i="139"/>
  <c r="M141" i="139"/>
  <c r="G141" i="140"/>
  <c r="L198" i="140"/>
  <c r="M198" i="140"/>
  <c r="G198" i="141"/>
  <c r="L164" i="139"/>
  <c r="M164" i="139"/>
  <c r="G164" i="140"/>
  <c r="M208" i="139"/>
  <c r="L208" i="139"/>
  <c r="G208" i="140"/>
  <c r="L194" i="140"/>
  <c r="M194" i="140"/>
  <c r="G194" i="141"/>
  <c r="G188" i="141"/>
  <c r="L188" i="140"/>
  <c r="M188" i="140"/>
  <c r="M149" i="140"/>
  <c r="L149" i="140"/>
  <c r="G149" i="141"/>
  <c r="L232" i="140"/>
  <c r="M232" i="140"/>
  <c r="G232" i="141"/>
  <c r="L164" i="140" l="1"/>
  <c r="M164" i="140"/>
  <c r="G164" i="141"/>
  <c r="L197" i="141"/>
  <c r="M197" i="141"/>
  <c r="G197" i="142"/>
  <c r="M216" i="141"/>
  <c r="L216" i="141"/>
  <c r="G216" i="142"/>
  <c r="M225" i="141"/>
  <c r="L225" i="141"/>
  <c r="G225" i="142"/>
  <c r="L116" i="140"/>
  <c r="M116" i="140"/>
  <c r="G116" i="141"/>
  <c r="M161" i="141"/>
  <c r="L161" i="141"/>
  <c r="G161" i="142"/>
  <c r="L165" i="141"/>
  <c r="M165" i="141"/>
  <c r="G165" i="142"/>
  <c r="M137" i="141"/>
  <c r="L137" i="141"/>
  <c r="G137" i="142"/>
  <c r="L213" i="141"/>
  <c r="M213" i="141"/>
  <c r="G213" i="142"/>
  <c r="M136" i="140"/>
  <c r="L136" i="140"/>
  <c r="G136" i="141"/>
  <c r="L124" i="141"/>
  <c r="M124" i="141"/>
  <c r="G124" i="142"/>
  <c r="L139" i="140"/>
  <c r="M139" i="140"/>
  <c r="G139" i="141"/>
  <c r="L174" i="140"/>
  <c r="M174" i="140"/>
  <c r="G174" i="141"/>
  <c r="L109" i="141"/>
  <c r="M109" i="141"/>
  <c r="G109" i="142"/>
  <c r="M117" i="141"/>
  <c r="G117" i="142"/>
  <c r="L117" i="141"/>
  <c r="M96" i="140"/>
  <c r="L96" i="140"/>
  <c r="G96" i="141"/>
  <c r="M239" i="141"/>
  <c r="L239" i="141"/>
  <c r="G239" i="142"/>
  <c r="G175" i="143"/>
  <c r="M175" i="142"/>
  <c r="L175" i="142"/>
  <c r="L110" i="141"/>
  <c r="M110" i="141"/>
  <c r="G110" i="142"/>
  <c r="M193" i="142"/>
  <c r="L193" i="142"/>
  <c r="G193" i="143"/>
  <c r="M121" i="141"/>
  <c r="L121" i="141"/>
  <c r="G121" i="142"/>
  <c r="L207" i="141"/>
  <c r="M207" i="141"/>
  <c r="G207" i="142"/>
  <c r="M158" i="141"/>
  <c r="L158" i="141"/>
  <c r="G158" i="142"/>
  <c r="M154" i="141"/>
  <c r="L154" i="141"/>
  <c r="G154" i="142"/>
  <c r="M160" i="141"/>
  <c r="L160" i="141"/>
  <c r="G160" i="142"/>
  <c r="G88" i="142"/>
  <c r="L88" i="141"/>
  <c r="M88" i="141"/>
  <c r="L91" i="141"/>
  <c r="M91" i="141"/>
  <c r="G91" i="142"/>
  <c r="M140" i="141"/>
  <c r="L140" i="141"/>
  <c r="G140" i="142"/>
  <c r="M187" i="141"/>
  <c r="L187" i="141"/>
  <c r="G187" i="142"/>
  <c r="M102" i="141"/>
  <c r="G102" i="142"/>
  <c r="L102" i="141"/>
  <c r="L232" i="141"/>
  <c r="M232" i="141"/>
  <c r="G232" i="142"/>
  <c r="M188" i="141"/>
  <c r="L188" i="141"/>
  <c r="G188" i="142"/>
  <c r="M208" i="140"/>
  <c r="L208" i="140"/>
  <c r="G208" i="141"/>
  <c r="G167" i="141"/>
  <c r="M167" i="140"/>
  <c r="L167" i="140"/>
  <c r="L145" i="141"/>
  <c r="M145" i="141"/>
  <c r="G145" i="142"/>
  <c r="M142" i="140"/>
  <c r="L142" i="140"/>
  <c r="G142" i="141"/>
  <c r="L150" i="140"/>
  <c r="M150" i="140"/>
  <c r="G150" i="141"/>
  <c r="M126" i="141"/>
  <c r="L126" i="141"/>
  <c r="G126" i="142"/>
  <c r="L99" i="141"/>
  <c r="M99" i="141"/>
  <c r="G99" i="142"/>
  <c r="M119" i="140"/>
  <c r="L119" i="140"/>
  <c r="G119" i="141"/>
  <c r="L186" i="141"/>
  <c r="M186" i="141"/>
  <c r="G186" i="142"/>
  <c r="M181" i="141"/>
  <c r="L181" i="141"/>
  <c r="G181" i="142"/>
  <c r="L231" i="140"/>
  <c r="M231" i="140"/>
  <c r="G231" i="141"/>
  <c r="L125" i="141"/>
  <c r="M125" i="141"/>
  <c r="G125" i="142"/>
  <c r="L104" i="141"/>
  <c r="M104" i="141"/>
  <c r="G104" i="142"/>
  <c r="L180" i="140"/>
  <c r="M180" i="140"/>
  <c r="G180" i="141"/>
  <c r="M157" i="140"/>
  <c r="L157" i="140"/>
  <c r="G157" i="141"/>
  <c r="L89" i="141"/>
  <c r="M89" i="141"/>
  <c r="G89" i="142"/>
  <c r="L223" i="141"/>
  <c r="M223" i="141"/>
  <c r="G223" i="142"/>
  <c r="M190" i="141"/>
  <c r="L190" i="141"/>
  <c r="G190" i="142"/>
  <c r="L172" i="141"/>
  <c r="M172" i="141"/>
  <c r="G172" i="142"/>
  <c r="L120" i="142"/>
  <c r="M120" i="142"/>
  <c r="G120" i="143"/>
  <c r="L237" i="141"/>
  <c r="M237" i="141"/>
  <c r="G237" i="142"/>
  <c r="L189" i="141"/>
  <c r="M189" i="141"/>
  <c r="G189" i="142"/>
  <c r="M128" i="141"/>
  <c r="L128" i="141"/>
  <c r="G128" i="142"/>
  <c r="L103" i="140"/>
  <c r="M103" i="140"/>
  <c r="G103" i="141"/>
  <c r="L86" i="141"/>
  <c r="M86" i="141"/>
  <c r="G86" i="142"/>
  <c r="L228" i="140"/>
  <c r="M228" i="140"/>
  <c r="G228" i="141"/>
  <c r="L138" i="141"/>
  <c r="M138" i="141"/>
  <c r="G138" i="142"/>
  <c r="M108" i="141"/>
  <c r="L108" i="141"/>
  <c r="G108" i="142"/>
  <c r="M184" i="141"/>
  <c r="L184" i="141"/>
  <c r="G184" i="142"/>
  <c r="L111" i="140"/>
  <c r="M111" i="140"/>
  <c r="G111" i="141"/>
  <c r="L212" i="141"/>
  <c r="M212" i="141"/>
  <c r="G212" i="142"/>
  <c r="M87" i="141"/>
  <c r="L87" i="141"/>
  <c r="G87" i="142"/>
  <c r="L133" i="141"/>
  <c r="M133" i="141"/>
  <c r="G133" i="142"/>
  <c r="L127" i="141"/>
  <c r="M127" i="141"/>
  <c r="G127" i="142"/>
  <c r="M199" i="140"/>
  <c r="L199" i="140"/>
  <c r="G199" i="141"/>
  <c r="M131" i="141"/>
  <c r="L131" i="141"/>
  <c r="G131" i="142"/>
  <c r="L171" i="140"/>
  <c r="M171" i="140"/>
  <c r="G171" i="141"/>
  <c r="L217" i="141"/>
  <c r="M217" i="141"/>
  <c r="G217" i="142"/>
  <c r="M209" i="141"/>
  <c r="L209" i="141"/>
  <c r="G209" i="142"/>
  <c r="M147" i="141"/>
  <c r="L147" i="141"/>
  <c r="G147" i="142"/>
  <c r="L236" i="141"/>
  <c r="M236" i="141"/>
  <c r="G236" i="142"/>
  <c r="M238" i="141"/>
  <c r="L238" i="141"/>
  <c r="G238" i="142"/>
  <c r="M132" i="141"/>
  <c r="L132" i="141"/>
  <c r="G132" i="142"/>
  <c r="M230" i="141"/>
  <c r="L230" i="141"/>
  <c r="G230" i="142"/>
  <c r="M170" i="140"/>
  <c r="L170" i="140"/>
  <c r="G170" i="141"/>
  <c r="M234" i="141"/>
  <c r="L234" i="141"/>
  <c r="G234" i="142"/>
  <c r="L226" i="141"/>
  <c r="G226" i="142"/>
  <c r="M226" i="141"/>
  <c r="L123" i="141"/>
  <c r="M123" i="141"/>
  <c r="G123" i="142"/>
  <c r="M203" i="141"/>
  <c r="L203" i="141"/>
  <c r="G203" i="142"/>
  <c r="L224" i="141"/>
  <c r="M224" i="141"/>
  <c r="G224" i="142"/>
  <c r="L227" i="141"/>
  <c r="M227" i="141"/>
  <c r="G227" i="142"/>
  <c r="M176" i="140"/>
  <c r="L176" i="140"/>
  <c r="G176" i="141"/>
  <c r="M113" i="141"/>
  <c r="L113" i="141"/>
  <c r="G113" i="142"/>
  <c r="L233" i="141"/>
  <c r="M233" i="141"/>
  <c r="G233" i="142"/>
  <c r="M148" i="140"/>
  <c r="L148" i="140"/>
  <c r="G148" i="141"/>
  <c r="L183" i="141"/>
  <c r="M183" i="141"/>
  <c r="G183" i="142"/>
  <c r="M218" i="141"/>
  <c r="L218" i="141"/>
  <c r="G218" i="142"/>
  <c r="M151" i="140"/>
  <c r="L151" i="140"/>
  <c r="G151" i="141"/>
  <c r="M168" i="141"/>
  <c r="L168" i="141"/>
  <c r="G168" i="142"/>
  <c r="L149" i="141"/>
  <c r="M149" i="141"/>
  <c r="G149" i="142"/>
  <c r="L129" i="141"/>
  <c r="M129" i="141"/>
  <c r="G129" i="142"/>
  <c r="L98" i="141"/>
  <c r="M98" i="141"/>
  <c r="G98" i="142"/>
  <c r="M196" i="141"/>
  <c r="L196" i="141"/>
  <c r="G196" i="142"/>
  <c r="L205" i="141"/>
  <c r="M205" i="141"/>
  <c r="G205" i="142"/>
  <c r="M92" i="141"/>
  <c r="L92" i="141"/>
  <c r="G92" i="142"/>
  <c r="M202" i="140"/>
  <c r="L202" i="140"/>
  <c r="G202" i="141"/>
  <c r="M194" i="141"/>
  <c r="L194" i="141"/>
  <c r="G194" i="142"/>
  <c r="L141" i="140"/>
  <c r="M141" i="140"/>
  <c r="G141" i="141"/>
  <c r="M219" i="141"/>
  <c r="L219" i="141"/>
  <c r="G219" i="142"/>
  <c r="M94" i="141"/>
  <c r="L94" i="141"/>
  <c r="G94" i="142"/>
  <c r="M195" i="140"/>
  <c r="L195" i="140"/>
  <c r="G195" i="141"/>
  <c r="M200" i="141"/>
  <c r="L200" i="141"/>
  <c r="G200" i="142"/>
  <c r="M100" i="141"/>
  <c r="L100" i="141"/>
  <c r="G100" i="142"/>
  <c r="M114" i="141"/>
  <c r="L114" i="141"/>
  <c r="G114" i="142"/>
  <c r="L106" i="141"/>
  <c r="M106" i="141"/>
  <c r="G106" i="142"/>
  <c r="L229" i="140"/>
  <c r="M229" i="140"/>
  <c r="G229" i="141"/>
  <c r="L179" i="140"/>
  <c r="M179" i="140"/>
  <c r="G179" i="141"/>
  <c r="M162" i="141"/>
  <c r="G162" i="142"/>
  <c r="L162" i="141"/>
  <c r="L182" i="142"/>
  <c r="M182" i="142"/>
  <c r="G182" i="143"/>
  <c r="M95" i="140"/>
  <c r="L95" i="140"/>
  <c r="G95" i="141"/>
  <c r="L221" i="140"/>
  <c r="M221" i="140"/>
  <c r="G221" i="141"/>
  <c r="M235" i="141"/>
  <c r="L235" i="141"/>
  <c r="G235" i="142"/>
  <c r="M115" i="141"/>
  <c r="L115" i="141"/>
  <c r="G115" i="142"/>
  <c r="L206" i="141"/>
  <c r="M206" i="141"/>
  <c r="G206" i="142"/>
  <c r="M112" i="140"/>
  <c r="L112" i="140"/>
  <c r="G112" i="141"/>
  <c r="M122" i="140"/>
  <c r="L122" i="140"/>
  <c r="G122" i="141"/>
  <c r="L107" i="140"/>
  <c r="M107" i="140"/>
  <c r="G107" i="141"/>
  <c r="L198" i="141"/>
  <c r="M198" i="141"/>
  <c r="G198" i="142"/>
  <c r="L169" i="141"/>
  <c r="M169" i="141"/>
  <c r="G169" i="142"/>
  <c r="M220" i="141"/>
  <c r="L220" i="141"/>
  <c r="G220" i="142"/>
  <c r="M143" i="140"/>
  <c r="L143" i="140"/>
  <c r="G143" i="141"/>
  <c r="M185" i="141"/>
  <c r="G185" i="142"/>
  <c r="L185" i="141"/>
  <c r="M93" i="141"/>
  <c r="L93" i="141"/>
  <c r="G93" i="142"/>
  <c r="L173" i="141"/>
  <c r="M173" i="141"/>
  <c r="G173" i="142"/>
  <c r="L105" i="140"/>
  <c r="M105" i="140"/>
  <c r="G105" i="141"/>
  <c r="M84" i="141"/>
  <c r="L84" i="141"/>
  <c r="G84" i="142"/>
  <c r="L159" i="141"/>
  <c r="M159" i="141"/>
  <c r="G159" i="142"/>
  <c r="M211" i="141"/>
  <c r="L211" i="141"/>
  <c r="G211" i="142"/>
  <c r="M177" i="141"/>
  <c r="L177" i="141"/>
  <c r="G177" i="142"/>
  <c r="M210" i="141"/>
  <c r="L210" i="141"/>
  <c r="G210" i="142"/>
  <c r="G163" i="142"/>
  <c r="L163" i="141"/>
  <c r="M163" i="141"/>
  <c r="L101" i="141"/>
  <c r="M101" i="141"/>
  <c r="G101" i="142"/>
  <c r="L222" i="141"/>
  <c r="M222" i="141"/>
  <c r="G222" i="142"/>
  <c r="L90" i="141"/>
  <c r="G90" i="142"/>
  <c r="M90" i="141"/>
  <c r="L144" i="141"/>
  <c r="M144" i="141"/>
  <c r="G144" i="142"/>
  <c r="M192" i="141"/>
  <c r="L192" i="141"/>
  <c r="G192" i="142"/>
  <c r="M215" i="142"/>
  <c r="L215" i="142"/>
  <c r="G215" i="143"/>
  <c r="L134" i="141"/>
  <c r="M134" i="141"/>
  <c r="G134" i="142"/>
  <c r="L214" i="141"/>
  <c r="M214" i="141"/>
  <c r="G214" i="142"/>
  <c r="M135" i="142"/>
  <c r="L135" i="142"/>
  <c r="G135" i="143"/>
  <c r="L83" i="141"/>
  <c r="M83" i="141"/>
  <c r="G83" i="142"/>
  <c r="M152" i="141"/>
  <c r="L152" i="141"/>
  <c r="G152" i="142"/>
  <c r="M146" i="141"/>
  <c r="L146" i="141"/>
  <c r="G146" i="142"/>
  <c r="M191" i="140"/>
  <c r="L191" i="140"/>
  <c r="G191" i="141"/>
  <c r="L153" i="141"/>
  <c r="M153" i="141"/>
  <c r="G153" i="142"/>
  <c r="L85" i="140"/>
  <c r="M85" i="140"/>
  <c r="G85" i="141"/>
  <c r="L156" i="141"/>
  <c r="M156" i="141"/>
  <c r="G156" i="142"/>
  <c r="M178" i="141"/>
  <c r="L178" i="141"/>
  <c r="G178" i="142"/>
  <c r="L166" i="141"/>
  <c r="M166" i="141"/>
  <c r="G166" i="142"/>
  <c r="L118" i="141"/>
  <c r="M118" i="141"/>
  <c r="G118" i="142"/>
  <c r="M155" i="141"/>
  <c r="L155" i="141"/>
  <c r="G155" i="142"/>
  <c r="L201" i="140"/>
  <c r="M201" i="140"/>
  <c r="G201" i="141"/>
  <c r="G204" i="142"/>
  <c r="M204" i="141"/>
  <c r="L204" i="141"/>
  <c r="L97" i="141"/>
  <c r="M97" i="141"/>
  <c r="G97" i="142"/>
  <c r="L130" i="141"/>
  <c r="M130" i="141"/>
  <c r="G130" i="142"/>
  <c r="G85" i="142" l="1"/>
  <c r="M85" i="141"/>
  <c r="L85" i="141"/>
  <c r="L215" i="143"/>
  <c r="M215" i="143"/>
  <c r="G215" i="144"/>
  <c r="L163" i="142"/>
  <c r="M163" i="142"/>
  <c r="G163" i="143"/>
  <c r="M143" i="141"/>
  <c r="L143" i="141"/>
  <c r="G143" i="142"/>
  <c r="L107" i="141"/>
  <c r="M107" i="141"/>
  <c r="G107" i="142"/>
  <c r="L115" i="142"/>
  <c r="G115" i="143"/>
  <c r="M115" i="142"/>
  <c r="L162" i="142"/>
  <c r="M162" i="142"/>
  <c r="G162" i="143"/>
  <c r="M196" i="142"/>
  <c r="L196" i="142"/>
  <c r="G196" i="143"/>
  <c r="L212" i="142"/>
  <c r="M212" i="142"/>
  <c r="G212" i="143"/>
  <c r="L138" i="142"/>
  <c r="M138" i="142"/>
  <c r="G138" i="143"/>
  <c r="M172" i="142"/>
  <c r="L172" i="142"/>
  <c r="G172" i="143"/>
  <c r="L99" i="142"/>
  <c r="M99" i="142"/>
  <c r="G99" i="143"/>
  <c r="L232" i="142"/>
  <c r="M232" i="142"/>
  <c r="G232" i="143"/>
  <c r="M102" i="142"/>
  <c r="L102" i="142"/>
  <c r="G102" i="143"/>
  <c r="M197" i="142"/>
  <c r="L197" i="142"/>
  <c r="G197" i="143"/>
  <c r="M130" i="142"/>
  <c r="L130" i="142"/>
  <c r="G130" i="143"/>
  <c r="M204" i="142"/>
  <c r="L204" i="142"/>
  <c r="G204" i="143"/>
  <c r="L155" i="142"/>
  <c r="M155" i="142"/>
  <c r="G155" i="143"/>
  <c r="G156" i="143"/>
  <c r="L156" i="142"/>
  <c r="M156" i="142"/>
  <c r="M146" i="142"/>
  <c r="L146" i="142"/>
  <c r="G146" i="143"/>
  <c r="L134" i="142"/>
  <c r="M134" i="142"/>
  <c r="G134" i="143"/>
  <c r="M210" i="142"/>
  <c r="L210" i="142"/>
  <c r="G210" i="143"/>
  <c r="M84" i="142"/>
  <c r="L84" i="142"/>
  <c r="G84" i="143"/>
  <c r="M198" i="142"/>
  <c r="L198" i="142"/>
  <c r="G198" i="143"/>
  <c r="L206" i="142"/>
  <c r="M206" i="142"/>
  <c r="G206" i="143"/>
  <c r="L95" i="141"/>
  <c r="M95" i="141"/>
  <c r="G95" i="142"/>
  <c r="M229" i="141"/>
  <c r="L229" i="141"/>
  <c r="G229" i="142"/>
  <c r="L200" i="142"/>
  <c r="M200" i="142"/>
  <c r="G200" i="143"/>
  <c r="L141" i="141"/>
  <c r="M141" i="141"/>
  <c r="G141" i="142"/>
  <c r="L205" i="142"/>
  <c r="M205" i="142"/>
  <c r="G205" i="143"/>
  <c r="L149" i="142"/>
  <c r="M149" i="142"/>
  <c r="G149" i="143"/>
  <c r="L183" i="142"/>
  <c r="M183" i="142"/>
  <c r="G183" i="143"/>
  <c r="M176" i="141"/>
  <c r="L176" i="141"/>
  <c r="G176" i="142"/>
  <c r="M123" i="142"/>
  <c r="L123" i="142"/>
  <c r="G123" i="143"/>
  <c r="M226" i="142"/>
  <c r="L226" i="142"/>
  <c r="G226" i="143"/>
  <c r="L230" i="142"/>
  <c r="M230" i="142"/>
  <c r="G230" i="143"/>
  <c r="L147" i="142"/>
  <c r="M147" i="142"/>
  <c r="G147" i="143"/>
  <c r="L131" i="142"/>
  <c r="M131" i="142"/>
  <c r="G131" i="143"/>
  <c r="M87" i="142"/>
  <c r="L87" i="142"/>
  <c r="G87" i="143"/>
  <c r="L108" i="142"/>
  <c r="M108" i="142"/>
  <c r="G108" i="143"/>
  <c r="M103" i="141"/>
  <c r="L103" i="141"/>
  <c r="G103" i="142"/>
  <c r="L120" i="143"/>
  <c r="M120" i="143"/>
  <c r="G120" i="144"/>
  <c r="M89" i="142"/>
  <c r="L89" i="142"/>
  <c r="G89" i="143"/>
  <c r="M125" i="142"/>
  <c r="L125" i="142"/>
  <c r="G125" i="143"/>
  <c r="L119" i="141"/>
  <c r="M119" i="141"/>
  <c r="G119" i="142"/>
  <c r="M142" i="141"/>
  <c r="L142" i="141"/>
  <c r="G142" i="142"/>
  <c r="M167" i="141"/>
  <c r="L167" i="141"/>
  <c r="G167" i="142"/>
  <c r="M188" i="142"/>
  <c r="L188" i="142"/>
  <c r="G188" i="143"/>
  <c r="M140" i="142"/>
  <c r="L140" i="142"/>
  <c r="G140" i="143"/>
  <c r="M88" i="142"/>
  <c r="L88" i="142"/>
  <c r="G88" i="143"/>
  <c r="G154" i="143"/>
  <c r="M154" i="142"/>
  <c r="L154" i="142"/>
  <c r="M193" i="143"/>
  <c r="L193" i="143"/>
  <c r="G193" i="144"/>
  <c r="M175" i="143"/>
  <c r="L175" i="143"/>
  <c r="G175" i="144"/>
  <c r="G96" i="142"/>
  <c r="L96" i="141"/>
  <c r="M96" i="141"/>
  <c r="L124" i="142"/>
  <c r="M124" i="142"/>
  <c r="G124" i="143"/>
  <c r="M165" i="142"/>
  <c r="L165" i="142"/>
  <c r="G165" i="143"/>
  <c r="L216" i="142"/>
  <c r="M216" i="142"/>
  <c r="G216" i="143"/>
  <c r="L97" i="142"/>
  <c r="M97" i="142"/>
  <c r="G97" i="143"/>
  <c r="L177" i="142"/>
  <c r="M177" i="142"/>
  <c r="G177" i="143"/>
  <c r="M194" i="142"/>
  <c r="L194" i="142"/>
  <c r="G194" i="143"/>
  <c r="L168" i="142"/>
  <c r="G168" i="143"/>
  <c r="M168" i="142"/>
  <c r="L227" i="142"/>
  <c r="M227" i="142"/>
  <c r="G227" i="143"/>
  <c r="L218" i="142"/>
  <c r="M218" i="142"/>
  <c r="G218" i="143"/>
  <c r="M113" i="142"/>
  <c r="L113" i="142"/>
  <c r="G113" i="143"/>
  <c r="L203" i="142"/>
  <c r="M203" i="142"/>
  <c r="G203" i="143"/>
  <c r="M170" i="141"/>
  <c r="G170" i="142"/>
  <c r="L170" i="141"/>
  <c r="M236" i="142"/>
  <c r="L236" i="142"/>
  <c r="G236" i="143"/>
  <c r="G171" i="142"/>
  <c r="M171" i="141"/>
  <c r="L171" i="141"/>
  <c r="L133" i="142"/>
  <c r="M133" i="142"/>
  <c r="G133" i="143"/>
  <c r="G184" i="143"/>
  <c r="L184" i="142"/>
  <c r="M184" i="142"/>
  <c r="L86" i="142"/>
  <c r="M86" i="142"/>
  <c r="G86" i="143"/>
  <c r="M237" i="142"/>
  <c r="L237" i="142"/>
  <c r="G237" i="143"/>
  <c r="L223" i="142"/>
  <c r="M223" i="142"/>
  <c r="G223" i="143"/>
  <c r="L104" i="142"/>
  <c r="M104" i="142"/>
  <c r="G104" i="143"/>
  <c r="L186" i="142"/>
  <c r="M186" i="142"/>
  <c r="G186" i="143"/>
  <c r="M150" i="141"/>
  <c r="L150" i="141"/>
  <c r="G150" i="142"/>
  <c r="M208" i="141"/>
  <c r="L208" i="141"/>
  <c r="G208" i="142"/>
  <c r="L187" i="142"/>
  <c r="M187" i="142"/>
  <c r="G187" i="143"/>
  <c r="L160" i="142"/>
  <c r="M160" i="142"/>
  <c r="G160" i="143"/>
  <c r="L121" i="142"/>
  <c r="M121" i="142"/>
  <c r="G121" i="143"/>
  <c r="M239" i="142"/>
  <c r="L239" i="142"/>
  <c r="G239" i="143"/>
  <c r="L117" i="142"/>
  <c r="M117" i="142"/>
  <c r="G117" i="143"/>
  <c r="M139" i="141"/>
  <c r="L139" i="141"/>
  <c r="G139" i="142"/>
  <c r="L137" i="142"/>
  <c r="M137" i="142"/>
  <c r="G137" i="143"/>
  <c r="L225" i="142"/>
  <c r="M225" i="142"/>
  <c r="G225" i="143"/>
  <c r="M118" i="142"/>
  <c r="L118" i="142"/>
  <c r="G118" i="143"/>
  <c r="L152" i="142"/>
  <c r="M152" i="142"/>
  <c r="G152" i="143"/>
  <c r="M222" i="142"/>
  <c r="L222" i="142"/>
  <c r="G222" i="143"/>
  <c r="M105" i="141"/>
  <c r="L105" i="141"/>
  <c r="G105" i="142"/>
  <c r="L182" i="143"/>
  <c r="M182" i="143"/>
  <c r="G182" i="144"/>
  <c r="L106" i="142"/>
  <c r="M106" i="142"/>
  <c r="G106" i="143"/>
  <c r="M195" i="141"/>
  <c r="L195" i="141"/>
  <c r="G195" i="142"/>
  <c r="L148" i="141"/>
  <c r="M148" i="141"/>
  <c r="G148" i="142"/>
  <c r="L132" i="142"/>
  <c r="M132" i="142"/>
  <c r="G132" i="143"/>
  <c r="M209" i="142"/>
  <c r="L209" i="142"/>
  <c r="G209" i="143"/>
  <c r="L199" i="141"/>
  <c r="M199" i="141"/>
  <c r="G199" i="142"/>
  <c r="M128" i="142"/>
  <c r="L128" i="142"/>
  <c r="G128" i="143"/>
  <c r="L157" i="141"/>
  <c r="M157" i="141"/>
  <c r="G157" i="142"/>
  <c r="L231" i="141"/>
  <c r="M231" i="141"/>
  <c r="G231" i="142"/>
  <c r="L145" i="142"/>
  <c r="M145" i="142"/>
  <c r="G145" i="143"/>
  <c r="M91" i="142"/>
  <c r="L91" i="142"/>
  <c r="G91" i="143"/>
  <c r="M158" i="142"/>
  <c r="L158" i="142"/>
  <c r="G158" i="143"/>
  <c r="M110" i="142"/>
  <c r="L110" i="142"/>
  <c r="G110" i="143"/>
  <c r="L109" i="142"/>
  <c r="M109" i="142"/>
  <c r="G109" i="143"/>
  <c r="M136" i="141"/>
  <c r="L136" i="141"/>
  <c r="G136" i="142"/>
  <c r="M161" i="142"/>
  <c r="L161" i="142"/>
  <c r="G161" i="143"/>
  <c r="L201" i="141"/>
  <c r="M201" i="141"/>
  <c r="G201" i="142"/>
  <c r="M178" i="142"/>
  <c r="L178" i="142"/>
  <c r="G178" i="143"/>
  <c r="L191" i="141"/>
  <c r="M191" i="141"/>
  <c r="G191" i="142"/>
  <c r="L214" i="142"/>
  <c r="M214" i="142"/>
  <c r="G214" i="143"/>
  <c r="L144" i="142"/>
  <c r="M144" i="142"/>
  <c r="G144" i="143"/>
  <c r="L90" i="142"/>
  <c r="G90" i="143"/>
  <c r="M90" i="142"/>
  <c r="L159" i="142"/>
  <c r="M159" i="142"/>
  <c r="G159" i="143"/>
  <c r="L93" i="142"/>
  <c r="M93" i="142"/>
  <c r="G93" i="143"/>
  <c r="M185" i="142"/>
  <c r="L185" i="142"/>
  <c r="G185" i="143"/>
  <c r="L169" i="142"/>
  <c r="M169" i="142"/>
  <c r="G169" i="143"/>
  <c r="M112" i="141"/>
  <c r="G112" i="142"/>
  <c r="L112" i="141"/>
  <c r="G221" i="142"/>
  <c r="M221" i="141"/>
  <c r="L221" i="141"/>
  <c r="M179" i="141"/>
  <c r="L179" i="141"/>
  <c r="G179" i="142"/>
  <c r="M100" i="142"/>
  <c r="L100" i="142"/>
  <c r="G100" i="143"/>
  <c r="M219" i="142"/>
  <c r="L219" i="142"/>
  <c r="G219" i="143"/>
  <c r="L92" i="142"/>
  <c r="M92" i="142"/>
  <c r="G92" i="143"/>
  <c r="L129" i="142"/>
  <c r="M129" i="142"/>
  <c r="G129" i="143"/>
  <c r="L166" i="142"/>
  <c r="M166" i="142"/>
  <c r="G166" i="143"/>
  <c r="M153" i="142"/>
  <c r="L153" i="142"/>
  <c r="G153" i="143"/>
  <c r="L83" i="142"/>
  <c r="G83" i="143"/>
  <c r="M83" i="142"/>
  <c r="L135" i="143"/>
  <c r="M135" i="143"/>
  <c r="G135" i="144"/>
  <c r="L192" i="142"/>
  <c r="M192" i="142"/>
  <c r="G192" i="143"/>
  <c r="L101" i="142"/>
  <c r="M101" i="142"/>
  <c r="G101" i="143"/>
  <c r="L211" i="142"/>
  <c r="G211" i="143"/>
  <c r="M211" i="142"/>
  <c r="G173" i="143"/>
  <c r="L173" i="142"/>
  <c r="M173" i="142"/>
  <c r="M220" i="142"/>
  <c r="L220" i="142"/>
  <c r="G220" i="143"/>
  <c r="M122" i="141"/>
  <c r="L122" i="141"/>
  <c r="G122" i="142"/>
  <c r="M235" i="142"/>
  <c r="L235" i="142"/>
  <c r="G235" i="143"/>
  <c r="L114" i="142"/>
  <c r="M114" i="142"/>
  <c r="G114" i="143"/>
  <c r="M94" i="142"/>
  <c r="L94" i="142"/>
  <c r="G94" i="143"/>
  <c r="M202" i="141"/>
  <c r="L202" i="141"/>
  <c r="G202" i="142"/>
  <c r="M98" i="142"/>
  <c r="L98" i="142"/>
  <c r="G98" i="143"/>
  <c r="M151" i="141"/>
  <c r="L151" i="141"/>
  <c r="G151" i="142"/>
  <c r="G233" i="143"/>
  <c r="L233" i="142"/>
  <c r="M233" i="142"/>
  <c r="M224" i="142"/>
  <c r="G224" i="143"/>
  <c r="L224" i="142"/>
  <c r="M234" i="142"/>
  <c r="L234" i="142"/>
  <c r="G234" i="143"/>
  <c r="M238" i="142"/>
  <c r="L238" i="142"/>
  <c r="G238" i="143"/>
  <c r="M217" i="142"/>
  <c r="L217" i="142"/>
  <c r="G217" i="143"/>
  <c r="M127" i="142"/>
  <c r="L127" i="142"/>
  <c r="G127" i="143"/>
  <c r="M111" i="141"/>
  <c r="L111" i="141"/>
  <c r="G111" i="142"/>
  <c r="M228" i="141"/>
  <c r="L228" i="141"/>
  <c r="G228" i="142"/>
  <c r="M189" i="142"/>
  <c r="L189" i="142"/>
  <c r="G189" i="143"/>
  <c r="M190" i="142"/>
  <c r="L190" i="142"/>
  <c r="G190" i="143"/>
  <c r="M180" i="141"/>
  <c r="L180" i="141"/>
  <c r="G180" i="142"/>
  <c r="L181" i="142"/>
  <c r="M181" i="142"/>
  <c r="G181" i="143"/>
  <c r="M126" i="142"/>
  <c r="L126" i="142"/>
  <c r="G126" i="143"/>
  <c r="M207" i="142"/>
  <c r="L207" i="142"/>
  <c r="G207" i="143"/>
  <c r="M174" i="141"/>
  <c r="L174" i="141"/>
  <c r="G174" i="142"/>
  <c r="M213" i="142"/>
  <c r="L213" i="142"/>
  <c r="G213" i="143"/>
  <c r="M116" i="141"/>
  <c r="G116" i="142"/>
  <c r="L116" i="141"/>
  <c r="M164" i="141"/>
  <c r="G164" i="142"/>
  <c r="L164" i="141"/>
  <c r="L144" i="143" l="1"/>
  <c r="M144" i="143"/>
  <c r="G144" i="144"/>
  <c r="M161" i="143"/>
  <c r="L161" i="143"/>
  <c r="G161" i="144"/>
  <c r="M132" i="143"/>
  <c r="L132" i="143"/>
  <c r="G132" i="144"/>
  <c r="M118" i="143"/>
  <c r="L118" i="143"/>
  <c r="G118" i="144"/>
  <c r="L117" i="143"/>
  <c r="M117" i="143"/>
  <c r="G117" i="144"/>
  <c r="L175" i="144"/>
  <c r="M175" i="144"/>
  <c r="G175" i="145"/>
  <c r="G103" i="143"/>
  <c r="M103" i="142"/>
  <c r="L103" i="142"/>
  <c r="L141" i="142"/>
  <c r="M141" i="142"/>
  <c r="G141" i="143"/>
  <c r="M134" i="143"/>
  <c r="L134" i="143"/>
  <c r="G134" i="144"/>
  <c r="L156" i="143"/>
  <c r="M156" i="143"/>
  <c r="G156" i="144"/>
  <c r="M232" i="143"/>
  <c r="L232" i="143"/>
  <c r="G232" i="144"/>
  <c r="M116" i="142"/>
  <c r="L116" i="142"/>
  <c r="G116" i="143"/>
  <c r="L207" i="143"/>
  <c r="M207" i="143"/>
  <c r="G207" i="144"/>
  <c r="L190" i="143"/>
  <c r="M190" i="143"/>
  <c r="G190" i="144"/>
  <c r="L127" i="143"/>
  <c r="M127" i="143"/>
  <c r="G127" i="144"/>
  <c r="M202" i="142"/>
  <c r="G202" i="143"/>
  <c r="L202" i="142"/>
  <c r="M122" i="142"/>
  <c r="L122" i="142"/>
  <c r="G122" i="143"/>
  <c r="L173" i="143"/>
  <c r="M173" i="143"/>
  <c r="G173" i="144"/>
  <c r="M101" i="143"/>
  <c r="L101" i="143"/>
  <c r="G101" i="144"/>
  <c r="L166" i="143"/>
  <c r="M166" i="143"/>
  <c r="G166" i="144"/>
  <c r="L100" i="143"/>
  <c r="M100" i="143"/>
  <c r="G100" i="144"/>
  <c r="L221" i="142"/>
  <c r="M221" i="142"/>
  <c r="G221" i="143"/>
  <c r="L169" i="143"/>
  <c r="M169" i="143"/>
  <c r="G169" i="144"/>
  <c r="M201" i="142"/>
  <c r="L201" i="142"/>
  <c r="G201" i="143"/>
  <c r="M110" i="143"/>
  <c r="L110" i="143"/>
  <c r="G110" i="144"/>
  <c r="M231" i="142"/>
  <c r="L231" i="142"/>
  <c r="G231" i="143"/>
  <c r="M209" i="143"/>
  <c r="L209" i="143"/>
  <c r="G209" i="144"/>
  <c r="L106" i="143"/>
  <c r="M106" i="143"/>
  <c r="G106" i="144"/>
  <c r="L152" i="143"/>
  <c r="M152" i="143"/>
  <c r="G152" i="144"/>
  <c r="L139" i="142"/>
  <c r="M139" i="142"/>
  <c r="G139" i="143"/>
  <c r="L160" i="143"/>
  <c r="M160" i="143"/>
  <c r="G160" i="144"/>
  <c r="G186" i="144"/>
  <c r="L186" i="143"/>
  <c r="M186" i="143"/>
  <c r="G86" i="144"/>
  <c r="M86" i="143"/>
  <c r="L86" i="143"/>
  <c r="M236" i="143"/>
  <c r="L236" i="143"/>
  <c r="G236" i="144"/>
  <c r="M170" i="142"/>
  <c r="L170" i="142"/>
  <c r="G170" i="143"/>
  <c r="L218" i="143"/>
  <c r="M218" i="143"/>
  <c r="G218" i="144"/>
  <c r="L177" i="143"/>
  <c r="M177" i="143"/>
  <c r="G177" i="144"/>
  <c r="M97" i="143"/>
  <c r="L97" i="143"/>
  <c r="G97" i="144"/>
  <c r="L88" i="143"/>
  <c r="M88" i="143"/>
  <c r="G88" i="144"/>
  <c r="L142" i="142"/>
  <c r="M142" i="142"/>
  <c r="G142" i="143"/>
  <c r="M120" i="144"/>
  <c r="L120" i="144"/>
  <c r="G120" i="145"/>
  <c r="M131" i="143"/>
  <c r="L131" i="143"/>
  <c r="G131" i="144"/>
  <c r="M123" i="143"/>
  <c r="G123" i="144"/>
  <c r="L123" i="143"/>
  <c r="M205" i="143"/>
  <c r="L205" i="143"/>
  <c r="G205" i="144"/>
  <c r="M95" i="142"/>
  <c r="L95" i="142"/>
  <c r="G95" i="143"/>
  <c r="M210" i="143"/>
  <c r="L210" i="143"/>
  <c r="G210" i="144"/>
  <c r="M155" i="143"/>
  <c r="L155" i="143"/>
  <c r="G155" i="144"/>
  <c r="L102" i="143"/>
  <c r="M102" i="143"/>
  <c r="G102" i="144"/>
  <c r="L138" i="143"/>
  <c r="M138" i="143"/>
  <c r="G138" i="144"/>
  <c r="L215" i="144"/>
  <c r="M215" i="144"/>
  <c r="G215" i="145"/>
  <c r="L126" i="143"/>
  <c r="M126" i="143"/>
  <c r="G126" i="144"/>
  <c r="G189" i="144"/>
  <c r="L189" i="143"/>
  <c r="M189" i="143"/>
  <c r="L217" i="143"/>
  <c r="M217" i="143"/>
  <c r="G217" i="144"/>
  <c r="M94" i="143"/>
  <c r="L94" i="143"/>
  <c r="G94" i="144"/>
  <c r="M220" i="143"/>
  <c r="L220" i="143"/>
  <c r="G220" i="144"/>
  <c r="M185" i="143"/>
  <c r="L185" i="143"/>
  <c r="G185" i="144"/>
  <c r="L158" i="143"/>
  <c r="M158" i="143"/>
  <c r="G158" i="144"/>
  <c r="L157" i="142"/>
  <c r="M157" i="142"/>
  <c r="G157" i="143"/>
  <c r="M182" i="144"/>
  <c r="L182" i="144"/>
  <c r="G182" i="145"/>
  <c r="M187" i="143"/>
  <c r="L187" i="143"/>
  <c r="G187" i="144"/>
  <c r="M104" i="143"/>
  <c r="L104" i="143"/>
  <c r="G104" i="144"/>
  <c r="M227" i="143"/>
  <c r="L227" i="143"/>
  <c r="G227" i="144"/>
  <c r="L168" i="143"/>
  <c r="G168" i="144"/>
  <c r="M168" i="143"/>
  <c r="L216" i="143"/>
  <c r="M216" i="143"/>
  <c r="G216" i="144"/>
  <c r="M154" i="143"/>
  <c r="L154" i="143"/>
  <c r="G154" i="144"/>
  <c r="M119" i="142"/>
  <c r="G119" i="143"/>
  <c r="L119" i="142"/>
  <c r="L147" i="143"/>
  <c r="M147" i="143"/>
  <c r="G147" i="144"/>
  <c r="M176" i="142"/>
  <c r="L176" i="142"/>
  <c r="G176" i="143"/>
  <c r="L206" i="143"/>
  <c r="M206" i="143"/>
  <c r="G206" i="144"/>
  <c r="G204" i="144"/>
  <c r="L204" i="143"/>
  <c r="M204" i="143"/>
  <c r="G212" i="144"/>
  <c r="L212" i="143"/>
  <c r="M212" i="143"/>
  <c r="L107" i="142"/>
  <c r="M107" i="142"/>
  <c r="G107" i="143"/>
  <c r="M174" i="142"/>
  <c r="L174" i="142"/>
  <c r="G174" i="143"/>
  <c r="M180" i="142"/>
  <c r="L180" i="142"/>
  <c r="G180" i="143"/>
  <c r="M111" i="142"/>
  <c r="L111" i="142"/>
  <c r="G111" i="143"/>
  <c r="L234" i="143"/>
  <c r="M234" i="143"/>
  <c r="G234" i="144"/>
  <c r="G224" i="144"/>
  <c r="M224" i="143"/>
  <c r="L224" i="143"/>
  <c r="M233" i="143"/>
  <c r="L233" i="143"/>
  <c r="G233" i="144"/>
  <c r="M98" i="143"/>
  <c r="L98" i="143"/>
  <c r="G98" i="144"/>
  <c r="M235" i="143"/>
  <c r="L235" i="143"/>
  <c r="G235" i="144"/>
  <c r="L153" i="143"/>
  <c r="M153" i="143"/>
  <c r="G153" i="144"/>
  <c r="L219" i="143"/>
  <c r="M219" i="143"/>
  <c r="G219" i="144"/>
  <c r="L159" i="143"/>
  <c r="M159" i="143"/>
  <c r="G159" i="144"/>
  <c r="L90" i="143"/>
  <c r="M90" i="143"/>
  <c r="G90" i="144"/>
  <c r="M178" i="143"/>
  <c r="L178" i="143"/>
  <c r="G178" i="144"/>
  <c r="L109" i="143"/>
  <c r="M109" i="143"/>
  <c r="G109" i="144"/>
  <c r="L145" i="143"/>
  <c r="M145" i="143"/>
  <c r="G145" i="144"/>
  <c r="G199" i="143"/>
  <c r="L199" i="142"/>
  <c r="M199" i="142"/>
  <c r="M195" i="142"/>
  <c r="L195" i="142"/>
  <c r="G195" i="143"/>
  <c r="M222" i="143"/>
  <c r="L222" i="143"/>
  <c r="G222" i="144"/>
  <c r="L137" i="143"/>
  <c r="M137" i="143"/>
  <c r="G137" i="144"/>
  <c r="L121" i="143"/>
  <c r="M121" i="143"/>
  <c r="G121" i="144"/>
  <c r="L150" i="142"/>
  <c r="M150" i="142"/>
  <c r="G150" i="143"/>
  <c r="L237" i="143"/>
  <c r="M237" i="143"/>
  <c r="G237" i="144"/>
  <c r="L184" i="143"/>
  <c r="M184" i="143"/>
  <c r="G184" i="144"/>
  <c r="L113" i="143"/>
  <c r="M113" i="143"/>
  <c r="G113" i="144"/>
  <c r="M194" i="143"/>
  <c r="L194" i="143"/>
  <c r="G194" i="144"/>
  <c r="M124" i="143"/>
  <c r="L124" i="143"/>
  <c r="G124" i="144"/>
  <c r="G167" i="143"/>
  <c r="M167" i="142"/>
  <c r="L167" i="142"/>
  <c r="M89" i="143"/>
  <c r="L89" i="143"/>
  <c r="G89" i="144"/>
  <c r="L87" i="143"/>
  <c r="M87" i="143"/>
  <c r="G87" i="144"/>
  <c r="M226" i="143"/>
  <c r="L226" i="143"/>
  <c r="G226" i="144"/>
  <c r="L149" i="143"/>
  <c r="M149" i="143"/>
  <c r="G149" i="144"/>
  <c r="L229" i="142"/>
  <c r="M229" i="142"/>
  <c r="G229" i="143"/>
  <c r="M84" i="143"/>
  <c r="L84" i="143"/>
  <c r="G84" i="144"/>
  <c r="L197" i="143"/>
  <c r="M197" i="143"/>
  <c r="G197" i="144"/>
  <c r="L172" i="143"/>
  <c r="M172" i="143"/>
  <c r="G172" i="144"/>
  <c r="M162" i="143"/>
  <c r="L162" i="143"/>
  <c r="G162" i="144"/>
  <c r="M115" i="143"/>
  <c r="L115" i="143"/>
  <c r="G115" i="144"/>
  <c r="L163" i="143"/>
  <c r="M163" i="143"/>
  <c r="G163" i="144"/>
  <c r="L85" i="142"/>
  <c r="M85" i="142"/>
  <c r="G85" i="143"/>
  <c r="M192" i="143"/>
  <c r="L192" i="143"/>
  <c r="G192" i="144"/>
  <c r="M129" i="143"/>
  <c r="L129" i="143"/>
  <c r="G129" i="144"/>
  <c r="G179" i="143"/>
  <c r="L179" i="142"/>
  <c r="M179" i="142"/>
  <c r="M171" i="142"/>
  <c r="L171" i="142"/>
  <c r="G171" i="143"/>
  <c r="L140" i="143"/>
  <c r="M140" i="143"/>
  <c r="G140" i="144"/>
  <c r="M164" i="142"/>
  <c r="G164" i="143"/>
  <c r="L164" i="142"/>
  <c r="M213" i="143"/>
  <c r="L213" i="143"/>
  <c r="G213" i="144"/>
  <c r="M181" i="143"/>
  <c r="L181" i="143"/>
  <c r="G181" i="144"/>
  <c r="L228" i="142"/>
  <c r="M228" i="142"/>
  <c r="G228" i="143"/>
  <c r="M238" i="143"/>
  <c r="L238" i="143"/>
  <c r="G238" i="144"/>
  <c r="L151" i="142"/>
  <c r="M151" i="142"/>
  <c r="G151" i="143"/>
  <c r="L114" i="143"/>
  <c r="G114" i="144"/>
  <c r="M114" i="143"/>
  <c r="M211" i="143"/>
  <c r="L211" i="143"/>
  <c r="G211" i="144"/>
  <c r="M135" i="144"/>
  <c r="L135" i="144"/>
  <c r="G135" i="145"/>
  <c r="L83" i="143"/>
  <c r="G83" i="144"/>
  <c r="M83" i="143"/>
  <c r="M92" i="143"/>
  <c r="G92" i="144"/>
  <c r="L92" i="143"/>
  <c r="M112" i="142"/>
  <c r="L112" i="142"/>
  <c r="G112" i="143"/>
  <c r="M93" i="143"/>
  <c r="L93" i="143"/>
  <c r="G93" i="144"/>
  <c r="M214" i="143"/>
  <c r="L214" i="143"/>
  <c r="G214" i="144"/>
  <c r="L191" i="142"/>
  <c r="M191" i="142"/>
  <c r="G191" i="143"/>
  <c r="L136" i="142"/>
  <c r="M136" i="142"/>
  <c r="G136" i="143"/>
  <c r="L91" i="143"/>
  <c r="M91" i="143"/>
  <c r="G91" i="144"/>
  <c r="L128" i="143"/>
  <c r="G128" i="144"/>
  <c r="M128" i="143"/>
  <c r="L148" i="142"/>
  <c r="M148" i="142"/>
  <c r="G148" i="143"/>
  <c r="M105" i="142"/>
  <c r="L105" i="142"/>
  <c r="G105" i="143"/>
  <c r="M225" i="143"/>
  <c r="L225" i="143"/>
  <c r="G225" i="144"/>
  <c r="M239" i="143"/>
  <c r="L239" i="143"/>
  <c r="G239" i="144"/>
  <c r="M208" i="142"/>
  <c r="L208" i="142"/>
  <c r="G208" i="143"/>
  <c r="L223" i="143"/>
  <c r="M223" i="143"/>
  <c r="G223" i="144"/>
  <c r="G133" i="144"/>
  <c r="L133" i="143"/>
  <c r="M133" i="143"/>
  <c r="L203" i="143"/>
  <c r="M203" i="143"/>
  <c r="G203" i="144"/>
  <c r="L165" i="143"/>
  <c r="M165" i="143"/>
  <c r="G165" i="144"/>
  <c r="M96" i="142"/>
  <c r="L96" i="142"/>
  <c r="G96" i="143"/>
  <c r="M193" i="144"/>
  <c r="L193" i="144"/>
  <c r="G193" i="145"/>
  <c r="M188" i="143"/>
  <c r="L188" i="143"/>
  <c r="G188" i="144"/>
  <c r="L125" i="143"/>
  <c r="M125" i="143"/>
  <c r="G125" i="144"/>
  <c r="M108" i="143"/>
  <c r="L108" i="143"/>
  <c r="G108" i="144"/>
  <c r="M230" i="143"/>
  <c r="L230" i="143"/>
  <c r="G230" i="144"/>
  <c r="L183" i="143"/>
  <c r="M183" i="143"/>
  <c r="G183" i="144"/>
  <c r="M200" i="143"/>
  <c r="L200" i="143"/>
  <c r="G200" i="144"/>
  <c r="M198" i="143"/>
  <c r="L198" i="143"/>
  <c r="G198" i="144"/>
  <c r="L146" i="143"/>
  <c r="M146" i="143"/>
  <c r="G146" i="144"/>
  <c r="L130" i="143"/>
  <c r="M130" i="143"/>
  <c r="G130" i="144"/>
  <c r="G99" i="144"/>
  <c r="L99" i="143"/>
  <c r="M99" i="143"/>
  <c r="L196" i="143"/>
  <c r="M196" i="143"/>
  <c r="G196" i="144"/>
  <c r="L143" i="142"/>
  <c r="M143" i="142"/>
  <c r="G143" i="143"/>
  <c r="M165" i="144" l="1"/>
  <c r="L165" i="144"/>
  <c r="G165" i="145"/>
  <c r="L133" i="144"/>
  <c r="M133" i="144"/>
  <c r="G133" i="145"/>
  <c r="L164" i="143"/>
  <c r="M164" i="143"/>
  <c r="G164" i="144"/>
  <c r="G163" i="145"/>
  <c r="M163" i="144"/>
  <c r="L163" i="144"/>
  <c r="M124" i="144"/>
  <c r="L124" i="144"/>
  <c r="G124" i="145"/>
  <c r="L222" i="144"/>
  <c r="M222" i="144"/>
  <c r="G222" i="145"/>
  <c r="L109" i="144"/>
  <c r="M109" i="144"/>
  <c r="G109" i="145"/>
  <c r="L219" i="144"/>
  <c r="G219" i="145"/>
  <c r="M219" i="144"/>
  <c r="L212" i="144"/>
  <c r="M212" i="144"/>
  <c r="G212" i="145"/>
  <c r="L217" i="144"/>
  <c r="M217" i="144"/>
  <c r="G217" i="145"/>
  <c r="L138" i="144"/>
  <c r="M138" i="144"/>
  <c r="G138" i="145"/>
  <c r="L95" i="143"/>
  <c r="M95" i="143"/>
  <c r="G95" i="144"/>
  <c r="L120" i="145"/>
  <c r="M120" i="145"/>
  <c r="G120" i="146"/>
  <c r="L177" i="144"/>
  <c r="G177" i="145"/>
  <c r="M177" i="144"/>
  <c r="L152" i="144"/>
  <c r="M152" i="144"/>
  <c r="G152" i="145"/>
  <c r="L100" i="144"/>
  <c r="M100" i="144"/>
  <c r="G100" i="145"/>
  <c r="L122" i="143"/>
  <c r="M122" i="143"/>
  <c r="G122" i="144"/>
  <c r="M207" i="144"/>
  <c r="L207" i="144"/>
  <c r="G207" i="145"/>
  <c r="L134" i="144"/>
  <c r="M134" i="144"/>
  <c r="G134" i="145"/>
  <c r="M103" i="143"/>
  <c r="L103" i="143"/>
  <c r="G103" i="144"/>
  <c r="L144" i="144"/>
  <c r="M144" i="144"/>
  <c r="G144" i="145"/>
  <c r="M196" i="144"/>
  <c r="L196" i="144"/>
  <c r="G196" i="145"/>
  <c r="M198" i="144"/>
  <c r="L198" i="144"/>
  <c r="G198" i="145"/>
  <c r="M108" i="144"/>
  <c r="L108" i="144"/>
  <c r="G108" i="145"/>
  <c r="L96" i="143"/>
  <c r="M96" i="143"/>
  <c r="G96" i="144"/>
  <c r="L223" i="144"/>
  <c r="M223" i="144"/>
  <c r="G223" i="145"/>
  <c r="L105" i="143"/>
  <c r="M105" i="143"/>
  <c r="G105" i="144"/>
  <c r="M136" i="143"/>
  <c r="L136" i="143"/>
  <c r="G136" i="144"/>
  <c r="L112" i="143"/>
  <c r="M112" i="143"/>
  <c r="G112" i="144"/>
  <c r="M92" i="144"/>
  <c r="L92" i="144"/>
  <c r="G92" i="145"/>
  <c r="L181" i="144"/>
  <c r="M181" i="144"/>
  <c r="G181" i="145"/>
  <c r="L171" i="143"/>
  <c r="M171" i="143"/>
  <c r="G171" i="144"/>
  <c r="L85" i="143"/>
  <c r="M85" i="143"/>
  <c r="G85" i="144"/>
  <c r="G172" i="145"/>
  <c r="L172" i="144"/>
  <c r="M172" i="144"/>
  <c r="M149" i="144"/>
  <c r="L149" i="144"/>
  <c r="G149" i="145"/>
  <c r="M184" i="144"/>
  <c r="L184" i="144"/>
  <c r="G184" i="145"/>
  <c r="L137" i="144"/>
  <c r="M137" i="144"/>
  <c r="G137" i="145"/>
  <c r="M145" i="144"/>
  <c r="L145" i="144"/>
  <c r="G145" i="145"/>
  <c r="L159" i="144"/>
  <c r="M159" i="144"/>
  <c r="G159" i="145"/>
  <c r="M233" i="144"/>
  <c r="L233" i="144"/>
  <c r="G233" i="145"/>
  <c r="M180" i="143"/>
  <c r="L180" i="143"/>
  <c r="G180" i="144"/>
  <c r="M227" i="144"/>
  <c r="L227" i="144"/>
  <c r="G227" i="145"/>
  <c r="L157" i="143"/>
  <c r="M157" i="143"/>
  <c r="G157" i="144"/>
  <c r="M94" i="144"/>
  <c r="L94" i="144"/>
  <c r="G94" i="145"/>
  <c r="M189" i="144"/>
  <c r="L189" i="144"/>
  <c r="G189" i="145"/>
  <c r="M215" i="145"/>
  <c r="L215" i="145"/>
  <c r="G215" i="146"/>
  <c r="L210" i="144"/>
  <c r="M210" i="144"/>
  <c r="G210" i="145"/>
  <c r="M131" i="144"/>
  <c r="L131" i="144"/>
  <c r="G131" i="145"/>
  <c r="L97" i="144"/>
  <c r="M97" i="144"/>
  <c r="G97" i="145"/>
  <c r="L236" i="144"/>
  <c r="M236" i="144"/>
  <c r="G236" i="145"/>
  <c r="M186" i="144"/>
  <c r="L186" i="144"/>
  <c r="G186" i="145"/>
  <c r="L139" i="143"/>
  <c r="M139" i="143"/>
  <c r="G139" i="144"/>
  <c r="M231" i="143"/>
  <c r="L231" i="143"/>
  <c r="G231" i="144"/>
  <c r="M221" i="143"/>
  <c r="L221" i="143"/>
  <c r="G221" i="144"/>
  <c r="L173" i="144"/>
  <c r="M173" i="144"/>
  <c r="G173" i="145"/>
  <c r="L190" i="144"/>
  <c r="M190" i="144"/>
  <c r="G190" i="145"/>
  <c r="L156" i="144"/>
  <c r="M156" i="144"/>
  <c r="G156" i="145"/>
  <c r="L175" i="145"/>
  <c r="M175" i="145"/>
  <c r="G175" i="146"/>
  <c r="M161" i="144"/>
  <c r="G161" i="145"/>
  <c r="L161" i="144"/>
  <c r="L200" i="144"/>
  <c r="M200" i="144"/>
  <c r="G200" i="145"/>
  <c r="L208" i="143"/>
  <c r="M208" i="143"/>
  <c r="G208" i="144"/>
  <c r="M148" i="143"/>
  <c r="L148" i="143"/>
  <c r="G148" i="144"/>
  <c r="M191" i="143"/>
  <c r="L191" i="143"/>
  <c r="G191" i="144"/>
  <c r="L83" i="144"/>
  <c r="M83" i="144"/>
  <c r="G83" i="145"/>
  <c r="L151" i="143"/>
  <c r="G151" i="144"/>
  <c r="M151" i="143"/>
  <c r="M197" i="144"/>
  <c r="L197" i="144"/>
  <c r="G197" i="145"/>
  <c r="G226" i="145"/>
  <c r="M226" i="144"/>
  <c r="L226" i="144"/>
  <c r="L237" i="144"/>
  <c r="M237" i="144"/>
  <c r="G237" i="145"/>
  <c r="G199" i="144"/>
  <c r="L199" i="143"/>
  <c r="M199" i="143"/>
  <c r="L206" i="144"/>
  <c r="M206" i="144"/>
  <c r="G206" i="145"/>
  <c r="M154" i="144"/>
  <c r="L154" i="144"/>
  <c r="G154" i="145"/>
  <c r="L104" i="144"/>
  <c r="M104" i="144"/>
  <c r="G104" i="145"/>
  <c r="M158" i="144"/>
  <c r="L158" i="144"/>
  <c r="G158" i="145"/>
  <c r="M202" i="143"/>
  <c r="L202" i="143"/>
  <c r="G202" i="144"/>
  <c r="M117" i="144"/>
  <c r="L117" i="144"/>
  <c r="G117" i="145"/>
  <c r="L143" i="143"/>
  <c r="M143" i="143"/>
  <c r="G143" i="144"/>
  <c r="M99" i="144"/>
  <c r="L99" i="144"/>
  <c r="G99" i="145"/>
  <c r="M146" i="144"/>
  <c r="L146" i="144"/>
  <c r="G146" i="145"/>
  <c r="L230" i="144"/>
  <c r="M230" i="144"/>
  <c r="G230" i="145"/>
  <c r="M193" i="145"/>
  <c r="L193" i="145"/>
  <c r="G193" i="146"/>
  <c r="M225" i="144"/>
  <c r="L225" i="144"/>
  <c r="G225" i="145"/>
  <c r="L91" i="144"/>
  <c r="M91" i="144"/>
  <c r="G91" i="145"/>
  <c r="L93" i="144"/>
  <c r="M93" i="144"/>
  <c r="G93" i="145"/>
  <c r="L211" i="144"/>
  <c r="M211" i="144"/>
  <c r="G211" i="145"/>
  <c r="L114" i="144"/>
  <c r="M114" i="144"/>
  <c r="G114" i="145"/>
  <c r="L228" i="143"/>
  <c r="M228" i="143"/>
  <c r="G228" i="144"/>
  <c r="M140" i="144"/>
  <c r="L140" i="144"/>
  <c r="G140" i="145"/>
  <c r="L179" i="143"/>
  <c r="M179" i="143"/>
  <c r="G179" i="144"/>
  <c r="M192" i="144"/>
  <c r="L192" i="144"/>
  <c r="G192" i="145"/>
  <c r="L162" i="144"/>
  <c r="G162" i="145"/>
  <c r="M162" i="144"/>
  <c r="L229" i="143"/>
  <c r="M229" i="143"/>
  <c r="G229" i="144"/>
  <c r="L89" i="144"/>
  <c r="G89" i="145"/>
  <c r="M89" i="144"/>
  <c r="L113" i="144"/>
  <c r="M113" i="144"/>
  <c r="G113" i="145"/>
  <c r="M121" i="144"/>
  <c r="L121" i="144"/>
  <c r="G121" i="145"/>
  <c r="M90" i="144"/>
  <c r="L90" i="144"/>
  <c r="G90" i="145"/>
  <c r="M98" i="144"/>
  <c r="L98" i="144"/>
  <c r="G98" i="145"/>
  <c r="L224" i="144"/>
  <c r="G224" i="145"/>
  <c r="M224" i="144"/>
  <c r="M111" i="143"/>
  <c r="L111" i="143"/>
  <c r="G111" i="144"/>
  <c r="L147" i="144"/>
  <c r="M147" i="144"/>
  <c r="G147" i="145"/>
  <c r="L119" i="143"/>
  <c r="M119" i="143"/>
  <c r="G119" i="144"/>
  <c r="M182" i="145"/>
  <c r="L182" i="145"/>
  <c r="G182" i="146"/>
  <c r="M220" i="144"/>
  <c r="L220" i="144"/>
  <c r="G220" i="145"/>
  <c r="L126" i="144"/>
  <c r="M126" i="144"/>
  <c r="G126" i="145"/>
  <c r="L155" i="144"/>
  <c r="M155" i="144"/>
  <c r="G155" i="145"/>
  <c r="M88" i="144"/>
  <c r="L88" i="144"/>
  <c r="G88" i="145"/>
  <c r="L170" i="143"/>
  <c r="M170" i="143"/>
  <c r="G170" i="144"/>
  <c r="L86" i="144"/>
  <c r="M86" i="144"/>
  <c r="G86" i="145"/>
  <c r="M160" i="144"/>
  <c r="L160" i="144"/>
  <c r="G160" i="145"/>
  <c r="L209" i="144"/>
  <c r="M209" i="144"/>
  <c r="G209" i="145"/>
  <c r="L169" i="144"/>
  <c r="M169" i="144"/>
  <c r="G169" i="145"/>
  <c r="M101" i="144"/>
  <c r="G101" i="145"/>
  <c r="L101" i="144"/>
  <c r="L127" i="144"/>
  <c r="M127" i="144"/>
  <c r="G127" i="145"/>
  <c r="M232" i="144"/>
  <c r="L232" i="144"/>
  <c r="G232" i="145"/>
  <c r="M132" i="144"/>
  <c r="L132" i="144"/>
  <c r="G132" i="145"/>
  <c r="M125" i="144"/>
  <c r="L125" i="144"/>
  <c r="G125" i="145"/>
  <c r="L128" i="144"/>
  <c r="M128" i="144"/>
  <c r="G128" i="145"/>
  <c r="L213" i="144"/>
  <c r="M213" i="144"/>
  <c r="G213" i="145"/>
  <c r="L174" i="143"/>
  <c r="M174" i="143"/>
  <c r="G174" i="144"/>
  <c r="M110" i="144"/>
  <c r="L110" i="144"/>
  <c r="G110" i="145"/>
  <c r="L130" i="144"/>
  <c r="M130" i="144"/>
  <c r="G130" i="145"/>
  <c r="L183" i="144"/>
  <c r="M183" i="144"/>
  <c r="G183" i="145"/>
  <c r="M188" i="144"/>
  <c r="L188" i="144"/>
  <c r="G188" i="145"/>
  <c r="L203" i="144"/>
  <c r="M203" i="144"/>
  <c r="G203" i="145"/>
  <c r="L239" i="144"/>
  <c r="M239" i="144"/>
  <c r="G239" i="145"/>
  <c r="L214" i="144"/>
  <c r="M214" i="144"/>
  <c r="G214" i="145"/>
  <c r="M135" i="145"/>
  <c r="L135" i="145"/>
  <c r="G135" i="146"/>
  <c r="L238" i="144"/>
  <c r="M238" i="144"/>
  <c r="G238" i="145"/>
  <c r="M129" i="144"/>
  <c r="L129" i="144"/>
  <c r="G129" i="145"/>
  <c r="M115" i="144"/>
  <c r="L115" i="144"/>
  <c r="G115" i="145"/>
  <c r="L84" i="144"/>
  <c r="M84" i="144"/>
  <c r="G84" i="145"/>
  <c r="M87" i="144"/>
  <c r="L87" i="144"/>
  <c r="G87" i="145"/>
  <c r="M167" i="143"/>
  <c r="L167" i="143"/>
  <c r="G167" i="144"/>
  <c r="L194" i="144"/>
  <c r="M194" i="144"/>
  <c r="G194" i="145"/>
  <c r="M150" i="143"/>
  <c r="L150" i="143"/>
  <c r="G150" i="144"/>
  <c r="L195" i="143"/>
  <c r="M195" i="143"/>
  <c r="G195" i="144"/>
  <c r="M178" i="144"/>
  <c r="L178" i="144"/>
  <c r="G178" i="145"/>
  <c r="M153" i="144"/>
  <c r="L153" i="144"/>
  <c r="G153" i="145"/>
  <c r="L235" i="144"/>
  <c r="M235" i="144"/>
  <c r="G235" i="145"/>
  <c r="M234" i="144"/>
  <c r="L234" i="144"/>
  <c r="G234" i="145"/>
  <c r="M107" i="143"/>
  <c r="L107" i="143"/>
  <c r="G107" i="144"/>
  <c r="L204" i="144"/>
  <c r="M204" i="144"/>
  <c r="G204" i="145"/>
  <c r="M176" i="143"/>
  <c r="L176" i="143"/>
  <c r="G176" i="144"/>
  <c r="M216" i="144"/>
  <c r="L216" i="144"/>
  <c r="G216" i="145"/>
  <c r="L168" i="144"/>
  <c r="M168" i="144"/>
  <c r="G168" i="145"/>
  <c r="L187" i="144"/>
  <c r="M187" i="144"/>
  <c r="G187" i="145"/>
  <c r="M185" i="144"/>
  <c r="L185" i="144"/>
  <c r="G185" i="145"/>
  <c r="L102" i="144"/>
  <c r="M102" i="144"/>
  <c r="G102" i="145"/>
  <c r="G205" i="145"/>
  <c r="L205" i="144"/>
  <c r="M205" i="144"/>
  <c r="L123" i="144"/>
  <c r="M123" i="144"/>
  <c r="G123" i="145"/>
  <c r="M142" i="143"/>
  <c r="L142" i="143"/>
  <c r="G142" i="144"/>
  <c r="L218" i="144"/>
  <c r="M218" i="144"/>
  <c r="G218" i="145"/>
  <c r="M106" i="144"/>
  <c r="L106" i="144"/>
  <c r="G106" i="145"/>
  <c r="L201" i="143"/>
  <c r="M201" i="143"/>
  <c r="G201" i="144"/>
  <c r="M166" i="144"/>
  <c r="L166" i="144"/>
  <c r="G166" i="145"/>
  <c r="L116" i="143"/>
  <c r="M116" i="143"/>
  <c r="G116" i="144"/>
  <c r="L141" i="143"/>
  <c r="M141" i="143"/>
  <c r="G141" i="144"/>
  <c r="M118" i="144"/>
  <c r="L118" i="144"/>
  <c r="G118" i="145"/>
  <c r="M167" i="144" l="1"/>
  <c r="G167" i="145"/>
  <c r="L167" i="144"/>
  <c r="L86" i="145"/>
  <c r="M86" i="145"/>
  <c r="G86" i="146"/>
  <c r="L91" i="145"/>
  <c r="M91" i="145"/>
  <c r="G91" i="146"/>
  <c r="L137" i="145"/>
  <c r="M137" i="145"/>
  <c r="G137" i="146"/>
  <c r="L144" i="145"/>
  <c r="M144" i="145"/>
  <c r="G144" i="146"/>
  <c r="L124" i="145"/>
  <c r="M124" i="145"/>
  <c r="G124" i="146"/>
  <c r="L106" i="145"/>
  <c r="M106" i="145"/>
  <c r="G106" i="146"/>
  <c r="L178" i="145"/>
  <c r="M178" i="145"/>
  <c r="G178" i="146"/>
  <c r="M129" i="145"/>
  <c r="L129" i="145"/>
  <c r="G129" i="146"/>
  <c r="G202" i="145"/>
  <c r="L202" i="144"/>
  <c r="M202" i="144"/>
  <c r="L206" i="145"/>
  <c r="M206" i="145"/>
  <c r="G206" i="146"/>
  <c r="L112" i="144"/>
  <c r="M112" i="144"/>
  <c r="G112" i="145"/>
  <c r="M120" i="146"/>
  <c r="L120" i="146"/>
  <c r="G120" i="147"/>
  <c r="M219" i="145"/>
  <c r="G219" i="146"/>
  <c r="L219" i="145"/>
  <c r="L165" i="145"/>
  <c r="M165" i="145"/>
  <c r="G165" i="146"/>
  <c r="M118" i="145"/>
  <c r="L118" i="145"/>
  <c r="G118" i="146"/>
  <c r="L201" i="144"/>
  <c r="M201" i="144"/>
  <c r="G201" i="145"/>
  <c r="L123" i="145"/>
  <c r="M123" i="145"/>
  <c r="G123" i="146"/>
  <c r="L187" i="145"/>
  <c r="M187" i="145"/>
  <c r="G187" i="146"/>
  <c r="L204" i="145"/>
  <c r="M204" i="145"/>
  <c r="G204" i="146"/>
  <c r="M153" i="145"/>
  <c r="L153" i="145"/>
  <c r="G153" i="146"/>
  <c r="G194" i="146"/>
  <c r="M194" i="145"/>
  <c r="L194" i="145"/>
  <c r="M115" i="145"/>
  <c r="G115" i="146"/>
  <c r="L115" i="145"/>
  <c r="L239" i="145"/>
  <c r="M239" i="145"/>
  <c r="G239" i="146"/>
  <c r="M130" i="145"/>
  <c r="L130" i="145"/>
  <c r="G130" i="146"/>
  <c r="L128" i="145"/>
  <c r="M128" i="145"/>
  <c r="G128" i="146"/>
  <c r="L127" i="145"/>
  <c r="M127" i="145"/>
  <c r="G127" i="146"/>
  <c r="L101" i="145"/>
  <c r="M101" i="145"/>
  <c r="G101" i="146"/>
  <c r="M160" i="145"/>
  <c r="L160" i="145"/>
  <c r="G160" i="146"/>
  <c r="L155" i="145"/>
  <c r="M155" i="145"/>
  <c r="G155" i="146"/>
  <c r="L119" i="144"/>
  <c r="M119" i="144"/>
  <c r="G119" i="145"/>
  <c r="M98" i="145"/>
  <c r="L98" i="145"/>
  <c r="G98" i="146"/>
  <c r="G179" i="145"/>
  <c r="L179" i="144"/>
  <c r="M179" i="144"/>
  <c r="M211" i="145"/>
  <c r="G211" i="146"/>
  <c r="L211" i="145"/>
  <c r="M93" i="145"/>
  <c r="L93" i="145"/>
  <c r="G93" i="146"/>
  <c r="L230" i="145"/>
  <c r="M230" i="145"/>
  <c r="G230" i="146"/>
  <c r="L117" i="145"/>
  <c r="M117" i="145"/>
  <c r="G117" i="146"/>
  <c r="M154" i="145"/>
  <c r="L154" i="145"/>
  <c r="G154" i="146"/>
  <c r="L199" i="144"/>
  <c r="M199" i="144"/>
  <c r="G199" i="145"/>
  <c r="M148" i="144"/>
  <c r="L148" i="144"/>
  <c r="G148" i="145"/>
  <c r="M175" i="146"/>
  <c r="L175" i="146"/>
  <c r="G175" i="147"/>
  <c r="M221" i="144"/>
  <c r="L221" i="144"/>
  <c r="G221" i="145"/>
  <c r="M236" i="145"/>
  <c r="L236" i="145"/>
  <c r="G236" i="146"/>
  <c r="L215" i="146"/>
  <c r="M215" i="146"/>
  <c r="G215" i="147"/>
  <c r="M227" i="145"/>
  <c r="G227" i="146"/>
  <c r="L227" i="145"/>
  <c r="M145" i="145"/>
  <c r="L145" i="145"/>
  <c r="G145" i="146"/>
  <c r="M92" i="145"/>
  <c r="L92" i="145"/>
  <c r="G92" i="146"/>
  <c r="M223" i="145"/>
  <c r="G223" i="146"/>
  <c r="L223" i="145"/>
  <c r="M196" i="145"/>
  <c r="L196" i="145"/>
  <c r="G196" i="146"/>
  <c r="L207" i="145"/>
  <c r="G207" i="146"/>
  <c r="M207" i="145"/>
  <c r="M217" i="145"/>
  <c r="L217" i="145"/>
  <c r="G217" i="146"/>
  <c r="M222" i="145"/>
  <c r="L222" i="145"/>
  <c r="G222" i="146"/>
  <c r="L163" i="145"/>
  <c r="M163" i="145"/>
  <c r="G163" i="146"/>
  <c r="L133" i="145"/>
  <c r="M133" i="145"/>
  <c r="G133" i="146"/>
  <c r="L141" i="144"/>
  <c r="M141" i="144"/>
  <c r="G141" i="145"/>
  <c r="L125" i="145"/>
  <c r="M125" i="145"/>
  <c r="G125" i="146"/>
  <c r="L162" i="145"/>
  <c r="M162" i="145"/>
  <c r="G162" i="146"/>
  <c r="L146" i="145"/>
  <c r="M146" i="145"/>
  <c r="G146" i="146"/>
  <c r="L197" i="145"/>
  <c r="M197" i="145"/>
  <c r="G197" i="146"/>
  <c r="M208" i="144"/>
  <c r="L208" i="144"/>
  <c r="G208" i="145"/>
  <c r="M231" i="144"/>
  <c r="L231" i="144"/>
  <c r="G231" i="145"/>
  <c r="L189" i="145"/>
  <c r="M189" i="145"/>
  <c r="G189" i="146"/>
  <c r="M180" i="144"/>
  <c r="L180" i="144"/>
  <c r="G180" i="145"/>
  <c r="L96" i="144"/>
  <c r="M96" i="144"/>
  <c r="G96" i="145"/>
  <c r="L122" i="144"/>
  <c r="M122" i="144"/>
  <c r="G122" i="145"/>
  <c r="M166" i="145"/>
  <c r="L166" i="145"/>
  <c r="G166" i="146"/>
  <c r="G185" i="146"/>
  <c r="M185" i="145"/>
  <c r="L185" i="145"/>
  <c r="M176" i="144"/>
  <c r="G176" i="145"/>
  <c r="L176" i="144"/>
  <c r="M235" i="145"/>
  <c r="L235" i="145"/>
  <c r="G235" i="146"/>
  <c r="M150" i="144"/>
  <c r="L150" i="144"/>
  <c r="G150" i="145"/>
  <c r="L84" i="145"/>
  <c r="M84" i="145"/>
  <c r="G84" i="146"/>
  <c r="M135" i="146"/>
  <c r="L135" i="146"/>
  <c r="G135" i="147"/>
  <c r="L214" i="145"/>
  <c r="M214" i="145"/>
  <c r="G214" i="146"/>
  <c r="L183" i="145"/>
  <c r="M183" i="145"/>
  <c r="G183" i="146"/>
  <c r="M213" i="145"/>
  <c r="L213" i="145"/>
  <c r="G213" i="146"/>
  <c r="L232" i="145"/>
  <c r="M232" i="145"/>
  <c r="G232" i="146"/>
  <c r="M209" i="145"/>
  <c r="L209" i="145"/>
  <c r="G209" i="146"/>
  <c r="M88" i="145"/>
  <c r="L88" i="145"/>
  <c r="G88" i="146"/>
  <c r="L182" i="146"/>
  <c r="M182" i="146"/>
  <c r="G182" i="147"/>
  <c r="L113" i="145"/>
  <c r="M113" i="145"/>
  <c r="G113" i="146"/>
  <c r="M89" i="145"/>
  <c r="L89" i="145"/>
  <c r="G89" i="146"/>
  <c r="M192" i="145"/>
  <c r="L192" i="145"/>
  <c r="G192" i="146"/>
  <c r="L114" i="145"/>
  <c r="M114" i="145"/>
  <c r="G114" i="146"/>
  <c r="L193" i="146"/>
  <c r="M193" i="146"/>
  <c r="G193" i="147"/>
  <c r="M143" i="144"/>
  <c r="L143" i="144"/>
  <c r="G143" i="145"/>
  <c r="L104" i="145"/>
  <c r="M104" i="145"/>
  <c r="G104" i="146"/>
  <c r="G237" i="146"/>
  <c r="M237" i="145"/>
  <c r="L237" i="145"/>
  <c r="M83" i="145"/>
  <c r="L83" i="145"/>
  <c r="G83" i="146"/>
  <c r="M191" i="144"/>
  <c r="L191" i="144"/>
  <c r="G191" i="145"/>
  <c r="L173" i="145"/>
  <c r="M173" i="145"/>
  <c r="G173" i="146"/>
  <c r="L186" i="145"/>
  <c r="M186" i="145"/>
  <c r="G186" i="146"/>
  <c r="M210" i="145"/>
  <c r="L210" i="145"/>
  <c r="G210" i="146"/>
  <c r="M157" i="144"/>
  <c r="G157" i="145"/>
  <c r="L157" i="144"/>
  <c r="L159" i="145"/>
  <c r="G159" i="146"/>
  <c r="M159" i="145"/>
  <c r="M149" i="145"/>
  <c r="L149" i="145"/>
  <c r="G149" i="146"/>
  <c r="M181" i="145"/>
  <c r="L181" i="145"/>
  <c r="G181" i="146"/>
  <c r="M105" i="144"/>
  <c r="L105" i="144"/>
  <c r="G105" i="145"/>
  <c r="L198" i="145"/>
  <c r="M198" i="145"/>
  <c r="G198" i="146"/>
  <c r="L134" i="145"/>
  <c r="M134" i="145"/>
  <c r="G134" i="146"/>
  <c r="M152" i="145"/>
  <c r="L152" i="145"/>
  <c r="G152" i="146"/>
  <c r="M177" i="145"/>
  <c r="L177" i="145"/>
  <c r="G177" i="146"/>
  <c r="M138" i="145"/>
  <c r="L138" i="145"/>
  <c r="G138" i="146"/>
  <c r="L109" i="145"/>
  <c r="M109" i="145"/>
  <c r="G109" i="146"/>
  <c r="M164" i="144"/>
  <c r="L164" i="144"/>
  <c r="G164" i="145"/>
  <c r="L168" i="145"/>
  <c r="M168" i="145"/>
  <c r="G168" i="146"/>
  <c r="M107" i="144"/>
  <c r="L107" i="144"/>
  <c r="G107" i="145"/>
  <c r="L203" i="145"/>
  <c r="M203" i="145"/>
  <c r="G203" i="146"/>
  <c r="M110" i="145"/>
  <c r="L110" i="145"/>
  <c r="G110" i="146"/>
  <c r="L126" i="145"/>
  <c r="M126" i="145"/>
  <c r="G126" i="146"/>
  <c r="L147" i="145"/>
  <c r="M147" i="145"/>
  <c r="G147" i="146"/>
  <c r="L90" i="145"/>
  <c r="M90" i="145"/>
  <c r="G90" i="146"/>
  <c r="M229" i="144"/>
  <c r="L229" i="144"/>
  <c r="G229" i="145"/>
  <c r="L140" i="145"/>
  <c r="M140" i="145"/>
  <c r="G140" i="146"/>
  <c r="L151" i="144"/>
  <c r="M151" i="144"/>
  <c r="G151" i="145"/>
  <c r="M156" i="145"/>
  <c r="L156" i="145"/>
  <c r="G156" i="146"/>
  <c r="L97" i="145"/>
  <c r="M97" i="145"/>
  <c r="G97" i="146"/>
  <c r="M85" i="144"/>
  <c r="L85" i="144"/>
  <c r="G85" i="145"/>
  <c r="M212" i="145"/>
  <c r="L212" i="145"/>
  <c r="G212" i="146"/>
  <c r="M142" i="144"/>
  <c r="L142" i="144"/>
  <c r="G142" i="145"/>
  <c r="M205" i="145"/>
  <c r="L205" i="145"/>
  <c r="G205" i="146"/>
  <c r="M116" i="144"/>
  <c r="L116" i="144"/>
  <c r="G116" i="145"/>
  <c r="M218" i="145"/>
  <c r="L218" i="145"/>
  <c r="G218" i="146"/>
  <c r="M102" i="145"/>
  <c r="L102" i="145"/>
  <c r="G102" i="146"/>
  <c r="M216" i="145"/>
  <c r="L216" i="145"/>
  <c r="G216" i="146"/>
  <c r="L234" i="145"/>
  <c r="M234" i="145"/>
  <c r="G234" i="146"/>
  <c r="M195" i="144"/>
  <c r="L195" i="144"/>
  <c r="G195" i="145"/>
  <c r="M87" i="145"/>
  <c r="L87" i="145"/>
  <c r="G87" i="146"/>
  <c r="M238" i="145"/>
  <c r="L238" i="145"/>
  <c r="G238" i="146"/>
  <c r="L188" i="145"/>
  <c r="G188" i="146"/>
  <c r="M188" i="145"/>
  <c r="M174" i="144"/>
  <c r="L174" i="144"/>
  <c r="G174" i="145"/>
  <c r="L132" i="145"/>
  <c r="M132" i="145"/>
  <c r="G132" i="146"/>
  <c r="L169" i="145"/>
  <c r="M169" i="145"/>
  <c r="G169" i="146"/>
  <c r="L170" i="144"/>
  <c r="M170" i="144"/>
  <c r="G170" i="145"/>
  <c r="L220" i="145"/>
  <c r="M220" i="145"/>
  <c r="G220" i="146"/>
  <c r="M111" i="144"/>
  <c r="L111" i="144"/>
  <c r="G111" i="145"/>
  <c r="L224" i="145"/>
  <c r="M224" i="145"/>
  <c r="G224" i="146"/>
  <c r="M121" i="145"/>
  <c r="L121" i="145"/>
  <c r="G121" i="146"/>
  <c r="L228" i="144"/>
  <c r="M228" i="144"/>
  <c r="G228" i="145"/>
  <c r="L225" i="145"/>
  <c r="M225" i="145"/>
  <c r="G225" i="146"/>
  <c r="L99" i="145"/>
  <c r="M99" i="145"/>
  <c r="G99" i="146"/>
  <c r="L158" i="145"/>
  <c r="M158" i="145"/>
  <c r="G158" i="146"/>
  <c r="L226" i="145"/>
  <c r="M226" i="145"/>
  <c r="G226" i="146"/>
  <c r="M200" i="145"/>
  <c r="G200" i="146"/>
  <c r="L200" i="145"/>
  <c r="M161" i="145"/>
  <c r="L161" i="145"/>
  <c r="G161" i="146"/>
  <c r="L190" i="145"/>
  <c r="M190" i="145"/>
  <c r="G190" i="146"/>
  <c r="L139" i="144"/>
  <c r="M139" i="144"/>
  <c r="G139" i="145"/>
  <c r="M131" i="145"/>
  <c r="L131" i="145"/>
  <c r="G131" i="146"/>
  <c r="G94" i="146"/>
  <c r="M94" i="145"/>
  <c r="L94" i="145"/>
  <c r="L233" i="145"/>
  <c r="M233" i="145"/>
  <c r="G233" i="146"/>
  <c r="M184" i="145"/>
  <c r="L184" i="145"/>
  <c r="G184" i="146"/>
  <c r="L172" i="145"/>
  <c r="M172" i="145"/>
  <c r="G172" i="146"/>
  <c r="L171" i="144"/>
  <c r="M171" i="144"/>
  <c r="G171" i="145"/>
  <c r="M136" i="144"/>
  <c r="L136" i="144"/>
  <c r="G136" i="145"/>
  <c r="L108" i="145"/>
  <c r="M108" i="145"/>
  <c r="G108" i="146"/>
  <c r="L103" i="144"/>
  <c r="M103" i="144"/>
  <c r="G103" i="145"/>
  <c r="L100" i="145"/>
  <c r="M100" i="145"/>
  <c r="G100" i="146"/>
  <c r="M95" i="144"/>
  <c r="L95" i="144"/>
  <c r="G95" i="145"/>
  <c r="M95" i="145" l="1"/>
  <c r="L95" i="145"/>
  <c r="G95" i="146"/>
  <c r="M100" i="146"/>
  <c r="L100" i="146"/>
  <c r="G100" i="147"/>
  <c r="M171" i="145"/>
  <c r="L171" i="145"/>
  <c r="G171" i="146"/>
  <c r="L161" i="146"/>
  <c r="M161" i="146"/>
  <c r="G161" i="147"/>
  <c r="M200" i="146"/>
  <c r="L200" i="146"/>
  <c r="G200" i="147"/>
  <c r="L225" i="146"/>
  <c r="M225" i="146"/>
  <c r="G225" i="147"/>
  <c r="L111" i="145"/>
  <c r="M111" i="145"/>
  <c r="G111" i="146"/>
  <c r="M132" i="146"/>
  <c r="L132" i="146"/>
  <c r="G132" i="147"/>
  <c r="L87" i="146"/>
  <c r="M87" i="146"/>
  <c r="G87" i="147"/>
  <c r="M102" i="146"/>
  <c r="L102" i="146"/>
  <c r="G102" i="147"/>
  <c r="M142" i="145"/>
  <c r="L142" i="145"/>
  <c r="G142" i="146"/>
  <c r="L156" i="146"/>
  <c r="M156" i="146"/>
  <c r="G156" i="147"/>
  <c r="L90" i="146"/>
  <c r="G90" i="147"/>
  <c r="M90" i="146"/>
  <c r="M203" i="146"/>
  <c r="L203" i="146"/>
  <c r="G203" i="147"/>
  <c r="M109" i="146"/>
  <c r="L109" i="146"/>
  <c r="G109" i="147"/>
  <c r="M134" i="146"/>
  <c r="G134" i="147"/>
  <c r="L134" i="146"/>
  <c r="M149" i="146"/>
  <c r="L149" i="146"/>
  <c r="G149" i="147"/>
  <c r="L159" i="146"/>
  <c r="M159" i="146"/>
  <c r="G159" i="147"/>
  <c r="L186" i="146"/>
  <c r="G186" i="147"/>
  <c r="M186" i="146"/>
  <c r="L104" i="146"/>
  <c r="M104" i="146"/>
  <c r="G104" i="147"/>
  <c r="L192" i="146"/>
  <c r="M192" i="146"/>
  <c r="G192" i="147"/>
  <c r="L88" i="146"/>
  <c r="M88" i="146"/>
  <c r="G88" i="147"/>
  <c r="M183" i="146"/>
  <c r="L183" i="146"/>
  <c r="G183" i="147"/>
  <c r="L150" i="145"/>
  <c r="M150" i="145"/>
  <c r="G150" i="146"/>
  <c r="M166" i="146"/>
  <c r="L166" i="146"/>
  <c r="G166" i="147"/>
  <c r="M189" i="146"/>
  <c r="L189" i="146"/>
  <c r="G189" i="147"/>
  <c r="G146" i="147"/>
  <c r="L146" i="146"/>
  <c r="M146" i="146"/>
  <c r="L133" i="146"/>
  <c r="M133" i="146"/>
  <c r="G133" i="147"/>
  <c r="L145" i="146"/>
  <c r="M145" i="146"/>
  <c r="G145" i="147"/>
  <c r="L227" i="146"/>
  <c r="M227" i="146"/>
  <c r="G227" i="147"/>
  <c r="L221" i="145"/>
  <c r="M221" i="145"/>
  <c r="G221" i="146"/>
  <c r="L154" i="146"/>
  <c r="M154" i="146"/>
  <c r="G154" i="147"/>
  <c r="M155" i="146"/>
  <c r="L155" i="146"/>
  <c r="G155" i="147"/>
  <c r="L128" i="146"/>
  <c r="M128" i="146"/>
  <c r="G128" i="147"/>
  <c r="M123" i="146"/>
  <c r="L123" i="146"/>
  <c r="G123" i="147"/>
  <c r="L124" i="146"/>
  <c r="M124" i="146"/>
  <c r="G124" i="147"/>
  <c r="M86" i="146"/>
  <c r="L86" i="146"/>
  <c r="G86" i="147"/>
  <c r="M167" i="145"/>
  <c r="L167" i="145"/>
  <c r="G167" i="146"/>
  <c r="L136" i="145"/>
  <c r="G136" i="146"/>
  <c r="M136" i="145"/>
  <c r="L233" i="146"/>
  <c r="M233" i="146"/>
  <c r="G233" i="147"/>
  <c r="G190" i="147"/>
  <c r="L190" i="146"/>
  <c r="M190" i="146"/>
  <c r="M99" i="146"/>
  <c r="L99" i="146"/>
  <c r="G99" i="147"/>
  <c r="L224" i="146"/>
  <c r="M224" i="146"/>
  <c r="G224" i="147"/>
  <c r="M169" i="146"/>
  <c r="L169" i="146"/>
  <c r="G169" i="147"/>
  <c r="L238" i="146"/>
  <c r="M238" i="146"/>
  <c r="G238" i="147"/>
  <c r="L216" i="146"/>
  <c r="M216" i="146"/>
  <c r="G216" i="147"/>
  <c r="M205" i="146"/>
  <c r="L205" i="146"/>
  <c r="G205" i="147"/>
  <c r="M97" i="146"/>
  <c r="L97" i="146"/>
  <c r="G97" i="147"/>
  <c r="L229" i="145"/>
  <c r="M229" i="145"/>
  <c r="G229" i="146"/>
  <c r="M110" i="146"/>
  <c r="L110" i="146"/>
  <c r="G110" i="147"/>
  <c r="L164" i="145"/>
  <c r="M164" i="145"/>
  <c r="G164" i="146"/>
  <c r="M152" i="146"/>
  <c r="L152" i="146"/>
  <c r="G152" i="147"/>
  <c r="M181" i="146"/>
  <c r="L181" i="146"/>
  <c r="G181" i="147"/>
  <c r="L210" i="146"/>
  <c r="G210" i="147"/>
  <c r="M210" i="146"/>
  <c r="L83" i="146"/>
  <c r="G83" i="147"/>
  <c r="M83" i="146"/>
  <c r="M114" i="146"/>
  <c r="L114" i="146"/>
  <c r="G114" i="147"/>
  <c r="M182" i="147"/>
  <c r="L182" i="147"/>
  <c r="G182" i="148"/>
  <c r="M213" i="146"/>
  <c r="L213" i="146"/>
  <c r="G213" i="147"/>
  <c r="M84" i="146"/>
  <c r="L84" i="146"/>
  <c r="G84" i="147"/>
  <c r="M180" i="145"/>
  <c r="L180" i="145"/>
  <c r="G180" i="146"/>
  <c r="M197" i="146"/>
  <c r="L197" i="146"/>
  <c r="G197" i="147"/>
  <c r="L141" i="145"/>
  <c r="M141" i="145"/>
  <c r="G141" i="146"/>
  <c r="M217" i="146"/>
  <c r="L217" i="146"/>
  <c r="G217" i="147"/>
  <c r="M207" i="146"/>
  <c r="L207" i="146"/>
  <c r="G207" i="147"/>
  <c r="M92" i="146"/>
  <c r="L92" i="146"/>
  <c r="G92" i="147"/>
  <c r="L236" i="146"/>
  <c r="M236" i="146"/>
  <c r="G236" i="147"/>
  <c r="M199" i="145"/>
  <c r="L199" i="145"/>
  <c r="G199" i="146"/>
  <c r="L93" i="146"/>
  <c r="M93" i="146"/>
  <c r="G93" i="147"/>
  <c r="M211" i="146"/>
  <c r="L211" i="146"/>
  <c r="G211" i="147"/>
  <c r="L179" i="145"/>
  <c r="M179" i="145"/>
  <c r="G179" i="146"/>
  <c r="M119" i="145"/>
  <c r="L119" i="145"/>
  <c r="G119" i="146"/>
  <c r="L127" i="146"/>
  <c r="M127" i="146"/>
  <c r="G127" i="147"/>
  <c r="L187" i="146"/>
  <c r="M187" i="146"/>
  <c r="G187" i="147"/>
  <c r="M165" i="146"/>
  <c r="L165" i="146"/>
  <c r="G165" i="147"/>
  <c r="M219" i="146"/>
  <c r="L219" i="146"/>
  <c r="G219" i="147"/>
  <c r="L206" i="146"/>
  <c r="M206" i="146"/>
  <c r="G206" i="147"/>
  <c r="L106" i="146"/>
  <c r="M106" i="146"/>
  <c r="G106" i="147"/>
  <c r="M91" i="146"/>
  <c r="L91" i="146"/>
  <c r="G91" i="147"/>
  <c r="M108" i="146"/>
  <c r="L108" i="146"/>
  <c r="G108" i="147"/>
  <c r="M184" i="146"/>
  <c r="L184" i="146"/>
  <c r="G184" i="147"/>
  <c r="L94" i="146"/>
  <c r="M94" i="146"/>
  <c r="G94" i="147"/>
  <c r="L139" i="145"/>
  <c r="M139" i="145"/>
  <c r="G139" i="146"/>
  <c r="L158" i="146"/>
  <c r="M158" i="146"/>
  <c r="G158" i="147"/>
  <c r="M121" i="146"/>
  <c r="L121" i="146"/>
  <c r="G121" i="147"/>
  <c r="M170" i="145"/>
  <c r="G170" i="146"/>
  <c r="L170" i="145"/>
  <c r="M234" i="146"/>
  <c r="L234" i="146"/>
  <c r="G234" i="147"/>
  <c r="L116" i="145"/>
  <c r="M116" i="145"/>
  <c r="G116" i="146"/>
  <c r="L85" i="145"/>
  <c r="M85" i="145"/>
  <c r="G85" i="146"/>
  <c r="L140" i="146"/>
  <c r="M140" i="146"/>
  <c r="G140" i="147"/>
  <c r="L126" i="146"/>
  <c r="M126" i="146"/>
  <c r="G126" i="147"/>
  <c r="M168" i="146"/>
  <c r="L168" i="146"/>
  <c r="G168" i="147"/>
  <c r="M177" i="146"/>
  <c r="L177" i="146"/>
  <c r="G177" i="147"/>
  <c r="L105" i="145"/>
  <c r="G105" i="146"/>
  <c r="M105" i="145"/>
  <c r="L191" i="145"/>
  <c r="G191" i="146"/>
  <c r="M191" i="145"/>
  <c r="M193" i="147"/>
  <c r="L193" i="147"/>
  <c r="G193" i="148"/>
  <c r="M113" i="146"/>
  <c r="L113" i="146"/>
  <c r="G113" i="147"/>
  <c r="L232" i="146"/>
  <c r="M232" i="146"/>
  <c r="G232" i="147"/>
  <c r="M135" i="147"/>
  <c r="L135" i="147"/>
  <c r="G135" i="148"/>
  <c r="L96" i="145"/>
  <c r="G96" i="146"/>
  <c r="M96" i="145"/>
  <c r="M208" i="145"/>
  <c r="L208" i="145"/>
  <c r="G208" i="146"/>
  <c r="M125" i="146"/>
  <c r="L125" i="146"/>
  <c r="G125" i="147"/>
  <c r="M222" i="146"/>
  <c r="L222" i="146"/>
  <c r="G222" i="147"/>
  <c r="M215" i="147"/>
  <c r="L215" i="147"/>
  <c r="G215" i="148"/>
  <c r="M148" i="145"/>
  <c r="L148" i="145"/>
  <c r="G148" i="146"/>
  <c r="L230" i="146"/>
  <c r="G230" i="147"/>
  <c r="M230" i="146"/>
  <c r="M98" i="146"/>
  <c r="L98" i="146"/>
  <c r="G98" i="147"/>
  <c r="M101" i="146"/>
  <c r="L101" i="146"/>
  <c r="G101" i="147"/>
  <c r="L239" i="146"/>
  <c r="M239" i="146"/>
  <c r="G239" i="147"/>
  <c r="L115" i="146"/>
  <c r="M115" i="146"/>
  <c r="G115" i="147"/>
  <c r="M194" i="146"/>
  <c r="L194" i="146"/>
  <c r="G194" i="147"/>
  <c r="M204" i="146"/>
  <c r="L204" i="146"/>
  <c r="G204" i="147"/>
  <c r="L118" i="146"/>
  <c r="M118" i="146"/>
  <c r="G118" i="147"/>
  <c r="M112" i="145"/>
  <c r="L112" i="145"/>
  <c r="G112" i="146"/>
  <c r="M202" i="145"/>
  <c r="L202" i="145"/>
  <c r="G202" i="146"/>
  <c r="G178" i="147"/>
  <c r="L178" i="146"/>
  <c r="M178" i="146"/>
  <c r="L137" i="146"/>
  <c r="G137" i="147"/>
  <c r="M137" i="146"/>
  <c r="L103" i="145"/>
  <c r="M103" i="145"/>
  <c r="G103" i="146"/>
  <c r="L172" i="146"/>
  <c r="M172" i="146"/>
  <c r="G172" i="147"/>
  <c r="L131" i="146"/>
  <c r="M131" i="146"/>
  <c r="G131" i="147"/>
  <c r="M226" i="146"/>
  <c r="L226" i="146"/>
  <c r="G226" i="147"/>
  <c r="M228" i="145"/>
  <c r="L228" i="145"/>
  <c r="G228" i="146"/>
  <c r="L220" i="146"/>
  <c r="M220" i="146"/>
  <c r="G220" i="147"/>
  <c r="L174" i="145"/>
  <c r="M174" i="145"/>
  <c r="G174" i="146"/>
  <c r="L188" i="146"/>
  <c r="M188" i="146"/>
  <c r="G188" i="147"/>
  <c r="L195" i="145"/>
  <c r="M195" i="145"/>
  <c r="G195" i="146"/>
  <c r="M218" i="146"/>
  <c r="L218" i="146"/>
  <c r="G218" i="147"/>
  <c r="L212" i="146"/>
  <c r="M212" i="146"/>
  <c r="G212" i="147"/>
  <c r="M151" i="145"/>
  <c r="L151" i="145"/>
  <c r="G151" i="146"/>
  <c r="M147" i="146"/>
  <c r="L147" i="146"/>
  <c r="G147" i="147"/>
  <c r="L107" i="145"/>
  <c r="M107" i="145"/>
  <c r="G107" i="146"/>
  <c r="L138" i="146"/>
  <c r="M138" i="146"/>
  <c r="G138" i="147"/>
  <c r="L198" i="146"/>
  <c r="M198" i="146"/>
  <c r="G198" i="147"/>
  <c r="M157" i="145"/>
  <c r="L157" i="145"/>
  <c r="G157" i="146"/>
  <c r="M173" i="146"/>
  <c r="L173" i="146"/>
  <c r="G173" i="147"/>
  <c r="M237" i="146"/>
  <c r="L237" i="146"/>
  <c r="G237" i="147"/>
  <c r="L143" i="145"/>
  <c r="M143" i="145"/>
  <c r="G143" i="146"/>
  <c r="L89" i="146"/>
  <c r="M89" i="146"/>
  <c r="G89" i="147"/>
  <c r="L209" i="146"/>
  <c r="M209" i="146"/>
  <c r="G209" i="147"/>
  <c r="M214" i="146"/>
  <c r="L214" i="146"/>
  <c r="G214" i="147"/>
  <c r="L235" i="146"/>
  <c r="M235" i="146"/>
  <c r="G235" i="147"/>
  <c r="M176" i="145"/>
  <c r="L176" i="145"/>
  <c r="G176" i="146"/>
  <c r="L185" i="146"/>
  <c r="M185" i="146"/>
  <c r="G185" i="147"/>
  <c r="L122" i="145"/>
  <c r="M122" i="145"/>
  <c r="G122" i="146"/>
  <c r="M231" i="145"/>
  <c r="L231" i="145"/>
  <c r="G231" i="146"/>
  <c r="M162" i="146"/>
  <c r="L162" i="146"/>
  <c r="G162" i="147"/>
  <c r="L163" i="146"/>
  <c r="M163" i="146"/>
  <c r="G163" i="147"/>
  <c r="M196" i="146"/>
  <c r="L196" i="146"/>
  <c r="G196" i="147"/>
  <c r="M223" i="146"/>
  <c r="L223" i="146"/>
  <c r="G223" i="147"/>
  <c r="L175" i="147"/>
  <c r="M175" i="147"/>
  <c r="G175" i="148"/>
  <c r="M117" i="146"/>
  <c r="L117" i="146"/>
  <c r="G117" i="147"/>
  <c r="M160" i="146"/>
  <c r="L160" i="146"/>
  <c r="G160" i="147"/>
  <c r="M130" i="146"/>
  <c r="L130" i="146"/>
  <c r="G130" i="147"/>
  <c r="L153" i="146"/>
  <c r="M153" i="146"/>
  <c r="G153" i="147"/>
  <c r="L201" i="145"/>
  <c r="M201" i="145"/>
  <c r="G201" i="146"/>
  <c r="L120" i="147"/>
  <c r="M120" i="147"/>
  <c r="G120" i="148"/>
  <c r="M129" i="146"/>
  <c r="L129" i="146"/>
  <c r="G129" i="147"/>
  <c r="L144" i="146"/>
  <c r="M144" i="146"/>
  <c r="G144" i="147"/>
  <c r="L129" i="147" l="1"/>
  <c r="M129" i="147"/>
  <c r="G129" i="148"/>
  <c r="M198" i="147"/>
  <c r="G198" i="148"/>
  <c r="L198" i="147"/>
  <c r="L188" i="147"/>
  <c r="M188" i="147"/>
  <c r="G188" i="148"/>
  <c r="M113" i="147"/>
  <c r="L113" i="147"/>
  <c r="G113" i="148"/>
  <c r="L217" i="147"/>
  <c r="M217" i="147"/>
  <c r="G217" i="148"/>
  <c r="L84" i="147"/>
  <c r="M84" i="147"/>
  <c r="G84" i="148"/>
  <c r="L99" i="147"/>
  <c r="M99" i="147"/>
  <c r="G99" i="148"/>
  <c r="L167" i="146"/>
  <c r="M167" i="146"/>
  <c r="G167" i="147"/>
  <c r="L227" i="147"/>
  <c r="M227" i="147"/>
  <c r="G227" i="148"/>
  <c r="L189" i="147"/>
  <c r="M189" i="147"/>
  <c r="G189" i="148"/>
  <c r="M88" i="147"/>
  <c r="L88" i="147"/>
  <c r="G88" i="148"/>
  <c r="M149" i="147"/>
  <c r="L149" i="147"/>
  <c r="G149" i="148"/>
  <c r="M134" i="147"/>
  <c r="L134" i="147"/>
  <c r="G134" i="148"/>
  <c r="M87" i="147"/>
  <c r="L87" i="147"/>
  <c r="G87" i="148"/>
  <c r="L200" i="147"/>
  <c r="M200" i="147"/>
  <c r="G200" i="148"/>
  <c r="L95" i="146"/>
  <c r="G95" i="147"/>
  <c r="M95" i="146"/>
  <c r="L144" i="147"/>
  <c r="M144" i="147"/>
  <c r="G144" i="148"/>
  <c r="M153" i="147"/>
  <c r="L153" i="147"/>
  <c r="G153" i="148"/>
  <c r="M175" i="148"/>
  <c r="L175" i="148"/>
  <c r="G175" i="149"/>
  <c r="M162" i="147"/>
  <c r="L162" i="147"/>
  <c r="G162" i="148"/>
  <c r="M176" i="146"/>
  <c r="L176" i="146"/>
  <c r="G176" i="147"/>
  <c r="L89" i="147"/>
  <c r="M89" i="147"/>
  <c r="G89" i="148"/>
  <c r="M157" i="146"/>
  <c r="L157" i="146"/>
  <c r="G157" i="147"/>
  <c r="L147" i="147"/>
  <c r="M147" i="147"/>
  <c r="G147" i="148"/>
  <c r="M195" i="146"/>
  <c r="L195" i="146"/>
  <c r="G195" i="147"/>
  <c r="M228" i="146"/>
  <c r="L228" i="146"/>
  <c r="G228" i="147"/>
  <c r="G103" i="147"/>
  <c r="M103" i="146"/>
  <c r="L103" i="146"/>
  <c r="M137" i="147"/>
  <c r="L137" i="147"/>
  <c r="G137" i="148"/>
  <c r="M178" i="147"/>
  <c r="L178" i="147"/>
  <c r="G178" i="148"/>
  <c r="M112" i="146"/>
  <c r="L112" i="146"/>
  <c r="G112" i="147"/>
  <c r="L115" i="147"/>
  <c r="M115" i="147"/>
  <c r="G115" i="148"/>
  <c r="M125" i="147"/>
  <c r="L125" i="147"/>
  <c r="G125" i="148"/>
  <c r="M232" i="147"/>
  <c r="L232" i="147"/>
  <c r="G232" i="148"/>
  <c r="M177" i="147"/>
  <c r="L177" i="147"/>
  <c r="G177" i="148"/>
  <c r="M85" i="146"/>
  <c r="L85" i="146"/>
  <c r="G85" i="147"/>
  <c r="M121" i="147"/>
  <c r="L121" i="147"/>
  <c r="G121" i="148"/>
  <c r="L184" i="147"/>
  <c r="M184" i="147"/>
  <c r="G184" i="148"/>
  <c r="M206" i="147"/>
  <c r="L206" i="147"/>
  <c r="G206" i="148"/>
  <c r="L127" i="147"/>
  <c r="M127" i="147"/>
  <c r="G127" i="148"/>
  <c r="L93" i="147"/>
  <c r="M93" i="147"/>
  <c r="G93" i="148"/>
  <c r="L207" i="147"/>
  <c r="M207" i="147"/>
  <c r="G207" i="148"/>
  <c r="M180" i="146"/>
  <c r="L180" i="146"/>
  <c r="G180" i="147"/>
  <c r="L114" i="147"/>
  <c r="M114" i="147"/>
  <c r="G114" i="148"/>
  <c r="L83" i="147"/>
  <c r="M83" i="147"/>
  <c r="G83" i="148"/>
  <c r="M210" i="147"/>
  <c r="L210" i="147"/>
  <c r="G210" i="148"/>
  <c r="L164" i="146"/>
  <c r="M164" i="146"/>
  <c r="G164" i="147"/>
  <c r="L205" i="147"/>
  <c r="M205" i="147"/>
  <c r="G205" i="148"/>
  <c r="M224" i="147"/>
  <c r="L224" i="147"/>
  <c r="G224" i="148"/>
  <c r="M190" i="147"/>
  <c r="L190" i="147"/>
  <c r="G190" i="148"/>
  <c r="M123" i="147"/>
  <c r="L123" i="147"/>
  <c r="G123" i="148"/>
  <c r="L221" i="146"/>
  <c r="M221" i="146"/>
  <c r="G221" i="147"/>
  <c r="M183" i="147"/>
  <c r="L183" i="147"/>
  <c r="G183" i="148"/>
  <c r="M159" i="147"/>
  <c r="L159" i="147"/>
  <c r="G159" i="148"/>
  <c r="L203" i="147"/>
  <c r="M203" i="147"/>
  <c r="G203" i="148"/>
  <c r="M90" i="147"/>
  <c r="L90" i="147"/>
  <c r="G90" i="148"/>
  <c r="L102" i="147"/>
  <c r="M102" i="147"/>
  <c r="G102" i="148"/>
  <c r="L225" i="147"/>
  <c r="G225" i="148"/>
  <c r="M225" i="147"/>
  <c r="L100" i="147"/>
  <c r="M100" i="147"/>
  <c r="G100" i="148"/>
  <c r="G223" i="148"/>
  <c r="M223" i="147"/>
  <c r="L223" i="147"/>
  <c r="M231" i="146"/>
  <c r="L231" i="146"/>
  <c r="G231" i="147"/>
  <c r="L235" i="147"/>
  <c r="M235" i="147"/>
  <c r="G235" i="148"/>
  <c r="G226" i="148"/>
  <c r="L226" i="147"/>
  <c r="M226" i="147"/>
  <c r="M239" i="147"/>
  <c r="L239" i="147"/>
  <c r="G239" i="148"/>
  <c r="L148" i="146"/>
  <c r="M148" i="146"/>
  <c r="G148" i="147"/>
  <c r="M208" i="146"/>
  <c r="L208" i="146"/>
  <c r="G208" i="147"/>
  <c r="M191" i="146"/>
  <c r="L191" i="146"/>
  <c r="G191" i="147"/>
  <c r="L116" i="146"/>
  <c r="M116" i="146"/>
  <c r="G116" i="147"/>
  <c r="L158" i="147"/>
  <c r="M158" i="147"/>
  <c r="G158" i="148"/>
  <c r="M108" i="147"/>
  <c r="L108" i="147"/>
  <c r="G108" i="148"/>
  <c r="L219" i="147"/>
  <c r="M219" i="147"/>
  <c r="G219" i="148"/>
  <c r="L119" i="146"/>
  <c r="M119" i="146"/>
  <c r="G119" i="147"/>
  <c r="L199" i="146"/>
  <c r="M199" i="146"/>
  <c r="G199" i="147"/>
  <c r="M110" i="147"/>
  <c r="L110" i="147"/>
  <c r="G110" i="148"/>
  <c r="M117" i="147"/>
  <c r="L117" i="147"/>
  <c r="G117" i="148"/>
  <c r="M185" i="147"/>
  <c r="L185" i="147"/>
  <c r="G185" i="148"/>
  <c r="M209" i="147"/>
  <c r="L209" i="147"/>
  <c r="G209" i="148"/>
  <c r="M173" i="147"/>
  <c r="L173" i="147"/>
  <c r="G173" i="148"/>
  <c r="M107" i="146"/>
  <c r="L107" i="146"/>
  <c r="G107" i="147"/>
  <c r="L220" i="147"/>
  <c r="M220" i="147"/>
  <c r="G220" i="148"/>
  <c r="M194" i="147"/>
  <c r="L194" i="147"/>
  <c r="G194" i="148"/>
  <c r="M98" i="147"/>
  <c r="L98" i="147"/>
  <c r="G98" i="148"/>
  <c r="L230" i="147"/>
  <c r="M230" i="147"/>
  <c r="G230" i="148"/>
  <c r="M222" i="147"/>
  <c r="L222" i="147"/>
  <c r="G222" i="148"/>
  <c r="M135" i="148"/>
  <c r="L135" i="148"/>
  <c r="G135" i="149"/>
  <c r="L140" i="147"/>
  <c r="M140" i="147"/>
  <c r="G140" i="148"/>
  <c r="L94" i="147"/>
  <c r="M94" i="147"/>
  <c r="G94" i="148"/>
  <c r="L106" i="147"/>
  <c r="M106" i="147"/>
  <c r="G106" i="148"/>
  <c r="M187" i="147"/>
  <c r="L187" i="147"/>
  <c r="G187" i="148"/>
  <c r="M211" i="147"/>
  <c r="L211" i="147"/>
  <c r="G211" i="148"/>
  <c r="L92" i="147"/>
  <c r="M92" i="147"/>
  <c r="G92" i="148"/>
  <c r="L197" i="147"/>
  <c r="M197" i="147"/>
  <c r="G197" i="148"/>
  <c r="M182" i="148"/>
  <c r="L182" i="148"/>
  <c r="G182" i="149"/>
  <c r="L152" i="147"/>
  <c r="M152" i="147"/>
  <c r="G152" i="148"/>
  <c r="L97" i="147"/>
  <c r="M97" i="147"/>
  <c r="G97" i="148"/>
  <c r="L169" i="147"/>
  <c r="M169" i="147"/>
  <c r="G169" i="148"/>
  <c r="L233" i="147"/>
  <c r="M233" i="147"/>
  <c r="G233" i="148"/>
  <c r="L136" i="146"/>
  <c r="M136" i="146"/>
  <c r="G136" i="147"/>
  <c r="L124" i="147"/>
  <c r="M124" i="147"/>
  <c r="G124" i="148"/>
  <c r="M154" i="147"/>
  <c r="L154" i="147"/>
  <c r="G154" i="148"/>
  <c r="L133" i="147"/>
  <c r="M133" i="147"/>
  <c r="G133" i="148"/>
  <c r="L150" i="146"/>
  <c r="M150" i="146"/>
  <c r="G150" i="147"/>
  <c r="L104" i="147"/>
  <c r="M104" i="147"/>
  <c r="G104" i="148"/>
  <c r="M109" i="147"/>
  <c r="L109" i="147"/>
  <c r="G109" i="148"/>
  <c r="L142" i="146"/>
  <c r="M142" i="146"/>
  <c r="G142" i="147"/>
  <c r="M111" i="146"/>
  <c r="L111" i="146"/>
  <c r="G111" i="147"/>
  <c r="M171" i="146"/>
  <c r="L171" i="146"/>
  <c r="G171" i="147"/>
  <c r="L130" i="147"/>
  <c r="M130" i="147"/>
  <c r="G130" i="148"/>
  <c r="M143" i="146"/>
  <c r="L143" i="146"/>
  <c r="G143" i="147"/>
  <c r="L151" i="146"/>
  <c r="M151" i="146"/>
  <c r="G151" i="147"/>
  <c r="M118" i="147"/>
  <c r="G118" i="148"/>
  <c r="L118" i="147"/>
  <c r="M96" i="146"/>
  <c r="L96" i="146"/>
  <c r="G96" i="147"/>
  <c r="L168" i="147"/>
  <c r="M168" i="147"/>
  <c r="G168" i="148"/>
  <c r="M216" i="147"/>
  <c r="L216" i="147"/>
  <c r="G216" i="148"/>
  <c r="L128" i="147"/>
  <c r="M128" i="147"/>
  <c r="G128" i="148"/>
  <c r="L201" i="146"/>
  <c r="M201" i="146"/>
  <c r="G201" i="147"/>
  <c r="M163" i="147"/>
  <c r="L163" i="147"/>
  <c r="G163" i="148"/>
  <c r="L218" i="147"/>
  <c r="M218" i="147"/>
  <c r="G218" i="148"/>
  <c r="M172" i="147"/>
  <c r="L172" i="147"/>
  <c r="G172" i="148"/>
  <c r="M202" i="146"/>
  <c r="L202" i="146"/>
  <c r="G202" i="147"/>
  <c r="L120" i="148"/>
  <c r="M120" i="148"/>
  <c r="G120" i="149"/>
  <c r="L160" i="147"/>
  <c r="M160" i="147"/>
  <c r="G160" i="148"/>
  <c r="M196" i="147"/>
  <c r="L196" i="147"/>
  <c r="G196" i="148"/>
  <c r="M122" i="146"/>
  <c r="L122" i="146"/>
  <c r="G122" i="147"/>
  <c r="L214" i="147"/>
  <c r="M214" i="147"/>
  <c r="G214" i="148"/>
  <c r="M237" i="147"/>
  <c r="L237" i="147"/>
  <c r="G237" i="148"/>
  <c r="L138" i="147"/>
  <c r="M138" i="147"/>
  <c r="G138" i="148"/>
  <c r="M212" i="147"/>
  <c r="L212" i="147"/>
  <c r="G212" i="148"/>
  <c r="L174" i="146"/>
  <c r="M174" i="146"/>
  <c r="G174" i="147"/>
  <c r="M131" i="147"/>
  <c r="L131" i="147"/>
  <c r="G131" i="148"/>
  <c r="M204" i="147"/>
  <c r="L204" i="147"/>
  <c r="G204" i="148"/>
  <c r="L101" i="147"/>
  <c r="M101" i="147"/>
  <c r="G101" i="148"/>
  <c r="L215" i="148"/>
  <c r="M215" i="148"/>
  <c r="G215" i="149"/>
  <c r="M193" i="148"/>
  <c r="L193" i="148"/>
  <c r="G193" i="149"/>
  <c r="G105" i="147"/>
  <c r="M105" i="146"/>
  <c r="L105" i="146"/>
  <c r="L126" i="147"/>
  <c r="M126" i="147"/>
  <c r="G126" i="148"/>
  <c r="M234" i="147"/>
  <c r="L234" i="147"/>
  <c r="G234" i="148"/>
  <c r="L170" i="146"/>
  <c r="M170" i="146"/>
  <c r="G170" i="147"/>
  <c r="L139" i="146"/>
  <c r="M139" i="146"/>
  <c r="G139" i="147"/>
  <c r="M91" i="147"/>
  <c r="L91" i="147"/>
  <c r="G91" i="148"/>
  <c r="L165" i="147"/>
  <c r="M165" i="147"/>
  <c r="G165" i="148"/>
  <c r="M179" i="146"/>
  <c r="G179" i="147"/>
  <c r="L179" i="146"/>
  <c r="M236" i="147"/>
  <c r="L236" i="147"/>
  <c r="G236" i="148"/>
  <c r="M141" i="146"/>
  <c r="L141" i="146"/>
  <c r="G141" i="147"/>
  <c r="L213" i="147"/>
  <c r="M213" i="147"/>
  <c r="G213" i="148"/>
  <c r="L181" i="147"/>
  <c r="M181" i="147"/>
  <c r="G181" i="148"/>
  <c r="M229" i="146"/>
  <c r="L229" i="146"/>
  <c r="G229" i="147"/>
  <c r="M238" i="147"/>
  <c r="L238" i="147"/>
  <c r="G238" i="148"/>
  <c r="M86" i="147"/>
  <c r="L86" i="147"/>
  <c r="G86" i="148"/>
  <c r="L155" i="147"/>
  <c r="M155" i="147"/>
  <c r="G155" i="148"/>
  <c r="M145" i="147"/>
  <c r="L145" i="147"/>
  <c r="G145" i="148"/>
  <c r="L146" i="147"/>
  <c r="M146" i="147"/>
  <c r="G146" i="148"/>
  <c r="L166" i="147"/>
  <c r="M166" i="147"/>
  <c r="G166" i="148"/>
  <c r="L192" i="147"/>
  <c r="M192" i="147"/>
  <c r="G192" i="148"/>
  <c r="G186" i="148"/>
  <c r="M186" i="147"/>
  <c r="L186" i="147"/>
  <c r="L156" i="147"/>
  <c r="M156" i="147"/>
  <c r="G156" i="148"/>
  <c r="M132" i="147"/>
  <c r="L132" i="147"/>
  <c r="G132" i="148"/>
  <c r="M161" i="147"/>
  <c r="L161" i="147"/>
  <c r="G161" i="148"/>
  <c r="G101" i="149" l="1"/>
  <c r="L101" i="148"/>
  <c r="M101" i="148"/>
  <c r="G202" i="148"/>
  <c r="M202" i="147"/>
  <c r="L202" i="147"/>
  <c r="L156" i="148"/>
  <c r="M156" i="148"/>
  <c r="G156" i="149"/>
  <c r="M146" i="148"/>
  <c r="L146" i="148"/>
  <c r="G146" i="149"/>
  <c r="L238" i="148"/>
  <c r="M238" i="148"/>
  <c r="G238" i="149"/>
  <c r="L141" i="147"/>
  <c r="M141" i="147"/>
  <c r="G141" i="148"/>
  <c r="L91" i="148"/>
  <c r="M91" i="148"/>
  <c r="G91" i="149"/>
  <c r="M212" i="148"/>
  <c r="L212" i="148"/>
  <c r="G212" i="149"/>
  <c r="M122" i="147"/>
  <c r="L122" i="147"/>
  <c r="G122" i="148"/>
  <c r="L104" i="148"/>
  <c r="M104" i="148"/>
  <c r="G104" i="149"/>
  <c r="L140" i="148"/>
  <c r="M140" i="148"/>
  <c r="G140" i="149"/>
  <c r="L173" i="148"/>
  <c r="M173" i="148"/>
  <c r="G173" i="149"/>
  <c r="M108" i="148"/>
  <c r="L108" i="148"/>
  <c r="G108" i="149"/>
  <c r="M208" i="147"/>
  <c r="L208" i="147"/>
  <c r="G208" i="148"/>
  <c r="M132" i="148"/>
  <c r="L132" i="148"/>
  <c r="G132" i="149"/>
  <c r="L186" i="148"/>
  <c r="M186" i="148"/>
  <c r="G186" i="149"/>
  <c r="L86" i="148"/>
  <c r="M86" i="148"/>
  <c r="G86" i="149"/>
  <c r="L165" i="148"/>
  <c r="M165" i="148"/>
  <c r="G165" i="149"/>
  <c r="L215" i="149"/>
  <c r="M215" i="149"/>
  <c r="G215" i="150"/>
  <c r="M214" i="148"/>
  <c r="L214" i="148"/>
  <c r="G214" i="149"/>
  <c r="L96" i="147"/>
  <c r="M96" i="147"/>
  <c r="G96" i="148"/>
  <c r="L130" i="148"/>
  <c r="M130" i="148"/>
  <c r="G130" i="149"/>
  <c r="L109" i="148"/>
  <c r="M109" i="148"/>
  <c r="G109" i="149"/>
  <c r="M154" i="148"/>
  <c r="L154" i="148"/>
  <c r="G154" i="149"/>
  <c r="M92" i="148"/>
  <c r="L92" i="148"/>
  <c r="G92" i="149"/>
  <c r="L94" i="148"/>
  <c r="M94" i="148"/>
  <c r="G94" i="149"/>
  <c r="M230" i="148"/>
  <c r="L230" i="148"/>
  <c r="G230" i="149"/>
  <c r="L219" i="148"/>
  <c r="G219" i="149"/>
  <c r="M219" i="148"/>
  <c r="M100" i="148"/>
  <c r="L100" i="148"/>
  <c r="G100" i="149"/>
  <c r="L203" i="148"/>
  <c r="M203" i="148"/>
  <c r="G203" i="149"/>
  <c r="M207" i="148"/>
  <c r="L207" i="148"/>
  <c r="G207" i="149"/>
  <c r="G232" i="149"/>
  <c r="L232" i="148"/>
  <c r="M232" i="148"/>
  <c r="G103" i="148"/>
  <c r="M103" i="147"/>
  <c r="L103" i="147"/>
  <c r="M195" i="147"/>
  <c r="L195" i="147"/>
  <c r="G195" i="148"/>
  <c r="L144" i="148"/>
  <c r="M144" i="148"/>
  <c r="G144" i="149"/>
  <c r="L95" i="147"/>
  <c r="M95" i="147"/>
  <c r="G95" i="148"/>
  <c r="L129" i="148"/>
  <c r="M129" i="148"/>
  <c r="G129" i="149"/>
  <c r="M192" i="148"/>
  <c r="L192" i="148"/>
  <c r="G192" i="149"/>
  <c r="L155" i="148"/>
  <c r="M155" i="148"/>
  <c r="G155" i="149"/>
  <c r="M181" i="148"/>
  <c r="L181" i="148"/>
  <c r="G181" i="149"/>
  <c r="M170" i="147"/>
  <c r="L170" i="147"/>
  <c r="G170" i="148"/>
  <c r="L193" i="149"/>
  <c r="M193" i="149"/>
  <c r="G193" i="150"/>
  <c r="M131" i="148"/>
  <c r="L131" i="148"/>
  <c r="G131" i="149"/>
  <c r="M237" i="148"/>
  <c r="L237" i="148"/>
  <c r="G237" i="149"/>
  <c r="M160" i="148"/>
  <c r="L160" i="148"/>
  <c r="G160" i="149"/>
  <c r="M218" i="148"/>
  <c r="L218" i="148"/>
  <c r="G218" i="149"/>
  <c r="G216" i="149"/>
  <c r="L216" i="148"/>
  <c r="M216" i="148"/>
  <c r="M168" i="148"/>
  <c r="L168" i="148"/>
  <c r="G168" i="149"/>
  <c r="L143" i="147"/>
  <c r="M143" i="147"/>
  <c r="G143" i="148"/>
  <c r="L142" i="147"/>
  <c r="M142" i="147"/>
  <c r="G142" i="148"/>
  <c r="L133" i="148"/>
  <c r="M133" i="148"/>
  <c r="G133" i="149"/>
  <c r="M233" i="148"/>
  <c r="L233" i="148"/>
  <c r="G233" i="149"/>
  <c r="L197" i="148"/>
  <c r="M197" i="148"/>
  <c r="G197" i="149"/>
  <c r="M106" i="148"/>
  <c r="L106" i="148"/>
  <c r="G106" i="149"/>
  <c r="L222" i="148"/>
  <c r="M222" i="148"/>
  <c r="G222" i="149"/>
  <c r="L220" i="148"/>
  <c r="M220" i="148"/>
  <c r="G220" i="149"/>
  <c r="M185" i="148"/>
  <c r="L185" i="148"/>
  <c r="G185" i="149"/>
  <c r="M119" i="147"/>
  <c r="L119" i="147"/>
  <c r="G119" i="148"/>
  <c r="L116" i="147"/>
  <c r="M116" i="147"/>
  <c r="G116" i="148"/>
  <c r="M239" i="148"/>
  <c r="L239" i="148"/>
  <c r="G239" i="149"/>
  <c r="M90" i="148"/>
  <c r="L90" i="148"/>
  <c r="G90" i="149"/>
  <c r="M221" i="147"/>
  <c r="L221" i="147"/>
  <c r="G221" i="148"/>
  <c r="L205" i="148"/>
  <c r="M205" i="148"/>
  <c r="G205" i="149"/>
  <c r="L180" i="147"/>
  <c r="M180" i="147"/>
  <c r="G180" i="148"/>
  <c r="L206" i="148"/>
  <c r="M206" i="148"/>
  <c r="G206" i="149"/>
  <c r="L177" i="148"/>
  <c r="M177" i="148"/>
  <c r="G177" i="149"/>
  <c r="L112" i="147"/>
  <c r="M112" i="147"/>
  <c r="G112" i="148"/>
  <c r="M228" i="147"/>
  <c r="G228" i="148"/>
  <c r="L228" i="147"/>
  <c r="L89" i="148"/>
  <c r="M89" i="148"/>
  <c r="G89" i="149"/>
  <c r="L153" i="148"/>
  <c r="M153" i="148"/>
  <c r="G153" i="149"/>
  <c r="L87" i="148"/>
  <c r="M87" i="148"/>
  <c r="G87" i="149"/>
  <c r="M189" i="148"/>
  <c r="L189" i="148"/>
  <c r="G189" i="149"/>
  <c r="G84" i="149"/>
  <c r="L84" i="148"/>
  <c r="M84" i="148"/>
  <c r="L126" i="148"/>
  <c r="M126" i="148"/>
  <c r="G126" i="149"/>
  <c r="L201" i="147"/>
  <c r="M201" i="147"/>
  <c r="G201" i="148"/>
  <c r="M171" i="147"/>
  <c r="L171" i="147"/>
  <c r="G171" i="148"/>
  <c r="M124" i="148"/>
  <c r="G124" i="149"/>
  <c r="L124" i="148"/>
  <c r="L97" i="148"/>
  <c r="M97" i="148"/>
  <c r="G97" i="149"/>
  <c r="L211" i="148"/>
  <c r="G211" i="149"/>
  <c r="M211" i="148"/>
  <c r="L98" i="148"/>
  <c r="M98" i="148"/>
  <c r="G98" i="149"/>
  <c r="L110" i="148"/>
  <c r="M110" i="148"/>
  <c r="G110" i="149"/>
  <c r="L166" i="148"/>
  <c r="M166" i="148"/>
  <c r="G166" i="149"/>
  <c r="G213" i="149"/>
  <c r="M213" i="148"/>
  <c r="L213" i="148"/>
  <c r="M234" i="148"/>
  <c r="L234" i="148"/>
  <c r="G234" i="149"/>
  <c r="L105" i="147"/>
  <c r="M105" i="147"/>
  <c r="G105" i="148"/>
  <c r="L174" i="147"/>
  <c r="M174" i="147"/>
  <c r="G174" i="148"/>
  <c r="L120" i="149"/>
  <c r="G120" i="150"/>
  <c r="M120" i="149"/>
  <c r="L163" i="148"/>
  <c r="M163" i="148"/>
  <c r="G163" i="149"/>
  <c r="L118" i="148"/>
  <c r="M118" i="148"/>
  <c r="G118" i="149"/>
  <c r="M169" i="148"/>
  <c r="L169" i="148"/>
  <c r="G169" i="149"/>
  <c r="L107" i="147"/>
  <c r="M107" i="147"/>
  <c r="G107" i="148"/>
  <c r="L117" i="148"/>
  <c r="M117" i="148"/>
  <c r="G117" i="149"/>
  <c r="L191" i="147"/>
  <c r="M191" i="147"/>
  <c r="G191" i="148"/>
  <c r="L225" i="148"/>
  <c r="M225" i="148"/>
  <c r="G225" i="149"/>
  <c r="M123" i="148"/>
  <c r="L123" i="148"/>
  <c r="G123" i="149"/>
  <c r="M164" i="147"/>
  <c r="G164" i="148"/>
  <c r="L164" i="147"/>
  <c r="M184" i="148"/>
  <c r="L184" i="148"/>
  <c r="G184" i="149"/>
  <c r="L178" i="148"/>
  <c r="M178" i="148"/>
  <c r="G178" i="149"/>
  <c r="M176" i="147"/>
  <c r="L176" i="147"/>
  <c r="G176" i="148"/>
  <c r="L134" i="148"/>
  <c r="M134" i="148"/>
  <c r="G134" i="149"/>
  <c r="L227" i="148"/>
  <c r="M227" i="148"/>
  <c r="G227" i="149"/>
  <c r="M217" i="148"/>
  <c r="L217" i="148"/>
  <c r="G217" i="149"/>
  <c r="M161" i="148"/>
  <c r="L161" i="148"/>
  <c r="G161" i="149"/>
  <c r="M145" i="148"/>
  <c r="L145" i="148"/>
  <c r="G145" i="149"/>
  <c r="M229" i="147"/>
  <c r="L229" i="147"/>
  <c r="G229" i="148"/>
  <c r="M236" i="148"/>
  <c r="L236" i="148"/>
  <c r="G236" i="149"/>
  <c r="L179" i="147"/>
  <c r="M179" i="147"/>
  <c r="G179" i="148"/>
  <c r="L139" i="147"/>
  <c r="M139" i="147"/>
  <c r="G139" i="148"/>
  <c r="L204" i="148"/>
  <c r="M204" i="148"/>
  <c r="G204" i="149"/>
  <c r="L138" i="148"/>
  <c r="M138" i="148"/>
  <c r="G138" i="149"/>
  <c r="M196" i="148"/>
  <c r="L196" i="148"/>
  <c r="G196" i="149"/>
  <c r="G172" i="149"/>
  <c r="L172" i="148"/>
  <c r="M172" i="148"/>
  <c r="L128" i="148"/>
  <c r="M128" i="148"/>
  <c r="G128" i="149"/>
  <c r="L151" i="147"/>
  <c r="M151" i="147"/>
  <c r="G151" i="148"/>
  <c r="M111" i="147"/>
  <c r="L111" i="147"/>
  <c r="G111" i="148"/>
  <c r="L150" i="147"/>
  <c r="M150" i="147"/>
  <c r="G150" i="148"/>
  <c r="L136" i="147"/>
  <c r="M136" i="147"/>
  <c r="G136" i="148"/>
  <c r="L152" i="148"/>
  <c r="M152" i="148"/>
  <c r="G152" i="149"/>
  <c r="L182" i="149"/>
  <c r="M182" i="149"/>
  <c r="G182" i="150"/>
  <c r="M187" i="148"/>
  <c r="L187" i="148"/>
  <c r="G187" i="149"/>
  <c r="G135" i="150"/>
  <c r="M135" i="149"/>
  <c r="L135" i="149"/>
  <c r="M194" i="148"/>
  <c r="L194" i="148"/>
  <c r="G194" i="149"/>
  <c r="L209" i="148"/>
  <c r="M209" i="148"/>
  <c r="G209" i="149"/>
  <c r="L199" i="147"/>
  <c r="M199" i="147"/>
  <c r="G199" i="148"/>
  <c r="L158" i="148"/>
  <c r="M158" i="148"/>
  <c r="G158" i="149"/>
  <c r="M148" i="147"/>
  <c r="L148" i="147"/>
  <c r="G148" i="148"/>
  <c r="M226" i="148"/>
  <c r="L226" i="148"/>
  <c r="G226" i="149"/>
  <c r="M231" i="147"/>
  <c r="L231" i="147"/>
  <c r="G231" i="148"/>
  <c r="L102" i="148"/>
  <c r="M102" i="148"/>
  <c r="G102" i="149"/>
  <c r="L183" i="148"/>
  <c r="M183" i="148"/>
  <c r="G183" i="149"/>
  <c r="M224" i="148"/>
  <c r="L224" i="148"/>
  <c r="G224" i="149"/>
  <c r="L83" i="148"/>
  <c r="M83" i="148"/>
  <c r="G83" i="149"/>
  <c r="G114" i="149"/>
  <c r="L114" i="148"/>
  <c r="M114" i="148"/>
  <c r="M127" i="148"/>
  <c r="G127" i="149"/>
  <c r="L127" i="148"/>
  <c r="L85" i="147"/>
  <c r="M85" i="147"/>
  <c r="G85" i="148"/>
  <c r="L115" i="148"/>
  <c r="G115" i="149"/>
  <c r="M115" i="148"/>
  <c r="L157" i="147"/>
  <c r="M157" i="147"/>
  <c r="G157" i="148"/>
  <c r="L175" i="149"/>
  <c r="M175" i="149"/>
  <c r="G175" i="150"/>
  <c r="M200" i="148"/>
  <c r="L200" i="148"/>
  <c r="G200" i="149"/>
  <c r="G88" i="149"/>
  <c r="M88" i="148"/>
  <c r="L88" i="148"/>
  <c r="L99" i="148"/>
  <c r="M99" i="148"/>
  <c r="G99" i="149"/>
  <c r="M188" i="148"/>
  <c r="L188" i="148"/>
  <c r="G188" i="149"/>
  <c r="M198" i="148"/>
  <c r="L198" i="148"/>
  <c r="G198" i="149"/>
  <c r="L235" i="148"/>
  <c r="G235" i="149"/>
  <c r="M235" i="148"/>
  <c r="L223" i="148"/>
  <c r="M223" i="148"/>
  <c r="G223" i="149"/>
  <c r="M159" i="148"/>
  <c r="L159" i="148"/>
  <c r="G159" i="149"/>
  <c r="M190" i="148"/>
  <c r="L190" i="148"/>
  <c r="G190" i="149"/>
  <c r="M210" i="148"/>
  <c r="L210" i="148"/>
  <c r="G210" i="149"/>
  <c r="L93" i="148"/>
  <c r="M93" i="148"/>
  <c r="G93" i="149"/>
  <c r="M121" i="148"/>
  <c r="L121" i="148"/>
  <c r="G121" i="149"/>
  <c r="M125" i="148"/>
  <c r="G125" i="149"/>
  <c r="L125" i="148"/>
  <c r="L137" i="148"/>
  <c r="M137" i="148"/>
  <c r="G137" i="149"/>
  <c r="L147" i="148"/>
  <c r="M147" i="148"/>
  <c r="G147" i="149"/>
  <c r="M162" i="148"/>
  <c r="L162" i="148"/>
  <c r="G162" i="149"/>
  <c r="M149" i="148"/>
  <c r="L149" i="148"/>
  <c r="G149" i="149"/>
  <c r="L167" i="147"/>
  <c r="M167" i="147"/>
  <c r="G167" i="148"/>
  <c r="M113" i="148"/>
  <c r="L113" i="148"/>
  <c r="G113" i="149"/>
  <c r="M167" i="148" l="1"/>
  <c r="L167" i="148"/>
  <c r="G167" i="149"/>
  <c r="G137" i="150"/>
  <c r="L137" i="149"/>
  <c r="M137" i="149"/>
  <c r="G125" i="150"/>
  <c r="M125" i="149"/>
  <c r="L125" i="149"/>
  <c r="M190" i="149"/>
  <c r="L190" i="149"/>
  <c r="G190" i="150"/>
  <c r="M200" i="149"/>
  <c r="L200" i="149"/>
  <c r="G200" i="150"/>
  <c r="L85" i="148"/>
  <c r="M85" i="148"/>
  <c r="G85" i="149"/>
  <c r="M114" i="149"/>
  <c r="L114" i="149"/>
  <c r="G114" i="150"/>
  <c r="M183" i="149"/>
  <c r="G183" i="150"/>
  <c r="L183" i="149"/>
  <c r="G148" i="149"/>
  <c r="L148" i="148"/>
  <c r="M148" i="148"/>
  <c r="M138" i="149"/>
  <c r="L138" i="149"/>
  <c r="G138" i="150"/>
  <c r="M236" i="149"/>
  <c r="L236" i="149"/>
  <c r="G236" i="150"/>
  <c r="L178" i="149"/>
  <c r="M178" i="149"/>
  <c r="G178" i="150"/>
  <c r="M166" i="149"/>
  <c r="L166" i="149"/>
  <c r="G166" i="150"/>
  <c r="L124" i="149"/>
  <c r="M124" i="149"/>
  <c r="G124" i="150"/>
  <c r="M126" i="149"/>
  <c r="L126" i="149"/>
  <c r="G126" i="150"/>
  <c r="M177" i="149"/>
  <c r="G177" i="150"/>
  <c r="L177" i="149"/>
  <c r="M119" i="148"/>
  <c r="L119" i="148"/>
  <c r="G119" i="149"/>
  <c r="L106" i="149"/>
  <c r="M106" i="149"/>
  <c r="G106" i="150"/>
  <c r="M142" i="148"/>
  <c r="L142" i="148"/>
  <c r="G142" i="149"/>
  <c r="L193" i="150"/>
  <c r="G193" i="151"/>
  <c r="M193" i="150"/>
  <c r="L192" i="149"/>
  <c r="M192" i="149"/>
  <c r="G192" i="150"/>
  <c r="L100" i="149"/>
  <c r="M100" i="149"/>
  <c r="G100" i="150"/>
  <c r="L219" i="149"/>
  <c r="M219" i="149"/>
  <c r="G219" i="150"/>
  <c r="L92" i="149"/>
  <c r="M92" i="149"/>
  <c r="G92" i="150"/>
  <c r="M96" i="148"/>
  <c r="L96" i="148"/>
  <c r="G96" i="149"/>
  <c r="M86" i="149"/>
  <c r="L86" i="149"/>
  <c r="G86" i="150"/>
  <c r="L108" i="149"/>
  <c r="M108" i="149"/>
  <c r="G108" i="150"/>
  <c r="L122" i="148"/>
  <c r="M122" i="148"/>
  <c r="G122" i="149"/>
  <c r="L238" i="149"/>
  <c r="M238" i="149"/>
  <c r="G238" i="150"/>
  <c r="M113" i="149"/>
  <c r="L113" i="149"/>
  <c r="G113" i="150"/>
  <c r="M147" i="149"/>
  <c r="G147" i="150"/>
  <c r="L147" i="149"/>
  <c r="M93" i="149"/>
  <c r="L93" i="149"/>
  <c r="G93" i="150"/>
  <c r="L210" i="149"/>
  <c r="M210" i="149"/>
  <c r="G210" i="150"/>
  <c r="L83" i="149"/>
  <c r="M83" i="149"/>
  <c r="G83" i="150"/>
  <c r="M224" i="149"/>
  <c r="L224" i="149"/>
  <c r="G224" i="150"/>
  <c r="L226" i="149"/>
  <c r="G226" i="150"/>
  <c r="M226" i="149"/>
  <c r="M209" i="149"/>
  <c r="L209" i="149"/>
  <c r="G209" i="150"/>
  <c r="M135" i="150"/>
  <c r="L135" i="150"/>
  <c r="G135" i="151"/>
  <c r="L182" i="150"/>
  <c r="M182" i="150"/>
  <c r="G182" i="151"/>
  <c r="M111" i="148"/>
  <c r="L111" i="148"/>
  <c r="G111" i="149"/>
  <c r="L196" i="149"/>
  <c r="M196" i="149"/>
  <c r="G196" i="150"/>
  <c r="M179" i="148"/>
  <c r="L179" i="148"/>
  <c r="G179" i="149"/>
  <c r="L161" i="149"/>
  <c r="M161" i="149"/>
  <c r="G161" i="150"/>
  <c r="G176" i="149"/>
  <c r="L176" i="148"/>
  <c r="M176" i="148"/>
  <c r="L123" i="149"/>
  <c r="M123" i="149"/>
  <c r="G123" i="150"/>
  <c r="L107" i="148"/>
  <c r="M107" i="148"/>
  <c r="G107" i="149"/>
  <c r="L201" i="148"/>
  <c r="M201" i="148"/>
  <c r="G201" i="149"/>
  <c r="L84" i="149"/>
  <c r="M84" i="149"/>
  <c r="G84" i="150"/>
  <c r="L87" i="149"/>
  <c r="M87" i="149"/>
  <c r="G87" i="150"/>
  <c r="M112" i="148"/>
  <c r="L112" i="148"/>
  <c r="G112" i="149"/>
  <c r="M205" i="149"/>
  <c r="L205" i="149"/>
  <c r="G205" i="150"/>
  <c r="L116" i="148"/>
  <c r="M116" i="148"/>
  <c r="G116" i="149"/>
  <c r="L222" i="149"/>
  <c r="M222" i="149"/>
  <c r="G222" i="150"/>
  <c r="M133" i="149"/>
  <c r="L133" i="149"/>
  <c r="G133" i="150"/>
  <c r="M131" i="149"/>
  <c r="L131" i="149"/>
  <c r="G131" i="150"/>
  <c r="L155" i="149"/>
  <c r="M155" i="149"/>
  <c r="G155" i="150"/>
  <c r="M144" i="149"/>
  <c r="L144" i="149"/>
  <c r="G144" i="150"/>
  <c r="M103" i="148"/>
  <c r="L103" i="148"/>
  <c r="G103" i="149"/>
  <c r="L207" i="149"/>
  <c r="M207" i="149"/>
  <c r="G207" i="150"/>
  <c r="L203" i="149"/>
  <c r="M203" i="149"/>
  <c r="G203" i="150"/>
  <c r="L94" i="149"/>
  <c r="M94" i="149"/>
  <c r="G94" i="150"/>
  <c r="M130" i="149"/>
  <c r="L130" i="149"/>
  <c r="G130" i="150"/>
  <c r="L165" i="149"/>
  <c r="M165" i="149"/>
  <c r="G165" i="150"/>
  <c r="M208" i="148"/>
  <c r="L208" i="148"/>
  <c r="G208" i="149"/>
  <c r="L104" i="149"/>
  <c r="M104" i="149"/>
  <c r="G104" i="150"/>
  <c r="M141" i="148"/>
  <c r="L141" i="148"/>
  <c r="G141" i="149"/>
  <c r="M223" i="149"/>
  <c r="L223" i="149"/>
  <c r="G223" i="150"/>
  <c r="M145" i="149"/>
  <c r="L145" i="149"/>
  <c r="G145" i="150"/>
  <c r="L189" i="149"/>
  <c r="M189" i="149"/>
  <c r="G189" i="150"/>
  <c r="M180" i="148"/>
  <c r="L180" i="148"/>
  <c r="G180" i="149"/>
  <c r="L239" i="149"/>
  <c r="M239" i="149"/>
  <c r="G239" i="150"/>
  <c r="M220" i="149"/>
  <c r="L220" i="149"/>
  <c r="G220" i="150"/>
  <c r="L233" i="149"/>
  <c r="G233" i="150"/>
  <c r="M233" i="149"/>
  <c r="M168" i="149"/>
  <c r="L168" i="149"/>
  <c r="G168" i="150"/>
  <c r="M237" i="149"/>
  <c r="L237" i="149"/>
  <c r="G237" i="150"/>
  <c r="M181" i="149"/>
  <c r="G181" i="150"/>
  <c r="L181" i="149"/>
  <c r="L95" i="148"/>
  <c r="M95" i="148"/>
  <c r="G95" i="149"/>
  <c r="G230" i="150"/>
  <c r="L230" i="149"/>
  <c r="M230" i="149"/>
  <c r="M109" i="149"/>
  <c r="L109" i="149"/>
  <c r="G109" i="150"/>
  <c r="L215" i="150"/>
  <c r="M215" i="150"/>
  <c r="G215" i="151"/>
  <c r="L132" i="149"/>
  <c r="M132" i="149"/>
  <c r="G132" i="150"/>
  <c r="L140" i="149"/>
  <c r="M140" i="149"/>
  <c r="G140" i="150"/>
  <c r="L91" i="149"/>
  <c r="M91" i="149"/>
  <c r="G91" i="150"/>
  <c r="M156" i="149"/>
  <c r="L156" i="149"/>
  <c r="G156" i="150"/>
  <c r="L101" i="149"/>
  <c r="M101" i="149"/>
  <c r="G101" i="150"/>
  <c r="L198" i="149"/>
  <c r="M198" i="149"/>
  <c r="G198" i="150"/>
  <c r="M127" i="149"/>
  <c r="L127" i="149"/>
  <c r="G127" i="150"/>
  <c r="G194" i="150"/>
  <c r="M194" i="149"/>
  <c r="L194" i="149"/>
  <c r="L152" i="149"/>
  <c r="M152" i="149"/>
  <c r="G152" i="150"/>
  <c r="M151" i="148"/>
  <c r="L151" i="148"/>
  <c r="G151" i="149"/>
  <c r="L172" i="149"/>
  <c r="M172" i="149"/>
  <c r="G172" i="150"/>
  <c r="M217" i="149"/>
  <c r="L217" i="149"/>
  <c r="G217" i="150"/>
  <c r="L225" i="149"/>
  <c r="M225" i="149"/>
  <c r="G225" i="150"/>
  <c r="M169" i="149"/>
  <c r="L169" i="149"/>
  <c r="G169" i="150"/>
  <c r="M174" i="148"/>
  <c r="L174" i="148"/>
  <c r="G174" i="149"/>
  <c r="M97" i="149"/>
  <c r="L97" i="149"/>
  <c r="G97" i="150"/>
  <c r="G153" i="150"/>
  <c r="L153" i="149"/>
  <c r="M153" i="149"/>
  <c r="L221" i="148"/>
  <c r="M221" i="148"/>
  <c r="G221" i="149"/>
  <c r="L218" i="149"/>
  <c r="M218" i="149"/>
  <c r="G218" i="150"/>
  <c r="L195" i="148"/>
  <c r="M195" i="148"/>
  <c r="G195" i="149"/>
  <c r="M232" i="149"/>
  <c r="L232" i="149"/>
  <c r="G232" i="150"/>
  <c r="L162" i="149"/>
  <c r="M162" i="149"/>
  <c r="G162" i="150"/>
  <c r="M121" i="149"/>
  <c r="L121" i="149"/>
  <c r="G121" i="150"/>
  <c r="L235" i="149"/>
  <c r="M235" i="149"/>
  <c r="G235" i="150"/>
  <c r="M99" i="149"/>
  <c r="L99" i="149"/>
  <c r="G99" i="150"/>
  <c r="L157" i="148"/>
  <c r="M157" i="148"/>
  <c r="G157" i="149"/>
  <c r="M115" i="149"/>
  <c r="G115" i="150"/>
  <c r="L115" i="149"/>
  <c r="M231" i="148"/>
  <c r="L231" i="148"/>
  <c r="G231" i="149"/>
  <c r="M199" i="148"/>
  <c r="L199" i="148"/>
  <c r="G199" i="149"/>
  <c r="M187" i="149"/>
  <c r="L187" i="149"/>
  <c r="G187" i="150"/>
  <c r="M150" i="148"/>
  <c r="L150" i="148"/>
  <c r="G150" i="149"/>
  <c r="M139" i="148"/>
  <c r="L139" i="148"/>
  <c r="G139" i="149"/>
  <c r="M134" i="149"/>
  <c r="L134" i="149"/>
  <c r="G134" i="150"/>
  <c r="M117" i="149"/>
  <c r="L117" i="149"/>
  <c r="G117" i="150"/>
  <c r="M163" i="149"/>
  <c r="L163" i="149"/>
  <c r="G163" i="150"/>
  <c r="L120" i="150"/>
  <c r="M120" i="150"/>
  <c r="G120" i="151"/>
  <c r="L234" i="149"/>
  <c r="M234" i="149"/>
  <c r="G234" i="150"/>
  <c r="L98" i="149"/>
  <c r="M98" i="149"/>
  <c r="G98" i="150"/>
  <c r="L211" i="149"/>
  <c r="M211" i="149"/>
  <c r="G211" i="150"/>
  <c r="L171" i="148"/>
  <c r="M171" i="148"/>
  <c r="G171" i="149"/>
  <c r="M149" i="149"/>
  <c r="L149" i="149"/>
  <c r="G149" i="150"/>
  <c r="M159" i="149"/>
  <c r="L159" i="149"/>
  <c r="G159" i="150"/>
  <c r="M188" i="149"/>
  <c r="L188" i="149"/>
  <c r="G188" i="150"/>
  <c r="L88" i="149"/>
  <c r="M88" i="149"/>
  <c r="G88" i="150"/>
  <c r="L175" i="150"/>
  <c r="M175" i="150"/>
  <c r="G175" i="151"/>
  <c r="L102" i="149"/>
  <c r="M102" i="149"/>
  <c r="G102" i="150"/>
  <c r="L158" i="149"/>
  <c r="M158" i="149"/>
  <c r="G158" i="150"/>
  <c r="M136" i="148"/>
  <c r="L136" i="148"/>
  <c r="G136" i="149"/>
  <c r="L128" i="149"/>
  <c r="M128" i="149"/>
  <c r="G128" i="150"/>
  <c r="L204" i="149"/>
  <c r="M204" i="149"/>
  <c r="G204" i="150"/>
  <c r="M229" i="148"/>
  <c r="G229" i="149"/>
  <c r="L229" i="148"/>
  <c r="L227" i="149"/>
  <c r="G227" i="150"/>
  <c r="M227" i="149"/>
  <c r="M184" i="149"/>
  <c r="L184" i="149"/>
  <c r="G184" i="150"/>
  <c r="M164" i="148"/>
  <c r="L164" i="148"/>
  <c r="G164" i="149"/>
  <c r="M191" i="148"/>
  <c r="L191" i="148"/>
  <c r="G191" i="149"/>
  <c r="L118" i="149"/>
  <c r="M118" i="149"/>
  <c r="G118" i="150"/>
  <c r="L105" i="148"/>
  <c r="M105" i="148"/>
  <c r="G105" i="149"/>
  <c r="L213" i="149"/>
  <c r="M213" i="149"/>
  <c r="G213" i="150"/>
  <c r="L110" i="149"/>
  <c r="M110" i="149"/>
  <c r="G110" i="150"/>
  <c r="M89" i="149"/>
  <c r="L89" i="149"/>
  <c r="G89" i="150"/>
  <c r="L228" i="148"/>
  <c r="M228" i="148"/>
  <c r="G228" i="149"/>
  <c r="M206" i="149"/>
  <c r="L206" i="149"/>
  <c r="G206" i="150"/>
  <c r="M90" i="149"/>
  <c r="L90" i="149"/>
  <c r="G90" i="150"/>
  <c r="L185" i="149"/>
  <c r="M185" i="149"/>
  <c r="G185" i="150"/>
  <c r="L197" i="149"/>
  <c r="M197" i="149"/>
  <c r="G197" i="150"/>
  <c r="L143" i="148"/>
  <c r="M143" i="148"/>
  <c r="G143" i="149"/>
  <c r="M216" i="149"/>
  <c r="L216" i="149"/>
  <c r="G216" i="150"/>
  <c r="L160" i="149"/>
  <c r="M160" i="149"/>
  <c r="G160" i="150"/>
  <c r="M170" i="148"/>
  <c r="L170" i="148"/>
  <c r="G170" i="149"/>
  <c r="M129" i="149"/>
  <c r="L129" i="149"/>
  <c r="G129" i="150"/>
  <c r="G154" i="150"/>
  <c r="M154" i="149"/>
  <c r="L154" i="149"/>
  <c r="M214" i="149"/>
  <c r="G214" i="150"/>
  <c r="L214" i="149"/>
  <c r="L186" i="149"/>
  <c r="M186" i="149"/>
  <c r="G186" i="150"/>
  <c r="M173" i="149"/>
  <c r="L173" i="149"/>
  <c r="G173" i="150"/>
  <c r="L212" i="149"/>
  <c r="M212" i="149"/>
  <c r="G212" i="150"/>
  <c r="M146" i="149"/>
  <c r="L146" i="149"/>
  <c r="G146" i="150"/>
  <c r="G202" i="149"/>
  <c r="L202" i="148"/>
  <c r="M202" i="148"/>
  <c r="L154" i="150" l="1"/>
  <c r="M154" i="150"/>
  <c r="G154" i="151"/>
  <c r="L173" i="150"/>
  <c r="M173" i="150"/>
  <c r="G173" i="151"/>
  <c r="M143" i="149"/>
  <c r="L143" i="149"/>
  <c r="G143" i="150"/>
  <c r="L206" i="150"/>
  <c r="M206" i="150"/>
  <c r="G206" i="151"/>
  <c r="L164" i="149"/>
  <c r="M164" i="149"/>
  <c r="G164" i="150"/>
  <c r="L204" i="150"/>
  <c r="M204" i="150"/>
  <c r="G204" i="151"/>
  <c r="L175" i="151"/>
  <c r="M175" i="151"/>
  <c r="G175" i="152"/>
  <c r="L149" i="150"/>
  <c r="M149" i="150"/>
  <c r="G149" i="151"/>
  <c r="L202" i="149"/>
  <c r="M202" i="149"/>
  <c r="G202" i="150"/>
  <c r="L212" i="150"/>
  <c r="M212" i="150"/>
  <c r="G212" i="151"/>
  <c r="L216" i="150"/>
  <c r="M216" i="150"/>
  <c r="G216" i="151"/>
  <c r="M90" i="150"/>
  <c r="L90" i="150"/>
  <c r="G90" i="151"/>
  <c r="M110" i="150"/>
  <c r="L110" i="150"/>
  <c r="G110" i="151"/>
  <c r="M191" i="149"/>
  <c r="L191" i="149"/>
  <c r="G191" i="150"/>
  <c r="L158" i="150"/>
  <c r="M158" i="150"/>
  <c r="G158" i="151"/>
  <c r="L159" i="150"/>
  <c r="M159" i="150"/>
  <c r="G159" i="151"/>
  <c r="L98" i="150"/>
  <c r="M98" i="150"/>
  <c r="G98" i="151"/>
  <c r="L117" i="150"/>
  <c r="M117" i="150"/>
  <c r="G117" i="151"/>
  <c r="M187" i="150"/>
  <c r="L187" i="150"/>
  <c r="G187" i="151"/>
  <c r="M99" i="150"/>
  <c r="L99" i="150"/>
  <c r="G99" i="151"/>
  <c r="L232" i="150"/>
  <c r="M232" i="150"/>
  <c r="G232" i="151"/>
  <c r="M225" i="150"/>
  <c r="L225" i="150"/>
  <c r="G225" i="151"/>
  <c r="L152" i="150"/>
  <c r="M152" i="150"/>
  <c r="G152" i="151"/>
  <c r="L101" i="150"/>
  <c r="G101" i="151"/>
  <c r="M101" i="150"/>
  <c r="M132" i="150"/>
  <c r="L132" i="150"/>
  <c r="G132" i="151"/>
  <c r="L95" i="149"/>
  <c r="G95" i="150"/>
  <c r="M95" i="149"/>
  <c r="M181" i="150"/>
  <c r="L181" i="150"/>
  <c r="G181" i="151"/>
  <c r="M189" i="150"/>
  <c r="L189" i="150"/>
  <c r="G189" i="151"/>
  <c r="L104" i="150"/>
  <c r="G104" i="151"/>
  <c r="M104" i="150"/>
  <c r="M94" i="150"/>
  <c r="L94" i="150"/>
  <c r="G94" i="151"/>
  <c r="L144" i="150"/>
  <c r="M144" i="150"/>
  <c r="G144" i="151"/>
  <c r="M222" i="150"/>
  <c r="L222" i="150"/>
  <c r="G222" i="151"/>
  <c r="L87" i="150"/>
  <c r="M87" i="150"/>
  <c r="G87" i="151"/>
  <c r="L123" i="150"/>
  <c r="M123" i="150"/>
  <c r="G123" i="151"/>
  <c r="L196" i="150"/>
  <c r="M196" i="150"/>
  <c r="G196" i="151"/>
  <c r="L209" i="150"/>
  <c r="M209" i="150"/>
  <c r="G209" i="151"/>
  <c r="L226" i="150"/>
  <c r="G226" i="151"/>
  <c r="M226" i="150"/>
  <c r="L93" i="150"/>
  <c r="M93" i="150"/>
  <c r="G93" i="151"/>
  <c r="L147" i="150"/>
  <c r="M147" i="150"/>
  <c r="G147" i="151"/>
  <c r="L122" i="149"/>
  <c r="M122" i="149"/>
  <c r="G122" i="150"/>
  <c r="M92" i="150"/>
  <c r="L92" i="150"/>
  <c r="G92" i="151"/>
  <c r="L178" i="150"/>
  <c r="M178" i="150"/>
  <c r="G178" i="151"/>
  <c r="M190" i="150"/>
  <c r="G190" i="151"/>
  <c r="L190" i="150"/>
  <c r="M137" i="150"/>
  <c r="L137" i="150"/>
  <c r="G137" i="151"/>
  <c r="M214" i="150"/>
  <c r="L214" i="150"/>
  <c r="G214" i="151"/>
  <c r="L105" i="149"/>
  <c r="M105" i="149"/>
  <c r="G105" i="150"/>
  <c r="G129" i="151"/>
  <c r="L129" i="150"/>
  <c r="M129" i="150"/>
  <c r="L213" i="150"/>
  <c r="M213" i="150"/>
  <c r="G213" i="151"/>
  <c r="L146" i="150"/>
  <c r="M146" i="150"/>
  <c r="G146" i="151"/>
  <c r="M160" i="150"/>
  <c r="L160" i="150"/>
  <c r="G160" i="151"/>
  <c r="L185" i="150"/>
  <c r="M185" i="150"/>
  <c r="G185" i="151"/>
  <c r="M89" i="150"/>
  <c r="L89" i="150"/>
  <c r="G89" i="151"/>
  <c r="L118" i="150"/>
  <c r="M118" i="150"/>
  <c r="G118" i="151"/>
  <c r="L229" i="149"/>
  <c r="M229" i="149"/>
  <c r="G229" i="150"/>
  <c r="L136" i="149"/>
  <c r="M136" i="149"/>
  <c r="G136" i="150"/>
  <c r="L188" i="150"/>
  <c r="M188" i="150"/>
  <c r="G188" i="151"/>
  <c r="M211" i="150"/>
  <c r="L211" i="150"/>
  <c r="G211" i="151"/>
  <c r="G163" i="151"/>
  <c r="M163" i="150"/>
  <c r="L163" i="150"/>
  <c r="M150" i="149"/>
  <c r="L150" i="149"/>
  <c r="G150" i="150"/>
  <c r="M157" i="149"/>
  <c r="L157" i="149"/>
  <c r="G157" i="150"/>
  <c r="M162" i="150"/>
  <c r="L162" i="150"/>
  <c r="G162" i="151"/>
  <c r="M221" i="149"/>
  <c r="L221" i="149"/>
  <c r="G221" i="150"/>
  <c r="L169" i="150"/>
  <c r="M169" i="150"/>
  <c r="G169" i="151"/>
  <c r="L151" i="149"/>
  <c r="M151" i="149"/>
  <c r="G151" i="150"/>
  <c r="L194" i="150"/>
  <c r="M194" i="150"/>
  <c r="G194" i="151"/>
  <c r="M198" i="150"/>
  <c r="L198" i="150"/>
  <c r="G198" i="151"/>
  <c r="L140" i="150"/>
  <c r="M140" i="150"/>
  <c r="G140" i="151"/>
  <c r="L168" i="150"/>
  <c r="M168" i="150"/>
  <c r="G168" i="151"/>
  <c r="L233" i="150"/>
  <c r="M233" i="150"/>
  <c r="G233" i="151"/>
  <c r="M180" i="149"/>
  <c r="L180" i="149"/>
  <c r="G180" i="150"/>
  <c r="M141" i="149"/>
  <c r="L141" i="149"/>
  <c r="G141" i="150"/>
  <c r="L130" i="150"/>
  <c r="M130" i="150"/>
  <c r="G130" i="151"/>
  <c r="M103" i="149"/>
  <c r="L103" i="149"/>
  <c r="G103" i="150"/>
  <c r="G133" i="151"/>
  <c r="L133" i="150"/>
  <c r="M133" i="150"/>
  <c r="L112" i="149"/>
  <c r="M112" i="149"/>
  <c r="G112" i="150"/>
  <c r="M107" i="149"/>
  <c r="L107" i="149"/>
  <c r="G107" i="150"/>
  <c r="L176" i="149"/>
  <c r="M176" i="149"/>
  <c r="G176" i="150"/>
  <c r="M179" i="149"/>
  <c r="L179" i="149"/>
  <c r="G179" i="150"/>
  <c r="M135" i="151"/>
  <c r="L135" i="151"/>
  <c r="G135" i="152"/>
  <c r="L83" i="150"/>
  <c r="G83" i="151"/>
  <c r="M83" i="150"/>
  <c r="M210" i="150"/>
  <c r="L210" i="150"/>
  <c r="G210" i="151"/>
  <c r="L238" i="150"/>
  <c r="M238" i="150"/>
  <c r="G238" i="151"/>
  <c r="L96" i="149"/>
  <c r="M96" i="149"/>
  <c r="G96" i="150"/>
  <c r="G192" i="151"/>
  <c r="M192" i="150"/>
  <c r="L192" i="150"/>
  <c r="M193" i="151"/>
  <c r="L193" i="151"/>
  <c r="G193" i="152"/>
  <c r="L119" i="149"/>
  <c r="G119" i="150"/>
  <c r="M119" i="149"/>
  <c r="M177" i="150"/>
  <c r="L177" i="150"/>
  <c r="G177" i="151"/>
  <c r="L166" i="150"/>
  <c r="M166" i="150"/>
  <c r="G166" i="151"/>
  <c r="L183" i="150"/>
  <c r="M183" i="150"/>
  <c r="G183" i="151"/>
  <c r="M200" i="150"/>
  <c r="L200" i="150"/>
  <c r="G200" i="151"/>
  <c r="M125" i="150"/>
  <c r="G125" i="151"/>
  <c r="L125" i="150"/>
  <c r="L167" i="149"/>
  <c r="M167" i="149"/>
  <c r="G167" i="150"/>
  <c r="M186" i="150"/>
  <c r="G186" i="151"/>
  <c r="L186" i="150"/>
  <c r="L197" i="150"/>
  <c r="M197" i="150"/>
  <c r="G197" i="151"/>
  <c r="L227" i="150"/>
  <c r="M227" i="150"/>
  <c r="G227" i="151"/>
  <c r="M128" i="150"/>
  <c r="L128" i="150"/>
  <c r="G128" i="151"/>
  <c r="L88" i="150"/>
  <c r="M88" i="150"/>
  <c r="G88" i="151"/>
  <c r="L171" i="149"/>
  <c r="M171" i="149"/>
  <c r="G171" i="150"/>
  <c r="L120" i="151"/>
  <c r="M120" i="151"/>
  <c r="G120" i="152"/>
  <c r="L139" i="149"/>
  <c r="M139" i="149"/>
  <c r="G139" i="150"/>
  <c r="L231" i="149"/>
  <c r="M231" i="149"/>
  <c r="G231" i="150"/>
  <c r="M121" i="150"/>
  <c r="L121" i="150"/>
  <c r="G121" i="151"/>
  <c r="L218" i="150"/>
  <c r="M218" i="150"/>
  <c r="G218" i="151"/>
  <c r="M153" i="150"/>
  <c r="L153" i="150"/>
  <c r="G153" i="151"/>
  <c r="M174" i="149"/>
  <c r="L174" i="149"/>
  <c r="G174" i="150"/>
  <c r="L172" i="150"/>
  <c r="M172" i="150"/>
  <c r="G172" i="151"/>
  <c r="M127" i="150"/>
  <c r="G127" i="151"/>
  <c r="L127" i="150"/>
  <c r="L91" i="150"/>
  <c r="M91" i="150"/>
  <c r="G91" i="151"/>
  <c r="M109" i="150"/>
  <c r="L109" i="150"/>
  <c r="G109" i="151"/>
  <c r="L237" i="150"/>
  <c r="M237" i="150"/>
  <c r="G237" i="151"/>
  <c r="L239" i="150"/>
  <c r="M239" i="150"/>
  <c r="G239" i="151"/>
  <c r="L223" i="150"/>
  <c r="M223" i="150"/>
  <c r="G223" i="151"/>
  <c r="L165" i="150"/>
  <c r="M165" i="150"/>
  <c r="G165" i="151"/>
  <c r="M207" i="150"/>
  <c r="L207" i="150"/>
  <c r="G207" i="151"/>
  <c r="L131" i="150"/>
  <c r="M131" i="150"/>
  <c r="G131" i="151"/>
  <c r="M205" i="150"/>
  <c r="L205" i="150"/>
  <c r="G205" i="151"/>
  <c r="L201" i="149"/>
  <c r="G201" i="150"/>
  <c r="M201" i="149"/>
  <c r="M161" i="150"/>
  <c r="L161" i="150"/>
  <c r="G161" i="151"/>
  <c r="M182" i="151"/>
  <c r="L182" i="151"/>
  <c r="G182" i="152"/>
  <c r="L224" i="150"/>
  <c r="M224" i="150"/>
  <c r="G224" i="151"/>
  <c r="M113" i="150"/>
  <c r="L113" i="150"/>
  <c r="G113" i="151"/>
  <c r="L86" i="150"/>
  <c r="M86" i="150"/>
  <c r="G86" i="151"/>
  <c r="L100" i="150"/>
  <c r="M100" i="150"/>
  <c r="G100" i="151"/>
  <c r="L106" i="150"/>
  <c r="M106" i="150"/>
  <c r="G106" i="151"/>
  <c r="M124" i="150"/>
  <c r="L124" i="150"/>
  <c r="G124" i="151"/>
  <c r="M138" i="150"/>
  <c r="L138" i="150"/>
  <c r="G138" i="151"/>
  <c r="M85" i="149"/>
  <c r="L85" i="149"/>
  <c r="G85" i="150"/>
  <c r="M170" i="149"/>
  <c r="L170" i="149"/>
  <c r="G170" i="150"/>
  <c r="M228" i="149"/>
  <c r="L228" i="149"/>
  <c r="G228" i="150"/>
  <c r="M184" i="150"/>
  <c r="L184" i="150"/>
  <c r="G184" i="151"/>
  <c r="L102" i="150"/>
  <c r="G102" i="151"/>
  <c r="M102" i="150"/>
  <c r="M234" i="150"/>
  <c r="L234" i="150"/>
  <c r="G234" i="151"/>
  <c r="M134" i="150"/>
  <c r="L134" i="150"/>
  <c r="G134" i="151"/>
  <c r="G199" i="150"/>
  <c r="L199" i="149"/>
  <c r="M199" i="149"/>
  <c r="L115" i="150"/>
  <c r="M115" i="150"/>
  <c r="G115" i="151"/>
  <c r="L235" i="150"/>
  <c r="M235" i="150"/>
  <c r="G235" i="151"/>
  <c r="L195" i="149"/>
  <c r="M195" i="149"/>
  <c r="G195" i="150"/>
  <c r="L97" i="150"/>
  <c r="M97" i="150"/>
  <c r="G97" i="151"/>
  <c r="L217" i="150"/>
  <c r="M217" i="150"/>
  <c r="G217" i="151"/>
  <c r="M156" i="150"/>
  <c r="L156" i="150"/>
  <c r="G156" i="151"/>
  <c r="M215" i="151"/>
  <c r="L215" i="151"/>
  <c r="G215" i="152"/>
  <c r="M230" i="150"/>
  <c r="G230" i="151"/>
  <c r="L230" i="150"/>
  <c r="M220" i="150"/>
  <c r="L220" i="150"/>
  <c r="G220" i="151"/>
  <c r="M145" i="150"/>
  <c r="L145" i="150"/>
  <c r="G145" i="151"/>
  <c r="L208" i="149"/>
  <c r="M208" i="149"/>
  <c r="G208" i="150"/>
  <c r="M203" i="150"/>
  <c r="L203" i="150"/>
  <c r="G203" i="151"/>
  <c r="M155" i="150"/>
  <c r="L155" i="150"/>
  <c r="G155" i="151"/>
  <c r="M116" i="149"/>
  <c r="L116" i="149"/>
  <c r="G116" i="150"/>
  <c r="M84" i="150"/>
  <c r="L84" i="150"/>
  <c r="G84" i="151"/>
  <c r="M111" i="149"/>
  <c r="L111" i="149"/>
  <c r="G111" i="150"/>
  <c r="M108" i="150"/>
  <c r="L108" i="150"/>
  <c r="G108" i="151"/>
  <c r="L219" i="150"/>
  <c r="M219" i="150"/>
  <c r="G219" i="151"/>
  <c r="L142" i="149"/>
  <c r="M142" i="149"/>
  <c r="G142" i="150"/>
  <c r="M126" i="150"/>
  <c r="L126" i="150"/>
  <c r="G126" i="151"/>
  <c r="M236" i="150"/>
  <c r="L236" i="150"/>
  <c r="G236" i="151"/>
  <c r="L148" i="149"/>
  <c r="M148" i="149"/>
  <c r="G148" i="150"/>
  <c r="M114" i="150"/>
  <c r="L114" i="150"/>
  <c r="G114" i="151"/>
  <c r="L208" i="150" l="1"/>
  <c r="M208" i="150"/>
  <c r="G208" i="151"/>
  <c r="L236" i="151"/>
  <c r="M236" i="151"/>
  <c r="G236" i="152"/>
  <c r="M111" i="150"/>
  <c r="L111" i="150"/>
  <c r="G111" i="151"/>
  <c r="L203" i="151"/>
  <c r="M203" i="151"/>
  <c r="G203" i="152"/>
  <c r="M97" i="151"/>
  <c r="L97" i="151"/>
  <c r="G97" i="152"/>
  <c r="L148" i="150"/>
  <c r="M148" i="150"/>
  <c r="G148" i="151"/>
  <c r="M219" i="151"/>
  <c r="L219" i="151"/>
  <c r="G219" i="152"/>
  <c r="M155" i="151"/>
  <c r="L155" i="151"/>
  <c r="G155" i="152"/>
  <c r="M220" i="151"/>
  <c r="L220" i="151"/>
  <c r="G220" i="152"/>
  <c r="L230" i="151"/>
  <c r="M230" i="151"/>
  <c r="G230" i="152"/>
  <c r="M217" i="151"/>
  <c r="L217" i="151"/>
  <c r="G217" i="152"/>
  <c r="M115" i="151"/>
  <c r="L115" i="151"/>
  <c r="G115" i="152"/>
  <c r="M85" i="150"/>
  <c r="L85" i="150"/>
  <c r="G85" i="151"/>
  <c r="L100" i="151"/>
  <c r="G100" i="152"/>
  <c r="M100" i="151"/>
  <c r="L161" i="151"/>
  <c r="M161" i="151"/>
  <c r="G161" i="152"/>
  <c r="M201" i="150"/>
  <c r="L201" i="150"/>
  <c r="G201" i="151"/>
  <c r="M207" i="151"/>
  <c r="L207" i="151"/>
  <c r="G207" i="152"/>
  <c r="L237" i="151"/>
  <c r="M237" i="151"/>
  <c r="G237" i="152"/>
  <c r="L172" i="151"/>
  <c r="M172" i="151"/>
  <c r="G172" i="152"/>
  <c r="M121" i="151"/>
  <c r="L121" i="151"/>
  <c r="G121" i="152"/>
  <c r="M171" i="150"/>
  <c r="L171" i="150"/>
  <c r="G171" i="151"/>
  <c r="M197" i="151"/>
  <c r="L197" i="151"/>
  <c r="G197" i="152"/>
  <c r="M186" i="151"/>
  <c r="L186" i="151"/>
  <c r="G186" i="152"/>
  <c r="M200" i="151"/>
  <c r="L200" i="151"/>
  <c r="G200" i="152"/>
  <c r="L192" i="151"/>
  <c r="G192" i="152"/>
  <c r="M192" i="151"/>
  <c r="M238" i="151"/>
  <c r="L238" i="151"/>
  <c r="G238" i="152"/>
  <c r="L176" i="150"/>
  <c r="M176" i="150"/>
  <c r="G176" i="151"/>
  <c r="M103" i="150"/>
  <c r="L103" i="150"/>
  <c r="G103" i="151"/>
  <c r="L233" i="151"/>
  <c r="M233" i="151"/>
  <c r="G233" i="152"/>
  <c r="L194" i="151"/>
  <c r="M194" i="151"/>
  <c r="G194" i="152"/>
  <c r="L162" i="151"/>
  <c r="M162" i="151"/>
  <c r="G162" i="152"/>
  <c r="L211" i="151"/>
  <c r="M211" i="151"/>
  <c r="G211" i="152"/>
  <c r="L118" i="151"/>
  <c r="M118" i="151"/>
  <c r="G118" i="152"/>
  <c r="L146" i="151"/>
  <c r="M146" i="151"/>
  <c r="G146" i="152"/>
  <c r="L129" i="151"/>
  <c r="M129" i="151"/>
  <c r="G129" i="152"/>
  <c r="L214" i="151"/>
  <c r="M214" i="151"/>
  <c r="G214" i="152"/>
  <c r="M92" i="151"/>
  <c r="L92" i="151"/>
  <c r="G92" i="152"/>
  <c r="M87" i="151"/>
  <c r="L87" i="151"/>
  <c r="G87" i="152"/>
  <c r="L132" i="151"/>
  <c r="M132" i="151"/>
  <c r="G132" i="152"/>
  <c r="M101" i="151"/>
  <c r="L101" i="151"/>
  <c r="G101" i="152"/>
  <c r="M232" i="151"/>
  <c r="L232" i="151"/>
  <c r="G232" i="152"/>
  <c r="L98" i="151"/>
  <c r="M98" i="151"/>
  <c r="G98" i="152"/>
  <c r="M110" i="151"/>
  <c r="L110" i="151"/>
  <c r="G110" i="152"/>
  <c r="M202" i="150"/>
  <c r="G202" i="151"/>
  <c r="L202" i="150"/>
  <c r="L164" i="150"/>
  <c r="M164" i="150"/>
  <c r="G164" i="151"/>
  <c r="M154" i="151"/>
  <c r="L154" i="151"/>
  <c r="G154" i="152"/>
  <c r="L215" i="152"/>
  <c r="M215" i="152"/>
  <c r="G215" i="153"/>
  <c r="M195" i="150"/>
  <c r="L195" i="150"/>
  <c r="G195" i="151"/>
  <c r="L114" i="151"/>
  <c r="M114" i="151"/>
  <c r="G114" i="152"/>
  <c r="M142" i="150"/>
  <c r="L142" i="150"/>
  <c r="G142" i="151"/>
  <c r="M116" i="150"/>
  <c r="L116" i="150"/>
  <c r="G116" i="151"/>
  <c r="G145" i="152"/>
  <c r="L145" i="151"/>
  <c r="M145" i="151"/>
  <c r="L156" i="151"/>
  <c r="M156" i="151"/>
  <c r="G156" i="152"/>
  <c r="L235" i="151"/>
  <c r="M235" i="151"/>
  <c r="G235" i="152"/>
  <c r="M199" i="150"/>
  <c r="L199" i="150"/>
  <c r="G199" i="151"/>
  <c r="L234" i="151"/>
  <c r="M234" i="151"/>
  <c r="G234" i="152"/>
  <c r="L102" i="151"/>
  <c r="M102" i="151"/>
  <c r="G102" i="152"/>
  <c r="L170" i="150"/>
  <c r="M170" i="150"/>
  <c r="G170" i="151"/>
  <c r="M106" i="151"/>
  <c r="L106" i="151"/>
  <c r="G106" i="152"/>
  <c r="M182" i="152"/>
  <c r="L182" i="152"/>
  <c r="G182" i="153"/>
  <c r="M131" i="151"/>
  <c r="L131" i="151"/>
  <c r="G131" i="152"/>
  <c r="M239" i="151"/>
  <c r="L239" i="151"/>
  <c r="G239" i="152"/>
  <c r="M218" i="151"/>
  <c r="G218" i="152"/>
  <c r="L218" i="151"/>
  <c r="L120" i="152"/>
  <c r="M120" i="152"/>
  <c r="G120" i="153"/>
  <c r="L227" i="151"/>
  <c r="M227" i="151"/>
  <c r="G227" i="152"/>
  <c r="M177" i="151"/>
  <c r="L177" i="151"/>
  <c r="G177" i="152"/>
  <c r="M119" i="150"/>
  <c r="L119" i="150"/>
  <c r="G119" i="151"/>
  <c r="M96" i="150"/>
  <c r="L96" i="150"/>
  <c r="G96" i="151"/>
  <c r="L179" i="150"/>
  <c r="M179" i="150"/>
  <c r="G179" i="151"/>
  <c r="M180" i="150"/>
  <c r="L180" i="150"/>
  <c r="G180" i="151"/>
  <c r="M198" i="151"/>
  <c r="L198" i="151"/>
  <c r="G198" i="152"/>
  <c r="L221" i="150"/>
  <c r="M221" i="150"/>
  <c r="G221" i="151"/>
  <c r="L229" i="150"/>
  <c r="M229" i="150"/>
  <c r="G229" i="151"/>
  <c r="M160" i="151"/>
  <c r="L160" i="151"/>
  <c r="G160" i="152"/>
  <c r="M105" i="150"/>
  <c r="L105" i="150"/>
  <c r="G105" i="151"/>
  <c r="M178" i="151"/>
  <c r="L178" i="151"/>
  <c r="G178" i="152"/>
  <c r="L93" i="151"/>
  <c r="M93" i="151"/>
  <c r="G93" i="152"/>
  <c r="L226" i="151"/>
  <c r="M226" i="151"/>
  <c r="G226" i="152"/>
  <c r="M123" i="151"/>
  <c r="L123" i="151"/>
  <c r="G123" i="152"/>
  <c r="L94" i="151"/>
  <c r="M94" i="151"/>
  <c r="G94" i="152"/>
  <c r="M104" i="151"/>
  <c r="L104" i="151"/>
  <c r="G104" i="152"/>
  <c r="L225" i="151"/>
  <c r="M225" i="151"/>
  <c r="G225" i="152"/>
  <c r="L117" i="151"/>
  <c r="M117" i="151"/>
  <c r="G117" i="152"/>
  <c r="L191" i="150"/>
  <c r="M191" i="150"/>
  <c r="G191" i="151"/>
  <c r="M212" i="151"/>
  <c r="L212" i="151"/>
  <c r="G212" i="152"/>
  <c r="M204" i="151"/>
  <c r="L204" i="151"/>
  <c r="G204" i="152"/>
  <c r="L173" i="151"/>
  <c r="M173" i="151"/>
  <c r="G173" i="152"/>
  <c r="M126" i="151"/>
  <c r="L126" i="151"/>
  <c r="G126" i="152"/>
  <c r="G84" i="152"/>
  <c r="L84" i="151"/>
  <c r="M84" i="151"/>
  <c r="M134" i="151"/>
  <c r="L134" i="151"/>
  <c r="G134" i="152"/>
  <c r="L228" i="150"/>
  <c r="M228" i="150"/>
  <c r="G228" i="151"/>
  <c r="L124" i="151"/>
  <c r="M124" i="151"/>
  <c r="G124" i="152"/>
  <c r="M113" i="151"/>
  <c r="L113" i="151"/>
  <c r="G113" i="152"/>
  <c r="M224" i="151"/>
  <c r="L224" i="151"/>
  <c r="G224" i="152"/>
  <c r="M205" i="151"/>
  <c r="L205" i="151"/>
  <c r="G205" i="152"/>
  <c r="L223" i="151"/>
  <c r="M223" i="151"/>
  <c r="G223" i="152"/>
  <c r="M91" i="151"/>
  <c r="L91" i="151"/>
  <c r="G91" i="152"/>
  <c r="L127" i="151"/>
  <c r="M127" i="151"/>
  <c r="G127" i="152"/>
  <c r="M153" i="151"/>
  <c r="L153" i="151"/>
  <c r="G153" i="152"/>
  <c r="L139" i="150"/>
  <c r="M139" i="150"/>
  <c r="G139" i="151"/>
  <c r="L128" i="151"/>
  <c r="M128" i="151"/>
  <c r="G128" i="152"/>
  <c r="L167" i="150"/>
  <c r="M167" i="150"/>
  <c r="G167" i="151"/>
  <c r="L125" i="151"/>
  <c r="M125" i="151"/>
  <c r="G125" i="152"/>
  <c r="M166" i="151"/>
  <c r="L166" i="151"/>
  <c r="G166" i="152"/>
  <c r="M135" i="152"/>
  <c r="L135" i="152"/>
  <c r="G135" i="153"/>
  <c r="L112" i="150"/>
  <c r="M112" i="150"/>
  <c r="G112" i="151"/>
  <c r="M141" i="150"/>
  <c r="L141" i="150"/>
  <c r="G141" i="151"/>
  <c r="L140" i="151"/>
  <c r="M140" i="151"/>
  <c r="G140" i="152"/>
  <c r="L169" i="151"/>
  <c r="G169" i="152"/>
  <c r="M169" i="151"/>
  <c r="M150" i="150"/>
  <c r="G150" i="151"/>
  <c r="L150" i="150"/>
  <c r="M136" i="150"/>
  <c r="L136" i="150"/>
  <c r="G136" i="151"/>
  <c r="L185" i="151"/>
  <c r="M185" i="151"/>
  <c r="G185" i="152"/>
  <c r="L147" i="151"/>
  <c r="M147" i="151"/>
  <c r="G147" i="152"/>
  <c r="M196" i="151"/>
  <c r="L196" i="151"/>
  <c r="G196" i="152"/>
  <c r="M144" i="151"/>
  <c r="L144" i="151"/>
  <c r="G144" i="152"/>
  <c r="L181" i="151"/>
  <c r="M181" i="151"/>
  <c r="G181" i="152"/>
  <c r="L95" i="150"/>
  <c r="M95" i="150"/>
  <c r="G95" i="151"/>
  <c r="L152" i="151"/>
  <c r="M152" i="151"/>
  <c r="G152" i="152"/>
  <c r="L187" i="151"/>
  <c r="M187" i="151"/>
  <c r="G187" i="152"/>
  <c r="L158" i="151"/>
  <c r="M158" i="151"/>
  <c r="G158" i="152"/>
  <c r="M216" i="151"/>
  <c r="L216" i="151"/>
  <c r="G216" i="152"/>
  <c r="L175" i="152"/>
  <c r="M175" i="152"/>
  <c r="G175" i="153"/>
  <c r="L143" i="150"/>
  <c r="M143" i="150"/>
  <c r="G143" i="151"/>
  <c r="L108" i="151"/>
  <c r="M108" i="151"/>
  <c r="G108" i="152"/>
  <c r="M184" i="151"/>
  <c r="G184" i="152"/>
  <c r="L184" i="151"/>
  <c r="M138" i="151"/>
  <c r="L138" i="151"/>
  <c r="G138" i="152"/>
  <c r="L86" i="151"/>
  <c r="M86" i="151"/>
  <c r="G86" i="152"/>
  <c r="M165" i="151"/>
  <c r="L165" i="151"/>
  <c r="G165" i="152"/>
  <c r="L109" i="151"/>
  <c r="G109" i="152"/>
  <c r="M109" i="151"/>
  <c r="L174" i="150"/>
  <c r="M174" i="150"/>
  <c r="G174" i="151"/>
  <c r="M231" i="150"/>
  <c r="G231" i="151"/>
  <c r="L231" i="150"/>
  <c r="L88" i="151"/>
  <c r="M88" i="151"/>
  <c r="G88" i="152"/>
  <c r="L183" i="151"/>
  <c r="M183" i="151"/>
  <c r="G183" i="152"/>
  <c r="L193" i="152"/>
  <c r="M193" i="152"/>
  <c r="G193" i="153"/>
  <c r="L210" i="151"/>
  <c r="M210" i="151"/>
  <c r="G210" i="152"/>
  <c r="L83" i="151"/>
  <c r="M83" i="151"/>
  <c r="G83" i="152"/>
  <c r="L107" i="150"/>
  <c r="M107" i="150"/>
  <c r="G107" i="151"/>
  <c r="L133" i="151"/>
  <c r="M133" i="151"/>
  <c r="G133" i="152"/>
  <c r="L130" i="151"/>
  <c r="M130" i="151"/>
  <c r="G130" i="152"/>
  <c r="L168" i="151"/>
  <c r="M168" i="151"/>
  <c r="G168" i="152"/>
  <c r="G151" i="151"/>
  <c r="M151" i="150"/>
  <c r="L151" i="150"/>
  <c r="L157" i="150"/>
  <c r="M157" i="150"/>
  <c r="G157" i="151"/>
  <c r="L163" i="151"/>
  <c r="M163" i="151"/>
  <c r="G163" i="152"/>
  <c r="L188" i="151"/>
  <c r="M188" i="151"/>
  <c r="G188" i="152"/>
  <c r="M89" i="151"/>
  <c r="L89" i="151"/>
  <c r="G89" i="152"/>
  <c r="M213" i="151"/>
  <c r="L213" i="151"/>
  <c r="G213" i="152"/>
  <c r="G137" i="152"/>
  <c r="M137" i="151"/>
  <c r="L137" i="151"/>
  <c r="M190" i="151"/>
  <c r="L190" i="151"/>
  <c r="G190" i="152"/>
  <c r="L122" i="150"/>
  <c r="M122" i="150"/>
  <c r="G122" i="151"/>
  <c r="M209" i="151"/>
  <c r="L209" i="151"/>
  <c r="G209" i="152"/>
  <c r="M222" i="151"/>
  <c r="L222" i="151"/>
  <c r="G222" i="152"/>
  <c r="M189" i="151"/>
  <c r="L189" i="151"/>
  <c r="G189" i="152"/>
  <c r="L99" i="151"/>
  <c r="M99" i="151"/>
  <c r="G99" i="152"/>
  <c r="L159" i="151"/>
  <c r="M159" i="151"/>
  <c r="G159" i="152"/>
  <c r="M90" i="151"/>
  <c r="L90" i="151"/>
  <c r="G90" i="152"/>
  <c r="L149" i="151"/>
  <c r="M149" i="151"/>
  <c r="G149" i="152"/>
  <c r="L206" i="151"/>
  <c r="M206" i="151"/>
  <c r="G206" i="152"/>
  <c r="L90" i="152" l="1"/>
  <c r="G90" i="153"/>
  <c r="M90" i="152"/>
  <c r="L222" i="152"/>
  <c r="M222" i="152"/>
  <c r="G222" i="153"/>
  <c r="L163" i="152"/>
  <c r="M163" i="152"/>
  <c r="G163" i="153"/>
  <c r="M130" i="152"/>
  <c r="G130" i="153"/>
  <c r="L130" i="152"/>
  <c r="L193" i="153"/>
  <c r="M193" i="153"/>
  <c r="G193" i="154"/>
  <c r="M174" i="151"/>
  <c r="L174" i="151"/>
  <c r="G174" i="152"/>
  <c r="L149" i="152"/>
  <c r="M149" i="152"/>
  <c r="G149" i="153"/>
  <c r="M189" i="152"/>
  <c r="L189" i="152"/>
  <c r="G189" i="153"/>
  <c r="L190" i="152"/>
  <c r="M190" i="152"/>
  <c r="G190" i="153"/>
  <c r="L188" i="152"/>
  <c r="M188" i="152"/>
  <c r="G188" i="153"/>
  <c r="L168" i="152"/>
  <c r="M168" i="152"/>
  <c r="G168" i="153"/>
  <c r="L83" i="152"/>
  <c r="M83" i="152"/>
  <c r="G83" i="153"/>
  <c r="G210" i="153"/>
  <c r="L210" i="152"/>
  <c r="M210" i="152"/>
  <c r="M86" i="152"/>
  <c r="L86" i="152"/>
  <c r="G86" i="153"/>
  <c r="M143" i="151"/>
  <c r="L143" i="151"/>
  <c r="G143" i="152"/>
  <c r="M187" i="152"/>
  <c r="L187" i="152"/>
  <c r="G187" i="153"/>
  <c r="M144" i="152"/>
  <c r="L144" i="152"/>
  <c r="G144" i="153"/>
  <c r="M136" i="151"/>
  <c r="L136" i="151"/>
  <c r="G136" i="152"/>
  <c r="M150" i="151"/>
  <c r="G150" i="152"/>
  <c r="L150" i="151"/>
  <c r="L141" i="151"/>
  <c r="M141" i="151"/>
  <c r="G141" i="152"/>
  <c r="L167" i="151"/>
  <c r="G167" i="152"/>
  <c r="M167" i="151"/>
  <c r="M127" i="152"/>
  <c r="L127" i="152"/>
  <c r="G127" i="153"/>
  <c r="L224" i="152"/>
  <c r="M224" i="152"/>
  <c r="G224" i="153"/>
  <c r="G134" i="153"/>
  <c r="L134" i="152"/>
  <c r="M134" i="152"/>
  <c r="L204" i="152"/>
  <c r="M204" i="152"/>
  <c r="G204" i="153"/>
  <c r="M225" i="152"/>
  <c r="L225" i="152"/>
  <c r="G225" i="153"/>
  <c r="L226" i="152"/>
  <c r="M226" i="152"/>
  <c r="G226" i="153"/>
  <c r="M160" i="152"/>
  <c r="L160" i="152"/>
  <c r="G160" i="153"/>
  <c r="M180" i="151"/>
  <c r="L180" i="151"/>
  <c r="G180" i="152"/>
  <c r="M177" i="152"/>
  <c r="L177" i="152"/>
  <c r="G177" i="153"/>
  <c r="M239" i="152"/>
  <c r="L239" i="152"/>
  <c r="G239" i="153"/>
  <c r="M170" i="151"/>
  <c r="L170" i="151"/>
  <c r="G170" i="152"/>
  <c r="L235" i="152"/>
  <c r="M235" i="152"/>
  <c r="G235" i="153"/>
  <c r="L145" i="152"/>
  <c r="M145" i="152"/>
  <c r="G145" i="153"/>
  <c r="M142" i="151"/>
  <c r="L142" i="151"/>
  <c r="G142" i="152"/>
  <c r="L154" i="152"/>
  <c r="M154" i="152"/>
  <c r="G154" i="153"/>
  <c r="M98" i="152"/>
  <c r="L98" i="152"/>
  <c r="G98" i="153"/>
  <c r="L87" i="152"/>
  <c r="M87" i="152"/>
  <c r="G87" i="153"/>
  <c r="M146" i="152"/>
  <c r="L146" i="152"/>
  <c r="G146" i="153"/>
  <c r="L194" i="152"/>
  <c r="M194" i="152"/>
  <c r="G194" i="153"/>
  <c r="M171" i="151"/>
  <c r="L171" i="151"/>
  <c r="G171" i="152"/>
  <c r="G207" i="153"/>
  <c r="L207" i="152"/>
  <c r="M207" i="152"/>
  <c r="M85" i="151"/>
  <c r="L85" i="151"/>
  <c r="G85" i="152"/>
  <c r="M220" i="152"/>
  <c r="L220" i="152"/>
  <c r="G220" i="153"/>
  <c r="L97" i="152"/>
  <c r="M97" i="152"/>
  <c r="G97" i="153"/>
  <c r="L208" i="151"/>
  <c r="M208" i="151"/>
  <c r="G208" i="152"/>
  <c r="M137" i="152"/>
  <c r="L137" i="152"/>
  <c r="G137" i="153"/>
  <c r="M231" i="151"/>
  <c r="L231" i="151"/>
  <c r="G231" i="152"/>
  <c r="M165" i="152"/>
  <c r="L165" i="152"/>
  <c r="G165" i="153"/>
  <c r="L108" i="152"/>
  <c r="M108" i="152"/>
  <c r="G108" i="153"/>
  <c r="G158" i="153"/>
  <c r="L158" i="152"/>
  <c r="M158" i="152"/>
  <c r="L181" i="152"/>
  <c r="M181" i="152"/>
  <c r="G181" i="153"/>
  <c r="G185" i="153"/>
  <c r="M185" i="152"/>
  <c r="L185" i="152"/>
  <c r="L140" i="152"/>
  <c r="M140" i="152"/>
  <c r="G140" i="153"/>
  <c r="G125" i="153"/>
  <c r="M125" i="152"/>
  <c r="L125" i="152"/>
  <c r="L153" i="152"/>
  <c r="M153" i="152"/>
  <c r="G153" i="153"/>
  <c r="M205" i="152"/>
  <c r="L205" i="152"/>
  <c r="G205" i="153"/>
  <c r="L228" i="151"/>
  <c r="M228" i="151"/>
  <c r="G228" i="152"/>
  <c r="M84" i="152"/>
  <c r="L84" i="152"/>
  <c r="G84" i="153"/>
  <c r="L173" i="152"/>
  <c r="M173" i="152"/>
  <c r="G173" i="153"/>
  <c r="M117" i="152"/>
  <c r="L117" i="152"/>
  <c r="G117" i="153"/>
  <c r="M123" i="152"/>
  <c r="L123" i="152"/>
  <c r="G123" i="153"/>
  <c r="M105" i="151"/>
  <c r="L105" i="151"/>
  <c r="G105" i="152"/>
  <c r="G198" i="153"/>
  <c r="M198" i="152"/>
  <c r="L198" i="152"/>
  <c r="L119" i="151"/>
  <c r="M119" i="151"/>
  <c r="G119" i="152"/>
  <c r="M106" i="152"/>
  <c r="L106" i="152"/>
  <c r="G106" i="153"/>
  <c r="L199" i="151"/>
  <c r="M199" i="151"/>
  <c r="G199" i="152"/>
  <c r="L116" i="151"/>
  <c r="M116" i="151"/>
  <c r="G116" i="152"/>
  <c r="M215" i="153"/>
  <c r="L215" i="153"/>
  <c r="G215" i="154"/>
  <c r="L110" i="152"/>
  <c r="M110" i="152"/>
  <c r="G110" i="153"/>
  <c r="G132" i="153"/>
  <c r="L132" i="152"/>
  <c r="M132" i="152"/>
  <c r="G129" i="153"/>
  <c r="L129" i="152"/>
  <c r="M129" i="152"/>
  <c r="L162" i="152"/>
  <c r="M162" i="152"/>
  <c r="G162" i="153"/>
  <c r="M176" i="151"/>
  <c r="L176" i="151"/>
  <c r="G176" i="152"/>
  <c r="L238" i="152"/>
  <c r="G238" i="153"/>
  <c r="M238" i="152"/>
  <c r="M192" i="152"/>
  <c r="L192" i="152"/>
  <c r="G192" i="153"/>
  <c r="M197" i="152"/>
  <c r="L197" i="152"/>
  <c r="G197" i="153"/>
  <c r="M237" i="152"/>
  <c r="L237" i="152"/>
  <c r="G237" i="153"/>
  <c r="G230" i="153"/>
  <c r="M230" i="152"/>
  <c r="L230" i="152"/>
  <c r="M148" i="151"/>
  <c r="G148" i="152"/>
  <c r="L148" i="151"/>
  <c r="M236" i="152"/>
  <c r="L236" i="152"/>
  <c r="G236" i="153"/>
  <c r="M206" i="152"/>
  <c r="L206" i="152"/>
  <c r="G206" i="153"/>
  <c r="L99" i="152"/>
  <c r="M99" i="152"/>
  <c r="G99" i="153"/>
  <c r="M122" i="151"/>
  <c r="L122" i="151"/>
  <c r="G122" i="152"/>
  <c r="M89" i="152"/>
  <c r="L89" i="152"/>
  <c r="G89" i="153"/>
  <c r="L107" i="151"/>
  <c r="M107" i="151"/>
  <c r="G107" i="152"/>
  <c r="M88" i="152"/>
  <c r="L88" i="152"/>
  <c r="G88" i="153"/>
  <c r="M159" i="152"/>
  <c r="L159" i="152"/>
  <c r="G159" i="153"/>
  <c r="L209" i="152"/>
  <c r="M209" i="152"/>
  <c r="G209" i="153"/>
  <c r="M213" i="152"/>
  <c r="G213" i="153"/>
  <c r="L213" i="152"/>
  <c r="L157" i="151"/>
  <c r="M157" i="151"/>
  <c r="G157" i="152"/>
  <c r="L133" i="152"/>
  <c r="M133" i="152"/>
  <c r="G133" i="153"/>
  <c r="M183" i="152"/>
  <c r="L183" i="152"/>
  <c r="G183" i="153"/>
  <c r="M216" i="152"/>
  <c r="L216" i="152"/>
  <c r="G216" i="153"/>
  <c r="L95" i="151"/>
  <c r="M95" i="151"/>
  <c r="G95" i="152"/>
  <c r="M147" i="152"/>
  <c r="L147" i="152"/>
  <c r="G147" i="153"/>
  <c r="G135" i="154"/>
  <c r="L135" i="153"/>
  <c r="M135" i="153"/>
  <c r="M166" i="152"/>
  <c r="L166" i="152"/>
  <c r="G166" i="153"/>
  <c r="M139" i="151"/>
  <c r="L139" i="151"/>
  <c r="G139" i="152"/>
  <c r="L223" i="152"/>
  <c r="M223" i="152"/>
  <c r="G223" i="153"/>
  <c r="L124" i="152"/>
  <c r="M124" i="152"/>
  <c r="G124" i="153"/>
  <c r="M126" i="152"/>
  <c r="L126" i="152"/>
  <c r="G126" i="153"/>
  <c r="L191" i="151"/>
  <c r="G191" i="152"/>
  <c r="M191" i="151"/>
  <c r="M94" i="152"/>
  <c r="L94" i="152"/>
  <c r="G94" i="153"/>
  <c r="M178" i="152"/>
  <c r="L178" i="152"/>
  <c r="G178" i="153"/>
  <c r="M221" i="151"/>
  <c r="L221" i="151"/>
  <c r="G221" i="152"/>
  <c r="L96" i="151"/>
  <c r="M96" i="151"/>
  <c r="G96" i="152"/>
  <c r="L120" i="153"/>
  <c r="M120" i="153"/>
  <c r="G120" i="154"/>
  <c r="L218" i="152"/>
  <c r="M218" i="152"/>
  <c r="G218" i="153"/>
  <c r="M182" i="153"/>
  <c r="L182" i="153"/>
  <c r="G182" i="154"/>
  <c r="M234" i="152"/>
  <c r="L234" i="152"/>
  <c r="G234" i="153"/>
  <c r="L195" i="151"/>
  <c r="M195" i="151"/>
  <c r="G195" i="152"/>
  <c r="L101" i="152"/>
  <c r="M101" i="152"/>
  <c r="G101" i="153"/>
  <c r="L214" i="152"/>
  <c r="M214" i="152"/>
  <c r="G214" i="153"/>
  <c r="M211" i="152"/>
  <c r="L211" i="152"/>
  <c r="G211" i="153"/>
  <c r="L103" i="151"/>
  <c r="M103" i="151"/>
  <c r="G103" i="152"/>
  <c r="M186" i="152"/>
  <c r="L186" i="152"/>
  <c r="G186" i="153"/>
  <c r="G172" i="153"/>
  <c r="L172" i="152"/>
  <c r="M172" i="152"/>
  <c r="L161" i="152"/>
  <c r="M161" i="152"/>
  <c r="G161" i="153"/>
  <c r="L100" i="152"/>
  <c r="M100" i="152"/>
  <c r="G100" i="153"/>
  <c r="L217" i="152"/>
  <c r="M217" i="152"/>
  <c r="G217" i="153"/>
  <c r="M219" i="152"/>
  <c r="L219" i="152"/>
  <c r="G219" i="153"/>
  <c r="L111" i="151"/>
  <c r="M111" i="151"/>
  <c r="G111" i="152"/>
  <c r="L151" i="151"/>
  <c r="G151" i="152"/>
  <c r="M151" i="151"/>
  <c r="L109" i="152"/>
  <c r="M109" i="152"/>
  <c r="G109" i="153"/>
  <c r="M138" i="152"/>
  <c r="L138" i="152"/>
  <c r="G138" i="153"/>
  <c r="L184" i="152"/>
  <c r="M184" i="152"/>
  <c r="G184" i="153"/>
  <c r="L175" i="153"/>
  <c r="M175" i="153"/>
  <c r="G175" i="154"/>
  <c r="L152" i="152"/>
  <c r="M152" i="152"/>
  <c r="G152" i="153"/>
  <c r="M196" i="152"/>
  <c r="L196" i="152"/>
  <c r="G196" i="153"/>
  <c r="L169" i="152"/>
  <c r="M169" i="152"/>
  <c r="G169" i="153"/>
  <c r="M112" i="151"/>
  <c r="L112" i="151"/>
  <c r="G112" i="152"/>
  <c r="L128" i="152"/>
  <c r="G128" i="153"/>
  <c r="M128" i="152"/>
  <c r="M91" i="152"/>
  <c r="L91" i="152"/>
  <c r="G91" i="153"/>
  <c r="M113" i="152"/>
  <c r="L113" i="152"/>
  <c r="G113" i="153"/>
  <c r="M212" i="152"/>
  <c r="L212" i="152"/>
  <c r="G212" i="153"/>
  <c r="M104" i="152"/>
  <c r="G104" i="153"/>
  <c r="L104" i="152"/>
  <c r="L93" i="152"/>
  <c r="M93" i="152"/>
  <c r="G93" i="153"/>
  <c r="M229" i="151"/>
  <c r="L229" i="151"/>
  <c r="G229" i="152"/>
  <c r="L179" i="151"/>
  <c r="M179" i="151"/>
  <c r="G179" i="152"/>
  <c r="L227" i="152"/>
  <c r="M227" i="152"/>
  <c r="G227" i="153"/>
  <c r="M131" i="152"/>
  <c r="L131" i="152"/>
  <c r="G131" i="153"/>
  <c r="L102" i="152"/>
  <c r="M102" i="152"/>
  <c r="G102" i="153"/>
  <c r="M156" i="152"/>
  <c r="L156" i="152"/>
  <c r="G156" i="153"/>
  <c r="M114" i="152"/>
  <c r="L114" i="152"/>
  <c r="G114" i="153"/>
  <c r="L164" i="151"/>
  <c r="M164" i="151"/>
  <c r="G164" i="152"/>
  <c r="M202" i="151"/>
  <c r="L202" i="151"/>
  <c r="G202" i="152"/>
  <c r="M232" i="152"/>
  <c r="L232" i="152"/>
  <c r="G232" i="153"/>
  <c r="L92" i="152"/>
  <c r="M92" i="152"/>
  <c r="G92" i="153"/>
  <c r="M118" i="152"/>
  <c r="L118" i="152"/>
  <c r="G118" i="153"/>
  <c r="M233" i="152"/>
  <c r="L233" i="152"/>
  <c r="G233" i="153"/>
  <c r="M200" i="152"/>
  <c r="L200" i="152"/>
  <c r="G200" i="153"/>
  <c r="L121" i="152"/>
  <c r="M121" i="152"/>
  <c r="G121" i="153"/>
  <c r="M201" i="151"/>
  <c r="L201" i="151"/>
  <c r="G201" i="152"/>
  <c r="M115" i="152"/>
  <c r="L115" i="152"/>
  <c r="G115" i="153"/>
  <c r="L155" i="152"/>
  <c r="M155" i="152"/>
  <c r="G155" i="153"/>
  <c r="L203" i="152"/>
  <c r="M203" i="152"/>
  <c r="G203" i="153"/>
  <c r="L118" i="153" l="1"/>
  <c r="M118" i="153"/>
  <c r="G118" i="154"/>
  <c r="G164" i="153"/>
  <c r="L164" i="152"/>
  <c r="M164" i="152"/>
  <c r="M115" i="153"/>
  <c r="L115" i="153"/>
  <c r="G115" i="154"/>
  <c r="M229" i="152"/>
  <c r="G229" i="153"/>
  <c r="L229" i="152"/>
  <c r="L113" i="153"/>
  <c r="M113" i="153"/>
  <c r="G113" i="154"/>
  <c r="L200" i="153"/>
  <c r="G200" i="154"/>
  <c r="M200" i="153"/>
  <c r="L232" i="153"/>
  <c r="M232" i="153"/>
  <c r="G232" i="154"/>
  <c r="M156" i="153"/>
  <c r="L156" i="153"/>
  <c r="G156" i="154"/>
  <c r="L179" i="152"/>
  <c r="M179" i="152"/>
  <c r="G179" i="153"/>
  <c r="L212" i="153"/>
  <c r="M212" i="153"/>
  <c r="G212" i="154"/>
  <c r="M112" i="152"/>
  <c r="L112" i="152"/>
  <c r="G112" i="153"/>
  <c r="M175" i="154"/>
  <c r="L175" i="154"/>
  <c r="G175" i="155"/>
  <c r="L100" i="153"/>
  <c r="M100" i="153"/>
  <c r="G100" i="154"/>
  <c r="L172" i="153"/>
  <c r="M172" i="153"/>
  <c r="G172" i="154"/>
  <c r="L103" i="152"/>
  <c r="M103" i="152"/>
  <c r="G103" i="153"/>
  <c r="M195" i="152"/>
  <c r="L195" i="152"/>
  <c r="G195" i="153"/>
  <c r="L120" i="154"/>
  <c r="M120" i="154"/>
  <c r="G120" i="155"/>
  <c r="L94" i="153"/>
  <c r="M94" i="153"/>
  <c r="G94" i="154"/>
  <c r="M191" i="152"/>
  <c r="L191" i="152"/>
  <c r="G191" i="153"/>
  <c r="M223" i="153"/>
  <c r="L223" i="153"/>
  <c r="G223" i="154"/>
  <c r="M147" i="153"/>
  <c r="L147" i="153"/>
  <c r="G147" i="154"/>
  <c r="L157" i="152"/>
  <c r="M157" i="152"/>
  <c r="G157" i="153"/>
  <c r="M213" i="153"/>
  <c r="L213" i="153"/>
  <c r="G213" i="154"/>
  <c r="M88" i="153"/>
  <c r="G88" i="154"/>
  <c r="L88" i="153"/>
  <c r="L99" i="153"/>
  <c r="M99" i="153"/>
  <c r="G99" i="154"/>
  <c r="M199" i="152"/>
  <c r="L199" i="152"/>
  <c r="G199" i="153"/>
  <c r="L105" i="152"/>
  <c r="M105" i="152"/>
  <c r="G105" i="153"/>
  <c r="G84" i="154"/>
  <c r="M84" i="153"/>
  <c r="L84" i="153"/>
  <c r="L185" i="153"/>
  <c r="M185" i="153"/>
  <c r="G185" i="154"/>
  <c r="M208" i="152"/>
  <c r="L208" i="152"/>
  <c r="G208" i="153"/>
  <c r="L87" i="153"/>
  <c r="M87" i="153"/>
  <c r="G87" i="154"/>
  <c r="M145" i="153"/>
  <c r="G145" i="154"/>
  <c r="L145" i="153"/>
  <c r="M177" i="153"/>
  <c r="G177" i="154"/>
  <c r="L177" i="153"/>
  <c r="L225" i="153"/>
  <c r="M225" i="153"/>
  <c r="G225" i="154"/>
  <c r="M134" i="153"/>
  <c r="L134" i="153"/>
  <c r="G134" i="154"/>
  <c r="M127" i="153"/>
  <c r="G127" i="154"/>
  <c r="L127" i="153"/>
  <c r="L167" i="152"/>
  <c r="M167" i="152"/>
  <c r="G167" i="153"/>
  <c r="L136" i="152"/>
  <c r="G136" i="153"/>
  <c r="M136" i="152"/>
  <c r="M86" i="153"/>
  <c r="L86" i="153"/>
  <c r="G86" i="154"/>
  <c r="G190" i="154"/>
  <c r="L190" i="153"/>
  <c r="M190" i="153"/>
  <c r="M193" i="154"/>
  <c r="L193" i="154"/>
  <c r="G193" i="155"/>
  <c r="L130" i="153"/>
  <c r="M130" i="153"/>
  <c r="G130" i="154"/>
  <c r="G201" i="153"/>
  <c r="M201" i="152"/>
  <c r="L201" i="152"/>
  <c r="L131" i="153"/>
  <c r="M131" i="153"/>
  <c r="G131" i="154"/>
  <c r="G202" i="153"/>
  <c r="L202" i="152"/>
  <c r="M202" i="152"/>
  <c r="L169" i="153"/>
  <c r="M169" i="153"/>
  <c r="G169" i="154"/>
  <c r="M155" i="153"/>
  <c r="L155" i="153"/>
  <c r="G155" i="154"/>
  <c r="M203" i="153"/>
  <c r="L203" i="153"/>
  <c r="G203" i="154"/>
  <c r="M121" i="153"/>
  <c r="L121" i="153"/>
  <c r="G121" i="154"/>
  <c r="L92" i="153"/>
  <c r="M92" i="153"/>
  <c r="G92" i="154"/>
  <c r="M114" i="153"/>
  <c r="L114" i="153"/>
  <c r="G114" i="154"/>
  <c r="G227" i="154"/>
  <c r="L227" i="153"/>
  <c r="M227" i="153"/>
  <c r="L152" i="153"/>
  <c r="M152" i="153"/>
  <c r="G152" i="154"/>
  <c r="M109" i="153"/>
  <c r="L109" i="153"/>
  <c r="G109" i="154"/>
  <c r="M151" i="152"/>
  <c r="L151" i="152"/>
  <c r="G151" i="153"/>
  <c r="M217" i="153"/>
  <c r="L217" i="153"/>
  <c r="G217" i="154"/>
  <c r="L186" i="153"/>
  <c r="M186" i="153"/>
  <c r="G186" i="154"/>
  <c r="M101" i="153"/>
  <c r="L101" i="153"/>
  <c r="G101" i="154"/>
  <c r="L218" i="153"/>
  <c r="M218" i="153"/>
  <c r="G218" i="154"/>
  <c r="L178" i="153"/>
  <c r="M178" i="153"/>
  <c r="G178" i="154"/>
  <c r="L124" i="153"/>
  <c r="M124" i="153"/>
  <c r="G124" i="154"/>
  <c r="L183" i="153"/>
  <c r="M183" i="153"/>
  <c r="G183" i="154"/>
  <c r="M133" i="153"/>
  <c r="L133" i="153"/>
  <c r="G133" i="154"/>
  <c r="L159" i="153"/>
  <c r="G159" i="154"/>
  <c r="M159" i="153"/>
  <c r="L122" i="152"/>
  <c r="M122" i="152"/>
  <c r="G122" i="153"/>
  <c r="M192" i="153"/>
  <c r="L192" i="153"/>
  <c r="G192" i="154"/>
  <c r="M238" i="153"/>
  <c r="L238" i="153"/>
  <c r="G238" i="154"/>
  <c r="L116" i="152"/>
  <c r="M116" i="152"/>
  <c r="G116" i="153"/>
  <c r="M173" i="153"/>
  <c r="L173" i="153"/>
  <c r="G173" i="154"/>
  <c r="L153" i="153"/>
  <c r="M153" i="153"/>
  <c r="G153" i="154"/>
  <c r="L181" i="153"/>
  <c r="M181" i="153"/>
  <c r="G181" i="154"/>
  <c r="L231" i="152"/>
  <c r="M231" i="152"/>
  <c r="G231" i="153"/>
  <c r="L137" i="153"/>
  <c r="M137" i="153"/>
  <c r="G137" i="154"/>
  <c r="L85" i="152"/>
  <c r="M85" i="152"/>
  <c r="G85" i="153"/>
  <c r="L146" i="153"/>
  <c r="M146" i="153"/>
  <c r="G146" i="154"/>
  <c r="M142" i="152"/>
  <c r="L142" i="152"/>
  <c r="G142" i="153"/>
  <c r="L239" i="153"/>
  <c r="M239" i="153"/>
  <c r="G239" i="154"/>
  <c r="M226" i="153"/>
  <c r="L226" i="153"/>
  <c r="G226" i="154"/>
  <c r="M224" i="153"/>
  <c r="L224" i="153"/>
  <c r="G224" i="154"/>
  <c r="L143" i="152"/>
  <c r="M143" i="152"/>
  <c r="G143" i="153"/>
  <c r="L210" i="153"/>
  <c r="M210" i="153"/>
  <c r="G210" i="154"/>
  <c r="M188" i="153"/>
  <c r="L188" i="153"/>
  <c r="G188" i="154"/>
  <c r="M174" i="152"/>
  <c r="L174" i="152"/>
  <c r="G174" i="153"/>
  <c r="L222" i="153"/>
  <c r="M222" i="153"/>
  <c r="G222" i="154"/>
  <c r="M90" i="153"/>
  <c r="L90" i="153"/>
  <c r="G90" i="154"/>
  <c r="L93" i="153"/>
  <c r="M93" i="153"/>
  <c r="G93" i="154"/>
  <c r="L104" i="153"/>
  <c r="M104" i="153"/>
  <c r="G104" i="154"/>
  <c r="L91" i="153"/>
  <c r="M91" i="153"/>
  <c r="G91" i="154"/>
  <c r="M128" i="153"/>
  <c r="L128" i="153"/>
  <c r="G128" i="154"/>
  <c r="L196" i="153"/>
  <c r="M196" i="153"/>
  <c r="G196" i="154"/>
  <c r="M138" i="153"/>
  <c r="L138" i="153"/>
  <c r="G138" i="154"/>
  <c r="M219" i="153"/>
  <c r="L219" i="153"/>
  <c r="G219" i="154"/>
  <c r="M214" i="153"/>
  <c r="L214" i="153"/>
  <c r="G214" i="154"/>
  <c r="M182" i="154"/>
  <c r="L182" i="154"/>
  <c r="G182" i="155"/>
  <c r="L221" i="152"/>
  <c r="M221" i="152"/>
  <c r="G221" i="153"/>
  <c r="M126" i="153"/>
  <c r="L126" i="153"/>
  <c r="G126" i="154"/>
  <c r="L166" i="153"/>
  <c r="M166" i="153"/>
  <c r="G166" i="154"/>
  <c r="L216" i="153"/>
  <c r="M216" i="153"/>
  <c r="G216" i="154"/>
  <c r="L209" i="153"/>
  <c r="M209" i="153"/>
  <c r="G209" i="154"/>
  <c r="M89" i="153"/>
  <c r="L89" i="153"/>
  <c r="G89" i="154"/>
  <c r="G236" i="154"/>
  <c r="L236" i="153"/>
  <c r="M236" i="153"/>
  <c r="M148" i="152"/>
  <c r="L148" i="152"/>
  <c r="G148" i="153"/>
  <c r="L230" i="153"/>
  <c r="M230" i="153"/>
  <c r="G230" i="154"/>
  <c r="M197" i="153"/>
  <c r="L197" i="153"/>
  <c r="G197" i="154"/>
  <c r="M162" i="153"/>
  <c r="L162" i="153"/>
  <c r="G162" i="154"/>
  <c r="L132" i="153"/>
  <c r="M132" i="153"/>
  <c r="G132" i="154"/>
  <c r="M215" i="154"/>
  <c r="L215" i="154"/>
  <c r="G215" i="155"/>
  <c r="M119" i="152"/>
  <c r="L119" i="152"/>
  <c r="G119" i="153"/>
  <c r="M117" i="153"/>
  <c r="L117" i="153"/>
  <c r="G117" i="154"/>
  <c r="L205" i="153"/>
  <c r="M205" i="153"/>
  <c r="G205" i="154"/>
  <c r="M125" i="153"/>
  <c r="L125" i="153"/>
  <c r="G125" i="154"/>
  <c r="L158" i="153"/>
  <c r="M158" i="153"/>
  <c r="G158" i="154"/>
  <c r="L165" i="153"/>
  <c r="M165" i="153"/>
  <c r="G165" i="154"/>
  <c r="M220" i="153"/>
  <c r="L220" i="153"/>
  <c r="G220" i="154"/>
  <c r="M207" i="153"/>
  <c r="L207" i="153"/>
  <c r="G207" i="154"/>
  <c r="L194" i="153"/>
  <c r="M194" i="153"/>
  <c r="G194" i="154"/>
  <c r="M154" i="153"/>
  <c r="L154" i="153"/>
  <c r="G154" i="154"/>
  <c r="L170" i="152"/>
  <c r="M170" i="152"/>
  <c r="G170" i="153"/>
  <c r="L160" i="153"/>
  <c r="M160" i="153"/>
  <c r="G160" i="154"/>
  <c r="L141" i="152"/>
  <c r="M141" i="152"/>
  <c r="G141" i="153"/>
  <c r="L150" i="152"/>
  <c r="M150" i="152"/>
  <c r="G150" i="153"/>
  <c r="L187" i="153"/>
  <c r="M187" i="153"/>
  <c r="G187" i="154"/>
  <c r="L83" i="153"/>
  <c r="M83" i="153"/>
  <c r="G83" i="154"/>
  <c r="M168" i="153"/>
  <c r="L168" i="153"/>
  <c r="G168" i="154"/>
  <c r="L149" i="153"/>
  <c r="M149" i="153"/>
  <c r="G149" i="154"/>
  <c r="L163" i="153"/>
  <c r="M163" i="153"/>
  <c r="G163" i="154"/>
  <c r="G233" i="154"/>
  <c r="L233" i="153"/>
  <c r="M233" i="153"/>
  <c r="L102" i="153"/>
  <c r="M102" i="153"/>
  <c r="G102" i="154"/>
  <c r="L184" i="153"/>
  <c r="M184" i="153"/>
  <c r="G184" i="154"/>
  <c r="L111" i="152"/>
  <c r="M111" i="152"/>
  <c r="G111" i="153"/>
  <c r="M161" i="153"/>
  <c r="L161" i="153"/>
  <c r="G161" i="154"/>
  <c r="L211" i="153"/>
  <c r="M211" i="153"/>
  <c r="G211" i="154"/>
  <c r="L234" i="153"/>
  <c r="M234" i="153"/>
  <c r="G234" i="154"/>
  <c r="L96" i="152"/>
  <c r="M96" i="152"/>
  <c r="G96" i="153"/>
  <c r="M139" i="152"/>
  <c r="L139" i="152"/>
  <c r="G139" i="153"/>
  <c r="L135" i="154"/>
  <c r="M135" i="154"/>
  <c r="G135" i="155"/>
  <c r="M95" i="152"/>
  <c r="L95" i="152"/>
  <c r="G95" i="153"/>
  <c r="M107" i="152"/>
  <c r="L107" i="152"/>
  <c r="G107" i="153"/>
  <c r="M206" i="153"/>
  <c r="L206" i="153"/>
  <c r="G206" i="154"/>
  <c r="M237" i="153"/>
  <c r="L237" i="153"/>
  <c r="G237" i="154"/>
  <c r="M176" i="152"/>
  <c r="L176" i="152"/>
  <c r="G176" i="153"/>
  <c r="L129" i="153"/>
  <c r="M129" i="153"/>
  <c r="G129" i="154"/>
  <c r="M110" i="153"/>
  <c r="L110" i="153"/>
  <c r="G110" i="154"/>
  <c r="L106" i="153"/>
  <c r="M106" i="153"/>
  <c r="G106" i="154"/>
  <c r="M198" i="153"/>
  <c r="G198" i="154"/>
  <c r="L198" i="153"/>
  <c r="M123" i="153"/>
  <c r="L123" i="153"/>
  <c r="G123" i="154"/>
  <c r="M228" i="152"/>
  <c r="L228" i="152"/>
  <c r="G228" i="153"/>
  <c r="L140" i="153"/>
  <c r="M140" i="153"/>
  <c r="G140" i="154"/>
  <c r="M108" i="153"/>
  <c r="L108" i="153"/>
  <c r="G108" i="154"/>
  <c r="L97" i="153"/>
  <c r="M97" i="153"/>
  <c r="G97" i="154"/>
  <c r="M171" i="152"/>
  <c r="L171" i="152"/>
  <c r="G171" i="153"/>
  <c r="M98" i="153"/>
  <c r="L98" i="153"/>
  <c r="G98" i="154"/>
  <c r="G235" i="154"/>
  <c r="L235" i="153"/>
  <c r="M235" i="153"/>
  <c r="M180" i="152"/>
  <c r="L180" i="152"/>
  <c r="G180" i="153"/>
  <c r="M204" i="153"/>
  <c r="L204" i="153"/>
  <c r="G204" i="154"/>
  <c r="L144" i="153"/>
  <c r="M144" i="153"/>
  <c r="G144" i="154"/>
  <c r="M189" i="153"/>
  <c r="L189" i="153"/>
  <c r="G189" i="154"/>
  <c r="L180" i="153" l="1"/>
  <c r="M180" i="153"/>
  <c r="G180" i="154"/>
  <c r="L97" i="154"/>
  <c r="M97" i="154"/>
  <c r="G97" i="155"/>
  <c r="L123" i="154"/>
  <c r="M123" i="154"/>
  <c r="G123" i="155"/>
  <c r="L204" i="154"/>
  <c r="M204" i="154"/>
  <c r="G204" i="155"/>
  <c r="L235" i="154"/>
  <c r="G235" i="155"/>
  <c r="M235" i="154"/>
  <c r="L171" i="153"/>
  <c r="M171" i="153"/>
  <c r="G171" i="154"/>
  <c r="L228" i="153"/>
  <c r="M228" i="153"/>
  <c r="G228" i="154"/>
  <c r="L110" i="154"/>
  <c r="M110" i="154"/>
  <c r="G110" i="155"/>
  <c r="M206" i="154"/>
  <c r="L206" i="154"/>
  <c r="G206" i="155"/>
  <c r="M139" i="153"/>
  <c r="L139" i="153"/>
  <c r="G139" i="154"/>
  <c r="L161" i="154"/>
  <c r="M161" i="154"/>
  <c r="G161" i="155"/>
  <c r="L83" i="154"/>
  <c r="G83" i="155"/>
  <c r="M83" i="154"/>
  <c r="L187" i="154"/>
  <c r="M187" i="154"/>
  <c r="G187" i="155"/>
  <c r="M170" i="153"/>
  <c r="L170" i="153"/>
  <c r="G170" i="154"/>
  <c r="L220" i="154"/>
  <c r="M220" i="154"/>
  <c r="G220" i="155"/>
  <c r="M205" i="154"/>
  <c r="L205" i="154"/>
  <c r="G205" i="155"/>
  <c r="L132" i="154"/>
  <c r="M132" i="154"/>
  <c r="G132" i="155"/>
  <c r="M148" i="153"/>
  <c r="L148" i="153"/>
  <c r="G148" i="154"/>
  <c r="L216" i="154"/>
  <c r="M216" i="154"/>
  <c r="G216" i="155"/>
  <c r="M182" i="155"/>
  <c r="L182" i="155"/>
  <c r="G182" i="156"/>
  <c r="L196" i="154"/>
  <c r="M196" i="154"/>
  <c r="G196" i="155"/>
  <c r="M93" i="154"/>
  <c r="L93" i="154"/>
  <c r="G93" i="155"/>
  <c r="M188" i="154"/>
  <c r="L188" i="154"/>
  <c r="G188" i="155"/>
  <c r="M226" i="154"/>
  <c r="L226" i="154"/>
  <c r="G226" i="155"/>
  <c r="G85" i="154"/>
  <c r="L85" i="153"/>
  <c r="M85" i="153"/>
  <c r="L153" i="154"/>
  <c r="M153" i="154"/>
  <c r="G153" i="155"/>
  <c r="M192" i="154"/>
  <c r="L192" i="154"/>
  <c r="G192" i="155"/>
  <c r="M183" i="154"/>
  <c r="L183" i="154"/>
  <c r="G183" i="155"/>
  <c r="L101" i="154"/>
  <c r="M101" i="154"/>
  <c r="G101" i="155"/>
  <c r="L109" i="154"/>
  <c r="G109" i="155"/>
  <c r="M109" i="154"/>
  <c r="G227" i="155"/>
  <c r="L227" i="154"/>
  <c r="M227" i="154"/>
  <c r="M92" i="154"/>
  <c r="L92" i="154"/>
  <c r="G92" i="155"/>
  <c r="M169" i="154"/>
  <c r="L169" i="154"/>
  <c r="G169" i="155"/>
  <c r="M130" i="154"/>
  <c r="L130" i="154"/>
  <c r="G130" i="155"/>
  <c r="L190" i="154"/>
  <c r="M190" i="154"/>
  <c r="G190" i="155"/>
  <c r="G225" i="155"/>
  <c r="M225" i="154"/>
  <c r="L225" i="154"/>
  <c r="L177" i="154"/>
  <c r="M177" i="154"/>
  <c r="G177" i="155"/>
  <c r="M208" i="153"/>
  <c r="L208" i="153"/>
  <c r="G208" i="154"/>
  <c r="M84" i="154"/>
  <c r="G84" i="155"/>
  <c r="L84" i="154"/>
  <c r="L199" i="153"/>
  <c r="M199" i="153"/>
  <c r="G199" i="154"/>
  <c r="M157" i="153"/>
  <c r="G157" i="154"/>
  <c r="L157" i="153"/>
  <c r="M94" i="154"/>
  <c r="L94" i="154"/>
  <c r="G94" i="155"/>
  <c r="M172" i="154"/>
  <c r="L172" i="154"/>
  <c r="G172" i="155"/>
  <c r="L212" i="154"/>
  <c r="M212" i="154"/>
  <c r="G212" i="155"/>
  <c r="M198" i="154"/>
  <c r="L198" i="154"/>
  <c r="G198" i="155"/>
  <c r="M189" i="154"/>
  <c r="L189" i="154"/>
  <c r="G189" i="155"/>
  <c r="L144" i="154"/>
  <c r="M144" i="154"/>
  <c r="G144" i="155"/>
  <c r="L98" i="154"/>
  <c r="M98" i="154"/>
  <c r="G98" i="155"/>
  <c r="L140" i="154"/>
  <c r="M140" i="154"/>
  <c r="G140" i="155"/>
  <c r="M106" i="154"/>
  <c r="L106" i="154"/>
  <c r="G106" i="155"/>
  <c r="M237" i="154"/>
  <c r="L237" i="154"/>
  <c r="G237" i="155"/>
  <c r="L135" i="155"/>
  <c r="M135" i="155"/>
  <c r="G135" i="156"/>
  <c r="M211" i="154"/>
  <c r="L211" i="154"/>
  <c r="G211" i="155"/>
  <c r="L102" i="154"/>
  <c r="M102" i="154"/>
  <c r="G102" i="155"/>
  <c r="M168" i="154"/>
  <c r="L168" i="154"/>
  <c r="G168" i="155"/>
  <c r="M160" i="154"/>
  <c r="L160" i="154"/>
  <c r="G160" i="155"/>
  <c r="L207" i="154"/>
  <c r="M207" i="154"/>
  <c r="G207" i="155"/>
  <c r="M125" i="154"/>
  <c r="L125" i="154"/>
  <c r="G125" i="155"/>
  <c r="L215" i="155"/>
  <c r="M215" i="155"/>
  <c r="G215" i="156"/>
  <c r="M230" i="154"/>
  <c r="L230" i="154"/>
  <c r="G230" i="155"/>
  <c r="M236" i="154"/>
  <c r="L236" i="154"/>
  <c r="G236" i="155"/>
  <c r="M209" i="154"/>
  <c r="L209" i="154"/>
  <c r="G209" i="155"/>
  <c r="M221" i="153"/>
  <c r="L221" i="153"/>
  <c r="G221" i="154"/>
  <c r="L138" i="154"/>
  <c r="M138" i="154"/>
  <c r="G138" i="155"/>
  <c r="L104" i="154"/>
  <c r="M104" i="154"/>
  <c r="G104" i="155"/>
  <c r="L174" i="153"/>
  <c r="M174" i="153"/>
  <c r="G174" i="154"/>
  <c r="M224" i="154"/>
  <c r="L224" i="154"/>
  <c r="G224" i="155"/>
  <c r="L146" i="154"/>
  <c r="M146" i="154"/>
  <c r="G146" i="155"/>
  <c r="L181" i="154"/>
  <c r="M181" i="154"/>
  <c r="G181" i="155"/>
  <c r="G238" i="155"/>
  <c r="M238" i="154"/>
  <c r="L238" i="154"/>
  <c r="M133" i="154"/>
  <c r="G133" i="155"/>
  <c r="L133" i="154"/>
  <c r="M218" i="154"/>
  <c r="L218" i="154"/>
  <c r="G218" i="155"/>
  <c r="M151" i="153"/>
  <c r="L151" i="153"/>
  <c r="G151" i="154"/>
  <c r="L114" i="154"/>
  <c r="M114" i="154"/>
  <c r="G114" i="155"/>
  <c r="M155" i="154"/>
  <c r="L155" i="154"/>
  <c r="G155" i="155"/>
  <c r="M202" i="153"/>
  <c r="L202" i="153"/>
  <c r="G202" i="154"/>
  <c r="L86" i="154"/>
  <c r="M86" i="154"/>
  <c r="G86" i="155"/>
  <c r="M136" i="153"/>
  <c r="L136" i="153"/>
  <c r="G136" i="154"/>
  <c r="L134" i="154"/>
  <c r="M134" i="154"/>
  <c r="G134" i="155"/>
  <c r="M87" i="154"/>
  <c r="L87" i="154"/>
  <c r="G87" i="155"/>
  <c r="M105" i="153"/>
  <c r="L105" i="153"/>
  <c r="G105" i="154"/>
  <c r="L213" i="154"/>
  <c r="M213" i="154"/>
  <c r="G213" i="155"/>
  <c r="L191" i="153"/>
  <c r="M191" i="153"/>
  <c r="G191" i="154"/>
  <c r="M103" i="153"/>
  <c r="L103" i="153"/>
  <c r="G103" i="154"/>
  <c r="L112" i="153"/>
  <c r="M112" i="153"/>
  <c r="G112" i="154"/>
  <c r="L232" i="154"/>
  <c r="M232" i="154"/>
  <c r="G232" i="155"/>
  <c r="L200" i="154"/>
  <c r="G200" i="155"/>
  <c r="M200" i="154"/>
  <c r="M115" i="154"/>
  <c r="L115" i="154"/>
  <c r="G115" i="155"/>
  <c r="M108" i="154"/>
  <c r="L108" i="154"/>
  <c r="G108" i="155"/>
  <c r="M176" i="153"/>
  <c r="L176" i="153"/>
  <c r="G176" i="154"/>
  <c r="L95" i="153"/>
  <c r="M95" i="153"/>
  <c r="G95" i="154"/>
  <c r="M234" i="154"/>
  <c r="L234" i="154"/>
  <c r="G234" i="155"/>
  <c r="M184" i="154"/>
  <c r="L184" i="154"/>
  <c r="G184" i="155"/>
  <c r="M233" i="154"/>
  <c r="L233" i="154"/>
  <c r="G233" i="155"/>
  <c r="L149" i="154"/>
  <c r="M149" i="154"/>
  <c r="G149" i="155"/>
  <c r="M141" i="153"/>
  <c r="L141" i="153"/>
  <c r="G141" i="154"/>
  <c r="M194" i="154"/>
  <c r="L194" i="154"/>
  <c r="G194" i="155"/>
  <c r="G158" i="155"/>
  <c r="M158" i="154"/>
  <c r="L158" i="154"/>
  <c r="M119" i="153"/>
  <c r="L119" i="153"/>
  <c r="G119" i="154"/>
  <c r="M197" i="154"/>
  <c r="L197" i="154"/>
  <c r="G197" i="155"/>
  <c r="M89" i="154"/>
  <c r="L89" i="154"/>
  <c r="G89" i="155"/>
  <c r="M126" i="154"/>
  <c r="L126" i="154"/>
  <c r="G126" i="155"/>
  <c r="L219" i="154"/>
  <c r="M219" i="154"/>
  <c r="G219" i="155"/>
  <c r="M91" i="154"/>
  <c r="G91" i="155"/>
  <c r="L91" i="154"/>
  <c r="M222" i="154"/>
  <c r="L222" i="154"/>
  <c r="G222" i="155"/>
  <c r="L143" i="153"/>
  <c r="M143" i="153"/>
  <c r="G143" i="154"/>
  <c r="M142" i="153"/>
  <c r="L142" i="153"/>
  <c r="G142" i="154"/>
  <c r="M231" i="153"/>
  <c r="L231" i="153"/>
  <c r="G231" i="154"/>
  <c r="M116" i="153"/>
  <c r="L116" i="153"/>
  <c r="G116" i="154"/>
  <c r="M178" i="154"/>
  <c r="L178" i="154"/>
  <c r="G178" i="155"/>
  <c r="M217" i="154"/>
  <c r="L217" i="154"/>
  <c r="G217" i="155"/>
  <c r="M203" i="154"/>
  <c r="L203" i="154"/>
  <c r="G203" i="155"/>
  <c r="M131" i="154"/>
  <c r="L131" i="154"/>
  <c r="G131" i="155"/>
  <c r="M223" i="154"/>
  <c r="L223" i="154"/>
  <c r="G223" i="155"/>
  <c r="L195" i="153"/>
  <c r="M195" i="153"/>
  <c r="G195" i="154"/>
  <c r="L175" i="155"/>
  <c r="M175" i="155"/>
  <c r="G175" i="156"/>
  <c r="L156" i="154"/>
  <c r="M156" i="154"/>
  <c r="G156" i="155"/>
  <c r="L164" i="153"/>
  <c r="G164" i="154"/>
  <c r="M164" i="153"/>
  <c r="M129" i="154"/>
  <c r="G129" i="155"/>
  <c r="L129" i="154"/>
  <c r="M107" i="153"/>
  <c r="L107" i="153"/>
  <c r="G107" i="154"/>
  <c r="L96" i="153"/>
  <c r="M96" i="153"/>
  <c r="G96" i="154"/>
  <c r="L111" i="153"/>
  <c r="M111" i="153"/>
  <c r="G111" i="154"/>
  <c r="M163" i="154"/>
  <c r="L163" i="154"/>
  <c r="G163" i="155"/>
  <c r="M150" i="153"/>
  <c r="L150" i="153"/>
  <c r="G150" i="154"/>
  <c r="L154" i="154"/>
  <c r="M154" i="154"/>
  <c r="G154" i="155"/>
  <c r="M165" i="154"/>
  <c r="L165" i="154"/>
  <c r="G165" i="155"/>
  <c r="L117" i="154"/>
  <c r="M117" i="154"/>
  <c r="G117" i="155"/>
  <c r="M162" i="154"/>
  <c r="G162" i="155"/>
  <c r="L162" i="154"/>
  <c r="L166" i="154"/>
  <c r="M166" i="154"/>
  <c r="G166" i="155"/>
  <c r="G214" i="155"/>
  <c r="M214" i="154"/>
  <c r="L214" i="154"/>
  <c r="L128" i="154"/>
  <c r="M128" i="154"/>
  <c r="G128" i="155"/>
  <c r="L90" i="154"/>
  <c r="M90" i="154"/>
  <c r="G90" i="155"/>
  <c r="M210" i="154"/>
  <c r="L210" i="154"/>
  <c r="G210" i="155"/>
  <c r="M239" i="154"/>
  <c r="L239" i="154"/>
  <c r="G239" i="155"/>
  <c r="M137" i="154"/>
  <c r="L137" i="154"/>
  <c r="G137" i="155"/>
  <c r="M173" i="154"/>
  <c r="L173" i="154"/>
  <c r="G173" i="155"/>
  <c r="L122" i="153"/>
  <c r="M122" i="153"/>
  <c r="G122" i="154"/>
  <c r="L159" i="154"/>
  <c r="M159" i="154"/>
  <c r="G159" i="155"/>
  <c r="L124" i="154"/>
  <c r="M124" i="154"/>
  <c r="G124" i="155"/>
  <c r="L186" i="154"/>
  <c r="M186" i="154"/>
  <c r="G186" i="155"/>
  <c r="M152" i="154"/>
  <c r="L152" i="154"/>
  <c r="G152" i="155"/>
  <c r="L121" i="154"/>
  <c r="M121" i="154"/>
  <c r="G121" i="155"/>
  <c r="G201" i="154"/>
  <c r="L201" i="153"/>
  <c r="M201" i="153"/>
  <c r="L193" i="155"/>
  <c r="M193" i="155"/>
  <c r="G193" i="156"/>
  <c r="M167" i="153"/>
  <c r="L167" i="153"/>
  <c r="G167" i="154"/>
  <c r="M127" i="154"/>
  <c r="L127" i="154"/>
  <c r="G127" i="155"/>
  <c r="L145" i="154"/>
  <c r="M145" i="154"/>
  <c r="G145" i="155"/>
  <c r="M185" i="154"/>
  <c r="L185" i="154"/>
  <c r="G185" i="155"/>
  <c r="L99" i="154"/>
  <c r="M99" i="154"/>
  <c r="G99" i="155"/>
  <c r="L88" i="154"/>
  <c r="M88" i="154"/>
  <c r="G88" i="155"/>
  <c r="M147" i="154"/>
  <c r="L147" i="154"/>
  <c r="G147" i="155"/>
  <c r="L120" i="155"/>
  <c r="M120" i="155"/>
  <c r="G120" i="156"/>
  <c r="M100" i="154"/>
  <c r="L100" i="154"/>
  <c r="G100" i="155"/>
  <c r="M179" i="153"/>
  <c r="L179" i="153"/>
  <c r="G179" i="154"/>
  <c r="M113" i="154"/>
  <c r="L113" i="154"/>
  <c r="G113" i="155"/>
  <c r="M229" i="153"/>
  <c r="L229" i="153"/>
  <c r="G229" i="154"/>
  <c r="L118" i="154"/>
  <c r="M118" i="154"/>
  <c r="G118" i="155"/>
  <c r="M145" i="155" l="1"/>
  <c r="L145" i="155"/>
  <c r="G145" i="156"/>
  <c r="L124" i="155"/>
  <c r="M124" i="155"/>
  <c r="G124" i="156"/>
  <c r="M128" i="155"/>
  <c r="L128" i="155"/>
  <c r="G128" i="156"/>
  <c r="M163" i="155"/>
  <c r="L163" i="155"/>
  <c r="G163" i="156"/>
  <c r="M217" i="155"/>
  <c r="L217" i="155"/>
  <c r="G217" i="156"/>
  <c r="M229" i="154"/>
  <c r="G229" i="155"/>
  <c r="L229" i="154"/>
  <c r="M120" i="156"/>
  <c r="L120" i="156"/>
  <c r="G120" i="157"/>
  <c r="M185" i="155"/>
  <c r="L185" i="155"/>
  <c r="G185" i="156"/>
  <c r="L193" i="156"/>
  <c r="M193" i="156"/>
  <c r="G193" i="157"/>
  <c r="L186" i="155"/>
  <c r="M186" i="155"/>
  <c r="G186" i="156"/>
  <c r="G173" i="156"/>
  <c r="M173" i="155"/>
  <c r="L173" i="155"/>
  <c r="L90" i="155"/>
  <c r="G90" i="156"/>
  <c r="M90" i="155"/>
  <c r="M214" i="155"/>
  <c r="L214" i="155"/>
  <c r="G214" i="156"/>
  <c r="M150" i="154"/>
  <c r="L150" i="154"/>
  <c r="G150" i="155"/>
  <c r="M107" i="154"/>
  <c r="L107" i="154"/>
  <c r="G107" i="155"/>
  <c r="M129" i="155"/>
  <c r="L129" i="155"/>
  <c r="G129" i="156"/>
  <c r="L175" i="156"/>
  <c r="M175" i="156"/>
  <c r="G175" i="157"/>
  <c r="L203" i="155"/>
  <c r="M203" i="155"/>
  <c r="G203" i="156"/>
  <c r="M231" i="154"/>
  <c r="L231" i="154"/>
  <c r="G231" i="155"/>
  <c r="L197" i="155"/>
  <c r="M197" i="155"/>
  <c r="G197" i="156"/>
  <c r="M158" i="155"/>
  <c r="L158" i="155"/>
  <c r="G158" i="156"/>
  <c r="M141" i="154"/>
  <c r="L141" i="154"/>
  <c r="G141" i="155"/>
  <c r="M149" i="155"/>
  <c r="L149" i="155"/>
  <c r="G149" i="156"/>
  <c r="L95" i="154"/>
  <c r="M95" i="154"/>
  <c r="G95" i="155"/>
  <c r="M191" i="154"/>
  <c r="L191" i="154"/>
  <c r="G191" i="155"/>
  <c r="M134" i="155"/>
  <c r="L134" i="155"/>
  <c r="G134" i="156"/>
  <c r="L155" i="155"/>
  <c r="M155" i="155"/>
  <c r="G155" i="156"/>
  <c r="M224" i="155"/>
  <c r="L224" i="155"/>
  <c r="G224" i="156"/>
  <c r="M221" i="154"/>
  <c r="L221" i="154"/>
  <c r="G221" i="155"/>
  <c r="M215" i="156"/>
  <c r="L215" i="156"/>
  <c r="G215" i="157"/>
  <c r="M102" i="155"/>
  <c r="L102" i="155"/>
  <c r="G102" i="156"/>
  <c r="L106" i="155"/>
  <c r="M106" i="155"/>
  <c r="G106" i="156"/>
  <c r="L189" i="155"/>
  <c r="M189" i="155"/>
  <c r="G189" i="156"/>
  <c r="L94" i="155"/>
  <c r="M94" i="155"/>
  <c r="G94" i="156"/>
  <c r="M157" i="154"/>
  <c r="L157" i="154"/>
  <c r="G157" i="155"/>
  <c r="M208" i="154"/>
  <c r="L208" i="154"/>
  <c r="G208" i="155"/>
  <c r="M225" i="155"/>
  <c r="L225" i="155"/>
  <c r="G225" i="156"/>
  <c r="M130" i="155"/>
  <c r="L130" i="155"/>
  <c r="G130" i="156"/>
  <c r="L153" i="155"/>
  <c r="M153" i="155"/>
  <c r="G153" i="156"/>
  <c r="M93" i="155"/>
  <c r="L93" i="155"/>
  <c r="G93" i="156"/>
  <c r="M148" i="154"/>
  <c r="L148" i="154"/>
  <c r="G148" i="155"/>
  <c r="L170" i="154"/>
  <c r="M170" i="154"/>
  <c r="G170" i="155"/>
  <c r="M206" i="155"/>
  <c r="L206" i="155"/>
  <c r="G206" i="156"/>
  <c r="L180" i="154"/>
  <c r="M180" i="154"/>
  <c r="G180" i="155"/>
  <c r="M118" i="155"/>
  <c r="L118" i="155"/>
  <c r="G118" i="156"/>
  <c r="L100" i="155"/>
  <c r="G100" i="156"/>
  <c r="M100" i="155"/>
  <c r="L99" i="155"/>
  <c r="M99" i="155"/>
  <c r="G99" i="156"/>
  <c r="G167" i="155"/>
  <c r="M167" i="154"/>
  <c r="L167" i="154"/>
  <c r="M201" i="154"/>
  <c r="L201" i="154"/>
  <c r="G201" i="155"/>
  <c r="M152" i="155"/>
  <c r="L152" i="155"/>
  <c r="G152" i="156"/>
  <c r="L122" i="154"/>
  <c r="M122" i="154"/>
  <c r="G122" i="155"/>
  <c r="L210" i="155"/>
  <c r="M210" i="155"/>
  <c r="G210" i="156"/>
  <c r="M166" i="155"/>
  <c r="L166" i="155"/>
  <c r="G166" i="156"/>
  <c r="M162" i="155"/>
  <c r="G162" i="156"/>
  <c r="L162" i="155"/>
  <c r="M154" i="155"/>
  <c r="L154" i="155"/>
  <c r="G154" i="156"/>
  <c r="M96" i="154"/>
  <c r="L96" i="154"/>
  <c r="G96" i="155"/>
  <c r="L156" i="155"/>
  <c r="M156" i="155"/>
  <c r="G156" i="156"/>
  <c r="L131" i="155"/>
  <c r="M131" i="155"/>
  <c r="G131" i="156"/>
  <c r="L116" i="154"/>
  <c r="M116" i="154"/>
  <c r="G116" i="155"/>
  <c r="L222" i="155"/>
  <c r="M222" i="155"/>
  <c r="G222" i="156"/>
  <c r="M91" i="155"/>
  <c r="L91" i="155"/>
  <c r="G91" i="156"/>
  <c r="M89" i="155"/>
  <c r="L89" i="155"/>
  <c r="G89" i="156"/>
  <c r="M194" i="155"/>
  <c r="L194" i="155"/>
  <c r="G194" i="156"/>
  <c r="L234" i="155"/>
  <c r="M234" i="155"/>
  <c r="G234" i="156"/>
  <c r="M115" i="155"/>
  <c r="L115" i="155"/>
  <c r="G115" i="156"/>
  <c r="L200" i="155"/>
  <c r="M200" i="155"/>
  <c r="G200" i="156"/>
  <c r="L103" i="154"/>
  <c r="M103" i="154"/>
  <c r="G103" i="155"/>
  <c r="L87" i="155"/>
  <c r="M87" i="155"/>
  <c r="G87" i="156"/>
  <c r="L202" i="154"/>
  <c r="M202" i="154"/>
  <c r="G202" i="155"/>
  <c r="M218" i="155"/>
  <c r="G218" i="156"/>
  <c r="L218" i="155"/>
  <c r="M133" i="155"/>
  <c r="G133" i="156"/>
  <c r="L133" i="155"/>
  <c r="M238" i="155"/>
  <c r="L238" i="155"/>
  <c r="G238" i="156"/>
  <c r="M146" i="155"/>
  <c r="L146" i="155"/>
  <c r="G146" i="156"/>
  <c r="L138" i="155"/>
  <c r="G138" i="156"/>
  <c r="M138" i="155"/>
  <c r="L230" i="155"/>
  <c r="M230" i="155"/>
  <c r="G230" i="156"/>
  <c r="L160" i="155"/>
  <c r="M160" i="155"/>
  <c r="G160" i="156"/>
  <c r="L168" i="155"/>
  <c r="M168" i="155"/>
  <c r="G168" i="156"/>
  <c r="L237" i="155"/>
  <c r="G237" i="156"/>
  <c r="M237" i="155"/>
  <c r="L144" i="155"/>
  <c r="M144" i="155"/>
  <c r="G144" i="156"/>
  <c r="M172" i="155"/>
  <c r="L172" i="155"/>
  <c r="G172" i="156"/>
  <c r="M190" i="155"/>
  <c r="L190" i="155"/>
  <c r="G190" i="156"/>
  <c r="L109" i="155"/>
  <c r="M109" i="155"/>
  <c r="G109" i="156"/>
  <c r="L192" i="155"/>
  <c r="M192" i="155"/>
  <c r="G192" i="156"/>
  <c r="L85" i="154"/>
  <c r="M85" i="154"/>
  <c r="G85" i="155"/>
  <c r="L188" i="155"/>
  <c r="M188" i="155"/>
  <c r="G188" i="156"/>
  <c r="M216" i="155"/>
  <c r="G216" i="156"/>
  <c r="L216" i="155"/>
  <c r="L220" i="155"/>
  <c r="M220" i="155"/>
  <c r="G220" i="156"/>
  <c r="M139" i="154"/>
  <c r="L139" i="154"/>
  <c r="G139" i="155"/>
  <c r="L171" i="154"/>
  <c r="M171" i="154"/>
  <c r="G171" i="155"/>
  <c r="M235" i="155"/>
  <c r="L235" i="155"/>
  <c r="G235" i="156"/>
  <c r="M97" i="155"/>
  <c r="L97" i="155"/>
  <c r="G97" i="156"/>
  <c r="M179" i="154"/>
  <c r="L179" i="154"/>
  <c r="G179" i="155"/>
  <c r="L88" i="155"/>
  <c r="M88" i="155"/>
  <c r="G88" i="156"/>
  <c r="M127" i="155"/>
  <c r="G127" i="156"/>
  <c r="L127" i="155"/>
  <c r="L121" i="155"/>
  <c r="M121" i="155"/>
  <c r="G121" i="156"/>
  <c r="M159" i="155"/>
  <c r="L159" i="155"/>
  <c r="G159" i="156"/>
  <c r="L239" i="155"/>
  <c r="M239" i="155"/>
  <c r="G239" i="156"/>
  <c r="M165" i="155"/>
  <c r="L165" i="155"/>
  <c r="G165" i="156"/>
  <c r="L111" i="154"/>
  <c r="M111" i="154"/>
  <c r="G111" i="155"/>
  <c r="M223" i="155"/>
  <c r="L223" i="155"/>
  <c r="G223" i="156"/>
  <c r="M178" i="155"/>
  <c r="L178" i="155"/>
  <c r="G178" i="156"/>
  <c r="M143" i="154"/>
  <c r="L143" i="154"/>
  <c r="G143" i="155"/>
  <c r="M126" i="155"/>
  <c r="L126" i="155"/>
  <c r="G126" i="156"/>
  <c r="L184" i="155"/>
  <c r="M184" i="155"/>
  <c r="G184" i="156"/>
  <c r="M108" i="155"/>
  <c r="L108" i="155"/>
  <c r="G108" i="156"/>
  <c r="M112" i="154"/>
  <c r="L112" i="154"/>
  <c r="G112" i="155"/>
  <c r="L105" i="154"/>
  <c r="M105" i="154"/>
  <c r="G105" i="155"/>
  <c r="G86" i="156"/>
  <c r="L86" i="155"/>
  <c r="M86" i="155"/>
  <c r="L151" i="154"/>
  <c r="M151" i="154"/>
  <c r="G151" i="155"/>
  <c r="M181" i="155"/>
  <c r="L181" i="155"/>
  <c r="G181" i="156"/>
  <c r="M104" i="155"/>
  <c r="L104" i="155"/>
  <c r="G104" i="156"/>
  <c r="L236" i="155"/>
  <c r="M236" i="155"/>
  <c r="G236" i="156"/>
  <c r="M207" i="155"/>
  <c r="L207" i="155"/>
  <c r="G207" i="156"/>
  <c r="L135" i="156"/>
  <c r="M135" i="156"/>
  <c r="G135" i="157"/>
  <c r="L98" i="155"/>
  <c r="M98" i="155"/>
  <c r="G98" i="156"/>
  <c r="L212" i="155"/>
  <c r="M212" i="155"/>
  <c r="G212" i="156"/>
  <c r="M199" i="154"/>
  <c r="L199" i="154"/>
  <c r="G199" i="155"/>
  <c r="L84" i="155"/>
  <c r="M84" i="155"/>
  <c r="G84" i="156"/>
  <c r="L92" i="155"/>
  <c r="M92" i="155"/>
  <c r="G92" i="156"/>
  <c r="M183" i="155"/>
  <c r="L183" i="155"/>
  <c r="G183" i="156"/>
  <c r="G226" i="156"/>
  <c r="L226" i="155"/>
  <c r="M226" i="155"/>
  <c r="L182" i="156"/>
  <c r="M182" i="156"/>
  <c r="G182" i="157"/>
  <c r="M205" i="155"/>
  <c r="L205" i="155"/>
  <c r="G205" i="156"/>
  <c r="M161" i="155"/>
  <c r="L161" i="155"/>
  <c r="G161" i="156"/>
  <c r="M228" i="154"/>
  <c r="L228" i="154"/>
  <c r="G228" i="155"/>
  <c r="L123" i="155"/>
  <c r="M123" i="155"/>
  <c r="G123" i="156"/>
  <c r="L113" i="155"/>
  <c r="M113" i="155"/>
  <c r="G113" i="156"/>
  <c r="L147" i="155"/>
  <c r="M147" i="155"/>
  <c r="G147" i="156"/>
  <c r="G137" i="156"/>
  <c r="L137" i="155"/>
  <c r="M137" i="155"/>
  <c r="L117" i="155"/>
  <c r="M117" i="155"/>
  <c r="G117" i="156"/>
  <c r="L164" i="154"/>
  <c r="M164" i="154"/>
  <c r="G164" i="155"/>
  <c r="M195" i="154"/>
  <c r="L195" i="154"/>
  <c r="G195" i="155"/>
  <c r="M142" i="154"/>
  <c r="L142" i="154"/>
  <c r="G142" i="155"/>
  <c r="L219" i="155"/>
  <c r="M219" i="155"/>
  <c r="G219" i="156"/>
  <c r="L119" i="154"/>
  <c r="M119" i="154"/>
  <c r="G119" i="155"/>
  <c r="M233" i="155"/>
  <c r="L233" i="155"/>
  <c r="G233" i="156"/>
  <c r="G176" i="155"/>
  <c r="L176" i="154"/>
  <c r="M176" i="154"/>
  <c r="G232" i="156"/>
  <c r="M232" i="155"/>
  <c r="L232" i="155"/>
  <c r="M213" i="155"/>
  <c r="L213" i="155"/>
  <c r="G213" i="156"/>
  <c r="M136" i="154"/>
  <c r="L136" i="154"/>
  <c r="G136" i="155"/>
  <c r="L114" i="155"/>
  <c r="M114" i="155"/>
  <c r="G114" i="156"/>
  <c r="L174" i="154"/>
  <c r="M174" i="154"/>
  <c r="G174" i="155"/>
  <c r="L209" i="155"/>
  <c r="M209" i="155"/>
  <c r="G209" i="156"/>
  <c r="M125" i="155"/>
  <c r="L125" i="155"/>
  <c r="G125" i="156"/>
  <c r="L211" i="155"/>
  <c r="M211" i="155"/>
  <c r="G211" i="156"/>
  <c r="M140" i="155"/>
  <c r="L140" i="155"/>
  <c r="G140" i="156"/>
  <c r="L198" i="155"/>
  <c r="M198" i="155"/>
  <c r="G198" i="156"/>
  <c r="M177" i="155"/>
  <c r="L177" i="155"/>
  <c r="G177" i="156"/>
  <c r="L169" i="155"/>
  <c r="M169" i="155"/>
  <c r="G169" i="156"/>
  <c r="M227" i="155"/>
  <c r="L227" i="155"/>
  <c r="G227" i="156"/>
  <c r="M101" i="155"/>
  <c r="L101" i="155"/>
  <c r="G101" i="156"/>
  <c r="L196" i="155"/>
  <c r="M196" i="155"/>
  <c r="G196" i="156"/>
  <c r="L132" i="155"/>
  <c r="M132" i="155"/>
  <c r="G132" i="156"/>
  <c r="M187" i="155"/>
  <c r="L187" i="155"/>
  <c r="G187" i="156"/>
  <c r="L83" i="155"/>
  <c r="M83" i="155"/>
  <c r="G83" i="156"/>
  <c r="M110" i="155"/>
  <c r="L110" i="155"/>
  <c r="G110" i="156"/>
  <c r="L204" i="155"/>
  <c r="M204" i="155"/>
  <c r="G204" i="156"/>
  <c r="M187" i="156" l="1"/>
  <c r="L187" i="156"/>
  <c r="G187" i="157"/>
  <c r="L227" i="156"/>
  <c r="M227" i="156"/>
  <c r="G227" i="157"/>
  <c r="L140" i="156"/>
  <c r="M140" i="156"/>
  <c r="G140" i="157"/>
  <c r="L174" i="155"/>
  <c r="G174" i="156"/>
  <c r="M174" i="155"/>
  <c r="M219" i="156"/>
  <c r="L219" i="156"/>
  <c r="G219" i="157"/>
  <c r="L110" i="156"/>
  <c r="M110" i="156"/>
  <c r="G110" i="157"/>
  <c r="L101" i="156"/>
  <c r="M101" i="156"/>
  <c r="G101" i="157"/>
  <c r="M198" i="156"/>
  <c r="L198" i="156"/>
  <c r="G198" i="157"/>
  <c r="L209" i="156"/>
  <c r="M209" i="156"/>
  <c r="G209" i="157"/>
  <c r="G213" i="157"/>
  <c r="L213" i="156"/>
  <c r="M213" i="156"/>
  <c r="M176" i="155"/>
  <c r="G176" i="156"/>
  <c r="L176" i="155"/>
  <c r="L119" i="155"/>
  <c r="M119" i="155"/>
  <c r="G119" i="156"/>
  <c r="L164" i="155"/>
  <c r="M164" i="155"/>
  <c r="G164" i="156"/>
  <c r="L137" i="156"/>
  <c r="M137" i="156"/>
  <c r="G137" i="157"/>
  <c r="L113" i="156"/>
  <c r="M113" i="156"/>
  <c r="G113" i="157"/>
  <c r="L182" i="157"/>
  <c r="M182" i="157"/>
  <c r="G182" i="158"/>
  <c r="L84" i="156"/>
  <c r="M84" i="156"/>
  <c r="G84" i="157"/>
  <c r="G135" i="158"/>
  <c r="M135" i="157"/>
  <c r="L135" i="157"/>
  <c r="G181" i="157"/>
  <c r="L181" i="156"/>
  <c r="M181" i="156"/>
  <c r="M86" i="156"/>
  <c r="G86" i="157"/>
  <c r="L86" i="156"/>
  <c r="L112" i="155"/>
  <c r="M112" i="155"/>
  <c r="G112" i="156"/>
  <c r="L143" i="155"/>
  <c r="M143" i="155"/>
  <c r="G143" i="156"/>
  <c r="M165" i="156"/>
  <c r="G165" i="157"/>
  <c r="L165" i="156"/>
  <c r="L235" i="156"/>
  <c r="M235" i="156"/>
  <c r="G235" i="157"/>
  <c r="M109" i="156"/>
  <c r="L109" i="156"/>
  <c r="G109" i="157"/>
  <c r="M200" i="156"/>
  <c r="L200" i="156"/>
  <c r="G200" i="157"/>
  <c r="L89" i="156"/>
  <c r="M89" i="156"/>
  <c r="G89" i="157"/>
  <c r="M131" i="156"/>
  <c r="L131" i="156"/>
  <c r="G131" i="157"/>
  <c r="L152" i="156"/>
  <c r="M152" i="156"/>
  <c r="G152" i="157"/>
  <c r="L167" i="155"/>
  <c r="G167" i="156"/>
  <c r="M167" i="155"/>
  <c r="M170" i="155"/>
  <c r="L170" i="155"/>
  <c r="G170" i="156"/>
  <c r="L130" i="156"/>
  <c r="G130" i="157"/>
  <c r="M130" i="156"/>
  <c r="M94" i="156"/>
  <c r="L94" i="156"/>
  <c r="G94" i="157"/>
  <c r="G215" i="158"/>
  <c r="M215" i="157"/>
  <c r="L215" i="157"/>
  <c r="L134" i="156"/>
  <c r="M134" i="156"/>
  <c r="G134" i="157"/>
  <c r="L141" i="155"/>
  <c r="M141" i="155"/>
  <c r="G141" i="156"/>
  <c r="M203" i="156"/>
  <c r="L203" i="156"/>
  <c r="G203" i="157"/>
  <c r="M150" i="155"/>
  <c r="G150" i="156"/>
  <c r="L150" i="155"/>
  <c r="G186" i="157"/>
  <c r="M186" i="156"/>
  <c r="L186" i="156"/>
  <c r="L124" i="156"/>
  <c r="M124" i="156"/>
  <c r="G124" i="157"/>
  <c r="L196" i="156"/>
  <c r="M196" i="156"/>
  <c r="G196" i="157"/>
  <c r="M177" i="156"/>
  <c r="G177" i="157"/>
  <c r="L177" i="156"/>
  <c r="M232" i="156"/>
  <c r="L232" i="156"/>
  <c r="G232" i="157"/>
  <c r="M195" i="155"/>
  <c r="L195" i="155"/>
  <c r="G195" i="156"/>
  <c r="L147" i="156"/>
  <c r="M147" i="156"/>
  <c r="G147" i="157"/>
  <c r="M161" i="156"/>
  <c r="L161" i="156"/>
  <c r="G161" i="157"/>
  <c r="M205" i="156"/>
  <c r="L205" i="156"/>
  <c r="G205" i="157"/>
  <c r="M226" i="156"/>
  <c r="L226" i="156"/>
  <c r="G226" i="157"/>
  <c r="M92" i="156"/>
  <c r="L92" i="156"/>
  <c r="G92" i="157"/>
  <c r="M98" i="156"/>
  <c r="L98" i="156"/>
  <c r="G98" i="157"/>
  <c r="G104" i="157"/>
  <c r="M104" i="156"/>
  <c r="L104" i="156"/>
  <c r="M105" i="155"/>
  <c r="L105" i="155"/>
  <c r="G105" i="156"/>
  <c r="M126" i="156"/>
  <c r="L126" i="156"/>
  <c r="G126" i="157"/>
  <c r="L111" i="155"/>
  <c r="M111" i="155"/>
  <c r="G111" i="156"/>
  <c r="M121" i="156"/>
  <c r="G121" i="157"/>
  <c r="L121" i="156"/>
  <c r="L127" i="156"/>
  <c r="M127" i="156"/>
  <c r="G127" i="157"/>
  <c r="L97" i="156"/>
  <c r="M97" i="156"/>
  <c r="G97" i="157"/>
  <c r="M220" i="156"/>
  <c r="L220" i="156"/>
  <c r="G220" i="157"/>
  <c r="L216" i="156"/>
  <c r="M216" i="156"/>
  <c r="G216" i="157"/>
  <c r="M192" i="156"/>
  <c r="L192" i="156"/>
  <c r="G192" i="157"/>
  <c r="L144" i="156"/>
  <c r="M144" i="156"/>
  <c r="G144" i="157"/>
  <c r="L237" i="156"/>
  <c r="M237" i="156"/>
  <c r="G237" i="157"/>
  <c r="M230" i="156"/>
  <c r="L230" i="156"/>
  <c r="G230" i="157"/>
  <c r="L138" i="156"/>
  <c r="M138" i="156"/>
  <c r="G138" i="157"/>
  <c r="L218" i="156"/>
  <c r="M218" i="156"/>
  <c r="G218" i="157"/>
  <c r="L103" i="155"/>
  <c r="G103" i="156"/>
  <c r="M103" i="155"/>
  <c r="M194" i="156"/>
  <c r="L194" i="156"/>
  <c r="G194" i="157"/>
  <c r="L116" i="155"/>
  <c r="M116" i="155"/>
  <c r="G116" i="156"/>
  <c r="M154" i="156"/>
  <c r="L154" i="156"/>
  <c r="G154" i="157"/>
  <c r="M162" i="156"/>
  <c r="L162" i="156"/>
  <c r="G162" i="157"/>
  <c r="L122" i="155"/>
  <c r="M122" i="155"/>
  <c r="G122" i="156"/>
  <c r="G99" i="157"/>
  <c r="L99" i="156"/>
  <c r="M99" i="156"/>
  <c r="L100" i="156"/>
  <c r="M100" i="156"/>
  <c r="G100" i="157"/>
  <c r="M206" i="156"/>
  <c r="L206" i="156"/>
  <c r="G206" i="157"/>
  <c r="M153" i="156"/>
  <c r="L153" i="156"/>
  <c r="G153" i="157"/>
  <c r="M157" i="155"/>
  <c r="L157" i="155"/>
  <c r="G157" i="156"/>
  <c r="M102" i="156"/>
  <c r="L102" i="156"/>
  <c r="G102" i="157"/>
  <c r="M155" i="156"/>
  <c r="L155" i="156"/>
  <c r="G155" i="157"/>
  <c r="M149" i="156"/>
  <c r="L149" i="156"/>
  <c r="G149" i="157"/>
  <c r="L231" i="155"/>
  <c r="M231" i="155"/>
  <c r="G231" i="156"/>
  <c r="L107" i="155"/>
  <c r="M107" i="155"/>
  <c r="G107" i="156"/>
  <c r="M120" i="157"/>
  <c r="L120" i="157"/>
  <c r="G120" i="158"/>
  <c r="M229" i="155"/>
  <c r="L229" i="155"/>
  <c r="G229" i="156"/>
  <c r="L128" i="156"/>
  <c r="M128" i="156"/>
  <c r="G128" i="157"/>
  <c r="M204" i="156"/>
  <c r="L204" i="156"/>
  <c r="G204" i="157"/>
  <c r="G125" i="157"/>
  <c r="M125" i="156"/>
  <c r="L125" i="156"/>
  <c r="L136" i="155"/>
  <c r="M136" i="155"/>
  <c r="G136" i="156"/>
  <c r="M233" i="156"/>
  <c r="L233" i="156"/>
  <c r="G233" i="157"/>
  <c r="L132" i="156"/>
  <c r="M132" i="156"/>
  <c r="G132" i="157"/>
  <c r="G169" i="157"/>
  <c r="M169" i="156"/>
  <c r="L169" i="156"/>
  <c r="M211" i="156"/>
  <c r="L211" i="156"/>
  <c r="G211" i="157"/>
  <c r="M114" i="156"/>
  <c r="L114" i="156"/>
  <c r="G114" i="157"/>
  <c r="M142" i="155"/>
  <c r="L142" i="155"/>
  <c r="G142" i="156"/>
  <c r="L228" i="155"/>
  <c r="M228" i="155"/>
  <c r="G228" i="156"/>
  <c r="M183" i="156"/>
  <c r="L183" i="156"/>
  <c r="G183" i="157"/>
  <c r="L212" i="156"/>
  <c r="M212" i="156"/>
  <c r="G212" i="157"/>
  <c r="L236" i="156"/>
  <c r="M236" i="156"/>
  <c r="G236" i="157"/>
  <c r="M184" i="156"/>
  <c r="L184" i="156"/>
  <c r="G184" i="157"/>
  <c r="L223" i="156"/>
  <c r="M223" i="156"/>
  <c r="G223" i="157"/>
  <c r="M159" i="156"/>
  <c r="L159" i="156"/>
  <c r="G159" i="157"/>
  <c r="M179" i="155"/>
  <c r="L179" i="155"/>
  <c r="G179" i="156"/>
  <c r="M139" i="155"/>
  <c r="L139" i="155"/>
  <c r="G139" i="156"/>
  <c r="L85" i="155"/>
  <c r="M85" i="155"/>
  <c r="G85" i="156"/>
  <c r="M172" i="156"/>
  <c r="L172" i="156"/>
  <c r="G172" i="157"/>
  <c r="G160" i="157"/>
  <c r="M160" i="156"/>
  <c r="L160" i="156"/>
  <c r="L238" i="156"/>
  <c r="M238" i="156"/>
  <c r="G238" i="157"/>
  <c r="M133" i="156"/>
  <c r="L133" i="156"/>
  <c r="G133" i="157"/>
  <c r="M87" i="156"/>
  <c r="L87" i="156"/>
  <c r="G87" i="157"/>
  <c r="L234" i="156"/>
  <c r="M234" i="156"/>
  <c r="G234" i="157"/>
  <c r="M222" i="156"/>
  <c r="L222" i="156"/>
  <c r="G222" i="157"/>
  <c r="L96" i="155"/>
  <c r="M96" i="155"/>
  <c r="G96" i="156"/>
  <c r="M210" i="156"/>
  <c r="L210" i="156"/>
  <c r="G210" i="157"/>
  <c r="M180" i="155"/>
  <c r="L180" i="155"/>
  <c r="G180" i="156"/>
  <c r="L93" i="156"/>
  <c r="M93" i="156"/>
  <c r="G93" i="157"/>
  <c r="L208" i="155"/>
  <c r="M208" i="155"/>
  <c r="G208" i="156"/>
  <c r="L106" i="156"/>
  <c r="M106" i="156"/>
  <c r="G106" i="157"/>
  <c r="L224" i="156"/>
  <c r="M224" i="156"/>
  <c r="G224" i="157"/>
  <c r="L95" i="155"/>
  <c r="M95" i="155"/>
  <c r="G95" i="156"/>
  <c r="L197" i="156"/>
  <c r="M197" i="156"/>
  <c r="G197" i="157"/>
  <c r="M129" i="156"/>
  <c r="L129" i="156"/>
  <c r="G129" i="157"/>
  <c r="L185" i="156"/>
  <c r="M185" i="156"/>
  <c r="G185" i="157"/>
  <c r="M163" i="156"/>
  <c r="L163" i="156"/>
  <c r="G163" i="157"/>
  <c r="L83" i="156"/>
  <c r="M83" i="156"/>
  <c r="G83" i="157"/>
  <c r="L117" i="156"/>
  <c r="M117" i="156"/>
  <c r="G117" i="157"/>
  <c r="L123" i="156"/>
  <c r="M123" i="156"/>
  <c r="G123" i="157"/>
  <c r="L199" i="155"/>
  <c r="M199" i="155"/>
  <c r="G199" i="156"/>
  <c r="M207" i="156"/>
  <c r="G207" i="157"/>
  <c r="L207" i="156"/>
  <c r="M151" i="155"/>
  <c r="L151" i="155"/>
  <c r="G151" i="156"/>
  <c r="L108" i="156"/>
  <c r="M108" i="156"/>
  <c r="G108" i="157"/>
  <c r="M178" i="156"/>
  <c r="L178" i="156"/>
  <c r="G178" i="157"/>
  <c r="L239" i="156"/>
  <c r="M239" i="156"/>
  <c r="G239" i="157"/>
  <c r="M88" i="156"/>
  <c r="G88" i="157"/>
  <c r="L88" i="156"/>
  <c r="L171" i="155"/>
  <c r="M171" i="155"/>
  <c r="G171" i="156"/>
  <c r="M188" i="156"/>
  <c r="L188" i="156"/>
  <c r="G188" i="157"/>
  <c r="L190" i="156"/>
  <c r="M190" i="156"/>
  <c r="G190" i="157"/>
  <c r="M168" i="156"/>
  <c r="L168" i="156"/>
  <c r="G168" i="157"/>
  <c r="L146" i="156"/>
  <c r="M146" i="156"/>
  <c r="G146" i="157"/>
  <c r="M202" i="155"/>
  <c r="L202" i="155"/>
  <c r="G202" i="156"/>
  <c r="M115" i="156"/>
  <c r="L115" i="156"/>
  <c r="G115" i="157"/>
  <c r="G91" i="157"/>
  <c r="M91" i="156"/>
  <c r="L91" i="156"/>
  <c r="L156" i="156"/>
  <c r="M156" i="156"/>
  <c r="G156" i="157"/>
  <c r="M166" i="156"/>
  <c r="L166" i="156"/>
  <c r="G166" i="157"/>
  <c r="M201" i="155"/>
  <c r="L201" i="155"/>
  <c r="G201" i="156"/>
  <c r="L118" i="156"/>
  <c r="M118" i="156"/>
  <c r="G118" i="157"/>
  <c r="L148" i="155"/>
  <c r="M148" i="155"/>
  <c r="G148" i="156"/>
  <c r="M225" i="156"/>
  <c r="L225" i="156"/>
  <c r="G225" i="157"/>
  <c r="G189" i="157"/>
  <c r="M189" i="156"/>
  <c r="L189" i="156"/>
  <c r="L221" i="155"/>
  <c r="M221" i="155"/>
  <c r="G221" i="156"/>
  <c r="L191" i="155"/>
  <c r="M191" i="155"/>
  <c r="G191" i="156"/>
  <c r="M158" i="156"/>
  <c r="L158" i="156"/>
  <c r="G158" i="157"/>
  <c r="M175" i="157"/>
  <c r="L175" i="157"/>
  <c r="G175" i="158"/>
  <c r="M214" i="156"/>
  <c r="L214" i="156"/>
  <c r="G214" i="157"/>
  <c r="G90" i="157"/>
  <c r="M90" i="156"/>
  <c r="L90" i="156"/>
  <c r="M173" i="156"/>
  <c r="L173" i="156"/>
  <c r="G173" i="157"/>
  <c r="L193" i="157"/>
  <c r="M193" i="157"/>
  <c r="G193" i="158"/>
  <c r="M217" i="156"/>
  <c r="L217" i="156"/>
  <c r="G217" i="157"/>
  <c r="M145" i="156"/>
  <c r="G145" i="157"/>
  <c r="L145" i="156"/>
  <c r="L214" i="157" l="1"/>
  <c r="M214" i="157"/>
  <c r="G214" i="158"/>
  <c r="L118" i="157"/>
  <c r="M118" i="157"/>
  <c r="G118" i="158"/>
  <c r="L168" i="157"/>
  <c r="M168" i="157"/>
  <c r="G168" i="158"/>
  <c r="M207" i="157"/>
  <c r="L207" i="157"/>
  <c r="G207" i="158"/>
  <c r="L197" i="157"/>
  <c r="M197" i="157"/>
  <c r="G197" i="158"/>
  <c r="M96" i="156"/>
  <c r="L96" i="156"/>
  <c r="G96" i="157"/>
  <c r="M160" i="157"/>
  <c r="G160" i="158"/>
  <c r="L160" i="157"/>
  <c r="L120" i="158"/>
  <c r="M120" i="158"/>
  <c r="G120" i="159"/>
  <c r="L206" i="157"/>
  <c r="M206" i="157"/>
  <c r="G206" i="158"/>
  <c r="L98" i="157"/>
  <c r="M98" i="157"/>
  <c r="G98" i="158"/>
  <c r="G161" i="158"/>
  <c r="M161" i="157"/>
  <c r="L161" i="157"/>
  <c r="M200" i="157"/>
  <c r="G200" i="158"/>
  <c r="L200" i="157"/>
  <c r="L143" i="156"/>
  <c r="M143" i="156"/>
  <c r="G143" i="157"/>
  <c r="L137" i="157"/>
  <c r="M137" i="157"/>
  <c r="G137" i="158"/>
  <c r="L219" i="157"/>
  <c r="M219" i="157"/>
  <c r="G219" i="158"/>
  <c r="M174" i="156"/>
  <c r="L174" i="156"/>
  <c r="G174" i="157"/>
  <c r="L187" i="157"/>
  <c r="M187" i="157"/>
  <c r="G187" i="158"/>
  <c r="M208" i="156"/>
  <c r="L208" i="156"/>
  <c r="G208" i="157"/>
  <c r="L155" i="157"/>
  <c r="M155" i="157"/>
  <c r="G155" i="158"/>
  <c r="G162" i="158"/>
  <c r="M162" i="157"/>
  <c r="L162" i="157"/>
  <c r="L220" i="157"/>
  <c r="M220" i="157"/>
  <c r="G220" i="158"/>
  <c r="M106" i="157"/>
  <c r="L106" i="157"/>
  <c r="G106" i="158"/>
  <c r="L210" i="157"/>
  <c r="M210" i="157"/>
  <c r="G210" i="158"/>
  <c r="G87" i="158"/>
  <c r="M87" i="157"/>
  <c r="L87" i="157"/>
  <c r="G172" i="158"/>
  <c r="M172" i="157"/>
  <c r="L172" i="157"/>
  <c r="M159" i="157"/>
  <c r="L159" i="157"/>
  <c r="G159" i="158"/>
  <c r="L212" i="157"/>
  <c r="M212" i="157"/>
  <c r="G212" i="158"/>
  <c r="L114" i="157"/>
  <c r="M114" i="157"/>
  <c r="G114" i="158"/>
  <c r="L169" i="157"/>
  <c r="M169" i="157"/>
  <c r="G169" i="158"/>
  <c r="G136" i="157"/>
  <c r="L136" i="156"/>
  <c r="M136" i="156"/>
  <c r="M229" i="156"/>
  <c r="L229" i="156"/>
  <c r="G229" i="157"/>
  <c r="L149" i="157"/>
  <c r="M149" i="157"/>
  <c r="G149" i="158"/>
  <c r="M153" i="157"/>
  <c r="L153" i="157"/>
  <c r="G153" i="158"/>
  <c r="L122" i="156"/>
  <c r="M122" i="156"/>
  <c r="G122" i="157"/>
  <c r="L194" i="157"/>
  <c r="M194" i="157"/>
  <c r="G194" i="158"/>
  <c r="G103" i="157"/>
  <c r="M103" i="156"/>
  <c r="L103" i="156"/>
  <c r="M230" i="157"/>
  <c r="G230" i="158"/>
  <c r="L230" i="157"/>
  <c r="L216" i="157"/>
  <c r="M216" i="157"/>
  <c r="G216" i="158"/>
  <c r="L205" i="157"/>
  <c r="G205" i="158"/>
  <c r="M205" i="157"/>
  <c r="L232" i="157"/>
  <c r="M232" i="157"/>
  <c r="G232" i="158"/>
  <c r="M177" i="157"/>
  <c r="G177" i="158"/>
  <c r="L177" i="157"/>
  <c r="L150" i="156"/>
  <c r="M150" i="156"/>
  <c r="G150" i="157"/>
  <c r="L134" i="157"/>
  <c r="M134" i="157"/>
  <c r="G134" i="158"/>
  <c r="M170" i="156"/>
  <c r="L170" i="156"/>
  <c r="G170" i="157"/>
  <c r="M167" i="156"/>
  <c r="G167" i="157"/>
  <c r="L167" i="156"/>
  <c r="L89" i="157"/>
  <c r="M89" i="157"/>
  <c r="G89" i="158"/>
  <c r="L113" i="157"/>
  <c r="M113" i="157"/>
  <c r="G113" i="158"/>
  <c r="L101" i="157"/>
  <c r="M101" i="157"/>
  <c r="G101" i="158"/>
  <c r="M110" i="157"/>
  <c r="L110" i="157"/>
  <c r="G110" i="158"/>
  <c r="M227" i="157"/>
  <c r="L227" i="157"/>
  <c r="G227" i="158"/>
  <c r="L151" i="156"/>
  <c r="M151" i="156"/>
  <c r="G151" i="157"/>
  <c r="L133" i="157"/>
  <c r="M133" i="157"/>
  <c r="G133" i="158"/>
  <c r="G211" i="158"/>
  <c r="M211" i="157"/>
  <c r="L211" i="157"/>
  <c r="L99" i="157"/>
  <c r="M99" i="157"/>
  <c r="G99" i="158"/>
  <c r="L189" i="157"/>
  <c r="M189" i="157"/>
  <c r="G189" i="158"/>
  <c r="M156" i="157"/>
  <c r="L156" i="157"/>
  <c r="G156" i="158"/>
  <c r="L146" i="157"/>
  <c r="M146" i="157"/>
  <c r="G146" i="158"/>
  <c r="G129" i="158"/>
  <c r="L129" i="157"/>
  <c r="M129" i="157"/>
  <c r="L145" i="157"/>
  <c r="G145" i="158"/>
  <c r="M145" i="157"/>
  <c r="L173" i="157"/>
  <c r="G173" i="158"/>
  <c r="M173" i="157"/>
  <c r="G158" i="158"/>
  <c r="L158" i="157"/>
  <c r="M158" i="157"/>
  <c r="L225" i="157"/>
  <c r="M225" i="157"/>
  <c r="G225" i="158"/>
  <c r="L166" i="157"/>
  <c r="M166" i="157"/>
  <c r="G166" i="158"/>
  <c r="L91" i="157"/>
  <c r="M91" i="157"/>
  <c r="G91" i="158"/>
  <c r="M202" i="156"/>
  <c r="L202" i="156"/>
  <c r="G202" i="157"/>
  <c r="L188" i="157"/>
  <c r="M188" i="157"/>
  <c r="G188" i="158"/>
  <c r="L178" i="157"/>
  <c r="M178" i="157"/>
  <c r="G178" i="158"/>
  <c r="M199" i="156"/>
  <c r="L199" i="156"/>
  <c r="G199" i="157"/>
  <c r="G185" i="158"/>
  <c r="M185" i="157"/>
  <c r="L185" i="157"/>
  <c r="M224" i="157"/>
  <c r="G224" i="158"/>
  <c r="L224" i="157"/>
  <c r="L180" i="156"/>
  <c r="M180" i="156"/>
  <c r="G180" i="157"/>
  <c r="M234" i="157"/>
  <c r="G234" i="158"/>
  <c r="L234" i="157"/>
  <c r="L179" i="156"/>
  <c r="M179" i="156"/>
  <c r="G179" i="157"/>
  <c r="L236" i="157"/>
  <c r="M236" i="157"/>
  <c r="G236" i="158"/>
  <c r="L142" i="156"/>
  <c r="M142" i="156"/>
  <c r="G142" i="157"/>
  <c r="L132" i="157"/>
  <c r="M132" i="157"/>
  <c r="G132" i="158"/>
  <c r="L233" i="157"/>
  <c r="M233" i="157"/>
  <c r="G233" i="158"/>
  <c r="M125" i="157"/>
  <c r="L125" i="157"/>
  <c r="G125" i="158"/>
  <c r="M128" i="157"/>
  <c r="L128" i="157"/>
  <c r="G128" i="158"/>
  <c r="M231" i="156"/>
  <c r="L231" i="156"/>
  <c r="G231" i="157"/>
  <c r="G157" i="157"/>
  <c r="L157" i="156"/>
  <c r="M157" i="156"/>
  <c r="M116" i="156"/>
  <c r="G116" i="157"/>
  <c r="L116" i="156"/>
  <c r="M138" i="157"/>
  <c r="L138" i="157"/>
  <c r="G138" i="158"/>
  <c r="L192" i="157"/>
  <c r="G192" i="158"/>
  <c r="M192" i="157"/>
  <c r="M127" i="157"/>
  <c r="L127" i="157"/>
  <c r="G127" i="158"/>
  <c r="M121" i="157"/>
  <c r="L121" i="157"/>
  <c r="G121" i="158"/>
  <c r="L105" i="156"/>
  <c r="M105" i="156"/>
  <c r="G105" i="157"/>
  <c r="L226" i="157"/>
  <c r="M226" i="157"/>
  <c r="G226" i="158"/>
  <c r="M195" i="156"/>
  <c r="L195" i="156"/>
  <c r="G195" i="157"/>
  <c r="L124" i="157"/>
  <c r="M124" i="157"/>
  <c r="G124" i="158"/>
  <c r="L141" i="156"/>
  <c r="M141" i="156"/>
  <c r="G141" i="157"/>
  <c r="M215" i="158"/>
  <c r="L215" i="158"/>
  <c r="G215" i="159"/>
  <c r="L131" i="157"/>
  <c r="M131" i="157"/>
  <c r="G131" i="158"/>
  <c r="G235" i="158"/>
  <c r="L235" i="157"/>
  <c r="M235" i="157"/>
  <c r="G165" i="158"/>
  <c r="L165" i="157"/>
  <c r="M165" i="157"/>
  <c r="G135" i="159"/>
  <c r="L135" i="158"/>
  <c r="M135" i="158"/>
  <c r="L182" i="158"/>
  <c r="M182" i="158"/>
  <c r="G182" i="159"/>
  <c r="L119" i="156"/>
  <c r="M119" i="156"/>
  <c r="G119" i="157"/>
  <c r="M176" i="156"/>
  <c r="L176" i="156"/>
  <c r="G176" i="157"/>
  <c r="L213" i="157"/>
  <c r="M213" i="157"/>
  <c r="G213" i="158"/>
  <c r="L198" i="157"/>
  <c r="M198" i="157"/>
  <c r="G198" i="158"/>
  <c r="M140" i="157"/>
  <c r="L140" i="157"/>
  <c r="G140" i="158"/>
  <c r="M217" i="157"/>
  <c r="L217" i="157"/>
  <c r="G217" i="158"/>
  <c r="M221" i="156"/>
  <c r="L221" i="156"/>
  <c r="G221" i="157"/>
  <c r="M117" i="157"/>
  <c r="L117" i="157"/>
  <c r="G117" i="158"/>
  <c r="M85" i="156"/>
  <c r="L85" i="156"/>
  <c r="G85" i="157"/>
  <c r="L223" i="157"/>
  <c r="M223" i="157"/>
  <c r="G223" i="158"/>
  <c r="M183" i="157"/>
  <c r="L183" i="157"/>
  <c r="G183" i="158"/>
  <c r="G237" i="158"/>
  <c r="L237" i="157"/>
  <c r="M237" i="157"/>
  <c r="M111" i="156"/>
  <c r="L111" i="156"/>
  <c r="G111" i="157"/>
  <c r="L191" i="156"/>
  <c r="M191" i="156"/>
  <c r="G191" i="157"/>
  <c r="L148" i="156"/>
  <c r="M148" i="156"/>
  <c r="G148" i="157"/>
  <c r="M171" i="156"/>
  <c r="L171" i="156"/>
  <c r="G171" i="157"/>
  <c r="L88" i="157"/>
  <c r="M88" i="157"/>
  <c r="G88" i="158"/>
  <c r="L108" i="157"/>
  <c r="M108" i="157"/>
  <c r="G108" i="158"/>
  <c r="L123" i="157"/>
  <c r="M123" i="157"/>
  <c r="G123" i="158"/>
  <c r="M193" i="158"/>
  <c r="L193" i="158"/>
  <c r="G193" i="159"/>
  <c r="G90" i="158"/>
  <c r="M90" i="157"/>
  <c r="L90" i="157"/>
  <c r="M175" i="158"/>
  <c r="L175" i="158"/>
  <c r="G175" i="159"/>
  <c r="M201" i="156"/>
  <c r="L201" i="156"/>
  <c r="G201" i="157"/>
  <c r="L115" i="157"/>
  <c r="M115" i="157"/>
  <c r="G115" i="158"/>
  <c r="L190" i="157"/>
  <c r="M190" i="157"/>
  <c r="G190" i="158"/>
  <c r="L239" i="157"/>
  <c r="M239" i="157"/>
  <c r="G239" i="158"/>
  <c r="L83" i="157"/>
  <c r="M83" i="157"/>
  <c r="G83" i="158"/>
  <c r="L163" i="157"/>
  <c r="M163" i="157"/>
  <c r="G163" i="158"/>
  <c r="L95" i="156"/>
  <c r="M95" i="156"/>
  <c r="G95" i="157"/>
  <c r="M93" i="157"/>
  <c r="L93" i="157"/>
  <c r="G93" i="158"/>
  <c r="G222" i="158"/>
  <c r="L222" i="157"/>
  <c r="M222" i="157"/>
  <c r="M238" i="157"/>
  <c r="G238" i="158"/>
  <c r="L238" i="157"/>
  <c r="L139" i="156"/>
  <c r="M139" i="156"/>
  <c r="G139" i="157"/>
  <c r="M184" i="157"/>
  <c r="L184" i="157"/>
  <c r="G184" i="158"/>
  <c r="M228" i="156"/>
  <c r="L228" i="156"/>
  <c r="G228" i="157"/>
  <c r="L204" i="157"/>
  <c r="M204" i="157"/>
  <c r="G204" i="158"/>
  <c r="L107" i="156"/>
  <c r="M107" i="156"/>
  <c r="G107" i="157"/>
  <c r="L102" i="157"/>
  <c r="M102" i="157"/>
  <c r="G102" i="158"/>
  <c r="M100" i="157"/>
  <c r="L100" i="157"/>
  <c r="G100" i="158"/>
  <c r="L154" i="157"/>
  <c r="M154" i="157"/>
  <c r="G154" i="158"/>
  <c r="L218" i="157"/>
  <c r="M218" i="157"/>
  <c r="G218" i="158"/>
  <c r="M144" i="157"/>
  <c r="L144" i="157"/>
  <c r="G144" i="158"/>
  <c r="L97" i="157"/>
  <c r="M97" i="157"/>
  <c r="G97" i="158"/>
  <c r="M126" i="157"/>
  <c r="L126" i="157"/>
  <c r="G126" i="158"/>
  <c r="M104" i="157"/>
  <c r="L104" i="157"/>
  <c r="G104" i="158"/>
  <c r="L92" i="157"/>
  <c r="M92" i="157"/>
  <c r="G92" i="158"/>
  <c r="G147" i="158"/>
  <c r="L147" i="157"/>
  <c r="M147" i="157"/>
  <c r="L196" i="157"/>
  <c r="M196" i="157"/>
  <c r="G196" i="158"/>
  <c r="G186" i="158"/>
  <c r="L186" i="157"/>
  <c r="M186" i="157"/>
  <c r="L203" i="157"/>
  <c r="M203" i="157"/>
  <c r="G203" i="158"/>
  <c r="L94" i="157"/>
  <c r="M94" i="157"/>
  <c r="G94" i="158"/>
  <c r="L130" i="157"/>
  <c r="M130" i="157"/>
  <c r="G130" i="158"/>
  <c r="L152" i="157"/>
  <c r="M152" i="157"/>
  <c r="G152" i="158"/>
  <c r="L109" i="157"/>
  <c r="M109" i="157"/>
  <c r="G109" i="158"/>
  <c r="M112" i="156"/>
  <c r="L112" i="156"/>
  <c r="G112" i="157"/>
  <c r="M86" i="157"/>
  <c r="L86" i="157"/>
  <c r="G86" i="158"/>
  <c r="M181" i="157"/>
  <c r="L181" i="157"/>
  <c r="G181" i="158"/>
  <c r="L84" i="157"/>
  <c r="M84" i="157"/>
  <c r="G84" i="158"/>
  <c r="M164" i="156"/>
  <c r="L164" i="156"/>
  <c r="G164" i="157"/>
  <c r="M209" i="157"/>
  <c r="L209" i="157"/>
  <c r="G209" i="158"/>
  <c r="L152" i="158" l="1"/>
  <c r="M152" i="158"/>
  <c r="G152" i="159"/>
  <c r="M104" i="158"/>
  <c r="L104" i="158"/>
  <c r="G104" i="159"/>
  <c r="M238" i="158"/>
  <c r="L238" i="158"/>
  <c r="G238" i="159"/>
  <c r="M144" i="158"/>
  <c r="G144" i="159"/>
  <c r="L144" i="158"/>
  <c r="G93" i="159"/>
  <c r="M93" i="158"/>
  <c r="L93" i="158"/>
  <c r="M85" i="157"/>
  <c r="L85" i="157"/>
  <c r="G85" i="158"/>
  <c r="L140" i="158"/>
  <c r="M140" i="158"/>
  <c r="G140" i="159"/>
  <c r="L135" i="159"/>
  <c r="G135" i="160"/>
  <c r="M135" i="159"/>
  <c r="L164" i="157"/>
  <c r="M164" i="157"/>
  <c r="G164" i="158"/>
  <c r="M112" i="157"/>
  <c r="L112" i="157"/>
  <c r="G112" i="158"/>
  <c r="M94" i="158"/>
  <c r="L94" i="158"/>
  <c r="G94" i="159"/>
  <c r="M186" i="158"/>
  <c r="G186" i="159"/>
  <c r="L186" i="158"/>
  <c r="L97" i="158"/>
  <c r="M97" i="158"/>
  <c r="G97" i="159"/>
  <c r="M100" i="158"/>
  <c r="G100" i="159"/>
  <c r="L100" i="158"/>
  <c r="L228" i="157"/>
  <c r="M228" i="157"/>
  <c r="G228" i="158"/>
  <c r="L83" i="158"/>
  <c r="G83" i="159"/>
  <c r="M83" i="158"/>
  <c r="M239" i="158"/>
  <c r="L239" i="158"/>
  <c r="G239" i="159"/>
  <c r="M175" i="159"/>
  <c r="L175" i="159"/>
  <c r="G175" i="160"/>
  <c r="M108" i="158"/>
  <c r="L108" i="158"/>
  <c r="G108" i="159"/>
  <c r="M191" i="157"/>
  <c r="L191" i="157"/>
  <c r="G191" i="158"/>
  <c r="M237" i="158"/>
  <c r="G237" i="159"/>
  <c r="L237" i="158"/>
  <c r="G223" i="159"/>
  <c r="M223" i="158"/>
  <c r="L223" i="158"/>
  <c r="L217" i="158"/>
  <c r="M217" i="158"/>
  <c r="G217" i="159"/>
  <c r="L176" i="157"/>
  <c r="M176" i="157"/>
  <c r="G176" i="158"/>
  <c r="G141" i="158"/>
  <c r="M141" i="157"/>
  <c r="L141" i="157"/>
  <c r="L105" i="157"/>
  <c r="M105" i="157"/>
  <c r="G105" i="158"/>
  <c r="M138" i="158"/>
  <c r="L138" i="158"/>
  <c r="G138" i="159"/>
  <c r="M116" i="157"/>
  <c r="L116" i="157"/>
  <c r="G116" i="158"/>
  <c r="G157" i="158"/>
  <c r="L157" i="157"/>
  <c r="M157" i="157"/>
  <c r="L128" i="158"/>
  <c r="M128" i="158"/>
  <c r="G128" i="159"/>
  <c r="L142" i="157"/>
  <c r="M142" i="157"/>
  <c r="G142" i="158"/>
  <c r="M180" i="157"/>
  <c r="L180" i="157"/>
  <c r="G180" i="158"/>
  <c r="M224" i="158"/>
  <c r="L224" i="158"/>
  <c r="G224" i="159"/>
  <c r="L185" i="158"/>
  <c r="M185" i="158"/>
  <c r="G185" i="159"/>
  <c r="M178" i="158"/>
  <c r="L178" i="158"/>
  <c r="G178" i="159"/>
  <c r="M166" i="158"/>
  <c r="L166" i="158"/>
  <c r="G166" i="159"/>
  <c r="M158" i="158"/>
  <c r="L158" i="158"/>
  <c r="G158" i="159"/>
  <c r="M189" i="158"/>
  <c r="L189" i="158"/>
  <c r="G189" i="159"/>
  <c r="G211" i="159"/>
  <c r="M211" i="158"/>
  <c r="L211" i="158"/>
  <c r="L151" i="157"/>
  <c r="M151" i="157"/>
  <c r="G151" i="158"/>
  <c r="L113" i="158"/>
  <c r="M113" i="158"/>
  <c r="G113" i="159"/>
  <c r="G134" i="159"/>
  <c r="L134" i="158"/>
  <c r="M134" i="158"/>
  <c r="L194" i="158"/>
  <c r="M194" i="158"/>
  <c r="G194" i="159"/>
  <c r="M229" i="157"/>
  <c r="L229" i="157"/>
  <c r="G229" i="158"/>
  <c r="L212" i="158"/>
  <c r="M212" i="158"/>
  <c r="G212" i="159"/>
  <c r="M172" i="158"/>
  <c r="L172" i="158"/>
  <c r="G172" i="159"/>
  <c r="M210" i="158"/>
  <c r="L210" i="158"/>
  <c r="G210" i="159"/>
  <c r="M155" i="158"/>
  <c r="L155" i="158"/>
  <c r="G155" i="159"/>
  <c r="M137" i="158"/>
  <c r="L137" i="158"/>
  <c r="G137" i="159"/>
  <c r="M98" i="158"/>
  <c r="L98" i="158"/>
  <c r="G98" i="159"/>
  <c r="M96" i="157"/>
  <c r="L96" i="157"/>
  <c r="G96" i="158"/>
  <c r="M118" i="158"/>
  <c r="L118" i="158"/>
  <c r="G118" i="159"/>
  <c r="L147" i="158"/>
  <c r="M147" i="158"/>
  <c r="G147" i="159"/>
  <c r="L218" i="158"/>
  <c r="M218" i="158"/>
  <c r="G218" i="159"/>
  <c r="L84" i="158"/>
  <c r="G84" i="159"/>
  <c r="M84" i="158"/>
  <c r="M109" i="158"/>
  <c r="L109" i="158"/>
  <c r="G109" i="159"/>
  <c r="M203" i="158"/>
  <c r="L203" i="158"/>
  <c r="G203" i="159"/>
  <c r="M102" i="158"/>
  <c r="L102" i="158"/>
  <c r="G102" i="159"/>
  <c r="M184" i="158"/>
  <c r="L184" i="158"/>
  <c r="G184" i="159"/>
  <c r="L190" i="158"/>
  <c r="M190" i="158"/>
  <c r="G190" i="159"/>
  <c r="M111" i="157"/>
  <c r="L111" i="157"/>
  <c r="G111" i="158"/>
  <c r="M119" i="157"/>
  <c r="L119" i="157"/>
  <c r="G119" i="158"/>
  <c r="M124" i="158"/>
  <c r="L124" i="158"/>
  <c r="G124" i="159"/>
  <c r="L121" i="158"/>
  <c r="M121" i="158"/>
  <c r="G121" i="159"/>
  <c r="M209" i="158"/>
  <c r="L209" i="158"/>
  <c r="G209" i="159"/>
  <c r="M86" i="158"/>
  <c r="L86" i="158"/>
  <c r="G86" i="159"/>
  <c r="M130" i="158"/>
  <c r="L130" i="158"/>
  <c r="G130" i="159"/>
  <c r="M196" i="158"/>
  <c r="L196" i="158"/>
  <c r="G196" i="159"/>
  <c r="M126" i="158"/>
  <c r="L126" i="158"/>
  <c r="G126" i="159"/>
  <c r="L154" i="158"/>
  <c r="G154" i="159"/>
  <c r="M154" i="158"/>
  <c r="L204" i="158"/>
  <c r="M204" i="158"/>
  <c r="G204" i="159"/>
  <c r="M163" i="158"/>
  <c r="L163" i="158"/>
  <c r="G163" i="159"/>
  <c r="G201" i="158"/>
  <c r="M201" i="157"/>
  <c r="L201" i="157"/>
  <c r="L90" i="158"/>
  <c r="G90" i="159"/>
  <c r="M90" i="158"/>
  <c r="L123" i="158"/>
  <c r="M123" i="158"/>
  <c r="G123" i="159"/>
  <c r="L148" i="157"/>
  <c r="M148" i="157"/>
  <c r="G148" i="158"/>
  <c r="M183" i="158"/>
  <c r="L183" i="158"/>
  <c r="G183" i="159"/>
  <c r="L221" i="157"/>
  <c r="M221" i="157"/>
  <c r="G221" i="158"/>
  <c r="M213" i="158"/>
  <c r="L213" i="158"/>
  <c r="G213" i="159"/>
  <c r="M235" i="158"/>
  <c r="L235" i="158"/>
  <c r="G235" i="159"/>
  <c r="M215" i="159"/>
  <c r="L215" i="159"/>
  <c r="G215" i="160"/>
  <c r="G226" i="159"/>
  <c r="M226" i="158"/>
  <c r="L226" i="158"/>
  <c r="L231" i="157"/>
  <c r="M231" i="157"/>
  <c r="G231" i="158"/>
  <c r="M132" i="158"/>
  <c r="L132" i="158"/>
  <c r="G132" i="159"/>
  <c r="M199" i="157"/>
  <c r="G199" i="158"/>
  <c r="L199" i="157"/>
  <c r="L91" i="158"/>
  <c r="G91" i="159"/>
  <c r="M91" i="158"/>
  <c r="M145" i="158"/>
  <c r="L145" i="158"/>
  <c r="G145" i="159"/>
  <c r="L129" i="158"/>
  <c r="M129" i="158"/>
  <c r="G129" i="159"/>
  <c r="L156" i="158"/>
  <c r="M156" i="158"/>
  <c r="G156" i="159"/>
  <c r="L133" i="158"/>
  <c r="M133" i="158"/>
  <c r="G133" i="159"/>
  <c r="L101" i="158"/>
  <c r="M101" i="158"/>
  <c r="G101" i="159"/>
  <c r="M170" i="157"/>
  <c r="L170" i="157"/>
  <c r="G170" i="158"/>
  <c r="L232" i="158"/>
  <c r="M232" i="158"/>
  <c r="G232" i="159"/>
  <c r="L205" i="158"/>
  <c r="M205" i="158"/>
  <c r="G205" i="159"/>
  <c r="M149" i="158"/>
  <c r="L149" i="158"/>
  <c r="G149" i="159"/>
  <c r="L136" i="157"/>
  <c r="M136" i="157"/>
  <c r="G136" i="158"/>
  <c r="M114" i="158"/>
  <c r="L114" i="158"/>
  <c r="G114" i="159"/>
  <c r="L219" i="158"/>
  <c r="M219" i="158"/>
  <c r="G219" i="159"/>
  <c r="M168" i="158"/>
  <c r="L168" i="158"/>
  <c r="G168" i="159"/>
  <c r="L181" i="158"/>
  <c r="M181" i="158"/>
  <c r="G181" i="159"/>
  <c r="M139" i="157"/>
  <c r="L139" i="157"/>
  <c r="G139" i="158"/>
  <c r="M95" i="157"/>
  <c r="L95" i="157"/>
  <c r="G95" i="158"/>
  <c r="M115" i="158"/>
  <c r="L115" i="158"/>
  <c r="G115" i="159"/>
  <c r="M193" i="159"/>
  <c r="L193" i="159"/>
  <c r="G193" i="160"/>
  <c r="L171" i="157"/>
  <c r="M171" i="157"/>
  <c r="G171" i="158"/>
  <c r="M117" i="158"/>
  <c r="L117" i="158"/>
  <c r="G117" i="159"/>
  <c r="L198" i="158"/>
  <c r="G198" i="159"/>
  <c r="M198" i="158"/>
  <c r="M182" i="159"/>
  <c r="L182" i="159"/>
  <c r="G182" i="160"/>
  <c r="L165" i="158"/>
  <c r="M165" i="158"/>
  <c r="G165" i="159"/>
  <c r="M131" i="158"/>
  <c r="L131" i="158"/>
  <c r="G131" i="159"/>
  <c r="M195" i="157"/>
  <c r="L195" i="157"/>
  <c r="G195" i="158"/>
  <c r="M127" i="158"/>
  <c r="L127" i="158"/>
  <c r="G127" i="159"/>
  <c r="M192" i="158"/>
  <c r="L192" i="158"/>
  <c r="G192" i="159"/>
  <c r="L233" i="158"/>
  <c r="M233" i="158"/>
  <c r="G233" i="159"/>
  <c r="M179" i="157"/>
  <c r="L179" i="157"/>
  <c r="G179" i="158"/>
  <c r="M234" i="158"/>
  <c r="L234" i="158"/>
  <c r="G234" i="159"/>
  <c r="L202" i="157"/>
  <c r="G202" i="158"/>
  <c r="M202" i="157"/>
  <c r="L173" i="158"/>
  <c r="G173" i="159"/>
  <c r="M173" i="158"/>
  <c r="M146" i="158"/>
  <c r="L146" i="158"/>
  <c r="G146" i="159"/>
  <c r="M110" i="158"/>
  <c r="L110" i="158"/>
  <c r="G110" i="159"/>
  <c r="L153" i="158"/>
  <c r="M153" i="158"/>
  <c r="G153" i="159"/>
  <c r="M169" i="158"/>
  <c r="L169" i="158"/>
  <c r="G169" i="159"/>
  <c r="M220" i="158"/>
  <c r="L220" i="158"/>
  <c r="G220" i="159"/>
  <c r="M174" i="157"/>
  <c r="L174" i="157"/>
  <c r="G174" i="158"/>
  <c r="M120" i="159"/>
  <c r="L120" i="159"/>
  <c r="G120" i="160"/>
  <c r="L160" i="158"/>
  <c r="M160" i="158"/>
  <c r="G160" i="159"/>
  <c r="L207" i="158"/>
  <c r="M207" i="158"/>
  <c r="G207" i="159"/>
  <c r="M107" i="157"/>
  <c r="L107" i="157"/>
  <c r="G107" i="158"/>
  <c r="M222" i="158"/>
  <c r="L222" i="158"/>
  <c r="G222" i="159"/>
  <c r="G92" i="159"/>
  <c r="M92" i="158"/>
  <c r="L92" i="158"/>
  <c r="L88" i="158"/>
  <c r="M88" i="158"/>
  <c r="G88" i="159"/>
  <c r="M125" i="158"/>
  <c r="G125" i="159"/>
  <c r="L125" i="158"/>
  <c r="L236" i="158"/>
  <c r="M236" i="158"/>
  <c r="G236" i="159"/>
  <c r="M188" i="158"/>
  <c r="L188" i="158"/>
  <c r="G188" i="159"/>
  <c r="L225" i="158"/>
  <c r="M225" i="158"/>
  <c r="G225" i="159"/>
  <c r="M99" i="158"/>
  <c r="L99" i="158"/>
  <c r="G99" i="159"/>
  <c r="M227" i="158"/>
  <c r="L227" i="158"/>
  <c r="G227" i="159"/>
  <c r="L89" i="158"/>
  <c r="M89" i="158"/>
  <c r="G89" i="159"/>
  <c r="L167" i="157"/>
  <c r="M167" i="157"/>
  <c r="G167" i="158"/>
  <c r="L150" i="157"/>
  <c r="G150" i="158"/>
  <c r="M150" i="157"/>
  <c r="L177" i="158"/>
  <c r="M177" i="158"/>
  <c r="G177" i="159"/>
  <c r="L216" i="158"/>
  <c r="M216" i="158"/>
  <c r="G216" i="159"/>
  <c r="M230" i="158"/>
  <c r="L230" i="158"/>
  <c r="G230" i="159"/>
  <c r="L103" i="157"/>
  <c r="M103" i="157"/>
  <c r="G103" i="158"/>
  <c r="L122" i="157"/>
  <c r="G122" i="158"/>
  <c r="M122" i="157"/>
  <c r="L159" i="158"/>
  <c r="M159" i="158"/>
  <c r="G159" i="159"/>
  <c r="M87" i="158"/>
  <c r="L87" i="158"/>
  <c r="G87" i="159"/>
  <c r="L106" i="158"/>
  <c r="M106" i="158"/>
  <c r="G106" i="159"/>
  <c r="M162" i="158"/>
  <c r="L162" i="158"/>
  <c r="G162" i="159"/>
  <c r="G208" i="158"/>
  <c r="L208" i="157"/>
  <c r="M208" i="157"/>
  <c r="M187" i="158"/>
  <c r="L187" i="158"/>
  <c r="G187" i="159"/>
  <c r="L143" i="157"/>
  <c r="M143" i="157"/>
  <c r="G143" i="158"/>
  <c r="M200" i="158"/>
  <c r="L200" i="158"/>
  <c r="G200" i="159"/>
  <c r="M161" i="158"/>
  <c r="L161" i="158"/>
  <c r="G161" i="159"/>
  <c r="L206" i="158"/>
  <c r="M206" i="158"/>
  <c r="G206" i="159"/>
  <c r="M197" i="158"/>
  <c r="G197" i="159"/>
  <c r="L197" i="158"/>
  <c r="M214" i="158"/>
  <c r="L214" i="158"/>
  <c r="G214" i="159"/>
  <c r="L216" i="159" l="1"/>
  <c r="M216" i="159"/>
  <c r="G216" i="160"/>
  <c r="L188" i="159"/>
  <c r="M188" i="159"/>
  <c r="G188" i="160"/>
  <c r="M206" i="159"/>
  <c r="L206" i="159"/>
  <c r="G206" i="160"/>
  <c r="L187" i="159"/>
  <c r="M187" i="159"/>
  <c r="G187" i="160"/>
  <c r="M225" i="159"/>
  <c r="L225" i="159"/>
  <c r="G225" i="160"/>
  <c r="M88" i="159"/>
  <c r="L88" i="159"/>
  <c r="G88" i="160"/>
  <c r="M207" i="159"/>
  <c r="G207" i="160"/>
  <c r="L207" i="159"/>
  <c r="L173" i="159"/>
  <c r="M173" i="159"/>
  <c r="G173" i="160"/>
  <c r="L195" i="158"/>
  <c r="M195" i="158"/>
  <c r="G195" i="159"/>
  <c r="G115" i="160"/>
  <c r="M115" i="159"/>
  <c r="L115" i="159"/>
  <c r="M168" i="159"/>
  <c r="L168" i="159"/>
  <c r="G168" i="160"/>
  <c r="G145" i="160"/>
  <c r="M145" i="159"/>
  <c r="L145" i="159"/>
  <c r="L231" i="158"/>
  <c r="M231" i="158"/>
  <c r="G231" i="159"/>
  <c r="M123" i="159"/>
  <c r="L123" i="159"/>
  <c r="G123" i="160"/>
  <c r="M201" i="158"/>
  <c r="L201" i="158"/>
  <c r="G201" i="159"/>
  <c r="M86" i="159"/>
  <c r="L86" i="159"/>
  <c r="G86" i="160"/>
  <c r="G172" i="160"/>
  <c r="M172" i="159"/>
  <c r="L172" i="159"/>
  <c r="M143" i="158"/>
  <c r="L143" i="158"/>
  <c r="G143" i="159"/>
  <c r="M208" i="158"/>
  <c r="L208" i="158"/>
  <c r="G208" i="159"/>
  <c r="M106" i="159"/>
  <c r="L106" i="159"/>
  <c r="G106" i="160"/>
  <c r="L103" i="158"/>
  <c r="M103" i="158"/>
  <c r="G103" i="159"/>
  <c r="L99" i="159"/>
  <c r="M99" i="159"/>
  <c r="G99" i="160"/>
  <c r="L92" i="159"/>
  <c r="M92" i="159"/>
  <c r="G92" i="160"/>
  <c r="M107" i="158"/>
  <c r="L107" i="158"/>
  <c r="G107" i="159"/>
  <c r="L174" i="158"/>
  <c r="M174" i="158"/>
  <c r="G174" i="159"/>
  <c r="L110" i="159"/>
  <c r="M110" i="159"/>
  <c r="G110" i="160"/>
  <c r="L234" i="159"/>
  <c r="M234" i="159"/>
  <c r="G234" i="160"/>
  <c r="L127" i="159"/>
  <c r="M127" i="159"/>
  <c r="G127" i="160"/>
  <c r="M182" i="160"/>
  <c r="L182" i="160"/>
  <c r="G182" i="161"/>
  <c r="L198" i="159"/>
  <c r="M198" i="159"/>
  <c r="G198" i="160"/>
  <c r="L193" i="160"/>
  <c r="M193" i="160"/>
  <c r="G193" i="161"/>
  <c r="L181" i="159"/>
  <c r="M181" i="159"/>
  <c r="G181" i="160"/>
  <c r="M136" i="158"/>
  <c r="L136" i="158"/>
  <c r="G136" i="159"/>
  <c r="M170" i="158"/>
  <c r="L170" i="158"/>
  <c r="G170" i="159"/>
  <c r="L129" i="159"/>
  <c r="G129" i="160"/>
  <c r="M129" i="159"/>
  <c r="M132" i="159"/>
  <c r="L132" i="159"/>
  <c r="G132" i="160"/>
  <c r="M226" i="159"/>
  <c r="G226" i="160"/>
  <c r="L226" i="159"/>
  <c r="M235" i="159"/>
  <c r="L235" i="159"/>
  <c r="G235" i="160"/>
  <c r="L148" i="158"/>
  <c r="M148" i="158"/>
  <c r="G148" i="159"/>
  <c r="M204" i="159"/>
  <c r="L204" i="159"/>
  <c r="G204" i="160"/>
  <c r="L154" i="159"/>
  <c r="M154" i="159"/>
  <c r="G154" i="160"/>
  <c r="L130" i="159"/>
  <c r="G130" i="160"/>
  <c r="M130" i="159"/>
  <c r="M124" i="159"/>
  <c r="L124" i="159"/>
  <c r="G124" i="160"/>
  <c r="L184" i="159"/>
  <c r="M184" i="159"/>
  <c r="G184" i="160"/>
  <c r="M96" i="158"/>
  <c r="L96" i="158"/>
  <c r="G96" i="159"/>
  <c r="M210" i="159"/>
  <c r="L210" i="159"/>
  <c r="G210" i="160"/>
  <c r="L194" i="159"/>
  <c r="M194" i="159"/>
  <c r="G194" i="160"/>
  <c r="M178" i="159"/>
  <c r="L178" i="159"/>
  <c r="G178" i="160"/>
  <c r="M142" i="158"/>
  <c r="L142" i="158"/>
  <c r="G142" i="159"/>
  <c r="L157" i="158"/>
  <c r="M157" i="158"/>
  <c r="G157" i="159"/>
  <c r="M138" i="159"/>
  <c r="G138" i="160"/>
  <c r="L138" i="159"/>
  <c r="L141" i="158"/>
  <c r="M141" i="158"/>
  <c r="G141" i="159"/>
  <c r="M217" i="159"/>
  <c r="L217" i="159"/>
  <c r="G217" i="160"/>
  <c r="L108" i="159"/>
  <c r="M108" i="159"/>
  <c r="G108" i="160"/>
  <c r="M112" i="158"/>
  <c r="L112" i="158"/>
  <c r="G112" i="159"/>
  <c r="L85" i="158"/>
  <c r="M85" i="158"/>
  <c r="G85" i="159"/>
  <c r="M104" i="159"/>
  <c r="L104" i="159"/>
  <c r="G104" i="160"/>
  <c r="L161" i="159"/>
  <c r="M161" i="159"/>
  <c r="G161" i="160"/>
  <c r="L122" i="158"/>
  <c r="M122" i="158"/>
  <c r="G122" i="159"/>
  <c r="G160" i="160"/>
  <c r="L160" i="159"/>
  <c r="M160" i="159"/>
  <c r="L202" i="158"/>
  <c r="G202" i="159"/>
  <c r="M202" i="158"/>
  <c r="L95" i="158"/>
  <c r="M95" i="158"/>
  <c r="G95" i="159"/>
  <c r="L87" i="159"/>
  <c r="M87" i="159"/>
  <c r="G87" i="160"/>
  <c r="L230" i="159"/>
  <c r="M230" i="159"/>
  <c r="G230" i="160"/>
  <c r="M167" i="158"/>
  <c r="L167" i="158"/>
  <c r="G167" i="159"/>
  <c r="M146" i="159"/>
  <c r="L146" i="159"/>
  <c r="G146" i="160"/>
  <c r="L179" i="158"/>
  <c r="M179" i="158"/>
  <c r="G179" i="159"/>
  <c r="M101" i="159"/>
  <c r="L101" i="159"/>
  <c r="G101" i="160"/>
  <c r="M213" i="159"/>
  <c r="L213" i="159"/>
  <c r="G213" i="160"/>
  <c r="M90" i="159"/>
  <c r="L90" i="159"/>
  <c r="G90" i="160"/>
  <c r="L119" i="158"/>
  <c r="M119" i="158"/>
  <c r="G119" i="159"/>
  <c r="L102" i="159"/>
  <c r="M102" i="159"/>
  <c r="G102" i="160"/>
  <c r="M98" i="159"/>
  <c r="L98" i="159"/>
  <c r="G98" i="160"/>
  <c r="L214" i="159"/>
  <c r="M214" i="159"/>
  <c r="G214" i="160"/>
  <c r="M197" i="159"/>
  <c r="G197" i="160"/>
  <c r="L197" i="159"/>
  <c r="M200" i="159"/>
  <c r="L200" i="159"/>
  <c r="G200" i="160"/>
  <c r="M162" i="159"/>
  <c r="L162" i="159"/>
  <c r="G162" i="160"/>
  <c r="M177" i="159"/>
  <c r="L177" i="159"/>
  <c r="G177" i="160"/>
  <c r="G150" i="159"/>
  <c r="M150" i="158"/>
  <c r="L150" i="158"/>
  <c r="L227" i="159"/>
  <c r="M227" i="159"/>
  <c r="G227" i="160"/>
  <c r="M236" i="159"/>
  <c r="L236" i="159"/>
  <c r="G236" i="160"/>
  <c r="M125" i="159"/>
  <c r="L125" i="159"/>
  <c r="G125" i="160"/>
  <c r="G222" i="160"/>
  <c r="L222" i="159"/>
  <c r="M222" i="159"/>
  <c r="M120" i="160"/>
  <c r="L120" i="160"/>
  <c r="G120" i="161"/>
  <c r="M153" i="159"/>
  <c r="L153" i="159"/>
  <c r="G153" i="160"/>
  <c r="M192" i="159"/>
  <c r="L192" i="159"/>
  <c r="G192" i="160"/>
  <c r="L165" i="159"/>
  <c r="M165" i="159"/>
  <c r="G165" i="160"/>
  <c r="M171" i="158"/>
  <c r="L171" i="158"/>
  <c r="G171" i="159"/>
  <c r="M139" i="158"/>
  <c r="L139" i="158"/>
  <c r="G139" i="159"/>
  <c r="M114" i="159"/>
  <c r="L114" i="159"/>
  <c r="G114" i="160"/>
  <c r="M232" i="159"/>
  <c r="L232" i="159"/>
  <c r="G232" i="160"/>
  <c r="L156" i="159"/>
  <c r="M156" i="159"/>
  <c r="G156" i="160"/>
  <c r="L215" i="160"/>
  <c r="M215" i="160"/>
  <c r="G215" i="161"/>
  <c r="M183" i="159"/>
  <c r="L183" i="159"/>
  <c r="G183" i="160"/>
  <c r="M163" i="159"/>
  <c r="L163" i="159"/>
  <c r="G163" i="160"/>
  <c r="M196" i="159"/>
  <c r="L196" i="159"/>
  <c r="G196" i="160"/>
  <c r="G121" i="160"/>
  <c r="L121" i="159"/>
  <c r="M121" i="159"/>
  <c r="L190" i="159"/>
  <c r="M190" i="159"/>
  <c r="G190" i="160"/>
  <c r="M109" i="159"/>
  <c r="L109" i="159"/>
  <c r="G109" i="160"/>
  <c r="G84" i="160"/>
  <c r="L84" i="159"/>
  <c r="M84" i="159"/>
  <c r="M118" i="159"/>
  <c r="L118" i="159"/>
  <c r="G118" i="160"/>
  <c r="L155" i="159"/>
  <c r="M155" i="159"/>
  <c r="G155" i="160"/>
  <c r="L229" i="158"/>
  <c r="M229" i="158"/>
  <c r="G229" i="159"/>
  <c r="M134" i="159"/>
  <c r="L134" i="159"/>
  <c r="G134" i="160"/>
  <c r="M151" i="158"/>
  <c r="L151" i="158"/>
  <c r="G151" i="159"/>
  <c r="L166" i="159"/>
  <c r="M166" i="159"/>
  <c r="G166" i="160"/>
  <c r="M180" i="158"/>
  <c r="L180" i="158"/>
  <c r="G180" i="159"/>
  <c r="M116" i="158"/>
  <c r="L116" i="158"/>
  <c r="G116" i="159"/>
  <c r="M176" i="158"/>
  <c r="G176" i="159"/>
  <c r="L176" i="158"/>
  <c r="L223" i="159"/>
  <c r="M223" i="159"/>
  <c r="G223" i="160"/>
  <c r="M191" i="158"/>
  <c r="L191" i="158"/>
  <c r="G191" i="159"/>
  <c r="L228" i="158"/>
  <c r="M228" i="158"/>
  <c r="G228" i="159"/>
  <c r="M100" i="159"/>
  <c r="L100" i="159"/>
  <c r="G100" i="160"/>
  <c r="L94" i="159"/>
  <c r="M94" i="159"/>
  <c r="G94" i="160"/>
  <c r="M140" i="159"/>
  <c r="L140" i="159"/>
  <c r="G140" i="160"/>
  <c r="L93" i="159"/>
  <c r="M93" i="159"/>
  <c r="G93" i="160"/>
  <c r="L238" i="159"/>
  <c r="M238" i="159"/>
  <c r="G238" i="160"/>
  <c r="M159" i="159"/>
  <c r="L159" i="159"/>
  <c r="G159" i="160"/>
  <c r="L169" i="159"/>
  <c r="M169" i="159"/>
  <c r="G169" i="160"/>
  <c r="M131" i="159"/>
  <c r="L131" i="159"/>
  <c r="G131" i="160"/>
  <c r="L117" i="159"/>
  <c r="M117" i="159"/>
  <c r="G117" i="160"/>
  <c r="L219" i="159"/>
  <c r="M219" i="159"/>
  <c r="G219" i="160"/>
  <c r="M205" i="159"/>
  <c r="L205" i="159"/>
  <c r="G205" i="160"/>
  <c r="L133" i="159"/>
  <c r="M133" i="159"/>
  <c r="G133" i="160"/>
  <c r="L199" i="158"/>
  <c r="M199" i="158"/>
  <c r="G199" i="159"/>
  <c r="L221" i="158"/>
  <c r="M221" i="158"/>
  <c r="G221" i="159"/>
  <c r="M126" i="159"/>
  <c r="L126" i="159"/>
  <c r="G126" i="160"/>
  <c r="L209" i="159"/>
  <c r="M209" i="159"/>
  <c r="G209" i="160"/>
  <c r="M111" i="158"/>
  <c r="L111" i="158"/>
  <c r="G111" i="159"/>
  <c r="M203" i="159"/>
  <c r="L203" i="159"/>
  <c r="G203" i="160"/>
  <c r="L147" i="159"/>
  <c r="M147" i="159"/>
  <c r="G147" i="160"/>
  <c r="L137" i="159"/>
  <c r="M137" i="159"/>
  <c r="G137" i="160"/>
  <c r="M212" i="159"/>
  <c r="L212" i="159"/>
  <c r="G212" i="160"/>
  <c r="M113" i="159"/>
  <c r="L113" i="159"/>
  <c r="G113" i="160"/>
  <c r="M211" i="159"/>
  <c r="G211" i="160"/>
  <c r="L211" i="159"/>
  <c r="G158" i="160"/>
  <c r="M158" i="159"/>
  <c r="L158" i="159"/>
  <c r="L224" i="159"/>
  <c r="M224" i="159"/>
  <c r="G224" i="160"/>
  <c r="L239" i="159"/>
  <c r="M239" i="159"/>
  <c r="G239" i="160"/>
  <c r="L83" i="159"/>
  <c r="M83" i="159"/>
  <c r="G83" i="160"/>
  <c r="L89" i="159"/>
  <c r="M89" i="159"/>
  <c r="G89" i="160"/>
  <c r="M233" i="159"/>
  <c r="L233" i="159"/>
  <c r="G233" i="160"/>
  <c r="G220" i="160"/>
  <c r="M220" i="159"/>
  <c r="L220" i="159"/>
  <c r="M149" i="159"/>
  <c r="L149" i="159"/>
  <c r="G149" i="160"/>
  <c r="L91" i="159"/>
  <c r="M91" i="159"/>
  <c r="G91" i="160"/>
  <c r="L218" i="159"/>
  <c r="M218" i="159"/>
  <c r="G218" i="160"/>
  <c r="G189" i="160"/>
  <c r="M189" i="159"/>
  <c r="L189" i="159"/>
  <c r="M185" i="159"/>
  <c r="L185" i="159"/>
  <c r="G185" i="160"/>
  <c r="M128" i="159"/>
  <c r="L128" i="159"/>
  <c r="G128" i="160"/>
  <c r="L105" i="158"/>
  <c r="M105" i="158"/>
  <c r="G105" i="159"/>
  <c r="L237" i="159"/>
  <c r="M237" i="159"/>
  <c r="G237" i="160"/>
  <c r="L175" i="160"/>
  <c r="M175" i="160"/>
  <c r="G175" i="161"/>
  <c r="M97" i="159"/>
  <c r="L97" i="159"/>
  <c r="G97" i="160"/>
  <c r="L186" i="159"/>
  <c r="M186" i="159"/>
  <c r="G186" i="160"/>
  <c r="G164" i="159"/>
  <c r="L164" i="158"/>
  <c r="M164" i="158"/>
  <c r="M135" i="160"/>
  <c r="L135" i="160"/>
  <c r="G135" i="161"/>
  <c r="L144" i="159"/>
  <c r="M144" i="159"/>
  <c r="G144" i="160"/>
  <c r="L152" i="159"/>
  <c r="M152" i="159"/>
  <c r="G152" i="160"/>
  <c r="M239" i="160" l="1"/>
  <c r="L239" i="160"/>
  <c r="G239" i="161"/>
  <c r="L158" i="160"/>
  <c r="M158" i="160"/>
  <c r="G158" i="161"/>
  <c r="L203" i="160"/>
  <c r="M203" i="160"/>
  <c r="G203" i="161"/>
  <c r="L219" i="160"/>
  <c r="G219" i="161"/>
  <c r="M219" i="160"/>
  <c r="L159" i="160"/>
  <c r="M159" i="160"/>
  <c r="G159" i="161"/>
  <c r="M94" i="160"/>
  <c r="L94" i="160"/>
  <c r="G94" i="161"/>
  <c r="L151" i="159"/>
  <c r="M151" i="159"/>
  <c r="G151" i="160"/>
  <c r="L118" i="160"/>
  <c r="M118" i="160"/>
  <c r="G118" i="161"/>
  <c r="L153" i="160"/>
  <c r="M153" i="160"/>
  <c r="G153" i="161"/>
  <c r="L222" i="160"/>
  <c r="M222" i="160"/>
  <c r="G222" i="161"/>
  <c r="M150" i="159"/>
  <c r="L150" i="159"/>
  <c r="G150" i="160"/>
  <c r="M167" i="159"/>
  <c r="G167" i="160"/>
  <c r="L167" i="159"/>
  <c r="M217" i="160"/>
  <c r="L217" i="160"/>
  <c r="G217" i="161"/>
  <c r="L144" i="160"/>
  <c r="M144" i="160"/>
  <c r="G144" i="161"/>
  <c r="L164" i="159"/>
  <c r="M164" i="159"/>
  <c r="G164" i="160"/>
  <c r="M97" i="160"/>
  <c r="L97" i="160"/>
  <c r="G97" i="161"/>
  <c r="L128" i="160"/>
  <c r="M128" i="160"/>
  <c r="G128" i="161"/>
  <c r="M189" i="160"/>
  <c r="L189" i="160"/>
  <c r="G189" i="161"/>
  <c r="M91" i="160"/>
  <c r="L91" i="160"/>
  <c r="G91" i="161"/>
  <c r="G220" i="161"/>
  <c r="M220" i="160"/>
  <c r="L220" i="160"/>
  <c r="M89" i="160"/>
  <c r="L89" i="160"/>
  <c r="G89" i="161"/>
  <c r="L147" i="160"/>
  <c r="M147" i="160"/>
  <c r="G147" i="161"/>
  <c r="L126" i="160"/>
  <c r="M126" i="160"/>
  <c r="G126" i="161"/>
  <c r="M205" i="160"/>
  <c r="L205" i="160"/>
  <c r="G205" i="161"/>
  <c r="L169" i="160"/>
  <c r="M169" i="160"/>
  <c r="G169" i="161"/>
  <c r="L140" i="160"/>
  <c r="M140" i="160"/>
  <c r="G140" i="161"/>
  <c r="M223" i="160"/>
  <c r="L223" i="160"/>
  <c r="G223" i="161"/>
  <c r="M176" i="159"/>
  <c r="L176" i="159"/>
  <c r="G176" i="160"/>
  <c r="M166" i="160"/>
  <c r="L166" i="160"/>
  <c r="G166" i="161"/>
  <c r="M155" i="160"/>
  <c r="L155" i="160"/>
  <c r="G155" i="161"/>
  <c r="M84" i="160"/>
  <c r="L84" i="160"/>
  <c r="G84" i="161"/>
  <c r="M190" i="160"/>
  <c r="L190" i="160"/>
  <c r="G190" i="161"/>
  <c r="L183" i="160"/>
  <c r="M183" i="160"/>
  <c r="G183" i="161"/>
  <c r="L114" i="160"/>
  <c r="M114" i="160"/>
  <c r="G114" i="161"/>
  <c r="G192" i="161"/>
  <c r="L192" i="160"/>
  <c r="M192" i="160"/>
  <c r="G125" i="161"/>
  <c r="L125" i="160"/>
  <c r="M125" i="160"/>
  <c r="M177" i="160"/>
  <c r="L177" i="160"/>
  <c r="G177" i="161"/>
  <c r="M214" i="160"/>
  <c r="L214" i="160"/>
  <c r="G214" i="161"/>
  <c r="G90" i="161"/>
  <c r="M90" i="160"/>
  <c r="L90" i="160"/>
  <c r="L146" i="160"/>
  <c r="M146" i="160"/>
  <c r="G146" i="161"/>
  <c r="L95" i="159"/>
  <c r="M95" i="159"/>
  <c r="G95" i="160"/>
  <c r="G202" i="160"/>
  <c r="L202" i="159"/>
  <c r="M202" i="159"/>
  <c r="M160" i="160"/>
  <c r="L160" i="160"/>
  <c r="G160" i="161"/>
  <c r="L161" i="160"/>
  <c r="M161" i="160"/>
  <c r="G161" i="161"/>
  <c r="M108" i="160"/>
  <c r="L108" i="160"/>
  <c r="G108" i="161"/>
  <c r="M157" i="159"/>
  <c r="L157" i="159"/>
  <c r="G157" i="160"/>
  <c r="M210" i="160"/>
  <c r="L210" i="160"/>
  <c r="G210" i="161"/>
  <c r="M235" i="160"/>
  <c r="G235" i="161"/>
  <c r="L235" i="160"/>
  <c r="L226" i="160"/>
  <c r="M226" i="160"/>
  <c r="G226" i="161"/>
  <c r="L170" i="159"/>
  <c r="M170" i="159"/>
  <c r="G170" i="160"/>
  <c r="M198" i="160"/>
  <c r="L198" i="160"/>
  <c r="G198" i="161"/>
  <c r="M110" i="160"/>
  <c r="L110" i="160"/>
  <c r="G110" i="161"/>
  <c r="L99" i="160"/>
  <c r="M99" i="160"/>
  <c r="G99" i="161"/>
  <c r="M143" i="159"/>
  <c r="L143" i="159"/>
  <c r="G143" i="160"/>
  <c r="M123" i="160"/>
  <c r="L123" i="160"/>
  <c r="G123" i="161"/>
  <c r="M145" i="160"/>
  <c r="L145" i="160"/>
  <c r="G145" i="161"/>
  <c r="M88" i="160"/>
  <c r="L88" i="160"/>
  <c r="G88" i="161"/>
  <c r="M188" i="160"/>
  <c r="L188" i="160"/>
  <c r="G188" i="161"/>
  <c r="L186" i="160"/>
  <c r="G186" i="161"/>
  <c r="M186" i="160"/>
  <c r="L218" i="160"/>
  <c r="M218" i="160"/>
  <c r="G218" i="161"/>
  <c r="M137" i="160"/>
  <c r="L137" i="160"/>
  <c r="G137" i="161"/>
  <c r="G133" i="161"/>
  <c r="M133" i="160"/>
  <c r="L133" i="160"/>
  <c r="L191" i="159"/>
  <c r="M191" i="159"/>
  <c r="G191" i="160"/>
  <c r="M180" i="159"/>
  <c r="L180" i="159"/>
  <c r="G180" i="160"/>
  <c r="L229" i="159"/>
  <c r="M229" i="159"/>
  <c r="G229" i="160"/>
  <c r="M163" i="160"/>
  <c r="L163" i="160"/>
  <c r="G163" i="161"/>
  <c r="L232" i="160"/>
  <c r="M232" i="160"/>
  <c r="G232" i="161"/>
  <c r="M165" i="160"/>
  <c r="L165" i="160"/>
  <c r="G165" i="161"/>
  <c r="L119" i="159"/>
  <c r="G119" i="160"/>
  <c r="M119" i="159"/>
  <c r="L179" i="159"/>
  <c r="M179" i="159"/>
  <c r="G179" i="160"/>
  <c r="L112" i="159"/>
  <c r="M112" i="159"/>
  <c r="G112" i="160"/>
  <c r="G194" i="161"/>
  <c r="M194" i="160"/>
  <c r="L194" i="160"/>
  <c r="L130" i="160"/>
  <c r="M130" i="160"/>
  <c r="G130" i="161"/>
  <c r="M148" i="159"/>
  <c r="L148" i="159"/>
  <c r="G148" i="160"/>
  <c r="M193" i="161"/>
  <c r="L193" i="161"/>
  <c r="G193" i="162"/>
  <c r="G234" i="161"/>
  <c r="L234" i="160"/>
  <c r="M234" i="160"/>
  <c r="M92" i="160"/>
  <c r="L92" i="160"/>
  <c r="G92" i="161"/>
  <c r="L208" i="159"/>
  <c r="M208" i="159"/>
  <c r="G208" i="160"/>
  <c r="G172" i="161"/>
  <c r="M172" i="160"/>
  <c r="L172" i="160"/>
  <c r="L201" i="159"/>
  <c r="M201" i="159"/>
  <c r="G201" i="160"/>
  <c r="M168" i="160"/>
  <c r="L168" i="160"/>
  <c r="G168" i="161"/>
  <c r="M206" i="160"/>
  <c r="L206" i="160"/>
  <c r="G206" i="161"/>
  <c r="M152" i="160"/>
  <c r="L152" i="160"/>
  <c r="G152" i="161"/>
  <c r="M105" i="159"/>
  <c r="L105" i="159"/>
  <c r="G105" i="160"/>
  <c r="L233" i="160"/>
  <c r="M233" i="160"/>
  <c r="G233" i="161"/>
  <c r="M211" i="160"/>
  <c r="L211" i="160"/>
  <c r="G211" i="161"/>
  <c r="L209" i="160"/>
  <c r="M209" i="160"/>
  <c r="G209" i="161"/>
  <c r="M131" i="160"/>
  <c r="L131" i="160"/>
  <c r="G131" i="161"/>
  <c r="M93" i="160"/>
  <c r="L93" i="160"/>
  <c r="G93" i="161"/>
  <c r="L228" i="159"/>
  <c r="M228" i="159"/>
  <c r="G228" i="160"/>
  <c r="G109" i="161"/>
  <c r="M109" i="160"/>
  <c r="L109" i="160"/>
  <c r="M121" i="160"/>
  <c r="L121" i="160"/>
  <c r="G121" i="161"/>
  <c r="L87" i="160"/>
  <c r="M87" i="160"/>
  <c r="G87" i="161"/>
  <c r="L122" i="159"/>
  <c r="M122" i="159"/>
  <c r="G122" i="160"/>
  <c r="L124" i="160"/>
  <c r="M124" i="160"/>
  <c r="G124" i="161"/>
  <c r="M237" i="160"/>
  <c r="G237" i="161"/>
  <c r="L237" i="160"/>
  <c r="L224" i="160"/>
  <c r="M224" i="160"/>
  <c r="G224" i="161"/>
  <c r="L212" i="160"/>
  <c r="M212" i="160"/>
  <c r="G212" i="161"/>
  <c r="L111" i="159"/>
  <c r="M111" i="159"/>
  <c r="G111" i="160"/>
  <c r="M199" i="159"/>
  <c r="L199" i="159"/>
  <c r="G199" i="160"/>
  <c r="M117" i="160"/>
  <c r="L117" i="160"/>
  <c r="G117" i="161"/>
  <c r="L238" i="160"/>
  <c r="M238" i="160"/>
  <c r="G238" i="161"/>
  <c r="L100" i="160"/>
  <c r="M100" i="160"/>
  <c r="G100" i="161"/>
  <c r="L116" i="159"/>
  <c r="M116" i="159"/>
  <c r="G116" i="160"/>
  <c r="G134" i="161"/>
  <c r="M134" i="160"/>
  <c r="L134" i="160"/>
  <c r="L196" i="160"/>
  <c r="M196" i="160"/>
  <c r="G196" i="161"/>
  <c r="L156" i="160"/>
  <c r="M156" i="160"/>
  <c r="G156" i="161"/>
  <c r="M171" i="159"/>
  <c r="L171" i="159"/>
  <c r="G171" i="160"/>
  <c r="M120" i="161"/>
  <c r="L120" i="161"/>
  <c r="G120" i="162"/>
  <c r="M227" i="160"/>
  <c r="L227" i="160"/>
  <c r="G227" i="161"/>
  <c r="M200" i="160"/>
  <c r="L200" i="160"/>
  <c r="G200" i="161"/>
  <c r="G197" i="161"/>
  <c r="M197" i="160"/>
  <c r="L197" i="160"/>
  <c r="M102" i="160"/>
  <c r="L102" i="160"/>
  <c r="G102" i="161"/>
  <c r="L101" i="160"/>
  <c r="M101" i="160"/>
  <c r="G101" i="161"/>
  <c r="M230" i="160"/>
  <c r="L230" i="160"/>
  <c r="G230" i="161"/>
  <c r="L85" i="159"/>
  <c r="M85" i="159"/>
  <c r="G85" i="160"/>
  <c r="L141" i="159"/>
  <c r="M141" i="159"/>
  <c r="G141" i="160"/>
  <c r="L138" i="160"/>
  <c r="M138" i="160"/>
  <c r="G138" i="161"/>
  <c r="L178" i="160"/>
  <c r="M178" i="160"/>
  <c r="G178" i="161"/>
  <c r="M184" i="160"/>
  <c r="L184" i="160"/>
  <c r="G184" i="161"/>
  <c r="L204" i="160"/>
  <c r="G204" i="161"/>
  <c r="M204" i="160"/>
  <c r="M132" i="160"/>
  <c r="L132" i="160"/>
  <c r="G132" i="161"/>
  <c r="L129" i="160"/>
  <c r="M129" i="160"/>
  <c r="G129" i="161"/>
  <c r="L181" i="160"/>
  <c r="M181" i="160"/>
  <c r="G181" i="161"/>
  <c r="L127" i="160"/>
  <c r="M127" i="160"/>
  <c r="G127" i="161"/>
  <c r="L107" i="159"/>
  <c r="M107" i="159"/>
  <c r="G107" i="160"/>
  <c r="M106" i="160"/>
  <c r="L106" i="160"/>
  <c r="G106" i="161"/>
  <c r="G86" i="161"/>
  <c r="M86" i="160"/>
  <c r="L86" i="160"/>
  <c r="M115" i="160"/>
  <c r="L115" i="160"/>
  <c r="G115" i="161"/>
  <c r="M173" i="160"/>
  <c r="G173" i="161"/>
  <c r="L173" i="160"/>
  <c r="M207" i="160"/>
  <c r="L207" i="160"/>
  <c r="G207" i="161"/>
  <c r="L187" i="160"/>
  <c r="M187" i="160"/>
  <c r="G187" i="161"/>
  <c r="M135" i="161"/>
  <c r="L135" i="161"/>
  <c r="G135" i="162"/>
  <c r="M175" i="161"/>
  <c r="L175" i="161"/>
  <c r="G175" i="162"/>
  <c r="M185" i="160"/>
  <c r="L185" i="160"/>
  <c r="G185" i="161"/>
  <c r="L149" i="160"/>
  <c r="M149" i="160"/>
  <c r="G149" i="161"/>
  <c r="L83" i="160"/>
  <c r="M83" i="160"/>
  <c r="G83" i="161"/>
  <c r="L113" i="160"/>
  <c r="M113" i="160"/>
  <c r="G113" i="161"/>
  <c r="L221" i="159"/>
  <c r="M221" i="159"/>
  <c r="G221" i="160"/>
  <c r="M215" i="161"/>
  <c r="L215" i="161"/>
  <c r="G215" i="162"/>
  <c r="M139" i="159"/>
  <c r="L139" i="159"/>
  <c r="G139" i="160"/>
  <c r="M236" i="160"/>
  <c r="L236" i="160"/>
  <c r="G236" i="161"/>
  <c r="L162" i="160"/>
  <c r="M162" i="160"/>
  <c r="G162" i="161"/>
  <c r="L98" i="160"/>
  <c r="G98" i="161"/>
  <c r="M98" i="160"/>
  <c r="M213" i="160"/>
  <c r="L213" i="160"/>
  <c r="G213" i="161"/>
  <c r="M104" i="160"/>
  <c r="L104" i="160"/>
  <c r="G104" i="161"/>
  <c r="L142" i="159"/>
  <c r="M142" i="159"/>
  <c r="G142" i="160"/>
  <c r="M96" i="159"/>
  <c r="L96" i="159"/>
  <c r="G96" i="160"/>
  <c r="M154" i="160"/>
  <c r="L154" i="160"/>
  <c r="G154" i="161"/>
  <c r="L136" i="159"/>
  <c r="M136" i="159"/>
  <c r="G136" i="160"/>
  <c r="M182" i="161"/>
  <c r="L182" i="161"/>
  <c r="G182" i="162"/>
  <c r="L174" i="159"/>
  <c r="M174" i="159"/>
  <c r="G174" i="160"/>
  <c r="L103" i="159"/>
  <c r="G103" i="160"/>
  <c r="M103" i="159"/>
  <c r="L231" i="159"/>
  <c r="M231" i="159"/>
  <c r="G231" i="160"/>
  <c r="L195" i="159"/>
  <c r="M195" i="159"/>
  <c r="G195" i="160"/>
  <c r="M225" i="160"/>
  <c r="L225" i="160"/>
  <c r="G225" i="161"/>
  <c r="L216" i="160"/>
  <c r="M216" i="160"/>
  <c r="G216" i="161"/>
  <c r="L182" i="162" l="1"/>
  <c r="M182" i="162"/>
  <c r="G182" i="163"/>
  <c r="M175" i="162"/>
  <c r="L175" i="162"/>
  <c r="G175" i="163"/>
  <c r="L107" i="160"/>
  <c r="M107" i="160"/>
  <c r="G107" i="161"/>
  <c r="L204" i="161"/>
  <c r="M204" i="161"/>
  <c r="G204" i="162"/>
  <c r="M101" i="161"/>
  <c r="L101" i="161"/>
  <c r="G101" i="162"/>
  <c r="M197" i="161"/>
  <c r="L197" i="161"/>
  <c r="G197" i="162"/>
  <c r="M212" i="161"/>
  <c r="L212" i="161"/>
  <c r="G212" i="162"/>
  <c r="L206" i="161"/>
  <c r="M206" i="161"/>
  <c r="G206" i="162"/>
  <c r="G208" i="161"/>
  <c r="L208" i="160"/>
  <c r="M208" i="160"/>
  <c r="L234" i="161"/>
  <c r="M234" i="161"/>
  <c r="G234" i="162"/>
  <c r="L194" i="161"/>
  <c r="M194" i="161"/>
  <c r="G194" i="162"/>
  <c r="L225" i="161"/>
  <c r="M225" i="161"/>
  <c r="G225" i="162"/>
  <c r="M174" i="160"/>
  <c r="G174" i="161"/>
  <c r="L174" i="160"/>
  <c r="M96" i="160"/>
  <c r="L96" i="160"/>
  <c r="G96" i="161"/>
  <c r="M215" i="162"/>
  <c r="L215" i="162"/>
  <c r="G215" i="163"/>
  <c r="M185" i="161"/>
  <c r="L185" i="161"/>
  <c r="G185" i="162"/>
  <c r="M207" i="161"/>
  <c r="L207" i="161"/>
  <c r="G207" i="162"/>
  <c r="G173" i="162"/>
  <c r="M173" i="161"/>
  <c r="L173" i="161"/>
  <c r="L106" i="161"/>
  <c r="M106" i="161"/>
  <c r="G106" i="162"/>
  <c r="G129" i="162"/>
  <c r="M129" i="161"/>
  <c r="L129" i="161"/>
  <c r="M178" i="161"/>
  <c r="L178" i="161"/>
  <c r="G178" i="162"/>
  <c r="M230" i="161"/>
  <c r="L230" i="161"/>
  <c r="G230" i="162"/>
  <c r="M200" i="161"/>
  <c r="L200" i="161"/>
  <c r="G200" i="162"/>
  <c r="M156" i="161"/>
  <c r="L156" i="161"/>
  <c r="G156" i="162"/>
  <c r="L134" i="161"/>
  <c r="M134" i="161"/>
  <c r="G134" i="162"/>
  <c r="M100" i="161"/>
  <c r="G100" i="162"/>
  <c r="L100" i="161"/>
  <c r="M111" i="160"/>
  <c r="L111" i="160"/>
  <c r="G111" i="161"/>
  <c r="L124" i="161"/>
  <c r="M124" i="161"/>
  <c r="G124" i="162"/>
  <c r="M209" i="161"/>
  <c r="L209" i="161"/>
  <c r="G209" i="162"/>
  <c r="M152" i="161"/>
  <c r="L152" i="161"/>
  <c r="G152" i="162"/>
  <c r="L193" i="162"/>
  <c r="M193" i="162"/>
  <c r="G193" i="163"/>
  <c r="M112" i="160"/>
  <c r="L112" i="160"/>
  <c r="G112" i="161"/>
  <c r="L232" i="161"/>
  <c r="M232" i="161"/>
  <c r="G232" i="162"/>
  <c r="G191" i="161"/>
  <c r="L191" i="160"/>
  <c r="M191" i="160"/>
  <c r="L123" i="161"/>
  <c r="M123" i="161"/>
  <c r="G123" i="162"/>
  <c r="M198" i="161"/>
  <c r="L198" i="161"/>
  <c r="G198" i="162"/>
  <c r="G210" i="162"/>
  <c r="L210" i="161"/>
  <c r="M210" i="161"/>
  <c r="M160" i="161"/>
  <c r="L160" i="161"/>
  <c r="G160" i="162"/>
  <c r="M84" i="161"/>
  <c r="L84" i="161"/>
  <c r="G84" i="162"/>
  <c r="M223" i="161"/>
  <c r="G223" i="162"/>
  <c r="L223" i="161"/>
  <c r="L126" i="161"/>
  <c r="G126" i="162"/>
  <c r="M126" i="161"/>
  <c r="L220" i="161"/>
  <c r="G220" i="162"/>
  <c r="M220" i="161"/>
  <c r="L189" i="161"/>
  <c r="M189" i="161"/>
  <c r="G189" i="162"/>
  <c r="M144" i="161"/>
  <c r="L144" i="161"/>
  <c r="G144" i="162"/>
  <c r="L222" i="161"/>
  <c r="M222" i="161"/>
  <c r="G222" i="162"/>
  <c r="M94" i="161"/>
  <c r="G94" i="162"/>
  <c r="L94" i="161"/>
  <c r="M158" i="161"/>
  <c r="L158" i="161"/>
  <c r="G158" i="162"/>
  <c r="M98" i="161"/>
  <c r="L98" i="161"/>
  <c r="G98" i="162"/>
  <c r="M149" i="161"/>
  <c r="L149" i="161"/>
  <c r="G149" i="162"/>
  <c r="M187" i="161"/>
  <c r="L187" i="161"/>
  <c r="G187" i="162"/>
  <c r="M181" i="161"/>
  <c r="L181" i="161"/>
  <c r="G181" i="162"/>
  <c r="G171" i="161"/>
  <c r="L171" i="160"/>
  <c r="M171" i="160"/>
  <c r="L116" i="160"/>
  <c r="M116" i="160"/>
  <c r="G116" i="161"/>
  <c r="L105" i="160"/>
  <c r="M105" i="160"/>
  <c r="G105" i="161"/>
  <c r="L165" i="161"/>
  <c r="M165" i="161"/>
  <c r="G165" i="162"/>
  <c r="M180" i="160"/>
  <c r="L180" i="160"/>
  <c r="G180" i="161"/>
  <c r="L133" i="161"/>
  <c r="G133" i="162"/>
  <c r="M133" i="161"/>
  <c r="L186" i="161"/>
  <c r="G186" i="162"/>
  <c r="M186" i="161"/>
  <c r="L145" i="161"/>
  <c r="M145" i="161"/>
  <c r="G145" i="162"/>
  <c r="L110" i="161"/>
  <c r="M110" i="161"/>
  <c r="G110" i="162"/>
  <c r="L161" i="161"/>
  <c r="M161" i="161"/>
  <c r="G161" i="162"/>
  <c r="G202" i="161"/>
  <c r="L202" i="160"/>
  <c r="M202" i="160"/>
  <c r="M146" i="161"/>
  <c r="G146" i="162"/>
  <c r="L146" i="161"/>
  <c r="L190" i="161"/>
  <c r="M190" i="161"/>
  <c r="G190" i="162"/>
  <c r="L176" i="160"/>
  <c r="M176" i="160"/>
  <c r="G176" i="161"/>
  <c r="L205" i="161"/>
  <c r="M205" i="161"/>
  <c r="G205" i="162"/>
  <c r="L91" i="161"/>
  <c r="M91" i="161"/>
  <c r="G91" i="162"/>
  <c r="L164" i="160"/>
  <c r="M164" i="160"/>
  <c r="G164" i="161"/>
  <c r="L150" i="160"/>
  <c r="G150" i="161"/>
  <c r="M150" i="160"/>
  <c r="L151" i="160"/>
  <c r="M151" i="160"/>
  <c r="G151" i="161"/>
  <c r="L203" i="161"/>
  <c r="M203" i="161"/>
  <c r="G203" i="162"/>
  <c r="M216" i="161"/>
  <c r="L216" i="161"/>
  <c r="G216" i="162"/>
  <c r="L154" i="161"/>
  <c r="M154" i="161"/>
  <c r="G154" i="162"/>
  <c r="L213" i="161"/>
  <c r="M213" i="161"/>
  <c r="G213" i="162"/>
  <c r="M139" i="160"/>
  <c r="L139" i="160"/>
  <c r="G139" i="161"/>
  <c r="L83" i="161"/>
  <c r="M83" i="161"/>
  <c r="G83" i="162"/>
  <c r="L184" i="161"/>
  <c r="M184" i="161"/>
  <c r="G184" i="162"/>
  <c r="L85" i="160"/>
  <c r="M85" i="160"/>
  <c r="G85" i="161"/>
  <c r="M199" i="160"/>
  <c r="L199" i="160"/>
  <c r="G199" i="161"/>
  <c r="L121" i="161"/>
  <c r="M121" i="161"/>
  <c r="G121" i="162"/>
  <c r="M131" i="161"/>
  <c r="L131" i="161"/>
  <c r="G131" i="162"/>
  <c r="L201" i="160"/>
  <c r="M201" i="160"/>
  <c r="G201" i="161"/>
  <c r="M218" i="161"/>
  <c r="L218" i="161"/>
  <c r="G218" i="162"/>
  <c r="L231" i="160"/>
  <c r="M231" i="160"/>
  <c r="G231" i="161"/>
  <c r="M103" i="160"/>
  <c r="G103" i="161"/>
  <c r="L103" i="160"/>
  <c r="G136" i="161"/>
  <c r="M136" i="160"/>
  <c r="L136" i="160"/>
  <c r="M104" i="161"/>
  <c r="L104" i="161"/>
  <c r="G104" i="162"/>
  <c r="M236" i="161"/>
  <c r="L236" i="161"/>
  <c r="G236" i="162"/>
  <c r="L113" i="161"/>
  <c r="M113" i="161"/>
  <c r="G113" i="162"/>
  <c r="M135" i="162"/>
  <c r="L135" i="162"/>
  <c r="G135" i="163"/>
  <c r="M115" i="161"/>
  <c r="L115" i="161"/>
  <c r="G115" i="162"/>
  <c r="M127" i="161"/>
  <c r="L127" i="161"/>
  <c r="G127" i="162"/>
  <c r="G141" i="161"/>
  <c r="L141" i="160"/>
  <c r="M141" i="160"/>
  <c r="L102" i="161"/>
  <c r="M102" i="161"/>
  <c r="G102" i="162"/>
  <c r="M120" i="162"/>
  <c r="L120" i="162"/>
  <c r="G120" i="163"/>
  <c r="L117" i="161"/>
  <c r="M117" i="161"/>
  <c r="G117" i="162"/>
  <c r="L224" i="161"/>
  <c r="M224" i="161"/>
  <c r="G224" i="162"/>
  <c r="G237" i="162"/>
  <c r="L237" i="161"/>
  <c r="M237" i="161"/>
  <c r="L87" i="161"/>
  <c r="M87" i="161"/>
  <c r="G87" i="162"/>
  <c r="L109" i="161"/>
  <c r="M109" i="161"/>
  <c r="G109" i="162"/>
  <c r="L93" i="161"/>
  <c r="M93" i="161"/>
  <c r="G93" i="162"/>
  <c r="L233" i="161"/>
  <c r="M233" i="161"/>
  <c r="G233" i="162"/>
  <c r="M168" i="161"/>
  <c r="L168" i="161"/>
  <c r="G168" i="162"/>
  <c r="L172" i="161"/>
  <c r="M172" i="161"/>
  <c r="G172" i="162"/>
  <c r="M92" i="161"/>
  <c r="L92" i="161"/>
  <c r="G92" i="162"/>
  <c r="L130" i="161"/>
  <c r="M130" i="161"/>
  <c r="G130" i="162"/>
  <c r="L229" i="160"/>
  <c r="M229" i="160"/>
  <c r="G229" i="161"/>
  <c r="M137" i="161"/>
  <c r="L137" i="161"/>
  <c r="G137" i="162"/>
  <c r="L88" i="161"/>
  <c r="M88" i="161"/>
  <c r="G88" i="162"/>
  <c r="L99" i="161"/>
  <c r="M99" i="161"/>
  <c r="G99" i="162"/>
  <c r="L226" i="161"/>
  <c r="G226" i="162"/>
  <c r="M226" i="161"/>
  <c r="L235" i="161"/>
  <c r="M235" i="161"/>
  <c r="G235" i="162"/>
  <c r="L108" i="161"/>
  <c r="M108" i="161"/>
  <c r="G108" i="162"/>
  <c r="M95" i="160"/>
  <c r="L95" i="160"/>
  <c r="G95" i="161"/>
  <c r="M90" i="161"/>
  <c r="L90" i="161"/>
  <c r="G90" i="162"/>
  <c r="L177" i="161"/>
  <c r="M177" i="161"/>
  <c r="G177" i="162"/>
  <c r="M192" i="161"/>
  <c r="G192" i="162"/>
  <c r="L192" i="161"/>
  <c r="M183" i="161"/>
  <c r="L183" i="161"/>
  <c r="G183" i="162"/>
  <c r="L166" i="161"/>
  <c r="M166" i="161"/>
  <c r="G166" i="162"/>
  <c r="M169" i="161"/>
  <c r="L169" i="161"/>
  <c r="G169" i="162"/>
  <c r="M97" i="161"/>
  <c r="G97" i="162"/>
  <c r="L97" i="161"/>
  <c r="L118" i="161"/>
  <c r="M118" i="161"/>
  <c r="G118" i="162"/>
  <c r="L195" i="160"/>
  <c r="M195" i="160"/>
  <c r="G195" i="161"/>
  <c r="L142" i="160"/>
  <c r="M142" i="160"/>
  <c r="G142" i="161"/>
  <c r="G162" i="162"/>
  <c r="M162" i="161"/>
  <c r="L162" i="161"/>
  <c r="L221" i="160"/>
  <c r="M221" i="160"/>
  <c r="G221" i="161"/>
  <c r="M86" i="161"/>
  <c r="L86" i="161"/>
  <c r="G86" i="162"/>
  <c r="M132" i="161"/>
  <c r="L132" i="161"/>
  <c r="G132" i="162"/>
  <c r="L138" i="161"/>
  <c r="M138" i="161"/>
  <c r="G138" i="162"/>
  <c r="M227" i="161"/>
  <c r="L227" i="161"/>
  <c r="G227" i="162"/>
  <c r="M196" i="161"/>
  <c r="L196" i="161"/>
  <c r="G196" i="162"/>
  <c r="M238" i="161"/>
  <c r="L238" i="161"/>
  <c r="G238" i="162"/>
  <c r="M122" i="160"/>
  <c r="L122" i="160"/>
  <c r="G122" i="161"/>
  <c r="L228" i="160"/>
  <c r="M228" i="160"/>
  <c r="G228" i="161"/>
  <c r="G211" i="162"/>
  <c r="M211" i="161"/>
  <c r="L211" i="161"/>
  <c r="M148" i="160"/>
  <c r="L148" i="160"/>
  <c r="G148" i="161"/>
  <c r="M179" i="160"/>
  <c r="L179" i="160"/>
  <c r="G179" i="161"/>
  <c r="M119" i="160"/>
  <c r="L119" i="160"/>
  <c r="G119" i="161"/>
  <c r="M163" i="161"/>
  <c r="L163" i="161"/>
  <c r="G163" i="162"/>
  <c r="L188" i="161"/>
  <c r="M188" i="161"/>
  <c r="G188" i="162"/>
  <c r="L143" i="160"/>
  <c r="M143" i="160"/>
  <c r="G143" i="161"/>
  <c r="G170" i="161"/>
  <c r="L170" i="160"/>
  <c r="M170" i="160"/>
  <c r="M157" i="160"/>
  <c r="L157" i="160"/>
  <c r="G157" i="161"/>
  <c r="L214" i="161"/>
  <c r="M214" i="161"/>
  <c r="G214" i="162"/>
  <c r="L125" i="161"/>
  <c r="M125" i="161"/>
  <c r="G125" i="162"/>
  <c r="G114" i="162"/>
  <c r="L114" i="161"/>
  <c r="M114" i="161"/>
  <c r="M155" i="161"/>
  <c r="L155" i="161"/>
  <c r="G155" i="162"/>
  <c r="G140" i="162"/>
  <c r="L140" i="161"/>
  <c r="M140" i="161"/>
  <c r="L147" i="161"/>
  <c r="M147" i="161"/>
  <c r="G147" i="162"/>
  <c r="L89" i="161"/>
  <c r="M89" i="161"/>
  <c r="G89" i="162"/>
  <c r="M128" i="161"/>
  <c r="G128" i="162"/>
  <c r="L128" i="161"/>
  <c r="L217" i="161"/>
  <c r="M217" i="161"/>
  <c r="G217" i="162"/>
  <c r="L167" i="160"/>
  <c r="M167" i="160"/>
  <c r="G167" i="161"/>
  <c r="G153" i="162"/>
  <c r="M153" i="161"/>
  <c r="L153" i="161"/>
  <c r="L159" i="161"/>
  <c r="M159" i="161"/>
  <c r="G159" i="162"/>
  <c r="L219" i="161"/>
  <c r="G219" i="162"/>
  <c r="M219" i="161"/>
  <c r="L239" i="161"/>
  <c r="M239" i="161"/>
  <c r="G239" i="162"/>
  <c r="M167" i="161" l="1"/>
  <c r="L167" i="161"/>
  <c r="G167" i="162"/>
  <c r="M140" i="162"/>
  <c r="L140" i="162"/>
  <c r="G140" i="163"/>
  <c r="G119" i="162"/>
  <c r="M119" i="161"/>
  <c r="L119" i="161"/>
  <c r="L153" i="162"/>
  <c r="M153" i="162"/>
  <c r="G153" i="163"/>
  <c r="L217" i="162"/>
  <c r="M217" i="162"/>
  <c r="G217" i="163"/>
  <c r="L128" i="162"/>
  <c r="M128" i="162"/>
  <c r="G128" i="163"/>
  <c r="L114" i="162"/>
  <c r="M114" i="162"/>
  <c r="G114" i="163"/>
  <c r="L214" i="162"/>
  <c r="M214" i="162"/>
  <c r="G214" i="163"/>
  <c r="M170" i="161"/>
  <c r="G170" i="162"/>
  <c r="L170" i="161"/>
  <c r="M188" i="162"/>
  <c r="L188" i="162"/>
  <c r="G188" i="163"/>
  <c r="L148" i="161"/>
  <c r="M148" i="161"/>
  <c r="G148" i="162"/>
  <c r="M238" i="162"/>
  <c r="L238" i="162"/>
  <c r="G238" i="163"/>
  <c r="M132" i="162"/>
  <c r="L132" i="162"/>
  <c r="G132" i="163"/>
  <c r="M142" i="161"/>
  <c r="L142" i="161"/>
  <c r="G142" i="162"/>
  <c r="L169" i="162"/>
  <c r="G169" i="163"/>
  <c r="M169" i="162"/>
  <c r="M177" i="162"/>
  <c r="L177" i="162"/>
  <c r="G177" i="163"/>
  <c r="G235" i="163"/>
  <c r="L235" i="162"/>
  <c r="M235" i="162"/>
  <c r="G226" i="163"/>
  <c r="L226" i="162"/>
  <c r="M226" i="162"/>
  <c r="L137" i="162"/>
  <c r="M137" i="162"/>
  <c r="G137" i="163"/>
  <c r="M172" i="162"/>
  <c r="L172" i="162"/>
  <c r="G172" i="163"/>
  <c r="L109" i="162"/>
  <c r="G109" i="163"/>
  <c r="M109" i="162"/>
  <c r="G237" i="163"/>
  <c r="L237" i="162"/>
  <c r="M237" i="162"/>
  <c r="M117" i="162"/>
  <c r="L117" i="162"/>
  <c r="G117" i="163"/>
  <c r="M127" i="162"/>
  <c r="G127" i="163"/>
  <c r="L127" i="162"/>
  <c r="M104" i="162"/>
  <c r="L104" i="162"/>
  <c r="G104" i="163"/>
  <c r="L218" i="162"/>
  <c r="M218" i="162"/>
  <c r="G218" i="163"/>
  <c r="L199" i="161"/>
  <c r="M199" i="161"/>
  <c r="G199" i="162"/>
  <c r="M213" i="162"/>
  <c r="L213" i="162"/>
  <c r="G213" i="163"/>
  <c r="M151" i="161"/>
  <c r="L151" i="161"/>
  <c r="G151" i="162"/>
  <c r="M150" i="161"/>
  <c r="L150" i="161"/>
  <c r="G150" i="162"/>
  <c r="L205" i="162"/>
  <c r="M205" i="162"/>
  <c r="G205" i="163"/>
  <c r="L133" i="162"/>
  <c r="M133" i="162"/>
  <c r="G133" i="163"/>
  <c r="M105" i="161"/>
  <c r="L105" i="161"/>
  <c r="G105" i="162"/>
  <c r="M171" i="161"/>
  <c r="G171" i="162"/>
  <c r="L171" i="161"/>
  <c r="M187" i="162"/>
  <c r="L187" i="162"/>
  <c r="G187" i="163"/>
  <c r="L126" i="162"/>
  <c r="M126" i="162"/>
  <c r="G126" i="163"/>
  <c r="M160" i="162"/>
  <c r="L160" i="162"/>
  <c r="G160" i="163"/>
  <c r="L152" i="162"/>
  <c r="M152" i="162"/>
  <c r="G152" i="163"/>
  <c r="M230" i="162"/>
  <c r="L230" i="162"/>
  <c r="G230" i="163"/>
  <c r="L129" i="162"/>
  <c r="M129" i="162"/>
  <c r="G129" i="163"/>
  <c r="L96" i="161"/>
  <c r="M96" i="161"/>
  <c r="G96" i="162"/>
  <c r="M174" i="161"/>
  <c r="G174" i="162"/>
  <c r="L174" i="161"/>
  <c r="M234" i="162"/>
  <c r="L234" i="162"/>
  <c r="G234" i="163"/>
  <c r="M197" i="162"/>
  <c r="L197" i="162"/>
  <c r="G197" i="163"/>
  <c r="L175" i="163"/>
  <c r="M175" i="163"/>
  <c r="G219" i="163"/>
  <c r="M219" i="162"/>
  <c r="L219" i="162"/>
  <c r="L147" i="162"/>
  <c r="M147" i="162"/>
  <c r="G147" i="163"/>
  <c r="G211" i="163"/>
  <c r="L211" i="162"/>
  <c r="M211" i="162"/>
  <c r="L122" i="161"/>
  <c r="M122" i="161"/>
  <c r="G122" i="162"/>
  <c r="L138" i="162"/>
  <c r="G138" i="163"/>
  <c r="M138" i="162"/>
  <c r="L108" i="162"/>
  <c r="G108" i="163"/>
  <c r="M108" i="162"/>
  <c r="L88" i="162"/>
  <c r="M88" i="162"/>
  <c r="G88" i="163"/>
  <c r="L92" i="162"/>
  <c r="M92" i="162"/>
  <c r="G92" i="163"/>
  <c r="L93" i="162"/>
  <c r="M93" i="162"/>
  <c r="G93" i="163"/>
  <c r="M224" i="162"/>
  <c r="L224" i="162"/>
  <c r="G224" i="163"/>
  <c r="M236" i="162"/>
  <c r="L236" i="162"/>
  <c r="G236" i="163"/>
  <c r="M136" i="161"/>
  <c r="L136" i="161"/>
  <c r="G136" i="162"/>
  <c r="G231" i="162"/>
  <c r="L231" i="161"/>
  <c r="M231" i="161"/>
  <c r="L121" i="162"/>
  <c r="M121" i="162"/>
  <c r="G121" i="163"/>
  <c r="L83" i="162"/>
  <c r="M83" i="162"/>
  <c r="G83" i="163"/>
  <c r="M139" i="161"/>
  <c r="L139" i="161"/>
  <c r="G139" i="162"/>
  <c r="M203" i="162"/>
  <c r="L203" i="162"/>
  <c r="G203" i="163"/>
  <c r="M91" i="162"/>
  <c r="L91" i="162"/>
  <c r="G91" i="163"/>
  <c r="L145" i="162"/>
  <c r="M145" i="162"/>
  <c r="G145" i="163"/>
  <c r="L186" i="162"/>
  <c r="G186" i="163"/>
  <c r="M186" i="162"/>
  <c r="M165" i="162"/>
  <c r="L165" i="162"/>
  <c r="G165" i="163"/>
  <c r="L181" i="162"/>
  <c r="G181" i="163"/>
  <c r="M181" i="162"/>
  <c r="L158" i="162"/>
  <c r="M158" i="162"/>
  <c r="G158" i="163"/>
  <c r="L94" i="162"/>
  <c r="M94" i="162"/>
  <c r="G94" i="163"/>
  <c r="M189" i="162"/>
  <c r="L189" i="162"/>
  <c r="G189" i="163"/>
  <c r="M220" i="162"/>
  <c r="L220" i="162"/>
  <c r="G220" i="163"/>
  <c r="M84" i="162"/>
  <c r="L84" i="162"/>
  <c r="G84" i="163"/>
  <c r="L210" i="162"/>
  <c r="M210" i="162"/>
  <c r="G210" i="163"/>
  <c r="L123" i="162"/>
  <c r="M123" i="162"/>
  <c r="G123" i="163"/>
  <c r="L193" i="163"/>
  <c r="M193" i="163"/>
  <c r="M111" i="161"/>
  <c r="L111" i="161"/>
  <c r="G111" i="162"/>
  <c r="L100" i="162"/>
  <c r="M100" i="162"/>
  <c r="G100" i="163"/>
  <c r="M200" i="162"/>
  <c r="L200" i="162"/>
  <c r="G200" i="163"/>
  <c r="M106" i="162"/>
  <c r="L106" i="162"/>
  <c r="G106" i="163"/>
  <c r="L215" i="163"/>
  <c r="M215" i="163"/>
  <c r="L194" i="162"/>
  <c r="M194" i="162"/>
  <c r="G194" i="163"/>
  <c r="M208" i="161"/>
  <c r="L208" i="161"/>
  <c r="G208" i="162"/>
  <c r="M212" i="162"/>
  <c r="L212" i="162"/>
  <c r="G212" i="163"/>
  <c r="M107" i="161"/>
  <c r="L107" i="161"/>
  <c r="G107" i="162"/>
  <c r="L239" i="162"/>
  <c r="M239" i="162"/>
  <c r="G239" i="163"/>
  <c r="L125" i="162"/>
  <c r="M125" i="162"/>
  <c r="G125" i="163"/>
  <c r="L89" i="162"/>
  <c r="M89" i="162"/>
  <c r="G89" i="163"/>
  <c r="L221" i="161"/>
  <c r="M221" i="161"/>
  <c r="G221" i="162"/>
  <c r="L118" i="162"/>
  <c r="M118" i="162"/>
  <c r="G118" i="163"/>
  <c r="M97" i="162"/>
  <c r="L97" i="162"/>
  <c r="G97" i="163"/>
  <c r="M183" i="162"/>
  <c r="L183" i="162"/>
  <c r="G183" i="163"/>
  <c r="L192" i="162"/>
  <c r="M192" i="162"/>
  <c r="G192" i="163"/>
  <c r="G95" i="162"/>
  <c r="M95" i="161"/>
  <c r="L95" i="161"/>
  <c r="M99" i="162"/>
  <c r="G99" i="163"/>
  <c r="L99" i="162"/>
  <c r="M130" i="162"/>
  <c r="L130" i="162"/>
  <c r="G130" i="163"/>
  <c r="L233" i="162"/>
  <c r="M233" i="162"/>
  <c r="G233" i="163"/>
  <c r="L102" i="162"/>
  <c r="M102" i="162"/>
  <c r="G102" i="163"/>
  <c r="M135" i="163"/>
  <c r="L135" i="163"/>
  <c r="M113" i="162"/>
  <c r="L113" i="162"/>
  <c r="G113" i="163"/>
  <c r="L131" i="162"/>
  <c r="M131" i="162"/>
  <c r="G131" i="163"/>
  <c r="L184" i="162"/>
  <c r="M184" i="162"/>
  <c r="G184" i="163"/>
  <c r="M216" i="162"/>
  <c r="L216" i="162"/>
  <c r="G216" i="163"/>
  <c r="M164" i="161"/>
  <c r="L164" i="161"/>
  <c r="G164" i="162"/>
  <c r="G190" i="163"/>
  <c r="L190" i="162"/>
  <c r="M190" i="162"/>
  <c r="L146" i="162"/>
  <c r="M146" i="162"/>
  <c r="G146" i="163"/>
  <c r="L202" i="161"/>
  <c r="G202" i="162"/>
  <c r="M202" i="161"/>
  <c r="L110" i="162"/>
  <c r="G110" i="163"/>
  <c r="M110" i="162"/>
  <c r="M180" i="161"/>
  <c r="L180" i="161"/>
  <c r="G180" i="162"/>
  <c r="M98" i="162"/>
  <c r="L98" i="162"/>
  <c r="G98" i="163"/>
  <c r="L144" i="162"/>
  <c r="M144" i="162"/>
  <c r="G144" i="163"/>
  <c r="L198" i="162"/>
  <c r="M198" i="162"/>
  <c r="G198" i="163"/>
  <c r="L191" i="161"/>
  <c r="G191" i="162"/>
  <c r="M191" i="161"/>
  <c r="M112" i="161"/>
  <c r="L112" i="161"/>
  <c r="G112" i="162"/>
  <c r="M124" i="162"/>
  <c r="L124" i="162"/>
  <c r="G124" i="163"/>
  <c r="L156" i="162"/>
  <c r="G156" i="163"/>
  <c r="M156" i="162"/>
  <c r="L173" i="162"/>
  <c r="G173" i="163"/>
  <c r="M173" i="162"/>
  <c r="L185" i="162"/>
  <c r="M185" i="162"/>
  <c r="G185" i="163"/>
  <c r="M225" i="162"/>
  <c r="L225" i="162"/>
  <c r="G225" i="163"/>
  <c r="M206" i="162"/>
  <c r="L206" i="162"/>
  <c r="G206" i="163"/>
  <c r="L204" i="162"/>
  <c r="M204" i="162"/>
  <c r="G204" i="163"/>
  <c r="M143" i="161"/>
  <c r="L143" i="161"/>
  <c r="G143" i="162"/>
  <c r="L179" i="161"/>
  <c r="M179" i="161"/>
  <c r="G179" i="162"/>
  <c r="M228" i="161"/>
  <c r="L228" i="161"/>
  <c r="G228" i="162"/>
  <c r="M227" i="162"/>
  <c r="L227" i="162"/>
  <c r="G227" i="163"/>
  <c r="M159" i="162"/>
  <c r="L159" i="162"/>
  <c r="G159" i="163"/>
  <c r="L155" i="162"/>
  <c r="M155" i="162"/>
  <c r="G155" i="163"/>
  <c r="M157" i="161"/>
  <c r="L157" i="161"/>
  <c r="G157" i="162"/>
  <c r="L163" i="162"/>
  <c r="M163" i="162"/>
  <c r="G163" i="163"/>
  <c r="M196" i="162"/>
  <c r="L196" i="162"/>
  <c r="G196" i="163"/>
  <c r="L86" i="162"/>
  <c r="M86" i="162"/>
  <c r="G86" i="163"/>
  <c r="M162" i="162"/>
  <c r="L162" i="162"/>
  <c r="G162" i="163"/>
  <c r="M195" i="161"/>
  <c r="L195" i="161"/>
  <c r="G195" i="162"/>
  <c r="L166" i="162"/>
  <c r="M166" i="162"/>
  <c r="G166" i="163"/>
  <c r="L90" i="162"/>
  <c r="M90" i="162"/>
  <c r="G90" i="163"/>
  <c r="L229" i="161"/>
  <c r="M229" i="161"/>
  <c r="G229" i="162"/>
  <c r="M168" i="162"/>
  <c r="L168" i="162"/>
  <c r="G168" i="163"/>
  <c r="M87" i="162"/>
  <c r="L87" i="162"/>
  <c r="G87" i="163"/>
  <c r="M120" i="163"/>
  <c r="L120" i="163"/>
  <c r="L141" i="161"/>
  <c r="M141" i="161"/>
  <c r="G141" i="162"/>
  <c r="M115" i="162"/>
  <c r="L115" i="162"/>
  <c r="G115" i="163"/>
  <c r="M103" i="161"/>
  <c r="L103" i="161"/>
  <c r="G103" i="162"/>
  <c r="L201" i="161"/>
  <c r="M201" i="161"/>
  <c r="G201" i="162"/>
  <c r="M85" i="161"/>
  <c r="L85" i="161"/>
  <c r="G85" i="162"/>
  <c r="L154" i="162"/>
  <c r="G154" i="163"/>
  <c r="M154" i="162"/>
  <c r="M176" i="161"/>
  <c r="L176" i="161"/>
  <c r="G176" i="162"/>
  <c r="M161" i="162"/>
  <c r="L161" i="162"/>
  <c r="G161" i="163"/>
  <c r="G116" i="162"/>
  <c r="M116" i="161"/>
  <c r="L116" i="161"/>
  <c r="L149" i="162"/>
  <c r="M149" i="162"/>
  <c r="G149" i="163"/>
  <c r="M222" i="162"/>
  <c r="G222" i="163"/>
  <c r="L222" i="162"/>
  <c r="L223" i="162"/>
  <c r="M223" i="162"/>
  <c r="G223" i="163"/>
  <c r="M232" i="162"/>
  <c r="L232" i="162"/>
  <c r="G232" i="163"/>
  <c r="M209" i="162"/>
  <c r="L209" i="162"/>
  <c r="G209" i="163"/>
  <c r="M134" i="162"/>
  <c r="L134" i="162"/>
  <c r="G134" i="163"/>
  <c r="L178" i="162"/>
  <c r="M178" i="162"/>
  <c r="G178" i="163"/>
  <c r="M207" i="162"/>
  <c r="L207" i="162"/>
  <c r="G207" i="163"/>
  <c r="M101" i="162"/>
  <c r="L101" i="162"/>
  <c r="G101" i="163"/>
  <c r="M182" i="163"/>
  <c r="L182" i="163"/>
  <c r="M176" i="162" l="1"/>
  <c r="G176" i="163"/>
  <c r="L176" i="162"/>
  <c r="L178" i="163"/>
  <c r="M178" i="163"/>
  <c r="L223" i="163"/>
  <c r="M223" i="163"/>
  <c r="L161" i="163"/>
  <c r="M161" i="163"/>
  <c r="M90" i="163"/>
  <c r="L90" i="163"/>
  <c r="M207" i="163"/>
  <c r="L207" i="163"/>
  <c r="M201" i="162"/>
  <c r="L201" i="162"/>
  <c r="G201" i="163"/>
  <c r="L229" i="162"/>
  <c r="M229" i="162"/>
  <c r="G229" i="163"/>
  <c r="M162" i="163"/>
  <c r="L162" i="163"/>
  <c r="M157" i="162"/>
  <c r="L157" i="162"/>
  <c r="G157" i="163"/>
  <c r="M228" i="162"/>
  <c r="L228" i="162"/>
  <c r="G228" i="163"/>
  <c r="L206" i="163"/>
  <c r="M206" i="163"/>
  <c r="M198" i="163"/>
  <c r="L198" i="163"/>
  <c r="L202" i="162"/>
  <c r="G202" i="163"/>
  <c r="M202" i="162"/>
  <c r="L164" i="162"/>
  <c r="M164" i="162"/>
  <c r="G164" i="163"/>
  <c r="M130" i="163"/>
  <c r="L130" i="163"/>
  <c r="M99" i="163"/>
  <c r="L99" i="163"/>
  <c r="L95" i="162"/>
  <c r="M95" i="162"/>
  <c r="G95" i="163"/>
  <c r="L183" i="163"/>
  <c r="M183" i="163"/>
  <c r="M89" i="163"/>
  <c r="L89" i="163"/>
  <c r="M212" i="163"/>
  <c r="L212" i="163"/>
  <c r="M111" i="162"/>
  <c r="L111" i="162"/>
  <c r="G111" i="163"/>
  <c r="L210" i="163"/>
  <c r="M210" i="163"/>
  <c r="M94" i="163"/>
  <c r="L94" i="163"/>
  <c r="M139" i="162"/>
  <c r="L139" i="162"/>
  <c r="G139" i="163"/>
  <c r="M231" i="162"/>
  <c r="L231" i="162"/>
  <c r="G231" i="163"/>
  <c r="L236" i="163"/>
  <c r="M236" i="163"/>
  <c r="L88" i="163"/>
  <c r="M88" i="163"/>
  <c r="L108" i="163"/>
  <c r="M108" i="163"/>
  <c r="M219" i="163"/>
  <c r="L219" i="163"/>
  <c r="M96" i="162"/>
  <c r="L96" i="162"/>
  <c r="G96" i="163"/>
  <c r="M160" i="163"/>
  <c r="L160" i="163"/>
  <c r="M105" i="162"/>
  <c r="L105" i="162"/>
  <c r="G105" i="163"/>
  <c r="M151" i="162"/>
  <c r="L151" i="162"/>
  <c r="G151" i="163"/>
  <c r="L104" i="163"/>
  <c r="M104" i="163"/>
  <c r="M127" i="163"/>
  <c r="L127" i="163"/>
  <c r="M132" i="163"/>
  <c r="L132" i="163"/>
  <c r="M217" i="163"/>
  <c r="L217" i="163"/>
  <c r="L119" i="162"/>
  <c r="M119" i="162"/>
  <c r="G119" i="163"/>
  <c r="L167" i="162"/>
  <c r="M167" i="162"/>
  <c r="G167" i="163"/>
  <c r="M116" i="162"/>
  <c r="L116" i="162"/>
  <c r="G116" i="163"/>
  <c r="M222" i="163"/>
  <c r="L222" i="163"/>
  <c r="M103" i="162"/>
  <c r="L103" i="162"/>
  <c r="G103" i="163"/>
  <c r="L232" i="163"/>
  <c r="M232" i="163"/>
  <c r="L101" i="163"/>
  <c r="M101" i="163"/>
  <c r="M209" i="163"/>
  <c r="L209" i="163"/>
  <c r="M149" i="163"/>
  <c r="L149" i="163"/>
  <c r="M85" i="162"/>
  <c r="L85" i="162"/>
  <c r="G85" i="163"/>
  <c r="M141" i="162"/>
  <c r="L141" i="162"/>
  <c r="G141" i="163"/>
  <c r="L168" i="163"/>
  <c r="M168" i="163"/>
  <c r="G195" i="163"/>
  <c r="M195" i="162"/>
  <c r="L195" i="162"/>
  <c r="L163" i="163"/>
  <c r="M163" i="163"/>
  <c r="L227" i="163"/>
  <c r="M227" i="163"/>
  <c r="M204" i="163"/>
  <c r="L204" i="163"/>
  <c r="M156" i="163"/>
  <c r="L156" i="163"/>
  <c r="M180" i="162"/>
  <c r="L180" i="162"/>
  <c r="G180" i="163"/>
  <c r="M110" i="163"/>
  <c r="L110" i="163"/>
  <c r="M113" i="163"/>
  <c r="L113" i="163"/>
  <c r="L233" i="163"/>
  <c r="M233" i="163"/>
  <c r="L192" i="163"/>
  <c r="M192" i="163"/>
  <c r="L221" i="162"/>
  <c r="M221" i="162"/>
  <c r="G221" i="163"/>
  <c r="L107" i="162"/>
  <c r="M107" i="162"/>
  <c r="G107" i="163"/>
  <c r="M100" i="163"/>
  <c r="L100" i="163"/>
  <c r="M123" i="163"/>
  <c r="L123" i="163"/>
  <c r="L189" i="163"/>
  <c r="M189" i="163"/>
  <c r="L165" i="163"/>
  <c r="M165" i="163"/>
  <c r="M186" i="163"/>
  <c r="L186" i="163"/>
  <c r="L203" i="163"/>
  <c r="M203" i="163"/>
  <c r="G136" i="163"/>
  <c r="M136" i="162"/>
  <c r="L136" i="162"/>
  <c r="M92" i="163"/>
  <c r="L92" i="163"/>
  <c r="M122" i="162"/>
  <c r="L122" i="162"/>
  <c r="G122" i="163"/>
  <c r="L152" i="163"/>
  <c r="M152" i="163"/>
  <c r="L150" i="162"/>
  <c r="M150" i="162"/>
  <c r="G150" i="163"/>
  <c r="M218" i="163"/>
  <c r="L218" i="163"/>
  <c r="M109" i="163"/>
  <c r="L109" i="163"/>
  <c r="L142" i="162"/>
  <c r="M142" i="162"/>
  <c r="G142" i="163"/>
  <c r="M188" i="163"/>
  <c r="L188" i="163"/>
  <c r="M170" i="162"/>
  <c r="L170" i="162"/>
  <c r="G170" i="163"/>
  <c r="L128" i="163"/>
  <c r="M128" i="163"/>
  <c r="M140" i="163"/>
  <c r="L140" i="163"/>
  <c r="M154" i="163"/>
  <c r="L154" i="163"/>
  <c r="L115" i="163"/>
  <c r="M115" i="163"/>
  <c r="M87" i="163"/>
  <c r="L87" i="163"/>
  <c r="L166" i="163"/>
  <c r="M166" i="163"/>
  <c r="M196" i="163"/>
  <c r="L196" i="163"/>
  <c r="L159" i="163"/>
  <c r="M159" i="163"/>
  <c r="L143" i="162"/>
  <c r="M143" i="162"/>
  <c r="G143" i="163"/>
  <c r="M185" i="163"/>
  <c r="L185" i="163"/>
  <c r="L173" i="163"/>
  <c r="M173" i="163"/>
  <c r="L112" i="162"/>
  <c r="M112" i="162"/>
  <c r="G112" i="163"/>
  <c r="M191" i="162"/>
  <c r="L191" i="162"/>
  <c r="G191" i="163"/>
  <c r="L98" i="163"/>
  <c r="M98" i="163"/>
  <c r="L146" i="163"/>
  <c r="M146" i="163"/>
  <c r="L131" i="163"/>
  <c r="M131" i="163"/>
  <c r="M102" i="163"/>
  <c r="L102" i="163"/>
  <c r="M118" i="163"/>
  <c r="L118" i="163"/>
  <c r="L239" i="163"/>
  <c r="M239" i="163"/>
  <c r="L194" i="163"/>
  <c r="M194" i="163"/>
  <c r="M200" i="163"/>
  <c r="L200" i="163"/>
  <c r="M220" i="163"/>
  <c r="L220" i="163"/>
  <c r="L91" i="163"/>
  <c r="M91" i="163"/>
  <c r="M93" i="163"/>
  <c r="L93" i="163"/>
  <c r="L211" i="163"/>
  <c r="M211" i="163"/>
  <c r="M234" i="163"/>
  <c r="L234" i="163"/>
  <c r="L174" i="162"/>
  <c r="M174" i="162"/>
  <c r="G174" i="163"/>
  <c r="M230" i="163"/>
  <c r="L230" i="163"/>
  <c r="M187" i="163"/>
  <c r="L187" i="163"/>
  <c r="L171" i="162"/>
  <c r="M171" i="162"/>
  <c r="G171" i="163"/>
  <c r="L205" i="163"/>
  <c r="M205" i="163"/>
  <c r="M199" i="162"/>
  <c r="L199" i="162"/>
  <c r="G199" i="163"/>
  <c r="L117" i="163"/>
  <c r="M117" i="163"/>
  <c r="M137" i="163"/>
  <c r="L137" i="163"/>
  <c r="M235" i="163"/>
  <c r="L235" i="163"/>
  <c r="G148" i="163"/>
  <c r="L148" i="162"/>
  <c r="M148" i="162"/>
  <c r="M114" i="163"/>
  <c r="L114" i="163"/>
  <c r="L134" i="163"/>
  <c r="M134" i="163"/>
  <c r="L86" i="163"/>
  <c r="M86" i="163"/>
  <c r="M155" i="163"/>
  <c r="L155" i="163"/>
  <c r="M179" i="162"/>
  <c r="L179" i="162"/>
  <c r="G179" i="163"/>
  <c r="L225" i="163"/>
  <c r="M225" i="163"/>
  <c r="L124" i="163"/>
  <c r="M124" i="163"/>
  <c r="L144" i="163"/>
  <c r="M144" i="163"/>
  <c r="L190" i="163"/>
  <c r="M190" i="163"/>
  <c r="L216" i="163"/>
  <c r="M216" i="163"/>
  <c r="L184" i="163"/>
  <c r="M184" i="163"/>
  <c r="L97" i="163"/>
  <c r="M97" i="163"/>
  <c r="L125" i="163"/>
  <c r="M125" i="163"/>
  <c r="G208" i="163"/>
  <c r="M208" i="162"/>
  <c r="L208" i="162"/>
  <c r="L106" i="163"/>
  <c r="M106" i="163"/>
  <c r="L84" i="163"/>
  <c r="M84" i="163"/>
  <c r="M158" i="163"/>
  <c r="L158" i="163"/>
  <c r="L181" i="163"/>
  <c r="M181" i="163"/>
  <c r="L145" i="163"/>
  <c r="M145" i="163"/>
  <c r="L83" i="163"/>
  <c r="M83" i="163"/>
  <c r="M121" i="163"/>
  <c r="L121" i="163"/>
  <c r="L224" i="163"/>
  <c r="M224" i="163"/>
  <c r="L138" i="163"/>
  <c r="M138" i="163"/>
  <c r="M147" i="163"/>
  <c r="L147" i="163"/>
  <c r="L197" i="163"/>
  <c r="M197" i="163"/>
  <c r="M129" i="163"/>
  <c r="L129" i="163"/>
  <c r="M126" i="163"/>
  <c r="L126" i="163"/>
  <c r="M133" i="163"/>
  <c r="L133" i="163"/>
  <c r="M213" i="163"/>
  <c r="L213" i="163"/>
  <c r="M237" i="163"/>
  <c r="L237" i="163"/>
  <c r="L172" i="163"/>
  <c r="M172" i="163"/>
  <c r="L226" i="163"/>
  <c r="M226" i="163"/>
  <c r="M177" i="163"/>
  <c r="L177" i="163"/>
  <c r="L169" i="163"/>
  <c r="M169" i="163"/>
  <c r="L238" i="163"/>
  <c r="M238" i="163"/>
  <c r="L214" i="163"/>
  <c r="M214" i="163"/>
  <c r="M153" i="163"/>
  <c r="L153" i="163"/>
  <c r="M170" i="163" l="1"/>
  <c r="L170" i="163"/>
  <c r="L150" i="163"/>
  <c r="M150" i="163"/>
  <c r="L136" i="163"/>
  <c r="M136" i="163"/>
  <c r="M180" i="163"/>
  <c r="L180" i="163"/>
  <c r="L141" i="163"/>
  <c r="M141" i="163"/>
  <c r="M151" i="163"/>
  <c r="L151" i="163"/>
  <c r="L96" i="163"/>
  <c r="M96" i="163"/>
  <c r="L228" i="163"/>
  <c r="M228" i="163"/>
  <c r="M229" i="163"/>
  <c r="L229" i="163"/>
  <c r="M208" i="163"/>
  <c r="L208" i="163"/>
  <c r="L143" i="163"/>
  <c r="M143" i="163"/>
  <c r="L142" i="163"/>
  <c r="M142" i="163"/>
  <c r="L122" i="163"/>
  <c r="M122" i="163"/>
  <c r="L221" i="163"/>
  <c r="M221" i="163"/>
  <c r="L195" i="163"/>
  <c r="M195" i="163"/>
  <c r="L119" i="163"/>
  <c r="M119" i="163"/>
  <c r="M176" i="163"/>
  <c r="L176" i="163"/>
  <c r="M179" i="163"/>
  <c r="L179" i="163"/>
  <c r="M199" i="163"/>
  <c r="L199" i="163"/>
  <c r="M174" i="163"/>
  <c r="L174" i="163"/>
  <c r="M112" i="163"/>
  <c r="L112" i="163"/>
  <c r="L107" i="163"/>
  <c r="M107" i="163"/>
  <c r="M103" i="163"/>
  <c r="L103" i="163"/>
  <c r="M167" i="163"/>
  <c r="L167" i="163"/>
  <c r="M111" i="163"/>
  <c r="L111" i="163"/>
  <c r="L164" i="163"/>
  <c r="M164" i="163"/>
  <c r="L202" i="163"/>
  <c r="M202" i="163"/>
  <c r="L148" i="163"/>
  <c r="M148" i="163"/>
  <c r="M171" i="163"/>
  <c r="L171" i="163"/>
  <c r="L191" i="163"/>
  <c r="M191" i="163"/>
  <c r="L85" i="163"/>
  <c r="M85" i="163"/>
  <c r="L116" i="163"/>
  <c r="M116" i="163"/>
  <c r="L105" i="163"/>
  <c r="M105" i="163"/>
  <c r="M231" i="163"/>
  <c r="L231" i="163"/>
  <c r="L139" i="163"/>
  <c r="M139" i="163"/>
  <c r="L95" i="163"/>
  <c r="M95" i="163"/>
  <c r="L157" i="163"/>
  <c r="M157" i="163"/>
  <c r="L201" i="163"/>
  <c r="M201" i="163"/>
  <c r="L240" i="164"/>
  <c r="M240" i="164"/>
  <c r="M241" i="164" s="1"/>
  <c r="G241" i="164"/>
  <c r="G240" i="38"/>
  <c r="G240" i="106" s="1"/>
  <c r="L241" i="164" l="1"/>
  <c r="C4" i="36"/>
  <c r="L240" i="106"/>
  <c r="G241" i="106"/>
  <c r="M240" i="106"/>
  <c r="M241" i="106" s="1"/>
  <c r="G240" i="107"/>
  <c r="M240" i="38"/>
  <c r="M241" i="38" s="1"/>
  <c r="G241" i="38"/>
  <c r="L240" i="38"/>
  <c r="D4" i="36" l="1"/>
  <c r="L241" i="38"/>
  <c r="G241" i="107"/>
  <c r="M240" i="107"/>
  <c r="M241" i="107" s="1"/>
  <c r="L240" i="107"/>
  <c r="G240" i="108"/>
  <c r="L241" i="106"/>
  <c r="E4" i="36"/>
  <c r="M240" i="108" l="1"/>
  <c r="M241" i="108" s="1"/>
  <c r="L240" i="108"/>
  <c r="G241" i="108"/>
  <c r="G240" i="109"/>
  <c r="F4" i="36"/>
  <c r="L241" i="107"/>
  <c r="M240" i="109" l="1"/>
  <c r="M241" i="109" s="1"/>
  <c r="L240" i="109"/>
  <c r="G241" i="109"/>
  <c r="G240" i="110"/>
  <c r="G4" i="36"/>
  <c r="L241" i="108"/>
  <c r="L240" i="110" l="1"/>
  <c r="M240" i="110"/>
  <c r="M241" i="110" s="1"/>
  <c r="G241" i="110"/>
  <c r="G240" i="111"/>
  <c r="L241" i="109"/>
  <c r="H4" i="36"/>
  <c r="G241" i="111" l="1"/>
  <c r="L240" i="111"/>
  <c r="G240" i="112"/>
  <c r="M240" i="111"/>
  <c r="M241" i="111" s="1"/>
  <c r="L241" i="110"/>
  <c r="I4" i="36"/>
  <c r="L241" i="111" l="1"/>
  <c r="J4" i="36"/>
  <c r="L240" i="112"/>
  <c r="G241" i="112"/>
  <c r="M240" i="112"/>
  <c r="M241" i="112" s="1"/>
  <c r="G240" i="113"/>
  <c r="L240" i="113" l="1"/>
  <c r="G241" i="113"/>
  <c r="M240" i="113"/>
  <c r="M241" i="113" s="1"/>
  <c r="G240" i="114"/>
  <c r="K4" i="36"/>
  <c r="L241" i="112"/>
  <c r="L241" i="113" l="1"/>
  <c r="L4" i="36"/>
  <c r="G241" i="114"/>
  <c r="L240" i="114"/>
  <c r="M240" i="114"/>
  <c r="M241" i="114" s="1"/>
  <c r="G240" i="115"/>
  <c r="G241" i="115" l="1"/>
  <c r="L240" i="115"/>
  <c r="M240" i="115"/>
  <c r="M241" i="115" s="1"/>
  <c r="G240" i="116"/>
  <c r="M4" i="36"/>
  <c r="L241" i="114"/>
  <c r="L241" i="115" l="1"/>
  <c r="N4" i="36"/>
  <c r="G241" i="116"/>
  <c r="L240" i="116"/>
  <c r="G240" i="117"/>
  <c r="M240" i="116"/>
  <c r="M241" i="116" s="1"/>
  <c r="O4" i="36" l="1"/>
  <c r="L241" i="116"/>
  <c r="G241" i="117"/>
  <c r="M240" i="117"/>
  <c r="M241" i="117" s="1"/>
  <c r="L240" i="117"/>
  <c r="G240" i="118"/>
  <c r="P4" i="36" l="1"/>
  <c r="L241" i="117"/>
  <c r="G241" i="118"/>
  <c r="L240" i="118"/>
  <c r="M240" i="118"/>
  <c r="M241" i="118" s="1"/>
  <c r="G240" i="119"/>
  <c r="L241" i="118" l="1"/>
  <c r="Q4" i="36"/>
  <c r="L240" i="119"/>
  <c r="G241" i="119"/>
  <c r="G240" i="120"/>
  <c r="M240" i="119"/>
  <c r="M241" i="119" s="1"/>
  <c r="R4" i="36" l="1"/>
  <c r="L241" i="119"/>
  <c r="L240" i="120"/>
  <c r="G241" i="120"/>
  <c r="M240" i="120"/>
  <c r="M241" i="120" s="1"/>
  <c r="G240" i="121"/>
  <c r="L241" i="120" l="1"/>
  <c r="S4" i="36"/>
  <c r="L240" i="121"/>
  <c r="G241" i="121"/>
  <c r="M240" i="121"/>
  <c r="M241" i="121" s="1"/>
  <c r="G240" i="122"/>
  <c r="T4" i="36" l="1"/>
  <c r="L241" i="121"/>
  <c r="G241" i="122"/>
  <c r="L240" i="122"/>
  <c r="M240" i="122"/>
  <c r="M241" i="122" s="1"/>
  <c r="G240" i="123"/>
  <c r="L241" i="122" l="1"/>
  <c r="U4" i="36"/>
  <c r="G241" i="123"/>
  <c r="L240" i="123"/>
  <c r="M240" i="123"/>
  <c r="M241" i="123" s="1"/>
  <c r="G240" i="124"/>
  <c r="V4" i="36" l="1"/>
  <c r="L241" i="123"/>
  <c r="L240" i="124"/>
  <c r="G241" i="124"/>
  <c r="G240" i="125"/>
  <c r="M240" i="124"/>
  <c r="M241" i="124" s="1"/>
  <c r="W4" i="36" l="1"/>
  <c r="L241" i="124"/>
  <c r="G241" i="125"/>
  <c r="M240" i="125"/>
  <c r="M241" i="125" s="1"/>
  <c r="L240" i="125"/>
  <c r="G240" i="126"/>
  <c r="X4" i="36" l="1"/>
  <c r="L241" i="125"/>
  <c r="L240" i="126"/>
  <c r="G241" i="126"/>
  <c r="M240" i="126"/>
  <c r="M241" i="126" s="1"/>
  <c r="G240" i="127"/>
  <c r="L241" i="126" l="1"/>
  <c r="Y4" i="36"/>
  <c r="L240" i="127"/>
  <c r="G241" i="127"/>
  <c r="M240" i="127"/>
  <c r="M241" i="127" s="1"/>
  <c r="G240" i="128"/>
  <c r="L241" i="127" l="1"/>
  <c r="Z4" i="36"/>
  <c r="L240" i="128"/>
  <c r="G241" i="128"/>
  <c r="M240" i="128"/>
  <c r="M241" i="128" s="1"/>
  <c r="G240" i="129"/>
  <c r="AA4" i="36" l="1"/>
  <c r="L241" i="128"/>
  <c r="L240" i="129"/>
  <c r="G241" i="129"/>
  <c r="M240" i="129"/>
  <c r="M241" i="129" s="1"/>
  <c r="G240" i="130"/>
  <c r="L241" i="129" l="1"/>
  <c r="AB4" i="36"/>
  <c r="L240" i="130"/>
  <c r="G241" i="130"/>
  <c r="M240" i="130"/>
  <c r="M241" i="130" s="1"/>
  <c r="G240" i="131"/>
  <c r="L241" i="130" l="1"/>
  <c r="AC4" i="36"/>
  <c r="L240" i="131"/>
  <c r="G241" i="131"/>
  <c r="G240" i="132"/>
  <c r="M240" i="131"/>
  <c r="M241" i="131" s="1"/>
  <c r="AD4" i="36" l="1"/>
  <c r="L241" i="131"/>
  <c r="L240" i="132"/>
  <c r="G241" i="132"/>
  <c r="M240" i="132"/>
  <c r="M241" i="132" s="1"/>
  <c r="G240" i="133"/>
  <c r="L241" i="132" l="1"/>
  <c r="AE4" i="36"/>
  <c r="G241" i="133"/>
  <c r="L240" i="133"/>
  <c r="M240" i="133"/>
  <c r="M241" i="133" s="1"/>
  <c r="G240" i="134"/>
  <c r="L241" i="133" l="1"/>
  <c r="AF4" i="36"/>
  <c r="G241" i="134"/>
  <c r="L240" i="134"/>
  <c r="M240" i="134"/>
  <c r="M241" i="134" s="1"/>
  <c r="G240" i="135"/>
  <c r="L241" i="134" l="1"/>
  <c r="AG4" i="36"/>
  <c r="G241" i="135"/>
  <c r="L240" i="135"/>
  <c r="M240" i="135"/>
  <c r="M241" i="135" s="1"/>
  <c r="G240" i="136"/>
  <c r="AH4" i="36" l="1"/>
  <c r="L241" i="135"/>
  <c r="L240" i="136"/>
  <c r="G241" i="136"/>
  <c r="M240" i="136"/>
  <c r="M241" i="136" s="1"/>
  <c r="G240" i="137"/>
  <c r="L241" i="136" l="1"/>
  <c r="AI4" i="36"/>
  <c r="L240" i="137"/>
  <c r="G241" i="137"/>
  <c r="M240" i="137"/>
  <c r="M241" i="137" s="1"/>
  <c r="G240" i="138"/>
  <c r="AJ4" i="36" l="1"/>
  <c r="L241" i="137"/>
  <c r="L240" i="138"/>
  <c r="G241" i="138"/>
  <c r="M240" i="138"/>
  <c r="M241" i="138" s="1"/>
  <c r="G240" i="139"/>
  <c r="AK4" i="36" l="1"/>
  <c r="L241" i="138"/>
  <c r="L240" i="139"/>
  <c r="G241" i="139"/>
  <c r="G240" i="140"/>
  <c r="M240" i="139"/>
  <c r="M241" i="139" s="1"/>
  <c r="L241" i="139" l="1"/>
  <c r="AL4" i="36"/>
  <c r="G241" i="140"/>
  <c r="L240" i="140"/>
  <c r="G240" i="141"/>
  <c r="M240" i="140"/>
  <c r="M241" i="140" s="1"/>
  <c r="L241" i="140" l="1"/>
  <c r="AM4" i="36"/>
  <c r="G241" i="141"/>
  <c r="L240" i="141"/>
  <c r="M240" i="141"/>
  <c r="M241" i="141" s="1"/>
  <c r="G240" i="142"/>
  <c r="AN4" i="36" l="1"/>
  <c r="L241" i="141"/>
  <c r="L240" i="142"/>
  <c r="G241" i="142"/>
  <c r="M240" i="142"/>
  <c r="M241" i="142" s="1"/>
  <c r="G240" i="143"/>
  <c r="AO4" i="36" l="1"/>
  <c r="L241" i="142"/>
  <c r="L240" i="143"/>
  <c r="G241" i="143"/>
  <c r="G240" i="144"/>
  <c r="M240" i="143"/>
  <c r="M241" i="143" s="1"/>
  <c r="L241" i="143" l="1"/>
  <c r="AP4" i="36"/>
  <c r="G241" i="144"/>
  <c r="L240" i="144"/>
  <c r="M240" i="144"/>
  <c r="M241" i="144" s="1"/>
  <c r="G240" i="145"/>
  <c r="AQ4" i="36" l="1"/>
  <c r="L241" i="144"/>
  <c r="L240" i="145"/>
  <c r="G241" i="145"/>
  <c r="M240" i="145"/>
  <c r="M241" i="145" s="1"/>
  <c r="G240" i="146"/>
  <c r="AR4" i="36" l="1"/>
  <c r="L241" i="145"/>
  <c r="L240" i="146"/>
  <c r="G241" i="146"/>
  <c r="M240" i="146"/>
  <c r="M241" i="146" s="1"/>
  <c r="G240" i="147"/>
  <c r="AS4" i="36" l="1"/>
  <c r="L241" i="146"/>
  <c r="L240" i="147"/>
  <c r="G241" i="147"/>
  <c r="M240" i="147"/>
  <c r="M241" i="147" s="1"/>
  <c r="G240" i="148"/>
  <c r="AT4" i="36" l="1"/>
  <c r="L241" i="147"/>
  <c r="L240" i="148"/>
  <c r="G241" i="148"/>
  <c r="M240" i="148"/>
  <c r="M241" i="148" s="1"/>
  <c r="G240" i="149"/>
  <c r="L241" i="148" l="1"/>
  <c r="AU4" i="36"/>
  <c r="L240" i="149"/>
  <c r="G241" i="149"/>
  <c r="G240" i="150"/>
  <c r="M240" i="149"/>
  <c r="M241" i="149" s="1"/>
  <c r="L241" i="149" l="1"/>
  <c r="AV4" i="36"/>
  <c r="L240" i="150"/>
  <c r="G241" i="150"/>
  <c r="M240" i="150"/>
  <c r="M241" i="150" s="1"/>
  <c r="G240" i="151"/>
  <c r="L241" i="150" l="1"/>
  <c r="AW4" i="36"/>
  <c r="L240" i="151"/>
  <c r="G241" i="151"/>
  <c r="M240" i="151"/>
  <c r="M241" i="151" s="1"/>
  <c r="G240" i="152"/>
  <c r="AX4" i="36" l="1"/>
  <c r="L241" i="151"/>
  <c r="G241" i="152"/>
  <c r="L240" i="152"/>
  <c r="M240" i="152"/>
  <c r="M241" i="152" s="1"/>
  <c r="G240" i="153"/>
  <c r="AY4" i="36" l="1"/>
  <c r="L241" i="152"/>
  <c r="L240" i="153"/>
  <c r="G241" i="153"/>
  <c r="M240" i="153"/>
  <c r="M241" i="153" s="1"/>
  <c r="G240" i="154"/>
  <c r="AZ4" i="36" l="1"/>
  <c r="L241" i="153"/>
  <c r="L240" i="154"/>
  <c r="G241" i="154"/>
  <c r="M240" i="154"/>
  <c r="M241" i="154" s="1"/>
  <c r="G240" i="155"/>
  <c r="BA4" i="36" l="1"/>
  <c r="L241" i="154"/>
  <c r="L240" i="155"/>
  <c r="G241" i="155"/>
  <c r="M240" i="155"/>
  <c r="M241" i="155" s="1"/>
  <c r="G240" i="156"/>
  <c r="L241" i="155" l="1"/>
  <c r="BB4" i="36"/>
  <c r="G241" i="156"/>
  <c r="L240" i="156"/>
  <c r="M240" i="156"/>
  <c r="M241" i="156" s="1"/>
  <c r="G240" i="157"/>
  <c r="L241" i="156" l="1"/>
  <c r="BC4" i="36"/>
  <c r="L240" i="157"/>
  <c r="G241" i="157"/>
  <c r="M240" i="157"/>
  <c r="M241" i="157" s="1"/>
  <c r="G240" i="158"/>
  <c r="L241" i="157" l="1"/>
  <c r="BD4" i="36"/>
  <c r="L240" i="158"/>
  <c r="G241" i="158"/>
  <c r="M240" i="158"/>
  <c r="M241" i="158" s="1"/>
  <c r="G240" i="159"/>
  <c r="L241" i="158" l="1"/>
  <c r="BE4" i="36"/>
  <c r="G241" i="159"/>
  <c r="L240" i="159"/>
  <c r="M240" i="159"/>
  <c r="M241" i="159" s="1"/>
  <c r="G240" i="160"/>
  <c r="BF4" i="36" l="1"/>
  <c r="L241" i="159"/>
  <c r="L240" i="160"/>
  <c r="G241" i="160"/>
  <c r="M240" i="160"/>
  <c r="M241" i="160" s="1"/>
  <c r="G240" i="161"/>
  <c r="BG4" i="36" l="1"/>
  <c r="L241" i="160"/>
  <c r="G241" i="161"/>
  <c r="L240" i="161"/>
  <c r="G240" i="162"/>
  <c r="M240" i="161"/>
  <c r="M241" i="161" s="1"/>
  <c r="BH4" i="36" l="1"/>
  <c r="L241" i="161"/>
  <c r="G241" i="162"/>
  <c r="L240" i="162"/>
  <c r="M240" i="162"/>
  <c r="M241" i="162" s="1"/>
  <c r="G240" i="163"/>
  <c r="BI4" i="36" l="1"/>
  <c r="L241" i="162"/>
  <c r="L240" i="163"/>
  <c r="G241" i="163"/>
  <c r="M240" i="163"/>
  <c r="M241" i="163" s="1"/>
  <c r="BJ4" i="36" l="1"/>
  <c r="L241" i="163"/>
  <c r="N49" i="118" l="1"/>
  <c r="N49" i="135"/>
  <c r="N49" i="110"/>
  <c r="N49" i="144"/>
  <c r="N49" i="136"/>
  <c r="N49" i="158"/>
  <c r="N49" i="161"/>
  <c r="N49" i="148"/>
  <c r="N49" i="141"/>
  <c r="N49" i="133"/>
  <c r="N49" i="120"/>
  <c r="N49" i="130"/>
  <c r="N49" i="128"/>
  <c r="N49" i="113"/>
  <c r="N49" i="143"/>
  <c r="N49" i="162"/>
  <c r="N49" i="140"/>
  <c r="N49" i="132"/>
  <c r="N49" i="125"/>
  <c r="N49" i="117"/>
  <c r="N49" i="38"/>
  <c r="N49" i="115"/>
  <c r="N49" i="142"/>
  <c r="N49" i="119"/>
  <c r="N49" i="155"/>
  <c r="N49" i="147"/>
  <c r="N49" i="124"/>
  <c r="N49" i="116"/>
  <c r="N49" i="127"/>
  <c r="N49" i="157"/>
  <c r="N49" i="114"/>
  <c r="N49" i="134"/>
  <c r="N49" i="163"/>
  <c r="N49" i="139"/>
  <c r="N49" i="131"/>
  <c r="N49" i="109"/>
  <c r="N49" i="156"/>
  <c r="N49" i="153"/>
  <c r="N49" i="106"/>
  <c r="N49" i="159"/>
  <c r="N49" i="154"/>
  <c r="N49" i="146"/>
  <c r="N49" i="108"/>
  <c r="N49" i="126"/>
  <c r="N49" i="150"/>
  <c r="N49" i="145"/>
  <c r="N49" i="137"/>
  <c r="N49" i="151"/>
  <c r="N49" i="111"/>
  <c r="N49" i="123"/>
  <c r="N49" i="107"/>
  <c r="N49" i="149"/>
  <c r="N49" i="112"/>
  <c r="N49" i="160"/>
  <c r="N49" i="152"/>
  <c r="N49" i="129"/>
  <c r="N49" i="121"/>
  <c r="N49" i="138"/>
  <c r="N49" i="122"/>
  <c r="N56" i="130"/>
  <c r="N56" i="160"/>
  <c r="N56" i="136"/>
  <c r="N56" i="137"/>
  <c r="N56" i="138"/>
  <c r="N56" i="140"/>
  <c r="N56" i="150"/>
  <c r="N56" i="119"/>
  <c r="N56" i="156"/>
  <c r="N56" i="139"/>
  <c r="N56" i="143"/>
  <c r="N56" i="155"/>
  <c r="N56" i="151"/>
  <c r="N56" i="149"/>
  <c r="N56" i="110"/>
  <c r="N56" i="154"/>
  <c r="N56" i="118"/>
  <c r="N56" i="152"/>
  <c r="N56" i="144"/>
  <c r="N56" i="126"/>
  <c r="N56" i="109"/>
  <c r="N56" i="163"/>
  <c r="N56" i="162"/>
  <c r="N56" i="120"/>
  <c r="N56" i="129"/>
  <c r="N56" i="135"/>
  <c r="N56" i="153"/>
  <c r="N56" i="145"/>
  <c r="N56" i="106"/>
  <c r="N56" i="107"/>
  <c r="N56" i="108"/>
  <c r="N56" i="117"/>
  <c r="N56" i="158"/>
  <c r="N56" i="141"/>
  <c r="N56" i="127"/>
  <c r="N56" i="38"/>
  <c r="N56" i="115"/>
  <c r="N56" i="116"/>
  <c r="N56" i="125"/>
  <c r="N56" i="147"/>
  <c r="N56" i="146"/>
  <c r="N56" i="131"/>
  <c r="N56" i="148"/>
  <c r="N56" i="112"/>
  <c r="N56" i="113"/>
  <c r="N56" i="114"/>
  <c r="N56" i="123"/>
  <c r="N56" i="124"/>
  <c r="N56" i="134"/>
  <c r="N56" i="159"/>
  <c r="N56" i="111"/>
  <c r="N56" i="128"/>
  <c r="N56" i="121"/>
  <c r="N56" i="122"/>
  <c r="N56" i="132"/>
  <c r="N56" i="133"/>
  <c r="N56" i="142"/>
  <c r="N56" i="157"/>
  <c r="N56" i="161"/>
</calcChain>
</file>

<file path=xl/comments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8" authorId="0" shapeId="212993" xr:uid="{00000000-0006-0000-0000-000001000000}">
      <text>
        <r>
          <rPr>
            <sz val="9"/>
            <color indexed="81"/>
            <rFont val="Tahoma"/>
            <family val="2"/>
          </rPr>
          <t>Enter the U of U Project Number</t>
        </r>
      </text>
      <mc:AlternateContent xmlns:mc="http://schemas.openxmlformats.org/markup-compatibility/2006">
        <mc:Choice Requires="v"/>
        <mc:Fallback>
          <commentPr defaultSize="0" autoFill="0" autoLine="0">
            <anchor>
              <from>
                <xdr:col>5</xdr:col>
                <xdr:colOff>127000</xdr:colOff>
                <xdr:row>14</xdr:row>
                <xdr:rowOff>152400</xdr:rowOff>
              </from>
              <to>
                <xdr:col>6</xdr:col>
                <xdr:colOff>457200</xdr:colOff>
                <xdr:row>18</xdr:row>
                <xdr:rowOff>152400</xdr:rowOff>
              </to>
            </anchor>
          </commentPr>
        </mc:Fallback>
      </mc:AlternateContent>
    </comment>
    <comment ref="F23" authorId="0" shapeId="212994" xr:uid="{00000000-0006-0000-0000-000002000000}">
      <text>
        <r>
          <rPr>
            <sz val="9"/>
            <color indexed="81"/>
            <rFont val="Tahoma"/>
            <family val="2"/>
          </rPr>
          <t>Enter the original contract amount here. This number will populate on all the pay applications</t>
        </r>
      </text>
      <mc:AlternateContent xmlns:mc="http://schemas.openxmlformats.org/markup-compatibility/2006">
        <mc:Choice Requires="v"/>
        <mc:Fallback>
          <commentPr defaultSize="0" autoFill="0" autoLine="0">
            <anchor>
              <from>
                <xdr:col>5</xdr:col>
                <xdr:colOff>127000</xdr:colOff>
                <xdr:row>19</xdr:row>
                <xdr:rowOff>152400</xdr:rowOff>
              </from>
              <to>
                <xdr:col>6</xdr:col>
                <xdr:colOff>457200</xdr:colOff>
                <xdr:row>23</xdr:row>
                <xdr:rowOff>101600</xdr:rowOff>
              </to>
            </anchor>
          </commentPr>
        </mc:Fallback>
      </mc:AlternateContent>
    </comment>
  </commentList>
</comments>
</file>

<file path=xl/comments10.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56679" xr:uid="{7BB10021-7F92-4705-9749-BBBF653C817B}">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177800</xdr:colOff>
                <xdr:row>17</xdr:row>
                <xdr:rowOff>177800</xdr:rowOff>
              </from>
              <to>
                <xdr:col>3</xdr:col>
                <xdr:colOff>2032000</xdr:colOff>
                <xdr:row>21</xdr:row>
                <xdr:rowOff>50800</xdr:rowOff>
              </to>
            </anchor>
          </commentPr>
        </mc:Fallback>
      </mc:AlternateContent>
    </comment>
    <comment ref="C21" authorId="0" shapeId="156680" xr:uid="{F13FED4D-7435-420A-96BA-CE4774BEE7BD}">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177800</xdr:colOff>
                <xdr:row>18</xdr:row>
                <xdr:rowOff>279400</xdr:rowOff>
              </from>
              <to>
                <xdr:col>3</xdr:col>
                <xdr:colOff>2133600</xdr:colOff>
                <xdr:row>23</xdr:row>
                <xdr:rowOff>101600</xdr:rowOff>
              </to>
            </anchor>
          </commentPr>
        </mc:Fallback>
      </mc:AlternateContent>
    </comment>
    <comment ref="C24" authorId="0" shapeId="156681" xr:uid="{3E9C48EC-E720-4B52-899E-201DB42D697B}">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177800</xdr:colOff>
                <xdr:row>21</xdr:row>
                <xdr:rowOff>279400</xdr:rowOff>
              </from>
              <to>
                <xdr:col>5</xdr:col>
                <xdr:colOff>469900</xdr:colOff>
                <xdr:row>25</xdr:row>
                <xdr:rowOff>203200</xdr:rowOff>
              </to>
            </anchor>
          </commentPr>
        </mc:Fallback>
      </mc:AlternateContent>
    </comment>
  </commentList>
</comments>
</file>

<file path=xl/comments1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57703" xr:uid="{AD69CD5B-55F1-4C3F-A9DF-34961F65F830}">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2032000</xdr:colOff>
                <xdr:row>21</xdr:row>
                <xdr:rowOff>63500</xdr:rowOff>
              </to>
            </anchor>
          </commentPr>
        </mc:Fallback>
      </mc:AlternateContent>
    </comment>
    <comment ref="C21" authorId="0" shapeId="157704" xr:uid="{D091A784-A2B2-4251-A9D1-D771B92378C9}">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114300</xdr:rowOff>
              </to>
            </anchor>
          </commentPr>
        </mc:Fallback>
      </mc:AlternateContent>
    </comment>
    <comment ref="C24" authorId="0" shapeId="157705" xr:uid="{3340686D-1731-4749-8D8A-F4D1F26795A6}">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12.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58727" xr:uid="{1459B226-E7F9-432B-9FB7-DA1B730F72A2}">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177800</xdr:colOff>
                <xdr:row>17</xdr:row>
                <xdr:rowOff>177800</xdr:rowOff>
              </from>
              <to>
                <xdr:col>3</xdr:col>
                <xdr:colOff>2044700</xdr:colOff>
                <xdr:row>21</xdr:row>
                <xdr:rowOff>50800</xdr:rowOff>
              </to>
            </anchor>
          </commentPr>
        </mc:Fallback>
      </mc:AlternateContent>
    </comment>
    <comment ref="C21" authorId="0" shapeId="158728" xr:uid="{A7CC89B2-90EC-4E9E-B1B6-BE228506FC0A}">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177800</xdr:colOff>
                <xdr:row>18</xdr:row>
                <xdr:rowOff>279400</xdr:rowOff>
              </from>
              <to>
                <xdr:col>3</xdr:col>
                <xdr:colOff>2133600</xdr:colOff>
                <xdr:row>23</xdr:row>
                <xdr:rowOff>101600</xdr:rowOff>
              </to>
            </anchor>
          </commentPr>
        </mc:Fallback>
      </mc:AlternateContent>
    </comment>
    <comment ref="C24" authorId="0" shapeId="158729" xr:uid="{E0D7849C-68E3-4F23-B89F-87C4F015EC56}">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177800</xdr:colOff>
                <xdr:row>21</xdr:row>
                <xdr:rowOff>279400</xdr:rowOff>
              </from>
              <to>
                <xdr:col>5</xdr:col>
                <xdr:colOff>469900</xdr:colOff>
                <xdr:row>25</xdr:row>
                <xdr:rowOff>203200</xdr:rowOff>
              </to>
            </anchor>
          </commentPr>
        </mc:Fallback>
      </mc:AlternateContent>
    </comment>
  </commentList>
</comments>
</file>

<file path=xl/comments13.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59751" xr:uid="{A41B0D5C-A056-48D9-8221-4C7D605B8F4E}">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2057400</xdr:colOff>
                <xdr:row>21</xdr:row>
                <xdr:rowOff>63500</xdr:rowOff>
              </to>
            </anchor>
          </commentPr>
        </mc:Fallback>
      </mc:AlternateContent>
    </comment>
    <comment ref="C21" authorId="0" shapeId="159752" xr:uid="{F5C920E7-FB6C-4D62-A102-30A4813A65AC}">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114300</xdr:rowOff>
              </to>
            </anchor>
          </commentPr>
        </mc:Fallback>
      </mc:AlternateContent>
    </comment>
    <comment ref="C24" authorId="0" shapeId="159753" xr:uid="{CAC2F3A1-CB06-43FD-8F1C-1C71829D1117}">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14.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60775" xr:uid="{5696DE3B-9085-479C-86CC-B9B6B10CC636}">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2057400</xdr:colOff>
                <xdr:row>21</xdr:row>
                <xdr:rowOff>63500</xdr:rowOff>
              </to>
            </anchor>
          </commentPr>
        </mc:Fallback>
      </mc:AlternateContent>
    </comment>
    <comment ref="C21" authorId="0" shapeId="160776" xr:uid="{5F11335A-6429-4D31-81FB-2C43E03E2F01}">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114300</xdr:rowOff>
              </to>
            </anchor>
          </commentPr>
        </mc:Fallback>
      </mc:AlternateContent>
    </comment>
    <comment ref="C24" authorId="0" shapeId="160777" xr:uid="{EC6F3510-3858-4801-B42E-4A5A8C32546F}">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15.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61799" xr:uid="{AB266108-7EFB-4164-ACA8-B0EFBDAF1B58}">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177800</xdr:colOff>
                <xdr:row>17</xdr:row>
                <xdr:rowOff>177800</xdr:rowOff>
              </from>
              <to>
                <xdr:col>3</xdr:col>
                <xdr:colOff>2057400</xdr:colOff>
                <xdr:row>21</xdr:row>
                <xdr:rowOff>50800</xdr:rowOff>
              </to>
            </anchor>
          </commentPr>
        </mc:Fallback>
      </mc:AlternateContent>
    </comment>
    <comment ref="C21" authorId="0" shapeId="161800" xr:uid="{7EDA58A6-01AB-44B7-97C6-AE9324FAA732}">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177800</xdr:colOff>
                <xdr:row>18</xdr:row>
                <xdr:rowOff>279400</xdr:rowOff>
              </from>
              <to>
                <xdr:col>3</xdr:col>
                <xdr:colOff>2133600</xdr:colOff>
                <xdr:row>23</xdr:row>
                <xdr:rowOff>101600</xdr:rowOff>
              </to>
            </anchor>
          </commentPr>
        </mc:Fallback>
      </mc:AlternateContent>
    </comment>
    <comment ref="C24" authorId="0" shapeId="161801" xr:uid="{DF7CBFE1-8FB9-4CE7-A4C5-01B93DCF3CAF}">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177800</xdr:colOff>
                <xdr:row>21</xdr:row>
                <xdr:rowOff>279400</xdr:rowOff>
              </from>
              <to>
                <xdr:col>5</xdr:col>
                <xdr:colOff>469900</xdr:colOff>
                <xdr:row>25</xdr:row>
                <xdr:rowOff>203200</xdr:rowOff>
              </to>
            </anchor>
          </commentPr>
        </mc:Fallback>
      </mc:AlternateContent>
    </comment>
  </commentList>
</comments>
</file>

<file path=xl/comments16.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62823" xr:uid="{ABED104E-B456-4BED-B108-B8459679A2EB}">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177800</xdr:colOff>
                <xdr:row>17</xdr:row>
                <xdr:rowOff>177800</xdr:rowOff>
              </from>
              <to>
                <xdr:col>3</xdr:col>
                <xdr:colOff>2057400</xdr:colOff>
                <xdr:row>21</xdr:row>
                <xdr:rowOff>50800</xdr:rowOff>
              </to>
            </anchor>
          </commentPr>
        </mc:Fallback>
      </mc:AlternateContent>
    </comment>
    <comment ref="C21" authorId="0" shapeId="162824" xr:uid="{89AF058B-985A-4322-99FC-69D1B5DA3242}">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177800</xdr:colOff>
                <xdr:row>18</xdr:row>
                <xdr:rowOff>279400</xdr:rowOff>
              </from>
              <to>
                <xdr:col>3</xdr:col>
                <xdr:colOff>2133600</xdr:colOff>
                <xdr:row>23</xdr:row>
                <xdr:rowOff>101600</xdr:rowOff>
              </to>
            </anchor>
          </commentPr>
        </mc:Fallback>
      </mc:AlternateContent>
    </comment>
    <comment ref="C24" authorId="0" shapeId="162825" xr:uid="{A36876DC-27E4-433F-9FE2-274F80B1C351}">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177800</xdr:colOff>
                <xdr:row>21</xdr:row>
                <xdr:rowOff>279400</xdr:rowOff>
              </from>
              <to>
                <xdr:col>5</xdr:col>
                <xdr:colOff>469900</xdr:colOff>
                <xdr:row>25</xdr:row>
                <xdr:rowOff>203200</xdr:rowOff>
              </to>
            </anchor>
          </commentPr>
        </mc:Fallback>
      </mc:AlternateContent>
    </comment>
  </commentList>
</comments>
</file>

<file path=xl/comments17.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63847" xr:uid="{AE58C704-7C53-41B8-A073-502156342BA1}">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63848" xr:uid="{8C37EF56-FEBE-4AB0-B09F-55B35792A0DC}">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63849" xr:uid="{B375EEF7-E10B-4CC7-8219-A62A1BEAB3A7}">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18.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64871" xr:uid="{63B8BBFA-ABE0-413F-AE12-E422654F46EB}">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64872" xr:uid="{CB2E8983-2546-4850-95F4-D158404907D5}">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64873" xr:uid="{355D61EE-49CA-4EB8-A4D5-BEBEBB642E0E}">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19.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65895" xr:uid="{2AF45792-2410-4DCC-B93C-D728795112F4}">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65896" xr:uid="{CF8EE160-BCA4-4143-A5A6-DEBDEFD68761}">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65897" xr:uid="{0A2D3C23-AA52-4B49-B59F-9331175E3BA8}">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2.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209921" xr:uid="{00000000-0006-0000-0200-000001000000}">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15</xdr:row>
                <xdr:rowOff>165100</xdr:rowOff>
              </from>
              <to>
                <xdr:col>3</xdr:col>
                <xdr:colOff>2082800</xdr:colOff>
                <xdr:row>18</xdr:row>
                <xdr:rowOff>152400</xdr:rowOff>
              </to>
            </anchor>
          </commentPr>
        </mc:Fallback>
      </mc:AlternateContent>
    </comment>
    <comment ref="C21" authorId="0" shapeId="209922" xr:uid="{00000000-0006-0000-0200-000002000000}">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16</xdr:row>
                <xdr:rowOff>266700</xdr:rowOff>
              </from>
              <to>
                <xdr:col>3</xdr:col>
                <xdr:colOff>2133600</xdr:colOff>
                <xdr:row>20</xdr:row>
                <xdr:rowOff>165100</xdr:rowOff>
              </to>
            </anchor>
          </commentPr>
        </mc:Fallback>
      </mc:AlternateContent>
    </comment>
    <comment ref="C24" authorId="0" shapeId="209923" xr:uid="{00000000-0006-0000-0200-000003000000}">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101600</xdr:rowOff>
              </from>
              <to>
                <xdr:col>5</xdr:col>
                <xdr:colOff>482600</xdr:colOff>
                <xdr:row>25</xdr:row>
                <xdr:rowOff>12700</xdr:rowOff>
              </to>
            </anchor>
          </commentPr>
        </mc:Fallback>
      </mc:AlternateContent>
    </comment>
  </commentList>
</comments>
</file>

<file path=xl/comments20.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66919" xr:uid="{347494A5-4F4D-4814-8D03-C0D6B80E7C0A}">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66920" xr:uid="{42CCF734-6F8B-4CB5-9005-DC4E019D2D35}">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66921" xr:uid="{191ABB75-E9E2-49C4-847A-7501EFA72FA4}">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2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67943" xr:uid="{13C0E67F-6E9A-49A8-8755-3577996B85CA}">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67944" xr:uid="{63F2C683-6D2E-4E7A-B157-5AC0164EA273}">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67945" xr:uid="{2CB8E1FC-736B-42C0-9957-A897CCDEF8C2}">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22.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68967" xr:uid="{13B8EFD1-D9CB-44BB-8F1B-B61CB687027F}">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68968" xr:uid="{389BDD82-4B82-442A-B63E-46B56EA0BCDD}">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68969" xr:uid="{8A41C546-7FF5-4C5B-8E46-F653A723927E}">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23.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69991" xr:uid="{F918E5CB-CE04-411B-9AA6-D2ADC10A7A2A}">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69992" xr:uid="{C7782E1D-7DEA-45D8-9D36-D5B3D081D2B2}">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69993" xr:uid="{5505375F-35FB-4A03-AA77-8F017F4CA98B}">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24.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71015" xr:uid="{03A525C7-7CAF-4705-8EF7-399E72BBE200}">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71016" xr:uid="{09C9C7CC-73C3-4AC6-99ED-6108F64FACEA}">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71017" xr:uid="{E7BA5E8E-DCD5-40B3-8EA9-9EADF8B7150C}">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25.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72039" xr:uid="{11A1D683-7463-46DF-9B03-152827E36F79}">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72040" xr:uid="{6272B427-BBDF-42E9-A12B-8F1C43CCBF85}">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72041" xr:uid="{17BB04C3-40C6-4EC9-83B0-343542A44BD6}">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26.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73063" xr:uid="{75C6B087-A02D-4B95-9E61-FF57527B3FE8}">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73064" xr:uid="{70A9FBB9-85F7-47F0-B4EA-96E410BF4E6D}">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73065" xr:uid="{25279807-470B-4B7E-8FCE-9D7BBAA4CB84}">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27.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74087" xr:uid="{5B982A00-CE2D-4EC6-BB14-9A2A9DB615D9}">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74088" xr:uid="{1613A139-F788-458B-A48E-169A4169EC66}">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74089" xr:uid="{BE64A311-ED0C-4929-9AFF-D8FFD08E00F9}">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28.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75111" xr:uid="{8ABC72FD-1C80-4BA1-A215-52D25179560F}">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75112" xr:uid="{223B2729-21EA-4007-AC05-B53C6791A233}">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75113" xr:uid="{4E611851-E518-4A2A-95A7-4C5974111A53}">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29.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76135" xr:uid="{1B1E90B2-FF98-4772-BB31-07211285AB9F}">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76136" xr:uid="{6411AD93-3FCF-4C37-B195-B2218D71FA42}">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76137" xr:uid="{415F76AB-AFDA-424E-BD4A-946519C5CC79}">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3.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70663" xr:uid="{37BCE305-CA84-4AB2-8986-456485E4D6A8}">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2006600</xdr:colOff>
                <xdr:row>21</xdr:row>
                <xdr:rowOff>63500</xdr:rowOff>
              </to>
            </anchor>
          </commentPr>
        </mc:Fallback>
      </mc:AlternateContent>
    </comment>
    <comment ref="C21" authorId="0" shapeId="70664" xr:uid="{708233EB-858B-478F-871D-AE9C2982DBE7}">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114300</xdr:rowOff>
              </to>
            </anchor>
          </commentPr>
        </mc:Fallback>
      </mc:AlternateContent>
    </comment>
    <comment ref="C24" authorId="0" shapeId="70665" xr:uid="{4A2A940A-6F72-42B2-9F37-B078DF25A514}">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30.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77159" xr:uid="{27EFAD6D-4A60-4525-850C-1DB915A9B89B}">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77160" xr:uid="{3060DD27-5DD6-4288-831D-D26972198B0D}">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77161" xr:uid="{AFAAF81F-26FD-44B5-8372-BBE98920FE4C}">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3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78183" xr:uid="{2A0FF7DF-663F-494E-9072-44878FB8F9B5}">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78184" xr:uid="{C67257FF-3720-4DD5-9103-972550E1F7D3}">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78185" xr:uid="{ED72A93E-D2AB-4B4E-A947-4774DF745CFE}">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32.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79207" xr:uid="{682A3187-5738-46E6-84BA-4011C1296A07}">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79208" xr:uid="{521AF123-997E-405F-8662-6599CBCEE786}">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79209" xr:uid="{1B79F312-D900-45C7-A762-4AD38FE5EAE5}">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33.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80231" xr:uid="{97DCC75C-42D9-4E2C-8759-084082A302F0}">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80232" xr:uid="{E9D9ACB2-C771-4AD7-A559-C949630265C3}">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80233" xr:uid="{8B7FFB16-4EC4-438A-AAC7-172F35C00914}">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34.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81255" xr:uid="{4503A389-660C-4F46-AAB5-F3E47F4F00E0}">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81256" xr:uid="{921AB07C-DCEC-433C-A30A-8A4375917C1A}">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81257" xr:uid="{A4C9E8E6-1F5A-4457-B052-0E6FBEA4F5BF}">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35.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82279" xr:uid="{92C5198F-E994-4F66-9643-CA64331B4F86}">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82280" xr:uid="{5B36DCDE-1958-41F8-861A-70917EE3DBCB}">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82281" xr:uid="{CE91F4AC-1E1E-48A7-A5D1-C9CA9975B84F}">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36.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83303" xr:uid="{D9F89B1A-A62B-4E29-B3EF-773664F33F18}">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83304" xr:uid="{AF4549F2-B134-46DB-BCEF-3701E05701FB}">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83305" xr:uid="{94AC7CEB-D261-45B5-9950-64504B375E1B}">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37.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84327" xr:uid="{56E17C30-59C8-46C8-9449-F0B55444A3E7}">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84328" xr:uid="{5104B98C-DAED-45F7-806C-7DD9F16EA496}">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84329" xr:uid="{44EDEF52-E6F5-4E1F-B91E-1E47ED4D1255}">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38.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85351" xr:uid="{E5DD1323-C142-469A-A5AC-47738FD08887}">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85352" xr:uid="{28F41029-69D1-4495-B963-79F9DA650994}">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85353" xr:uid="{A56392BE-94E7-400F-9493-413448E4AE21}">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39.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86375" xr:uid="{2EC92EAE-402F-497A-B11F-6B0828681496}">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86376" xr:uid="{9961E1C0-A1AB-4D5D-8884-5724E23A923B}">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86377" xr:uid="{587DB20B-B694-4425-9CF1-CD1D725AE85C}">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4.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48490" xr:uid="{8BE8C06C-85FE-4DD6-8388-D52591EC29B8}">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2006600</xdr:colOff>
                <xdr:row>21</xdr:row>
                <xdr:rowOff>63500</xdr:rowOff>
              </to>
            </anchor>
          </commentPr>
        </mc:Fallback>
      </mc:AlternateContent>
    </comment>
    <comment ref="C21" authorId="0" shapeId="148491" xr:uid="{0A12E79F-02B8-49D2-9AC4-4577A8B9223D}">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114300</xdr:rowOff>
              </to>
            </anchor>
          </commentPr>
        </mc:Fallback>
      </mc:AlternateContent>
    </comment>
    <comment ref="C24" authorId="0" shapeId="148492" xr:uid="{02FFC52E-8884-4A82-889D-B2727052F451}">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40.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87399" xr:uid="{2B5700A3-EA9C-4BCD-B425-35D155592A1A}">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87400" xr:uid="{1B892775-E8EB-46BD-9980-9053BA0B3526}">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87401" xr:uid="{4BBE95E3-8CC8-46CF-936B-8A4335207307}">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4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88423" xr:uid="{37C6C24E-C8F1-4DC5-85DF-9BF872F5A918}">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88424" xr:uid="{4FBBD058-C44F-4CD3-930A-AD2CB401F06C}">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88425" xr:uid="{526BD916-FD8B-429B-A2DB-1C0A23595D29}">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42.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89447" xr:uid="{B76F5FF2-C310-44DA-967B-DB81BF39912E}">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89448" xr:uid="{A4CF88B4-1793-4DC4-8124-F5A2B499F62B}">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89449" xr:uid="{FC6AEBB4-BC54-4583-8371-F288D860EEAC}">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43.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90471" xr:uid="{3E119CBF-0DCD-4B50-BFB3-21850B63BB03}">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90472" xr:uid="{ACC51FFE-CEFB-4620-A9FA-056B89FB37E7}">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90473" xr:uid="{E8E1A70F-8F01-425E-98D7-61FDC57EA009}">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44.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91495" xr:uid="{B804888A-DF7E-4370-AAAF-F8589104820A}">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91496" xr:uid="{F375BE7B-E95A-4FEE-A320-7E0E23E181B6}">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91497" xr:uid="{93A39ACE-DC25-419C-8CC5-DB6864F779DC}">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45.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92519" xr:uid="{B37D72BA-8B6E-4724-BBBD-632E6929DCEC}">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92520" xr:uid="{715074C5-FCCA-4E36-A9C1-E76EB78B08CB}">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92521" xr:uid="{CA84E244-1333-4DCA-89E7-4609714AD190}">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46.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93543" xr:uid="{61567FD3-0959-42E6-8DF9-68ED6C7FC08A}">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93544" xr:uid="{B1AF4A78-1349-463F-BB02-DC8D5590A02C}">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93545" xr:uid="{BCCD0DF1-DA5E-4DD6-A1C8-9BAF1C17354B}">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47.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94567" xr:uid="{761CEA24-0796-4B66-B1A3-4D3EAD9E75FE}">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94568" xr:uid="{5C348FA2-2DEB-4FA0-B6F1-9BAECD876ACF}">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94569" xr:uid="{3AEED948-2A11-402B-BB49-EE5E351459D4}">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48.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95591" xr:uid="{509FAA70-1A89-48F2-8C27-DBAC56BA1D0A}">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95592" xr:uid="{C1C12BD5-FA1E-45EF-82D0-DF9888B7BACB}">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95593" xr:uid="{2A62E852-F94A-4AE5-BB4F-ED92A1EFD326}">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49.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96615" xr:uid="{D29B22F1-0763-4FD0-B17B-E4933C506720}">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177800</xdr:colOff>
                <xdr:row>17</xdr:row>
                <xdr:rowOff>165100</xdr:rowOff>
              </from>
              <to>
                <xdr:col>3</xdr:col>
                <xdr:colOff>2044700</xdr:colOff>
                <xdr:row>21</xdr:row>
                <xdr:rowOff>50800</xdr:rowOff>
              </to>
            </anchor>
          </commentPr>
        </mc:Fallback>
      </mc:AlternateContent>
    </comment>
    <comment ref="C21" authorId="0" shapeId="196616" xr:uid="{9186BF87-3919-4609-A982-166CBF15AA3B}">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177800</xdr:colOff>
                <xdr:row>18</xdr:row>
                <xdr:rowOff>266700</xdr:rowOff>
              </from>
              <to>
                <xdr:col>3</xdr:col>
                <xdr:colOff>2108200</xdr:colOff>
                <xdr:row>23</xdr:row>
                <xdr:rowOff>63500</xdr:rowOff>
              </to>
            </anchor>
          </commentPr>
        </mc:Fallback>
      </mc:AlternateContent>
    </comment>
    <comment ref="C24" authorId="0" shapeId="196617" xr:uid="{99915B6E-5863-49EB-8966-0D2D6A3AAA3B}">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177800</xdr:colOff>
                <xdr:row>21</xdr:row>
                <xdr:rowOff>266700</xdr:rowOff>
              </from>
              <to>
                <xdr:col>5</xdr:col>
                <xdr:colOff>469900</xdr:colOff>
                <xdr:row>25</xdr:row>
                <xdr:rowOff>177800</xdr:rowOff>
              </to>
            </anchor>
          </commentPr>
        </mc:Fallback>
      </mc:AlternateContent>
    </comment>
  </commentList>
</comments>
</file>

<file path=xl/comments5.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49514" xr:uid="{313FD42F-DACD-4160-8AB6-6550BB69F86E}">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2006600</xdr:colOff>
                <xdr:row>21</xdr:row>
                <xdr:rowOff>63500</xdr:rowOff>
              </to>
            </anchor>
          </commentPr>
        </mc:Fallback>
      </mc:AlternateContent>
    </comment>
    <comment ref="C21" authorId="0" shapeId="149515" xr:uid="{823D320E-1685-4D49-BB90-4770AEEBAC4A}">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114300</xdr:rowOff>
              </to>
            </anchor>
          </commentPr>
        </mc:Fallback>
      </mc:AlternateContent>
    </comment>
    <comment ref="C24" authorId="0" shapeId="149516" xr:uid="{8F0E7D46-9D43-417F-85C1-E72958047F49}">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50.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97639" xr:uid="{45FA2909-E918-4C7F-AC9A-48EB34FCC909}">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97640" xr:uid="{DDBC51BE-07FC-4F76-8AC0-3C73FE82359E}">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97641" xr:uid="{001B131F-FC49-4091-BEBE-7A8A9E22D607}">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5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98663" xr:uid="{68B92E0B-FC2B-4756-B009-EF071ABBEFBE}">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2082800</xdr:colOff>
                <xdr:row>21</xdr:row>
                <xdr:rowOff>63500</xdr:rowOff>
              </to>
            </anchor>
          </commentPr>
        </mc:Fallback>
      </mc:AlternateContent>
    </comment>
    <comment ref="C21" authorId="0" shapeId="198664" xr:uid="{F676B891-C37A-46F0-B200-C571710E1F3C}">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101600</xdr:rowOff>
              </to>
            </anchor>
          </commentPr>
        </mc:Fallback>
      </mc:AlternateContent>
    </comment>
    <comment ref="C24" authorId="0" shapeId="198665" xr:uid="{DE88204E-D53E-45B4-A67F-C42954DBAAD8}">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comments52.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99687" xr:uid="{F8B599D6-8ED1-477E-BBD0-605EA4D22AB9}">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177800</xdr:colOff>
                <xdr:row>17</xdr:row>
                <xdr:rowOff>165100</xdr:rowOff>
              </from>
              <to>
                <xdr:col>3</xdr:col>
                <xdr:colOff>2044700</xdr:colOff>
                <xdr:row>21</xdr:row>
                <xdr:rowOff>50800</xdr:rowOff>
              </to>
            </anchor>
          </commentPr>
        </mc:Fallback>
      </mc:AlternateContent>
    </comment>
    <comment ref="C21" authorId="0" shapeId="199688" xr:uid="{A35A3778-27BA-42A1-B9E3-5DA7491AB429}">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177800</xdr:colOff>
                <xdr:row>18</xdr:row>
                <xdr:rowOff>266700</xdr:rowOff>
              </from>
              <to>
                <xdr:col>3</xdr:col>
                <xdr:colOff>2108200</xdr:colOff>
                <xdr:row>23</xdr:row>
                <xdr:rowOff>63500</xdr:rowOff>
              </to>
            </anchor>
          </commentPr>
        </mc:Fallback>
      </mc:AlternateContent>
    </comment>
    <comment ref="C24" authorId="0" shapeId="199689" xr:uid="{FCE2F3D6-4B48-4303-A1D1-8079001218B7}">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177800</xdr:colOff>
                <xdr:row>21</xdr:row>
                <xdr:rowOff>266700</xdr:rowOff>
              </from>
              <to>
                <xdr:col>5</xdr:col>
                <xdr:colOff>469900</xdr:colOff>
                <xdr:row>25</xdr:row>
                <xdr:rowOff>177800</xdr:rowOff>
              </to>
            </anchor>
          </commentPr>
        </mc:Fallback>
      </mc:AlternateContent>
    </comment>
  </commentList>
</comments>
</file>

<file path=xl/comments53.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200708" xr:uid="{00000000-0006-0000-3500-000001000000}">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12700</xdr:rowOff>
              </from>
              <to>
                <xdr:col>3</xdr:col>
                <xdr:colOff>2082800</xdr:colOff>
                <xdr:row>20</xdr:row>
                <xdr:rowOff>203200</xdr:rowOff>
              </to>
            </anchor>
          </commentPr>
        </mc:Fallback>
      </mc:AlternateContent>
    </comment>
    <comment ref="C21" authorId="0" shapeId="200709" xr:uid="{00000000-0006-0000-3500-000002000000}">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101600</xdr:rowOff>
              </from>
              <to>
                <xdr:col>3</xdr:col>
                <xdr:colOff>2133600</xdr:colOff>
                <xdr:row>22</xdr:row>
                <xdr:rowOff>50800</xdr:rowOff>
              </to>
            </anchor>
          </commentPr>
        </mc:Fallback>
      </mc:AlternateContent>
    </comment>
    <comment ref="C24" authorId="0" shapeId="200710" xr:uid="{00000000-0006-0000-3500-000003000000}">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101600</xdr:rowOff>
              </from>
              <to>
                <xdr:col>5</xdr:col>
                <xdr:colOff>482600</xdr:colOff>
                <xdr:row>25</xdr:row>
                <xdr:rowOff>12700</xdr:rowOff>
              </to>
            </anchor>
          </commentPr>
        </mc:Fallback>
      </mc:AlternateContent>
    </comment>
  </commentList>
</comments>
</file>

<file path=xl/comments54.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201732" xr:uid="{00000000-0006-0000-3600-000001000000}">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12700</xdr:rowOff>
              </from>
              <to>
                <xdr:col>3</xdr:col>
                <xdr:colOff>2082800</xdr:colOff>
                <xdr:row>20</xdr:row>
                <xdr:rowOff>203200</xdr:rowOff>
              </to>
            </anchor>
          </commentPr>
        </mc:Fallback>
      </mc:AlternateContent>
    </comment>
    <comment ref="C21" authorId="0" shapeId="201733" xr:uid="{00000000-0006-0000-3600-000002000000}">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101600</xdr:rowOff>
              </from>
              <to>
                <xdr:col>3</xdr:col>
                <xdr:colOff>2133600</xdr:colOff>
                <xdr:row>22</xdr:row>
                <xdr:rowOff>50800</xdr:rowOff>
              </to>
            </anchor>
          </commentPr>
        </mc:Fallback>
      </mc:AlternateContent>
    </comment>
    <comment ref="C24" authorId="0" shapeId="201734" xr:uid="{00000000-0006-0000-3600-000003000000}">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101600</xdr:rowOff>
              </from>
              <to>
                <xdr:col>5</xdr:col>
                <xdr:colOff>482600</xdr:colOff>
                <xdr:row>25</xdr:row>
                <xdr:rowOff>12700</xdr:rowOff>
              </to>
            </anchor>
          </commentPr>
        </mc:Fallback>
      </mc:AlternateContent>
    </comment>
  </commentList>
</comments>
</file>

<file path=xl/comments55.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202756" xr:uid="{00000000-0006-0000-3700-000001000000}">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25400</xdr:rowOff>
              </from>
              <to>
                <xdr:col>3</xdr:col>
                <xdr:colOff>2082800</xdr:colOff>
                <xdr:row>20</xdr:row>
                <xdr:rowOff>228600</xdr:rowOff>
              </to>
            </anchor>
          </commentPr>
        </mc:Fallback>
      </mc:AlternateContent>
    </comment>
    <comment ref="C21" authorId="0" shapeId="202757" xr:uid="{00000000-0006-0000-3700-000002000000}">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127000</xdr:rowOff>
              </from>
              <to>
                <xdr:col>3</xdr:col>
                <xdr:colOff>2133600</xdr:colOff>
                <xdr:row>22</xdr:row>
                <xdr:rowOff>50800</xdr:rowOff>
              </to>
            </anchor>
          </commentPr>
        </mc:Fallback>
      </mc:AlternateContent>
    </comment>
    <comment ref="C24" authorId="0" shapeId="202758" xr:uid="{00000000-0006-0000-3700-000003000000}">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127000</xdr:rowOff>
              </from>
              <to>
                <xdr:col>5</xdr:col>
                <xdr:colOff>482600</xdr:colOff>
                <xdr:row>25</xdr:row>
                <xdr:rowOff>50800</xdr:rowOff>
              </to>
            </anchor>
          </commentPr>
        </mc:Fallback>
      </mc:AlternateContent>
    </comment>
  </commentList>
</comments>
</file>

<file path=xl/comments56.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203780" xr:uid="{00000000-0006-0000-3800-000001000000}">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25400</xdr:rowOff>
              </from>
              <to>
                <xdr:col>3</xdr:col>
                <xdr:colOff>2082800</xdr:colOff>
                <xdr:row>20</xdr:row>
                <xdr:rowOff>228600</xdr:rowOff>
              </to>
            </anchor>
          </commentPr>
        </mc:Fallback>
      </mc:AlternateContent>
    </comment>
    <comment ref="C21" authorId="0" shapeId="203781" xr:uid="{00000000-0006-0000-3800-000002000000}">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127000</xdr:rowOff>
              </from>
              <to>
                <xdr:col>3</xdr:col>
                <xdr:colOff>2133600</xdr:colOff>
                <xdr:row>22</xdr:row>
                <xdr:rowOff>50800</xdr:rowOff>
              </to>
            </anchor>
          </commentPr>
        </mc:Fallback>
      </mc:AlternateContent>
    </comment>
    <comment ref="C24" authorId="0" shapeId="203782" xr:uid="{00000000-0006-0000-3800-000003000000}">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127000</xdr:rowOff>
              </from>
              <to>
                <xdr:col>5</xdr:col>
                <xdr:colOff>482600</xdr:colOff>
                <xdr:row>25</xdr:row>
                <xdr:rowOff>50800</xdr:rowOff>
              </to>
            </anchor>
          </commentPr>
        </mc:Fallback>
      </mc:AlternateContent>
    </comment>
  </commentList>
</comments>
</file>

<file path=xl/comments57.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204804" xr:uid="{00000000-0006-0000-3900-000001000000}">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0</xdr:rowOff>
              </from>
              <to>
                <xdr:col>3</xdr:col>
                <xdr:colOff>2082800</xdr:colOff>
                <xdr:row>20</xdr:row>
                <xdr:rowOff>203200</xdr:rowOff>
              </to>
            </anchor>
          </commentPr>
        </mc:Fallback>
      </mc:AlternateContent>
    </comment>
    <comment ref="C21" authorId="0" shapeId="204805" xr:uid="{00000000-0006-0000-3900-000002000000}">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101600</xdr:rowOff>
              </from>
              <to>
                <xdr:col>3</xdr:col>
                <xdr:colOff>2133600</xdr:colOff>
                <xdr:row>22</xdr:row>
                <xdr:rowOff>12700</xdr:rowOff>
              </to>
            </anchor>
          </commentPr>
        </mc:Fallback>
      </mc:AlternateContent>
    </comment>
    <comment ref="C24" authorId="0" shapeId="204806" xr:uid="{00000000-0006-0000-3900-000003000000}">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101600</xdr:rowOff>
              </from>
              <to>
                <xdr:col>5</xdr:col>
                <xdr:colOff>482600</xdr:colOff>
                <xdr:row>25</xdr:row>
                <xdr:rowOff>12700</xdr:rowOff>
              </to>
            </anchor>
          </commentPr>
        </mc:Fallback>
      </mc:AlternateContent>
    </comment>
  </commentList>
</comments>
</file>

<file path=xl/comments58.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205828" xr:uid="{00000000-0006-0000-3A00-000001000000}">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25400</xdr:rowOff>
              </from>
              <to>
                <xdr:col>3</xdr:col>
                <xdr:colOff>2082800</xdr:colOff>
                <xdr:row>20</xdr:row>
                <xdr:rowOff>228600</xdr:rowOff>
              </to>
            </anchor>
          </commentPr>
        </mc:Fallback>
      </mc:AlternateContent>
    </comment>
    <comment ref="C21" authorId="0" shapeId="205829" xr:uid="{00000000-0006-0000-3A00-000002000000}">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127000</xdr:rowOff>
              </from>
              <to>
                <xdr:col>3</xdr:col>
                <xdr:colOff>2133600</xdr:colOff>
                <xdr:row>22</xdr:row>
                <xdr:rowOff>50800</xdr:rowOff>
              </to>
            </anchor>
          </commentPr>
        </mc:Fallback>
      </mc:AlternateContent>
    </comment>
    <comment ref="C24" authorId="0" shapeId="205830" xr:uid="{00000000-0006-0000-3A00-000003000000}">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127000</xdr:rowOff>
              </from>
              <to>
                <xdr:col>5</xdr:col>
                <xdr:colOff>482600</xdr:colOff>
                <xdr:row>25</xdr:row>
                <xdr:rowOff>50800</xdr:rowOff>
              </to>
            </anchor>
          </commentPr>
        </mc:Fallback>
      </mc:AlternateContent>
    </comment>
  </commentList>
</comments>
</file>

<file path=xl/comments59.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206852" xr:uid="{00000000-0006-0000-3B00-000001000000}">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25400</xdr:rowOff>
              </from>
              <to>
                <xdr:col>3</xdr:col>
                <xdr:colOff>2082800</xdr:colOff>
                <xdr:row>20</xdr:row>
                <xdr:rowOff>228600</xdr:rowOff>
              </to>
            </anchor>
          </commentPr>
        </mc:Fallback>
      </mc:AlternateContent>
    </comment>
    <comment ref="C21" authorId="0" shapeId="206853" xr:uid="{00000000-0006-0000-3B00-000002000000}">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127000</xdr:rowOff>
              </from>
              <to>
                <xdr:col>3</xdr:col>
                <xdr:colOff>2133600</xdr:colOff>
                <xdr:row>22</xdr:row>
                <xdr:rowOff>50800</xdr:rowOff>
              </to>
            </anchor>
          </commentPr>
        </mc:Fallback>
      </mc:AlternateContent>
    </comment>
    <comment ref="C24" authorId="0" shapeId="206854" xr:uid="{00000000-0006-0000-3B00-000003000000}">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127000</xdr:rowOff>
              </from>
              <to>
                <xdr:col>5</xdr:col>
                <xdr:colOff>482600</xdr:colOff>
                <xdr:row>25</xdr:row>
                <xdr:rowOff>50800</xdr:rowOff>
              </to>
            </anchor>
          </commentPr>
        </mc:Fallback>
      </mc:AlternateContent>
    </comment>
  </commentList>
</comments>
</file>

<file path=xl/comments6.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50535" xr:uid="{CFEEDD13-76C8-4C4C-8C79-91FA017736BD}">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177800</xdr:colOff>
                <xdr:row>17</xdr:row>
                <xdr:rowOff>177800</xdr:rowOff>
              </from>
              <to>
                <xdr:col>3</xdr:col>
                <xdr:colOff>2006600</xdr:colOff>
                <xdr:row>21</xdr:row>
                <xdr:rowOff>50800</xdr:rowOff>
              </to>
            </anchor>
          </commentPr>
        </mc:Fallback>
      </mc:AlternateContent>
    </comment>
    <comment ref="C21" authorId="0" shapeId="150536" xr:uid="{F7C24569-4A5B-4F3F-8DA0-F7F4016B048F}">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177800</xdr:colOff>
                <xdr:row>18</xdr:row>
                <xdr:rowOff>279400</xdr:rowOff>
              </from>
              <to>
                <xdr:col>3</xdr:col>
                <xdr:colOff>2133600</xdr:colOff>
                <xdr:row>23</xdr:row>
                <xdr:rowOff>101600</xdr:rowOff>
              </to>
            </anchor>
          </commentPr>
        </mc:Fallback>
      </mc:AlternateContent>
    </comment>
    <comment ref="C24" authorId="0" shapeId="150537" xr:uid="{76BD8731-30F4-4F1C-B7EE-1C058C459688}">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177800</xdr:colOff>
                <xdr:row>21</xdr:row>
                <xdr:rowOff>279400</xdr:rowOff>
              </from>
              <to>
                <xdr:col>5</xdr:col>
                <xdr:colOff>469900</xdr:colOff>
                <xdr:row>25</xdr:row>
                <xdr:rowOff>203200</xdr:rowOff>
              </to>
            </anchor>
          </commentPr>
        </mc:Fallback>
      </mc:AlternateContent>
    </comment>
  </commentList>
</comments>
</file>

<file path=xl/comments60.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207876" xr:uid="{00000000-0006-0000-3C00-000001000000}">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25400</xdr:rowOff>
              </from>
              <to>
                <xdr:col>3</xdr:col>
                <xdr:colOff>2082800</xdr:colOff>
                <xdr:row>20</xdr:row>
                <xdr:rowOff>228600</xdr:rowOff>
              </to>
            </anchor>
          </commentPr>
        </mc:Fallback>
      </mc:AlternateContent>
    </comment>
    <comment ref="C21" authorId="0" shapeId="207877" xr:uid="{00000000-0006-0000-3C00-000002000000}">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127000</xdr:rowOff>
              </from>
              <to>
                <xdr:col>3</xdr:col>
                <xdr:colOff>2133600</xdr:colOff>
                <xdr:row>22</xdr:row>
                <xdr:rowOff>50800</xdr:rowOff>
              </to>
            </anchor>
          </commentPr>
        </mc:Fallback>
      </mc:AlternateContent>
    </comment>
    <comment ref="C24" authorId="0" shapeId="207878" xr:uid="{00000000-0006-0000-3C00-000003000000}">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127000</xdr:rowOff>
              </from>
              <to>
                <xdr:col>5</xdr:col>
                <xdr:colOff>482600</xdr:colOff>
                <xdr:row>25</xdr:row>
                <xdr:rowOff>50800</xdr:rowOff>
              </to>
            </anchor>
          </commentPr>
        </mc:Fallback>
      </mc:AlternateContent>
    </comment>
  </commentList>
</comments>
</file>

<file path=xl/comments61.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208900" xr:uid="{00000000-0006-0000-3D00-000001000000}">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25400</xdr:rowOff>
              </from>
              <to>
                <xdr:col>3</xdr:col>
                <xdr:colOff>2082800</xdr:colOff>
                <xdr:row>20</xdr:row>
                <xdr:rowOff>228600</xdr:rowOff>
              </to>
            </anchor>
          </commentPr>
        </mc:Fallback>
      </mc:AlternateContent>
    </comment>
    <comment ref="C21" authorId="0" shapeId="208901" xr:uid="{00000000-0006-0000-3D00-000002000000}">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127000</xdr:rowOff>
              </from>
              <to>
                <xdr:col>3</xdr:col>
                <xdr:colOff>2133600</xdr:colOff>
                <xdr:row>22</xdr:row>
                <xdr:rowOff>50800</xdr:rowOff>
              </to>
            </anchor>
          </commentPr>
        </mc:Fallback>
      </mc:AlternateContent>
    </comment>
    <comment ref="C24" authorId="0" shapeId="208902" xr:uid="{00000000-0006-0000-3D00-000003000000}">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127000</xdr:rowOff>
              </from>
              <to>
                <xdr:col>5</xdr:col>
                <xdr:colOff>482600</xdr:colOff>
                <xdr:row>25</xdr:row>
                <xdr:rowOff>50800</xdr:rowOff>
              </to>
            </anchor>
          </commentPr>
        </mc:Fallback>
      </mc:AlternateContent>
    </comment>
  </commentList>
</comments>
</file>

<file path=xl/comments7.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51559" xr:uid="{5ADE927E-20AD-42FC-9392-02ABAA253CCD}">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177800</xdr:colOff>
                <xdr:row>17</xdr:row>
                <xdr:rowOff>177800</xdr:rowOff>
              </from>
              <to>
                <xdr:col>3</xdr:col>
                <xdr:colOff>2006600</xdr:colOff>
                <xdr:row>21</xdr:row>
                <xdr:rowOff>50800</xdr:rowOff>
              </to>
            </anchor>
          </commentPr>
        </mc:Fallback>
      </mc:AlternateContent>
    </comment>
    <comment ref="C21" authorId="0" shapeId="151560" xr:uid="{00E51E75-F113-4C2E-A668-9DD1234B28DB}">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177800</xdr:colOff>
                <xdr:row>18</xdr:row>
                <xdr:rowOff>279400</xdr:rowOff>
              </from>
              <to>
                <xdr:col>3</xdr:col>
                <xdr:colOff>2133600</xdr:colOff>
                <xdr:row>23</xdr:row>
                <xdr:rowOff>101600</xdr:rowOff>
              </to>
            </anchor>
          </commentPr>
        </mc:Fallback>
      </mc:AlternateContent>
    </comment>
    <comment ref="C24" authorId="0" shapeId="151561" xr:uid="{A8316B93-8BE6-4357-BFC3-E7182CE1BB19}">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177800</xdr:colOff>
                <xdr:row>21</xdr:row>
                <xdr:rowOff>279400</xdr:rowOff>
              </from>
              <to>
                <xdr:col>5</xdr:col>
                <xdr:colOff>469900</xdr:colOff>
                <xdr:row>25</xdr:row>
                <xdr:rowOff>203200</xdr:rowOff>
              </to>
            </anchor>
          </commentPr>
        </mc:Fallback>
      </mc:AlternateContent>
    </comment>
  </commentList>
</comments>
</file>

<file path=xl/comments8.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54631" xr:uid="{1E2808DC-8A23-41FF-B9C5-D39087E1A7F4}">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177800</xdr:colOff>
                <xdr:row>17</xdr:row>
                <xdr:rowOff>177800</xdr:rowOff>
              </from>
              <to>
                <xdr:col>3</xdr:col>
                <xdr:colOff>2006600</xdr:colOff>
                <xdr:row>21</xdr:row>
                <xdr:rowOff>50800</xdr:rowOff>
              </to>
            </anchor>
          </commentPr>
        </mc:Fallback>
      </mc:AlternateContent>
    </comment>
    <comment ref="C21" authorId="0" shapeId="154632" xr:uid="{69720E6C-3CB4-49E5-A2FC-275935BB093C}">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177800</xdr:colOff>
                <xdr:row>18</xdr:row>
                <xdr:rowOff>279400</xdr:rowOff>
              </from>
              <to>
                <xdr:col>3</xdr:col>
                <xdr:colOff>2133600</xdr:colOff>
                <xdr:row>23</xdr:row>
                <xdr:rowOff>101600</xdr:rowOff>
              </to>
            </anchor>
          </commentPr>
        </mc:Fallback>
      </mc:AlternateContent>
    </comment>
    <comment ref="C24" authorId="0" shapeId="154633" xr:uid="{A35A1BBE-626C-4A94-9775-5FE5281B56F7}">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177800</xdr:colOff>
                <xdr:row>21</xdr:row>
                <xdr:rowOff>279400</xdr:rowOff>
              </from>
              <to>
                <xdr:col>5</xdr:col>
                <xdr:colOff>469900</xdr:colOff>
                <xdr:row>25</xdr:row>
                <xdr:rowOff>203200</xdr:rowOff>
              </to>
            </anchor>
          </commentPr>
        </mc:Fallback>
      </mc:AlternateContent>
    </comment>
  </commentList>
</comments>
</file>

<file path=xl/comments9.xml><?xml version="1.0" encoding="utf-8"?>
<comments xmlns="http://purl.oclc.org/ooxml/spreadsheetml/main" xmlns:xdr="http://purl.oclc.org/ooxml/drawingml/spreadsheetDrawing" xmlns:v="urn:schemas-microsoft-com:vml" xmlns:mc="http://schemas.openxmlformats.org/markup-compatibility/2006" xmlns:xr="http://schemas.microsoft.com/office/spreadsheetml/2014/revision" mc:Ignorable="xr">
  <authors>
    <author>Mary Dupaix</author>
  </authors>
  <commentList>
    <comment ref="C19" authorId="0" shapeId="155655" xr:uid="{ADA5D15F-A311-43FD-B97B-6A067B3EE8AE}">
      <text>
        <r>
          <rPr>
            <sz val="9"/>
            <color indexed="81"/>
            <rFont val="Tahoma"/>
            <family val="2"/>
          </rPr>
          <t>Enter the beginning date of the period for which you are seeking payment</t>
        </r>
      </text>
      <mc:AlternateContent xmlns:mc="http://schemas.openxmlformats.org/markup-compatibility/2006">
        <mc:Choice Requires="v"/>
        <mc:Fallback>
          <commentPr defaultSize="0" autoFill="0" autoLine="0">
            <anchor>
              <from>
                <xdr:col>3</xdr:col>
                <xdr:colOff>203200</xdr:colOff>
                <xdr:row>17</xdr:row>
                <xdr:rowOff>203200</xdr:rowOff>
              </from>
              <to>
                <xdr:col>3</xdr:col>
                <xdr:colOff>2032000</xdr:colOff>
                <xdr:row>21</xdr:row>
                <xdr:rowOff>63500</xdr:rowOff>
              </to>
            </anchor>
          </commentPr>
        </mc:Fallback>
      </mc:AlternateContent>
    </comment>
    <comment ref="C21" authorId="0" shapeId="155656" xr:uid="{7636E180-255E-4F16-A124-976180BB4972}">
      <text>
        <r>
          <rPr>
            <sz val="9"/>
            <color indexed="81"/>
            <rFont val="Tahoma"/>
            <family val="2"/>
          </rPr>
          <t>Enter the ending date of the period for which you are seeking payment</t>
        </r>
      </text>
      <mc:AlternateContent xmlns:mc="http://schemas.openxmlformats.org/markup-compatibility/2006">
        <mc:Choice Requires="v"/>
        <mc:Fallback>
          <commentPr defaultSize="0" autoFill="0" autoLine="0">
            <anchor>
              <from>
                <xdr:col>3</xdr:col>
                <xdr:colOff>203200</xdr:colOff>
                <xdr:row>18</xdr:row>
                <xdr:rowOff>304800</xdr:rowOff>
              </from>
              <to>
                <xdr:col>3</xdr:col>
                <xdr:colOff>2133600</xdr:colOff>
                <xdr:row>23</xdr:row>
                <xdr:rowOff>114300</xdr:rowOff>
              </to>
            </anchor>
          </commentPr>
        </mc:Fallback>
      </mc:AlternateContent>
    </comment>
    <comment ref="C24" authorId="0" shapeId="155657" xr:uid="{09CD85F1-EB71-4C3C-B3D7-F7C7299FA869}">
      <text>
        <r>
          <rPr>
            <sz val="9"/>
            <color indexed="81"/>
            <rFont val="Tahoma"/>
            <family val="2"/>
          </rPr>
          <t>Enter the U of U Project Number</t>
        </r>
      </text>
      <mc:AlternateContent xmlns:mc="http://schemas.openxmlformats.org/markup-compatibility/2006">
        <mc:Choice Requires="v"/>
        <mc:Fallback>
          <commentPr defaultSize="0" autoFill="0" autoLine="0">
            <anchor>
              <from>
                <xdr:col>4</xdr:col>
                <xdr:colOff>203200</xdr:colOff>
                <xdr:row>21</xdr:row>
                <xdr:rowOff>304800</xdr:rowOff>
              </from>
              <to>
                <xdr:col>5</xdr:col>
                <xdr:colOff>482600</xdr:colOff>
                <xdr:row>25</xdr:row>
                <xdr:rowOff>203200</xdr:rowOff>
              </to>
            </anchor>
          </commentPr>
        </mc:Fallback>
      </mc:AlternateContent>
    </comment>
  </commentList>
</comments>
</file>

<file path=xl/sharedStrings.xml><?xml version="1.0" encoding="utf-8"?>
<sst xmlns="http://purl.oclc.org/ooxml/spreadsheetml/main" count="25694" uniqueCount="594">
  <si>
    <t>Project Summary Sheet</t>
  </si>
  <si>
    <t>PROJECT INFORMATION</t>
  </si>
  <si>
    <t>To:</t>
  </si>
  <si>
    <t>The University of Utah</t>
  </si>
  <si>
    <t>INSTRUCTIONS</t>
  </si>
  <si>
    <t>1795 E South Campus Drive Room 201</t>
  </si>
  <si>
    <t>Salt Lake City UT 84112-9403</t>
  </si>
  <si>
    <t>UofU Project Manager:</t>
  </si>
  <si>
    <t>From:</t>
  </si>
  <si>
    <t>Project #:</t>
  </si>
  <si>
    <t>Project Name:</t>
  </si>
  <si>
    <t>Contract #:</t>
  </si>
  <si>
    <t>PROJECT FINANCES</t>
  </si>
  <si>
    <t>Original Contract Amount</t>
  </si>
  <si>
    <t>Total Change Orders &amp; CCDs</t>
  </si>
  <si>
    <t>Adjusted Contract Sum</t>
  </si>
  <si>
    <t>Total Completed &amp; Stored</t>
  </si>
  <si>
    <t>Total Retainage held</t>
  </si>
  <si>
    <t>Total Earned Less Retainage</t>
  </si>
  <si>
    <t>Balance to Complete Project (including retainage)</t>
  </si>
  <si>
    <t>Number of Pay Apps Completed</t>
  </si>
  <si>
    <t>GRAPH</t>
  </si>
  <si>
    <t>WorkSheet Name</t>
  </si>
  <si>
    <t>Report Code</t>
  </si>
  <si>
    <t>Company Id</t>
  </si>
  <si>
    <t>Job Id</t>
  </si>
  <si>
    <t>Start Date</t>
  </si>
  <si>
    <t>End Date</t>
  </si>
  <si>
    <t>Payroll Subledger</t>
  </si>
  <si>
    <t>Pay Period Id</t>
  </si>
  <si>
    <t>Application and Certificate for Payment</t>
  </si>
  <si>
    <t>Payment Application #</t>
  </si>
  <si>
    <t>GENERAL INFORMATION</t>
  </si>
  <si>
    <t>CONTRACTOR'S CERTIFICATE FOR PAYMENT</t>
  </si>
  <si>
    <t>I (</t>
  </si>
  <si>
    <t>) after being duly sworn, do depose and say that:</t>
  </si>
  <si>
    <t>1.  I have conducted a diligent investigation in accordance with customary practices in the industry of the subject Work covered by this Application and Certification for Payment and, to the best of my knowledge, such work is in accordance with the Contract Documents;</t>
  </si>
  <si>
    <t>2.  Contractor has fully paid all Subcontractors and suppliers covered whose work is reflected in prior Applications, except as described in an attachment to this Application.  Any such attachment shall describe the amount and the detailed reason(s) for nonpayment.</t>
  </si>
  <si>
    <t>3.  The Current payment Due in this Application is in fact due to the Contractor under the Contract Documents;</t>
  </si>
  <si>
    <t>4.  Contractor will promptly and fully pay all Subcontractors and suppliers whose work is reflected in this approved Application;</t>
  </si>
  <si>
    <t>Period From:</t>
  </si>
  <si>
    <t>Period To:</t>
  </si>
  <si>
    <t>5.  The Contractor will diligently pursue obtaining any payment waivers from subcontractors or suppliers as requested by the University of Utah; and</t>
  </si>
  <si>
    <t>6.  If any facts discovered after payment under this Application indicate that there has been an overpayment, Contractor will promptly return such overpaid amount to the University.</t>
  </si>
  <si>
    <t>CONTRACTOR'S APPLICATION FOR PAYMENT</t>
  </si>
  <si>
    <t>Contractor/Affiant</t>
  </si>
  <si>
    <t>Title</t>
  </si>
  <si>
    <t>Contractor makes the application for payment based on the information in this form, including the Schedule of Values below</t>
  </si>
  <si>
    <t>1.</t>
  </si>
  <si>
    <t>Original contract amount</t>
  </si>
  <si>
    <t>A/E'S CERTIFICATE FOR PAYMENT</t>
  </si>
  <si>
    <t>2.</t>
  </si>
  <si>
    <t>Net change by approved change orders/CCDs to date</t>
  </si>
  <si>
    <t xml:space="preserve">In accordance with the Contract Documents and the A/E Agreement, based on on-site observations and the data comprising this application, A/E certifies that, to the best of the A/E's knowledge, information and belief, the Work has progressed as indicated, the quality of the Work is in accordance with the Contract Documents, and the Contractor is entitled to payment in the amount certified.  If the amount certified differs from the amount applied for, attach a detailed explanation with a copy to the contractor.  </t>
  </si>
  <si>
    <t>3.</t>
  </si>
  <si>
    <t>Net change by approved change orders/CCDs this period</t>
  </si>
  <si>
    <t>4.</t>
  </si>
  <si>
    <t>Adjusted Contract sum (item 1 + 2)</t>
  </si>
  <si>
    <t>5.</t>
  </si>
  <si>
    <t>Total completed and stored to date</t>
  </si>
  <si>
    <t>6.</t>
  </si>
  <si>
    <t>Work completed and stored this period</t>
  </si>
  <si>
    <t>7.</t>
  </si>
  <si>
    <t>Retainage</t>
  </si>
  <si>
    <t>a.  Retainage from previous application</t>
  </si>
  <si>
    <t>b.  Total Retainage this application</t>
  </si>
  <si>
    <t>Architect/Engineer</t>
  </si>
  <si>
    <t>Date</t>
  </si>
  <si>
    <t>c.  Total Retainage (7a + 7b)</t>
  </si>
  <si>
    <t>8.</t>
  </si>
  <si>
    <t>Total earned less retainage (item 5 - 7c)</t>
  </si>
  <si>
    <t>9.</t>
  </si>
  <si>
    <t>Prior certificates for payment billed</t>
  </si>
  <si>
    <t>University Project Manager</t>
  </si>
  <si>
    <t>10.</t>
  </si>
  <si>
    <t>Current payment due contractor</t>
  </si>
  <si>
    <t>11.</t>
  </si>
  <si>
    <t>Balance to complete project, including retainage (item 4 - 5 + 7c - Retainage Released)</t>
  </si>
  <si>
    <t>Retainage Summary</t>
  </si>
  <si>
    <t>Retainage Total Transfers In</t>
  </si>
  <si>
    <t>This application is not negotiable or assignable.  The Amount Approved is payable only to the Contractor named herein.  Issuance, payment and acceptance of payment are subject to the rights, terms and obligation of Contract Documents.</t>
  </si>
  <si>
    <t>Previous Retainage Pay Out</t>
  </si>
  <si>
    <t>This app Retainage Pay Out</t>
  </si>
  <si>
    <t>This App Net Retainage</t>
  </si>
  <si>
    <t>Net Retainage</t>
  </si>
  <si>
    <t>SCHEDULE OF VALUES</t>
  </si>
  <si>
    <t>Project Number:</t>
  </si>
  <si>
    <t>Pay Application:</t>
  </si>
  <si>
    <t>Contract Number:</t>
  </si>
  <si>
    <t>a</t>
  </si>
  <si>
    <t>b</t>
  </si>
  <si>
    <t>c</t>
  </si>
  <si>
    <t>d</t>
  </si>
  <si>
    <t>e</t>
  </si>
  <si>
    <t>f</t>
  </si>
  <si>
    <t>g</t>
  </si>
  <si>
    <t>h</t>
  </si>
  <si>
    <t>i</t>
  </si>
  <si>
    <t>j</t>
  </si>
  <si>
    <t>k</t>
  </si>
  <si>
    <t>l</t>
  </si>
  <si>
    <t>m</t>
  </si>
  <si>
    <t>n</t>
  </si>
  <si>
    <t>CSI Spec Heading</t>
  </si>
  <si>
    <t>Description</t>
  </si>
  <si>
    <t>Change Orders/CCDs this Period</t>
  </si>
  <si>
    <t>Revised Contract</t>
  </si>
  <si>
    <t>Work Completed from Prior Application</t>
  </si>
  <si>
    <t>Work Completed  and Stored this Period</t>
  </si>
  <si>
    <t>Total Completed and Stored (F+G)</t>
  </si>
  <si>
    <t>Percentage Completed (H/E)</t>
  </si>
  <si>
    <t>Balance to Finish</t>
  </si>
  <si>
    <t>Retention Held this Period</t>
  </si>
  <si>
    <t>Retention Previously Released     (negative #)</t>
  </si>
  <si>
    <t>Retention Released this Period     (negative #)</t>
  </si>
  <si>
    <t>Retainage Balance</t>
  </si>
  <si>
    <t>CON-00-000000</t>
  </si>
  <si>
    <t>General Construction</t>
  </si>
  <si>
    <t>CON-00-001000</t>
  </si>
  <si>
    <t>General Remodeling</t>
  </si>
  <si>
    <t>CON-00-002000</t>
  </si>
  <si>
    <t>Other Small Construction</t>
  </si>
  <si>
    <t>CON-00-007316</t>
  </si>
  <si>
    <t>General Liability Insurance</t>
  </si>
  <si>
    <t>CON-00-007318</t>
  </si>
  <si>
    <t>Bonds</t>
  </si>
  <si>
    <t>CON-00-007321</t>
  </si>
  <si>
    <t>Subguard Insurance</t>
  </si>
  <si>
    <t>CON-00-008100</t>
  </si>
  <si>
    <t>Contractor's Fee</t>
  </si>
  <si>
    <t>CON-00-008300</t>
  </si>
  <si>
    <t>Contractor's Contingency</t>
  </si>
  <si>
    <t>CON-00-008400</t>
  </si>
  <si>
    <t>Unit Pricing</t>
  </si>
  <si>
    <t>CON-01-010000</t>
  </si>
  <si>
    <t>General Requirements</t>
  </si>
  <si>
    <t>CON-01-013000</t>
  </si>
  <si>
    <t>Administrative Requirements (Supervision &amp; Coordination)</t>
  </si>
  <si>
    <t>CON-01-013200</t>
  </si>
  <si>
    <t>Progress Documentation &amp; BIM</t>
  </si>
  <si>
    <t>CON-01-013300</t>
  </si>
  <si>
    <t>Sustainable Design Reporting</t>
  </si>
  <si>
    <t>CON-01-013500</t>
  </si>
  <si>
    <t>Phasing Requirements</t>
  </si>
  <si>
    <t>CON-01-013533</t>
  </si>
  <si>
    <t>Infection &amp; Dust Control</t>
  </si>
  <si>
    <t>CON-01-013546</t>
  </si>
  <si>
    <t>Indoor Air Quality Procedures</t>
  </si>
  <si>
    <t>CON-01-014000</t>
  </si>
  <si>
    <t>Quality Requirements</t>
  </si>
  <si>
    <t>CON-01-015000</t>
  </si>
  <si>
    <t>Temporary Construction (General Conditions)</t>
  </si>
  <si>
    <t>CON-01-015113</t>
  </si>
  <si>
    <t>Temporary Electricity</t>
  </si>
  <si>
    <t>CON-01-015219</t>
  </si>
  <si>
    <t>Sanitary Facilities</t>
  </si>
  <si>
    <t>CON-01-015416</t>
  </si>
  <si>
    <t>Temporary Hoist &amp; Rigging</t>
  </si>
  <si>
    <t>CON-01-015423</t>
  </si>
  <si>
    <t>Temporary Scaffolding &amp; Platforms</t>
  </si>
  <si>
    <t>CON-01-015433</t>
  </si>
  <si>
    <t>Temporary Equipment (Small Tools)</t>
  </si>
  <si>
    <t>CON-01-015519</t>
  </si>
  <si>
    <t>Offsite Parking</t>
  </si>
  <si>
    <t>CON-01-015526</t>
  </si>
  <si>
    <t>Traffic Control</t>
  </si>
  <si>
    <t>CON-01-015600</t>
  </si>
  <si>
    <t>Temporary Barriers &amp; Enclosures</t>
  </si>
  <si>
    <t>CON-01-017000</t>
  </si>
  <si>
    <t>Execution &amp; Closeout Requirements</t>
  </si>
  <si>
    <t>CON-01-017100</t>
  </si>
  <si>
    <t>Preconstruction</t>
  </si>
  <si>
    <t>CON-01-017413</t>
  </si>
  <si>
    <t>Progress Cleaning</t>
  </si>
  <si>
    <t>CON-01-017419</t>
  </si>
  <si>
    <t>Construction Waste Management &amp; Disposal</t>
  </si>
  <si>
    <t>CON-01-017423</t>
  </si>
  <si>
    <t>Final Cleaning</t>
  </si>
  <si>
    <t>CON-01-017500</t>
  </si>
  <si>
    <t>Starting &amp; Adjusting</t>
  </si>
  <si>
    <t>CON-01-017800</t>
  </si>
  <si>
    <t>Closeout Submittals</t>
  </si>
  <si>
    <t>CON-02-020000</t>
  </si>
  <si>
    <t>Existing Conditions</t>
  </si>
  <si>
    <t>CON-02-022000</t>
  </si>
  <si>
    <t>Assessment</t>
  </si>
  <si>
    <t>CON-02-024000</t>
  </si>
  <si>
    <t>Demolition &amp; Structure Moving</t>
  </si>
  <si>
    <t>CON-02-025000</t>
  </si>
  <si>
    <t>Site or Facility Remediation</t>
  </si>
  <si>
    <t>CON-03-030000</t>
  </si>
  <si>
    <t>Concrete</t>
  </si>
  <si>
    <t>CON-03-032100</t>
  </si>
  <si>
    <t>Concrete Reinforcing</t>
  </si>
  <si>
    <t>CON-03-033000</t>
  </si>
  <si>
    <t>Cast-In-Place Concrete</t>
  </si>
  <si>
    <t>CON-03-034000</t>
  </si>
  <si>
    <t>Precast Concrete</t>
  </si>
  <si>
    <t>CON-03-036000</t>
  </si>
  <si>
    <t>Grouting</t>
  </si>
  <si>
    <t>CON-03-038000</t>
  </si>
  <si>
    <t>Concrete Cutting &amp; Boring</t>
  </si>
  <si>
    <t>CON-04-040000</t>
  </si>
  <si>
    <t>Masonry</t>
  </si>
  <si>
    <t>CON-04-041000</t>
  </si>
  <si>
    <t>Unit Masonry</t>
  </si>
  <si>
    <t>CON-04-042000</t>
  </si>
  <si>
    <t>Stone Assemblies</t>
  </si>
  <si>
    <t>CON-04-043000</t>
  </si>
  <si>
    <t>Manufactured Masonry</t>
  </si>
  <si>
    <t>CON-05-050000</t>
  </si>
  <si>
    <t>Metals</t>
  </si>
  <si>
    <t>CON-05-051000</t>
  </si>
  <si>
    <t>Structural Metal Framing</t>
  </si>
  <si>
    <t>CON-05-052000</t>
  </si>
  <si>
    <t>Metal Joists</t>
  </si>
  <si>
    <t>CON-05-053000</t>
  </si>
  <si>
    <t>Metal Decking</t>
  </si>
  <si>
    <t>CON-05-054000</t>
  </si>
  <si>
    <t>Cold-Formed Metal Framing</t>
  </si>
  <si>
    <t>CON-05-055000</t>
  </si>
  <si>
    <t>Metal Fabrications</t>
  </si>
  <si>
    <t>CON-05-057000</t>
  </si>
  <si>
    <t>Decorative Steel</t>
  </si>
  <si>
    <t>CON-06-060000</t>
  </si>
  <si>
    <t>Wood, Plastics, &amp; Composites</t>
  </si>
  <si>
    <t>CON-06-061000</t>
  </si>
  <si>
    <t>Rough Carpentry</t>
  </si>
  <si>
    <t>CON-06-062000</t>
  </si>
  <si>
    <t>Finish Carpentry</t>
  </si>
  <si>
    <t>CON-06-064000</t>
  </si>
  <si>
    <t>Architectural Woodwork</t>
  </si>
  <si>
    <t>CON-07-070000</t>
  </si>
  <si>
    <t>Thermal &amp; Moisture Protection</t>
  </si>
  <si>
    <t>CON-07-071000</t>
  </si>
  <si>
    <t>Damp-proofing &amp; Waterproofing</t>
  </si>
  <si>
    <t>CON-07-072000</t>
  </si>
  <si>
    <t>Thermal Protection</t>
  </si>
  <si>
    <t>CON-07-073000</t>
  </si>
  <si>
    <t>Steep Slope Roofing</t>
  </si>
  <si>
    <t>CON-07-074000</t>
  </si>
  <si>
    <t>Siding Panels</t>
  </si>
  <si>
    <t>CON-07-075000</t>
  </si>
  <si>
    <t>Membrane Roofing</t>
  </si>
  <si>
    <t>CON-07-076000</t>
  </si>
  <si>
    <t>Flashing &amp; Sheet Metal</t>
  </si>
  <si>
    <t>CON-07-077000</t>
  </si>
  <si>
    <t>Roof &amp; Wall Specialties</t>
  </si>
  <si>
    <t>CON-07-078000</t>
  </si>
  <si>
    <t>Fire &amp; Smoke Protection</t>
  </si>
  <si>
    <t>CON-07-079000</t>
  </si>
  <si>
    <t>Joint Protection</t>
  </si>
  <si>
    <t>CON-08-080000</t>
  </si>
  <si>
    <t>Openings</t>
  </si>
  <si>
    <t>CON-08-081000</t>
  </si>
  <si>
    <t>Doors &amp; Frames</t>
  </si>
  <si>
    <t>CON-08-083000</t>
  </si>
  <si>
    <t>Specialty Doors &amp; Frames</t>
  </si>
  <si>
    <t>CON-08-084000</t>
  </si>
  <si>
    <t>Entrances, Storefronts, &amp; Curtain Walls</t>
  </si>
  <si>
    <t>CON-08-085000</t>
  </si>
  <si>
    <t>Windows</t>
  </si>
  <si>
    <t>CON-08-086000</t>
  </si>
  <si>
    <t>Skylights</t>
  </si>
  <si>
    <t>CON-08-087000</t>
  </si>
  <si>
    <t>Hardware</t>
  </si>
  <si>
    <t>CON-08-088000</t>
  </si>
  <si>
    <t>Glazing</t>
  </si>
  <si>
    <t>CON-08-089000</t>
  </si>
  <si>
    <t>Louvers &amp; Vents</t>
  </si>
  <si>
    <t>CON-09-090000</t>
  </si>
  <si>
    <t>Finishes</t>
  </si>
  <si>
    <t>CON-09-092000</t>
  </si>
  <si>
    <t>Plaster &amp; Gypsum Board</t>
  </si>
  <si>
    <t>CON-09-093000</t>
  </si>
  <si>
    <t>Tiling</t>
  </si>
  <si>
    <t>CON-09-095000</t>
  </si>
  <si>
    <t>Ceilings</t>
  </si>
  <si>
    <t>CON-09-096000</t>
  </si>
  <si>
    <t>Flooring</t>
  </si>
  <si>
    <t>CON-09-097000</t>
  </si>
  <si>
    <t>Wall Finishes</t>
  </si>
  <si>
    <t>CON-09-098000</t>
  </si>
  <si>
    <t>Acoustic Treatment</t>
  </si>
  <si>
    <t>CON-09-099000</t>
  </si>
  <si>
    <t>Painting &amp; Coating</t>
  </si>
  <si>
    <t>CON-10-100000</t>
  </si>
  <si>
    <t>Specialties</t>
  </si>
  <si>
    <t>CON-11-110000</t>
  </si>
  <si>
    <t>Equipment</t>
  </si>
  <si>
    <t>CON-11-111000</t>
  </si>
  <si>
    <t>Vehicle &amp; Pedestrian Equipment</t>
  </si>
  <si>
    <t>CON-11-111500</t>
  </si>
  <si>
    <t>Security, Detention, &amp; Banking Equipment</t>
  </si>
  <si>
    <t>CON-11-112000</t>
  </si>
  <si>
    <t>Commercial Equipment</t>
  </si>
  <si>
    <t>CON-11-114000</t>
  </si>
  <si>
    <t>Foodservice Equipment</t>
  </si>
  <si>
    <t>CON-11-115000</t>
  </si>
  <si>
    <t>Educational &amp; Scientific Equipment</t>
  </si>
  <si>
    <t>CON-11-116000</t>
  </si>
  <si>
    <t>Entertainment Equipment</t>
  </si>
  <si>
    <t>CON-11-116500</t>
  </si>
  <si>
    <t>Athletic &amp; Recreational Equipment</t>
  </si>
  <si>
    <t>CON-11-117000</t>
  </si>
  <si>
    <t>Healthcare Equipment</t>
  </si>
  <si>
    <t>CON-11-118000</t>
  </si>
  <si>
    <t>Collection &amp; Disposal Equipment</t>
  </si>
  <si>
    <t>CON-11-119000</t>
  </si>
  <si>
    <t>Other Equipment</t>
  </si>
  <si>
    <t>CON-12-120000</t>
  </si>
  <si>
    <t>Furnishings</t>
  </si>
  <si>
    <t>CON-12-122000</t>
  </si>
  <si>
    <t>Window Treatments</t>
  </si>
  <si>
    <t>CON-12-123000</t>
  </si>
  <si>
    <t>Casework</t>
  </si>
  <si>
    <t>CON-12-124000</t>
  </si>
  <si>
    <t>Furnishings &amp; Accessories</t>
  </si>
  <si>
    <t>CON-12-125000</t>
  </si>
  <si>
    <t>Furniture</t>
  </si>
  <si>
    <t>CON-12-126000</t>
  </si>
  <si>
    <t>Multiple Seating</t>
  </si>
  <si>
    <t>CON-12-129000</t>
  </si>
  <si>
    <t>Other Furnishings</t>
  </si>
  <si>
    <t>CON-13-130000</t>
  </si>
  <si>
    <t>Special Construction</t>
  </si>
  <si>
    <t>CON-14-140000</t>
  </si>
  <si>
    <t>Conveying Equipment</t>
  </si>
  <si>
    <t>CON-14-142000</t>
  </si>
  <si>
    <t>Elevators</t>
  </si>
  <si>
    <t>CON-14-148000</t>
  </si>
  <si>
    <t>Scaffolding</t>
  </si>
  <si>
    <t>CON-14-149000</t>
  </si>
  <si>
    <t>Other Conveying Equipment</t>
  </si>
  <si>
    <t>CON-21-210000</t>
  </si>
  <si>
    <t>Fire Suppression</t>
  </si>
  <si>
    <t>CON-21-211000</t>
  </si>
  <si>
    <t>Water Based Fire Suppression Systems</t>
  </si>
  <si>
    <t>CON-21-213000</t>
  </si>
  <si>
    <t>Fire Pumps</t>
  </si>
  <si>
    <t>CON-22-220000</t>
  </si>
  <si>
    <t>Plumbing</t>
  </si>
  <si>
    <t>CON-22-221000</t>
  </si>
  <si>
    <t>Plumbing Piping &amp; Pumps</t>
  </si>
  <si>
    <t>CON-22-213000</t>
  </si>
  <si>
    <t>Plumbing Equipment</t>
  </si>
  <si>
    <t>CON-22-224000</t>
  </si>
  <si>
    <t>Plumbing Fixtures</t>
  </si>
  <si>
    <t>CON-22-226000</t>
  </si>
  <si>
    <t>Gas &amp; Vacuum Systems For Lab &amp; Healthcare Facilities</t>
  </si>
  <si>
    <t>CON-22-227000</t>
  </si>
  <si>
    <t>CON-23-230000</t>
  </si>
  <si>
    <t>Heating, Ventilating, &amp; Air-Conditioning (HVAC)</t>
  </si>
  <si>
    <t>CON-23-232000</t>
  </si>
  <si>
    <t>HVAC Piping &amp; Pumps</t>
  </si>
  <si>
    <t>CON-23-233000</t>
  </si>
  <si>
    <t>HVAC Air Distribution</t>
  </si>
  <si>
    <t>CON-23-235000</t>
  </si>
  <si>
    <t>Central Heating Equipment</t>
  </si>
  <si>
    <t>CON-23-236000</t>
  </si>
  <si>
    <t>Central Cooling Equipment</t>
  </si>
  <si>
    <t>CON-23-237000</t>
  </si>
  <si>
    <t>Central HVAC Equipment</t>
  </si>
  <si>
    <t>CON-23-238000</t>
  </si>
  <si>
    <t>Decentralized HVAC Equipment</t>
  </si>
  <si>
    <t>CON-25-250000</t>
  </si>
  <si>
    <t>Integrated Automation</t>
  </si>
  <si>
    <t>CON-25-255000</t>
  </si>
  <si>
    <t>Integrated Automation Facility Controls</t>
  </si>
  <si>
    <t>CON-26-260000</t>
  </si>
  <si>
    <t>Electrical</t>
  </si>
  <si>
    <t>CON-26-261000</t>
  </si>
  <si>
    <t>Medium Voltage Electrical Distribution</t>
  </si>
  <si>
    <t>CON-26-262000</t>
  </si>
  <si>
    <t>Low-Voltage Electrical Distribution</t>
  </si>
  <si>
    <t>CON-26-265000</t>
  </si>
  <si>
    <t>Lighting</t>
  </si>
  <si>
    <t>CON-26-266000</t>
  </si>
  <si>
    <t>Electrical Connections</t>
  </si>
  <si>
    <t>CON-27-270000</t>
  </si>
  <si>
    <t>Communications</t>
  </si>
  <si>
    <t>CON-27-271000</t>
  </si>
  <si>
    <t>Structured Cabling</t>
  </si>
  <si>
    <t>CON-27-272000</t>
  </si>
  <si>
    <t>Data Communications</t>
  </si>
  <si>
    <t>CON-27-273000</t>
  </si>
  <si>
    <t>Voice Communications</t>
  </si>
  <si>
    <t>CON-27-274000</t>
  </si>
  <si>
    <t>Audio-Video Communications</t>
  </si>
  <si>
    <t>CON-27-275000</t>
  </si>
  <si>
    <t>Distributed Communications and Monitoring Systems</t>
  </si>
  <si>
    <t>CON-28-280000</t>
  </si>
  <si>
    <t>Electronic Safety &amp; Security</t>
  </si>
  <si>
    <t>CON-28-281000</t>
  </si>
  <si>
    <t>Electronic Access Control &amp; Intrusion Detection</t>
  </si>
  <si>
    <t>CON-31-310000</t>
  </si>
  <si>
    <t>Earthwork</t>
  </si>
  <si>
    <t>CON-31-311000</t>
  </si>
  <si>
    <t>Site Clearing</t>
  </si>
  <si>
    <t>CON-31-312000</t>
  </si>
  <si>
    <t>Earth Moving</t>
  </si>
  <si>
    <t>CON-31-314000</t>
  </si>
  <si>
    <t>Shoring &amp; Underpinning</t>
  </si>
  <si>
    <t>CON-31-317000</t>
  </si>
  <si>
    <t>Tunneling</t>
  </si>
  <si>
    <t>CON-32-320000</t>
  </si>
  <si>
    <t>Exterior Improvements</t>
  </si>
  <si>
    <t>CON-32-321000</t>
  </si>
  <si>
    <t xml:space="preserve">Bases, Ballasts &amp; Paving           </t>
  </si>
  <si>
    <t>CON-32-323000</t>
  </si>
  <si>
    <t xml:space="preserve">Site Improvements                     </t>
  </si>
  <si>
    <t>CON-32-327000</t>
  </si>
  <si>
    <t>Wetlands</t>
  </si>
  <si>
    <t>CON-32-328000</t>
  </si>
  <si>
    <t xml:space="preserve">Irrigation                                    </t>
  </si>
  <si>
    <t>CON-32-329000</t>
  </si>
  <si>
    <t xml:space="preserve">Planting                                      </t>
  </si>
  <si>
    <t>CON-33-330000</t>
  </si>
  <si>
    <t xml:space="preserve">Utilities                                      </t>
  </si>
  <si>
    <t>CON-33-331000</t>
  </si>
  <si>
    <t xml:space="preserve">Water Utilities                            </t>
  </si>
  <si>
    <t>CON-33-333000</t>
  </si>
  <si>
    <t xml:space="preserve">Sanitary Sewer Utilities             </t>
  </si>
  <si>
    <t>CON-33-334000</t>
  </si>
  <si>
    <t xml:space="preserve">Storm Drain Utilities                  </t>
  </si>
  <si>
    <t>CON-33-335000</t>
  </si>
  <si>
    <t xml:space="preserve">Fuel Distribution Utilities                  </t>
  </si>
  <si>
    <t>CON-33-336000</t>
  </si>
  <si>
    <t xml:space="preserve">Hydronic &amp; Steam Energy Utilities                                       </t>
  </si>
  <si>
    <t>CON-33-337000</t>
  </si>
  <si>
    <t xml:space="preserve">Electrical Utilities                      </t>
  </si>
  <si>
    <t>CON-33-338000</t>
  </si>
  <si>
    <t xml:space="preserve">Communications Utilities          </t>
  </si>
  <si>
    <t>CON-48-480000</t>
  </si>
  <si>
    <t>Electrical Power Generation</t>
  </si>
  <si>
    <t>Grand Totals</t>
  </si>
  <si>
    <t>b.  Retainage this application</t>
  </si>
  <si>
    <t>Pre-Const</t>
  </si>
  <si>
    <t>Work Previously Completed</t>
  </si>
  <si>
    <t>Work Completed &amp; Stored This Period</t>
  </si>
  <si>
    <t>Adjusted Contract  Sum</t>
  </si>
  <si>
    <t>Pay App Complete</t>
  </si>
  <si>
    <t>Column: Breakdown</t>
  </si>
  <si>
    <t>Note: To add breakdowns for a line insert rows below the line. Enter breakdown name under breakdown column.</t>
  </si>
  <si>
    <t>Do not enter symbols, such as currency or digit grouping, in the numeric fields.</t>
  </si>
  <si>
    <t>Enter a negative numeric value using these formats only: -123456.99 or -123456,99.</t>
  </si>
  <si>
    <t>Line Item No.</t>
  </si>
  <si>
    <t>WBS Item</t>
  </si>
  <si>
    <t>WBS Code</t>
  </si>
  <si>
    <t>Breakdown</t>
  </si>
  <si>
    <t>Scheduled Value</t>
  </si>
  <si>
    <t>Totals</t>
  </si>
  <si>
    <t>Pre-Construction</t>
  </si>
  <si>
    <t>Bid Package 1- Approved Budgets</t>
  </si>
  <si>
    <t>Bid Package 2 - Approved Budgets</t>
  </si>
  <si>
    <t>Saw Cutting/Coring</t>
  </si>
  <si>
    <t>Flagpoles</t>
  </si>
  <si>
    <t>SWPPP (CON)</t>
  </si>
  <si>
    <t>Survey and Layout</t>
  </si>
  <si>
    <t>Signage/ID Devices (CON)</t>
  </si>
  <si>
    <t>Modify Advising Area</t>
  </si>
  <si>
    <t>South portion of CRI buildout for NCVS</t>
  </si>
  <si>
    <t>Census Data room in CRI</t>
  </si>
  <si>
    <t>Contractor Contingency</t>
  </si>
  <si>
    <t>Added general conditions and staffing due to delay</t>
  </si>
  <si>
    <t>Landscape</t>
  </si>
  <si>
    <t>Stone</t>
  </si>
  <si>
    <t>Rubbish removal</t>
  </si>
  <si>
    <t>Census addition</t>
  </si>
  <si>
    <t>Winter Conditions</t>
  </si>
  <si>
    <t>Clean Room</t>
  </si>
  <si>
    <t>Concrete Polish</t>
  </si>
  <si>
    <t>MSS</t>
  </si>
  <si>
    <t>Jones Additional footing drain (10-0220)</t>
  </si>
  <si>
    <t>Misc Steel</t>
  </si>
  <si>
    <t>Window Blinds</t>
  </si>
  <si>
    <t>Signage</t>
  </si>
  <si>
    <t>Millwork</t>
  </si>
  <si>
    <t>Okland Self Perform</t>
  </si>
  <si>
    <t>Appliances</t>
  </si>
  <si>
    <t>Steel</t>
  </si>
  <si>
    <t>Shades</t>
  </si>
  <si>
    <t>Asphalt</t>
  </si>
  <si>
    <t>Utilities</t>
  </si>
  <si>
    <t>Excavation</t>
  </si>
  <si>
    <t>.75% Subcontractor Default Insurance</t>
  </si>
  <si>
    <t>.72% GL Insurance</t>
  </si>
  <si>
    <t>.5% Payment and Performance Bond</t>
  </si>
  <si>
    <t>Stewart Specialty Services - Added Stained Accent</t>
  </si>
  <si>
    <t>General Conditions</t>
  </si>
  <si>
    <t>Canopy</t>
  </si>
  <si>
    <t>Okland Concrete</t>
  </si>
  <si>
    <t>Lab equipment</t>
  </si>
  <si>
    <t>Handrail</t>
  </si>
  <si>
    <t>Carpentry</t>
  </si>
  <si>
    <t>Sitework</t>
  </si>
  <si>
    <t>Eyebrow</t>
  </si>
  <si>
    <t>Misc Metal</t>
  </si>
  <si>
    <t>Doors and hardware</t>
  </si>
  <si>
    <t>Roller Shade</t>
  </si>
  <si>
    <t>Door Hardware</t>
  </si>
  <si>
    <t>Blinds</t>
  </si>
  <si>
    <t>ADA hardware</t>
  </si>
  <si>
    <t>Steel openings</t>
  </si>
  <si>
    <t>Contingency</t>
  </si>
  <si>
    <t>SOFT-88-882000</t>
  </si>
  <si>
    <t>Signage/ID Devices</t>
  </si>
  <si>
    <t>SOFT-96-963000</t>
  </si>
  <si>
    <t>Shoring &amp; Bracing</t>
  </si>
  <si>
    <t>Building Controls</t>
  </si>
  <si>
    <t>SOFT-89-891000</t>
  </si>
  <si>
    <t>P&amp;P Bond</t>
  </si>
  <si>
    <t>CON-01-011000</t>
  </si>
  <si>
    <t>GL Insurance</t>
  </si>
  <si>
    <t>CON-01-012000</t>
  </si>
  <si>
    <t>Sub Default Insurance</t>
  </si>
  <si>
    <t>Contingency -  Contractor</t>
  </si>
  <si>
    <t>General Management</t>
  </si>
  <si>
    <t>Contractors Fee</t>
  </si>
  <si>
    <t>Demolition</t>
  </si>
  <si>
    <t>Building Conrete</t>
  </si>
  <si>
    <t>Site Concrete</t>
  </si>
  <si>
    <t>Concrete Work</t>
  </si>
  <si>
    <t>Ornamental Metal</t>
  </si>
  <si>
    <t>Ornamental Metal - Interior</t>
  </si>
  <si>
    <t>Reinforcing Steel</t>
  </si>
  <si>
    <t>Structrual Steel</t>
  </si>
  <si>
    <t>Insulation</t>
  </si>
  <si>
    <t>Waterproof/Dampproof</t>
  </si>
  <si>
    <t>Roofing/Roof Insulation</t>
  </si>
  <si>
    <t>Install Doors &amp; Frames</t>
  </si>
  <si>
    <t>Overhead Doors &amp; Grilles</t>
  </si>
  <si>
    <t>Entrances &amp; Storefront</t>
  </si>
  <si>
    <t>Gypsum Drywall</t>
  </si>
  <si>
    <t>Acoustical Ceiling</t>
  </si>
  <si>
    <t>Tile</t>
  </si>
  <si>
    <t>Wall Coverings</t>
  </si>
  <si>
    <t>Painting</t>
  </si>
  <si>
    <t>Fountains</t>
  </si>
  <si>
    <t>Caulking &amp; Sealants</t>
  </si>
  <si>
    <t>Special Doors</t>
  </si>
  <si>
    <t>Carpeting</t>
  </si>
  <si>
    <t>Misc Specialties</t>
  </si>
  <si>
    <t>Partitions</t>
  </si>
  <si>
    <t>Mechanical Underground Scope</t>
  </si>
  <si>
    <t>Clean Rooms</t>
  </si>
  <si>
    <t>SOFT-89-890000</t>
  </si>
  <si>
    <t>Misc Equipment</t>
  </si>
  <si>
    <t>Window Equipment</t>
  </si>
  <si>
    <t>Residental Equipment (CON)</t>
  </si>
  <si>
    <t>Fixed seating and lecture hall furnishings</t>
  </si>
  <si>
    <t>Site furnishings, interior bike racks and interior</t>
  </si>
  <si>
    <t>Residental Equipment</t>
  </si>
  <si>
    <t>SOFT-85-855000</t>
  </si>
  <si>
    <t>Misc Special Construction</t>
  </si>
  <si>
    <t>Clean Rooms (CON)</t>
  </si>
  <si>
    <t>Cranes &amp; Hoisting</t>
  </si>
  <si>
    <t>Fireproofing</t>
  </si>
  <si>
    <t>Fire Protection Equipment</t>
  </si>
  <si>
    <t>Furmanite &amp; Hot Tapping</t>
  </si>
  <si>
    <t>Reallocated Funds Applied to Team Furmanite (10-15</t>
  </si>
  <si>
    <t>Plumbing System/Equip</t>
  </si>
  <si>
    <t>HVAC and plumbing</t>
  </si>
  <si>
    <t>QA/QA for mechanical</t>
  </si>
  <si>
    <t>Expansion Control</t>
  </si>
  <si>
    <t>Solar Energy Systems</t>
  </si>
  <si>
    <t>Building Controls (CON)</t>
  </si>
  <si>
    <t>Excavation/Backfill</t>
  </si>
  <si>
    <t>Geothermal Borefield</t>
  </si>
  <si>
    <t>Americom Direct Boring</t>
  </si>
  <si>
    <t>Final Clean Up</t>
  </si>
  <si>
    <t>Fencing &amp; Tree Removal</t>
  </si>
  <si>
    <t>Asphalt Paving</t>
  </si>
  <si>
    <t>Irrigation/Landscaping</t>
  </si>
  <si>
    <t>Jones - Geo Foam Engineering (10-0220-S)</t>
  </si>
  <si>
    <t>SWPPP</t>
  </si>
  <si>
    <t>UofU Project Mgr:</t>
  </si>
  <si>
    <t>From (Vendor Name):</t>
  </si>
  <si>
    <t xml:space="preserve">  Vendor Address</t>
  </si>
  <si>
    <t xml:space="preserve">  Vendor City, ST, Zip</t>
  </si>
  <si>
    <t xml:space="preserve">  Vendor Project Manager</t>
  </si>
  <si>
    <t>Site or Facility Remediation / Abatement</t>
  </si>
  <si>
    <t xml:space="preserve"> </t>
  </si>
  <si>
    <t xml:space="preserve">This payment application file is designed to be used throughout the duration of the entire U of U project. There are 60 Tabs along the bottom for each payment application. These tabs are linked together and the amounts entered in the SOV Schedule of Values sections on one tab is referenced in the successive tabs. As the project progresses, each tab will build on the previous tabs to provide accurate information. </t>
  </si>
  <si>
    <t>Revised February 2025</t>
  </si>
  <si>
    <t>U Facilities Construction Management</t>
  </si>
  <si>
    <r>
      <rPr>
        <b/>
        <sz val="12"/>
        <color theme="1"/>
        <rFont val="Calibri"/>
        <family val="2"/>
        <scheme val="minor"/>
      </rPr>
      <t>Amount Certified</t>
    </r>
    <r>
      <rPr>
        <sz val="12"/>
        <color theme="1"/>
        <rFont val="Calibri"/>
        <family val="2"/>
        <scheme val="minor"/>
      </rPr>
      <t xml:space="preserve"> (Line 10 Current Payment Due)</t>
    </r>
  </si>
  <si>
    <t>Start with the Project Summary Sheet by filling in the light yellow fields  (including the "Original Contract Amount"). Once those are complete, click on the "Pay App 1" tab at the bottom of the sheet, fill in the 'Period from' and 'Period To' fields, then start your first Schedule of Values. Retainage is calculated for each SOV line, to release this retainage when approved by the Project Manager you will need to enter a negative amount in the Retainage Released this Period column.</t>
  </si>
  <si>
    <t>Fill out the Schedule of Values according to contract specifications or according to the way that works best for your company to track costs. See Example</t>
  </si>
  <si>
    <t>Retainage Requests- At the end of the project or at a time agreed to by Contractor,  AE and Project Manager, retainage can be requested by entering in a negative amount equal to retainage balance in the column labeled M, Retention Released this period. See Example</t>
  </si>
  <si>
    <t>On Pay App 1, Original Contract Amount column labeled C, enter in the amount.   If split into different SOV lines the total needs to equal Original Contract Amount.</t>
  </si>
  <si>
    <t>For each pay app, enter in any change orders in the column labeled D Change orders/CCDs this period.</t>
  </si>
  <si>
    <t>For each pay app enter in the amounts of Work Completed into column G- Work Completed and Stored this Period, according to the dates of the period you entered.</t>
  </si>
  <si>
    <t>The light yellow fields in the pay app summary require information to be entered. The light gray cells in the Schedule of Values section require amounts to be entered. Some of the fields have a small red triangle that will provide additional information if you hover over the box with your mouse.  All the other required fields will be calculated using a series of formulas.</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</si>
</sst>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m/d/yyyy;@"/>
    <numFmt numFmtId="165" formatCode="0;\-0;;@"/>
  </numFmts>
  <fonts count="31" x14ac:knownFonts="1">
    <font>
      <sz val="11"/>
      <color theme="1"/>
      <name val="Calibri"/>
      <family val="2"/>
      <scheme val="minor"/>
    </font>
    <font>
      <sz val="12"/>
      <color theme="1"/>
      <name val="Calibri"/>
      <family val="2"/>
      <scheme val="minor"/>
    </font>
    <font>
      <sz val="11"/>
      <color theme="1"/>
      <name val="Calibri"/>
      <family val="2"/>
      <scheme val="minor"/>
    </font>
    <font>
      <sz val="11"/>
      <color theme="0"/>
      <name val="Calibri"/>
      <family val="2"/>
      <scheme val="minor"/>
    </font>
    <font>
      <sz val="9"/>
      <color theme="1"/>
      <name val="Calibri"/>
      <family val="2"/>
      <scheme val="minor"/>
    </font>
    <font>
      <sz val="10"/>
      <color theme="1"/>
      <name val="Calibri"/>
      <family val="2"/>
      <scheme val="minor"/>
    </font>
    <font>
      <sz val="9"/>
      <color indexed="81"/>
      <name val="Tahoma"/>
      <family val="2"/>
    </font>
    <font>
      <b/>
      <sz val="11"/>
      <color theme="0"/>
      <name val="Calibri"/>
      <family val="2"/>
      <scheme val="minor"/>
    </font>
    <font>
      <sz val="12"/>
      <color theme="1"/>
      <name val="Calibri"/>
      <family val="2"/>
      <scheme val="minor"/>
    </font>
    <font>
      <sz val="12"/>
      <color theme="0"/>
      <name val="Calibri"/>
      <family val="2"/>
      <scheme val="minor"/>
    </font>
    <font>
      <b/>
      <sz val="12"/>
      <color theme="1"/>
      <name val="Calibri"/>
      <family val="2"/>
      <scheme val="minor"/>
    </font>
    <font>
      <sz val="12"/>
      <name val="Calibri"/>
      <family val="2"/>
      <scheme val="minor"/>
    </font>
    <font>
      <b/>
      <sz val="12"/>
      <color theme="0"/>
      <name val="Calibri"/>
      <family val="2"/>
      <scheme val="minor"/>
    </font>
    <font>
      <b/>
      <sz val="9"/>
      <color theme="0"/>
      <name val="Calibri"/>
      <family val="2"/>
      <scheme val="minor"/>
    </font>
    <font>
      <b/>
      <sz val="12"/>
      <name val="Calibri"/>
      <family val="2"/>
      <scheme val="minor"/>
    </font>
    <font>
      <sz val="14"/>
      <color theme="1"/>
      <name val="Calibri"/>
      <family val="2"/>
      <scheme val="minor"/>
    </font>
    <font>
      <sz val="16"/>
      <color theme="0"/>
      <name val="Calibri"/>
      <family val="2"/>
      <scheme val="minor"/>
    </font>
    <font>
      <b/>
      <sz val="16"/>
      <color theme="0"/>
      <name val="Calibri"/>
      <family val="2"/>
      <scheme val="minor"/>
    </font>
    <font>
      <b/>
      <sz val="14"/>
      <color theme="1"/>
      <name val="Calibri"/>
      <family val="2"/>
      <scheme val="minor"/>
    </font>
    <font>
      <b/>
      <sz val="11"/>
      <color theme="1"/>
      <name val="Calibri"/>
      <family val="2"/>
      <scheme val="minor"/>
    </font>
    <font>
      <sz val="18"/>
      <color theme="0"/>
      <name val="Calibri"/>
      <family val="2"/>
      <scheme val="minor"/>
    </font>
    <font>
      <u/>
      <sz val="14"/>
      <color theme="1"/>
      <name val="Calibri"/>
      <family val="2"/>
      <scheme val="minor"/>
    </font>
    <font>
      <b/>
      <sz val="14"/>
      <color theme="0"/>
      <name val="Calibri"/>
      <family val="2"/>
      <scheme val="minor"/>
    </font>
    <font>
      <sz val="11"/>
      <color theme="1"/>
      <name val="Arial"/>
      <family val="2"/>
    </font>
    <font>
      <b/>
      <sz val="18"/>
      <color theme="0"/>
      <name val="Calibri"/>
      <family val="2"/>
      <scheme val="minor"/>
    </font>
    <font>
      <sz val="20"/>
      <color theme="0"/>
      <name val="Calibri"/>
      <family val="2"/>
      <scheme val="minor"/>
    </font>
    <font>
      <b/>
      <sz val="20"/>
      <color theme="0"/>
      <name val="Calibri"/>
      <family val="2"/>
      <scheme val="minor"/>
    </font>
    <font>
      <b/>
      <sz val="22"/>
      <color theme="0"/>
      <name val="Calibri"/>
      <family val="2"/>
      <scheme val="minor"/>
    </font>
    <font>
      <b/>
      <sz val="20"/>
      <color indexed="9"/>
      <name val="Calibri"/>
      <family val="2"/>
      <scheme val="minor"/>
    </font>
    <font>
      <b/>
      <sz val="11"/>
      <color indexed="8"/>
      <name val="Calibri"/>
      <family val="2"/>
      <scheme val="minor"/>
    </font>
    <font>
      <sz val="14"/>
      <color theme="0"/>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rgb="FFAC0000"/>
        <bgColor indexed="64"/>
      </patternFill>
    </fill>
    <fill>
      <patternFill patternType="solid">
        <fgColor theme="0" tint="-0.34998626667073579"/>
        <bgColor indexed="64"/>
      </patternFill>
    </fill>
    <fill>
      <patternFill patternType="solid">
        <fgColor rgb="FF9A9A9A"/>
      </patternFill>
    </fill>
    <fill>
      <patternFill patternType="solid">
        <fgColor theme="2" tint="-0.249977111117893"/>
        <bgColor indexed="64"/>
      </patternFill>
    </fill>
    <fill>
      <patternFill patternType="solid">
        <fgColor theme="1" tint="4.9989318521683403E-2"/>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bgColor indexed="64"/>
      </patternFill>
    </fill>
  </fills>
  <borders count="28">
    <border>
      <start/>
      <end/>
      <top/>
      <bottom/>
      <diagonal/>
    </border>
    <border>
      <start style="thin">
        <color indexed="64"/>
      </start>
      <end/>
      <top style="thin">
        <color indexed="64"/>
      </top>
      <bottom/>
      <diagonal/>
    </border>
    <border>
      <start/>
      <end/>
      <top style="thin">
        <color indexed="64"/>
      </top>
      <bottom/>
      <diagonal/>
    </border>
    <border>
      <start/>
      <end style="thin">
        <color indexed="64"/>
      </end>
      <top style="thin">
        <color indexed="64"/>
      </top>
      <bottom/>
      <diagonal/>
    </border>
    <border>
      <start style="thin">
        <color indexed="64"/>
      </start>
      <end/>
      <top/>
      <bottom/>
      <diagonal/>
    </border>
    <border>
      <start/>
      <end style="thin">
        <color indexed="64"/>
      </end>
      <top/>
      <bottom/>
      <diagonal/>
    </border>
    <border>
      <start style="thin">
        <color indexed="64"/>
      </start>
      <end/>
      <top/>
      <bottom style="thin">
        <color indexed="64"/>
      </bottom>
      <diagonal/>
    </border>
    <border>
      <start/>
      <end/>
      <top/>
      <bottom style="thin">
        <color indexed="64"/>
      </bottom>
      <diagonal/>
    </border>
    <border>
      <start/>
      <end style="thin">
        <color indexed="64"/>
      </end>
      <top/>
      <bottom style="thin">
        <color indexed="64"/>
      </bottom>
      <diagonal/>
    </border>
    <border>
      <start style="thin">
        <color indexed="64"/>
      </start>
      <end style="thin">
        <color indexed="64"/>
      </end>
      <top style="thin">
        <color indexed="64"/>
      </top>
      <bottom style="thin">
        <color indexed="64"/>
      </bottom>
      <diagonal/>
    </border>
    <border>
      <start/>
      <end/>
      <top style="thin">
        <color theme="0"/>
      </top>
      <bottom/>
      <diagonal/>
    </border>
    <border>
      <start/>
      <end style="thin">
        <color theme="0"/>
      </end>
      <top/>
      <bottom/>
      <diagonal/>
    </border>
    <border>
      <start/>
      <end style="thin">
        <color theme="0"/>
      </end>
      <top style="thin">
        <color theme="0"/>
      </top>
      <bottom/>
      <diagonal/>
    </border>
    <border>
      <start style="thin">
        <color indexed="64"/>
      </start>
      <end style="thin">
        <color indexed="64"/>
      </end>
      <top style="thin">
        <color indexed="64"/>
      </top>
      <bottom style="thin">
        <color theme="0" tint="-0.249977111117893"/>
      </bottom>
      <diagonal/>
    </border>
    <border>
      <start style="thin">
        <color indexed="64"/>
      </start>
      <end/>
      <top style="thin">
        <color indexed="64"/>
      </top>
      <bottom style="thin">
        <color indexed="64"/>
      </bottom>
      <diagonal/>
    </border>
    <border>
      <start style="thin">
        <color indexed="64"/>
      </start>
      <end style="thin">
        <color indexed="64"/>
      </end>
      <top style="thin">
        <color theme="0" tint="-0.249977111117893"/>
      </top>
      <bottom style="thin">
        <color theme="0" tint="-0.249977111117893"/>
      </bottom>
      <diagonal/>
    </border>
    <border>
      <start style="thin">
        <color indexed="64"/>
      </start>
      <end/>
      <top style="thin">
        <color theme="0" tint="-0.249977111117893"/>
      </top>
      <bottom style="thin">
        <color theme="0" tint="-0.249977111117893"/>
      </bottom>
      <diagonal/>
    </border>
    <border>
      <start/>
      <end style="thin">
        <color indexed="64"/>
      </end>
      <top style="thin">
        <color indexed="64"/>
      </top>
      <bottom style="thin">
        <color indexed="64"/>
      </bottom>
      <diagonal/>
    </border>
    <border>
      <start/>
      <end/>
      <top/>
      <bottom style="thin">
        <color theme="0"/>
      </bottom>
      <diagonal/>
    </border>
    <border>
      <start style="thin">
        <color indexed="64"/>
      </start>
      <end style="thin">
        <color indexed="64"/>
      </end>
      <top style="thin">
        <color theme="0" tint="-0.249977111117893"/>
      </top>
      <bottom/>
      <diagonal/>
    </border>
    <border>
      <start style="thin">
        <color indexed="64"/>
      </start>
      <end style="thin">
        <color indexed="64"/>
      </end>
      <top style="thin">
        <color indexed="64"/>
      </top>
      <bottom style="thin">
        <color theme="0" tint="-0.14999847407452621"/>
      </bottom>
      <diagonal/>
    </border>
    <border>
      <start style="thin">
        <color indexed="64"/>
      </start>
      <end/>
      <top style="thin">
        <color indexed="64"/>
      </top>
      <bottom style="thin">
        <color theme="0" tint="-0.14999847407452621"/>
      </bottom>
      <diagonal/>
    </border>
    <border>
      <start/>
      <end style="thin">
        <color indexed="64"/>
      </end>
      <top style="thin">
        <color indexed="64"/>
      </top>
      <bottom style="thin">
        <color theme="0" tint="-0.14999847407452621"/>
      </bottom>
      <diagonal/>
    </border>
    <border>
      <start style="thin">
        <color indexed="64"/>
      </start>
      <end/>
      <top style="thin">
        <color theme="0" tint="-0.14999847407452621"/>
      </top>
      <bottom style="thin">
        <color theme="0" tint="-0.14999847407452621"/>
      </bottom>
      <diagonal/>
    </border>
    <border>
      <start/>
      <end style="thin">
        <color indexed="64"/>
      </end>
      <top style="thin">
        <color theme="0" tint="-0.14999847407452621"/>
      </top>
      <bottom style="thin">
        <color theme="0" tint="-0.14999847407452621"/>
      </bottom>
      <diagonal/>
    </border>
    <border>
      <start/>
      <end/>
      <top style="thin">
        <color indexed="64"/>
      </top>
      <bottom style="double">
        <color indexed="64"/>
      </bottom>
      <diagonal/>
    </border>
    <border>
      <start/>
      <end/>
      <top/>
      <bottom style="double">
        <color indexed="64"/>
      </bottom>
      <diagonal/>
    </border>
    <border>
      <start/>
      <end style="thin">
        <color indexed="64"/>
      </end>
      <top style="thin">
        <color theme="0" tint="-0.249977111117893"/>
      </top>
      <bottom style="thin">
        <color theme="0" tint="-0.249977111117893"/>
      </bottom>
      <diagonal/>
    </border>
  </borders>
  <cellStyleXfs count="4">
    <xf numFmtId="0" fontId="0"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cellStyleXfs>
  <cellXfs count="195">
    <xf numFmtId="0" fontId="0" fillId="0" borderId="0" xfId="0"/>
    <xf numFmtId="0" fontId="0" fillId="4" borderId="0" xfId="0" applyFill="1"/>
    <xf numFmtId="0" fontId="3" fillId="5" borderId="0" xfId="0" applyFont="1" applyFill="1"/>
    <xf numFmtId="0" fontId="0" fillId="0" borderId="7" xfId="0" applyBorder="1"/>
    <xf numFmtId="44" fontId="0" fillId="0" borderId="0" xfId="1" applyFont="1" applyFill="1" applyAlignment="1">
      <alignment vertical="top"/>
    </xf>
    <xf numFmtId="0" fontId="0" fillId="0" borderId="4" xfId="0" applyBorder="1"/>
    <xf numFmtId="0" fontId="4" fillId="0" borderId="0" xfId="0" applyFont="1"/>
    <xf numFmtId="0" fontId="0" fillId="0" borderId="6" xfId="0" applyBorder="1"/>
    <xf numFmtId="0" fontId="4" fillId="0" borderId="7" xfId="0" applyFont="1" applyBorder="1"/>
    <xf numFmtId="43" fontId="0" fillId="0" borderId="0" xfId="2" applyFont="1"/>
    <xf numFmtId="0" fontId="8" fillId="0" borderId="0" xfId="0" applyFont="1"/>
    <xf numFmtId="0" fontId="8" fillId="0" borderId="0" xfId="0" applyFont="1" applyAlignment="1">
      <alignment vertical="top"/>
    </xf>
    <xf numFmtId="49" fontId="8" fillId="0" borderId="0" xfId="0" applyNumberFormat="1" applyFont="1" applyAlignment="1">
      <alignment horizontal="right"/>
    </xf>
    <xf numFmtId="43" fontId="8" fillId="0" borderId="0" xfId="2" applyFont="1"/>
    <xf numFmtId="43" fontId="8" fillId="0" borderId="7" xfId="2" applyFont="1" applyBorder="1"/>
    <xf numFmtId="43" fontId="8" fillId="0" borderId="0" xfId="2" applyFont="1" applyBorder="1"/>
    <xf numFmtId="0" fontId="0" fillId="5" borderId="0" xfId="0" applyFill="1"/>
    <xf numFmtId="0" fontId="9" fillId="8" borderId="0" xfId="0" applyFont="1" applyFill="1"/>
    <xf numFmtId="0" fontId="12" fillId="8" borderId="0" xfId="0" applyFont="1" applyFill="1"/>
    <xf numFmtId="0" fontId="7" fillId="8" borderId="0" xfId="0" applyFont="1" applyFill="1"/>
    <xf numFmtId="0" fontId="12" fillId="0" borderId="0" xfId="0" applyFont="1"/>
    <xf numFmtId="0" fontId="9" fillId="0" borderId="0" xfId="0" applyFont="1"/>
    <xf numFmtId="0" fontId="7" fillId="0" borderId="0" xfId="0" applyFont="1"/>
    <xf numFmtId="0" fontId="7" fillId="8" borderId="1" xfId="0" applyFont="1" applyFill="1" applyBorder="1"/>
    <xf numFmtId="0" fontId="7" fillId="8" borderId="2" xfId="0" applyFont="1" applyFill="1" applyBorder="1"/>
    <xf numFmtId="14" fontId="8" fillId="0" borderId="0" xfId="0" applyNumberFormat="1" applyFont="1" applyAlignment="1">
      <alignment horizontal="left"/>
    </xf>
    <xf numFmtId="0" fontId="13" fillId="8" borderId="0" xfId="0" applyFont="1" applyFill="1" applyAlignment="1">
      <alignment horizontal="center" vertical="center"/>
    </xf>
    <xf numFmtId="0" fontId="8" fillId="0" borderId="9" xfId="0" applyFont="1" applyBorder="1" applyAlignment="1">
      <alignment horizontal="center" vertical="center" wrapText="1"/>
    </xf>
    <xf numFmtId="0" fontId="15" fillId="0" borderId="0" xfId="0" applyFont="1"/>
    <xf numFmtId="0" fontId="16" fillId="4" borderId="0" xfId="0" applyFont="1" applyFill="1" applyAlignment="1">
      <alignment horizontal="right" vertical="top"/>
    </xf>
    <xf numFmtId="43" fontId="8" fillId="0" borderId="13" xfId="2" applyFont="1" applyBorder="1"/>
    <xf numFmtId="43" fontId="8" fillId="0" borderId="13" xfId="0" applyNumberFormat="1" applyFont="1" applyBorder="1"/>
    <xf numFmtId="43" fontId="8" fillId="0" borderId="15" xfId="2" applyFont="1" applyBorder="1"/>
    <xf numFmtId="43" fontId="8" fillId="0" borderId="15" xfId="0" applyNumberFormat="1" applyFont="1" applyBorder="1"/>
    <xf numFmtId="10" fontId="8" fillId="0" borderId="15" xfId="3" applyNumberFormat="1" applyFont="1" applyBorder="1"/>
    <xf numFmtId="0" fontId="8" fillId="0" borderId="14" xfId="0" applyFont="1" applyBorder="1"/>
    <xf numFmtId="43" fontId="8" fillId="9" borderId="9" xfId="2" applyFont="1" applyFill="1" applyBorder="1"/>
    <xf numFmtId="43" fontId="0" fillId="0" borderId="0" xfId="0" applyNumberFormat="1"/>
    <xf numFmtId="0" fontId="0" fillId="0" borderId="0" xfId="0" applyAlignment="1">
      <alignment vertical="top" wrapText="1"/>
    </xf>
    <xf numFmtId="0" fontId="12" fillId="0" borderId="0" xfId="0" applyFont="1" applyAlignment="1">
      <alignment vertical="top"/>
    </xf>
    <xf numFmtId="0" fontId="12" fillId="0" borderId="0" xfId="0" applyFont="1" applyAlignment="1">
      <alignment horizontal="center" vertical="top"/>
    </xf>
    <xf numFmtId="43" fontId="8" fillId="0" borderId="0" xfId="2" applyFont="1" applyBorder="1" applyAlignment="1"/>
    <xf numFmtId="164" fontId="8" fillId="0" borderId="0" xfId="0" applyNumberFormat="1" applyFont="1" applyAlignment="1">
      <alignment horizontal="left"/>
    </xf>
    <xf numFmtId="10" fontId="8" fillId="0" borderId="13" xfId="3" applyNumberFormat="1" applyFont="1" applyBorder="1"/>
    <xf numFmtId="43" fontId="8" fillId="3" borderId="13" xfId="2" applyFont="1" applyFill="1" applyBorder="1" applyProtection="1">
      <protection locked="0"/>
    </xf>
    <xf numFmtId="43" fontId="8" fillId="3" borderId="15" xfId="2" applyFont="1" applyFill="1" applyBorder="1" applyProtection="1">
      <protection locked="0"/>
    </xf>
    <xf numFmtId="14" fontId="8" fillId="3" borderId="7" xfId="0" applyNumberFormat="1" applyFont="1" applyFill="1" applyBorder="1" applyProtection="1">
      <protection locked="0"/>
    </xf>
    <xf numFmtId="14" fontId="15" fillId="0" borderId="11" xfId="0" applyNumberFormat="1" applyFont="1" applyBorder="1" applyAlignment="1">
      <alignment horizontal="left"/>
    </xf>
    <xf numFmtId="0" fontId="19" fillId="0" borderId="0" xfId="0" applyFont="1" applyAlignment="1">
      <alignment horizontal="left"/>
    </xf>
    <xf numFmtId="0" fontId="15" fillId="0" borderId="0" xfId="0" applyFont="1" applyAlignment="1">
      <alignment horizontal="left"/>
    </xf>
    <xf numFmtId="0" fontId="15" fillId="0" borderId="10" xfId="0" applyFont="1" applyBorder="1" applyAlignment="1">
      <alignment vertical="top"/>
    </xf>
    <xf numFmtId="43" fontId="8" fillId="0" borderId="13" xfId="2" applyFont="1" applyFill="1" applyBorder="1" applyProtection="1"/>
    <xf numFmtId="43" fontId="8" fillId="0" borderId="15" xfId="2" applyFont="1" applyFill="1" applyBorder="1" applyProtection="1"/>
    <xf numFmtId="43" fontId="8" fillId="0" borderId="16" xfId="2" applyFont="1" applyBorder="1"/>
    <xf numFmtId="43" fontId="8" fillId="3" borderId="20" xfId="2" applyFont="1" applyFill="1" applyBorder="1" applyProtection="1">
      <protection locked="0"/>
    </xf>
    <xf numFmtId="43" fontId="8" fillId="3" borderId="23" xfId="2" applyFont="1" applyFill="1" applyBorder="1" applyProtection="1">
      <protection locked="0"/>
    </xf>
    <xf numFmtId="0" fontId="19" fillId="0" borderId="0" xfId="0" applyFont="1"/>
    <xf numFmtId="43" fontId="8" fillId="0" borderId="25" xfId="2" applyFont="1" applyBorder="1"/>
    <xf numFmtId="43" fontId="8" fillId="9" borderId="9" xfId="2" applyFont="1" applyFill="1" applyBorder="1" applyProtection="1"/>
    <xf numFmtId="10" fontId="8" fillId="0" borderId="19" xfId="3" applyNumberFormat="1" applyFont="1" applyBorder="1"/>
    <xf numFmtId="10" fontId="8" fillId="9" borderId="9" xfId="3" applyNumberFormat="1" applyFont="1" applyFill="1" applyBorder="1"/>
    <xf numFmtId="43" fontId="0" fillId="0" borderId="0" xfId="0" quotePrefix="1" applyNumberFormat="1"/>
    <xf numFmtId="43" fontId="8" fillId="0" borderId="26" xfId="2" applyFont="1" applyBorder="1"/>
    <xf numFmtId="0" fontId="17" fillId="4" borderId="0" xfId="0" applyFont="1" applyFill="1"/>
    <xf numFmtId="43" fontId="8" fillId="0" borderId="13" xfId="2" applyFont="1" applyBorder="1" applyProtection="1"/>
    <xf numFmtId="43" fontId="8" fillId="0" borderId="16" xfId="2" applyFont="1" applyBorder="1" applyProtection="1"/>
    <xf numFmtId="43" fontId="8" fillId="0" borderId="15" xfId="2" applyFont="1" applyBorder="1" applyProtection="1"/>
    <xf numFmtId="10" fontId="8" fillId="0" borderId="13" xfId="3" applyNumberFormat="1" applyFont="1" applyBorder="1" applyProtection="1"/>
    <xf numFmtId="10" fontId="8" fillId="0" borderId="15" xfId="3" applyNumberFormat="1" applyFont="1" applyBorder="1" applyProtection="1"/>
    <xf numFmtId="10" fontId="8" fillId="0" borderId="19" xfId="3" applyNumberFormat="1" applyFont="1" applyBorder="1" applyProtection="1"/>
    <xf numFmtId="10" fontId="8" fillId="9" borderId="9" xfId="3" applyNumberFormat="1" applyFont="1" applyFill="1" applyBorder="1" applyProtection="1"/>
    <xf numFmtId="0" fontId="10" fillId="0" borderId="7" xfId="0" applyFont="1" applyBorder="1"/>
    <xf numFmtId="0" fontId="10" fillId="0" borderId="7" xfId="0" applyFont="1" applyBorder="1" applyAlignment="1">
      <alignment horizontal="left"/>
    </xf>
    <xf numFmtId="0" fontId="8" fillId="10" borderId="0" xfId="0" applyFont="1" applyFill="1" applyAlignment="1">
      <alignment horizontal="left"/>
    </xf>
    <xf numFmtId="49" fontId="8" fillId="2" borderId="0" xfId="0" applyNumberFormat="1" applyFont="1" applyFill="1" applyAlignment="1">
      <alignment horizontal="right"/>
    </xf>
    <xf numFmtId="0" fontId="8" fillId="2" borderId="0" xfId="0" applyFont="1" applyFill="1"/>
    <xf numFmtId="43" fontId="8" fillId="2" borderId="0" xfId="2" applyFont="1" applyFill="1"/>
    <xf numFmtId="43" fontId="8" fillId="2" borderId="7" xfId="2" applyFont="1" applyFill="1" applyBorder="1"/>
    <xf numFmtId="49" fontId="8" fillId="11" borderId="0" xfId="0" applyNumberFormat="1" applyFont="1" applyFill="1" applyAlignment="1">
      <alignment horizontal="right"/>
    </xf>
    <xf numFmtId="0" fontId="8" fillId="11" borderId="0" xfId="0" applyFont="1" applyFill="1"/>
    <xf numFmtId="43" fontId="8" fillId="11" borderId="0" xfId="2" applyFont="1" applyFill="1"/>
    <xf numFmtId="43" fontId="8" fillId="11" borderId="7" xfId="2" applyFont="1" applyFill="1" applyBorder="1"/>
    <xf numFmtId="0" fontId="0" fillId="0" borderId="0" xfId="0" applyAlignment="1">
      <alignment horizontal="left"/>
    </xf>
    <xf numFmtId="0" fontId="11" fillId="0" borderId="9" xfId="0" applyFont="1" applyBorder="1"/>
    <xf numFmtId="0" fontId="15" fillId="0" borderId="0" xfId="0" applyFont="1" applyAlignment="1">
      <alignment horizontal="left" vertical="top" wrapText="1"/>
    </xf>
    <xf numFmtId="0" fontId="7" fillId="8" borderId="0" xfId="0" applyFont="1" applyFill="1" applyAlignment="1">
      <alignment horizontal="center" vertical="center"/>
    </xf>
    <xf numFmtId="0" fontId="15" fillId="0" borderId="0" xfId="0" applyFont="1" applyAlignment="1">
      <alignment horizontal="left" vertical="top"/>
    </xf>
    <xf numFmtId="0" fontId="3" fillId="4" borderId="0" xfId="0" applyFont="1" applyFill="1"/>
    <xf numFmtId="0" fontId="20" fillId="4" borderId="0" xfId="0" applyFont="1" applyFill="1" applyAlignment="1">
      <alignment horizontal="right" vertical="top"/>
    </xf>
    <xf numFmtId="0" fontId="22" fillId="4" borderId="0" xfId="0" applyFont="1" applyFill="1"/>
    <xf numFmtId="0" fontId="9" fillId="4" borderId="0" xfId="0" applyFont="1" applyFill="1" applyAlignment="1">
      <alignment horizontal="right"/>
    </xf>
    <xf numFmtId="0" fontId="23" fillId="4" borderId="0" xfId="0" applyFont="1" applyFill="1"/>
    <xf numFmtId="0" fontId="24" fillId="4" borderId="0" xfId="0" applyFont="1" applyFill="1" applyAlignment="1">
      <alignment horizontal="right" vertical="top"/>
    </xf>
    <xf numFmtId="0" fontId="15" fillId="0" borderId="0" xfId="0" applyFont="1" applyAlignment="1">
      <alignment vertical="top"/>
    </xf>
    <xf numFmtId="0" fontId="18" fillId="0" borderId="0" xfId="0" applyFont="1"/>
    <xf numFmtId="43" fontId="8" fillId="0" borderId="27" xfId="2" applyFont="1" applyFill="1" applyBorder="1" applyProtection="1"/>
    <xf numFmtId="49" fontId="8" fillId="10" borderId="0" xfId="0" applyNumberFormat="1" applyFont="1" applyFill="1" applyAlignment="1">
      <alignment horizontal="right"/>
    </xf>
    <xf numFmtId="0" fontId="8" fillId="10" borderId="0" xfId="0" applyFont="1" applyFill="1"/>
    <xf numFmtId="43" fontId="8" fillId="10" borderId="0" xfId="2" applyFont="1" applyFill="1"/>
    <xf numFmtId="43" fontId="8" fillId="10" borderId="7" xfId="2" applyFont="1" applyFill="1" applyBorder="1"/>
    <xf numFmtId="43" fontId="8" fillId="12" borderId="0" xfId="2" applyFont="1" applyFill="1"/>
    <xf numFmtId="0" fontId="25" fillId="4" borderId="0" xfId="0" applyFont="1" applyFill="1"/>
    <xf numFmtId="0" fontId="26" fillId="4" borderId="0" xfId="0" applyFont="1" applyFill="1"/>
    <xf numFmtId="0" fontId="19" fillId="4" borderId="0" xfId="0" applyFont="1" applyFill="1"/>
    <xf numFmtId="0" fontId="27" fillId="4" borderId="0" xfId="0" applyFont="1" applyFill="1" applyAlignment="1">
      <alignment horizontal="right" vertical="top"/>
    </xf>
    <xf numFmtId="43" fontId="0" fillId="13" borderId="0" xfId="2" applyFont="1" applyFill="1" applyAlignment="1" applyProtection="1">
      <alignment vertical="top"/>
      <protection locked="0"/>
    </xf>
    <xf numFmtId="14" fontId="15" fillId="13" borderId="11" xfId="0" applyNumberFormat="1" applyFont="1" applyFill="1" applyBorder="1" applyAlignment="1" applyProtection="1">
      <alignment horizontal="left"/>
      <protection locked="0"/>
    </xf>
    <xf numFmtId="164" fontId="15" fillId="13" borderId="12" xfId="0" applyNumberFormat="1" applyFont="1" applyFill="1" applyBorder="1" applyAlignment="1" applyProtection="1">
      <alignment horizontal="left"/>
      <protection locked="0"/>
    </xf>
    <xf numFmtId="49" fontId="8" fillId="14" borderId="0" xfId="0" applyNumberFormat="1" applyFont="1" applyFill="1" applyAlignment="1">
      <alignment horizontal="right"/>
    </xf>
    <xf numFmtId="0" fontId="8" fillId="14" borderId="0" xfId="0" applyFont="1" applyFill="1"/>
    <xf numFmtId="43" fontId="8" fillId="14" borderId="0" xfId="2" applyFont="1" applyFill="1"/>
    <xf numFmtId="43" fontId="8" fillId="14" borderId="7" xfId="2" applyFont="1" applyFill="1" applyBorder="1"/>
    <xf numFmtId="43" fontId="8" fillId="0" borderId="0" xfId="2" applyFont="1" applyFill="1"/>
    <xf numFmtId="0" fontId="26" fillId="4" borderId="0" xfId="0" applyFont="1" applyFill="1" applyAlignment="1">
      <alignment vertical="center"/>
    </xf>
    <xf numFmtId="0" fontId="28" fillId="4" borderId="0" xfId="0" applyFont="1" applyFill="1" applyAlignment="1">
      <alignment vertical="center"/>
    </xf>
    <xf numFmtId="0" fontId="29" fillId="4" borderId="0" xfId="0" applyFont="1" applyFill="1"/>
    <xf numFmtId="0" fontId="26" fillId="4" borderId="0" xfId="0" applyFont="1" applyFill="1" applyAlignment="1">
      <alignment horizontal="right" vertical="top"/>
    </xf>
    <xf numFmtId="0" fontId="28" fillId="4" borderId="0" xfId="0" applyFont="1" applyFill="1" applyAlignment="1">
      <alignment horizontal="right" vertical="top"/>
    </xf>
    <xf numFmtId="0" fontId="10" fillId="0" borderId="0" xfId="0" applyFont="1" applyAlignment="1">
      <alignment horizontal="right"/>
    </xf>
    <xf numFmtId="0" fontId="4" fillId="0" borderId="0" xfId="0" applyFont="1" applyAlignment="1">
      <alignment horizontal="left" indent="1"/>
    </xf>
    <xf numFmtId="0" fontId="10" fillId="0" borderId="0" xfId="0" applyFont="1" applyAlignment="1">
      <alignment horizontal="right" indent="1"/>
    </xf>
    <xf numFmtId="0" fontId="0" fillId="0" borderId="0" xfId="0" applyAlignment="1">
      <alignment horizontal="center" wrapText="1"/>
    </xf>
    <xf numFmtId="0" fontId="30" fillId="4" borderId="0" xfId="0" applyFont="1" applyFill="1"/>
    <xf numFmtId="0" fontId="20" fillId="4" borderId="0" xfId="0" applyFont="1" applyFill="1"/>
    <xf numFmtId="0" fontId="24" fillId="4" borderId="0" xfId="0" applyFont="1" applyFill="1"/>
    <xf numFmtId="0" fontId="0" fillId="0" borderId="0" xfId="0" applyAlignment="1">
      <alignment horizontal="left" vertical="top" wrapText="1"/>
    </xf>
    <xf numFmtId="0" fontId="0" fillId="0" borderId="0" xfId="0" applyAlignment="1">
      <alignment horizontal="left" wrapText="1"/>
    </xf>
    <xf numFmtId="0" fontId="5" fillId="0" borderId="1" xfId="0" applyFont="1" applyBorder="1" applyAlignment="1">
      <alignment horizontal="left" vertical="top" wrapText="1"/>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0" fillId="13" borderId="0" xfId="0" applyFill="1" applyAlignment="1" applyProtection="1">
      <alignment horizontal="left"/>
      <protection locked="0"/>
    </xf>
    <xf numFmtId="0" fontId="0" fillId="13" borderId="18" xfId="0" applyFill="1" applyBorder="1" applyAlignment="1" applyProtection="1">
      <alignment horizontal="left"/>
      <protection locked="0"/>
    </xf>
    <xf numFmtId="0" fontId="0" fillId="13" borderId="10" xfId="0" applyFill="1" applyBorder="1" applyAlignment="1" applyProtection="1">
      <alignment horizontal="left"/>
      <protection locked="0"/>
    </xf>
    <xf numFmtId="0" fontId="0" fillId="0" borderId="0" xfId="0" applyAlignment="1">
      <alignment horizontal="left"/>
    </xf>
    <xf numFmtId="0" fontId="10" fillId="0" borderId="7" xfId="0" applyFont="1" applyBorder="1" applyAlignment="1">
      <alignment horizontal="center" vertical="top"/>
    </xf>
    <xf numFmtId="0" fontId="14" fillId="6" borderId="9" xfId="0" applyFont="1" applyFill="1" applyBorder="1" applyAlignment="1">
      <alignment horizontal="left"/>
    </xf>
    <xf numFmtId="0" fontId="14" fillId="6" borderId="14" xfId="0" applyFont="1" applyFill="1" applyBorder="1" applyAlignment="1">
      <alignment horizontal="left"/>
    </xf>
    <xf numFmtId="43" fontId="8" fillId="0" borderId="23" xfId="2" applyFont="1" applyBorder="1" applyAlignment="1">
      <alignment horizontal="center"/>
    </xf>
    <xf numFmtId="43" fontId="8" fillId="0" borderId="24" xfId="2" applyFont="1" applyBorder="1" applyAlignment="1">
      <alignment horizontal="center"/>
    </xf>
    <xf numFmtId="0" fontId="8" fillId="0" borderId="0" xfId="0" applyFont="1" applyAlignment="1">
      <alignment horizontal="center"/>
    </xf>
    <xf numFmtId="0" fontId="14" fillId="7" borderId="0" xfId="0" applyFont="1" applyFill="1" applyAlignment="1">
      <alignment horizontal="left"/>
    </xf>
    <xf numFmtId="43" fontId="8" fillId="9" borderId="14" xfId="2" applyFont="1" applyFill="1" applyBorder="1" applyAlignment="1">
      <alignment horizontal="center"/>
    </xf>
    <xf numFmtId="43" fontId="8" fillId="9" borderId="17" xfId="2" applyFont="1" applyFill="1" applyBorder="1" applyAlignment="1">
      <alignment horizontal="center"/>
    </xf>
    <xf numFmtId="0" fontId="11" fillId="0" borderId="9" xfId="0" applyFont="1" applyBorder="1" applyAlignment="1">
      <alignment horizontal="left"/>
    </xf>
    <xf numFmtId="0" fontId="11" fillId="0" borderId="14" xfId="0" applyFont="1" applyBorder="1" applyAlignment="1">
      <alignment horizontal="left"/>
    </xf>
    <xf numFmtId="0" fontId="11" fillId="0" borderId="9" xfId="0" applyFont="1" applyBorder="1"/>
    <xf numFmtId="0" fontId="11" fillId="0" borderId="14" xfId="0" applyFont="1" applyBorder="1"/>
    <xf numFmtId="0" fontId="14" fillId="6" borderId="9" xfId="0" applyFont="1" applyFill="1" applyBorder="1"/>
    <xf numFmtId="0" fontId="14" fillId="6" borderId="14" xfId="0" applyFont="1" applyFill="1" applyBorder="1"/>
    <xf numFmtId="0" fontId="14" fillId="6" borderId="17" xfId="0" applyFont="1" applyFill="1" applyBorder="1"/>
    <xf numFmtId="0" fontId="14" fillId="6" borderId="17" xfId="0" applyFont="1" applyFill="1" applyBorder="1" applyAlignment="1">
      <alignment horizontal="left"/>
    </xf>
    <xf numFmtId="0" fontId="11" fillId="0" borderId="17" xfId="0" applyFont="1" applyBorder="1" applyAlignment="1">
      <alignment horizontal="left"/>
    </xf>
    <xf numFmtId="0" fontId="14" fillId="5" borderId="9" xfId="0" applyFont="1" applyFill="1" applyBorder="1" applyAlignment="1">
      <alignment horizontal="left"/>
    </xf>
    <xf numFmtId="0" fontId="14" fillId="5" borderId="14" xfId="0" applyFont="1" applyFill="1" applyBorder="1" applyAlignment="1">
      <alignment horizontal="left"/>
    </xf>
    <xf numFmtId="0" fontId="8" fillId="0" borderId="9" xfId="0" applyFont="1" applyBorder="1" applyAlignment="1">
      <alignment horizontal="center" vertical="center" wrapText="1"/>
    </xf>
    <xf numFmtId="0" fontId="14" fillId="5" borderId="9" xfId="0" applyFont="1" applyFill="1" applyBorder="1"/>
    <xf numFmtId="43" fontId="8" fillId="0" borderId="21" xfId="2" applyFont="1" applyBorder="1" applyAlignment="1">
      <alignment horizontal="center"/>
    </xf>
    <xf numFmtId="43" fontId="8" fillId="0" borderId="22" xfId="2" applyFont="1" applyBorder="1" applyAlignment="1">
      <alignment horizontal="center"/>
    </xf>
    <xf numFmtId="0" fontId="10" fillId="0" borderId="4" xfId="0" applyFont="1" applyBorder="1" applyAlignment="1">
      <alignment horizontal="left"/>
    </xf>
    <xf numFmtId="0" fontId="10" fillId="0" borderId="0" xfId="0" applyFont="1" applyAlignment="1">
      <alignment horizontal="left"/>
    </xf>
    <xf numFmtId="165" fontId="10" fillId="0" borderId="0" xfId="0" applyNumberFormat="1" applyFont="1" applyAlignment="1">
      <alignment horizontal="left"/>
    </xf>
    <xf numFmtId="0" fontId="7" fillId="8" borderId="0" xfId="0" applyFont="1" applyFill="1" applyAlignment="1">
      <alignment horizontal="center" vertical="center"/>
    </xf>
    <xf numFmtId="0" fontId="15" fillId="0" borderId="0" xfId="0" applyFont="1" applyAlignment="1">
      <alignment horizontal="left" vertical="top" wrapText="1"/>
    </xf>
    <xf numFmtId="0" fontId="8" fillId="3" borderId="7" xfId="0" applyFont="1" applyFill="1" applyBorder="1" applyAlignment="1" applyProtection="1">
      <alignment horizontal="left"/>
      <protection locked="0"/>
    </xf>
    <xf numFmtId="43" fontId="8" fillId="3" borderId="7" xfId="2" applyFont="1" applyFill="1" applyBorder="1" applyAlignment="1" applyProtection="1">
      <alignment horizontal="right"/>
      <protection locked="0"/>
    </xf>
    <xf numFmtId="0" fontId="8" fillId="0" borderId="0" xfId="0" applyFont="1" applyAlignment="1">
      <alignment horizontal="left" vertical="top"/>
    </xf>
    <xf numFmtId="165" fontId="15" fillId="0" borderId="0" xfId="0" applyNumberFormat="1" applyFont="1" applyAlignment="1">
      <alignment horizontal="left" vertical="top"/>
    </xf>
    <xf numFmtId="165" fontId="15" fillId="0" borderId="7" xfId="0" applyNumberFormat="1" applyFont="1" applyBorder="1" applyAlignment="1">
      <alignment horizontal="left" vertical="top"/>
    </xf>
    <xf numFmtId="0" fontId="10" fillId="10" borderId="0" xfId="0" applyFont="1" applyFill="1" applyAlignment="1">
      <alignment horizontal="left"/>
    </xf>
    <xf numFmtId="0" fontId="24" fillId="4" borderId="0" xfId="0" applyFont="1" applyFill="1" applyAlignment="1">
      <alignment horizontal="right" vertical="top"/>
    </xf>
    <xf numFmtId="0" fontId="15" fillId="0" borderId="0" xfId="0" applyFont="1" applyAlignment="1">
      <alignment horizontal="center" vertical="top" wrapText="1"/>
    </xf>
    <xf numFmtId="0" fontId="18" fillId="0" borderId="0" xfId="0" applyFont="1" applyAlignment="1">
      <alignment horizontal="left"/>
    </xf>
    <xf numFmtId="0" fontId="0" fillId="13" borderId="7" xfId="0" applyFill="1" applyBorder="1" applyAlignment="1" applyProtection="1">
      <alignment horizontal="left"/>
      <protection locked="0"/>
    </xf>
    <xf numFmtId="0" fontId="8" fillId="13" borderId="7" xfId="0" applyFont="1" applyFill="1" applyBorder="1" applyAlignment="1" applyProtection="1">
      <alignment horizontal="left" vertical="top"/>
      <protection locked="0"/>
    </xf>
    <xf numFmtId="0" fontId="12" fillId="8" borderId="0" xfId="0" applyFont="1" applyFill="1" applyAlignment="1">
      <alignment horizontal="left" vertical="top"/>
    </xf>
    <xf numFmtId="165" fontId="21" fillId="3" borderId="0" xfId="0" applyNumberFormat="1" applyFont="1" applyFill="1" applyAlignment="1">
      <alignment horizontal="left" vertical="top"/>
    </xf>
    <xf numFmtId="165" fontId="15" fillId="3" borderId="0" xfId="0" applyNumberFormat="1" applyFont="1" applyFill="1" applyAlignment="1">
      <alignment horizontal="left" vertical="top" wrapText="1"/>
    </xf>
    <xf numFmtId="165" fontId="15" fillId="3" borderId="0" xfId="0" applyNumberFormat="1" applyFont="1" applyFill="1" applyAlignment="1">
      <alignment horizontal="left" vertical="top"/>
    </xf>
    <xf numFmtId="0" fontId="15" fillId="0" borderId="0" xfId="0" applyFont="1" applyAlignment="1">
      <alignment horizontal="left" vertical="top"/>
    </xf>
    <xf numFmtId="0" fontId="20" fillId="4" borderId="0" xfId="0" applyFont="1" applyFill="1" applyAlignment="1">
      <alignment horizontal="right"/>
    </xf>
    <xf numFmtId="0" fontId="15" fillId="13" borderId="7" xfId="0" applyFont="1" applyFill="1" applyBorder="1" applyAlignment="1" applyProtection="1">
      <alignment horizontal="left"/>
      <protection locked="0"/>
    </xf>
    <xf numFmtId="0" fontId="10" fillId="10" borderId="0" xfId="0" applyFont="1" applyFill="1" applyAlignment="1">
      <alignment horizontal="center"/>
    </xf>
    <xf numFmtId="43" fontId="8" fillId="0" borderId="23" xfId="2" applyFont="1" applyBorder="1" applyAlignment="1" applyProtection="1">
      <alignment horizontal="center"/>
    </xf>
    <xf numFmtId="43" fontId="8" fillId="0" borderId="24" xfId="2" applyFont="1" applyBorder="1" applyAlignment="1" applyProtection="1">
      <alignment horizontal="center"/>
    </xf>
    <xf numFmtId="43" fontId="8" fillId="0" borderId="21" xfId="2" applyFont="1" applyBorder="1" applyAlignment="1" applyProtection="1">
      <alignment horizontal="center"/>
    </xf>
    <xf numFmtId="43" fontId="8" fillId="0" borderId="22" xfId="2" applyFont="1" applyBorder="1" applyAlignment="1" applyProtection="1">
      <alignment horizontal="center"/>
    </xf>
    <xf numFmtId="43" fontId="8" fillId="9" borderId="14" xfId="2" applyFont="1" applyFill="1" applyBorder="1" applyAlignment="1" applyProtection="1">
      <alignment horizontal="center"/>
    </xf>
    <xf numFmtId="43" fontId="8" fillId="9" borderId="17" xfId="2" applyFont="1" applyFill="1" applyBorder="1" applyAlignment="1" applyProtection="1">
      <alignment horizontal="center"/>
    </xf>
    <xf numFmtId="0" fontId="10" fillId="10" borderId="0" xfId="0" applyFont="1" applyFill="1" applyAlignment="1">
      <alignment horizontal="right"/>
    </xf>
  </cellXfs>
  <cellStyles count="4">
    <cellStyle name="Comma" xfId="2" builtinId="3"/>
    <cellStyle name="Currency" xfId="1" builtinId="4"/>
    <cellStyle name="Normal" xfId="0" builtinId="0"/>
    <cellStyle name="Percent" xfId="3" builtinId="5"/>
  </cellStyles>
  <dxfs count="0"/>
  <tableStyles count="0" defaultTableStyle="TableStyleMedium2" defaultPivotStyle="PivotStyleLight16"/>
  <colors>
    <mruColors>
      <color rgb="FFAC00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purl.oclc.org/ooxml/officeDocument/relationships/worksheet" Target="worksheets/sheet26.xml"/><Relationship Id="rId21" Type="http://purl.oclc.org/ooxml/officeDocument/relationships/worksheet" Target="worksheets/sheet21.xml"/><Relationship Id="rId42" Type="http://purl.oclc.org/ooxml/officeDocument/relationships/worksheet" Target="worksheets/sheet42.xml"/><Relationship Id="rId47" Type="http://purl.oclc.org/ooxml/officeDocument/relationships/worksheet" Target="worksheets/sheet47.xml"/><Relationship Id="rId63" Type="http://purl.oclc.org/ooxml/officeDocument/relationships/worksheet" Target="worksheets/sheet63.xml"/><Relationship Id="rId68" Type="http://purl.oclc.org/ooxml/officeDocument/relationships/calcChain" Target="calcChain.xml"/><Relationship Id="rId7" Type="http://purl.oclc.org/ooxml/officeDocument/relationships/worksheet" Target="worksheets/sheet7.xml"/><Relationship Id="rId2" Type="http://purl.oclc.org/ooxml/officeDocument/relationships/worksheet" Target="worksheets/sheet2.xml"/><Relationship Id="rId16" Type="http://purl.oclc.org/ooxml/officeDocument/relationships/worksheet" Target="worksheets/sheet16.xml"/><Relationship Id="rId29" Type="http://purl.oclc.org/ooxml/officeDocument/relationships/worksheet" Target="worksheets/sheet29.xml"/><Relationship Id="rId11" Type="http://purl.oclc.org/ooxml/officeDocument/relationships/worksheet" Target="worksheets/sheet11.xml"/><Relationship Id="rId24" Type="http://purl.oclc.org/ooxml/officeDocument/relationships/worksheet" Target="worksheets/sheet24.xml"/><Relationship Id="rId32" Type="http://purl.oclc.org/ooxml/officeDocument/relationships/worksheet" Target="worksheets/sheet32.xml"/><Relationship Id="rId37" Type="http://purl.oclc.org/ooxml/officeDocument/relationships/worksheet" Target="worksheets/sheet37.xml"/><Relationship Id="rId40" Type="http://purl.oclc.org/ooxml/officeDocument/relationships/worksheet" Target="worksheets/sheet40.xml"/><Relationship Id="rId45" Type="http://purl.oclc.org/ooxml/officeDocument/relationships/worksheet" Target="worksheets/sheet45.xml"/><Relationship Id="rId53" Type="http://purl.oclc.org/ooxml/officeDocument/relationships/worksheet" Target="worksheets/sheet53.xml"/><Relationship Id="rId58" Type="http://purl.oclc.org/ooxml/officeDocument/relationships/worksheet" Target="worksheets/sheet58.xml"/><Relationship Id="rId66" Type="http://purl.oclc.org/ooxml/officeDocument/relationships/styles" Target="styles.xml"/><Relationship Id="rId5" Type="http://purl.oclc.org/ooxml/officeDocument/relationships/worksheet" Target="worksheets/sheet5.xml"/><Relationship Id="rId61" Type="http://purl.oclc.org/ooxml/officeDocument/relationships/worksheet" Target="worksheets/sheet61.xml"/><Relationship Id="rId19" Type="http://purl.oclc.org/ooxml/officeDocument/relationships/worksheet" Target="worksheets/sheet19.xml"/><Relationship Id="rId14" Type="http://purl.oclc.org/ooxml/officeDocument/relationships/worksheet" Target="worksheets/sheet14.xml"/><Relationship Id="rId22" Type="http://purl.oclc.org/ooxml/officeDocument/relationships/worksheet" Target="worksheets/sheet22.xml"/><Relationship Id="rId27" Type="http://purl.oclc.org/ooxml/officeDocument/relationships/worksheet" Target="worksheets/sheet27.xml"/><Relationship Id="rId30" Type="http://purl.oclc.org/ooxml/officeDocument/relationships/worksheet" Target="worksheets/sheet30.xml"/><Relationship Id="rId35" Type="http://purl.oclc.org/ooxml/officeDocument/relationships/worksheet" Target="worksheets/sheet35.xml"/><Relationship Id="rId43" Type="http://purl.oclc.org/ooxml/officeDocument/relationships/worksheet" Target="worksheets/sheet43.xml"/><Relationship Id="rId48" Type="http://purl.oclc.org/ooxml/officeDocument/relationships/worksheet" Target="worksheets/sheet48.xml"/><Relationship Id="rId56" Type="http://purl.oclc.org/ooxml/officeDocument/relationships/worksheet" Target="worksheets/sheet56.xml"/><Relationship Id="rId64" Type="http://purl.oclc.org/ooxml/officeDocument/relationships/worksheet" Target="worksheets/sheet64.xml"/><Relationship Id="rId69" Type="http://purl.oclc.org/ooxml/officeDocument/relationships/customXml" Target="../customXml/item1.xml"/><Relationship Id="rId8" Type="http://purl.oclc.org/ooxml/officeDocument/relationships/worksheet" Target="worksheets/sheet8.xml"/><Relationship Id="rId51" Type="http://purl.oclc.org/ooxml/officeDocument/relationships/worksheet" Target="worksheets/sheet51.xml"/><Relationship Id="rId3" Type="http://purl.oclc.org/ooxml/officeDocument/relationships/worksheet" Target="worksheets/sheet3.xml"/><Relationship Id="rId12" Type="http://purl.oclc.org/ooxml/officeDocument/relationships/worksheet" Target="worksheets/sheet12.xml"/><Relationship Id="rId17" Type="http://purl.oclc.org/ooxml/officeDocument/relationships/worksheet" Target="worksheets/sheet17.xml"/><Relationship Id="rId25" Type="http://purl.oclc.org/ooxml/officeDocument/relationships/worksheet" Target="worksheets/sheet25.xml"/><Relationship Id="rId33" Type="http://purl.oclc.org/ooxml/officeDocument/relationships/worksheet" Target="worksheets/sheet33.xml"/><Relationship Id="rId38" Type="http://purl.oclc.org/ooxml/officeDocument/relationships/worksheet" Target="worksheets/sheet38.xml"/><Relationship Id="rId46" Type="http://purl.oclc.org/ooxml/officeDocument/relationships/worksheet" Target="worksheets/sheet46.xml"/><Relationship Id="rId59" Type="http://purl.oclc.org/ooxml/officeDocument/relationships/worksheet" Target="worksheets/sheet59.xml"/><Relationship Id="rId67" Type="http://purl.oclc.org/ooxml/officeDocument/relationships/sharedStrings" Target="sharedStrings.xml"/><Relationship Id="rId20" Type="http://purl.oclc.org/ooxml/officeDocument/relationships/worksheet" Target="worksheets/sheet20.xml"/><Relationship Id="rId41" Type="http://purl.oclc.org/ooxml/officeDocument/relationships/worksheet" Target="worksheets/sheet41.xml"/><Relationship Id="rId54" Type="http://purl.oclc.org/ooxml/officeDocument/relationships/worksheet" Target="worksheets/sheet54.xml"/><Relationship Id="rId62" Type="http://purl.oclc.org/ooxml/officeDocument/relationships/worksheet" Target="worksheets/sheet62.xml"/><Relationship Id="rId1" Type="http://purl.oclc.org/ooxml/officeDocument/relationships/worksheet" Target="worksheets/sheet1.xml"/><Relationship Id="rId6" Type="http://purl.oclc.org/ooxml/officeDocument/relationships/worksheet" Target="worksheets/sheet6.xml"/><Relationship Id="rId15" Type="http://purl.oclc.org/ooxml/officeDocument/relationships/worksheet" Target="worksheets/sheet15.xml"/><Relationship Id="rId23" Type="http://purl.oclc.org/ooxml/officeDocument/relationships/worksheet" Target="worksheets/sheet23.xml"/><Relationship Id="rId28" Type="http://purl.oclc.org/ooxml/officeDocument/relationships/worksheet" Target="worksheets/sheet28.xml"/><Relationship Id="rId36" Type="http://purl.oclc.org/ooxml/officeDocument/relationships/worksheet" Target="worksheets/sheet36.xml"/><Relationship Id="rId49" Type="http://purl.oclc.org/ooxml/officeDocument/relationships/worksheet" Target="worksheets/sheet49.xml"/><Relationship Id="rId57" Type="http://purl.oclc.org/ooxml/officeDocument/relationships/worksheet" Target="worksheets/sheet57.xml"/><Relationship Id="rId10" Type="http://purl.oclc.org/ooxml/officeDocument/relationships/worksheet" Target="worksheets/sheet10.xml"/><Relationship Id="rId31" Type="http://purl.oclc.org/ooxml/officeDocument/relationships/worksheet" Target="worksheets/sheet31.xml"/><Relationship Id="rId44" Type="http://purl.oclc.org/ooxml/officeDocument/relationships/worksheet" Target="worksheets/sheet44.xml"/><Relationship Id="rId52" Type="http://purl.oclc.org/ooxml/officeDocument/relationships/worksheet" Target="worksheets/sheet52.xml"/><Relationship Id="rId60" Type="http://purl.oclc.org/ooxml/officeDocument/relationships/worksheet" Target="worksheets/sheet60.xml"/><Relationship Id="rId65" Type="http://purl.oclc.org/ooxml/officeDocument/relationships/theme" Target="theme/theme1.xml"/><Relationship Id="rId4" Type="http://purl.oclc.org/ooxml/officeDocument/relationships/worksheet" Target="worksheets/sheet4.xml"/><Relationship Id="rId9" Type="http://purl.oclc.org/ooxml/officeDocument/relationships/worksheet" Target="worksheets/sheet9.xml"/><Relationship Id="rId13" Type="http://purl.oclc.org/ooxml/officeDocument/relationships/worksheet" Target="worksheets/sheet13.xml"/><Relationship Id="rId18" Type="http://purl.oclc.org/ooxml/officeDocument/relationships/worksheet" Target="worksheets/sheet18.xml"/><Relationship Id="rId39" Type="http://purl.oclc.org/ooxml/officeDocument/relationships/worksheet" Target="worksheets/sheet39.xml"/><Relationship Id="rId34" Type="http://purl.oclc.org/ooxml/officeDocument/relationships/worksheet" Target="worksheets/sheet34.xml"/><Relationship Id="rId50" Type="http://purl.oclc.org/ooxml/officeDocument/relationships/worksheet" Target="worksheets/sheet50.xml"/><Relationship Id="rId55" Type="http://purl.oclc.org/ooxml/officeDocument/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purl.oclc.org/ooxml/drawingml/chart" xmlns:a="http://purl.oclc.org/ooxml/drawingml/main" xmlns:r="http://purl.oclc.org/ooxml/officeDocument/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Sheet1!$A$2</c:f>
              <c:strCache>
                <c:ptCount val="1"/>
                <c:pt idx="0">
                  <c:v>Work Previously Completed</c:v>
                </c:pt>
              </c:strCache>
            </c:strRef>
          </c:tx>
          <c:spPr>
            <a:ln w="28575" cap="rnd">
              <a:solidFill>
                <a:schemeClr val="accent1"/>
              </a:solidFill>
              <a:round/>
            </a:ln>
            <a:effectLst/>
          </c:spPr>
          <c:marker>
            <c:symbol val="none"/>
          </c:marker>
          <c:cat>
            <c:numRef>
              <c:f>Sheet1!$C$1:$BJ$1</c:f>
              <c:numCache>
                <c:formatCode>General</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Sheet1!$B$2:$BJ$2</c:f>
              <c:numCache>
                <c:formatCode>_(* #,##0.00_);_(* \(#,##0.00\);_(* "-"??_);_(@_)</c:formatCode>
                <c:ptCount val="6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0-5761-440C-BD0E-BA0D7B705C53}"/>
            </c:ext>
          </c:extLst>
        </c:ser>
        <c:ser>
          <c:idx val="1"/>
          <c:order val="1"/>
          <c:tx>
            <c:strRef>
              <c:f>Sheet1!$A$3</c:f>
              <c:strCache>
                <c:ptCount val="1"/>
                <c:pt idx="0">
                  <c:v>Work Completed &amp; Stored This Period</c:v>
                </c:pt>
              </c:strCache>
            </c:strRef>
          </c:tx>
          <c:spPr>
            <a:ln w="28575" cap="rnd">
              <a:solidFill>
                <a:schemeClr val="accent2"/>
              </a:solidFill>
              <a:round/>
            </a:ln>
            <a:effectLst/>
          </c:spPr>
          <c:marker>
            <c:symbol val="none"/>
          </c:marker>
          <c:cat>
            <c:numRef>
              <c:f>Sheet1!$C$1:$BJ$1</c:f>
              <c:numCache>
                <c:formatCode>General</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Sheet1!$B$3:$BJ$3</c:f>
              <c:numCache>
                <c:formatCode>_(* #,##0.00_);_(* \(#,##0.00\);_(* "-"??_);_(@_)</c:formatCode>
                <c:ptCount val="61"/>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1-5761-440C-BD0E-BA0D7B705C53}"/>
            </c:ext>
          </c:extLst>
        </c:ser>
        <c:ser>
          <c:idx val="2"/>
          <c:order val="2"/>
          <c:tx>
            <c:strRef>
              <c:f>Sheet1!$A$4</c:f>
              <c:strCache>
                <c:ptCount val="1"/>
                <c:pt idx="0">
                  <c:v>Adjusted Contract  Sum</c:v>
                </c:pt>
              </c:strCache>
            </c:strRef>
          </c:tx>
          <c:spPr>
            <a:ln w="28575" cap="rnd">
              <a:solidFill>
                <a:schemeClr val="accent3"/>
              </a:solidFill>
              <a:round/>
            </a:ln>
            <a:effectLst/>
          </c:spPr>
          <c:marker>
            <c:symbol val="none"/>
          </c:marker>
          <c:cat>
            <c:numRef>
              <c:f>Sheet1!$C$1:$BJ$1</c:f>
              <c:numCache>
                <c:formatCode>General</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Sheet1!$B$4:$BJ$4</c:f>
              <c:numCache>
                <c:formatCode>_(* #,##0.00_);_(* \(#,##0.00\);_(* "-"??_);_(@_)</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val>
          <c:smooth val="0"/>
          <c:extLst>
            <c:ext xmlns:c16="http://schemas.microsoft.com/office/drawing/2014/chart" uri="{C3380CC4-5D6E-409C-BE32-E72D297353CC}">
              <c16:uniqueId val="{00000002-5761-440C-BD0E-BA0D7B705C53}"/>
            </c:ext>
          </c:extLst>
        </c:ser>
        <c:dLbls>
          <c:showLegendKey val="0"/>
          <c:showVal val="0"/>
          <c:showCatName val="0"/>
          <c:showSerName val="0"/>
          <c:showPercent val="0"/>
          <c:showBubbleSize val="0"/>
        </c:dLbls>
        <c:smooth val="0"/>
        <c:axId val="1083035519"/>
        <c:axId val="1083050079"/>
      </c:lineChart>
      <c:catAx>
        <c:axId val="1083035519"/>
        <c:scaling>
          <c:orientation val="minMax"/>
        </c:scaling>
        <c:delete val="0"/>
        <c:axPos val="b"/>
        <c:numFmt formatCode="General" sourceLinked="1"/>
        <c:majorTickMark val="out"/>
        <c:minorTickMark val="none"/>
        <c:tickLblPos val="nextTo"/>
        <c:spPr>
          <a:noFill/>
          <a:ln w="9525" cap="flat" cmpd="sng" algn="ctr">
            <a:solidFill>
              <a:schemeClr val="tx1">
                <a:lumMod val="15%"/>
                <a:lumOff val="85%"/>
              </a:schemeClr>
            </a:solidFill>
            <a:round/>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1083050079"/>
        <c:crosses val="autoZero"/>
        <c:auto val="1"/>
        <c:lblAlgn val="ctr"/>
        <c:lblOffset val="100"/>
        <c:tickLblSkip val="1"/>
        <c:noMultiLvlLbl val="0"/>
      </c:catAx>
      <c:valAx>
        <c:axId val="1083050079"/>
        <c:scaling>
          <c:orientation val="minMax"/>
        </c:scaling>
        <c:delete val="0"/>
        <c:axPos val="l"/>
        <c:majorGridlines>
          <c:spPr>
            <a:ln w="9525" cap="flat" cmpd="sng" algn="ctr">
              <a:solidFill>
                <a:schemeClr val="tx1">
                  <a:lumMod val="15%"/>
                  <a:lumOff val="85%"/>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crossAx val="1083035519"/>
        <c:crossesAt val="1"/>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
                  <a:lumOff val="35%"/>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
          <a:lumOff val="85%"/>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purl.oclc.org/ooxml/drawingml/main" meth="cycle" id="10">
  <a:schemeClr val="accent1"/>
  <a:schemeClr val="accent2"/>
  <a:schemeClr val="accent3"/>
  <a:schemeClr val="accent4"/>
  <a:schemeClr val="accent5"/>
  <a:schemeClr val="accent6"/>
  <cs:variation/>
  <cs:variation>
    <a:lumMod val="60%"/>
  </cs:variation>
  <cs:variation>
    <a:lumMod val="80%"/>
    <a:lumOff val="20%"/>
  </cs:variation>
  <cs:variation>
    <a:lumMod val="80%"/>
  </cs:variation>
  <cs:variation>
    <a:lumMod val="60%"/>
    <a:lumOff val="40%"/>
  </cs:variation>
  <cs:variation>
    <a:lumMod val="50%"/>
  </cs:variation>
  <cs:variation>
    <a:lumMod val="70%"/>
    <a:lumOff val="30%"/>
  </cs:variation>
  <cs:variation>
    <a:lumMod val="70%"/>
  </cs:variation>
  <cs:variation>
    <a:lumMod val="50%"/>
    <a:lumOff val="50%"/>
  </cs:variation>
</cs:colorStyle>
</file>

<file path=xl/charts/style1.xml><?xml version="1.0" encoding="utf-8"?>
<cs:chartStyle xmlns:cs="http://schemas.microsoft.com/office/drawing/2012/chartStyle" xmlns:a="http://purl.oclc.org/ooxml/drawingml/main" id="201">
  <cs:axisTitle>
    <cs:lnRef idx="0"/>
    <cs:fillRef idx="0"/>
    <cs:effectRef idx="0"/>
    <cs:fontRef idx="minor">
      <a:schemeClr val="tx1">
        <a:lumMod val="65%"/>
        <a:lumOff val="35%"/>
      </a:schemeClr>
    </cs:fontRef>
    <cs:defRPr sz="1000" kern="1200"/>
  </cs:axisTitle>
  <cs:categoryAxis>
    <cs:lnRef idx="0"/>
    <cs:fillRef idx="0"/>
    <cs:effectRef idx="0"/>
    <cs:fontRef idx="minor">
      <a:schemeClr val="tx1">
        <a:lumMod val="65%"/>
        <a:lumOff val="35%"/>
      </a:schemeClr>
    </cs:fontRef>
    <cs:spPr>
      <a:ln w="9525" cap="flat" cmpd="sng" algn="ctr">
        <a:solidFill>
          <a:schemeClr val="tx1">
            <a:lumMod val="15%"/>
            <a:lumOff val="85%"/>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
            <a:lumOff val="85%"/>
          </a:schemeClr>
        </a:solidFill>
        <a:round/>
      </a:ln>
    </cs:spPr>
    <cs:defRPr sz="1000" kern="1200"/>
  </cs:chartArea>
  <cs:dataLabel>
    <cs:lnRef idx="0"/>
    <cs:fillRef idx="0"/>
    <cs:effectRef idx="0"/>
    <cs:fontRef idx="minor">
      <a:schemeClr val="tx1">
        <a:lumMod val="75%"/>
        <a:lumOff val="25%"/>
      </a:schemeClr>
    </cs:fontRef>
    <cs:defRPr sz="900" kern="1200"/>
  </cs:dataLabel>
  <cs:dataLabelCallout>
    <cs:lnRef idx="0"/>
    <cs:fillRef idx="0"/>
    <cs:effectRef idx="0"/>
    <cs:fontRef idx="minor">
      <a:schemeClr val="dk1">
        <a:lumMod val="65%"/>
        <a:lumOff val="35%"/>
      </a:schemeClr>
    </cs:fontRef>
    <cs:spPr>
      <a:solidFill>
        <a:schemeClr val="lt1"/>
      </a:solidFill>
      <a:ln>
        <a:solidFill>
          <a:schemeClr val="dk1">
            <a:lumMod val="25%"/>
            <a:lumOff val="75%"/>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
        <a:lumOff val="35%"/>
      </a:schemeClr>
    </cs:fontRef>
    <cs:spPr>
      <a:noFill/>
      <a:ln w="9525" cap="flat" cmpd="sng" algn="ctr">
        <a:solidFill>
          <a:schemeClr val="tx1">
            <a:lumMod val="15%"/>
            <a:lumOff val="85%"/>
          </a:schemeClr>
        </a:solidFill>
        <a:round/>
      </a:ln>
    </cs:spPr>
    <cs:defRPr sz="900" kern="1200"/>
  </cs:dataTable>
  <cs:downBar>
    <cs:lnRef idx="0"/>
    <cs:fillRef idx="0"/>
    <cs:effectRef idx="0"/>
    <cs:fontRef idx="minor">
      <a:schemeClr val="dk1"/>
    </cs:fontRef>
    <cs:spPr>
      <a:solidFill>
        <a:schemeClr val="dk1">
          <a:lumMod val="65%"/>
          <a:lumOff val="35%"/>
        </a:schemeClr>
      </a:solidFill>
      <a:ln w="9525">
        <a:solidFill>
          <a:schemeClr val="tx1">
            <a:lumMod val="65%"/>
            <a:lumOff val="35%"/>
          </a:schemeClr>
        </a:solidFill>
      </a:ln>
    </cs:spPr>
  </cs:downBar>
  <cs:dropLine>
    <cs:lnRef idx="0"/>
    <cs:fillRef idx="0"/>
    <cs:effectRef idx="0"/>
    <cs:fontRef idx="minor">
      <a:schemeClr val="tx1"/>
    </cs:fontRef>
    <cs:spPr>
      <a:ln w="9525" cap="flat" cmpd="sng" algn="ctr">
        <a:solidFill>
          <a:schemeClr val="tx1">
            <a:lumMod val="35%"/>
            <a:lumOff val="65%"/>
          </a:schemeClr>
        </a:solidFill>
        <a:round/>
      </a:ln>
    </cs:spPr>
  </cs:dropLine>
  <cs:errorBar>
    <cs:lnRef idx="0"/>
    <cs:fillRef idx="0"/>
    <cs:effectRef idx="0"/>
    <cs:fontRef idx="minor">
      <a:schemeClr val="tx1"/>
    </cs:fontRef>
    <cs:spPr>
      <a:ln w="9525" cap="flat" cmpd="sng" algn="ctr">
        <a:solidFill>
          <a:schemeClr val="tx1">
            <a:lumMod val="65%"/>
            <a:lumOff val="35%"/>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
            <a:lumOff val="85%"/>
          </a:schemeClr>
        </a:solidFill>
        <a:round/>
      </a:ln>
    </cs:spPr>
  </cs:gridlineMajor>
  <cs:gridlineMinor>
    <cs:lnRef idx="0"/>
    <cs:fillRef idx="0"/>
    <cs:effectRef idx="0"/>
    <cs:fontRef idx="minor">
      <a:schemeClr val="tx1"/>
    </cs:fontRef>
    <cs:spPr>
      <a:ln w="9525" cap="flat" cmpd="sng" algn="ctr">
        <a:solidFill>
          <a:schemeClr val="tx1">
            <a:lumMod val="5%"/>
            <a:lumOff val="95%"/>
          </a:schemeClr>
        </a:solidFill>
        <a:round/>
      </a:ln>
    </cs:spPr>
  </cs:gridlineMinor>
  <cs:hiLoLine>
    <cs:lnRef idx="0"/>
    <cs:fillRef idx="0"/>
    <cs:effectRef idx="0"/>
    <cs:fontRef idx="minor">
      <a:schemeClr val="tx1"/>
    </cs:fontRef>
    <cs:spPr>
      <a:ln w="9525" cap="flat" cmpd="sng" algn="ctr">
        <a:solidFill>
          <a:schemeClr val="tx1">
            <a:lumMod val="75%"/>
            <a:lumOff val="25%"/>
          </a:schemeClr>
        </a:solidFill>
        <a:round/>
      </a:ln>
    </cs:spPr>
  </cs:hiLoLine>
  <cs:leaderLine>
    <cs:lnRef idx="0"/>
    <cs:fillRef idx="0"/>
    <cs:effectRef idx="0"/>
    <cs:fontRef idx="minor">
      <a:schemeClr val="tx1"/>
    </cs:fontRef>
    <cs:spPr>
      <a:ln w="9525" cap="flat" cmpd="sng" algn="ctr">
        <a:solidFill>
          <a:schemeClr val="tx1">
            <a:lumMod val="35%"/>
            <a:lumOff val="65%"/>
          </a:schemeClr>
        </a:solidFill>
        <a:round/>
      </a:ln>
    </cs:spPr>
  </cs:leaderLine>
  <cs:legend>
    <cs:lnRef idx="0"/>
    <cs:fillRef idx="0"/>
    <cs:effectRef idx="0"/>
    <cs:fontRef idx="minor">
      <a:schemeClr val="tx1">
        <a:lumMod val="65%"/>
        <a:lumOff val="35%"/>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
        <a:lumOff val="35%"/>
      </a:schemeClr>
    </cs:fontRef>
    <cs:defRPr sz="900" kern="1200"/>
  </cs:seriesAxis>
  <cs:seriesLine>
    <cs:lnRef idx="0"/>
    <cs:fillRef idx="0"/>
    <cs:effectRef idx="0"/>
    <cs:fontRef idx="minor">
      <a:schemeClr val="tx1"/>
    </cs:fontRef>
    <cs:spPr>
      <a:ln w="9525" cap="flat" cmpd="sng" algn="ctr">
        <a:solidFill>
          <a:schemeClr val="tx1">
            <a:lumMod val="35%"/>
            <a:lumOff val="65%"/>
          </a:schemeClr>
        </a:solidFill>
        <a:round/>
      </a:ln>
    </cs:spPr>
  </cs:seriesLine>
  <cs:title>
    <cs:lnRef idx="0"/>
    <cs:fillRef idx="0"/>
    <cs:effectRef idx="0"/>
    <cs:fontRef idx="minor">
      <a:schemeClr val="tx1">
        <a:lumMod val="65%"/>
        <a:lumOff val="35%"/>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
        <a:lumOff val="35%"/>
      </a:schemeClr>
    </cs:fontRef>
    <cs:defRPr sz="900" kern="1200"/>
  </cs:trendlineLabel>
  <cs:upBar>
    <cs:lnRef idx="0"/>
    <cs:fillRef idx="0"/>
    <cs:effectRef idx="0"/>
    <cs:fontRef idx="minor">
      <a:schemeClr val="dk1"/>
    </cs:fontRef>
    <cs:spPr>
      <a:solidFill>
        <a:schemeClr val="lt1"/>
      </a:solidFill>
      <a:ln w="9525">
        <a:solidFill>
          <a:schemeClr val="tx1">
            <a:lumMod val="15%"/>
            <a:lumOff val="85%"/>
          </a:schemeClr>
        </a:solidFill>
      </a:ln>
    </cs:spPr>
  </cs:upBar>
  <cs:valueAxis>
    <cs:lnRef idx="0"/>
    <cs:fillRef idx="0"/>
    <cs:effectRef idx="0"/>
    <cs:fontRef idx="minor">
      <a:schemeClr val="tx1">
        <a:lumMod val="65%"/>
        <a:lumOff val="35%"/>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png"/></Relationships>
</file>

<file path=xl/drawings/_rels/drawing10.xml.rels><?xml version="1.0" encoding="UTF-8" standalone="yes"?>
<Relationships xmlns="http://schemas.openxmlformats.org/package/2006/relationships"><Relationship Id="rId1" Type="http://purl.oclc.org/ooxml/officeDocument/relationships/image" Target="../media/image3.jpg"/></Relationships>
</file>

<file path=xl/drawings/_rels/drawing100.xml.rels><?xml version="1.0" encoding="UTF-8" standalone="yes"?>
<Relationships xmlns="http://schemas.openxmlformats.org/package/2006/relationships"><Relationship Id="rId1" Type="http://purl.oclc.org/ooxml/officeDocument/relationships/image" Target="../media/image3.jpg"/></Relationships>
</file>

<file path=xl/drawings/_rels/drawing101.xml.rels><?xml version="1.0" encoding="UTF-8" standalone="yes"?>
<Relationships xmlns="http://schemas.openxmlformats.org/package/2006/relationships"><Relationship Id="rId1" Type="http://purl.oclc.org/ooxml/officeDocument/relationships/image" Target="../media/image4.png"/></Relationships>
</file>

<file path=xl/drawings/_rels/drawing102.xml.rels><?xml version="1.0" encoding="UTF-8" standalone="yes"?>
<Relationships xmlns="http://schemas.openxmlformats.org/package/2006/relationships"><Relationship Id="rId1" Type="http://purl.oclc.org/ooxml/officeDocument/relationships/image" Target="../media/image3.jpg"/></Relationships>
</file>

<file path=xl/drawings/_rels/drawing103.xml.rels><?xml version="1.0" encoding="UTF-8" standalone="yes"?>
<Relationships xmlns="http://schemas.openxmlformats.org/package/2006/relationships"><Relationship Id="rId1" Type="http://purl.oclc.org/ooxml/officeDocument/relationships/image" Target="../media/image4.png"/></Relationships>
</file>

<file path=xl/drawings/_rels/drawing104.xml.rels><?xml version="1.0" encoding="UTF-8" standalone="yes"?>
<Relationships xmlns="http://schemas.openxmlformats.org/package/2006/relationships"><Relationship Id="rId1" Type="http://purl.oclc.org/ooxml/officeDocument/relationships/image" Target="../media/image3.jpg"/></Relationships>
</file>

<file path=xl/drawings/_rels/drawing105.xml.rels><?xml version="1.0" encoding="UTF-8" standalone="yes"?>
<Relationships xmlns="http://schemas.openxmlformats.org/package/2006/relationships"><Relationship Id="rId1" Type="http://purl.oclc.org/ooxml/officeDocument/relationships/image" Target="../media/image4.png"/></Relationships>
</file>

<file path=xl/drawings/_rels/drawing106.xml.rels><?xml version="1.0" encoding="UTF-8" standalone="yes"?>
<Relationships xmlns="http://schemas.openxmlformats.org/package/2006/relationships"><Relationship Id="rId1" Type="http://purl.oclc.org/ooxml/officeDocument/relationships/image" Target="../media/image3.jpg"/></Relationships>
</file>

<file path=xl/drawings/_rels/drawing107.xml.rels><?xml version="1.0" encoding="UTF-8" standalone="yes"?>
<Relationships xmlns="http://schemas.openxmlformats.org/package/2006/relationships"><Relationship Id="rId1" Type="http://purl.oclc.org/ooxml/officeDocument/relationships/image" Target="../media/image4.png"/></Relationships>
</file>

<file path=xl/drawings/_rels/drawing108.xml.rels><?xml version="1.0" encoding="UTF-8" standalone="yes"?>
<Relationships xmlns="http://schemas.openxmlformats.org/package/2006/relationships"><Relationship Id="rId1" Type="http://purl.oclc.org/ooxml/officeDocument/relationships/image" Target="../media/image3.jpg"/></Relationships>
</file>

<file path=xl/drawings/_rels/drawing109.xml.rels><?xml version="1.0" encoding="UTF-8" standalone="yes"?>
<Relationships xmlns="http://schemas.openxmlformats.org/package/2006/relationships"><Relationship Id="rId1" Type="http://purl.oclc.org/ooxml/officeDocument/relationships/image" Target="../media/image4.png"/></Relationships>
</file>

<file path=xl/drawings/_rels/drawing11.xml.rels><?xml version="1.0" encoding="UTF-8" standalone="yes"?>
<Relationships xmlns="http://schemas.openxmlformats.org/package/2006/relationships"><Relationship Id="rId1" Type="http://purl.oclc.org/ooxml/officeDocument/relationships/image" Target="../media/image4.png"/></Relationships>
</file>

<file path=xl/drawings/_rels/drawing110.xml.rels><?xml version="1.0" encoding="UTF-8" standalone="yes"?>
<Relationships xmlns="http://schemas.openxmlformats.org/package/2006/relationships"><Relationship Id="rId1" Type="http://purl.oclc.org/ooxml/officeDocument/relationships/image" Target="../media/image3.jpg"/></Relationships>
</file>

<file path=xl/drawings/_rels/drawing111.xml.rels><?xml version="1.0" encoding="UTF-8" standalone="yes"?>
<Relationships xmlns="http://schemas.openxmlformats.org/package/2006/relationships"><Relationship Id="rId1" Type="http://purl.oclc.org/ooxml/officeDocument/relationships/image" Target="../media/image4.png"/></Relationships>
</file>

<file path=xl/drawings/_rels/drawing112.xml.rels><?xml version="1.0" encoding="UTF-8" standalone="yes"?>
<Relationships xmlns="http://schemas.openxmlformats.org/package/2006/relationships"><Relationship Id="rId1" Type="http://purl.oclc.org/ooxml/officeDocument/relationships/image" Target="../media/image3.jpg"/></Relationships>
</file>

<file path=xl/drawings/_rels/drawing113.xml.rels><?xml version="1.0" encoding="UTF-8" standalone="yes"?>
<Relationships xmlns="http://schemas.openxmlformats.org/package/2006/relationships"><Relationship Id="rId1" Type="http://purl.oclc.org/ooxml/officeDocument/relationships/image" Target="../media/image4.png"/></Relationships>
</file>

<file path=xl/drawings/_rels/drawing114.xml.rels><?xml version="1.0" encoding="UTF-8" standalone="yes"?>
<Relationships xmlns="http://schemas.openxmlformats.org/package/2006/relationships"><Relationship Id="rId1" Type="http://purl.oclc.org/ooxml/officeDocument/relationships/image" Target="../media/image3.jpg"/></Relationships>
</file>

<file path=xl/drawings/_rels/drawing115.xml.rels><?xml version="1.0" encoding="UTF-8" standalone="yes"?>
<Relationships xmlns="http://schemas.openxmlformats.org/package/2006/relationships"><Relationship Id="rId1" Type="http://purl.oclc.org/ooxml/officeDocument/relationships/image" Target="../media/image4.png"/></Relationships>
</file>

<file path=xl/drawings/_rels/drawing116.xml.rels><?xml version="1.0" encoding="UTF-8" standalone="yes"?>
<Relationships xmlns="http://schemas.openxmlformats.org/package/2006/relationships"><Relationship Id="rId1" Type="http://purl.oclc.org/ooxml/officeDocument/relationships/image" Target="../media/image3.jpg"/></Relationships>
</file>

<file path=xl/drawings/_rels/drawing117.xml.rels><?xml version="1.0" encoding="UTF-8" standalone="yes"?>
<Relationships xmlns="http://schemas.openxmlformats.org/package/2006/relationships"><Relationship Id="rId1" Type="http://purl.oclc.org/ooxml/officeDocument/relationships/image" Target="../media/image4.png"/></Relationships>
</file>

<file path=xl/drawings/_rels/drawing118.xml.rels><?xml version="1.0" encoding="UTF-8" standalone="yes"?>
<Relationships xmlns="http://schemas.openxmlformats.org/package/2006/relationships"><Relationship Id="rId1" Type="http://purl.oclc.org/ooxml/officeDocument/relationships/image" Target="../media/image3.jpg"/></Relationships>
</file>

<file path=xl/drawings/_rels/drawing119.xml.rels><?xml version="1.0" encoding="UTF-8" standalone="yes"?>
<Relationships xmlns="http://schemas.openxmlformats.org/package/2006/relationships"><Relationship Id="rId1" Type="http://purl.oclc.org/ooxml/officeDocument/relationships/image" Target="../media/image4.png"/></Relationships>
</file>

<file path=xl/drawings/_rels/drawing12.xml.rels><?xml version="1.0" encoding="UTF-8" standalone="yes"?>
<Relationships xmlns="http://schemas.openxmlformats.org/package/2006/relationships"><Relationship Id="rId1" Type="http://purl.oclc.org/ooxml/officeDocument/relationships/image" Target="../media/image3.jpg"/></Relationships>
</file>

<file path=xl/drawings/_rels/drawing120.xml.rels><?xml version="1.0" encoding="UTF-8" standalone="yes"?>
<Relationships xmlns="http://schemas.openxmlformats.org/package/2006/relationships"><Relationship Id="rId1" Type="http://purl.oclc.org/ooxml/officeDocument/relationships/image" Target="../media/image3.jpg"/></Relationships>
</file>

<file path=xl/drawings/_rels/drawing121.xml.rels><?xml version="1.0" encoding="UTF-8" standalone="yes"?>
<Relationships xmlns="http://schemas.openxmlformats.org/package/2006/relationships"><Relationship Id="rId1" Type="http://purl.oclc.org/ooxml/officeDocument/relationships/image" Target="../media/image4.png"/></Relationships>
</file>

<file path=xl/drawings/_rels/drawing122.xml.rels><?xml version="1.0" encoding="UTF-8" standalone="yes"?>
<Relationships xmlns="http://schemas.openxmlformats.org/package/2006/relationships"><Relationship Id="rId1" Type="http://purl.oclc.org/ooxml/officeDocument/relationships/image" Target="../media/image3.jpg"/></Relationships>
</file>

<file path=xl/drawings/_rels/drawing123.xml.rels><?xml version="1.0" encoding="UTF-8" standalone="yes"?>
<Relationships xmlns="http://schemas.openxmlformats.org/package/2006/relationships"><Relationship Id="rId1" Type="http://purl.oclc.org/ooxml/officeDocument/relationships/image" Target="../media/image4.png"/></Relationships>
</file>

<file path=xl/drawings/_rels/drawing124.xml.rels><?xml version="1.0" encoding="UTF-8" standalone="yes"?>
<Relationships xmlns="http://schemas.openxmlformats.org/package/2006/relationships"><Relationship Id="rId1" Type="http://purl.oclc.org/ooxml/officeDocument/relationships/image" Target="../media/image4.png"/></Relationships>
</file>

<file path=xl/drawings/_rels/drawing13.xml.rels><?xml version="1.0" encoding="UTF-8" standalone="yes"?>
<Relationships xmlns="http://schemas.openxmlformats.org/package/2006/relationships"><Relationship Id="rId1" Type="http://purl.oclc.org/ooxml/officeDocument/relationships/image" Target="../media/image4.png"/></Relationships>
</file>

<file path=xl/drawings/_rels/drawing14.xml.rels><?xml version="1.0" encoding="UTF-8" standalone="yes"?>
<Relationships xmlns="http://schemas.openxmlformats.org/package/2006/relationships"><Relationship Id="rId1" Type="http://purl.oclc.org/ooxml/officeDocument/relationships/image" Target="../media/image3.jpg"/></Relationships>
</file>

<file path=xl/drawings/_rels/drawing15.xml.rels><?xml version="1.0" encoding="UTF-8" standalone="yes"?>
<Relationships xmlns="http://schemas.openxmlformats.org/package/2006/relationships"><Relationship Id="rId1" Type="http://purl.oclc.org/ooxml/officeDocument/relationships/image" Target="../media/image4.png"/></Relationships>
</file>

<file path=xl/drawings/_rels/drawing16.xml.rels><?xml version="1.0" encoding="UTF-8" standalone="yes"?>
<Relationships xmlns="http://schemas.openxmlformats.org/package/2006/relationships"><Relationship Id="rId1" Type="http://purl.oclc.org/ooxml/officeDocument/relationships/image" Target="../media/image3.jpg"/></Relationships>
</file>

<file path=xl/drawings/_rels/drawing17.xml.rels><?xml version="1.0" encoding="UTF-8" standalone="yes"?>
<Relationships xmlns="http://schemas.openxmlformats.org/package/2006/relationships"><Relationship Id="rId1" Type="http://purl.oclc.org/ooxml/officeDocument/relationships/image" Target="../media/image4.png"/></Relationships>
</file>

<file path=xl/drawings/_rels/drawing18.xml.rels><?xml version="1.0" encoding="UTF-8" standalone="yes"?>
<Relationships xmlns="http://schemas.openxmlformats.org/package/2006/relationships"><Relationship Id="rId1" Type="http://purl.oclc.org/ooxml/officeDocument/relationships/image" Target="../media/image3.jpg"/></Relationships>
</file>

<file path=xl/drawings/_rels/drawing19.xml.rels><?xml version="1.0" encoding="UTF-8" standalone="yes"?>
<Relationships xmlns="http://schemas.openxmlformats.org/package/2006/relationships"><Relationship Id="rId1" Type="http://purl.oclc.org/ooxml/officeDocument/relationships/image" Target="../media/image4.png"/></Relationships>
</file>

<file path=xl/drawings/_rels/drawing2.xml.rels><?xml version="1.0" encoding="UTF-8" standalone="yes"?>
<Relationships xmlns="http://schemas.openxmlformats.org/package/2006/relationships"><Relationship Id="rId2" Type="http://purl.oclc.org/ooxml/officeDocument/relationships/image" Target="../media/image3.jpg"/><Relationship Id="rId1" Type="http://purl.oclc.org/ooxml/officeDocument/relationships/chart" Target="../charts/chart1.xml"/></Relationships>
</file>

<file path=xl/drawings/_rels/drawing20.xml.rels><?xml version="1.0" encoding="UTF-8" standalone="yes"?>
<Relationships xmlns="http://schemas.openxmlformats.org/package/2006/relationships"><Relationship Id="rId1" Type="http://purl.oclc.org/ooxml/officeDocument/relationships/image" Target="../media/image3.jpg"/></Relationships>
</file>

<file path=xl/drawings/_rels/drawing21.xml.rels><?xml version="1.0" encoding="UTF-8" standalone="yes"?>
<Relationships xmlns="http://schemas.openxmlformats.org/package/2006/relationships"><Relationship Id="rId1" Type="http://purl.oclc.org/ooxml/officeDocument/relationships/image" Target="../media/image4.png"/></Relationships>
</file>

<file path=xl/drawings/_rels/drawing22.xml.rels><?xml version="1.0" encoding="UTF-8" standalone="yes"?>
<Relationships xmlns="http://schemas.openxmlformats.org/package/2006/relationships"><Relationship Id="rId1" Type="http://purl.oclc.org/ooxml/officeDocument/relationships/image" Target="../media/image3.jpg"/></Relationships>
</file>

<file path=xl/drawings/_rels/drawing23.xml.rels><?xml version="1.0" encoding="UTF-8" standalone="yes"?>
<Relationships xmlns="http://schemas.openxmlformats.org/package/2006/relationships"><Relationship Id="rId1" Type="http://purl.oclc.org/ooxml/officeDocument/relationships/image" Target="../media/image4.png"/></Relationships>
</file>

<file path=xl/drawings/_rels/drawing24.xml.rels><?xml version="1.0" encoding="UTF-8" standalone="yes"?>
<Relationships xmlns="http://schemas.openxmlformats.org/package/2006/relationships"><Relationship Id="rId1" Type="http://purl.oclc.org/ooxml/officeDocument/relationships/image" Target="../media/image3.jpg"/></Relationships>
</file>

<file path=xl/drawings/_rels/drawing25.xml.rels><?xml version="1.0" encoding="UTF-8" standalone="yes"?>
<Relationships xmlns="http://schemas.openxmlformats.org/package/2006/relationships"><Relationship Id="rId1" Type="http://purl.oclc.org/ooxml/officeDocument/relationships/image" Target="../media/image4.png"/></Relationships>
</file>

<file path=xl/drawings/_rels/drawing26.xml.rels><?xml version="1.0" encoding="UTF-8" standalone="yes"?>
<Relationships xmlns="http://schemas.openxmlformats.org/package/2006/relationships"><Relationship Id="rId1" Type="http://purl.oclc.org/ooxml/officeDocument/relationships/image" Target="../media/image3.jpg"/></Relationships>
</file>

<file path=xl/drawings/_rels/drawing27.xml.rels><?xml version="1.0" encoding="UTF-8" standalone="yes"?>
<Relationships xmlns="http://schemas.openxmlformats.org/package/2006/relationships"><Relationship Id="rId1" Type="http://purl.oclc.org/ooxml/officeDocument/relationships/image" Target="../media/image4.png"/></Relationships>
</file>

<file path=xl/drawings/_rels/drawing28.xml.rels><?xml version="1.0" encoding="UTF-8" standalone="yes"?>
<Relationships xmlns="http://schemas.openxmlformats.org/package/2006/relationships"><Relationship Id="rId1" Type="http://purl.oclc.org/ooxml/officeDocument/relationships/image" Target="../media/image3.jpg"/></Relationships>
</file>

<file path=xl/drawings/_rels/drawing29.xml.rels><?xml version="1.0" encoding="UTF-8" standalone="yes"?>
<Relationships xmlns="http://schemas.openxmlformats.org/package/2006/relationships"><Relationship Id="rId1" Type="http://purl.oclc.org/ooxml/officeDocument/relationships/image" Target="../media/image4.png"/></Relationships>
</file>

<file path=xl/drawings/_rels/drawing3.xml.rels><?xml version="1.0" encoding="UTF-8" standalone="yes"?>
<Relationships xmlns="http://schemas.openxmlformats.org/package/2006/relationships"><Relationship Id="rId1" Type="http://purl.oclc.org/ooxml/officeDocument/relationships/image" Target="../media/image4.png"/></Relationships>
</file>

<file path=xl/drawings/_rels/drawing30.xml.rels><?xml version="1.0" encoding="UTF-8" standalone="yes"?>
<Relationships xmlns="http://schemas.openxmlformats.org/package/2006/relationships"><Relationship Id="rId1" Type="http://purl.oclc.org/ooxml/officeDocument/relationships/image" Target="../media/image3.jpg"/></Relationships>
</file>

<file path=xl/drawings/_rels/drawing31.xml.rels><?xml version="1.0" encoding="UTF-8" standalone="yes"?>
<Relationships xmlns="http://schemas.openxmlformats.org/package/2006/relationships"><Relationship Id="rId1" Type="http://purl.oclc.org/ooxml/officeDocument/relationships/image" Target="../media/image4.png"/></Relationships>
</file>

<file path=xl/drawings/_rels/drawing32.xml.rels><?xml version="1.0" encoding="UTF-8" standalone="yes"?>
<Relationships xmlns="http://schemas.openxmlformats.org/package/2006/relationships"><Relationship Id="rId1" Type="http://purl.oclc.org/ooxml/officeDocument/relationships/image" Target="../media/image3.jpg"/></Relationships>
</file>

<file path=xl/drawings/_rels/drawing33.xml.rels><?xml version="1.0" encoding="UTF-8" standalone="yes"?>
<Relationships xmlns="http://schemas.openxmlformats.org/package/2006/relationships"><Relationship Id="rId1" Type="http://purl.oclc.org/ooxml/officeDocument/relationships/image" Target="../media/image4.png"/></Relationships>
</file>

<file path=xl/drawings/_rels/drawing34.xml.rels><?xml version="1.0" encoding="UTF-8" standalone="yes"?>
<Relationships xmlns="http://schemas.openxmlformats.org/package/2006/relationships"><Relationship Id="rId1" Type="http://purl.oclc.org/ooxml/officeDocument/relationships/image" Target="../media/image3.jpg"/></Relationships>
</file>

<file path=xl/drawings/_rels/drawing35.xml.rels><?xml version="1.0" encoding="UTF-8" standalone="yes"?>
<Relationships xmlns="http://schemas.openxmlformats.org/package/2006/relationships"><Relationship Id="rId1" Type="http://purl.oclc.org/ooxml/officeDocument/relationships/image" Target="../media/image4.png"/></Relationships>
</file>

<file path=xl/drawings/_rels/drawing36.xml.rels><?xml version="1.0" encoding="UTF-8" standalone="yes"?>
<Relationships xmlns="http://schemas.openxmlformats.org/package/2006/relationships"><Relationship Id="rId1" Type="http://purl.oclc.org/ooxml/officeDocument/relationships/image" Target="../media/image3.jpg"/></Relationships>
</file>

<file path=xl/drawings/_rels/drawing37.xml.rels><?xml version="1.0" encoding="UTF-8" standalone="yes"?>
<Relationships xmlns="http://schemas.openxmlformats.org/package/2006/relationships"><Relationship Id="rId1" Type="http://purl.oclc.org/ooxml/officeDocument/relationships/image" Target="../media/image4.png"/></Relationships>
</file>

<file path=xl/drawings/_rels/drawing38.xml.rels><?xml version="1.0" encoding="UTF-8" standalone="yes"?>
<Relationships xmlns="http://schemas.openxmlformats.org/package/2006/relationships"><Relationship Id="rId1" Type="http://purl.oclc.org/ooxml/officeDocument/relationships/image" Target="../media/image3.jpg"/></Relationships>
</file>

<file path=xl/drawings/_rels/drawing39.xml.rels><?xml version="1.0" encoding="UTF-8" standalone="yes"?>
<Relationships xmlns="http://schemas.openxmlformats.org/package/2006/relationships"><Relationship Id="rId1" Type="http://purl.oclc.org/ooxml/officeDocument/relationships/image" Target="../media/image4.png"/></Relationships>
</file>

<file path=xl/drawings/_rels/drawing4.xml.rels><?xml version="1.0" encoding="UTF-8" standalone="yes"?>
<Relationships xmlns="http://schemas.openxmlformats.org/package/2006/relationships"><Relationship Id="rId1" Type="http://purl.oclc.org/ooxml/officeDocument/relationships/image" Target="../media/image3.jpg"/></Relationships>
</file>

<file path=xl/drawings/_rels/drawing40.xml.rels><?xml version="1.0" encoding="UTF-8" standalone="yes"?>
<Relationships xmlns="http://schemas.openxmlformats.org/package/2006/relationships"><Relationship Id="rId1" Type="http://purl.oclc.org/ooxml/officeDocument/relationships/image" Target="../media/image3.jpg"/></Relationships>
</file>

<file path=xl/drawings/_rels/drawing41.xml.rels><?xml version="1.0" encoding="UTF-8" standalone="yes"?>
<Relationships xmlns="http://schemas.openxmlformats.org/package/2006/relationships"><Relationship Id="rId1" Type="http://purl.oclc.org/ooxml/officeDocument/relationships/image" Target="../media/image4.png"/></Relationships>
</file>

<file path=xl/drawings/_rels/drawing42.xml.rels><?xml version="1.0" encoding="UTF-8" standalone="yes"?>
<Relationships xmlns="http://schemas.openxmlformats.org/package/2006/relationships"><Relationship Id="rId1" Type="http://purl.oclc.org/ooxml/officeDocument/relationships/image" Target="../media/image3.jpg"/></Relationships>
</file>

<file path=xl/drawings/_rels/drawing43.xml.rels><?xml version="1.0" encoding="UTF-8" standalone="yes"?>
<Relationships xmlns="http://schemas.openxmlformats.org/package/2006/relationships"><Relationship Id="rId1" Type="http://purl.oclc.org/ooxml/officeDocument/relationships/image" Target="../media/image4.png"/></Relationships>
</file>

<file path=xl/drawings/_rels/drawing44.xml.rels><?xml version="1.0" encoding="UTF-8" standalone="yes"?>
<Relationships xmlns="http://schemas.openxmlformats.org/package/2006/relationships"><Relationship Id="rId1" Type="http://purl.oclc.org/ooxml/officeDocument/relationships/image" Target="../media/image3.jpg"/></Relationships>
</file>

<file path=xl/drawings/_rels/drawing45.xml.rels><?xml version="1.0" encoding="UTF-8" standalone="yes"?>
<Relationships xmlns="http://schemas.openxmlformats.org/package/2006/relationships"><Relationship Id="rId1" Type="http://purl.oclc.org/ooxml/officeDocument/relationships/image" Target="../media/image4.png"/></Relationships>
</file>

<file path=xl/drawings/_rels/drawing46.xml.rels><?xml version="1.0" encoding="UTF-8" standalone="yes"?>
<Relationships xmlns="http://schemas.openxmlformats.org/package/2006/relationships"><Relationship Id="rId1" Type="http://purl.oclc.org/ooxml/officeDocument/relationships/image" Target="../media/image3.jpg"/></Relationships>
</file>

<file path=xl/drawings/_rels/drawing47.xml.rels><?xml version="1.0" encoding="UTF-8" standalone="yes"?>
<Relationships xmlns="http://schemas.openxmlformats.org/package/2006/relationships"><Relationship Id="rId1" Type="http://purl.oclc.org/ooxml/officeDocument/relationships/image" Target="../media/image4.png"/></Relationships>
</file>

<file path=xl/drawings/_rels/drawing48.xml.rels><?xml version="1.0" encoding="UTF-8" standalone="yes"?>
<Relationships xmlns="http://schemas.openxmlformats.org/package/2006/relationships"><Relationship Id="rId1" Type="http://purl.oclc.org/ooxml/officeDocument/relationships/image" Target="../media/image3.jpg"/></Relationships>
</file>

<file path=xl/drawings/_rels/drawing49.xml.rels><?xml version="1.0" encoding="UTF-8" standalone="yes"?>
<Relationships xmlns="http://schemas.openxmlformats.org/package/2006/relationships"><Relationship Id="rId1" Type="http://purl.oclc.org/ooxml/officeDocument/relationships/image" Target="../media/image4.png"/></Relationships>
</file>

<file path=xl/drawings/_rels/drawing5.xml.rels><?xml version="1.0" encoding="UTF-8" standalone="yes"?>
<Relationships xmlns="http://schemas.openxmlformats.org/package/2006/relationships"><Relationship Id="rId1" Type="http://purl.oclc.org/ooxml/officeDocument/relationships/image" Target="../media/image4.png"/></Relationships>
</file>

<file path=xl/drawings/_rels/drawing50.xml.rels><?xml version="1.0" encoding="UTF-8" standalone="yes"?>
<Relationships xmlns="http://schemas.openxmlformats.org/package/2006/relationships"><Relationship Id="rId1" Type="http://purl.oclc.org/ooxml/officeDocument/relationships/image" Target="../media/image3.jpg"/></Relationships>
</file>

<file path=xl/drawings/_rels/drawing51.xml.rels><?xml version="1.0" encoding="UTF-8" standalone="yes"?>
<Relationships xmlns="http://schemas.openxmlformats.org/package/2006/relationships"><Relationship Id="rId1" Type="http://purl.oclc.org/ooxml/officeDocument/relationships/image" Target="../media/image4.png"/></Relationships>
</file>

<file path=xl/drawings/_rels/drawing52.xml.rels><?xml version="1.0" encoding="UTF-8" standalone="yes"?>
<Relationships xmlns="http://schemas.openxmlformats.org/package/2006/relationships"><Relationship Id="rId1" Type="http://purl.oclc.org/ooxml/officeDocument/relationships/image" Target="../media/image3.jpg"/></Relationships>
</file>

<file path=xl/drawings/_rels/drawing53.xml.rels><?xml version="1.0" encoding="UTF-8" standalone="yes"?>
<Relationships xmlns="http://schemas.openxmlformats.org/package/2006/relationships"><Relationship Id="rId1" Type="http://purl.oclc.org/ooxml/officeDocument/relationships/image" Target="../media/image4.png"/></Relationships>
</file>

<file path=xl/drawings/_rels/drawing54.xml.rels><?xml version="1.0" encoding="UTF-8" standalone="yes"?>
<Relationships xmlns="http://schemas.openxmlformats.org/package/2006/relationships"><Relationship Id="rId1" Type="http://purl.oclc.org/ooxml/officeDocument/relationships/image" Target="../media/image3.jpg"/></Relationships>
</file>

<file path=xl/drawings/_rels/drawing55.xml.rels><?xml version="1.0" encoding="UTF-8" standalone="yes"?>
<Relationships xmlns="http://schemas.openxmlformats.org/package/2006/relationships"><Relationship Id="rId1" Type="http://purl.oclc.org/ooxml/officeDocument/relationships/image" Target="../media/image4.png"/></Relationships>
</file>

<file path=xl/drawings/_rels/drawing56.xml.rels><?xml version="1.0" encoding="UTF-8" standalone="yes"?>
<Relationships xmlns="http://schemas.openxmlformats.org/package/2006/relationships"><Relationship Id="rId1" Type="http://purl.oclc.org/ooxml/officeDocument/relationships/image" Target="../media/image3.jpg"/></Relationships>
</file>

<file path=xl/drawings/_rels/drawing57.xml.rels><?xml version="1.0" encoding="UTF-8" standalone="yes"?>
<Relationships xmlns="http://schemas.openxmlformats.org/package/2006/relationships"><Relationship Id="rId1" Type="http://purl.oclc.org/ooxml/officeDocument/relationships/image" Target="../media/image4.png"/></Relationships>
</file>

<file path=xl/drawings/_rels/drawing58.xml.rels><?xml version="1.0" encoding="UTF-8" standalone="yes"?>
<Relationships xmlns="http://schemas.openxmlformats.org/package/2006/relationships"><Relationship Id="rId1" Type="http://purl.oclc.org/ooxml/officeDocument/relationships/image" Target="../media/image3.jpg"/></Relationships>
</file>

<file path=xl/drawings/_rels/drawing59.xml.rels><?xml version="1.0" encoding="UTF-8" standalone="yes"?>
<Relationships xmlns="http://schemas.openxmlformats.org/package/2006/relationships"><Relationship Id="rId1" Type="http://purl.oclc.org/ooxml/officeDocument/relationships/image" Target="../media/image4.png"/></Relationships>
</file>

<file path=xl/drawings/_rels/drawing6.xml.rels><?xml version="1.0" encoding="UTF-8" standalone="yes"?>
<Relationships xmlns="http://schemas.openxmlformats.org/package/2006/relationships"><Relationship Id="rId1" Type="http://purl.oclc.org/ooxml/officeDocument/relationships/image" Target="../media/image3.jpg"/></Relationships>
</file>

<file path=xl/drawings/_rels/drawing60.xml.rels><?xml version="1.0" encoding="UTF-8" standalone="yes"?>
<Relationships xmlns="http://schemas.openxmlformats.org/package/2006/relationships"><Relationship Id="rId1" Type="http://purl.oclc.org/ooxml/officeDocument/relationships/image" Target="../media/image3.jpg"/></Relationships>
</file>

<file path=xl/drawings/_rels/drawing61.xml.rels><?xml version="1.0" encoding="UTF-8" standalone="yes"?>
<Relationships xmlns="http://schemas.openxmlformats.org/package/2006/relationships"><Relationship Id="rId1" Type="http://purl.oclc.org/ooxml/officeDocument/relationships/image" Target="../media/image4.png"/></Relationships>
</file>

<file path=xl/drawings/_rels/drawing62.xml.rels><?xml version="1.0" encoding="UTF-8" standalone="yes"?>
<Relationships xmlns="http://schemas.openxmlformats.org/package/2006/relationships"><Relationship Id="rId1" Type="http://purl.oclc.org/ooxml/officeDocument/relationships/image" Target="../media/image3.jpg"/></Relationships>
</file>

<file path=xl/drawings/_rels/drawing63.xml.rels><?xml version="1.0" encoding="UTF-8" standalone="yes"?>
<Relationships xmlns="http://schemas.openxmlformats.org/package/2006/relationships"><Relationship Id="rId1" Type="http://purl.oclc.org/ooxml/officeDocument/relationships/image" Target="../media/image4.png"/></Relationships>
</file>

<file path=xl/drawings/_rels/drawing64.xml.rels><?xml version="1.0" encoding="UTF-8" standalone="yes"?>
<Relationships xmlns="http://schemas.openxmlformats.org/package/2006/relationships"><Relationship Id="rId1" Type="http://purl.oclc.org/ooxml/officeDocument/relationships/image" Target="../media/image3.jpg"/></Relationships>
</file>

<file path=xl/drawings/_rels/drawing65.xml.rels><?xml version="1.0" encoding="UTF-8" standalone="yes"?>
<Relationships xmlns="http://schemas.openxmlformats.org/package/2006/relationships"><Relationship Id="rId1" Type="http://purl.oclc.org/ooxml/officeDocument/relationships/image" Target="../media/image4.png"/></Relationships>
</file>

<file path=xl/drawings/_rels/drawing66.xml.rels><?xml version="1.0" encoding="UTF-8" standalone="yes"?>
<Relationships xmlns="http://schemas.openxmlformats.org/package/2006/relationships"><Relationship Id="rId1" Type="http://purl.oclc.org/ooxml/officeDocument/relationships/image" Target="../media/image3.jpg"/></Relationships>
</file>

<file path=xl/drawings/_rels/drawing67.xml.rels><?xml version="1.0" encoding="UTF-8" standalone="yes"?>
<Relationships xmlns="http://schemas.openxmlformats.org/package/2006/relationships"><Relationship Id="rId1" Type="http://purl.oclc.org/ooxml/officeDocument/relationships/image" Target="../media/image4.png"/></Relationships>
</file>

<file path=xl/drawings/_rels/drawing68.xml.rels><?xml version="1.0" encoding="UTF-8" standalone="yes"?>
<Relationships xmlns="http://schemas.openxmlformats.org/package/2006/relationships"><Relationship Id="rId1" Type="http://purl.oclc.org/ooxml/officeDocument/relationships/image" Target="../media/image3.jpg"/></Relationships>
</file>

<file path=xl/drawings/_rels/drawing69.xml.rels><?xml version="1.0" encoding="UTF-8" standalone="yes"?>
<Relationships xmlns="http://schemas.openxmlformats.org/package/2006/relationships"><Relationship Id="rId1" Type="http://purl.oclc.org/ooxml/officeDocument/relationships/image" Target="../media/image4.png"/></Relationships>
</file>

<file path=xl/drawings/_rels/drawing7.xml.rels><?xml version="1.0" encoding="UTF-8" standalone="yes"?>
<Relationships xmlns="http://schemas.openxmlformats.org/package/2006/relationships"><Relationship Id="rId1" Type="http://purl.oclc.org/ooxml/officeDocument/relationships/image" Target="../media/image4.png"/></Relationships>
</file>

<file path=xl/drawings/_rels/drawing70.xml.rels><?xml version="1.0" encoding="UTF-8" standalone="yes"?>
<Relationships xmlns="http://schemas.openxmlformats.org/package/2006/relationships"><Relationship Id="rId1" Type="http://purl.oclc.org/ooxml/officeDocument/relationships/image" Target="../media/image3.jpg"/></Relationships>
</file>

<file path=xl/drawings/_rels/drawing71.xml.rels><?xml version="1.0" encoding="UTF-8" standalone="yes"?>
<Relationships xmlns="http://schemas.openxmlformats.org/package/2006/relationships"><Relationship Id="rId1" Type="http://purl.oclc.org/ooxml/officeDocument/relationships/image" Target="../media/image4.png"/></Relationships>
</file>

<file path=xl/drawings/_rels/drawing72.xml.rels><?xml version="1.0" encoding="UTF-8" standalone="yes"?>
<Relationships xmlns="http://schemas.openxmlformats.org/package/2006/relationships"><Relationship Id="rId1" Type="http://purl.oclc.org/ooxml/officeDocument/relationships/image" Target="../media/image3.jpg"/></Relationships>
</file>

<file path=xl/drawings/_rels/drawing73.xml.rels><?xml version="1.0" encoding="UTF-8" standalone="yes"?>
<Relationships xmlns="http://schemas.openxmlformats.org/package/2006/relationships"><Relationship Id="rId1" Type="http://purl.oclc.org/ooxml/officeDocument/relationships/image" Target="../media/image4.png"/></Relationships>
</file>

<file path=xl/drawings/_rels/drawing74.xml.rels><?xml version="1.0" encoding="UTF-8" standalone="yes"?>
<Relationships xmlns="http://schemas.openxmlformats.org/package/2006/relationships"><Relationship Id="rId1" Type="http://purl.oclc.org/ooxml/officeDocument/relationships/image" Target="../media/image3.jpg"/></Relationships>
</file>

<file path=xl/drawings/_rels/drawing75.xml.rels><?xml version="1.0" encoding="UTF-8" standalone="yes"?>
<Relationships xmlns="http://schemas.openxmlformats.org/package/2006/relationships"><Relationship Id="rId1" Type="http://purl.oclc.org/ooxml/officeDocument/relationships/image" Target="../media/image4.png"/></Relationships>
</file>

<file path=xl/drawings/_rels/drawing76.xml.rels><?xml version="1.0" encoding="UTF-8" standalone="yes"?>
<Relationships xmlns="http://schemas.openxmlformats.org/package/2006/relationships"><Relationship Id="rId1" Type="http://purl.oclc.org/ooxml/officeDocument/relationships/image" Target="../media/image3.jpg"/></Relationships>
</file>

<file path=xl/drawings/_rels/drawing77.xml.rels><?xml version="1.0" encoding="UTF-8" standalone="yes"?>
<Relationships xmlns="http://schemas.openxmlformats.org/package/2006/relationships"><Relationship Id="rId1" Type="http://purl.oclc.org/ooxml/officeDocument/relationships/image" Target="../media/image4.png"/></Relationships>
</file>

<file path=xl/drawings/_rels/drawing78.xml.rels><?xml version="1.0" encoding="UTF-8" standalone="yes"?>
<Relationships xmlns="http://schemas.openxmlformats.org/package/2006/relationships"><Relationship Id="rId1" Type="http://purl.oclc.org/ooxml/officeDocument/relationships/image" Target="../media/image3.jpg"/></Relationships>
</file>

<file path=xl/drawings/_rels/drawing79.xml.rels><?xml version="1.0" encoding="UTF-8" standalone="yes"?>
<Relationships xmlns="http://schemas.openxmlformats.org/package/2006/relationships"><Relationship Id="rId1" Type="http://purl.oclc.org/ooxml/officeDocument/relationships/image" Target="../media/image4.png"/></Relationships>
</file>

<file path=xl/drawings/_rels/drawing8.xml.rels><?xml version="1.0" encoding="UTF-8" standalone="yes"?>
<Relationships xmlns="http://schemas.openxmlformats.org/package/2006/relationships"><Relationship Id="rId1" Type="http://purl.oclc.org/ooxml/officeDocument/relationships/image" Target="../media/image3.jpg"/></Relationships>
</file>

<file path=xl/drawings/_rels/drawing80.xml.rels><?xml version="1.0" encoding="UTF-8" standalone="yes"?>
<Relationships xmlns="http://schemas.openxmlformats.org/package/2006/relationships"><Relationship Id="rId1" Type="http://purl.oclc.org/ooxml/officeDocument/relationships/image" Target="../media/image3.jpg"/></Relationships>
</file>

<file path=xl/drawings/_rels/drawing81.xml.rels><?xml version="1.0" encoding="UTF-8" standalone="yes"?>
<Relationships xmlns="http://schemas.openxmlformats.org/package/2006/relationships"><Relationship Id="rId1" Type="http://purl.oclc.org/ooxml/officeDocument/relationships/image" Target="../media/image4.png"/></Relationships>
</file>

<file path=xl/drawings/_rels/drawing82.xml.rels><?xml version="1.0" encoding="UTF-8" standalone="yes"?>
<Relationships xmlns="http://schemas.openxmlformats.org/package/2006/relationships"><Relationship Id="rId1" Type="http://purl.oclc.org/ooxml/officeDocument/relationships/image" Target="../media/image3.jpg"/></Relationships>
</file>

<file path=xl/drawings/_rels/drawing83.xml.rels><?xml version="1.0" encoding="UTF-8" standalone="yes"?>
<Relationships xmlns="http://schemas.openxmlformats.org/package/2006/relationships"><Relationship Id="rId1" Type="http://purl.oclc.org/ooxml/officeDocument/relationships/image" Target="../media/image4.png"/></Relationships>
</file>

<file path=xl/drawings/_rels/drawing84.xml.rels><?xml version="1.0" encoding="UTF-8" standalone="yes"?>
<Relationships xmlns="http://schemas.openxmlformats.org/package/2006/relationships"><Relationship Id="rId1" Type="http://purl.oclc.org/ooxml/officeDocument/relationships/image" Target="../media/image3.jpg"/></Relationships>
</file>

<file path=xl/drawings/_rels/drawing85.xml.rels><?xml version="1.0" encoding="UTF-8" standalone="yes"?>
<Relationships xmlns="http://schemas.openxmlformats.org/package/2006/relationships"><Relationship Id="rId1" Type="http://purl.oclc.org/ooxml/officeDocument/relationships/image" Target="../media/image4.png"/></Relationships>
</file>

<file path=xl/drawings/_rels/drawing86.xml.rels><?xml version="1.0" encoding="UTF-8" standalone="yes"?>
<Relationships xmlns="http://schemas.openxmlformats.org/package/2006/relationships"><Relationship Id="rId1" Type="http://purl.oclc.org/ooxml/officeDocument/relationships/image" Target="../media/image3.jpg"/></Relationships>
</file>

<file path=xl/drawings/_rels/drawing87.xml.rels><?xml version="1.0" encoding="UTF-8" standalone="yes"?>
<Relationships xmlns="http://schemas.openxmlformats.org/package/2006/relationships"><Relationship Id="rId1" Type="http://purl.oclc.org/ooxml/officeDocument/relationships/image" Target="../media/image4.png"/></Relationships>
</file>

<file path=xl/drawings/_rels/drawing88.xml.rels><?xml version="1.0" encoding="UTF-8" standalone="yes"?>
<Relationships xmlns="http://schemas.openxmlformats.org/package/2006/relationships"><Relationship Id="rId1" Type="http://purl.oclc.org/ooxml/officeDocument/relationships/image" Target="../media/image3.jpg"/></Relationships>
</file>

<file path=xl/drawings/_rels/drawing89.xml.rels><?xml version="1.0" encoding="UTF-8" standalone="yes"?>
<Relationships xmlns="http://schemas.openxmlformats.org/package/2006/relationships"><Relationship Id="rId1" Type="http://purl.oclc.org/ooxml/officeDocument/relationships/image" Target="../media/image4.png"/></Relationships>
</file>

<file path=xl/drawings/_rels/drawing9.xml.rels><?xml version="1.0" encoding="UTF-8" standalone="yes"?>
<Relationships xmlns="http://schemas.openxmlformats.org/package/2006/relationships"><Relationship Id="rId1" Type="http://purl.oclc.org/ooxml/officeDocument/relationships/image" Target="../media/image4.png"/></Relationships>
</file>

<file path=xl/drawings/_rels/drawing90.xml.rels><?xml version="1.0" encoding="UTF-8" standalone="yes"?>
<Relationships xmlns="http://schemas.openxmlformats.org/package/2006/relationships"><Relationship Id="rId1" Type="http://purl.oclc.org/ooxml/officeDocument/relationships/image" Target="../media/image3.jpg"/></Relationships>
</file>

<file path=xl/drawings/_rels/drawing91.xml.rels><?xml version="1.0" encoding="UTF-8" standalone="yes"?>
<Relationships xmlns="http://schemas.openxmlformats.org/package/2006/relationships"><Relationship Id="rId1" Type="http://purl.oclc.org/ooxml/officeDocument/relationships/image" Target="../media/image4.png"/></Relationships>
</file>

<file path=xl/drawings/_rels/drawing92.xml.rels><?xml version="1.0" encoding="UTF-8" standalone="yes"?>
<Relationships xmlns="http://schemas.openxmlformats.org/package/2006/relationships"><Relationship Id="rId1" Type="http://purl.oclc.org/ooxml/officeDocument/relationships/image" Target="../media/image3.jpg"/></Relationships>
</file>

<file path=xl/drawings/_rels/drawing93.xml.rels><?xml version="1.0" encoding="UTF-8" standalone="yes"?>
<Relationships xmlns="http://schemas.openxmlformats.org/package/2006/relationships"><Relationship Id="rId1" Type="http://purl.oclc.org/ooxml/officeDocument/relationships/image" Target="../media/image4.png"/></Relationships>
</file>

<file path=xl/drawings/_rels/drawing94.xml.rels><?xml version="1.0" encoding="UTF-8" standalone="yes"?>
<Relationships xmlns="http://schemas.openxmlformats.org/package/2006/relationships"><Relationship Id="rId1" Type="http://purl.oclc.org/ooxml/officeDocument/relationships/image" Target="../media/image3.jpg"/></Relationships>
</file>

<file path=xl/drawings/_rels/drawing95.xml.rels><?xml version="1.0" encoding="UTF-8" standalone="yes"?>
<Relationships xmlns="http://schemas.openxmlformats.org/package/2006/relationships"><Relationship Id="rId1" Type="http://purl.oclc.org/ooxml/officeDocument/relationships/image" Target="../media/image4.png"/></Relationships>
</file>

<file path=xl/drawings/_rels/drawing96.xml.rels><?xml version="1.0" encoding="UTF-8" standalone="yes"?>
<Relationships xmlns="http://schemas.openxmlformats.org/package/2006/relationships"><Relationship Id="rId1" Type="http://purl.oclc.org/ooxml/officeDocument/relationships/image" Target="../media/image3.jpg"/></Relationships>
</file>

<file path=xl/drawings/_rels/drawing97.xml.rels><?xml version="1.0" encoding="UTF-8" standalone="yes"?>
<Relationships xmlns="http://schemas.openxmlformats.org/package/2006/relationships"><Relationship Id="rId1" Type="http://purl.oclc.org/ooxml/officeDocument/relationships/image" Target="../media/image4.png"/></Relationships>
</file>

<file path=xl/drawings/_rels/drawing98.xml.rels><?xml version="1.0" encoding="UTF-8" standalone="yes"?>
<Relationships xmlns="http://schemas.openxmlformats.org/package/2006/relationships"><Relationship Id="rId1" Type="http://purl.oclc.org/ooxml/officeDocument/relationships/image" Target="../media/image3.jpg"/></Relationships>
</file>

<file path=xl/drawings/_rels/drawing99.xml.rels><?xml version="1.0" encoding="UTF-8" standalone="yes"?>
<Relationships xmlns="http://schemas.openxmlformats.org/package/2006/relationships"><Relationship Id="rId1" Type="http://purl.oclc.org/ooxml/officeDocument/relationships/image" Target="../media/image4.png"/></Relationships>
</file>

<file path=xl/drawings/_rels/vmlDrawing10.vml.rels><?xml version="1.0" encoding="UTF-8" standalone="yes"?>
<Relationships xmlns="http://schemas.openxmlformats.org/package/2006/relationships"><Relationship Id="rId1" Type="http://purl.oclc.org/ooxml/officeDocument/relationships/image" Target="../media/image5.png"/></Relationships>
</file>

<file path=xl/drawings/_rels/vmlDrawing100.vml.rels><?xml version="1.0" encoding="UTF-8" standalone="yes"?>
<Relationships xmlns="http://schemas.openxmlformats.org/package/2006/relationships"><Relationship Id="rId1" Type="http://purl.oclc.org/ooxml/officeDocument/relationships/image" Target="../media/image5.png"/></Relationships>
</file>

<file path=xl/drawings/_rels/vmlDrawing102.vml.rels><?xml version="1.0" encoding="UTF-8" standalone="yes"?>
<Relationships xmlns="http://schemas.openxmlformats.org/package/2006/relationships"><Relationship Id="rId1" Type="http://purl.oclc.org/ooxml/officeDocument/relationships/image" Target="../media/image5.png"/></Relationships>
</file>

<file path=xl/drawings/_rels/vmlDrawing104.vml.rels><?xml version="1.0" encoding="UTF-8" standalone="yes"?>
<Relationships xmlns="http://schemas.openxmlformats.org/package/2006/relationships"><Relationship Id="rId1" Type="http://purl.oclc.org/ooxml/officeDocument/relationships/image" Target="../media/image5.png"/></Relationships>
</file>

<file path=xl/drawings/_rels/vmlDrawing106.vml.rels><?xml version="1.0" encoding="UTF-8" standalone="yes"?>
<Relationships xmlns="http://schemas.openxmlformats.org/package/2006/relationships"><Relationship Id="rId1" Type="http://purl.oclc.org/ooxml/officeDocument/relationships/image" Target="../media/image5.png"/></Relationships>
</file>

<file path=xl/drawings/_rels/vmlDrawing108.vml.rels><?xml version="1.0" encoding="UTF-8" standalone="yes"?>
<Relationships xmlns="http://schemas.openxmlformats.org/package/2006/relationships"><Relationship Id="rId1" Type="http://purl.oclc.org/ooxml/officeDocument/relationships/image" Target="../media/image5.png"/></Relationships>
</file>

<file path=xl/drawings/_rels/vmlDrawing110.vml.rels><?xml version="1.0" encoding="UTF-8" standalone="yes"?>
<Relationships xmlns="http://schemas.openxmlformats.org/package/2006/relationships"><Relationship Id="rId1" Type="http://purl.oclc.org/ooxml/officeDocument/relationships/image" Target="../media/image5.png"/></Relationships>
</file>

<file path=xl/drawings/_rels/vmlDrawing112.vml.rels><?xml version="1.0" encoding="UTF-8" standalone="yes"?>
<Relationships xmlns="http://schemas.openxmlformats.org/package/2006/relationships"><Relationship Id="rId1" Type="http://purl.oclc.org/ooxml/officeDocument/relationships/image" Target="../media/image5.png"/></Relationships>
</file>

<file path=xl/drawings/_rels/vmlDrawing114.vml.rels><?xml version="1.0" encoding="UTF-8" standalone="yes"?>
<Relationships xmlns="http://schemas.openxmlformats.org/package/2006/relationships"><Relationship Id="rId1" Type="http://purl.oclc.org/ooxml/officeDocument/relationships/image" Target="../media/image5.png"/></Relationships>
</file>

<file path=xl/drawings/_rels/vmlDrawing116.vml.rels><?xml version="1.0" encoding="UTF-8" standalone="yes"?>
<Relationships xmlns="http://schemas.openxmlformats.org/package/2006/relationships"><Relationship Id="rId1" Type="http://purl.oclc.org/ooxml/officeDocument/relationships/image" Target="../media/image5.png"/></Relationships>
</file>

<file path=xl/drawings/_rels/vmlDrawing118.vml.rels><?xml version="1.0" encoding="UTF-8" standalone="yes"?>
<Relationships xmlns="http://schemas.openxmlformats.org/package/2006/relationships"><Relationship Id="rId1" Type="http://purl.oclc.org/ooxml/officeDocument/relationships/image" Target="../media/image5.png"/></Relationships>
</file>

<file path=xl/drawings/_rels/vmlDrawing12.vml.rels><?xml version="1.0" encoding="UTF-8" standalone="yes"?>
<Relationships xmlns="http://schemas.openxmlformats.org/package/2006/relationships"><Relationship Id="rId1" Type="http://purl.oclc.org/ooxml/officeDocument/relationships/image" Target="../media/image5.png"/></Relationships>
</file>

<file path=xl/drawings/_rels/vmlDrawing120.vml.rels><?xml version="1.0" encoding="UTF-8" standalone="yes"?>
<Relationships xmlns="http://schemas.openxmlformats.org/package/2006/relationships"><Relationship Id="rId1" Type="http://purl.oclc.org/ooxml/officeDocument/relationships/image" Target="../media/image5.png"/></Relationships>
</file>

<file path=xl/drawings/_rels/vmlDrawing122.vml.rels><?xml version="1.0" encoding="UTF-8" standalone="yes"?>
<Relationships xmlns="http://schemas.openxmlformats.org/package/2006/relationships"><Relationship Id="rId1" Type="http://purl.oclc.org/ooxml/officeDocument/relationships/image" Target="../media/image5.png"/></Relationships>
</file>

<file path=xl/drawings/_rels/vmlDrawing123.vml.rels><?xml version="1.0" encoding="UTF-8" standalone="yes"?>
<Relationships xmlns="http://schemas.openxmlformats.org/package/2006/relationships"><Relationship Id="rId1" Type="http://purl.oclc.org/ooxml/officeDocument/relationships/image" Target="../media/image5.png"/></Relationships>
</file>

<file path=xl/drawings/_rels/vmlDrawing14.vml.rels><?xml version="1.0" encoding="UTF-8" standalone="yes"?>
<Relationships xmlns="http://schemas.openxmlformats.org/package/2006/relationships"><Relationship Id="rId1" Type="http://purl.oclc.org/ooxml/officeDocument/relationships/image" Target="../media/image5.png"/></Relationships>
</file>

<file path=xl/drawings/_rels/vmlDrawing16.vml.rels><?xml version="1.0" encoding="UTF-8" standalone="yes"?>
<Relationships xmlns="http://schemas.openxmlformats.org/package/2006/relationships"><Relationship Id="rId1" Type="http://purl.oclc.org/ooxml/officeDocument/relationships/image" Target="../media/image5.png"/></Relationships>
</file>

<file path=xl/drawings/_rels/vmlDrawing18.vml.rels><?xml version="1.0" encoding="UTF-8" standalone="yes"?>
<Relationships xmlns="http://schemas.openxmlformats.org/package/2006/relationships"><Relationship Id="rId1" Type="http://purl.oclc.org/ooxml/officeDocument/relationships/image" Target="../media/image5.png"/></Relationships>
</file>

<file path=xl/drawings/_rels/vmlDrawing2.vml.rels><?xml version="1.0" encoding="UTF-8" standalone="yes"?>
<Relationships xmlns="http://schemas.openxmlformats.org/package/2006/relationships"><Relationship Id="rId1" Type="http://purl.oclc.org/ooxml/officeDocument/relationships/image" Target="../media/image5.png"/></Relationships>
</file>

<file path=xl/drawings/_rels/vmlDrawing20.vml.rels><?xml version="1.0" encoding="UTF-8" standalone="yes"?>
<Relationships xmlns="http://schemas.openxmlformats.org/package/2006/relationships"><Relationship Id="rId1" Type="http://purl.oclc.org/ooxml/officeDocument/relationships/image" Target="../media/image5.png"/></Relationships>
</file>

<file path=xl/drawings/_rels/vmlDrawing22.vml.rels><?xml version="1.0" encoding="UTF-8" standalone="yes"?>
<Relationships xmlns="http://schemas.openxmlformats.org/package/2006/relationships"><Relationship Id="rId1" Type="http://purl.oclc.org/ooxml/officeDocument/relationships/image" Target="../media/image5.png"/></Relationships>
</file>

<file path=xl/drawings/_rels/vmlDrawing24.vml.rels><?xml version="1.0" encoding="UTF-8" standalone="yes"?>
<Relationships xmlns="http://schemas.openxmlformats.org/package/2006/relationships"><Relationship Id="rId1" Type="http://purl.oclc.org/ooxml/officeDocument/relationships/image" Target="../media/image5.png"/></Relationships>
</file>

<file path=xl/drawings/_rels/vmlDrawing26.vml.rels><?xml version="1.0" encoding="UTF-8" standalone="yes"?>
<Relationships xmlns="http://schemas.openxmlformats.org/package/2006/relationships"><Relationship Id="rId1" Type="http://purl.oclc.org/ooxml/officeDocument/relationships/image" Target="../media/image5.png"/></Relationships>
</file>

<file path=xl/drawings/_rels/vmlDrawing28.vml.rels><?xml version="1.0" encoding="UTF-8" standalone="yes"?>
<Relationships xmlns="http://schemas.openxmlformats.org/package/2006/relationships"><Relationship Id="rId1" Type="http://purl.oclc.org/ooxml/officeDocument/relationships/image" Target="../media/image5.png"/></Relationships>
</file>

<file path=xl/drawings/_rels/vmlDrawing30.vml.rels><?xml version="1.0" encoding="UTF-8" standalone="yes"?>
<Relationships xmlns="http://schemas.openxmlformats.org/package/2006/relationships"><Relationship Id="rId1" Type="http://purl.oclc.org/ooxml/officeDocument/relationships/image" Target="../media/image5.png"/></Relationships>
</file>

<file path=xl/drawings/_rels/vmlDrawing32.vml.rels><?xml version="1.0" encoding="UTF-8" standalone="yes"?>
<Relationships xmlns="http://schemas.openxmlformats.org/package/2006/relationships"><Relationship Id="rId1" Type="http://purl.oclc.org/ooxml/officeDocument/relationships/image" Target="../media/image5.png"/></Relationships>
</file>

<file path=xl/drawings/_rels/vmlDrawing34.vml.rels><?xml version="1.0" encoding="UTF-8" standalone="yes"?>
<Relationships xmlns="http://schemas.openxmlformats.org/package/2006/relationships"><Relationship Id="rId1" Type="http://purl.oclc.org/ooxml/officeDocument/relationships/image" Target="../media/image5.png"/></Relationships>
</file>

<file path=xl/drawings/_rels/vmlDrawing36.vml.rels><?xml version="1.0" encoding="UTF-8" standalone="yes"?>
<Relationships xmlns="http://schemas.openxmlformats.org/package/2006/relationships"><Relationship Id="rId1" Type="http://purl.oclc.org/ooxml/officeDocument/relationships/image" Target="../media/image5.png"/></Relationships>
</file>

<file path=xl/drawings/_rels/vmlDrawing38.vml.rels><?xml version="1.0" encoding="UTF-8" standalone="yes"?>
<Relationships xmlns="http://schemas.openxmlformats.org/package/2006/relationships"><Relationship Id="rId1" Type="http://purl.oclc.org/ooxml/officeDocument/relationships/image" Target="../media/image5.png"/></Relationships>
</file>

<file path=xl/drawings/_rels/vmlDrawing4.vml.rels><?xml version="1.0" encoding="UTF-8" standalone="yes"?>
<Relationships xmlns="http://schemas.openxmlformats.org/package/2006/relationships"><Relationship Id="rId1" Type="http://purl.oclc.org/ooxml/officeDocument/relationships/image" Target="../media/image5.png"/></Relationships>
</file>

<file path=xl/drawings/_rels/vmlDrawing40.vml.rels><?xml version="1.0" encoding="UTF-8" standalone="yes"?>
<Relationships xmlns="http://schemas.openxmlformats.org/package/2006/relationships"><Relationship Id="rId1" Type="http://purl.oclc.org/ooxml/officeDocument/relationships/image" Target="../media/image5.png"/></Relationships>
</file>

<file path=xl/drawings/_rels/vmlDrawing42.vml.rels><?xml version="1.0" encoding="UTF-8" standalone="yes"?>
<Relationships xmlns="http://schemas.openxmlformats.org/package/2006/relationships"><Relationship Id="rId1" Type="http://purl.oclc.org/ooxml/officeDocument/relationships/image" Target="../media/image5.png"/></Relationships>
</file>

<file path=xl/drawings/_rels/vmlDrawing44.vml.rels><?xml version="1.0" encoding="UTF-8" standalone="yes"?>
<Relationships xmlns="http://schemas.openxmlformats.org/package/2006/relationships"><Relationship Id="rId1" Type="http://purl.oclc.org/ooxml/officeDocument/relationships/image" Target="../media/image5.png"/></Relationships>
</file>

<file path=xl/drawings/_rels/vmlDrawing46.vml.rels><?xml version="1.0" encoding="UTF-8" standalone="yes"?>
<Relationships xmlns="http://schemas.openxmlformats.org/package/2006/relationships"><Relationship Id="rId1" Type="http://purl.oclc.org/ooxml/officeDocument/relationships/image" Target="../media/image5.png"/></Relationships>
</file>

<file path=xl/drawings/_rels/vmlDrawing48.vml.rels><?xml version="1.0" encoding="UTF-8" standalone="yes"?>
<Relationships xmlns="http://schemas.openxmlformats.org/package/2006/relationships"><Relationship Id="rId1" Type="http://purl.oclc.org/ooxml/officeDocument/relationships/image" Target="../media/image5.png"/></Relationships>
</file>

<file path=xl/drawings/_rels/vmlDrawing50.vml.rels><?xml version="1.0" encoding="UTF-8" standalone="yes"?>
<Relationships xmlns="http://schemas.openxmlformats.org/package/2006/relationships"><Relationship Id="rId1" Type="http://purl.oclc.org/ooxml/officeDocument/relationships/image" Target="../media/image5.png"/></Relationships>
</file>

<file path=xl/drawings/_rels/vmlDrawing52.vml.rels><?xml version="1.0" encoding="UTF-8" standalone="yes"?>
<Relationships xmlns="http://schemas.openxmlformats.org/package/2006/relationships"><Relationship Id="rId1" Type="http://purl.oclc.org/ooxml/officeDocument/relationships/image" Target="../media/image5.png"/></Relationships>
</file>

<file path=xl/drawings/_rels/vmlDrawing54.vml.rels><?xml version="1.0" encoding="UTF-8" standalone="yes"?>
<Relationships xmlns="http://schemas.openxmlformats.org/package/2006/relationships"><Relationship Id="rId1" Type="http://purl.oclc.org/ooxml/officeDocument/relationships/image" Target="../media/image5.png"/></Relationships>
</file>

<file path=xl/drawings/_rels/vmlDrawing56.vml.rels><?xml version="1.0" encoding="UTF-8" standalone="yes"?>
<Relationships xmlns="http://schemas.openxmlformats.org/package/2006/relationships"><Relationship Id="rId1" Type="http://purl.oclc.org/ooxml/officeDocument/relationships/image" Target="../media/image5.png"/></Relationships>
</file>

<file path=xl/drawings/_rels/vmlDrawing58.vml.rels><?xml version="1.0" encoding="UTF-8" standalone="yes"?>
<Relationships xmlns="http://schemas.openxmlformats.org/package/2006/relationships"><Relationship Id="rId1" Type="http://purl.oclc.org/ooxml/officeDocument/relationships/image" Target="../media/image5.png"/></Relationships>
</file>

<file path=xl/drawings/_rels/vmlDrawing6.vml.rels><?xml version="1.0" encoding="UTF-8" standalone="yes"?>
<Relationships xmlns="http://schemas.openxmlformats.org/package/2006/relationships"><Relationship Id="rId1" Type="http://purl.oclc.org/ooxml/officeDocument/relationships/image" Target="../media/image5.png"/></Relationships>
</file>

<file path=xl/drawings/_rels/vmlDrawing60.vml.rels><?xml version="1.0" encoding="UTF-8" standalone="yes"?>
<Relationships xmlns="http://schemas.openxmlformats.org/package/2006/relationships"><Relationship Id="rId1" Type="http://purl.oclc.org/ooxml/officeDocument/relationships/image" Target="../media/image5.png"/></Relationships>
</file>

<file path=xl/drawings/_rels/vmlDrawing62.vml.rels><?xml version="1.0" encoding="UTF-8" standalone="yes"?>
<Relationships xmlns="http://schemas.openxmlformats.org/package/2006/relationships"><Relationship Id="rId1" Type="http://purl.oclc.org/ooxml/officeDocument/relationships/image" Target="../media/image5.png"/></Relationships>
</file>

<file path=xl/drawings/_rels/vmlDrawing64.vml.rels><?xml version="1.0" encoding="UTF-8" standalone="yes"?>
<Relationships xmlns="http://schemas.openxmlformats.org/package/2006/relationships"><Relationship Id="rId1" Type="http://purl.oclc.org/ooxml/officeDocument/relationships/image" Target="../media/image5.png"/></Relationships>
</file>

<file path=xl/drawings/_rels/vmlDrawing66.vml.rels><?xml version="1.0" encoding="UTF-8" standalone="yes"?>
<Relationships xmlns="http://schemas.openxmlformats.org/package/2006/relationships"><Relationship Id="rId1" Type="http://purl.oclc.org/ooxml/officeDocument/relationships/image" Target="../media/image5.png"/></Relationships>
</file>

<file path=xl/drawings/_rels/vmlDrawing68.vml.rels><?xml version="1.0" encoding="UTF-8" standalone="yes"?>
<Relationships xmlns="http://schemas.openxmlformats.org/package/2006/relationships"><Relationship Id="rId1" Type="http://purl.oclc.org/ooxml/officeDocument/relationships/image" Target="../media/image5.png"/></Relationships>
</file>

<file path=xl/drawings/_rels/vmlDrawing70.vml.rels><?xml version="1.0" encoding="UTF-8" standalone="yes"?>
<Relationships xmlns="http://schemas.openxmlformats.org/package/2006/relationships"><Relationship Id="rId1" Type="http://purl.oclc.org/ooxml/officeDocument/relationships/image" Target="../media/image5.png"/></Relationships>
</file>

<file path=xl/drawings/_rels/vmlDrawing72.vml.rels><?xml version="1.0" encoding="UTF-8" standalone="yes"?>
<Relationships xmlns="http://schemas.openxmlformats.org/package/2006/relationships"><Relationship Id="rId1" Type="http://purl.oclc.org/ooxml/officeDocument/relationships/image" Target="../media/image5.png"/></Relationships>
</file>

<file path=xl/drawings/_rels/vmlDrawing74.vml.rels><?xml version="1.0" encoding="UTF-8" standalone="yes"?>
<Relationships xmlns="http://schemas.openxmlformats.org/package/2006/relationships"><Relationship Id="rId1" Type="http://purl.oclc.org/ooxml/officeDocument/relationships/image" Target="../media/image5.png"/></Relationships>
</file>

<file path=xl/drawings/_rels/vmlDrawing76.vml.rels><?xml version="1.0" encoding="UTF-8" standalone="yes"?>
<Relationships xmlns="http://schemas.openxmlformats.org/package/2006/relationships"><Relationship Id="rId1" Type="http://purl.oclc.org/ooxml/officeDocument/relationships/image" Target="../media/image5.png"/></Relationships>
</file>

<file path=xl/drawings/_rels/vmlDrawing78.vml.rels><?xml version="1.0" encoding="UTF-8" standalone="yes"?>
<Relationships xmlns="http://schemas.openxmlformats.org/package/2006/relationships"><Relationship Id="rId1" Type="http://purl.oclc.org/ooxml/officeDocument/relationships/image" Target="../media/image5.png"/></Relationships>
</file>

<file path=xl/drawings/_rels/vmlDrawing8.vml.rels><?xml version="1.0" encoding="UTF-8" standalone="yes"?>
<Relationships xmlns="http://schemas.openxmlformats.org/package/2006/relationships"><Relationship Id="rId1" Type="http://purl.oclc.org/ooxml/officeDocument/relationships/image" Target="../media/image5.png"/></Relationships>
</file>

<file path=xl/drawings/_rels/vmlDrawing80.vml.rels><?xml version="1.0" encoding="UTF-8" standalone="yes"?>
<Relationships xmlns="http://schemas.openxmlformats.org/package/2006/relationships"><Relationship Id="rId1" Type="http://purl.oclc.org/ooxml/officeDocument/relationships/image" Target="../media/image5.png"/></Relationships>
</file>

<file path=xl/drawings/_rels/vmlDrawing82.vml.rels><?xml version="1.0" encoding="UTF-8" standalone="yes"?>
<Relationships xmlns="http://schemas.openxmlformats.org/package/2006/relationships"><Relationship Id="rId1" Type="http://purl.oclc.org/ooxml/officeDocument/relationships/image" Target="../media/image5.png"/></Relationships>
</file>

<file path=xl/drawings/_rels/vmlDrawing84.vml.rels><?xml version="1.0" encoding="UTF-8" standalone="yes"?>
<Relationships xmlns="http://schemas.openxmlformats.org/package/2006/relationships"><Relationship Id="rId1" Type="http://purl.oclc.org/ooxml/officeDocument/relationships/image" Target="../media/image5.png"/></Relationships>
</file>

<file path=xl/drawings/_rels/vmlDrawing86.vml.rels><?xml version="1.0" encoding="UTF-8" standalone="yes"?>
<Relationships xmlns="http://schemas.openxmlformats.org/package/2006/relationships"><Relationship Id="rId1" Type="http://purl.oclc.org/ooxml/officeDocument/relationships/image" Target="../media/image5.png"/></Relationships>
</file>

<file path=xl/drawings/_rels/vmlDrawing88.vml.rels><?xml version="1.0" encoding="UTF-8" standalone="yes"?>
<Relationships xmlns="http://schemas.openxmlformats.org/package/2006/relationships"><Relationship Id="rId1" Type="http://purl.oclc.org/ooxml/officeDocument/relationships/image" Target="../media/image5.png"/></Relationships>
</file>

<file path=xl/drawings/_rels/vmlDrawing90.vml.rels><?xml version="1.0" encoding="UTF-8" standalone="yes"?>
<Relationships xmlns="http://schemas.openxmlformats.org/package/2006/relationships"><Relationship Id="rId1" Type="http://purl.oclc.org/ooxml/officeDocument/relationships/image" Target="../media/image5.png"/></Relationships>
</file>

<file path=xl/drawings/_rels/vmlDrawing92.vml.rels><?xml version="1.0" encoding="UTF-8" standalone="yes"?>
<Relationships xmlns="http://schemas.openxmlformats.org/package/2006/relationships"><Relationship Id="rId1" Type="http://purl.oclc.org/ooxml/officeDocument/relationships/image" Target="../media/image5.png"/></Relationships>
</file>

<file path=xl/drawings/_rels/vmlDrawing94.vml.rels><?xml version="1.0" encoding="UTF-8" standalone="yes"?>
<Relationships xmlns="http://schemas.openxmlformats.org/package/2006/relationships"><Relationship Id="rId1" Type="http://purl.oclc.org/ooxml/officeDocument/relationships/image" Target="../media/image5.png"/></Relationships>
</file>

<file path=xl/drawings/_rels/vmlDrawing96.vml.rels><?xml version="1.0" encoding="UTF-8" standalone="yes"?>
<Relationships xmlns="http://schemas.openxmlformats.org/package/2006/relationships"><Relationship Id="rId1" Type="http://purl.oclc.org/ooxml/officeDocument/relationships/image" Target="../media/image5.png"/></Relationships>
</file>

<file path=xl/drawings/_rels/vmlDrawing98.vml.rels><?xml version="1.0" encoding="UTF-8" standalone="yes"?>
<Relationships xmlns="http://schemas.openxmlformats.org/package/2006/relationships"><Relationship Id="rId1" Type="http://purl.oclc.org/ooxml/officeDocument/relationships/image" Target="../media/image5.png"/></Relationships>
</file>

<file path=xl/drawings/drawing1.xml><?xml version="1.0" encoding="utf-8"?>
<xdr:wsDr xmlns:xdr="http://purl.oclc.org/ooxml/drawingml/spreadsheetDrawing" xmlns:a="http://purl.oclc.org/ooxml/drawingml/main">
  <xdr:twoCellAnchor editAs="oneCell">
    <xdr:from>
      <xdr:col>8</xdr:col>
      <xdr:colOff>0</xdr:colOff>
      <xdr:row>20</xdr:row>
      <xdr:rowOff>0</xdr:rowOff>
    </xdr:from>
    <xdr:to>
      <xdr:col>30</xdr:col>
      <xdr:colOff>582978</xdr:colOff>
      <xdr:row>43</xdr:row>
      <xdr:rowOff>86349</xdr:rowOff>
    </xdr:to>
    <xdr:pic>
      <xdr:nvPicPr>
        <xdr:cNvPr id="2" name="Picture 1">
          <a:extLst>
            <a:ext uri="{FF2B5EF4-FFF2-40B4-BE49-F238E27FC236}">
              <a16:creationId xmlns:a16="http://schemas.microsoft.com/office/drawing/2014/main" id="{5DC1FA25-3F25-7ECF-E406-3E58DE4D09A7}"/>
            </a:ext>
          </a:extLst>
        </xdr:cNvPr>
        <xdr:cNvPicPr>
          <a:picLocks noChangeAspect="1"/>
        </xdr:cNvPicPr>
      </xdr:nvPicPr>
      <xdr:blipFill>
        <a:blip xmlns:r="http://purl.oclc.org/ooxml/officeDocument/relationships" r:embed="rId1"/>
        <a:stretch>
          <a:fillRect/>
        </a:stretch>
      </xdr:blipFill>
      <xdr:spPr>
        <a:xfrm>
          <a:off x="4876800" y="3810000"/>
          <a:ext cx="13994178" cy="4467849"/>
        </a:xfrm>
        <a:prstGeom prst="rect">
          <a:avLst/>
        </a:prstGeom>
      </xdr:spPr>
    </xdr:pic>
    <xdr:clientData/>
  </xdr:twoCellAnchor>
  <xdr:twoCellAnchor editAs="oneCell">
    <xdr:from>
      <xdr:col>7</xdr:col>
      <xdr:colOff>533400</xdr:colOff>
      <xdr:row>45</xdr:row>
      <xdr:rowOff>161925</xdr:rowOff>
    </xdr:from>
    <xdr:to>
      <xdr:col>30</xdr:col>
      <xdr:colOff>459146</xdr:colOff>
      <xdr:row>69</xdr:row>
      <xdr:rowOff>29195</xdr:rowOff>
    </xdr:to>
    <xdr:pic>
      <xdr:nvPicPr>
        <xdr:cNvPr id="3" name="Picture 2">
          <a:extLst>
            <a:ext uri="{FF2B5EF4-FFF2-40B4-BE49-F238E27FC236}">
              <a16:creationId xmlns:a16="http://schemas.microsoft.com/office/drawing/2014/main" id="{C7E59FAD-C460-3B9B-9D8A-77D0762E1927}"/>
            </a:ext>
          </a:extLst>
        </xdr:cNvPr>
        <xdr:cNvPicPr>
          <a:picLocks noChangeAspect="1"/>
        </xdr:cNvPicPr>
      </xdr:nvPicPr>
      <xdr:blipFill>
        <a:blip xmlns:r="http://purl.oclc.org/ooxml/officeDocument/relationships" r:embed="rId2"/>
        <a:stretch>
          <a:fillRect/>
        </a:stretch>
      </xdr:blipFill>
      <xdr:spPr>
        <a:xfrm>
          <a:off x="4800600" y="8734425"/>
          <a:ext cx="13946546" cy="4439270"/>
        </a:xfrm>
        <a:prstGeom prst="rect">
          <a:avLst/>
        </a:prstGeom>
      </xdr:spPr>
    </xdr:pic>
    <xdr:clientData/>
  </xdr:twoCellAnchor>
</xdr:wsDr>
</file>

<file path=xl/drawings/drawing10.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C4F1ED78-4035-4CE9-8BDA-1708CFD6D536}"/>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693475</xdr:colOff>
      <xdr:row>70</xdr:row>
      <xdr:rowOff>217714</xdr:rowOff>
    </xdr:to>
    <xdr:pic>
      <xdr:nvPicPr>
        <xdr:cNvPr id="3" name="Picture 2">
          <a:extLst>
            <a:ext uri="{FF2B5EF4-FFF2-40B4-BE49-F238E27FC236}">
              <a16:creationId xmlns:a16="http://schemas.microsoft.com/office/drawing/2014/main" id="{683F3D7C-5C3D-4D46-8B74-55E3350EEC08}"/>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42760" cy="789214"/>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2006600</xdr:colOff>
          <xdr:row>21</xdr:row>
          <xdr:rowOff>63500</xdr:rowOff>
        </xdr:to>
        <xdr:sp macro="" textlink="">
          <xdr:nvSpPr>
            <xdr:cNvPr id="149514" name="Comment 10" hidden="1">
              <a:extLst>
                <a:ext uri="{FF2B5EF4-FFF2-40B4-BE49-F238E27FC236}">
                  <a16:creationId xmlns:a16="http://schemas.microsoft.com/office/drawing/2014/main" id="{0141DFCB-B73C-1A23-E40B-98F1BA9208E8}"/>
                </a:ext>
              </a:extLst>
            </xdr:cNvPr>
            <xdr:cNvSpPr txBox="1">
              <a:spLocks noChangeArrowheads="1"/>
            </xdr:cNvSpPr>
          </xdr:nvSpPr>
          <xdr:spPr bwMode="auto">
            <a:xfrm>
              <a:off x="3276600" y="4381500"/>
              <a:ext cx="18034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114300</xdr:rowOff>
        </xdr:to>
        <xdr:sp macro="" textlink="">
          <xdr:nvSpPr>
            <xdr:cNvPr id="149515" name="Comment 11" hidden="1">
              <a:extLst>
                <a:ext uri="{FF2B5EF4-FFF2-40B4-BE49-F238E27FC236}">
                  <a16:creationId xmlns:a16="http://schemas.microsoft.com/office/drawing/2014/main" id="{9AFC1AC6-9384-D41B-1DB0-EE32126ECD81}"/>
                </a:ext>
              </a:extLst>
            </xdr:cNvPr>
            <xdr:cNvSpPr txBox="1">
              <a:spLocks noChangeArrowheads="1"/>
            </xdr:cNvSpPr>
          </xdr:nvSpPr>
          <xdr:spPr bwMode="auto">
            <a:xfrm>
              <a:off x="3276600" y="4660900"/>
              <a:ext cx="19304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49516" name="Comment 12" hidden="1">
              <a:extLst>
                <a:ext uri="{FF2B5EF4-FFF2-40B4-BE49-F238E27FC236}">
                  <a16:creationId xmlns:a16="http://schemas.microsoft.com/office/drawing/2014/main" id="{2F65B2DE-7E24-A656-A277-CA15306811E8}"/>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00.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83B92F9C-38BF-4E09-9861-98DCCAB1F063}"/>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585107</xdr:colOff>
      <xdr:row>70</xdr:row>
      <xdr:rowOff>190500</xdr:rowOff>
    </xdr:to>
    <xdr:pic>
      <xdr:nvPicPr>
        <xdr:cNvPr id="3" name="Picture 2">
          <a:extLst>
            <a:ext uri="{FF2B5EF4-FFF2-40B4-BE49-F238E27FC236}">
              <a16:creationId xmlns:a16="http://schemas.microsoft.com/office/drawing/2014/main" id="{D32D40E1-4BDD-4352-BDCB-35D54B6D2843}"/>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34392" cy="762000"/>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97639" name="Comment 7" hidden="1">
              <a:extLst>
                <a:ext uri="{FF2B5EF4-FFF2-40B4-BE49-F238E27FC236}">
                  <a16:creationId xmlns:a16="http://schemas.microsoft.com/office/drawing/2014/main" id="{53278574-89DC-49D3-CC82-C34542E90F4E}"/>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97640" name="Comment 8" hidden="1">
              <a:extLst>
                <a:ext uri="{FF2B5EF4-FFF2-40B4-BE49-F238E27FC236}">
                  <a16:creationId xmlns:a16="http://schemas.microsoft.com/office/drawing/2014/main" id="{C2C8B41F-34AD-A3B4-5B7D-F8B2BA55877E}"/>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97641" name="Comment 9" hidden="1">
              <a:extLst>
                <a:ext uri="{FF2B5EF4-FFF2-40B4-BE49-F238E27FC236}">
                  <a16:creationId xmlns:a16="http://schemas.microsoft.com/office/drawing/2014/main" id="{BD3EF979-3CA8-6B00-2B23-5BA8DDF100A6}"/>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01.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44B38EDA-61E2-3309-F3BB-54B61029BB3A}"/>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02.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37B2E6C7-EBB4-4DB4-BD82-3F08C721404A}"/>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693475</xdr:colOff>
      <xdr:row>70</xdr:row>
      <xdr:rowOff>217714</xdr:rowOff>
    </xdr:to>
    <xdr:pic>
      <xdr:nvPicPr>
        <xdr:cNvPr id="3" name="Picture 2">
          <a:extLst>
            <a:ext uri="{FF2B5EF4-FFF2-40B4-BE49-F238E27FC236}">
              <a16:creationId xmlns:a16="http://schemas.microsoft.com/office/drawing/2014/main" id="{68BE6FB6-B3BC-42AB-AE04-1861C5CECF01}"/>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42760" cy="789214"/>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98663" name="Comment 7" hidden="1">
              <a:extLst>
                <a:ext uri="{FF2B5EF4-FFF2-40B4-BE49-F238E27FC236}">
                  <a16:creationId xmlns:a16="http://schemas.microsoft.com/office/drawing/2014/main" id="{3D392F9F-2F63-448D-22AE-781148FA263E}"/>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98664" name="Comment 8" hidden="1">
              <a:extLst>
                <a:ext uri="{FF2B5EF4-FFF2-40B4-BE49-F238E27FC236}">
                  <a16:creationId xmlns:a16="http://schemas.microsoft.com/office/drawing/2014/main" id="{B21566F7-C03A-C56D-8310-274A2B531717}"/>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98665" name="Comment 9" hidden="1">
              <a:extLst>
                <a:ext uri="{FF2B5EF4-FFF2-40B4-BE49-F238E27FC236}">
                  <a16:creationId xmlns:a16="http://schemas.microsoft.com/office/drawing/2014/main" id="{33296CB7-0761-365D-A174-63390F7EC8A4}"/>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03.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B7D31C8F-DEA5-D4C4-2704-E7016FE5D45E}"/>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04.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FF51066F-3B1F-41D4-9149-1D4BAAB48F41}"/>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314177</xdr:colOff>
      <xdr:row>70</xdr:row>
      <xdr:rowOff>122464</xdr:rowOff>
    </xdr:to>
    <xdr:pic>
      <xdr:nvPicPr>
        <xdr:cNvPr id="3" name="Picture 2">
          <a:extLst>
            <a:ext uri="{FF2B5EF4-FFF2-40B4-BE49-F238E27FC236}">
              <a16:creationId xmlns:a16="http://schemas.microsoft.com/office/drawing/2014/main" id="{7EDF7D34-BEAC-4A81-AB82-9379640CA65F}"/>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763462" cy="693964"/>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177800</xdr:colOff>
          <xdr:row>17</xdr:row>
          <xdr:rowOff>165100</xdr:rowOff>
        </xdr:from>
        <xdr:to>
          <xdr:col>3</xdr:col>
          <xdr:colOff>2044700</xdr:colOff>
          <xdr:row>21</xdr:row>
          <xdr:rowOff>50800</xdr:rowOff>
        </xdr:to>
        <xdr:sp macro="" textlink="">
          <xdr:nvSpPr>
            <xdr:cNvPr id="199687" name="Comment 7" hidden="1">
              <a:extLst>
                <a:ext uri="{FF2B5EF4-FFF2-40B4-BE49-F238E27FC236}">
                  <a16:creationId xmlns:a16="http://schemas.microsoft.com/office/drawing/2014/main" id="{37D60019-73A4-AC9F-C1FE-C0E025F42219}"/>
                </a:ext>
              </a:extLst>
            </xdr:cNvPr>
            <xdr:cNvSpPr txBox="1">
              <a:spLocks noChangeArrowheads="1"/>
            </xdr:cNvSpPr>
          </xdr:nvSpPr>
          <xdr:spPr bwMode="auto">
            <a:xfrm>
              <a:off x="3251200" y="4343400"/>
              <a:ext cx="1866900" cy="685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177800</xdr:colOff>
          <xdr:row>18</xdr:row>
          <xdr:rowOff>266700</xdr:rowOff>
        </xdr:from>
        <xdr:to>
          <xdr:col>3</xdr:col>
          <xdr:colOff>2108200</xdr:colOff>
          <xdr:row>23</xdr:row>
          <xdr:rowOff>63500</xdr:rowOff>
        </xdr:to>
        <xdr:sp macro="" textlink="">
          <xdr:nvSpPr>
            <xdr:cNvPr id="199688" name="Comment 8" hidden="1">
              <a:extLst>
                <a:ext uri="{FF2B5EF4-FFF2-40B4-BE49-F238E27FC236}">
                  <a16:creationId xmlns:a16="http://schemas.microsoft.com/office/drawing/2014/main" id="{9E3F8F60-0015-8335-E317-FCA51A584A1B}"/>
                </a:ext>
              </a:extLst>
            </xdr:cNvPr>
            <xdr:cNvSpPr txBox="1">
              <a:spLocks noChangeArrowheads="1"/>
            </xdr:cNvSpPr>
          </xdr:nvSpPr>
          <xdr:spPr bwMode="auto">
            <a:xfrm>
              <a:off x="3251200" y="4660900"/>
              <a:ext cx="1930400" cy="698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177800</xdr:colOff>
          <xdr:row>21</xdr:row>
          <xdr:rowOff>266700</xdr:rowOff>
        </xdr:from>
        <xdr:to>
          <xdr:col>5</xdr:col>
          <xdr:colOff>469900</xdr:colOff>
          <xdr:row>25</xdr:row>
          <xdr:rowOff>177800</xdr:rowOff>
        </xdr:to>
        <xdr:sp macro="" textlink="">
          <xdr:nvSpPr>
            <xdr:cNvPr id="199689" name="Comment 9" hidden="1">
              <a:extLst>
                <a:ext uri="{FF2B5EF4-FFF2-40B4-BE49-F238E27FC236}">
                  <a16:creationId xmlns:a16="http://schemas.microsoft.com/office/drawing/2014/main" id="{48450974-C886-2BCB-1501-31D1EBD98783}"/>
                </a:ext>
              </a:extLst>
            </xdr:cNvPr>
            <xdr:cNvSpPr txBox="1">
              <a:spLocks noChangeArrowheads="1"/>
            </xdr:cNvSpPr>
          </xdr:nvSpPr>
          <xdr:spPr bwMode="auto">
            <a:xfrm>
              <a:off x="6985000" y="5219700"/>
              <a:ext cx="16510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05.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FAC3F17A-F02E-ED07-B53C-42A29B68CD03}"/>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06.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425D02B9-6EF7-4070-B5F3-2207AC581400}"/>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503465</xdr:colOff>
      <xdr:row>70</xdr:row>
      <xdr:rowOff>169998</xdr:rowOff>
    </xdr:to>
    <xdr:pic>
      <xdr:nvPicPr>
        <xdr:cNvPr id="3" name="Picture 2">
          <a:extLst>
            <a:ext uri="{FF2B5EF4-FFF2-40B4-BE49-F238E27FC236}">
              <a16:creationId xmlns:a16="http://schemas.microsoft.com/office/drawing/2014/main" id="{DB1E7702-7731-42C8-97B7-CC5EE812A1A8}"/>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52750" cy="741498"/>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12700</xdr:rowOff>
        </xdr:from>
        <xdr:to>
          <xdr:col>3</xdr:col>
          <xdr:colOff>2082800</xdr:colOff>
          <xdr:row>20</xdr:row>
          <xdr:rowOff>203200</xdr:rowOff>
        </xdr:to>
        <xdr:sp macro="" textlink="">
          <xdr:nvSpPr>
            <xdr:cNvPr id="200708" name="Comment 4" hidden="1">
              <a:extLst>
                <a:ext uri="{FF2B5EF4-FFF2-40B4-BE49-F238E27FC236}">
                  <a16:creationId xmlns:a16="http://schemas.microsoft.com/office/drawing/2014/main" id="{4874C11E-A41F-3C4A-807D-91B27183154B}"/>
                </a:ext>
              </a:extLst>
            </xdr:cNvPr>
            <xdr:cNvSpPr txBox="1">
              <a:spLocks noChangeArrowheads="1"/>
            </xdr:cNvSpPr>
          </xdr:nvSpPr>
          <xdr:spPr bwMode="auto">
            <a:xfrm>
              <a:off x="3276600" y="4191000"/>
              <a:ext cx="18796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101600</xdr:rowOff>
        </xdr:from>
        <xdr:to>
          <xdr:col>3</xdr:col>
          <xdr:colOff>2133600</xdr:colOff>
          <xdr:row>22</xdr:row>
          <xdr:rowOff>50800</xdr:rowOff>
        </xdr:to>
        <xdr:sp macro="" textlink="">
          <xdr:nvSpPr>
            <xdr:cNvPr id="200709" name="Comment 5" hidden="1">
              <a:extLst>
                <a:ext uri="{FF2B5EF4-FFF2-40B4-BE49-F238E27FC236}">
                  <a16:creationId xmlns:a16="http://schemas.microsoft.com/office/drawing/2014/main" id="{C38CC9D8-340B-243B-C19A-CE101626BFE7}"/>
                </a:ext>
              </a:extLst>
            </xdr:cNvPr>
            <xdr:cNvSpPr txBox="1">
              <a:spLocks noChangeArrowheads="1"/>
            </xdr:cNvSpPr>
          </xdr:nvSpPr>
          <xdr:spPr bwMode="auto">
            <a:xfrm>
              <a:off x="3276600" y="4521200"/>
              <a:ext cx="19304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101600</xdr:rowOff>
        </xdr:from>
        <xdr:to>
          <xdr:col>5</xdr:col>
          <xdr:colOff>482600</xdr:colOff>
          <xdr:row>25</xdr:row>
          <xdr:rowOff>12700</xdr:rowOff>
        </xdr:to>
        <xdr:sp macro="" textlink="">
          <xdr:nvSpPr>
            <xdr:cNvPr id="200710" name="Comment 6" hidden="1">
              <a:extLst>
                <a:ext uri="{FF2B5EF4-FFF2-40B4-BE49-F238E27FC236}">
                  <a16:creationId xmlns:a16="http://schemas.microsoft.com/office/drawing/2014/main" id="{01721F57-EB91-163D-91FD-8B7E67CEF997}"/>
                </a:ext>
              </a:extLst>
            </xdr:cNvPr>
            <xdr:cNvSpPr txBox="1">
              <a:spLocks noChangeArrowheads="1"/>
            </xdr:cNvSpPr>
          </xdr:nvSpPr>
          <xdr:spPr bwMode="auto">
            <a:xfrm>
              <a:off x="7010400" y="5080000"/>
              <a:ext cx="1638300" cy="698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07.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3EEE8CD9-9458-5218-541F-72FF3E2C5CDB}"/>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08.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389DD667-B78A-4861-8A43-ADD596F7895B}"/>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639536</xdr:colOff>
      <xdr:row>70</xdr:row>
      <xdr:rowOff>204169</xdr:rowOff>
    </xdr:to>
    <xdr:pic>
      <xdr:nvPicPr>
        <xdr:cNvPr id="3" name="Picture 2">
          <a:extLst>
            <a:ext uri="{FF2B5EF4-FFF2-40B4-BE49-F238E27FC236}">
              <a16:creationId xmlns:a16="http://schemas.microsoft.com/office/drawing/2014/main" id="{34BA7A5A-1181-4D44-8D17-438D9699FEB9}"/>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88821" cy="775669"/>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12700</xdr:rowOff>
        </xdr:from>
        <xdr:to>
          <xdr:col>3</xdr:col>
          <xdr:colOff>2082800</xdr:colOff>
          <xdr:row>20</xdr:row>
          <xdr:rowOff>203200</xdr:rowOff>
        </xdr:to>
        <xdr:sp macro="" textlink="">
          <xdr:nvSpPr>
            <xdr:cNvPr id="201732" name="Comment 4" hidden="1">
              <a:extLst>
                <a:ext uri="{FF2B5EF4-FFF2-40B4-BE49-F238E27FC236}">
                  <a16:creationId xmlns:a16="http://schemas.microsoft.com/office/drawing/2014/main" id="{F60E8050-9DF2-CDC3-147E-C69936D46A67}"/>
                </a:ext>
              </a:extLst>
            </xdr:cNvPr>
            <xdr:cNvSpPr txBox="1">
              <a:spLocks noChangeArrowheads="1"/>
            </xdr:cNvSpPr>
          </xdr:nvSpPr>
          <xdr:spPr bwMode="auto">
            <a:xfrm>
              <a:off x="3276600" y="4191000"/>
              <a:ext cx="18796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101600</xdr:rowOff>
        </xdr:from>
        <xdr:to>
          <xdr:col>3</xdr:col>
          <xdr:colOff>2133600</xdr:colOff>
          <xdr:row>22</xdr:row>
          <xdr:rowOff>50800</xdr:rowOff>
        </xdr:to>
        <xdr:sp macro="" textlink="">
          <xdr:nvSpPr>
            <xdr:cNvPr id="201733" name="Comment 5" hidden="1">
              <a:extLst>
                <a:ext uri="{FF2B5EF4-FFF2-40B4-BE49-F238E27FC236}">
                  <a16:creationId xmlns:a16="http://schemas.microsoft.com/office/drawing/2014/main" id="{A7F1EC16-8EF3-5811-3E3A-01E56CE1E0E4}"/>
                </a:ext>
              </a:extLst>
            </xdr:cNvPr>
            <xdr:cNvSpPr txBox="1">
              <a:spLocks noChangeArrowheads="1"/>
            </xdr:cNvSpPr>
          </xdr:nvSpPr>
          <xdr:spPr bwMode="auto">
            <a:xfrm>
              <a:off x="3276600" y="4521200"/>
              <a:ext cx="19304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101600</xdr:rowOff>
        </xdr:from>
        <xdr:to>
          <xdr:col>5</xdr:col>
          <xdr:colOff>482600</xdr:colOff>
          <xdr:row>25</xdr:row>
          <xdr:rowOff>12700</xdr:rowOff>
        </xdr:to>
        <xdr:sp macro="" textlink="">
          <xdr:nvSpPr>
            <xdr:cNvPr id="201734" name="Comment 6" hidden="1">
              <a:extLst>
                <a:ext uri="{FF2B5EF4-FFF2-40B4-BE49-F238E27FC236}">
                  <a16:creationId xmlns:a16="http://schemas.microsoft.com/office/drawing/2014/main" id="{5F8C1579-5F9F-6E0A-00E2-218386625BAC}"/>
                </a:ext>
              </a:extLst>
            </xdr:cNvPr>
            <xdr:cNvSpPr txBox="1">
              <a:spLocks noChangeArrowheads="1"/>
            </xdr:cNvSpPr>
          </xdr:nvSpPr>
          <xdr:spPr bwMode="auto">
            <a:xfrm>
              <a:off x="7010400" y="5080000"/>
              <a:ext cx="1638300" cy="698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09.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B64DB852-27FB-3972-1549-85B0B547DF98}"/>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1.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BFEE909C-58B1-FEB6-B67E-6CF8E0C50D36}"/>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10.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4950CE18-41E6-4F18-886C-A97ECE996F91}"/>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598715</xdr:colOff>
      <xdr:row>70</xdr:row>
      <xdr:rowOff>193918</xdr:rowOff>
    </xdr:to>
    <xdr:pic>
      <xdr:nvPicPr>
        <xdr:cNvPr id="3" name="Picture 2">
          <a:extLst>
            <a:ext uri="{FF2B5EF4-FFF2-40B4-BE49-F238E27FC236}">
              <a16:creationId xmlns:a16="http://schemas.microsoft.com/office/drawing/2014/main" id="{F84F2E86-9DE4-4803-A37E-36C0846D1503}"/>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48000" cy="765418"/>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25400</xdr:rowOff>
        </xdr:from>
        <xdr:to>
          <xdr:col>3</xdr:col>
          <xdr:colOff>2082800</xdr:colOff>
          <xdr:row>20</xdr:row>
          <xdr:rowOff>228600</xdr:rowOff>
        </xdr:to>
        <xdr:sp macro="" textlink="">
          <xdr:nvSpPr>
            <xdr:cNvPr id="202756" name="Comment 4" hidden="1">
              <a:extLst>
                <a:ext uri="{FF2B5EF4-FFF2-40B4-BE49-F238E27FC236}">
                  <a16:creationId xmlns:a16="http://schemas.microsoft.com/office/drawing/2014/main" id="{64EFDE0C-CCBC-D313-125E-494D375CC971}"/>
                </a:ext>
              </a:extLst>
            </xdr:cNvPr>
            <xdr:cNvSpPr txBox="1">
              <a:spLocks noChangeArrowheads="1"/>
            </xdr:cNvSpPr>
          </xdr:nvSpPr>
          <xdr:spPr bwMode="auto">
            <a:xfrm>
              <a:off x="3276600" y="4203700"/>
              <a:ext cx="1879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127000</xdr:rowOff>
        </xdr:from>
        <xdr:to>
          <xdr:col>3</xdr:col>
          <xdr:colOff>2133600</xdr:colOff>
          <xdr:row>22</xdr:row>
          <xdr:rowOff>50800</xdr:rowOff>
        </xdr:to>
        <xdr:sp macro="" textlink="">
          <xdr:nvSpPr>
            <xdr:cNvPr id="202757" name="Comment 5" hidden="1">
              <a:extLst>
                <a:ext uri="{FF2B5EF4-FFF2-40B4-BE49-F238E27FC236}">
                  <a16:creationId xmlns:a16="http://schemas.microsoft.com/office/drawing/2014/main" id="{B2B5CBC4-4D88-B324-A164-A161764A6592}"/>
                </a:ext>
              </a:extLst>
            </xdr:cNvPr>
            <xdr:cNvSpPr txBox="1">
              <a:spLocks noChangeArrowheads="1"/>
            </xdr:cNvSpPr>
          </xdr:nvSpPr>
          <xdr:spPr bwMode="auto">
            <a:xfrm>
              <a:off x="3276600" y="4546600"/>
              <a:ext cx="19304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127000</xdr:rowOff>
        </xdr:from>
        <xdr:to>
          <xdr:col>5</xdr:col>
          <xdr:colOff>482600</xdr:colOff>
          <xdr:row>25</xdr:row>
          <xdr:rowOff>50800</xdr:rowOff>
        </xdr:to>
        <xdr:sp macro="" textlink="">
          <xdr:nvSpPr>
            <xdr:cNvPr id="202758" name="Comment 6" hidden="1">
              <a:extLst>
                <a:ext uri="{FF2B5EF4-FFF2-40B4-BE49-F238E27FC236}">
                  <a16:creationId xmlns:a16="http://schemas.microsoft.com/office/drawing/2014/main" id="{B85488DB-E874-D52D-20E3-0ABC891415AB}"/>
                </a:ext>
              </a:extLst>
            </xdr:cNvPr>
            <xdr:cNvSpPr txBox="1">
              <a:spLocks noChangeArrowheads="1"/>
            </xdr:cNvSpPr>
          </xdr:nvSpPr>
          <xdr:spPr bwMode="auto">
            <a:xfrm>
              <a:off x="7010400" y="5105400"/>
              <a:ext cx="16383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11.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EB741D54-F19F-469C-151E-1795C3CA7F0A}"/>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12.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5F9ACCCA-90C0-4301-A783-ABFA175AF28C}"/>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503465</xdr:colOff>
      <xdr:row>70</xdr:row>
      <xdr:rowOff>169998</xdr:rowOff>
    </xdr:to>
    <xdr:pic>
      <xdr:nvPicPr>
        <xdr:cNvPr id="3" name="Picture 2">
          <a:extLst>
            <a:ext uri="{FF2B5EF4-FFF2-40B4-BE49-F238E27FC236}">
              <a16:creationId xmlns:a16="http://schemas.microsoft.com/office/drawing/2014/main" id="{1A67F2AE-FE09-4608-BB7F-72BFFF5AC9EA}"/>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52750" cy="741498"/>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25400</xdr:rowOff>
        </xdr:from>
        <xdr:to>
          <xdr:col>3</xdr:col>
          <xdr:colOff>2082800</xdr:colOff>
          <xdr:row>20</xdr:row>
          <xdr:rowOff>228600</xdr:rowOff>
        </xdr:to>
        <xdr:sp macro="" textlink="">
          <xdr:nvSpPr>
            <xdr:cNvPr id="203780" name="Comment 4" hidden="1">
              <a:extLst>
                <a:ext uri="{FF2B5EF4-FFF2-40B4-BE49-F238E27FC236}">
                  <a16:creationId xmlns:a16="http://schemas.microsoft.com/office/drawing/2014/main" id="{999B519C-F6EC-920D-378D-170532A8D942}"/>
                </a:ext>
              </a:extLst>
            </xdr:cNvPr>
            <xdr:cNvSpPr txBox="1">
              <a:spLocks noChangeArrowheads="1"/>
            </xdr:cNvSpPr>
          </xdr:nvSpPr>
          <xdr:spPr bwMode="auto">
            <a:xfrm>
              <a:off x="3276600" y="4203700"/>
              <a:ext cx="1879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127000</xdr:rowOff>
        </xdr:from>
        <xdr:to>
          <xdr:col>3</xdr:col>
          <xdr:colOff>2133600</xdr:colOff>
          <xdr:row>22</xdr:row>
          <xdr:rowOff>50800</xdr:rowOff>
        </xdr:to>
        <xdr:sp macro="" textlink="">
          <xdr:nvSpPr>
            <xdr:cNvPr id="203781" name="Comment 5" hidden="1">
              <a:extLst>
                <a:ext uri="{FF2B5EF4-FFF2-40B4-BE49-F238E27FC236}">
                  <a16:creationId xmlns:a16="http://schemas.microsoft.com/office/drawing/2014/main" id="{8143D95D-76DC-A1F6-ED9F-AD646CFBEDEC}"/>
                </a:ext>
              </a:extLst>
            </xdr:cNvPr>
            <xdr:cNvSpPr txBox="1">
              <a:spLocks noChangeArrowheads="1"/>
            </xdr:cNvSpPr>
          </xdr:nvSpPr>
          <xdr:spPr bwMode="auto">
            <a:xfrm>
              <a:off x="3276600" y="4546600"/>
              <a:ext cx="19304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127000</xdr:rowOff>
        </xdr:from>
        <xdr:to>
          <xdr:col>5</xdr:col>
          <xdr:colOff>482600</xdr:colOff>
          <xdr:row>25</xdr:row>
          <xdr:rowOff>50800</xdr:rowOff>
        </xdr:to>
        <xdr:sp macro="" textlink="">
          <xdr:nvSpPr>
            <xdr:cNvPr id="203782" name="Comment 6" hidden="1">
              <a:extLst>
                <a:ext uri="{FF2B5EF4-FFF2-40B4-BE49-F238E27FC236}">
                  <a16:creationId xmlns:a16="http://schemas.microsoft.com/office/drawing/2014/main" id="{A143FA0D-F2E4-BD68-1F5B-04B54C0FE501}"/>
                </a:ext>
              </a:extLst>
            </xdr:cNvPr>
            <xdr:cNvSpPr txBox="1">
              <a:spLocks noChangeArrowheads="1"/>
            </xdr:cNvSpPr>
          </xdr:nvSpPr>
          <xdr:spPr bwMode="auto">
            <a:xfrm>
              <a:off x="7010400" y="5105400"/>
              <a:ext cx="16383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13.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922EDEF2-E12B-6575-2DF4-83EE0FC22DB9}"/>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14.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BBE96A2E-A654-4D47-8197-3317AE54D23C}"/>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666750</xdr:colOff>
      <xdr:row>70</xdr:row>
      <xdr:rowOff>211003</xdr:rowOff>
    </xdr:to>
    <xdr:pic>
      <xdr:nvPicPr>
        <xdr:cNvPr id="3" name="Picture 2">
          <a:extLst>
            <a:ext uri="{FF2B5EF4-FFF2-40B4-BE49-F238E27FC236}">
              <a16:creationId xmlns:a16="http://schemas.microsoft.com/office/drawing/2014/main" id="{58BE80D4-788B-4ACA-A642-FB982CD62E8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16035" cy="782503"/>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0</xdr:rowOff>
        </xdr:from>
        <xdr:to>
          <xdr:col>3</xdr:col>
          <xdr:colOff>2082800</xdr:colOff>
          <xdr:row>20</xdr:row>
          <xdr:rowOff>203200</xdr:rowOff>
        </xdr:to>
        <xdr:sp macro="" textlink="">
          <xdr:nvSpPr>
            <xdr:cNvPr id="204804" name="Comment 4" hidden="1">
              <a:extLst>
                <a:ext uri="{FF2B5EF4-FFF2-40B4-BE49-F238E27FC236}">
                  <a16:creationId xmlns:a16="http://schemas.microsoft.com/office/drawing/2014/main" id="{F3E17374-FA34-3BF3-6253-7FBBA3C65B63}"/>
                </a:ext>
              </a:extLst>
            </xdr:cNvPr>
            <xdr:cNvSpPr txBox="1">
              <a:spLocks noChangeArrowheads="1"/>
            </xdr:cNvSpPr>
          </xdr:nvSpPr>
          <xdr:spPr bwMode="auto">
            <a:xfrm>
              <a:off x="3276600" y="4178300"/>
              <a:ext cx="1879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101600</xdr:rowOff>
        </xdr:from>
        <xdr:to>
          <xdr:col>3</xdr:col>
          <xdr:colOff>2133600</xdr:colOff>
          <xdr:row>22</xdr:row>
          <xdr:rowOff>12700</xdr:rowOff>
        </xdr:to>
        <xdr:sp macro="" textlink="">
          <xdr:nvSpPr>
            <xdr:cNvPr id="204805" name="Comment 5" hidden="1">
              <a:extLst>
                <a:ext uri="{FF2B5EF4-FFF2-40B4-BE49-F238E27FC236}">
                  <a16:creationId xmlns:a16="http://schemas.microsoft.com/office/drawing/2014/main" id="{E1AD91B1-58D2-528E-F3D9-3E86D33C89B4}"/>
                </a:ext>
              </a:extLst>
            </xdr:cNvPr>
            <xdr:cNvSpPr txBox="1">
              <a:spLocks noChangeArrowheads="1"/>
            </xdr:cNvSpPr>
          </xdr:nvSpPr>
          <xdr:spPr bwMode="auto">
            <a:xfrm>
              <a:off x="3276600" y="4521200"/>
              <a:ext cx="19304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101600</xdr:rowOff>
        </xdr:from>
        <xdr:to>
          <xdr:col>5</xdr:col>
          <xdr:colOff>482600</xdr:colOff>
          <xdr:row>25</xdr:row>
          <xdr:rowOff>12700</xdr:rowOff>
        </xdr:to>
        <xdr:sp macro="" textlink="">
          <xdr:nvSpPr>
            <xdr:cNvPr id="204806" name="Comment 6" hidden="1">
              <a:extLst>
                <a:ext uri="{FF2B5EF4-FFF2-40B4-BE49-F238E27FC236}">
                  <a16:creationId xmlns:a16="http://schemas.microsoft.com/office/drawing/2014/main" id="{F142AFEC-B55D-8A55-A0F4-A65643BCE06C}"/>
                </a:ext>
              </a:extLst>
            </xdr:cNvPr>
            <xdr:cNvSpPr txBox="1">
              <a:spLocks noChangeArrowheads="1"/>
            </xdr:cNvSpPr>
          </xdr:nvSpPr>
          <xdr:spPr bwMode="auto">
            <a:xfrm>
              <a:off x="7010400" y="5080000"/>
              <a:ext cx="1638300" cy="698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15.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9DDBF725-0298-60EF-350B-B2A1A249538D}"/>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16.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2D2BCA9A-A21C-42CF-B9FA-57CDE1996060}"/>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680357</xdr:colOff>
      <xdr:row>70</xdr:row>
      <xdr:rowOff>214420</xdr:rowOff>
    </xdr:to>
    <xdr:pic>
      <xdr:nvPicPr>
        <xdr:cNvPr id="3" name="Picture 2">
          <a:extLst>
            <a:ext uri="{FF2B5EF4-FFF2-40B4-BE49-F238E27FC236}">
              <a16:creationId xmlns:a16="http://schemas.microsoft.com/office/drawing/2014/main" id="{CA4F5857-B718-4ACB-880D-E7A310BE40F2}"/>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29642" cy="785920"/>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25400</xdr:rowOff>
        </xdr:from>
        <xdr:to>
          <xdr:col>3</xdr:col>
          <xdr:colOff>2082800</xdr:colOff>
          <xdr:row>20</xdr:row>
          <xdr:rowOff>228600</xdr:rowOff>
        </xdr:to>
        <xdr:sp macro="" textlink="">
          <xdr:nvSpPr>
            <xdr:cNvPr id="205828" name="Comment 4" hidden="1">
              <a:extLst>
                <a:ext uri="{FF2B5EF4-FFF2-40B4-BE49-F238E27FC236}">
                  <a16:creationId xmlns:a16="http://schemas.microsoft.com/office/drawing/2014/main" id="{F22EE39B-5EE5-871A-1697-BFFF94E9ED82}"/>
                </a:ext>
              </a:extLst>
            </xdr:cNvPr>
            <xdr:cNvSpPr txBox="1">
              <a:spLocks noChangeArrowheads="1"/>
            </xdr:cNvSpPr>
          </xdr:nvSpPr>
          <xdr:spPr bwMode="auto">
            <a:xfrm>
              <a:off x="3276600" y="4203700"/>
              <a:ext cx="1879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127000</xdr:rowOff>
        </xdr:from>
        <xdr:to>
          <xdr:col>3</xdr:col>
          <xdr:colOff>2133600</xdr:colOff>
          <xdr:row>22</xdr:row>
          <xdr:rowOff>50800</xdr:rowOff>
        </xdr:to>
        <xdr:sp macro="" textlink="">
          <xdr:nvSpPr>
            <xdr:cNvPr id="205829" name="Comment 5" hidden="1">
              <a:extLst>
                <a:ext uri="{FF2B5EF4-FFF2-40B4-BE49-F238E27FC236}">
                  <a16:creationId xmlns:a16="http://schemas.microsoft.com/office/drawing/2014/main" id="{D457F3B5-2461-1C46-4752-030435FF9FFA}"/>
                </a:ext>
              </a:extLst>
            </xdr:cNvPr>
            <xdr:cNvSpPr txBox="1">
              <a:spLocks noChangeArrowheads="1"/>
            </xdr:cNvSpPr>
          </xdr:nvSpPr>
          <xdr:spPr bwMode="auto">
            <a:xfrm>
              <a:off x="3276600" y="4546600"/>
              <a:ext cx="19304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127000</xdr:rowOff>
        </xdr:from>
        <xdr:to>
          <xdr:col>5</xdr:col>
          <xdr:colOff>482600</xdr:colOff>
          <xdr:row>25</xdr:row>
          <xdr:rowOff>50800</xdr:rowOff>
        </xdr:to>
        <xdr:sp macro="" textlink="">
          <xdr:nvSpPr>
            <xdr:cNvPr id="205830" name="Comment 6" hidden="1">
              <a:extLst>
                <a:ext uri="{FF2B5EF4-FFF2-40B4-BE49-F238E27FC236}">
                  <a16:creationId xmlns:a16="http://schemas.microsoft.com/office/drawing/2014/main" id="{C7BF5207-CAD8-24E1-5228-EFD81F7A6EB5}"/>
                </a:ext>
              </a:extLst>
            </xdr:cNvPr>
            <xdr:cNvSpPr txBox="1">
              <a:spLocks noChangeArrowheads="1"/>
            </xdr:cNvSpPr>
          </xdr:nvSpPr>
          <xdr:spPr bwMode="auto">
            <a:xfrm>
              <a:off x="7010400" y="5105400"/>
              <a:ext cx="16383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17.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F10CA832-6239-9016-4F2D-ABC0DB794F13}"/>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18.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E89F80ED-137C-486C-864A-72247E8AF596}"/>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707572</xdr:colOff>
      <xdr:row>70</xdr:row>
      <xdr:rowOff>221254</xdr:rowOff>
    </xdr:to>
    <xdr:pic>
      <xdr:nvPicPr>
        <xdr:cNvPr id="3" name="Picture 2">
          <a:extLst>
            <a:ext uri="{FF2B5EF4-FFF2-40B4-BE49-F238E27FC236}">
              <a16:creationId xmlns:a16="http://schemas.microsoft.com/office/drawing/2014/main" id="{76008074-9708-4F43-BC8D-F624C99D5599}"/>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56857" cy="792754"/>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25400</xdr:rowOff>
        </xdr:from>
        <xdr:to>
          <xdr:col>3</xdr:col>
          <xdr:colOff>2082800</xdr:colOff>
          <xdr:row>20</xdr:row>
          <xdr:rowOff>228600</xdr:rowOff>
        </xdr:to>
        <xdr:sp macro="" textlink="">
          <xdr:nvSpPr>
            <xdr:cNvPr id="206852" name="Comment 4" hidden="1">
              <a:extLst>
                <a:ext uri="{FF2B5EF4-FFF2-40B4-BE49-F238E27FC236}">
                  <a16:creationId xmlns:a16="http://schemas.microsoft.com/office/drawing/2014/main" id="{7B39571F-1BFA-362B-BF45-68BF82AA1232}"/>
                </a:ext>
              </a:extLst>
            </xdr:cNvPr>
            <xdr:cNvSpPr txBox="1">
              <a:spLocks noChangeArrowheads="1"/>
            </xdr:cNvSpPr>
          </xdr:nvSpPr>
          <xdr:spPr bwMode="auto">
            <a:xfrm>
              <a:off x="3276600" y="4203700"/>
              <a:ext cx="1879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127000</xdr:rowOff>
        </xdr:from>
        <xdr:to>
          <xdr:col>3</xdr:col>
          <xdr:colOff>2133600</xdr:colOff>
          <xdr:row>22</xdr:row>
          <xdr:rowOff>50800</xdr:rowOff>
        </xdr:to>
        <xdr:sp macro="" textlink="">
          <xdr:nvSpPr>
            <xdr:cNvPr id="206853" name="Comment 5" hidden="1">
              <a:extLst>
                <a:ext uri="{FF2B5EF4-FFF2-40B4-BE49-F238E27FC236}">
                  <a16:creationId xmlns:a16="http://schemas.microsoft.com/office/drawing/2014/main" id="{10250B3E-C772-5792-DDCF-8993B5D87F0B}"/>
                </a:ext>
              </a:extLst>
            </xdr:cNvPr>
            <xdr:cNvSpPr txBox="1">
              <a:spLocks noChangeArrowheads="1"/>
            </xdr:cNvSpPr>
          </xdr:nvSpPr>
          <xdr:spPr bwMode="auto">
            <a:xfrm>
              <a:off x="3276600" y="4546600"/>
              <a:ext cx="19304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127000</xdr:rowOff>
        </xdr:from>
        <xdr:to>
          <xdr:col>5</xdr:col>
          <xdr:colOff>482600</xdr:colOff>
          <xdr:row>25</xdr:row>
          <xdr:rowOff>50800</xdr:rowOff>
        </xdr:to>
        <xdr:sp macro="" textlink="">
          <xdr:nvSpPr>
            <xdr:cNvPr id="206854" name="Comment 6" hidden="1">
              <a:extLst>
                <a:ext uri="{FF2B5EF4-FFF2-40B4-BE49-F238E27FC236}">
                  <a16:creationId xmlns:a16="http://schemas.microsoft.com/office/drawing/2014/main" id="{9DDBB96B-91AA-34BE-F2A5-B2B7FA56168C}"/>
                </a:ext>
              </a:extLst>
            </xdr:cNvPr>
            <xdr:cNvSpPr txBox="1">
              <a:spLocks noChangeArrowheads="1"/>
            </xdr:cNvSpPr>
          </xdr:nvSpPr>
          <xdr:spPr bwMode="auto">
            <a:xfrm>
              <a:off x="7010400" y="5105400"/>
              <a:ext cx="16383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19.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FBF76F59-08E7-E85E-594C-BC0C50D7CF87}"/>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2.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732E41FB-5547-46F4-878A-69810218C21A}"/>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530916</xdr:colOff>
      <xdr:row>70</xdr:row>
      <xdr:rowOff>176892</xdr:rowOff>
    </xdr:to>
    <xdr:pic>
      <xdr:nvPicPr>
        <xdr:cNvPr id="3" name="Picture 2">
          <a:extLst>
            <a:ext uri="{FF2B5EF4-FFF2-40B4-BE49-F238E27FC236}">
              <a16:creationId xmlns:a16="http://schemas.microsoft.com/office/drawing/2014/main" id="{5BECADEA-4B07-482F-9572-29A05D2014A3}"/>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80201" cy="748392"/>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177800</xdr:colOff>
          <xdr:row>17</xdr:row>
          <xdr:rowOff>177800</xdr:rowOff>
        </xdr:from>
        <xdr:to>
          <xdr:col>3</xdr:col>
          <xdr:colOff>2006600</xdr:colOff>
          <xdr:row>21</xdr:row>
          <xdr:rowOff>50800</xdr:rowOff>
        </xdr:to>
        <xdr:sp macro="" textlink="">
          <xdr:nvSpPr>
            <xdr:cNvPr id="150535" name="Comment 7" hidden="1">
              <a:extLst>
                <a:ext uri="{FF2B5EF4-FFF2-40B4-BE49-F238E27FC236}">
                  <a16:creationId xmlns:a16="http://schemas.microsoft.com/office/drawing/2014/main" id="{09DAF43B-7E3D-C679-6109-D655FE100B96}"/>
                </a:ext>
              </a:extLst>
            </xdr:cNvPr>
            <xdr:cNvSpPr txBox="1">
              <a:spLocks noChangeArrowheads="1"/>
            </xdr:cNvSpPr>
          </xdr:nvSpPr>
          <xdr:spPr bwMode="auto">
            <a:xfrm>
              <a:off x="3251200" y="4356100"/>
              <a:ext cx="1828800" cy="673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177800</xdr:colOff>
          <xdr:row>18</xdr:row>
          <xdr:rowOff>279400</xdr:rowOff>
        </xdr:from>
        <xdr:to>
          <xdr:col>3</xdr:col>
          <xdr:colOff>2133600</xdr:colOff>
          <xdr:row>23</xdr:row>
          <xdr:rowOff>101600</xdr:rowOff>
        </xdr:to>
        <xdr:sp macro="" textlink="">
          <xdr:nvSpPr>
            <xdr:cNvPr id="150536" name="Comment 8" hidden="1">
              <a:extLst>
                <a:ext uri="{FF2B5EF4-FFF2-40B4-BE49-F238E27FC236}">
                  <a16:creationId xmlns:a16="http://schemas.microsoft.com/office/drawing/2014/main" id="{2A3731ED-BD51-37EC-E374-9C1469B7CA47}"/>
                </a:ext>
              </a:extLst>
            </xdr:cNvPr>
            <xdr:cNvSpPr txBox="1">
              <a:spLocks noChangeArrowheads="1"/>
            </xdr:cNvSpPr>
          </xdr:nvSpPr>
          <xdr:spPr bwMode="auto">
            <a:xfrm>
              <a:off x="3251200" y="4660900"/>
              <a:ext cx="19558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177800</xdr:colOff>
          <xdr:row>21</xdr:row>
          <xdr:rowOff>279400</xdr:rowOff>
        </xdr:from>
        <xdr:to>
          <xdr:col>5</xdr:col>
          <xdr:colOff>469900</xdr:colOff>
          <xdr:row>25</xdr:row>
          <xdr:rowOff>203200</xdr:rowOff>
        </xdr:to>
        <xdr:sp macro="" textlink="">
          <xdr:nvSpPr>
            <xdr:cNvPr id="150537" name="Comment 9" hidden="1">
              <a:extLst>
                <a:ext uri="{FF2B5EF4-FFF2-40B4-BE49-F238E27FC236}">
                  <a16:creationId xmlns:a16="http://schemas.microsoft.com/office/drawing/2014/main" id="{4428E59E-9527-28F8-74E2-DA0A2E8C480D}"/>
                </a:ext>
              </a:extLst>
            </xdr:cNvPr>
            <xdr:cNvSpPr txBox="1">
              <a:spLocks noChangeArrowheads="1"/>
            </xdr:cNvSpPr>
          </xdr:nvSpPr>
          <xdr:spPr bwMode="auto">
            <a:xfrm>
              <a:off x="6985000" y="5219700"/>
              <a:ext cx="16510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20.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FD7527E8-85BB-4F9D-A0D7-F476D43CC321}"/>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0</xdr:col>
      <xdr:colOff>204107</xdr:colOff>
      <xdr:row>68</xdr:row>
      <xdr:rowOff>27214</xdr:rowOff>
    </xdr:from>
    <xdr:to>
      <xdr:col>3</xdr:col>
      <xdr:colOff>489857</xdr:colOff>
      <xdr:row>70</xdr:row>
      <xdr:rowOff>204046</xdr:rowOff>
    </xdr:to>
    <xdr:pic>
      <xdr:nvPicPr>
        <xdr:cNvPr id="3" name="Picture 2">
          <a:extLst>
            <a:ext uri="{FF2B5EF4-FFF2-40B4-BE49-F238E27FC236}">
              <a16:creationId xmlns:a16="http://schemas.microsoft.com/office/drawing/2014/main" id="{2FE5DE63-A77C-4A81-BFD4-0CC5F33DCC1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04107" y="14845393"/>
          <a:ext cx="2979964" cy="748332"/>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25400</xdr:rowOff>
        </xdr:from>
        <xdr:to>
          <xdr:col>3</xdr:col>
          <xdr:colOff>2082800</xdr:colOff>
          <xdr:row>20</xdr:row>
          <xdr:rowOff>228600</xdr:rowOff>
        </xdr:to>
        <xdr:sp macro="" textlink="">
          <xdr:nvSpPr>
            <xdr:cNvPr id="207876" name="Comment 4" hidden="1">
              <a:extLst>
                <a:ext uri="{FF2B5EF4-FFF2-40B4-BE49-F238E27FC236}">
                  <a16:creationId xmlns:a16="http://schemas.microsoft.com/office/drawing/2014/main" id="{2A0E2AA5-D462-A0EB-7852-200CD5946DDE}"/>
                </a:ext>
              </a:extLst>
            </xdr:cNvPr>
            <xdr:cNvSpPr txBox="1">
              <a:spLocks noChangeArrowheads="1"/>
            </xdr:cNvSpPr>
          </xdr:nvSpPr>
          <xdr:spPr bwMode="auto">
            <a:xfrm>
              <a:off x="3276600" y="4203700"/>
              <a:ext cx="1879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127000</xdr:rowOff>
        </xdr:from>
        <xdr:to>
          <xdr:col>3</xdr:col>
          <xdr:colOff>2133600</xdr:colOff>
          <xdr:row>22</xdr:row>
          <xdr:rowOff>50800</xdr:rowOff>
        </xdr:to>
        <xdr:sp macro="" textlink="">
          <xdr:nvSpPr>
            <xdr:cNvPr id="207877" name="Comment 5" hidden="1">
              <a:extLst>
                <a:ext uri="{FF2B5EF4-FFF2-40B4-BE49-F238E27FC236}">
                  <a16:creationId xmlns:a16="http://schemas.microsoft.com/office/drawing/2014/main" id="{476A3BB6-7AF1-173E-AC34-698DF20F07D1}"/>
                </a:ext>
              </a:extLst>
            </xdr:cNvPr>
            <xdr:cNvSpPr txBox="1">
              <a:spLocks noChangeArrowheads="1"/>
            </xdr:cNvSpPr>
          </xdr:nvSpPr>
          <xdr:spPr bwMode="auto">
            <a:xfrm>
              <a:off x="3276600" y="4546600"/>
              <a:ext cx="19304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127000</xdr:rowOff>
        </xdr:from>
        <xdr:to>
          <xdr:col>5</xdr:col>
          <xdr:colOff>482600</xdr:colOff>
          <xdr:row>25</xdr:row>
          <xdr:rowOff>50800</xdr:rowOff>
        </xdr:to>
        <xdr:sp macro="" textlink="">
          <xdr:nvSpPr>
            <xdr:cNvPr id="207878" name="Comment 6" hidden="1">
              <a:extLst>
                <a:ext uri="{FF2B5EF4-FFF2-40B4-BE49-F238E27FC236}">
                  <a16:creationId xmlns:a16="http://schemas.microsoft.com/office/drawing/2014/main" id="{D9475492-4BB3-AC21-136D-1D01C3912065}"/>
                </a:ext>
              </a:extLst>
            </xdr:cNvPr>
            <xdr:cNvSpPr txBox="1">
              <a:spLocks noChangeArrowheads="1"/>
            </xdr:cNvSpPr>
          </xdr:nvSpPr>
          <xdr:spPr bwMode="auto">
            <a:xfrm>
              <a:off x="7010400" y="5105400"/>
              <a:ext cx="16383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21.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F39CED8A-FA0D-9B55-A34C-DA1F59CBE23A}"/>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22.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755308F5-7B26-446E-9881-9654F05A77C8}"/>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517072</xdr:colOff>
      <xdr:row>70</xdr:row>
      <xdr:rowOff>173415</xdr:rowOff>
    </xdr:to>
    <xdr:pic>
      <xdr:nvPicPr>
        <xdr:cNvPr id="3" name="Picture 2">
          <a:extLst>
            <a:ext uri="{FF2B5EF4-FFF2-40B4-BE49-F238E27FC236}">
              <a16:creationId xmlns:a16="http://schemas.microsoft.com/office/drawing/2014/main" id="{5312871E-D387-43E9-871A-4AAB9284857B}"/>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66357" cy="744915"/>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25400</xdr:rowOff>
        </xdr:from>
        <xdr:to>
          <xdr:col>3</xdr:col>
          <xdr:colOff>2082800</xdr:colOff>
          <xdr:row>20</xdr:row>
          <xdr:rowOff>228600</xdr:rowOff>
        </xdr:to>
        <xdr:sp macro="" textlink="">
          <xdr:nvSpPr>
            <xdr:cNvPr id="208900" name="Comment 4" hidden="1">
              <a:extLst>
                <a:ext uri="{FF2B5EF4-FFF2-40B4-BE49-F238E27FC236}">
                  <a16:creationId xmlns:a16="http://schemas.microsoft.com/office/drawing/2014/main" id="{B1176FC3-01A6-D361-83D8-D7C513BDA549}"/>
                </a:ext>
              </a:extLst>
            </xdr:cNvPr>
            <xdr:cNvSpPr txBox="1">
              <a:spLocks noChangeArrowheads="1"/>
            </xdr:cNvSpPr>
          </xdr:nvSpPr>
          <xdr:spPr bwMode="auto">
            <a:xfrm>
              <a:off x="3276600" y="4203700"/>
              <a:ext cx="18796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127000</xdr:rowOff>
        </xdr:from>
        <xdr:to>
          <xdr:col>3</xdr:col>
          <xdr:colOff>2133600</xdr:colOff>
          <xdr:row>22</xdr:row>
          <xdr:rowOff>50800</xdr:rowOff>
        </xdr:to>
        <xdr:sp macro="" textlink="">
          <xdr:nvSpPr>
            <xdr:cNvPr id="208901" name="Comment 5" hidden="1">
              <a:extLst>
                <a:ext uri="{FF2B5EF4-FFF2-40B4-BE49-F238E27FC236}">
                  <a16:creationId xmlns:a16="http://schemas.microsoft.com/office/drawing/2014/main" id="{E8D3BFD0-7B69-F4F8-3C02-1D68AB537CB9}"/>
                </a:ext>
              </a:extLst>
            </xdr:cNvPr>
            <xdr:cNvSpPr txBox="1">
              <a:spLocks noChangeArrowheads="1"/>
            </xdr:cNvSpPr>
          </xdr:nvSpPr>
          <xdr:spPr bwMode="auto">
            <a:xfrm>
              <a:off x="3276600" y="4546600"/>
              <a:ext cx="19304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127000</xdr:rowOff>
        </xdr:from>
        <xdr:to>
          <xdr:col>5</xdr:col>
          <xdr:colOff>482600</xdr:colOff>
          <xdr:row>25</xdr:row>
          <xdr:rowOff>50800</xdr:rowOff>
        </xdr:to>
        <xdr:sp macro="" textlink="">
          <xdr:nvSpPr>
            <xdr:cNvPr id="208902" name="Comment 6" hidden="1">
              <a:extLst>
                <a:ext uri="{FF2B5EF4-FFF2-40B4-BE49-F238E27FC236}">
                  <a16:creationId xmlns:a16="http://schemas.microsoft.com/office/drawing/2014/main" id="{9E9802D4-0646-BFBD-95C8-2B0CE507CAA8}"/>
                </a:ext>
              </a:extLst>
            </xdr:cNvPr>
            <xdr:cNvSpPr txBox="1">
              <a:spLocks noChangeArrowheads="1"/>
            </xdr:cNvSpPr>
          </xdr:nvSpPr>
          <xdr:spPr bwMode="auto">
            <a:xfrm>
              <a:off x="7010400" y="5105400"/>
              <a:ext cx="1638300" cy="7112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23.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ADE82B86-CCD8-84AD-A0A5-C5519D91A45F}"/>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24.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F2C92570-8E33-2BBC-1368-DBC66D45C766}"/>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3.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027F774D-FE08-B211-F381-714A517DB9AD}"/>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4.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CD33A93B-6ACB-40E1-892F-C8A0D57CBB7A}"/>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747660</xdr:colOff>
      <xdr:row>70</xdr:row>
      <xdr:rowOff>231321</xdr:rowOff>
    </xdr:to>
    <xdr:pic>
      <xdr:nvPicPr>
        <xdr:cNvPr id="3" name="Picture 2">
          <a:extLst>
            <a:ext uri="{FF2B5EF4-FFF2-40B4-BE49-F238E27FC236}">
              <a16:creationId xmlns:a16="http://schemas.microsoft.com/office/drawing/2014/main" id="{EB42C707-46D6-4F71-86D2-5FAAABA95E3E}"/>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96945" cy="802821"/>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177800</xdr:colOff>
          <xdr:row>17</xdr:row>
          <xdr:rowOff>177800</xdr:rowOff>
        </xdr:from>
        <xdr:to>
          <xdr:col>3</xdr:col>
          <xdr:colOff>2006600</xdr:colOff>
          <xdr:row>21</xdr:row>
          <xdr:rowOff>50800</xdr:rowOff>
        </xdr:to>
        <xdr:sp macro="" textlink="">
          <xdr:nvSpPr>
            <xdr:cNvPr id="151559" name="Comment 7" hidden="1">
              <a:extLst>
                <a:ext uri="{FF2B5EF4-FFF2-40B4-BE49-F238E27FC236}">
                  <a16:creationId xmlns:a16="http://schemas.microsoft.com/office/drawing/2014/main" id="{2509E666-9DD7-F8D2-8EAA-451C1F02ED04}"/>
                </a:ext>
              </a:extLst>
            </xdr:cNvPr>
            <xdr:cNvSpPr txBox="1">
              <a:spLocks noChangeArrowheads="1"/>
            </xdr:cNvSpPr>
          </xdr:nvSpPr>
          <xdr:spPr bwMode="auto">
            <a:xfrm>
              <a:off x="3251200" y="4356100"/>
              <a:ext cx="1828800" cy="673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177800</xdr:colOff>
          <xdr:row>18</xdr:row>
          <xdr:rowOff>279400</xdr:rowOff>
        </xdr:from>
        <xdr:to>
          <xdr:col>3</xdr:col>
          <xdr:colOff>2133600</xdr:colOff>
          <xdr:row>23</xdr:row>
          <xdr:rowOff>101600</xdr:rowOff>
        </xdr:to>
        <xdr:sp macro="" textlink="">
          <xdr:nvSpPr>
            <xdr:cNvPr id="151560" name="Comment 8" hidden="1">
              <a:extLst>
                <a:ext uri="{FF2B5EF4-FFF2-40B4-BE49-F238E27FC236}">
                  <a16:creationId xmlns:a16="http://schemas.microsoft.com/office/drawing/2014/main" id="{2ABD4563-22A0-0F2C-5728-0390BEEF9D49}"/>
                </a:ext>
              </a:extLst>
            </xdr:cNvPr>
            <xdr:cNvSpPr txBox="1">
              <a:spLocks noChangeArrowheads="1"/>
            </xdr:cNvSpPr>
          </xdr:nvSpPr>
          <xdr:spPr bwMode="auto">
            <a:xfrm>
              <a:off x="3251200" y="4660900"/>
              <a:ext cx="19558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177800</xdr:colOff>
          <xdr:row>21</xdr:row>
          <xdr:rowOff>279400</xdr:rowOff>
        </xdr:from>
        <xdr:to>
          <xdr:col>5</xdr:col>
          <xdr:colOff>469900</xdr:colOff>
          <xdr:row>25</xdr:row>
          <xdr:rowOff>203200</xdr:rowOff>
        </xdr:to>
        <xdr:sp macro="" textlink="">
          <xdr:nvSpPr>
            <xdr:cNvPr id="151561" name="Comment 9" hidden="1">
              <a:extLst>
                <a:ext uri="{FF2B5EF4-FFF2-40B4-BE49-F238E27FC236}">
                  <a16:creationId xmlns:a16="http://schemas.microsoft.com/office/drawing/2014/main" id="{231ABF2B-ACBB-4DD5-6BE6-7A355159C9A4}"/>
                </a:ext>
              </a:extLst>
            </xdr:cNvPr>
            <xdr:cNvSpPr txBox="1">
              <a:spLocks noChangeArrowheads="1"/>
            </xdr:cNvSpPr>
          </xdr:nvSpPr>
          <xdr:spPr bwMode="auto">
            <a:xfrm>
              <a:off x="6985000" y="5219700"/>
              <a:ext cx="16510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5.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0D4A9BB6-87D5-84B6-BC9A-E29C437C914B}"/>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6.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9CAA251E-75D2-4D7C-9A68-C815721DF289}"/>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693475</xdr:colOff>
      <xdr:row>70</xdr:row>
      <xdr:rowOff>217714</xdr:rowOff>
    </xdr:to>
    <xdr:pic>
      <xdr:nvPicPr>
        <xdr:cNvPr id="3" name="Picture 2">
          <a:extLst>
            <a:ext uri="{FF2B5EF4-FFF2-40B4-BE49-F238E27FC236}">
              <a16:creationId xmlns:a16="http://schemas.microsoft.com/office/drawing/2014/main" id="{F6952A03-1F6A-400D-A4B4-944155292D6E}"/>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42760" cy="789214"/>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177800</xdr:colOff>
          <xdr:row>17</xdr:row>
          <xdr:rowOff>177800</xdr:rowOff>
        </xdr:from>
        <xdr:to>
          <xdr:col>3</xdr:col>
          <xdr:colOff>2006600</xdr:colOff>
          <xdr:row>21</xdr:row>
          <xdr:rowOff>50800</xdr:rowOff>
        </xdr:to>
        <xdr:sp macro="" textlink="">
          <xdr:nvSpPr>
            <xdr:cNvPr id="154631" name="Comment 7" hidden="1">
              <a:extLst>
                <a:ext uri="{FF2B5EF4-FFF2-40B4-BE49-F238E27FC236}">
                  <a16:creationId xmlns:a16="http://schemas.microsoft.com/office/drawing/2014/main" id="{3417CF6E-179C-2036-CD5A-CE3BF3322015}"/>
                </a:ext>
              </a:extLst>
            </xdr:cNvPr>
            <xdr:cNvSpPr txBox="1">
              <a:spLocks noChangeArrowheads="1"/>
            </xdr:cNvSpPr>
          </xdr:nvSpPr>
          <xdr:spPr bwMode="auto">
            <a:xfrm>
              <a:off x="3251200" y="4356100"/>
              <a:ext cx="1828800" cy="673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177800</xdr:colOff>
          <xdr:row>18</xdr:row>
          <xdr:rowOff>279400</xdr:rowOff>
        </xdr:from>
        <xdr:to>
          <xdr:col>3</xdr:col>
          <xdr:colOff>2133600</xdr:colOff>
          <xdr:row>23</xdr:row>
          <xdr:rowOff>101600</xdr:rowOff>
        </xdr:to>
        <xdr:sp macro="" textlink="">
          <xdr:nvSpPr>
            <xdr:cNvPr id="154632" name="Comment 8" hidden="1">
              <a:extLst>
                <a:ext uri="{FF2B5EF4-FFF2-40B4-BE49-F238E27FC236}">
                  <a16:creationId xmlns:a16="http://schemas.microsoft.com/office/drawing/2014/main" id="{07218662-DFC3-886D-73C5-D7FF66295C01}"/>
                </a:ext>
              </a:extLst>
            </xdr:cNvPr>
            <xdr:cNvSpPr txBox="1">
              <a:spLocks noChangeArrowheads="1"/>
            </xdr:cNvSpPr>
          </xdr:nvSpPr>
          <xdr:spPr bwMode="auto">
            <a:xfrm>
              <a:off x="3251200" y="4660900"/>
              <a:ext cx="19558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177800</xdr:colOff>
          <xdr:row>21</xdr:row>
          <xdr:rowOff>279400</xdr:rowOff>
        </xdr:from>
        <xdr:to>
          <xdr:col>5</xdr:col>
          <xdr:colOff>469900</xdr:colOff>
          <xdr:row>25</xdr:row>
          <xdr:rowOff>203200</xdr:rowOff>
        </xdr:to>
        <xdr:sp macro="" textlink="">
          <xdr:nvSpPr>
            <xdr:cNvPr id="154633" name="Comment 9" hidden="1">
              <a:extLst>
                <a:ext uri="{FF2B5EF4-FFF2-40B4-BE49-F238E27FC236}">
                  <a16:creationId xmlns:a16="http://schemas.microsoft.com/office/drawing/2014/main" id="{BD63B30D-7CB5-BB98-77B4-05B4BE820ACD}"/>
                </a:ext>
              </a:extLst>
            </xdr:cNvPr>
            <xdr:cNvSpPr txBox="1">
              <a:spLocks noChangeArrowheads="1"/>
            </xdr:cNvSpPr>
          </xdr:nvSpPr>
          <xdr:spPr bwMode="auto">
            <a:xfrm>
              <a:off x="6985000" y="5219700"/>
              <a:ext cx="16510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7.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0566A28F-A407-A14C-5DC8-41FB3850DA62}"/>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18.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2E9A9E29-9520-41AC-9FE2-5BBC880CB321}"/>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585105</xdr:colOff>
      <xdr:row>70</xdr:row>
      <xdr:rowOff>190500</xdr:rowOff>
    </xdr:to>
    <xdr:pic>
      <xdr:nvPicPr>
        <xdr:cNvPr id="3" name="Picture 2">
          <a:extLst>
            <a:ext uri="{FF2B5EF4-FFF2-40B4-BE49-F238E27FC236}">
              <a16:creationId xmlns:a16="http://schemas.microsoft.com/office/drawing/2014/main" id="{A407F800-77D1-4AB9-9A7A-04AD517E587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34390" cy="762000"/>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2032000</xdr:colOff>
          <xdr:row>21</xdr:row>
          <xdr:rowOff>63500</xdr:rowOff>
        </xdr:to>
        <xdr:sp macro="" textlink="">
          <xdr:nvSpPr>
            <xdr:cNvPr id="155655" name="Comment 7" hidden="1">
              <a:extLst>
                <a:ext uri="{FF2B5EF4-FFF2-40B4-BE49-F238E27FC236}">
                  <a16:creationId xmlns:a16="http://schemas.microsoft.com/office/drawing/2014/main" id="{A4F47A48-B616-182E-955D-E09804FC8ED5}"/>
                </a:ext>
              </a:extLst>
            </xdr:cNvPr>
            <xdr:cNvSpPr txBox="1">
              <a:spLocks noChangeArrowheads="1"/>
            </xdr:cNvSpPr>
          </xdr:nvSpPr>
          <xdr:spPr bwMode="auto">
            <a:xfrm>
              <a:off x="3276600" y="4381500"/>
              <a:ext cx="18288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114300</xdr:rowOff>
        </xdr:to>
        <xdr:sp macro="" textlink="">
          <xdr:nvSpPr>
            <xdr:cNvPr id="155656" name="Comment 8" hidden="1">
              <a:extLst>
                <a:ext uri="{FF2B5EF4-FFF2-40B4-BE49-F238E27FC236}">
                  <a16:creationId xmlns:a16="http://schemas.microsoft.com/office/drawing/2014/main" id="{F6F27D29-9899-EFD6-2C79-73A80369663D}"/>
                </a:ext>
              </a:extLst>
            </xdr:cNvPr>
            <xdr:cNvSpPr txBox="1">
              <a:spLocks noChangeArrowheads="1"/>
            </xdr:cNvSpPr>
          </xdr:nvSpPr>
          <xdr:spPr bwMode="auto">
            <a:xfrm>
              <a:off x="3276600" y="4660900"/>
              <a:ext cx="19304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55657" name="Comment 9" hidden="1">
              <a:extLst>
                <a:ext uri="{FF2B5EF4-FFF2-40B4-BE49-F238E27FC236}">
                  <a16:creationId xmlns:a16="http://schemas.microsoft.com/office/drawing/2014/main" id="{AD6E069E-AD3C-CED7-3E92-C4353786F813}"/>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19.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8DABD768-A731-6444-A048-65CB3A55055C}"/>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2.xml><?xml version="1.0" encoding="utf-8"?>
<xdr:wsDr xmlns:xdr="http://purl.oclc.org/ooxml/drawingml/spreadsheetDrawing" xmlns:a="http://purl.oclc.org/ooxml/drawingml/main">
  <xdr:twoCellAnchor>
    <xdr:from>
      <xdr:col>0</xdr:col>
      <xdr:colOff>123824</xdr:colOff>
      <xdr:row>35</xdr:row>
      <xdr:rowOff>95249</xdr:rowOff>
    </xdr:from>
    <xdr:to>
      <xdr:col>13</xdr:col>
      <xdr:colOff>3743324</xdr:colOff>
      <xdr:row>49</xdr:row>
      <xdr:rowOff>47624</xdr:rowOff>
    </xdr:to>
    <xdr:graphicFrame macro="">
      <xdr:nvGraphicFramePr>
        <xdr:cNvPr id="3" name="Chart 1">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purl.oclc.org/ooxml/drawingml/chart">
          <c:chart xmlns:c="http://purl.oclc.org/ooxml/drawingml/chart" xmlns:r="http://purl.oclc.org/ooxml/officeDocument/relationships" r:id="rId1"/>
        </a:graphicData>
      </a:graphic>
    </xdr:graphicFrame>
    <xdr:clientData/>
  </xdr:twoCellAnchor>
  <xdr:twoCellAnchor editAs="oneCell">
    <xdr:from>
      <xdr:col>0</xdr:col>
      <xdr:colOff>0</xdr:colOff>
      <xdr:row>0</xdr:row>
      <xdr:rowOff>0</xdr:rowOff>
    </xdr:from>
    <xdr:to>
      <xdr:col>2</xdr:col>
      <xdr:colOff>1080575</xdr:colOff>
      <xdr:row>2</xdr:row>
      <xdr:rowOff>219075</xdr:rowOff>
    </xdr:to>
    <xdr:pic>
      <xdr:nvPicPr>
        <xdr:cNvPr id="6" name="Picture 5">
          <a:extLst>
            <a:ext uri="{FF2B5EF4-FFF2-40B4-BE49-F238E27FC236}">
              <a16:creationId xmlns:a16="http://schemas.microsoft.com/office/drawing/2014/main" id="{FBFE1EED-7AF4-5206-D866-710E4D9052A2}"/>
            </a:ext>
          </a:extLst>
        </xdr:cNvPr>
        <xdr:cNvPicPr>
          <a:picLocks noChangeAspect="1"/>
        </xdr:cNvPicPr>
      </xdr:nvPicPr>
      <xdr:blipFill>
        <a:blip xmlns:r="http://purl.oclc.org/ooxml/officeDocument/relationships" r:embed="rId2">
          <a:extLst>
            <a:ext uri="{28A0092B-C50C-407E-A947-70E740481C1C}">
              <a14:useLocalDpi xmlns:a14="http://schemas.microsoft.com/office/drawing/2010/main" val="0"/>
            </a:ext>
          </a:extLst>
        </a:blip>
        <a:stretch>
          <a:fillRect/>
        </a:stretch>
      </xdr:blipFill>
      <xdr:spPr>
        <a:xfrm>
          <a:off x="0" y="0"/>
          <a:ext cx="3299900" cy="828675"/>
        </a:xfrm>
        <a:prstGeom prst="rect">
          <a:avLst/>
        </a:prstGeom>
      </xdr:spPr>
    </xdr:pic>
    <xdr:clientData/>
  </xdr:twoCellAnchor>
  <mc:AlternateContent xmlns:mc="http://schemas.openxmlformats.org/markup-compatibility/2006">
    <mc:Choice xmlns:v="urn:schemas-microsoft-com:vml" Requires="v"/>
    <mc:Fallback>
      <xdr:twoCellAnchor editAs="absolute">
        <xdr:from>
          <xdr:col>5</xdr:col>
          <xdr:colOff>127000</xdr:colOff>
          <xdr:row>14</xdr:row>
          <xdr:rowOff>152400</xdr:rowOff>
        </xdr:from>
        <xdr:to>
          <xdr:col>6</xdr:col>
          <xdr:colOff>457200</xdr:colOff>
          <xdr:row>18</xdr:row>
          <xdr:rowOff>152400</xdr:rowOff>
        </xdr:to>
        <xdr:sp macro="" textlink="">
          <xdr:nvSpPr>
            <xdr:cNvPr id="212993" name="Comment 1" hidden="1">
              <a:extLst>
                <a:ext uri="{FF2B5EF4-FFF2-40B4-BE49-F238E27FC236}">
                  <a16:creationId xmlns:a16="http://schemas.microsoft.com/office/drawing/2014/main" id="{3754236C-870D-E9C7-9AD9-D0377C579384}"/>
                </a:ext>
              </a:extLst>
            </xdr:cNvPr>
            <xdr:cNvSpPr txBox="1">
              <a:spLocks noChangeArrowheads="1"/>
            </xdr:cNvSpPr>
          </xdr:nvSpPr>
          <xdr:spPr bwMode="auto">
            <a:xfrm>
              <a:off x="6197600" y="3175000"/>
              <a:ext cx="1676400" cy="7620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mc:AlternateContent xmlns:mc="http://schemas.openxmlformats.org/markup-compatibility/2006">
    <mc:Choice xmlns:v="urn:schemas-microsoft-com:vml" Requires="v"/>
    <mc:Fallback>
      <xdr:twoCellAnchor editAs="absolute">
        <xdr:from>
          <xdr:col>5</xdr:col>
          <xdr:colOff>127000</xdr:colOff>
          <xdr:row>19</xdr:row>
          <xdr:rowOff>152400</xdr:rowOff>
        </xdr:from>
        <xdr:to>
          <xdr:col>6</xdr:col>
          <xdr:colOff>457200</xdr:colOff>
          <xdr:row>23</xdr:row>
          <xdr:rowOff>101600</xdr:rowOff>
        </xdr:to>
        <xdr:sp macro="" textlink="">
          <xdr:nvSpPr>
            <xdr:cNvPr id="212994" name="Comment 2" hidden="1">
              <a:extLst>
                <a:ext uri="{FF2B5EF4-FFF2-40B4-BE49-F238E27FC236}">
                  <a16:creationId xmlns:a16="http://schemas.microsoft.com/office/drawing/2014/main" id="{35844EE6-B17F-D493-84AA-2A3FC9DA4FB0}"/>
                </a:ext>
              </a:extLst>
            </xdr:cNvPr>
            <xdr:cNvSpPr txBox="1">
              <a:spLocks noChangeArrowheads="1"/>
            </xdr:cNvSpPr>
          </xdr:nvSpPr>
          <xdr:spPr bwMode="auto">
            <a:xfrm>
              <a:off x="6197600" y="4127500"/>
              <a:ext cx="1676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original contract amount here. This number will populate on all the pay applications</a:t>
              </a:r>
            </a:p>
          </xdr:txBody>
        </xdr:sp>
        <xdr:clientData/>
      </xdr:twoCellAnchor>
    </mc:Fallback>
  </mc:AlternateContent>
</xdr:wsDr>
</file>

<file path=xl/drawings/drawing20.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19C837C5-A4FD-4C07-B218-A3B585D5FAB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693475</xdr:colOff>
      <xdr:row>70</xdr:row>
      <xdr:rowOff>217714</xdr:rowOff>
    </xdr:to>
    <xdr:pic>
      <xdr:nvPicPr>
        <xdr:cNvPr id="3" name="Picture 2">
          <a:extLst>
            <a:ext uri="{FF2B5EF4-FFF2-40B4-BE49-F238E27FC236}">
              <a16:creationId xmlns:a16="http://schemas.microsoft.com/office/drawing/2014/main" id="{C42E0F2E-949F-48FB-9608-0C1F40B1AE26}"/>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42760" cy="789214"/>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177800</xdr:colOff>
          <xdr:row>17</xdr:row>
          <xdr:rowOff>177800</xdr:rowOff>
        </xdr:from>
        <xdr:to>
          <xdr:col>3</xdr:col>
          <xdr:colOff>2032000</xdr:colOff>
          <xdr:row>21</xdr:row>
          <xdr:rowOff>50800</xdr:rowOff>
        </xdr:to>
        <xdr:sp macro="" textlink="">
          <xdr:nvSpPr>
            <xdr:cNvPr id="156679" name="Comment 7" hidden="1">
              <a:extLst>
                <a:ext uri="{FF2B5EF4-FFF2-40B4-BE49-F238E27FC236}">
                  <a16:creationId xmlns:a16="http://schemas.microsoft.com/office/drawing/2014/main" id="{9078AD34-C9F9-1B95-448E-590EDDCC7797}"/>
                </a:ext>
              </a:extLst>
            </xdr:cNvPr>
            <xdr:cNvSpPr txBox="1">
              <a:spLocks noChangeArrowheads="1"/>
            </xdr:cNvSpPr>
          </xdr:nvSpPr>
          <xdr:spPr bwMode="auto">
            <a:xfrm>
              <a:off x="3251200" y="4356100"/>
              <a:ext cx="1854200" cy="673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177800</xdr:colOff>
          <xdr:row>18</xdr:row>
          <xdr:rowOff>279400</xdr:rowOff>
        </xdr:from>
        <xdr:to>
          <xdr:col>3</xdr:col>
          <xdr:colOff>2133600</xdr:colOff>
          <xdr:row>23</xdr:row>
          <xdr:rowOff>101600</xdr:rowOff>
        </xdr:to>
        <xdr:sp macro="" textlink="">
          <xdr:nvSpPr>
            <xdr:cNvPr id="156680" name="Comment 8" hidden="1">
              <a:extLst>
                <a:ext uri="{FF2B5EF4-FFF2-40B4-BE49-F238E27FC236}">
                  <a16:creationId xmlns:a16="http://schemas.microsoft.com/office/drawing/2014/main" id="{D23D315A-8C61-0591-5D2E-16D5BB2EE6FE}"/>
                </a:ext>
              </a:extLst>
            </xdr:cNvPr>
            <xdr:cNvSpPr txBox="1">
              <a:spLocks noChangeArrowheads="1"/>
            </xdr:cNvSpPr>
          </xdr:nvSpPr>
          <xdr:spPr bwMode="auto">
            <a:xfrm>
              <a:off x="3251200" y="4660900"/>
              <a:ext cx="19558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177800</xdr:colOff>
          <xdr:row>21</xdr:row>
          <xdr:rowOff>279400</xdr:rowOff>
        </xdr:from>
        <xdr:to>
          <xdr:col>5</xdr:col>
          <xdr:colOff>469900</xdr:colOff>
          <xdr:row>25</xdr:row>
          <xdr:rowOff>203200</xdr:rowOff>
        </xdr:to>
        <xdr:sp macro="" textlink="">
          <xdr:nvSpPr>
            <xdr:cNvPr id="156681" name="Comment 9" hidden="1">
              <a:extLst>
                <a:ext uri="{FF2B5EF4-FFF2-40B4-BE49-F238E27FC236}">
                  <a16:creationId xmlns:a16="http://schemas.microsoft.com/office/drawing/2014/main" id="{62233822-BB1F-8F2E-68D3-B39D872E901E}"/>
                </a:ext>
              </a:extLst>
            </xdr:cNvPr>
            <xdr:cNvSpPr txBox="1">
              <a:spLocks noChangeArrowheads="1"/>
            </xdr:cNvSpPr>
          </xdr:nvSpPr>
          <xdr:spPr bwMode="auto">
            <a:xfrm>
              <a:off x="6985000" y="5219700"/>
              <a:ext cx="16510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21.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6D504044-2BA0-6E9B-2762-7F9158221432}"/>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22.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CB5C18E3-3C5C-4CDF-80C1-CA1769F72D0C}"/>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734786</xdr:colOff>
      <xdr:row>70</xdr:row>
      <xdr:rowOff>228088</xdr:rowOff>
    </xdr:to>
    <xdr:pic>
      <xdr:nvPicPr>
        <xdr:cNvPr id="3" name="Picture 2">
          <a:extLst>
            <a:ext uri="{FF2B5EF4-FFF2-40B4-BE49-F238E27FC236}">
              <a16:creationId xmlns:a16="http://schemas.microsoft.com/office/drawing/2014/main" id="{DD9E8195-3566-4B7E-8BA7-C467E8EF31DA}"/>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84071" cy="799588"/>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2032000</xdr:colOff>
          <xdr:row>21</xdr:row>
          <xdr:rowOff>63500</xdr:rowOff>
        </xdr:to>
        <xdr:sp macro="" textlink="">
          <xdr:nvSpPr>
            <xdr:cNvPr id="157703" name="Comment 7" hidden="1">
              <a:extLst>
                <a:ext uri="{FF2B5EF4-FFF2-40B4-BE49-F238E27FC236}">
                  <a16:creationId xmlns:a16="http://schemas.microsoft.com/office/drawing/2014/main" id="{6473D004-B08D-79DB-27DE-752EB384A9DA}"/>
                </a:ext>
              </a:extLst>
            </xdr:cNvPr>
            <xdr:cNvSpPr txBox="1">
              <a:spLocks noChangeArrowheads="1"/>
            </xdr:cNvSpPr>
          </xdr:nvSpPr>
          <xdr:spPr bwMode="auto">
            <a:xfrm>
              <a:off x="3276600" y="4381500"/>
              <a:ext cx="18288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114300</xdr:rowOff>
        </xdr:to>
        <xdr:sp macro="" textlink="">
          <xdr:nvSpPr>
            <xdr:cNvPr id="157704" name="Comment 8" hidden="1">
              <a:extLst>
                <a:ext uri="{FF2B5EF4-FFF2-40B4-BE49-F238E27FC236}">
                  <a16:creationId xmlns:a16="http://schemas.microsoft.com/office/drawing/2014/main" id="{7CB0FEA2-5830-F91B-50E5-B0FFE11AA85B}"/>
                </a:ext>
              </a:extLst>
            </xdr:cNvPr>
            <xdr:cNvSpPr txBox="1">
              <a:spLocks noChangeArrowheads="1"/>
            </xdr:cNvSpPr>
          </xdr:nvSpPr>
          <xdr:spPr bwMode="auto">
            <a:xfrm>
              <a:off x="3276600" y="4660900"/>
              <a:ext cx="19304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57705" name="Comment 9" hidden="1">
              <a:extLst>
                <a:ext uri="{FF2B5EF4-FFF2-40B4-BE49-F238E27FC236}">
                  <a16:creationId xmlns:a16="http://schemas.microsoft.com/office/drawing/2014/main" id="{39ECF245-36EF-7095-16FC-03D53C0CE9F4}"/>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23.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12EDA23F-7EA3-5764-DB5D-67C9F9242CB0}"/>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24.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87292446-FB8E-40EB-809B-D0DC54BADEE5}"/>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585107</xdr:colOff>
      <xdr:row>70</xdr:row>
      <xdr:rowOff>190500</xdr:rowOff>
    </xdr:to>
    <xdr:pic>
      <xdr:nvPicPr>
        <xdr:cNvPr id="3" name="Picture 2">
          <a:extLst>
            <a:ext uri="{FF2B5EF4-FFF2-40B4-BE49-F238E27FC236}">
              <a16:creationId xmlns:a16="http://schemas.microsoft.com/office/drawing/2014/main" id="{A6B91AC4-3DF1-4108-A2B3-45D278788AD8}"/>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34392" cy="762000"/>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177800</xdr:colOff>
          <xdr:row>17</xdr:row>
          <xdr:rowOff>177800</xdr:rowOff>
        </xdr:from>
        <xdr:to>
          <xdr:col>3</xdr:col>
          <xdr:colOff>2044700</xdr:colOff>
          <xdr:row>21</xdr:row>
          <xdr:rowOff>50800</xdr:rowOff>
        </xdr:to>
        <xdr:sp macro="" textlink="">
          <xdr:nvSpPr>
            <xdr:cNvPr id="158727" name="Comment 7" hidden="1">
              <a:extLst>
                <a:ext uri="{FF2B5EF4-FFF2-40B4-BE49-F238E27FC236}">
                  <a16:creationId xmlns:a16="http://schemas.microsoft.com/office/drawing/2014/main" id="{71BD152C-562B-A4E5-4942-F680FEED9B35}"/>
                </a:ext>
              </a:extLst>
            </xdr:cNvPr>
            <xdr:cNvSpPr txBox="1">
              <a:spLocks noChangeArrowheads="1"/>
            </xdr:cNvSpPr>
          </xdr:nvSpPr>
          <xdr:spPr bwMode="auto">
            <a:xfrm>
              <a:off x="3251200" y="4356100"/>
              <a:ext cx="1866900" cy="673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177800</xdr:colOff>
          <xdr:row>18</xdr:row>
          <xdr:rowOff>279400</xdr:rowOff>
        </xdr:from>
        <xdr:to>
          <xdr:col>3</xdr:col>
          <xdr:colOff>2133600</xdr:colOff>
          <xdr:row>23</xdr:row>
          <xdr:rowOff>101600</xdr:rowOff>
        </xdr:to>
        <xdr:sp macro="" textlink="">
          <xdr:nvSpPr>
            <xdr:cNvPr id="158728" name="Comment 8" hidden="1">
              <a:extLst>
                <a:ext uri="{FF2B5EF4-FFF2-40B4-BE49-F238E27FC236}">
                  <a16:creationId xmlns:a16="http://schemas.microsoft.com/office/drawing/2014/main" id="{F45FA6D7-26F6-E6BD-A4D0-E0F6D9C94E07}"/>
                </a:ext>
              </a:extLst>
            </xdr:cNvPr>
            <xdr:cNvSpPr txBox="1">
              <a:spLocks noChangeArrowheads="1"/>
            </xdr:cNvSpPr>
          </xdr:nvSpPr>
          <xdr:spPr bwMode="auto">
            <a:xfrm>
              <a:off x="3251200" y="4660900"/>
              <a:ext cx="19558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177800</xdr:colOff>
          <xdr:row>21</xdr:row>
          <xdr:rowOff>279400</xdr:rowOff>
        </xdr:from>
        <xdr:to>
          <xdr:col>5</xdr:col>
          <xdr:colOff>469900</xdr:colOff>
          <xdr:row>25</xdr:row>
          <xdr:rowOff>203200</xdr:rowOff>
        </xdr:to>
        <xdr:sp macro="" textlink="">
          <xdr:nvSpPr>
            <xdr:cNvPr id="158729" name="Comment 9" hidden="1">
              <a:extLst>
                <a:ext uri="{FF2B5EF4-FFF2-40B4-BE49-F238E27FC236}">
                  <a16:creationId xmlns:a16="http://schemas.microsoft.com/office/drawing/2014/main" id="{3BB1B152-EAD7-8466-711A-B1DC0711F95E}"/>
                </a:ext>
              </a:extLst>
            </xdr:cNvPr>
            <xdr:cNvSpPr txBox="1">
              <a:spLocks noChangeArrowheads="1"/>
            </xdr:cNvSpPr>
          </xdr:nvSpPr>
          <xdr:spPr bwMode="auto">
            <a:xfrm>
              <a:off x="6985000" y="5219700"/>
              <a:ext cx="16510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25.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26C52A6F-2FDB-2F61-CF29-F4E0A0213DF4}"/>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26.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9F6338D0-E5A0-4D55-80A2-3CF35DDBC66F}"/>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571500</xdr:colOff>
      <xdr:row>70</xdr:row>
      <xdr:rowOff>187083</xdr:rowOff>
    </xdr:to>
    <xdr:pic>
      <xdr:nvPicPr>
        <xdr:cNvPr id="3" name="Picture 2">
          <a:extLst>
            <a:ext uri="{FF2B5EF4-FFF2-40B4-BE49-F238E27FC236}">
              <a16:creationId xmlns:a16="http://schemas.microsoft.com/office/drawing/2014/main" id="{67C99D7F-AB67-4919-A0B2-2DEF9E0B3896}"/>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20785" cy="758583"/>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2057400</xdr:colOff>
          <xdr:row>21</xdr:row>
          <xdr:rowOff>63500</xdr:rowOff>
        </xdr:to>
        <xdr:sp macro="" textlink="">
          <xdr:nvSpPr>
            <xdr:cNvPr id="159751" name="Comment 7" hidden="1">
              <a:extLst>
                <a:ext uri="{FF2B5EF4-FFF2-40B4-BE49-F238E27FC236}">
                  <a16:creationId xmlns:a16="http://schemas.microsoft.com/office/drawing/2014/main" id="{AD78C3E5-3362-B952-1368-380383907DE7}"/>
                </a:ext>
              </a:extLst>
            </xdr:cNvPr>
            <xdr:cNvSpPr txBox="1">
              <a:spLocks noChangeArrowheads="1"/>
            </xdr:cNvSpPr>
          </xdr:nvSpPr>
          <xdr:spPr bwMode="auto">
            <a:xfrm>
              <a:off x="3276600" y="4381500"/>
              <a:ext cx="18542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114300</xdr:rowOff>
        </xdr:to>
        <xdr:sp macro="" textlink="">
          <xdr:nvSpPr>
            <xdr:cNvPr id="159752" name="Comment 8" hidden="1">
              <a:extLst>
                <a:ext uri="{FF2B5EF4-FFF2-40B4-BE49-F238E27FC236}">
                  <a16:creationId xmlns:a16="http://schemas.microsoft.com/office/drawing/2014/main" id="{49F62E6B-4AE1-6ED9-74A4-3B152D9E1D41}"/>
                </a:ext>
              </a:extLst>
            </xdr:cNvPr>
            <xdr:cNvSpPr txBox="1">
              <a:spLocks noChangeArrowheads="1"/>
            </xdr:cNvSpPr>
          </xdr:nvSpPr>
          <xdr:spPr bwMode="auto">
            <a:xfrm>
              <a:off x="3276600" y="4660900"/>
              <a:ext cx="19304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59753" name="Comment 9" hidden="1">
              <a:extLst>
                <a:ext uri="{FF2B5EF4-FFF2-40B4-BE49-F238E27FC236}">
                  <a16:creationId xmlns:a16="http://schemas.microsoft.com/office/drawing/2014/main" id="{6D412000-B527-6B30-566C-C9C3926A4D40}"/>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27.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AC8A2528-4DCF-77FD-E579-768D4AD62EE7}"/>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28.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6FDCF60A-932A-4AAE-91EF-01979D3DE96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314177</xdr:colOff>
      <xdr:row>70</xdr:row>
      <xdr:rowOff>122464</xdr:rowOff>
    </xdr:to>
    <xdr:pic>
      <xdr:nvPicPr>
        <xdr:cNvPr id="3" name="Picture 2">
          <a:extLst>
            <a:ext uri="{FF2B5EF4-FFF2-40B4-BE49-F238E27FC236}">
              <a16:creationId xmlns:a16="http://schemas.microsoft.com/office/drawing/2014/main" id="{5D52F1BC-8B14-4735-9F55-5C73493A4D2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763462" cy="693964"/>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2057400</xdr:colOff>
          <xdr:row>21</xdr:row>
          <xdr:rowOff>63500</xdr:rowOff>
        </xdr:to>
        <xdr:sp macro="" textlink="">
          <xdr:nvSpPr>
            <xdr:cNvPr id="160775" name="Comment 7" hidden="1">
              <a:extLst>
                <a:ext uri="{FF2B5EF4-FFF2-40B4-BE49-F238E27FC236}">
                  <a16:creationId xmlns:a16="http://schemas.microsoft.com/office/drawing/2014/main" id="{A82E343E-4F5A-F62C-445E-5AE4BE26CCA4}"/>
                </a:ext>
              </a:extLst>
            </xdr:cNvPr>
            <xdr:cNvSpPr txBox="1">
              <a:spLocks noChangeArrowheads="1"/>
            </xdr:cNvSpPr>
          </xdr:nvSpPr>
          <xdr:spPr bwMode="auto">
            <a:xfrm>
              <a:off x="3276600" y="4381500"/>
              <a:ext cx="18542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114300</xdr:rowOff>
        </xdr:to>
        <xdr:sp macro="" textlink="">
          <xdr:nvSpPr>
            <xdr:cNvPr id="160776" name="Comment 8" hidden="1">
              <a:extLst>
                <a:ext uri="{FF2B5EF4-FFF2-40B4-BE49-F238E27FC236}">
                  <a16:creationId xmlns:a16="http://schemas.microsoft.com/office/drawing/2014/main" id="{26751307-5C9F-C589-EC17-FD399E2E63FE}"/>
                </a:ext>
              </a:extLst>
            </xdr:cNvPr>
            <xdr:cNvSpPr txBox="1">
              <a:spLocks noChangeArrowheads="1"/>
            </xdr:cNvSpPr>
          </xdr:nvSpPr>
          <xdr:spPr bwMode="auto">
            <a:xfrm>
              <a:off x="3276600" y="4660900"/>
              <a:ext cx="19304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60777" name="Comment 9" hidden="1">
              <a:extLst>
                <a:ext uri="{FF2B5EF4-FFF2-40B4-BE49-F238E27FC236}">
                  <a16:creationId xmlns:a16="http://schemas.microsoft.com/office/drawing/2014/main" id="{3A1BA713-E291-0D72-47A2-554E104FBD0D}"/>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29.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639522C3-31D1-6CFE-9DB6-61218EDF3EDC}"/>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3.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2721D31A-706D-43E5-DC4F-A5EC78335200}"/>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30.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C7E41DE4-E18E-4C03-B246-5D80CAE5D5EB}"/>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680357</xdr:colOff>
      <xdr:row>70</xdr:row>
      <xdr:rowOff>214420</xdr:rowOff>
    </xdr:to>
    <xdr:pic>
      <xdr:nvPicPr>
        <xdr:cNvPr id="3" name="Picture 2">
          <a:extLst>
            <a:ext uri="{FF2B5EF4-FFF2-40B4-BE49-F238E27FC236}">
              <a16:creationId xmlns:a16="http://schemas.microsoft.com/office/drawing/2014/main" id="{F6366EF2-E560-4C29-99DA-28FB37760126}"/>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29642" cy="785920"/>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177800</xdr:colOff>
          <xdr:row>17</xdr:row>
          <xdr:rowOff>177800</xdr:rowOff>
        </xdr:from>
        <xdr:to>
          <xdr:col>3</xdr:col>
          <xdr:colOff>2057400</xdr:colOff>
          <xdr:row>21</xdr:row>
          <xdr:rowOff>50800</xdr:rowOff>
        </xdr:to>
        <xdr:sp macro="" textlink="">
          <xdr:nvSpPr>
            <xdr:cNvPr id="161799" name="Comment 7" hidden="1">
              <a:extLst>
                <a:ext uri="{FF2B5EF4-FFF2-40B4-BE49-F238E27FC236}">
                  <a16:creationId xmlns:a16="http://schemas.microsoft.com/office/drawing/2014/main" id="{BE914F40-CBFB-E7DE-6CBC-D7721916C7DA}"/>
                </a:ext>
              </a:extLst>
            </xdr:cNvPr>
            <xdr:cNvSpPr txBox="1">
              <a:spLocks noChangeArrowheads="1"/>
            </xdr:cNvSpPr>
          </xdr:nvSpPr>
          <xdr:spPr bwMode="auto">
            <a:xfrm>
              <a:off x="3251200" y="4356100"/>
              <a:ext cx="1879600" cy="673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177800</xdr:colOff>
          <xdr:row>18</xdr:row>
          <xdr:rowOff>279400</xdr:rowOff>
        </xdr:from>
        <xdr:to>
          <xdr:col>3</xdr:col>
          <xdr:colOff>2133600</xdr:colOff>
          <xdr:row>23</xdr:row>
          <xdr:rowOff>101600</xdr:rowOff>
        </xdr:to>
        <xdr:sp macro="" textlink="">
          <xdr:nvSpPr>
            <xdr:cNvPr id="161800" name="Comment 8" hidden="1">
              <a:extLst>
                <a:ext uri="{FF2B5EF4-FFF2-40B4-BE49-F238E27FC236}">
                  <a16:creationId xmlns:a16="http://schemas.microsoft.com/office/drawing/2014/main" id="{DB0FAC02-D140-A186-E142-A1471B12AC95}"/>
                </a:ext>
              </a:extLst>
            </xdr:cNvPr>
            <xdr:cNvSpPr txBox="1">
              <a:spLocks noChangeArrowheads="1"/>
            </xdr:cNvSpPr>
          </xdr:nvSpPr>
          <xdr:spPr bwMode="auto">
            <a:xfrm>
              <a:off x="3251200" y="4660900"/>
              <a:ext cx="19558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177800</xdr:colOff>
          <xdr:row>21</xdr:row>
          <xdr:rowOff>279400</xdr:rowOff>
        </xdr:from>
        <xdr:to>
          <xdr:col>5</xdr:col>
          <xdr:colOff>469900</xdr:colOff>
          <xdr:row>25</xdr:row>
          <xdr:rowOff>203200</xdr:rowOff>
        </xdr:to>
        <xdr:sp macro="" textlink="">
          <xdr:nvSpPr>
            <xdr:cNvPr id="161801" name="Comment 9" hidden="1">
              <a:extLst>
                <a:ext uri="{FF2B5EF4-FFF2-40B4-BE49-F238E27FC236}">
                  <a16:creationId xmlns:a16="http://schemas.microsoft.com/office/drawing/2014/main" id="{48CDBFA9-23B3-CADA-F0C6-FFBE03670724}"/>
                </a:ext>
              </a:extLst>
            </xdr:cNvPr>
            <xdr:cNvSpPr txBox="1">
              <a:spLocks noChangeArrowheads="1"/>
            </xdr:cNvSpPr>
          </xdr:nvSpPr>
          <xdr:spPr bwMode="auto">
            <a:xfrm>
              <a:off x="6985000" y="5219700"/>
              <a:ext cx="16510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31.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938A9C89-61C3-6895-BF00-0CF5CC888619}"/>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32.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F0D9A87A-EEB9-47A6-8A73-BBEBCB65B21B}"/>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503465</xdr:colOff>
      <xdr:row>70</xdr:row>
      <xdr:rowOff>169998</xdr:rowOff>
    </xdr:to>
    <xdr:pic>
      <xdr:nvPicPr>
        <xdr:cNvPr id="3" name="Picture 2">
          <a:extLst>
            <a:ext uri="{FF2B5EF4-FFF2-40B4-BE49-F238E27FC236}">
              <a16:creationId xmlns:a16="http://schemas.microsoft.com/office/drawing/2014/main" id="{CA5C82E3-E126-44DC-96D2-391E855155A5}"/>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52750" cy="741498"/>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177800</xdr:colOff>
          <xdr:row>17</xdr:row>
          <xdr:rowOff>177800</xdr:rowOff>
        </xdr:from>
        <xdr:to>
          <xdr:col>3</xdr:col>
          <xdr:colOff>2057400</xdr:colOff>
          <xdr:row>21</xdr:row>
          <xdr:rowOff>50800</xdr:rowOff>
        </xdr:to>
        <xdr:sp macro="" textlink="">
          <xdr:nvSpPr>
            <xdr:cNvPr id="162823" name="Comment 7" hidden="1">
              <a:extLst>
                <a:ext uri="{FF2B5EF4-FFF2-40B4-BE49-F238E27FC236}">
                  <a16:creationId xmlns:a16="http://schemas.microsoft.com/office/drawing/2014/main" id="{76956EA3-8A30-01B0-50B8-84CB93365552}"/>
                </a:ext>
              </a:extLst>
            </xdr:cNvPr>
            <xdr:cNvSpPr txBox="1">
              <a:spLocks noChangeArrowheads="1"/>
            </xdr:cNvSpPr>
          </xdr:nvSpPr>
          <xdr:spPr bwMode="auto">
            <a:xfrm>
              <a:off x="3251200" y="4356100"/>
              <a:ext cx="1879600" cy="6731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177800</xdr:colOff>
          <xdr:row>18</xdr:row>
          <xdr:rowOff>279400</xdr:rowOff>
        </xdr:from>
        <xdr:to>
          <xdr:col>3</xdr:col>
          <xdr:colOff>2133600</xdr:colOff>
          <xdr:row>23</xdr:row>
          <xdr:rowOff>101600</xdr:rowOff>
        </xdr:to>
        <xdr:sp macro="" textlink="">
          <xdr:nvSpPr>
            <xdr:cNvPr id="162824" name="Comment 8" hidden="1">
              <a:extLst>
                <a:ext uri="{FF2B5EF4-FFF2-40B4-BE49-F238E27FC236}">
                  <a16:creationId xmlns:a16="http://schemas.microsoft.com/office/drawing/2014/main" id="{02B6F472-9341-2B54-A883-5E094499BD74}"/>
                </a:ext>
              </a:extLst>
            </xdr:cNvPr>
            <xdr:cNvSpPr txBox="1">
              <a:spLocks noChangeArrowheads="1"/>
            </xdr:cNvSpPr>
          </xdr:nvSpPr>
          <xdr:spPr bwMode="auto">
            <a:xfrm>
              <a:off x="3251200" y="4660900"/>
              <a:ext cx="19558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177800</xdr:colOff>
          <xdr:row>21</xdr:row>
          <xdr:rowOff>279400</xdr:rowOff>
        </xdr:from>
        <xdr:to>
          <xdr:col>5</xdr:col>
          <xdr:colOff>469900</xdr:colOff>
          <xdr:row>25</xdr:row>
          <xdr:rowOff>203200</xdr:rowOff>
        </xdr:to>
        <xdr:sp macro="" textlink="">
          <xdr:nvSpPr>
            <xdr:cNvPr id="162825" name="Comment 9" hidden="1">
              <a:extLst>
                <a:ext uri="{FF2B5EF4-FFF2-40B4-BE49-F238E27FC236}">
                  <a16:creationId xmlns:a16="http://schemas.microsoft.com/office/drawing/2014/main" id="{36F3CCB4-9893-3DA4-84FE-86317C032872}"/>
                </a:ext>
              </a:extLst>
            </xdr:cNvPr>
            <xdr:cNvSpPr txBox="1">
              <a:spLocks noChangeArrowheads="1"/>
            </xdr:cNvSpPr>
          </xdr:nvSpPr>
          <xdr:spPr bwMode="auto">
            <a:xfrm>
              <a:off x="6985000" y="5219700"/>
              <a:ext cx="16510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33.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4154B800-DE6C-5DD6-8623-7A7588CB7AFD}"/>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34.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8E25FD20-A123-40EA-AFE7-A5863CC10636}"/>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585105</xdr:colOff>
      <xdr:row>70</xdr:row>
      <xdr:rowOff>190500</xdr:rowOff>
    </xdr:to>
    <xdr:pic>
      <xdr:nvPicPr>
        <xdr:cNvPr id="3" name="Picture 2">
          <a:extLst>
            <a:ext uri="{FF2B5EF4-FFF2-40B4-BE49-F238E27FC236}">
              <a16:creationId xmlns:a16="http://schemas.microsoft.com/office/drawing/2014/main" id="{27F4FCD0-6345-4681-8215-B00AB7DA58CA}"/>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34390" cy="762000"/>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63847" name="Comment 7" hidden="1">
              <a:extLst>
                <a:ext uri="{FF2B5EF4-FFF2-40B4-BE49-F238E27FC236}">
                  <a16:creationId xmlns:a16="http://schemas.microsoft.com/office/drawing/2014/main" id="{779BC268-EE12-30F3-CC2D-41E715FADD75}"/>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63848" name="Comment 8" hidden="1">
              <a:extLst>
                <a:ext uri="{FF2B5EF4-FFF2-40B4-BE49-F238E27FC236}">
                  <a16:creationId xmlns:a16="http://schemas.microsoft.com/office/drawing/2014/main" id="{ED11D5C5-0F5A-96D6-23BF-A5569FE5C948}"/>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63849" name="Comment 9" hidden="1">
              <a:extLst>
                <a:ext uri="{FF2B5EF4-FFF2-40B4-BE49-F238E27FC236}">
                  <a16:creationId xmlns:a16="http://schemas.microsoft.com/office/drawing/2014/main" id="{1EA193FC-3F7B-1BF1-FB3D-65A54EA17B22}"/>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35.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C4600562-746B-CCDA-F391-BC1563FC28D1}"/>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36.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15F424AE-234E-4D82-A6F2-C7F48FED7E1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680357</xdr:colOff>
      <xdr:row>70</xdr:row>
      <xdr:rowOff>214420</xdr:rowOff>
    </xdr:to>
    <xdr:pic>
      <xdr:nvPicPr>
        <xdr:cNvPr id="3" name="Picture 2">
          <a:extLst>
            <a:ext uri="{FF2B5EF4-FFF2-40B4-BE49-F238E27FC236}">
              <a16:creationId xmlns:a16="http://schemas.microsoft.com/office/drawing/2014/main" id="{9320CA28-9158-4192-A822-31B9B993D68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29642" cy="785920"/>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64871" name="Comment 7" hidden="1">
              <a:extLst>
                <a:ext uri="{FF2B5EF4-FFF2-40B4-BE49-F238E27FC236}">
                  <a16:creationId xmlns:a16="http://schemas.microsoft.com/office/drawing/2014/main" id="{07ECF6C1-C4C8-365E-377C-5B90049DD65D}"/>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64872" name="Comment 8" hidden="1">
              <a:extLst>
                <a:ext uri="{FF2B5EF4-FFF2-40B4-BE49-F238E27FC236}">
                  <a16:creationId xmlns:a16="http://schemas.microsoft.com/office/drawing/2014/main" id="{22009CE5-FC23-DDAA-5DF8-ABB123292F77}"/>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64873" name="Comment 9" hidden="1">
              <a:extLst>
                <a:ext uri="{FF2B5EF4-FFF2-40B4-BE49-F238E27FC236}">
                  <a16:creationId xmlns:a16="http://schemas.microsoft.com/office/drawing/2014/main" id="{E0ADFB01-B5CF-804A-8739-BA76EAD9BD14}"/>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37.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5CB49E37-5CE2-E601-B562-0863682D7DD0}"/>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38.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CF1A646C-EFC5-4F25-91BF-2EFFA5FD7F6F}"/>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748393</xdr:colOff>
      <xdr:row>70</xdr:row>
      <xdr:rowOff>231505</xdr:rowOff>
    </xdr:to>
    <xdr:pic>
      <xdr:nvPicPr>
        <xdr:cNvPr id="3" name="Picture 2">
          <a:extLst>
            <a:ext uri="{FF2B5EF4-FFF2-40B4-BE49-F238E27FC236}">
              <a16:creationId xmlns:a16="http://schemas.microsoft.com/office/drawing/2014/main" id="{DD9D9117-8CD7-4AD9-A359-37292514F258}"/>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97678" cy="803005"/>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65895" name="Comment 7" hidden="1">
              <a:extLst>
                <a:ext uri="{FF2B5EF4-FFF2-40B4-BE49-F238E27FC236}">
                  <a16:creationId xmlns:a16="http://schemas.microsoft.com/office/drawing/2014/main" id="{CF2E8982-6CB9-2F9D-0775-B78BD01C7FA1}"/>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65896" name="Comment 8" hidden="1">
              <a:extLst>
                <a:ext uri="{FF2B5EF4-FFF2-40B4-BE49-F238E27FC236}">
                  <a16:creationId xmlns:a16="http://schemas.microsoft.com/office/drawing/2014/main" id="{A8A55FFC-0FA7-6C95-5AD0-6CBF4AE6B3A9}"/>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65897" name="Comment 9" hidden="1">
              <a:extLst>
                <a:ext uri="{FF2B5EF4-FFF2-40B4-BE49-F238E27FC236}">
                  <a16:creationId xmlns:a16="http://schemas.microsoft.com/office/drawing/2014/main" id="{5BFC5C30-194D-2483-85F4-906465B2236D}"/>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39.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18327244-3A67-FD91-4412-B79E4A7E5292}"/>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4.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3" name="Picture 2">
          <a:extLst>
            <a:ext uri="{FF2B5EF4-FFF2-40B4-BE49-F238E27FC236}">
              <a16:creationId xmlns:a16="http://schemas.microsoft.com/office/drawing/2014/main" id="{55945789-F6A5-4452-7BB0-431086F0C168}"/>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1</xdr:colOff>
      <xdr:row>68</xdr:row>
      <xdr:rowOff>13607</xdr:rowOff>
    </xdr:from>
    <xdr:to>
      <xdr:col>3</xdr:col>
      <xdr:colOff>462888</xdr:colOff>
      <xdr:row>70</xdr:row>
      <xdr:rowOff>200629</xdr:rowOff>
    </xdr:to>
    <xdr:pic>
      <xdr:nvPicPr>
        <xdr:cNvPr id="5" name="Picture 4">
          <a:extLst>
            <a:ext uri="{FF2B5EF4-FFF2-40B4-BE49-F238E27FC236}">
              <a16:creationId xmlns:a16="http://schemas.microsoft.com/office/drawing/2014/main" id="{5C69ED91-CA70-4D6C-BAF2-05126738818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30" y="14804571"/>
          <a:ext cx="2912172" cy="731308"/>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15</xdr:row>
          <xdr:rowOff>165100</xdr:rowOff>
        </xdr:from>
        <xdr:to>
          <xdr:col>3</xdr:col>
          <xdr:colOff>2082800</xdr:colOff>
          <xdr:row>18</xdr:row>
          <xdr:rowOff>152400</xdr:rowOff>
        </xdr:to>
        <xdr:sp macro="" textlink="">
          <xdr:nvSpPr>
            <xdr:cNvPr id="209921" name="Comment 1" hidden="1">
              <a:extLst>
                <a:ext uri="{FF2B5EF4-FFF2-40B4-BE49-F238E27FC236}">
                  <a16:creationId xmlns:a16="http://schemas.microsoft.com/office/drawing/2014/main" id="{5C80D9D9-ACB5-C15F-DAFD-838BE553752A}"/>
                </a:ext>
              </a:extLst>
            </xdr:cNvPr>
            <xdr:cNvSpPr txBox="1">
              <a:spLocks noChangeArrowheads="1"/>
            </xdr:cNvSpPr>
          </xdr:nvSpPr>
          <xdr:spPr bwMode="auto">
            <a:xfrm>
              <a:off x="3276600" y="3886200"/>
              <a:ext cx="1879600" cy="685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16</xdr:row>
          <xdr:rowOff>266700</xdr:rowOff>
        </xdr:from>
        <xdr:to>
          <xdr:col>3</xdr:col>
          <xdr:colOff>2133600</xdr:colOff>
          <xdr:row>20</xdr:row>
          <xdr:rowOff>165100</xdr:rowOff>
        </xdr:to>
        <xdr:sp macro="" textlink="">
          <xdr:nvSpPr>
            <xdr:cNvPr id="209922" name="Comment 2" hidden="1">
              <a:extLst>
                <a:ext uri="{FF2B5EF4-FFF2-40B4-BE49-F238E27FC236}">
                  <a16:creationId xmlns:a16="http://schemas.microsoft.com/office/drawing/2014/main" id="{2C73C811-0B97-F803-0C54-B53B0C89DBFC}"/>
                </a:ext>
              </a:extLst>
            </xdr:cNvPr>
            <xdr:cNvSpPr txBox="1">
              <a:spLocks noChangeArrowheads="1"/>
            </xdr:cNvSpPr>
          </xdr:nvSpPr>
          <xdr:spPr bwMode="auto">
            <a:xfrm>
              <a:off x="3276600" y="4178300"/>
              <a:ext cx="19304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101600</xdr:rowOff>
        </xdr:from>
        <xdr:to>
          <xdr:col>5</xdr:col>
          <xdr:colOff>482600</xdr:colOff>
          <xdr:row>25</xdr:row>
          <xdr:rowOff>12700</xdr:rowOff>
        </xdr:to>
        <xdr:sp macro="" textlink="">
          <xdr:nvSpPr>
            <xdr:cNvPr id="209923" name="Comment 3" hidden="1">
              <a:extLst>
                <a:ext uri="{FF2B5EF4-FFF2-40B4-BE49-F238E27FC236}">
                  <a16:creationId xmlns:a16="http://schemas.microsoft.com/office/drawing/2014/main" id="{9BDCA670-F84E-06D2-33A6-D81519BE7DBB}"/>
                </a:ext>
              </a:extLst>
            </xdr:cNvPr>
            <xdr:cNvSpPr txBox="1">
              <a:spLocks noChangeArrowheads="1"/>
            </xdr:cNvSpPr>
          </xdr:nvSpPr>
          <xdr:spPr bwMode="auto">
            <a:xfrm>
              <a:off x="7010400" y="5080000"/>
              <a:ext cx="1638300" cy="698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40.xml><?xml version="1.0" encoding="utf-8"?>
<xdr:wsDr xmlns:xdr="http://purl.oclc.org/ooxml/drawingml/spreadsheetDrawing" xmlns:a="http://purl.oclc.org/ooxml/drawingml/main">
  <xdr:twoCellAnchor editAs="oneCell">
    <xdr:from>
      <xdr:col>1</xdr:col>
      <xdr:colOff>0</xdr:colOff>
      <xdr:row>68</xdr:row>
      <xdr:rowOff>0</xdr:rowOff>
    </xdr:from>
    <xdr:to>
      <xdr:col>3</xdr:col>
      <xdr:colOff>476730</xdr:colOff>
      <xdr:row>70</xdr:row>
      <xdr:rowOff>163285</xdr:rowOff>
    </xdr:to>
    <xdr:pic>
      <xdr:nvPicPr>
        <xdr:cNvPr id="2" name="Picture 1">
          <a:extLst>
            <a:ext uri="{FF2B5EF4-FFF2-40B4-BE49-F238E27FC236}">
              <a16:creationId xmlns:a16="http://schemas.microsoft.com/office/drawing/2014/main" id="{EB92C89F-00CB-4278-B3DE-FE9C8C653422}"/>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26015" cy="734785"/>
        </a:xfrm>
        <a:prstGeom prst="rect">
          <a:avLst/>
        </a:prstGeom>
      </xdr:spPr>
    </xdr:pic>
    <xdr:clientData/>
  </xdr:twoCellAnchor>
  <xdr:twoCellAnchor editAs="oneCell">
    <xdr:from>
      <xdr:col>1</xdr:col>
      <xdr:colOff>0</xdr:colOff>
      <xdr:row>0</xdr:row>
      <xdr:rowOff>0</xdr:rowOff>
    </xdr:from>
    <xdr:to>
      <xdr:col>3</xdr:col>
      <xdr:colOff>1343703</xdr:colOff>
      <xdr:row>2</xdr:row>
      <xdr:rowOff>217714</xdr:rowOff>
    </xdr:to>
    <xdr:pic>
      <xdr:nvPicPr>
        <xdr:cNvPr id="3" name="Picture 2">
          <a:extLst>
            <a:ext uri="{FF2B5EF4-FFF2-40B4-BE49-F238E27FC236}">
              <a16:creationId xmlns:a16="http://schemas.microsoft.com/office/drawing/2014/main" id="{718C9381-3F84-497B-84E3-118E38BF7171}"/>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66919" name="Comment 7" hidden="1">
              <a:extLst>
                <a:ext uri="{FF2B5EF4-FFF2-40B4-BE49-F238E27FC236}">
                  <a16:creationId xmlns:a16="http://schemas.microsoft.com/office/drawing/2014/main" id="{1B94A055-84E3-5837-81F5-348D0C854B70}"/>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66920" name="Comment 8" hidden="1">
              <a:extLst>
                <a:ext uri="{FF2B5EF4-FFF2-40B4-BE49-F238E27FC236}">
                  <a16:creationId xmlns:a16="http://schemas.microsoft.com/office/drawing/2014/main" id="{BBFDB4A8-1BC1-488A-AF4D-761EB535830E}"/>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66921" name="Comment 9" hidden="1">
              <a:extLst>
                <a:ext uri="{FF2B5EF4-FFF2-40B4-BE49-F238E27FC236}">
                  <a16:creationId xmlns:a16="http://schemas.microsoft.com/office/drawing/2014/main" id="{05422940-A75F-A848-E5AF-93BA8A190403}"/>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41.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E3269F60-75A7-4DCE-EB09-CC911E5AEB27}"/>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42.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8C252E8A-7EE8-4FD1-9320-9FF26F90E961}"/>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707572</xdr:colOff>
      <xdr:row>70</xdr:row>
      <xdr:rowOff>221254</xdr:rowOff>
    </xdr:to>
    <xdr:pic>
      <xdr:nvPicPr>
        <xdr:cNvPr id="3" name="Picture 2">
          <a:extLst>
            <a:ext uri="{FF2B5EF4-FFF2-40B4-BE49-F238E27FC236}">
              <a16:creationId xmlns:a16="http://schemas.microsoft.com/office/drawing/2014/main" id="{1B3CEFF4-CC2D-41BA-8972-6A4D67EA9B0A}"/>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56857" cy="792754"/>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67943" name="Comment 7" hidden="1">
              <a:extLst>
                <a:ext uri="{FF2B5EF4-FFF2-40B4-BE49-F238E27FC236}">
                  <a16:creationId xmlns:a16="http://schemas.microsoft.com/office/drawing/2014/main" id="{C4FF2D85-17AB-366A-7ACA-23A0E797E1F2}"/>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67944" name="Comment 8" hidden="1">
              <a:extLst>
                <a:ext uri="{FF2B5EF4-FFF2-40B4-BE49-F238E27FC236}">
                  <a16:creationId xmlns:a16="http://schemas.microsoft.com/office/drawing/2014/main" id="{D05C60F1-DC16-BC47-A079-95B56D466640}"/>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67945" name="Comment 9" hidden="1">
              <a:extLst>
                <a:ext uri="{FF2B5EF4-FFF2-40B4-BE49-F238E27FC236}">
                  <a16:creationId xmlns:a16="http://schemas.microsoft.com/office/drawing/2014/main" id="{FE0DF308-C1ED-E8B1-283D-362FB73420D4}"/>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43.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B5E846B0-D27B-9A32-6061-2AE2C77740B9}"/>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44.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18489743-C129-4515-9E91-1E76E12D0F38}"/>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653143</xdr:colOff>
      <xdr:row>70</xdr:row>
      <xdr:rowOff>207586</xdr:rowOff>
    </xdr:to>
    <xdr:pic>
      <xdr:nvPicPr>
        <xdr:cNvPr id="3" name="Picture 2">
          <a:extLst>
            <a:ext uri="{FF2B5EF4-FFF2-40B4-BE49-F238E27FC236}">
              <a16:creationId xmlns:a16="http://schemas.microsoft.com/office/drawing/2014/main" id="{CF8B3F11-B6A0-4425-913B-B518E62A852F}"/>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02428" cy="779086"/>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68967" name="Comment 7" hidden="1">
              <a:extLst>
                <a:ext uri="{FF2B5EF4-FFF2-40B4-BE49-F238E27FC236}">
                  <a16:creationId xmlns:a16="http://schemas.microsoft.com/office/drawing/2014/main" id="{0768A796-807E-2DFF-2F26-D9EB12EE0F90}"/>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68968" name="Comment 8" hidden="1">
              <a:extLst>
                <a:ext uri="{FF2B5EF4-FFF2-40B4-BE49-F238E27FC236}">
                  <a16:creationId xmlns:a16="http://schemas.microsoft.com/office/drawing/2014/main" id="{D99B5392-0551-2911-2251-6103287BF595}"/>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68969" name="Comment 9" hidden="1">
              <a:extLst>
                <a:ext uri="{FF2B5EF4-FFF2-40B4-BE49-F238E27FC236}">
                  <a16:creationId xmlns:a16="http://schemas.microsoft.com/office/drawing/2014/main" id="{0A78327D-180A-9B13-5D27-FC73DF15A1C4}"/>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45.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0B2862B2-EAC8-5A4F-FB74-7597ECC03B9B}"/>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46.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9A113C99-D015-4456-B6B5-4CC2AFCD958F}"/>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422546</xdr:colOff>
      <xdr:row>70</xdr:row>
      <xdr:rowOff>149678</xdr:rowOff>
    </xdr:to>
    <xdr:pic>
      <xdr:nvPicPr>
        <xdr:cNvPr id="3" name="Picture 2">
          <a:extLst>
            <a:ext uri="{FF2B5EF4-FFF2-40B4-BE49-F238E27FC236}">
              <a16:creationId xmlns:a16="http://schemas.microsoft.com/office/drawing/2014/main" id="{B34D1665-57F5-4497-B11D-C30C6BEC2A8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871831" cy="721178"/>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69991" name="Comment 7" hidden="1">
              <a:extLst>
                <a:ext uri="{FF2B5EF4-FFF2-40B4-BE49-F238E27FC236}">
                  <a16:creationId xmlns:a16="http://schemas.microsoft.com/office/drawing/2014/main" id="{AE21071C-92FD-AB38-2830-5B0C4D09F290}"/>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69992" name="Comment 8" hidden="1">
              <a:extLst>
                <a:ext uri="{FF2B5EF4-FFF2-40B4-BE49-F238E27FC236}">
                  <a16:creationId xmlns:a16="http://schemas.microsoft.com/office/drawing/2014/main" id="{FCDA0B03-C996-04E9-9435-42B2AC496D3C}"/>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69993" name="Comment 9" hidden="1">
              <a:extLst>
                <a:ext uri="{FF2B5EF4-FFF2-40B4-BE49-F238E27FC236}">
                  <a16:creationId xmlns:a16="http://schemas.microsoft.com/office/drawing/2014/main" id="{A350D6C9-D6D5-1937-8CBD-273DD79F32A2}"/>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47.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7E905C8D-C0F8-9D3D-BB97-A2E34CBE9F24}"/>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48.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F5D8AF7D-ABE0-4FAC-AD55-303751FF557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653143</xdr:colOff>
      <xdr:row>70</xdr:row>
      <xdr:rowOff>207586</xdr:rowOff>
    </xdr:to>
    <xdr:pic>
      <xdr:nvPicPr>
        <xdr:cNvPr id="3" name="Picture 2">
          <a:extLst>
            <a:ext uri="{FF2B5EF4-FFF2-40B4-BE49-F238E27FC236}">
              <a16:creationId xmlns:a16="http://schemas.microsoft.com/office/drawing/2014/main" id="{265166CE-441A-41B0-A408-3F0570BAF575}"/>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02428" cy="779086"/>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71015" name="Comment 7" hidden="1">
              <a:extLst>
                <a:ext uri="{FF2B5EF4-FFF2-40B4-BE49-F238E27FC236}">
                  <a16:creationId xmlns:a16="http://schemas.microsoft.com/office/drawing/2014/main" id="{EDB1ED0C-55F4-962A-68C6-B2164ED5041B}"/>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71016" name="Comment 8" hidden="1">
              <a:extLst>
                <a:ext uri="{FF2B5EF4-FFF2-40B4-BE49-F238E27FC236}">
                  <a16:creationId xmlns:a16="http://schemas.microsoft.com/office/drawing/2014/main" id="{FE05238D-F908-A2BE-4832-5B285AAAC93F}"/>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71017" name="Comment 9" hidden="1">
              <a:extLst>
                <a:ext uri="{FF2B5EF4-FFF2-40B4-BE49-F238E27FC236}">
                  <a16:creationId xmlns:a16="http://schemas.microsoft.com/office/drawing/2014/main" id="{2A18999F-AB91-214E-911C-6E45C2554508}"/>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49.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4EE82F9D-A2D0-2E33-E64A-E895E5FE57E5}"/>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5.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64BCF180-DEB7-9C30-740E-D051F0D9DA4A}"/>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50.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8DF1C5D2-739C-409E-87D0-8C30860CC809}"/>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612322</xdr:colOff>
      <xdr:row>70</xdr:row>
      <xdr:rowOff>197335</xdr:rowOff>
    </xdr:to>
    <xdr:pic>
      <xdr:nvPicPr>
        <xdr:cNvPr id="3" name="Picture 2">
          <a:extLst>
            <a:ext uri="{FF2B5EF4-FFF2-40B4-BE49-F238E27FC236}">
              <a16:creationId xmlns:a16="http://schemas.microsoft.com/office/drawing/2014/main" id="{F580389D-FB72-4EAD-8CB6-1F4785C3C130}"/>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61607" cy="768835"/>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72039" name="Comment 7" hidden="1">
              <a:extLst>
                <a:ext uri="{FF2B5EF4-FFF2-40B4-BE49-F238E27FC236}">
                  <a16:creationId xmlns:a16="http://schemas.microsoft.com/office/drawing/2014/main" id="{1EFB107E-B2B1-B33E-3B0D-514372B18744}"/>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72040" name="Comment 8" hidden="1">
              <a:extLst>
                <a:ext uri="{FF2B5EF4-FFF2-40B4-BE49-F238E27FC236}">
                  <a16:creationId xmlns:a16="http://schemas.microsoft.com/office/drawing/2014/main" id="{9726CF04-615E-B291-69B7-E0C3C43D4EEA}"/>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72041" name="Comment 9" hidden="1">
              <a:extLst>
                <a:ext uri="{FF2B5EF4-FFF2-40B4-BE49-F238E27FC236}">
                  <a16:creationId xmlns:a16="http://schemas.microsoft.com/office/drawing/2014/main" id="{CA2E821D-77D1-3705-C814-0AB2C0E09344}"/>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51.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E49E6F08-A5BB-6E02-04D5-4C50F0519779}"/>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52.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945B1018-1A26-4AD5-9DA0-021155F464D0}"/>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517072</xdr:colOff>
      <xdr:row>70</xdr:row>
      <xdr:rowOff>173415</xdr:rowOff>
    </xdr:to>
    <xdr:pic>
      <xdr:nvPicPr>
        <xdr:cNvPr id="3" name="Picture 2">
          <a:extLst>
            <a:ext uri="{FF2B5EF4-FFF2-40B4-BE49-F238E27FC236}">
              <a16:creationId xmlns:a16="http://schemas.microsoft.com/office/drawing/2014/main" id="{F4FF69E1-44B9-4BA3-A072-862D0961CD28}"/>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66357" cy="744915"/>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73063" name="Comment 7" hidden="1">
              <a:extLst>
                <a:ext uri="{FF2B5EF4-FFF2-40B4-BE49-F238E27FC236}">
                  <a16:creationId xmlns:a16="http://schemas.microsoft.com/office/drawing/2014/main" id="{CAE44A54-DBF1-6544-3F1F-AC1EA7EB1078}"/>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73064" name="Comment 8" hidden="1">
              <a:extLst>
                <a:ext uri="{FF2B5EF4-FFF2-40B4-BE49-F238E27FC236}">
                  <a16:creationId xmlns:a16="http://schemas.microsoft.com/office/drawing/2014/main" id="{DE15A0D1-82D3-F982-573A-D0E2D952039F}"/>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73065" name="Comment 9" hidden="1">
              <a:extLst>
                <a:ext uri="{FF2B5EF4-FFF2-40B4-BE49-F238E27FC236}">
                  <a16:creationId xmlns:a16="http://schemas.microsoft.com/office/drawing/2014/main" id="{6D3111BA-1583-245A-91D8-C38A518AB872}"/>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53.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8447C86A-C678-1785-A641-1DC2343A2A0B}"/>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54.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F6246AD0-4DBC-4FE6-AF68-AFC37475524C}"/>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517072</xdr:colOff>
      <xdr:row>70</xdr:row>
      <xdr:rowOff>173415</xdr:rowOff>
    </xdr:to>
    <xdr:pic>
      <xdr:nvPicPr>
        <xdr:cNvPr id="3" name="Picture 2">
          <a:extLst>
            <a:ext uri="{FF2B5EF4-FFF2-40B4-BE49-F238E27FC236}">
              <a16:creationId xmlns:a16="http://schemas.microsoft.com/office/drawing/2014/main" id="{7F951ACB-A815-4D80-AAD7-CBB90C35E1FA}"/>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66357" cy="744915"/>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74087" name="Comment 7" hidden="1">
              <a:extLst>
                <a:ext uri="{FF2B5EF4-FFF2-40B4-BE49-F238E27FC236}">
                  <a16:creationId xmlns:a16="http://schemas.microsoft.com/office/drawing/2014/main" id="{EBFF060C-E12D-77BB-F5AB-DC4EBD5B1734}"/>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74088" name="Comment 8" hidden="1">
              <a:extLst>
                <a:ext uri="{FF2B5EF4-FFF2-40B4-BE49-F238E27FC236}">
                  <a16:creationId xmlns:a16="http://schemas.microsoft.com/office/drawing/2014/main" id="{A1BDAA91-5798-26C7-CC3C-BFAA107A8646}"/>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74089" name="Comment 9" hidden="1">
              <a:extLst>
                <a:ext uri="{FF2B5EF4-FFF2-40B4-BE49-F238E27FC236}">
                  <a16:creationId xmlns:a16="http://schemas.microsoft.com/office/drawing/2014/main" id="{B07D25D5-774A-3037-0837-968B2AE21766}"/>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55.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14E422B5-DB68-B94E-0883-6D1F44C1C15C}"/>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56.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0CD00668-2E03-4903-9886-C6DC2B20CF56}"/>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585105</xdr:colOff>
      <xdr:row>70</xdr:row>
      <xdr:rowOff>190500</xdr:rowOff>
    </xdr:to>
    <xdr:pic>
      <xdr:nvPicPr>
        <xdr:cNvPr id="3" name="Picture 2">
          <a:extLst>
            <a:ext uri="{FF2B5EF4-FFF2-40B4-BE49-F238E27FC236}">
              <a16:creationId xmlns:a16="http://schemas.microsoft.com/office/drawing/2014/main" id="{92645F46-F7ED-48FB-B524-A3A277403E45}"/>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34390" cy="762000"/>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75111" name="Comment 7" hidden="1">
              <a:extLst>
                <a:ext uri="{FF2B5EF4-FFF2-40B4-BE49-F238E27FC236}">
                  <a16:creationId xmlns:a16="http://schemas.microsoft.com/office/drawing/2014/main" id="{EA13F9AD-45BB-7EFB-AA47-9D833072CBE5}"/>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75112" name="Comment 8" hidden="1">
              <a:extLst>
                <a:ext uri="{FF2B5EF4-FFF2-40B4-BE49-F238E27FC236}">
                  <a16:creationId xmlns:a16="http://schemas.microsoft.com/office/drawing/2014/main" id="{439C9522-8315-FD87-A804-5D147B7E8137}"/>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75113" name="Comment 9" hidden="1">
              <a:extLst>
                <a:ext uri="{FF2B5EF4-FFF2-40B4-BE49-F238E27FC236}">
                  <a16:creationId xmlns:a16="http://schemas.microsoft.com/office/drawing/2014/main" id="{A8D8E8AB-CE86-9A37-1E05-A88A2C9708B2}"/>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57.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0751E43C-FA61-4AFF-14BF-82E33778533F}"/>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58.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B610D97C-DC0A-45FB-9CFB-C8ACF0E709DA}"/>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476731</xdr:colOff>
      <xdr:row>70</xdr:row>
      <xdr:rowOff>163285</xdr:rowOff>
    </xdr:to>
    <xdr:pic>
      <xdr:nvPicPr>
        <xdr:cNvPr id="3" name="Picture 2">
          <a:extLst>
            <a:ext uri="{FF2B5EF4-FFF2-40B4-BE49-F238E27FC236}">
              <a16:creationId xmlns:a16="http://schemas.microsoft.com/office/drawing/2014/main" id="{5CA96266-F8F9-43C7-B0F0-A1050973546B}"/>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26016" cy="734785"/>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76135" name="Comment 7" hidden="1">
              <a:extLst>
                <a:ext uri="{FF2B5EF4-FFF2-40B4-BE49-F238E27FC236}">
                  <a16:creationId xmlns:a16="http://schemas.microsoft.com/office/drawing/2014/main" id="{1139CBBB-800D-46C0-FE1B-073E7394A3F6}"/>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76136" name="Comment 8" hidden="1">
              <a:extLst>
                <a:ext uri="{FF2B5EF4-FFF2-40B4-BE49-F238E27FC236}">
                  <a16:creationId xmlns:a16="http://schemas.microsoft.com/office/drawing/2014/main" id="{0C34B989-45DD-8B22-E060-9FB339CCD8BA}"/>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76137" name="Comment 9" hidden="1">
              <a:extLst>
                <a:ext uri="{FF2B5EF4-FFF2-40B4-BE49-F238E27FC236}">
                  <a16:creationId xmlns:a16="http://schemas.microsoft.com/office/drawing/2014/main" id="{26084AE2-2566-0266-B3AC-3DFBF3DCA2F0}"/>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59.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85AF82BA-0120-64E5-FE33-324765FEC6EE}"/>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6.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3" name="Picture 2">
          <a:extLst>
            <a:ext uri="{FF2B5EF4-FFF2-40B4-BE49-F238E27FC236}">
              <a16:creationId xmlns:a16="http://schemas.microsoft.com/office/drawing/2014/main" id="{3F8165E5-71C9-45F6-977C-81CB9707822C}"/>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0</xdr:col>
      <xdr:colOff>231322</xdr:colOff>
      <xdr:row>68</xdr:row>
      <xdr:rowOff>40821</xdr:rowOff>
    </xdr:from>
    <xdr:to>
      <xdr:col>3</xdr:col>
      <xdr:colOff>693965</xdr:colOff>
      <xdr:row>70</xdr:row>
      <xdr:rowOff>248468</xdr:rowOff>
    </xdr:to>
    <xdr:pic>
      <xdr:nvPicPr>
        <xdr:cNvPr id="5" name="Picture 4">
          <a:extLst>
            <a:ext uri="{FF2B5EF4-FFF2-40B4-BE49-F238E27FC236}">
              <a16:creationId xmlns:a16="http://schemas.microsoft.com/office/drawing/2014/main" id="{F16269C9-8DE1-4DF0-8682-B3F6F13289E5}"/>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31322" y="14859000"/>
          <a:ext cx="3156857" cy="792754"/>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2006600</xdr:colOff>
          <xdr:row>21</xdr:row>
          <xdr:rowOff>63500</xdr:rowOff>
        </xdr:to>
        <xdr:sp macro="" textlink="">
          <xdr:nvSpPr>
            <xdr:cNvPr id="70663" name="Comment 7" hidden="1">
              <a:extLst>
                <a:ext uri="{FF2B5EF4-FFF2-40B4-BE49-F238E27FC236}">
                  <a16:creationId xmlns:a16="http://schemas.microsoft.com/office/drawing/2014/main" id="{C136BE44-7BCF-E7EC-8D08-C7D8FF95C5F1}"/>
                </a:ext>
              </a:extLst>
            </xdr:cNvPr>
            <xdr:cNvSpPr txBox="1">
              <a:spLocks noChangeArrowheads="1"/>
            </xdr:cNvSpPr>
          </xdr:nvSpPr>
          <xdr:spPr bwMode="auto">
            <a:xfrm>
              <a:off x="3276600" y="4381500"/>
              <a:ext cx="18034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114300</xdr:rowOff>
        </xdr:to>
        <xdr:sp macro="" textlink="">
          <xdr:nvSpPr>
            <xdr:cNvPr id="70664" name="Comment 8" hidden="1">
              <a:extLst>
                <a:ext uri="{FF2B5EF4-FFF2-40B4-BE49-F238E27FC236}">
                  <a16:creationId xmlns:a16="http://schemas.microsoft.com/office/drawing/2014/main" id="{9D27F92C-A6E5-F7B6-3539-09588C0C263D}"/>
                </a:ext>
              </a:extLst>
            </xdr:cNvPr>
            <xdr:cNvSpPr txBox="1">
              <a:spLocks noChangeArrowheads="1"/>
            </xdr:cNvSpPr>
          </xdr:nvSpPr>
          <xdr:spPr bwMode="auto">
            <a:xfrm>
              <a:off x="3276600" y="4660900"/>
              <a:ext cx="19304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70665" name="Comment 9" hidden="1">
              <a:extLst>
                <a:ext uri="{FF2B5EF4-FFF2-40B4-BE49-F238E27FC236}">
                  <a16:creationId xmlns:a16="http://schemas.microsoft.com/office/drawing/2014/main" id="{3E3D96CD-0D4C-7A6D-90BE-9BABCAB9E22E}"/>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60.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4BBA8FAF-950F-4406-8499-AFB997F316E5}"/>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476731</xdr:colOff>
      <xdr:row>70</xdr:row>
      <xdr:rowOff>163285</xdr:rowOff>
    </xdr:to>
    <xdr:pic>
      <xdr:nvPicPr>
        <xdr:cNvPr id="3" name="Picture 2">
          <a:extLst>
            <a:ext uri="{FF2B5EF4-FFF2-40B4-BE49-F238E27FC236}">
              <a16:creationId xmlns:a16="http://schemas.microsoft.com/office/drawing/2014/main" id="{959D8156-59F6-452A-A74C-FC07CE191772}"/>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26016" cy="734785"/>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77159" name="Comment 7" hidden="1">
              <a:extLst>
                <a:ext uri="{FF2B5EF4-FFF2-40B4-BE49-F238E27FC236}">
                  <a16:creationId xmlns:a16="http://schemas.microsoft.com/office/drawing/2014/main" id="{587BE363-29CE-316A-D7F0-B6158B79DF42}"/>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77160" name="Comment 8" hidden="1">
              <a:extLst>
                <a:ext uri="{FF2B5EF4-FFF2-40B4-BE49-F238E27FC236}">
                  <a16:creationId xmlns:a16="http://schemas.microsoft.com/office/drawing/2014/main" id="{2A565BB9-CD83-2AC2-33AE-C4F6F5D1AB39}"/>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77161" name="Comment 9" hidden="1">
              <a:extLst>
                <a:ext uri="{FF2B5EF4-FFF2-40B4-BE49-F238E27FC236}">
                  <a16:creationId xmlns:a16="http://schemas.microsoft.com/office/drawing/2014/main" id="{26171416-CF11-D89B-4735-7A5D99B43304}"/>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61.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64B33856-719D-5A1F-DDC5-E114B5D0B8A6}"/>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62.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9A60B728-D12C-4D64-AF78-08E76FF80A8C}"/>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639290</xdr:colOff>
      <xdr:row>70</xdr:row>
      <xdr:rowOff>204107</xdr:rowOff>
    </xdr:to>
    <xdr:pic>
      <xdr:nvPicPr>
        <xdr:cNvPr id="3" name="Picture 2">
          <a:extLst>
            <a:ext uri="{FF2B5EF4-FFF2-40B4-BE49-F238E27FC236}">
              <a16:creationId xmlns:a16="http://schemas.microsoft.com/office/drawing/2014/main" id="{004ED999-601C-4F7E-87AA-6C895032D762}"/>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88575" cy="775607"/>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78183" name="Comment 7" hidden="1">
              <a:extLst>
                <a:ext uri="{FF2B5EF4-FFF2-40B4-BE49-F238E27FC236}">
                  <a16:creationId xmlns:a16="http://schemas.microsoft.com/office/drawing/2014/main" id="{CD00D385-8116-E605-6250-E49631D6494B}"/>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78184" name="Comment 8" hidden="1">
              <a:extLst>
                <a:ext uri="{FF2B5EF4-FFF2-40B4-BE49-F238E27FC236}">
                  <a16:creationId xmlns:a16="http://schemas.microsoft.com/office/drawing/2014/main" id="{F65E1C2A-7B06-DE3B-128B-E43FD6EF90D6}"/>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78185" name="Comment 9" hidden="1">
              <a:extLst>
                <a:ext uri="{FF2B5EF4-FFF2-40B4-BE49-F238E27FC236}">
                  <a16:creationId xmlns:a16="http://schemas.microsoft.com/office/drawing/2014/main" id="{60097D3D-DC92-92A5-124E-78D72746F85A}"/>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63.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79ADA48A-9395-BA92-0918-ECE585B22082}"/>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64.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8D8939A3-4A92-413F-8929-D781336DE603}"/>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530916</xdr:colOff>
      <xdr:row>70</xdr:row>
      <xdr:rowOff>176892</xdr:rowOff>
    </xdr:to>
    <xdr:pic>
      <xdr:nvPicPr>
        <xdr:cNvPr id="3" name="Picture 2">
          <a:extLst>
            <a:ext uri="{FF2B5EF4-FFF2-40B4-BE49-F238E27FC236}">
              <a16:creationId xmlns:a16="http://schemas.microsoft.com/office/drawing/2014/main" id="{3ECC4123-E7E3-41F3-9E09-3A8B8DD97C66}"/>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80201" cy="748392"/>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79207" name="Comment 7" hidden="1">
              <a:extLst>
                <a:ext uri="{FF2B5EF4-FFF2-40B4-BE49-F238E27FC236}">
                  <a16:creationId xmlns:a16="http://schemas.microsoft.com/office/drawing/2014/main" id="{FBF6C41E-7D6C-2573-EA46-56F5F56C8FA7}"/>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79208" name="Comment 8" hidden="1">
              <a:extLst>
                <a:ext uri="{FF2B5EF4-FFF2-40B4-BE49-F238E27FC236}">
                  <a16:creationId xmlns:a16="http://schemas.microsoft.com/office/drawing/2014/main" id="{C39D36A9-3A38-2464-3355-861B730C25B2}"/>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79209" name="Comment 9" hidden="1">
              <a:extLst>
                <a:ext uri="{FF2B5EF4-FFF2-40B4-BE49-F238E27FC236}">
                  <a16:creationId xmlns:a16="http://schemas.microsoft.com/office/drawing/2014/main" id="{4549B3C8-5FB1-B9C7-A2E5-57BB129B7366}"/>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65.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2ACABF05-CAD0-D09A-868E-74776B56CFA4}"/>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66.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D80E3F03-4EE0-4EBF-87FA-C7CCB723F846}"/>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503465</xdr:colOff>
      <xdr:row>70</xdr:row>
      <xdr:rowOff>169998</xdr:rowOff>
    </xdr:to>
    <xdr:pic>
      <xdr:nvPicPr>
        <xdr:cNvPr id="3" name="Picture 2">
          <a:extLst>
            <a:ext uri="{FF2B5EF4-FFF2-40B4-BE49-F238E27FC236}">
              <a16:creationId xmlns:a16="http://schemas.microsoft.com/office/drawing/2014/main" id="{8D1FD1AC-CFB7-429D-A4FB-831E9F19E442}"/>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52750" cy="741498"/>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80231" name="Comment 7" hidden="1">
              <a:extLst>
                <a:ext uri="{FF2B5EF4-FFF2-40B4-BE49-F238E27FC236}">
                  <a16:creationId xmlns:a16="http://schemas.microsoft.com/office/drawing/2014/main" id="{26E7301F-2B70-8A95-E812-ED45910AB9FF}"/>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80232" name="Comment 8" hidden="1">
              <a:extLst>
                <a:ext uri="{FF2B5EF4-FFF2-40B4-BE49-F238E27FC236}">
                  <a16:creationId xmlns:a16="http://schemas.microsoft.com/office/drawing/2014/main" id="{1C1F6786-6FBF-578C-0B87-BE01BAD47D28}"/>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80233" name="Comment 9" hidden="1">
              <a:extLst>
                <a:ext uri="{FF2B5EF4-FFF2-40B4-BE49-F238E27FC236}">
                  <a16:creationId xmlns:a16="http://schemas.microsoft.com/office/drawing/2014/main" id="{F69B6DB9-53B0-57C5-BB3E-6E304FE0856E}"/>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67.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4C75FF53-5C98-9AE3-3E1B-79C9486C53F2}"/>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68.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8372F2F8-3CBF-42AC-8CEF-7DA8C6465F6E}"/>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707572</xdr:colOff>
      <xdr:row>70</xdr:row>
      <xdr:rowOff>221254</xdr:rowOff>
    </xdr:to>
    <xdr:pic>
      <xdr:nvPicPr>
        <xdr:cNvPr id="3" name="Picture 2">
          <a:extLst>
            <a:ext uri="{FF2B5EF4-FFF2-40B4-BE49-F238E27FC236}">
              <a16:creationId xmlns:a16="http://schemas.microsoft.com/office/drawing/2014/main" id="{F0088D56-7128-4B16-AFB2-0510F88E45CD}"/>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56857" cy="792754"/>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81255" name="Comment 7" hidden="1">
              <a:extLst>
                <a:ext uri="{FF2B5EF4-FFF2-40B4-BE49-F238E27FC236}">
                  <a16:creationId xmlns:a16="http://schemas.microsoft.com/office/drawing/2014/main" id="{E9AB3292-1879-7644-0902-CF76D9877C98}"/>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81256" name="Comment 8" hidden="1">
              <a:extLst>
                <a:ext uri="{FF2B5EF4-FFF2-40B4-BE49-F238E27FC236}">
                  <a16:creationId xmlns:a16="http://schemas.microsoft.com/office/drawing/2014/main" id="{124645C2-B22E-3BB0-A4B6-5332980408F3}"/>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81257" name="Comment 9" hidden="1">
              <a:extLst>
                <a:ext uri="{FF2B5EF4-FFF2-40B4-BE49-F238E27FC236}">
                  <a16:creationId xmlns:a16="http://schemas.microsoft.com/office/drawing/2014/main" id="{96351185-1FD1-5260-C5C7-6015FF0537CF}"/>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69.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7EFC3890-3D40-5A6B-32F6-73A447DC9E46}"/>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7.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26FFD21D-9553-4B50-CB70-E5C65070FC45}"/>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70.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B8DC101E-A9F6-4FA9-BD34-27FFB02A9DB0}"/>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544286</xdr:colOff>
      <xdr:row>70</xdr:row>
      <xdr:rowOff>180249</xdr:rowOff>
    </xdr:to>
    <xdr:pic>
      <xdr:nvPicPr>
        <xdr:cNvPr id="3" name="Picture 2">
          <a:extLst>
            <a:ext uri="{FF2B5EF4-FFF2-40B4-BE49-F238E27FC236}">
              <a16:creationId xmlns:a16="http://schemas.microsoft.com/office/drawing/2014/main" id="{23449528-98B4-464A-A4DC-C85194A67E37}"/>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93571" cy="751749"/>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82279" name="Comment 7" hidden="1">
              <a:extLst>
                <a:ext uri="{FF2B5EF4-FFF2-40B4-BE49-F238E27FC236}">
                  <a16:creationId xmlns:a16="http://schemas.microsoft.com/office/drawing/2014/main" id="{A0441D2E-A103-056E-2D75-E7DAF246574F}"/>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82280" name="Comment 8" hidden="1">
              <a:extLst>
                <a:ext uri="{FF2B5EF4-FFF2-40B4-BE49-F238E27FC236}">
                  <a16:creationId xmlns:a16="http://schemas.microsoft.com/office/drawing/2014/main" id="{3CE8E76E-F0BF-0A91-2000-897B4D2CF2CF}"/>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82281" name="Comment 9" hidden="1">
              <a:extLst>
                <a:ext uri="{FF2B5EF4-FFF2-40B4-BE49-F238E27FC236}">
                  <a16:creationId xmlns:a16="http://schemas.microsoft.com/office/drawing/2014/main" id="{8AE39239-CC6E-B7A8-CEC4-D4BAEE4FD111}"/>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71.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8BC7CACF-508E-39D8-0198-9B6CB865A0F7}"/>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72.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AEC452B9-85F8-4293-A25B-C575963D435F}"/>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585105</xdr:colOff>
      <xdr:row>70</xdr:row>
      <xdr:rowOff>190500</xdr:rowOff>
    </xdr:to>
    <xdr:pic>
      <xdr:nvPicPr>
        <xdr:cNvPr id="3" name="Picture 2">
          <a:extLst>
            <a:ext uri="{FF2B5EF4-FFF2-40B4-BE49-F238E27FC236}">
              <a16:creationId xmlns:a16="http://schemas.microsoft.com/office/drawing/2014/main" id="{3B97E685-9B17-4612-B8C0-A600147EF126}"/>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34390" cy="762000"/>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83303" name="Comment 7" hidden="1">
              <a:extLst>
                <a:ext uri="{FF2B5EF4-FFF2-40B4-BE49-F238E27FC236}">
                  <a16:creationId xmlns:a16="http://schemas.microsoft.com/office/drawing/2014/main" id="{3051D398-A47D-0957-A966-03164D7DB277}"/>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83304" name="Comment 8" hidden="1">
              <a:extLst>
                <a:ext uri="{FF2B5EF4-FFF2-40B4-BE49-F238E27FC236}">
                  <a16:creationId xmlns:a16="http://schemas.microsoft.com/office/drawing/2014/main" id="{267409F6-AE69-057E-3E8C-C5766C39D0CC}"/>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83305" name="Comment 9" hidden="1">
              <a:extLst>
                <a:ext uri="{FF2B5EF4-FFF2-40B4-BE49-F238E27FC236}">
                  <a16:creationId xmlns:a16="http://schemas.microsoft.com/office/drawing/2014/main" id="{CF064E83-7E04-61B7-08B8-132DCB81D938}"/>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73.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596E907C-0ECE-6537-2F6F-65EC57A2430D}"/>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74.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C369AE42-5DFB-41F8-A3E7-7C14A928AECF}"/>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693965</xdr:colOff>
      <xdr:row>70</xdr:row>
      <xdr:rowOff>217837</xdr:rowOff>
    </xdr:to>
    <xdr:pic>
      <xdr:nvPicPr>
        <xdr:cNvPr id="3" name="Picture 2">
          <a:extLst>
            <a:ext uri="{FF2B5EF4-FFF2-40B4-BE49-F238E27FC236}">
              <a16:creationId xmlns:a16="http://schemas.microsoft.com/office/drawing/2014/main" id="{33ABC776-6802-466E-B1E0-9F6912EAB66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43250" cy="789337"/>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84327" name="Comment 7" hidden="1">
              <a:extLst>
                <a:ext uri="{FF2B5EF4-FFF2-40B4-BE49-F238E27FC236}">
                  <a16:creationId xmlns:a16="http://schemas.microsoft.com/office/drawing/2014/main" id="{D9F0FBD6-573D-AF97-28C6-27AC400A580B}"/>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84328" name="Comment 8" hidden="1">
              <a:extLst>
                <a:ext uri="{FF2B5EF4-FFF2-40B4-BE49-F238E27FC236}">
                  <a16:creationId xmlns:a16="http://schemas.microsoft.com/office/drawing/2014/main" id="{4C8A56C2-0D07-6867-8322-46CE90175E54}"/>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84329" name="Comment 9" hidden="1">
              <a:extLst>
                <a:ext uri="{FF2B5EF4-FFF2-40B4-BE49-F238E27FC236}">
                  <a16:creationId xmlns:a16="http://schemas.microsoft.com/office/drawing/2014/main" id="{F9747F7A-FF53-CE07-E92C-6C8C33547006}"/>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75.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D30A6337-9BD3-E0A3-FE87-0C71FCE08EF1}"/>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76.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A259BE4C-8E27-466E-B52D-B8ECABD0525C}"/>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585107</xdr:colOff>
      <xdr:row>70</xdr:row>
      <xdr:rowOff>190500</xdr:rowOff>
    </xdr:to>
    <xdr:pic>
      <xdr:nvPicPr>
        <xdr:cNvPr id="3" name="Picture 2">
          <a:extLst>
            <a:ext uri="{FF2B5EF4-FFF2-40B4-BE49-F238E27FC236}">
              <a16:creationId xmlns:a16="http://schemas.microsoft.com/office/drawing/2014/main" id="{7694CD8D-3A39-4AB1-AB69-A7BC5F9B03DE}"/>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34392" cy="762000"/>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85351" name="Comment 7" hidden="1">
              <a:extLst>
                <a:ext uri="{FF2B5EF4-FFF2-40B4-BE49-F238E27FC236}">
                  <a16:creationId xmlns:a16="http://schemas.microsoft.com/office/drawing/2014/main" id="{7CFEB86F-EA6A-B4A4-E8CA-894C94563892}"/>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85352" name="Comment 8" hidden="1">
              <a:extLst>
                <a:ext uri="{FF2B5EF4-FFF2-40B4-BE49-F238E27FC236}">
                  <a16:creationId xmlns:a16="http://schemas.microsoft.com/office/drawing/2014/main" id="{ABC3E501-9873-6C31-A2FF-3D6BB0927B39}"/>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85353" name="Comment 9" hidden="1">
              <a:extLst>
                <a:ext uri="{FF2B5EF4-FFF2-40B4-BE49-F238E27FC236}">
                  <a16:creationId xmlns:a16="http://schemas.microsoft.com/office/drawing/2014/main" id="{1AD28BB5-5421-970E-1D57-42EF4AD5C70E}"/>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77.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D273527E-856A-69D0-3C2D-03D98AF5602B}"/>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78.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321F8803-6E64-411A-BF64-E7CED82644D5}"/>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585105</xdr:colOff>
      <xdr:row>70</xdr:row>
      <xdr:rowOff>190500</xdr:rowOff>
    </xdr:to>
    <xdr:pic>
      <xdr:nvPicPr>
        <xdr:cNvPr id="3" name="Picture 2">
          <a:extLst>
            <a:ext uri="{FF2B5EF4-FFF2-40B4-BE49-F238E27FC236}">
              <a16:creationId xmlns:a16="http://schemas.microsoft.com/office/drawing/2014/main" id="{B6C078A7-4F17-4FCB-B862-C2EBAF7CA2AB}"/>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34390" cy="762000"/>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86375" name="Comment 7" hidden="1">
              <a:extLst>
                <a:ext uri="{FF2B5EF4-FFF2-40B4-BE49-F238E27FC236}">
                  <a16:creationId xmlns:a16="http://schemas.microsoft.com/office/drawing/2014/main" id="{42B4F683-9C9F-A90B-F538-992B4DD08774}"/>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86376" name="Comment 8" hidden="1">
              <a:extLst>
                <a:ext uri="{FF2B5EF4-FFF2-40B4-BE49-F238E27FC236}">
                  <a16:creationId xmlns:a16="http://schemas.microsoft.com/office/drawing/2014/main" id="{1992FF84-8E97-F7D4-9C62-0D43EC22888A}"/>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86377" name="Comment 9" hidden="1">
              <a:extLst>
                <a:ext uri="{FF2B5EF4-FFF2-40B4-BE49-F238E27FC236}">
                  <a16:creationId xmlns:a16="http://schemas.microsoft.com/office/drawing/2014/main" id="{9A87CF90-3FE4-C0A0-F818-893D2530F0F4}"/>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79.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02059CDA-3F23-5316-60C0-23F2948146CE}"/>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8.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034F555B-C054-45AC-AA0D-49F43E5A56FF}"/>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639290</xdr:colOff>
      <xdr:row>70</xdr:row>
      <xdr:rowOff>204107</xdr:rowOff>
    </xdr:to>
    <xdr:pic>
      <xdr:nvPicPr>
        <xdr:cNvPr id="3" name="Picture 2">
          <a:extLst>
            <a:ext uri="{FF2B5EF4-FFF2-40B4-BE49-F238E27FC236}">
              <a16:creationId xmlns:a16="http://schemas.microsoft.com/office/drawing/2014/main" id="{0FEF8892-BAFD-40B6-BE12-2A956B98E64B}"/>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88575" cy="775607"/>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2006600</xdr:colOff>
          <xdr:row>21</xdr:row>
          <xdr:rowOff>63500</xdr:rowOff>
        </xdr:to>
        <xdr:sp macro="" textlink="">
          <xdr:nvSpPr>
            <xdr:cNvPr id="148490" name="Comment 10" hidden="1">
              <a:extLst>
                <a:ext uri="{FF2B5EF4-FFF2-40B4-BE49-F238E27FC236}">
                  <a16:creationId xmlns:a16="http://schemas.microsoft.com/office/drawing/2014/main" id="{2967BFB9-C615-0C57-15AB-A6EE840BD98F}"/>
                </a:ext>
              </a:extLst>
            </xdr:cNvPr>
            <xdr:cNvSpPr txBox="1">
              <a:spLocks noChangeArrowheads="1"/>
            </xdr:cNvSpPr>
          </xdr:nvSpPr>
          <xdr:spPr bwMode="auto">
            <a:xfrm>
              <a:off x="3276600" y="4381500"/>
              <a:ext cx="18034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114300</xdr:rowOff>
        </xdr:to>
        <xdr:sp macro="" textlink="">
          <xdr:nvSpPr>
            <xdr:cNvPr id="148491" name="Comment 11" hidden="1">
              <a:extLst>
                <a:ext uri="{FF2B5EF4-FFF2-40B4-BE49-F238E27FC236}">
                  <a16:creationId xmlns:a16="http://schemas.microsoft.com/office/drawing/2014/main" id="{098FAB2A-1CF0-5A1F-8946-CD8732F8617D}"/>
                </a:ext>
              </a:extLst>
            </xdr:cNvPr>
            <xdr:cNvSpPr txBox="1">
              <a:spLocks noChangeArrowheads="1"/>
            </xdr:cNvSpPr>
          </xdr:nvSpPr>
          <xdr:spPr bwMode="auto">
            <a:xfrm>
              <a:off x="3276600" y="4660900"/>
              <a:ext cx="19304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48492" name="Comment 12" hidden="1">
              <a:extLst>
                <a:ext uri="{FF2B5EF4-FFF2-40B4-BE49-F238E27FC236}">
                  <a16:creationId xmlns:a16="http://schemas.microsoft.com/office/drawing/2014/main" id="{0547ED8D-6DFB-D45B-B191-DDCFFC812683}"/>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80.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82CF403F-12A3-43FE-A815-AFA3D941F0D0}"/>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530916</xdr:colOff>
      <xdr:row>70</xdr:row>
      <xdr:rowOff>176892</xdr:rowOff>
    </xdr:to>
    <xdr:pic>
      <xdr:nvPicPr>
        <xdr:cNvPr id="3" name="Picture 2">
          <a:extLst>
            <a:ext uri="{FF2B5EF4-FFF2-40B4-BE49-F238E27FC236}">
              <a16:creationId xmlns:a16="http://schemas.microsoft.com/office/drawing/2014/main" id="{74627A8C-6401-4550-9B59-087DA6FC6AB5}"/>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80201" cy="748392"/>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87399" name="Comment 7" hidden="1">
              <a:extLst>
                <a:ext uri="{FF2B5EF4-FFF2-40B4-BE49-F238E27FC236}">
                  <a16:creationId xmlns:a16="http://schemas.microsoft.com/office/drawing/2014/main" id="{A87723E8-33C9-6F93-5797-2C5826885A16}"/>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87400" name="Comment 8" hidden="1">
              <a:extLst>
                <a:ext uri="{FF2B5EF4-FFF2-40B4-BE49-F238E27FC236}">
                  <a16:creationId xmlns:a16="http://schemas.microsoft.com/office/drawing/2014/main" id="{AB4C21FF-5BED-9511-6D22-8DC3543A4B2E}"/>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87401" name="Comment 9" hidden="1">
              <a:extLst>
                <a:ext uri="{FF2B5EF4-FFF2-40B4-BE49-F238E27FC236}">
                  <a16:creationId xmlns:a16="http://schemas.microsoft.com/office/drawing/2014/main" id="{77582E2C-5299-D66A-C9E8-5A0DED1B29D2}"/>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81.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1235176A-EF4D-F9E5-E7C5-A23E02AD4FE1}"/>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82.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77EF673D-2B1F-4D3E-867C-7E0AF7F0027E}"/>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422546</xdr:colOff>
      <xdr:row>70</xdr:row>
      <xdr:rowOff>149678</xdr:rowOff>
    </xdr:to>
    <xdr:pic>
      <xdr:nvPicPr>
        <xdr:cNvPr id="3" name="Picture 2">
          <a:extLst>
            <a:ext uri="{FF2B5EF4-FFF2-40B4-BE49-F238E27FC236}">
              <a16:creationId xmlns:a16="http://schemas.microsoft.com/office/drawing/2014/main" id="{28CF69FF-6D7D-4952-8BE9-6474696FA009}"/>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871831" cy="721178"/>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88423" name="Comment 7" hidden="1">
              <a:extLst>
                <a:ext uri="{FF2B5EF4-FFF2-40B4-BE49-F238E27FC236}">
                  <a16:creationId xmlns:a16="http://schemas.microsoft.com/office/drawing/2014/main" id="{B8526FA2-5B47-F1FE-F595-BA1C09F9B103}"/>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88424" name="Comment 8" hidden="1">
              <a:extLst>
                <a:ext uri="{FF2B5EF4-FFF2-40B4-BE49-F238E27FC236}">
                  <a16:creationId xmlns:a16="http://schemas.microsoft.com/office/drawing/2014/main" id="{6108D5A1-F46C-AB8D-FE7A-9F939486FA39}"/>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88425" name="Comment 9" hidden="1">
              <a:extLst>
                <a:ext uri="{FF2B5EF4-FFF2-40B4-BE49-F238E27FC236}">
                  <a16:creationId xmlns:a16="http://schemas.microsoft.com/office/drawing/2014/main" id="{69662F27-D64B-93B6-E472-D30D529AF8B2}"/>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83.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2548FEBC-CE67-CDF1-FDA8-C5165E31A855}"/>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84.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80B2D4B6-E2BE-444F-B5C2-378BF3A311AB}"/>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612322</xdr:colOff>
      <xdr:row>70</xdr:row>
      <xdr:rowOff>197335</xdr:rowOff>
    </xdr:to>
    <xdr:pic>
      <xdr:nvPicPr>
        <xdr:cNvPr id="3" name="Picture 2">
          <a:extLst>
            <a:ext uri="{FF2B5EF4-FFF2-40B4-BE49-F238E27FC236}">
              <a16:creationId xmlns:a16="http://schemas.microsoft.com/office/drawing/2014/main" id="{2324B59E-6106-4307-B63B-8F657CDA66BA}"/>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61607" cy="768835"/>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89447" name="Comment 7" hidden="1">
              <a:extLst>
                <a:ext uri="{FF2B5EF4-FFF2-40B4-BE49-F238E27FC236}">
                  <a16:creationId xmlns:a16="http://schemas.microsoft.com/office/drawing/2014/main" id="{46FCD73F-1F3E-A283-EB61-D843DC58A74C}"/>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89448" name="Comment 8" hidden="1">
              <a:extLst>
                <a:ext uri="{FF2B5EF4-FFF2-40B4-BE49-F238E27FC236}">
                  <a16:creationId xmlns:a16="http://schemas.microsoft.com/office/drawing/2014/main" id="{A3F2DDFC-74CF-1826-BCE5-F1C79C18D35F}"/>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89449" name="Comment 9" hidden="1">
              <a:extLst>
                <a:ext uri="{FF2B5EF4-FFF2-40B4-BE49-F238E27FC236}">
                  <a16:creationId xmlns:a16="http://schemas.microsoft.com/office/drawing/2014/main" id="{91F18DF2-790D-F47B-5879-B3A1F10A87C7}"/>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85.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9AEAB931-6BB6-73D0-0503-F870CBDF5B80}"/>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86.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AD8B72FD-6BED-4B3C-96D4-2F52EE9E1F42}"/>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476250</xdr:colOff>
      <xdr:row>70</xdr:row>
      <xdr:rowOff>163164</xdr:rowOff>
    </xdr:to>
    <xdr:pic>
      <xdr:nvPicPr>
        <xdr:cNvPr id="3" name="Picture 2">
          <a:extLst>
            <a:ext uri="{FF2B5EF4-FFF2-40B4-BE49-F238E27FC236}">
              <a16:creationId xmlns:a16="http://schemas.microsoft.com/office/drawing/2014/main" id="{20A2DF7D-3C01-47F1-99CE-C5E40F733EE0}"/>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25535" cy="734664"/>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90471" name="Comment 7" hidden="1">
              <a:extLst>
                <a:ext uri="{FF2B5EF4-FFF2-40B4-BE49-F238E27FC236}">
                  <a16:creationId xmlns:a16="http://schemas.microsoft.com/office/drawing/2014/main" id="{9E92A28F-FAA5-0552-84F4-6E24D593DDD2}"/>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90472" name="Comment 8" hidden="1">
              <a:extLst>
                <a:ext uri="{FF2B5EF4-FFF2-40B4-BE49-F238E27FC236}">
                  <a16:creationId xmlns:a16="http://schemas.microsoft.com/office/drawing/2014/main" id="{C2D1C435-2566-915E-F954-9CA2AEEB7603}"/>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90473" name="Comment 9" hidden="1">
              <a:extLst>
                <a:ext uri="{FF2B5EF4-FFF2-40B4-BE49-F238E27FC236}">
                  <a16:creationId xmlns:a16="http://schemas.microsoft.com/office/drawing/2014/main" id="{6416B7C4-7E82-EEE0-49EE-641232FAFCB0}"/>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87.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F57A033D-52AB-7311-8A2A-7E9F7AB62058}"/>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88.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9A835D85-8611-4798-BD0E-FCDB7EA919CC}"/>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748393</xdr:colOff>
      <xdr:row>70</xdr:row>
      <xdr:rowOff>231505</xdr:rowOff>
    </xdr:to>
    <xdr:pic>
      <xdr:nvPicPr>
        <xdr:cNvPr id="3" name="Picture 2">
          <a:extLst>
            <a:ext uri="{FF2B5EF4-FFF2-40B4-BE49-F238E27FC236}">
              <a16:creationId xmlns:a16="http://schemas.microsoft.com/office/drawing/2014/main" id="{EF1C387C-766C-4A8D-83CA-068FB127548A}"/>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197678" cy="803005"/>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91495" name="Comment 7" hidden="1">
              <a:extLst>
                <a:ext uri="{FF2B5EF4-FFF2-40B4-BE49-F238E27FC236}">
                  <a16:creationId xmlns:a16="http://schemas.microsoft.com/office/drawing/2014/main" id="{81D0C1D3-52D1-E4A1-495F-0536CCBB607B}"/>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91496" name="Comment 8" hidden="1">
              <a:extLst>
                <a:ext uri="{FF2B5EF4-FFF2-40B4-BE49-F238E27FC236}">
                  <a16:creationId xmlns:a16="http://schemas.microsoft.com/office/drawing/2014/main" id="{F9BB8A41-DF52-CE6B-7774-14C47029A704}"/>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91497" name="Comment 9" hidden="1">
              <a:extLst>
                <a:ext uri="{FF2B5EF4-FFF2-40B4-BE49-F238E27FC236}">
                  <a16:creationId xmlns:a16="http://schemas.microsoft.com/office/drawing/2014/main" id="{CBF1DE70-E223-A522-078D-15893C27AFA5}"/>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89.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E79FC3CC-451D-4F37-BA48-94015F23C837}"/>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9.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62E4D506-5397-D0AA-0033-94C86414329E}"/>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90.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1EA8B84E-A07A-4822-BC94-D0D79A94ABE4}"/>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585107</xdr:colOff>
      <xdr:row>70</xdr:row>
      <xdr:rowOff>190500</xdr:rowOff>
    </xdr:to>
    <xdr:pic>
      <xdr:nvPicPr>
        <xdr:cNvPr id="3" name="Picture 2">
          <a:extLst>
            <a:ext uri="{FF2B5EF4-FFF2-40B4-BE49-F238E27FC236}">
              <a16:creationId xmlns:a16="http://schemas.microsoft.com/office/drawing/2014/main" id="{4607406B-C61A-4837-BCC5-4958A5C3A17B}"/>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34392" cy="762000"/>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92519" name="Comment 7" hidden="1">
              <a:extLst>
                <a:ext uri="{FF2B5EF4-FFF2-40B4-BE49-F238E27FC236}">
                  <a16:creationId xmlns:a16="http://schemas.microsoft.com/office/drawing/2014/main" id="{CA83F5D4-7675-AAE6-8DBF-811D6063B793}"/>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92520" name="Comment 8" hidden="1">
              <a:extLst>
                <a:ext uri="{FF2B5EF4-FFF2-40B4-BE49-F238E27FC236}">
                  <a16:creationId xmlns:a16="http://schemas.microsoft.com/office/drawing/2014/main" id="{F1D446CD-3AFD-106F-C7CE-6908C2E18F30}"/>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92521" name="Comment 9" hidden="1">
              <a:extLst>
                <a:ext uri="{FF2B5EF4-FFF2-40B4-BE49-F238E27FC236}">
                  <a16:creationId xmlns:a16="http://schemas.microsoft.com/office/drawing/2014/main" id="{ADC5233D-8A84-FD36-6AFA-25AF36AFBCF3}"/>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91.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A15326AA-EFFD-0D9C-C964-61A7A32F9C7D}"/>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92.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90D5DE7D-71C0-4AA8-8AE9-F09C0D178903}"/>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639290</xdr:colOff>
      <xdr:row>70</xdr:row>
      <xdr:rowOff>204107</xdr:rowOff>
    </xdr:to>
    <xdr:pic>
      <xdr:nvPicPr>
        <xdr:cNvPr id="3" name="Picture 2">
          <a:extLst>
            <a:ext uri="{FF2B5EF4-FFF2-40B4-BE49-F238E27FC236}">
              <a16:creationId xmlns:a16="http://schemas.microsoft.com/office/drawing/2014/main" id="{78A24FA9-3995-434B-9D12-22CE056F197A}"/>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3088575" cy="775607"/>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93543" name="Comment 7" hidden="1">
              <a:extLst>
                <a:ext uri="{FF2B5EF4-FFF2-40B4-BE49-F238E27FC236}">
                  <a16:creationId xmlns:a16="http://schemas.microsoft.com/office/drawing/2014/main" id="{403788C0-9A9E-0006-C6A7-20B027D46041}"/>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93544" name="Comment 8" hidden="1">
              <a:extLst>
                <a:ext uri="{FF2B5EF4-FFF2-40B4-BE49-F238E27FC236}">
                  <a16:creationId xmlns:a16="http://schemas.microsoft.com/office/drawing/2014/main" id="{D7C09C9D-5104-CA8A-1745-F16CBB5B2E46}"/>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93545" name="Comment 9" hidden="1">
              <a:extLst>
                <a:ext uri="{FF2B5EF4-FFF2-40B4-BE49-F238E27FC236}">
                  <a16:creationId xmlns:a16="http://schemas.microsoft.com/office/drawing/2014/main" id="{7B6A9A60-08A2-DCD0-B840-0E1082B5BCD5}"/>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93.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CE98EF3D-D42D-C462-C69F-2809C3E32C7E}"/>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94.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80EF4ED1-752C-4A4C-A19B-06EF1B5E8B9E}"/>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476731</xdr:colOff>
      <xdr:row>70</xdr:row>
      <xdr:rowOff>163285</xdr:rowOff>
    </xdr:to>
    <xdr:pic>
      <xdr:nvPicPr>
        <xdr:cNvPr id="3" name="Picture 2">
          <a:extLst>
            <a:ext uri="{FF2B5EF4-FFF2-40B4-BE49-F238E27FC236}">
              <a16:creationId xmlns:a16="http://schemas.microsoft.com/office/drawing/2014/main" id="{F92590DF-A4D9-4FD5-8575-CBFBE524E008}"/>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26016" cy="734785"/>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94567" name="Comment 7" hidden="1">
              <a:extLst>
                <a:ext uri="{FF2B5EF4-FFF2-40B4-BE49-F238E27FC236}">
                  <a16:creationId xmlns:a16="http://schemas.microsoft.com/office/drawing/2014/main" id="{79948AB6-7C89-7FF8-45BF-10A16843A71C}"/>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94568" name="Comment 8" hidden="1">
              <a:extLst>
                <a:ext uri="{FF2B5EF4-FFF2-40B4-BE49-F238E27FC236}">
                  <a16:creationId xmlns:a16="http://schemas.microsoft.com/office/drawing/2014/main" id="{96BCAE48-DA4E-7C77-597E-8305459B294E}"/>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94569" name="Comment 9" hidden="1">
              <a:extLst>
                <a:ext uri="{FF2B5EF4-FFF2-40B4-BE49-F238E27FC236}">
                  <a16:creationId xmlns:a16="http://schemas.microsoft.com/office/drawing/2014/main" id="{E27ED72F-8529-9EB0-E767-134BD04F1512}"/>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95.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02CB192B-7F7F-D7E4-EB35-0146BEC5DE3E}"/>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96.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49912C67-FC3A-4966-B069-BA3E4EFE0158}"/>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476731</xdr:colOff>
      <xdr:row>70</xdr:row>
      <xdr:rowOff>163285</xdr:rowOff>
    </xdr:to>
    <xdr:pic>
      <xdr:nvPicPr>
        <xdr:cNvPr id="3" name="Picture 2">
          <a:extLst>
            <a:ext uri="{FF2B5EF4-FFF2-40B4-BE49-F238E27FC236}">
              <a16:creationId xmlns:a16="http://schemas.microsoft.com/office/drawing/2014/main" id="{14D51301-E8BF-45A0-87FC-821CE7919E2E}"/>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926016" cy="734785"/>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203200</xdr:colOff>
          <xdr:row>17</xdr:row>
          <xdr:rowOff>203200</xdr:rowOff>
        </xdr:from>
        <xdr:to>
          <xdr:col>3</xdr:col>
          <xdr:colOff>2082800</xdr:colOff>
          <xdr:row>21</xdr:row>
          <xdr:rowOff>63500</xdr:rowOff>
        </xdr:to>
        <xdr:sp macro="" textlink="">
          <xdr:nvSpPr>
            <xdr:cNvPr id="195591" name="Comment 7" hidden="1">
              <a:extLst>
                <a:ext uri="{FF2B5EF4-FFF2-40B4-BE49-F238E27FC236}">
                  <a16:creationId xmlns:a16="http://schemas.microsoft.com/office/drawing/2014/main" id="{F9346F51-A2F5-E2C0-1820-7A8CEAD113DA}"/>
                </a:ext>
              </a:extLst>
            </xdr:cNvPr>
            <xdr:cNvSpPr txBox="1">
              <a:spLocks noChangeArrowheads="1"/>
            </xdr:cNvSpPr>
          </xdr:nvSpPr>
          <xdr:spPr bwMode="auto">
            <a:xfrm>
              <a:off x="3276600" y="4381500"/>
              <a:ext cx="1879600" cy="6604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203200</xdr:colOff>
          <xdr:row>18</xdr:row>
          <xdr:rowOff>304800</xdr:rowOff>
        </xdr:from>
        <xdr:to>
          <xdr:col>3</xdr:col>
          <xdr:colOff>2133600</xdr:colOff>
          <xdr:row>23</xdr:row>
          <xdr:rowOff>101600</xdr:rowOff>
        </xdr:to>
        <xdr:sp macro="" textlink="">
          <xdr:nvSpPr>
            <xdr:cNvPr id="195592" name="Comment 8" hidden="1">
              <a:extLst>
                <a:ext uri="{FF2B5EF4-FFF2-40B4-BE49-F238E27FC236}">
                  <a16:creationId xmlns:a16="http://schemas.microsoft.com/office/drawing/2014/main" id="{9E92DA66-771A-57EC-80C6-04ED4E3A0E8D}"/>
                </a:ext>
              </a:extLst>
            </xdr:cNvPr>
            <xdr:cNvSpPr txBox="1">
              <a:spLocks noChangeArrowheads="1"/>
            </xdr:cNvSpPr>
          </xdr:nvSpPr>
          <xdr:spPr bwMode="auto">
            <a:xfrm>
              <a:off x="3276600" y="4660900"/>
              <a:ext cx="1930400" cy="7366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203200</xdr:colOff>
          <xdr:row>21</xdr:row>
          <xdr:rowOff>304800</xdr:rowOff>
        </xdr:from>
        <xdr:to>
          <xdr:col>5</xdr:col>
          <xdr:colOff>482600</xdr:colOff>
          <xdr:row>25</xdr:row>
          <xdr:rowOff>203200</xdr:rowOff>
        </xdr:to>
        <xdr:sp macro="" textlink="">
          <xdr:nvSpPr>
            <xdr:cNvPr id="195593" name="Comment 9" hidden="1">
              <a:extLst>
                <a:ext uri="{FF2B5EF4-FFF2-40B4-BE49-F238E27FC236}">
                  <a16:creationId xmlns:a16="http://schemas.microsoft.com/office/drawing/2014/main" id="{7A9FDA05-AC1D-6085-75B9-1B8F8062F9CB}"/>
                </a:ext>
              </a:extLst>
            </xdr:cNvPr>
            <xdr:cNvSpPr txBox="1">
              <a:spLocks noChangeArrowheads="1"/>
            </xdr:cNvSpPr>
          </xdr:nvSpPr>
          <xdr:spPr bwMode="auto">
            <a:xfrm>
              <a:off x="7010400" y="5219700"/>
              <a:ext cx="1638300" cy="7493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97.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392AA5EE-6C32-CB6A-CC13-6416E86554E8}"/>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drawings/drawing98.xml><?xml version="1.0" encoding="utf-8"?>
<xdr:wsDr xmlns:xdr="http://purl.oclc.org/ooxml/drawingml/spreadsheetDrawing" xmlns:a="http://purl.oclc.org/ooxml/drawingml/main">
  <xdr:twoCellAnchor editAs="oneCell">
    <xdr:from>
      <xdr:col>1</xdr:col>
      <xdr:colOff>0</xdr:colOff>
      <xdr:row>0</xdr:row>
      <xdr:rowOff>0</xdr:rowOff>
    </xdr:from>
    <xdr:to>
      <xdr:col>3</xdr:col>
      <xdr:colOff>1343703</xdr:colOff>
      <xdr:row>2</xdr:row>
      <xdr:rowOff>217714</xdr:rowOff>
    </xdr:to>
    <xdr:pic>
      <xdr:nvPicPr>
        <xdr:cNvPr id="2" name="Picture 1">
          <a:extLst>
            <a:ext uri="{FF2B5EF4-FFF2-40B4-BE49-F238E27FC236}">
              <a16:creationId xmlns:a16="http://schemas.microsoft.com/office/drawing/2014/main" id="{8B9C96B2-669F-41E7-B895-E8C22584B547}"/>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0"/>
          <a:ext cx="3792988" cy="952500"/>
        </a:xfrm>
        <a:prstGeom prst="rect">
          <a:avLst/>
        </a:prstGeom>
      </xdr:spPr>
    </xdr:pic>
    <xdr:clientData/>
  </xdr:twoCellAnchor>
  <xdr:twoCellAnchor editAs="oneCell">
    <xdr:from>
      <xdr:col>1</xdr:col>
      <xdr:colOff>0</xdr:colOff>
      <xdr:row>68</xdr:row>
      <xdr:rowOff>0</xdr:rowOff>
    </xdr:from>
    <xdr:to>
      <xdr:col>3</xdr:col>
      <xdr:colOff>367393</xdr:colOff>
      <xdr:row>70</xdr:row>
      <xdr:rowOff>135828</xdr:rowOff>
    </xdr:to>
    <xdr:pic>
      <xdr:nvPicPr>
        <xdr:cNvPr id="3" name="Picture 2">
          <a:extLst>
            <a:ext uri="{FF2B5EF4-FFF2-40B4-BE49-F238E27FC236}">
              <a16:creationId xmlns:a16="http://schemas.microsoft.com/office/drawing/2014/main" id="{490F4C88-04EF-4C0A-9C00-3B904C9D7277}"/>
            </a:ext>
          </a:extLst>
        </xdr:cNvPr>
        <xdr:cNvPicPr>
          <a:picLocks noChangeAspect="1"/>
        </xdr:cNvPicPr>
      </xdr:nvPicPr>
      <xdr:blipFill>
        <a:blip xmlns:r="http://purl.oclc.org/ooxml/officeDocument/relationships" r:embed="rId1">
          <a:extLst>
            <a:ext uri="{28A0092B-C50C-407E-A947-70E740481C1C}">
              <a14:useLocalDpi xmlns:a14="http://schemas.microsoft.com/office/drawing/2010/main" val="0"/>
            </a:ext>
          </a:extLst>
        </a:blip>
        <a:stretch>
          <a:fillRect/>
        </a:stretch>
      </xdr:blipFill>
      <xdr:spPr>
        <a:xfrm>
          <a:off x="244929" y="14818179"/>
          <a:ext cx="2816678" cy="707328"/>
        </a:xfrm>
        <a:prstGeom prst="rect">
          <a:avLst/>
        </a:prstGeom>
      </xdr:spPr>
    </xdr:pic>
    <xdr:clientData/>
  </xdr:twoCellAnchor>
  <mc:AlternateContent xmlns:mc="http://schemas.openxmlformats.org/markup-compatibility/2006">
    <mc:Choice xmlns:v="urn:schemas-microsoft-com:vml" Requires="v"/>
    <mc:Fallback>
      <xdr:twoCellAnchor editAs="absolute">
        <xdr:from>
          <xdr:col>3</xdr:col>
          <xdr:colOff>177800</xdr:colOff>
          <xdr:row>17</xdr:row>
          <xdr:rowOff>165100</xdr:rowOff>
        </xdr:from>
        <xdr:to>
          <xdr:col>3</xdr:col>
          <xdr:colOff>2044700</xdr:colOff>
          <xdr:row>21</xdr:row>
          <xdr:rowOff>50800</xdr:rowOff>
        </xdr:to>
        <xdr:sp macro="" textlink="">
          <xdr:nvSpPr>
            <xdr:cNvPr id="196615" name="Comment 7" hidden="1">
              <a:extLst>
                <a:ext uri="{FF2B5EF4-FFF2-40B4-BE49-F238E27FC236}">
                  <a16:creationId xmlns:a16="http://schemas.microsoft.com/office/drawing/2014/main" id="{47FBFEC5-D2FE-51F5-03DE-543EBCDA2D63}"/>
                </a:ext>
              </a:extLst>
            </xdr:cNvPr>
            <xdr:cNvSpPr txBox="1">
              <a:spLocks noChangeArrowheads="1"/>
            </xdr:cNvSpPr>
          </xdr:nvSpPr>
          <xdr:spPr bwMode="auto">
            <a:xfrm>
              <a:off x="3251200" y="4343400"/>
              <a:ext cx="1866900" cy="6858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beginning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3</xdr:col>
          <xdr:colOff>177800</xdr:colOff>
          <xdr:row>18</xdr:row>
          <xdr:rowOff>266700</xdr:rowOff>
        </xdr:from>
        <xdr:to>
          <xdr:col>3</xdr:col>
          <xdr:colOff>2108200</xdr:colOff>
          <xdr:row>23</xdr:row>
          <xdr:rowOff>63500</xdr:rowOff>
        </xdr:to>
        <xdr:sp macro="" textlink="">
          <xdr:nvSpPr>
            <xdr:cNvPr id="196616" name="Comment 8" hidden="1">
              <a:extLst>
                <a:ext uri="{FF2B5EF4-FFF2-40B4-BE49-F238E27FC236}">
                  <a16:creationId xmlns:a16="http://schemas.microsoft.com/office/drawing/2014/main" id="{68D8E6B0-D36D-1BB2-1A69-6F749E1C5FBD}"/>
                </a:ext>
              </a:extLst>
            </xdr:cNvPr>
            <xdr:cNvSpPr txBox="1">
              <a:spLocks noChangeArrowheads="1"/>
            </xdr:cNvSpPr>
          </xdr:nvSpPr>
          <xdr:spPr bwMode="auto">
            <a:xfrm>
              <a:off x="3251200" y="4660900"/>
              <a:ext cx="1930400" cy="6985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ending date of the period for which you are seeking payment</a:t>
              </a:r>
            </a:p>
          </xdr:txBody>
        </xdr:sp>
        <xdr:clientData/>
      </xdr:twoCellAnchor>
    </mc:Fallback>
  </mc:AlternateContent>
  <mc:AlternateContent xmlns:mc="http://schemas.openxmlformats.org/markup-compatibility/2006">
    <mc:Choice xmlns:v="urn:schemas-microsoft-com:vml" Requires="v"/>
    <mc:Fallback>
      <xdr:twoCellAnchor editAs="absolute">
        <xdr:from>
          <xdr:col>4</xdr:col>
          <xdr:colOff>177800</xdr:colOff>
          <xdr:row>21</xdr:row>
          <xdr:rowOff>266700</xdr:rowOff>
        </xdr:from>
        <xdr:to>
          <xdr:col>5</xdr:col>
          <xdr:colOff>469900</xdr:colOff>
          <xdr:row>25</xdr:row>
          <xdr:rowOff>177800</xdr:rowOff>
        </xdr:to>
        <xdr:sp macro="" textlink="">
          <xdr:nvSpPr>
            <xdr:cNvPr id="196617" name="Comment 9" hidden="1">
              <a:extLst>
                <a:ext uri="{FF2B5EF4-FFF2-40B4-BE49-F238E27FC236}">
                  <a16:creationId xmlns:a16="http://schemas.microsoft.com/office/drawing/2014/main" id="{8A805CCB-59F7-F63D-BC78-1EB7E21CAFB7}"/>
                </a:ext>
              </a:extLst>
            </xdr:cNvPr>
            <xdr:cNvSpPr txBox="1">
              <a:spLocks noChangeArrowheads="1"/>
            </xdr:cNvSpPr>
          </xdr:nvSpPr>
          <xdr:spPr bwMode="auto">
            <a:xfrm>
              <a:off x="6985000" y="5219700"/>
              <a:ext cx="1651000" cy="723900"/>
            </a:xfrm>
            <a:prstGeom prst="rect">
              <a:avLst/>
            </a:prstGeom>
            <a:solidFill>
              <a:srgbClr val="FFFFE1"/>
            </a:solidFill>
            <a:ln w="9525">
              <a:solidFill>
                <a:srgbClr val="510000"/>
              </a:solidFill>
              <a:miter lim="800%"/>
              <a:headEnd/>
              <a:tailEnd/>
            </a:ln>
            <a:effectLst/>
            <a:extLst>
              <a:ext uri="{AF507438-7753-43E0-B8FC-AC1667EBCBE1}">
                <a14:hiddenEffects xmlns:a14="http://schemas.microsoft.com/office/drawing/2010/main">
                  <a:effectLst>
                    <a:outerShdw dist="35921" dir="2700000" algn="ctr" rotWithShape="0">
                      <a:srgbClr val="510000"/>
                    </a:outerShdw>
                  </a:effectLst>
                </a14:hiddenEffects>
              </a:ext>
              <a:ext uri="{53640926-AAD7-44D8-BBD7-CCE9431645EC}">
                <a14:shadowObscured xmlns:a14="http://schemas.microsoft.com/office/drawing/2010/main" val="1"/>
              </a:ext>
            </a:extLst>
          </xdr:spPr>
          <xdr:txBody>
            <a:bodyPr vertOverflow="clip" wrap="square" lIns="27432" tIns="18288" rIns="0" bIns="0" anchor="t" upright="1"/>
            <a:lstStyle/>
            <a:p>
              <a:pPr algn="l" rtl="0">
                <a:defRPr sz="1000"/>
              </a:pPr>
              <a:r>
                <a:rPr lang="en-US" sz="900" b="0" i="0" u="none" strike="noStrike" baseline="0%">
                  <a:solidFill>
                    <a:srgbClr val="000000"/>
                  </a:solidFill>
                  <a:latin typeface="Tahoma" pitchFamily="2" charset="0"/>
                  <a:ea typeface="Tahoma" pitchFamily="2" charset="0"/>
                  <a:cs typeface="Tahoma" pitchFamily="2" charset="0"/>
                </a:rPr>
                <a:t>Enter the U of U Project Number</a:t>
              </a:r>
            </a:p>
          </xdr:txBody>
        </xdr:sp>
        <xdr:clientData/>
      </xdr:twoCellAnchor>
    </mc:Fallback>
  </mc:AlternateContent>
</xdr:wsDr>
</file>

<file path=xl/drawings/drawing99.xml><?xml version="1.0" encoding="utf-8"?>
<xdr:wsDr xmlns:xdr="http://purl.oclc.org/ooxml/drawingml/spreadsheetDrawing" xmlns:a="http://purl.oclc.org/ooxml/drawingml/main">
  <xdr:absoluteAnchor>
    <xdr:pos x="0" y="0"/>
    <xdr:ext cx="977900" cy="635000"/>
    <xdr:pic>
      <xdr:nvPicPr>
        <xdr:cNvPr id="2" name="LH">
          <a:extLst>
            <a:ext uri="{FF2B5EF4-FFF2-40B4-BE49-F238E27FC236}">
              <a16:creationId xmlns:a16="http://schemas.microsoft.com/office/drawing/2014/main" id="{4B1D1FC6-EA74-F57D-264C-B285F3FB2AC1}"/>
            </a:ext>
          </a:extLst>
        </xdr:cNvPr>
        <xdr:cNvPicPr>
          <a:picLocks noRot="1" noChangeAspect="1" noChangeArrowheads="1"/>
        </xdr:cNvPicPr>
      </xdr:nvPicPr>
      <xdr:blipFill>
        <a:blip xmlns:r="http://purl.oclc.org/ooxml/officeDocument/relationships" r:embed="rId1">
          <a:extLst>
            <a:ext uri="{28A0092B-C50C-407E-A947-70E740481C1C}">
              <a14:useLocalDpi xmlns:a14="http://schemas.microsoft.com/office/drawing/2010/main" val="0"/>
            </a:ext>
          </a:extLst>
        </a:blip>
        <a:srcRect/>
        <a:stretch>
          <a:fillRect/>
        </a:stretch>
      </xdr:blipFill>
      <xdr:spPr bwMode="auto">
        <a:xfrm>
          <a:off x="0" y="0"/>
          <a:ext cx="977900" cy="635000"/>
        </a:xfrm>
        <a:prstGeom prst="rect">
          <a:avLst/>
        </a:prstGeom>
        <a:noFill/>
        <a:extLst>
          <a:ext uri="{909E8E84-426E-40DD-AFC4-6F175D3DCCD1}">
            <a14:hiddenFill xmlns:a14="http://schemas.microsoft.com/office/drawing/2010/main">
              <a:solidFill>
                <a:srgbClr val="FFFFFF"/>
              </a:solidFill>
            </a14:hiddenFill>
          </a:ext>
        </a:extLst>
      </xdr:spPr>
    </xdr:pic>
    <xdr:clientData/>
  </xdr:absoluteAnchor>
</xdr:wsDr>
</file>

<file path=xl/theme/theme1.xml><?xml version="1.0" encoding="utf-8"?>
<a:theme xmlns:a="http://purl.oclc.org/ooxml/drawingml/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6350" cap="flat" cmpd="sng" algn="ctr">
          <a:solidFill>
            <a:schemeClr val="phClr"/>
          </a:solidFill>
          <a:prstDash val="solid"/>
          <a:miter lim="800%"/>
        </a:ln>
        <a:ln w="12700" cap="flat" cmpd="sng" algn="ctr">
          <a:solidFill>
            <a:schemeClr val="phClr"/>
          </a:solidFill>
          <a:prstDash val="solid"/>
          <a:miter lim="800%"/>
        </a:ln>
        <a:ln w="1905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purl.oclc.org/ooxml/officeDocument/relationships/drawing" Target="../drawings/drawing1.xml"/><Relationship Id="rId1" Type="http://purl.oclc.org/ooxml/officeDocument/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5.vml"/><Relationship Id="rId2" Type="http://purl.oclc.org/ooxml/officeDocument/relationships/drawing" Target="../drawings/drawing16.xml"/><Relationship Id="rId1" Type="http://purl.oclc.org/ooxml/officeDocument/relationships/printerSettings" Target="../printerSettings/printerSettings9.bin"/><Relationship Id="rId6" Type="http://purl.oclc.org/ooxml/officeDocument/relationships/comments" Target="../comments8.xml"/><Relationship Id="rId5" Type="http://purl.oclc.org/ooxml/officeDocument/relationships/drawing" Target="../drawings/drawing17.xml"/><Relationship Id="rId4" Type="http://schemas.openxmlformats.org/officeDocument/2006/relationships/vmlDrawing" Target="../drawings/vmlDrawing16.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7.vml"/><Relationship Id="rId2" Type="http://purl.oclc.org/ooxml/officeDocument/relationships/drawing" Target="../drawings/drawing18.xml"/><Relationship Id="rId1" Type="http://purl.oclc.org/ooxml/officeDocument/relationships/printerSettings" Target="../printerSettings/printerSettings10.bin"/><Relationship Id="rId6" Type="http://purl.oclc.org/ooxml/officeDocument/relationships/comments" Target="../comments9.xml"/><Relationship Id="rId5" Type="http://purl.oclc.org/ooxml/officeDocument/relationships/drawing" Target="../drawings/drawing19.xml"/><Relationship Id="rId4" Type="http://schemas.openxmlformats.org/officeDocument/2006/relationships/vmlDrawing" Target="../drawings/vmlDrawing18.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9.vml"/><Relationship Id="rId2" Type="http://purl.oclc.org/ooxml/officeDocument/relationships/drawing" Target="../drawings/drawing20.xml"/><Relationship Id="rId1" Type="http://purl.oclc.org/ooxml/officeDocument/relationships/printerSettings" Target="../printerSettings/printerSettings11.bin"/><Relationship Id="rId6" Type="http://purl.oclc.org/ooxml/officeDocument/relationships/comments" Target="../comments10.xml"/><Relationship Id="rId5" Type="http://purl.oclc.org/ooxml/officeDocument/relationships/drawing" Target="../drawings/drawing21.xml"/><Relationship Id="rId4" Type="http://schemas.openxmlformats.org/officeDocument/2006/relationships/vmlDrawing" Target="../drawings/vmlDrawing20.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1.vml"/><Relationship Id="rId2" Type="http://purl.oclc.org/ooxml/officeDocument/relationships/drawing" Target="../drawings/drawing22.xml"/><Relationship Id="rId1" Type="http://purl.oclc.org/ooxml/officeDocument/relationships/printerSettings" Target="../printerSettings/printerSettings12.bin"/><Relationship Id="rId6" Type="http://purl.oclc.org/ooxml/officeDocument/relationships/comments" Target="../comments11.xml"/><Relationship Id="rId5" Type="http://purl.oclc.org/ooxml/officeDocument/relationships/drawing" Target="../drawings/drawing23.xml"/><Relationship Id="rId4" Type="http://schemas.openxmlformats.org/officeDocument/2006/relationships/vmlDrawing" Target="../drawings/vmlDrawing22.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3.vml"/><Relationship Id="rId2" Type="http://purl.oclc.org/ooxml/officeDocument/relationships/drawing" Target="../drawings/drawing24.xml"/><Relationship Id="rId1" Type="http://purl.oclc.org/ooxml/officeDocument/relationships/printerSettings" Target="../printerSettings/printerSettings13.bin"/><Relationship Id="rId6" Type="http://purl.oclc.org/ooxml/officeDocument/relationships/comments" Target="../comments12.xml"/><Relationship Id="rId5" Type="http://purl.oclc.org/ooxml/officeDocument/relationships/drawing" Target="../drawings/drawing25.xml"/><Relationship Id="rId4" Type="http://schemas.openxmlformats.org/officeDocument/2006/relationships/vmlDrawing" Target="../drawings/vmlDrawing24.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5.vml"/><Relationship Id="rId2" Type="http://purl.oclc.org/ooxml/officeDocument/relationships/drawing" Target="../drawings/drawing26.xml"/><Relationship Id="rId1" Type="http://purl.oclc.org/ooxml/officeDocument/relationships/printerSettings" Target="../printerSettings/printerSettings14.bin"/><Relationship Id="rId6" Type="http://purl.oclc.org/ooxml/officeDocument/relationships/comments" Target="../comments13.xml"/><Relationship Id="rId5" Type="http://purl.oclc.org/ooxml/officeDocument/relationships/drawing" Target="../drawings/drawing27.xml"/><Relationship Id="rId4" Type="http://schemas.openxmlformats.org/officeDocument/2006/relationships/vmlDrawing" Target="../drawings/vmlDrawing26.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7.vml"/><Relationship Id="rId2" Type="http://purl.oclc.org/ooxml/officeDocument/relationships/drawing" Target="../drawings/drawing28.xml"/><Relationship Id="rId1" Type="http://purl.oclc.org/ooxml/officeDocument/relationships/printerSettings" Target="../printerSettings/printerSettings15.bin"/><Relationship Id="rId6" Type="http://purl.oclc.org/ooxml/officeDocument/relationships/comments" Target="../comments14.xml"/><Relationship Id="rId5" Type="http://purl.oclc.org/ooxml/officeDocument/relationships/drawing" Target="../drawings/drawing29.xml"/><Relationship Id="rId4" Type="http://schemas.openxmlformats.org/officeDocument/2006/relationships/vmlDrawing" Target="../drawings/vmlDrawing28.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9.vml"/><Relationship Id="rId2" Type="http://purl.oclc.org/ooxml/officeDocument/relationships/drawing" Target="../drawings/drawing30.xml"/><Relationship Id="rId1" Type="http://purl.oclc.org/ooxml/officeDocument/relationships/printerSettings" Target="../printerSettings/printerSettings16.bin"/><Relationship Id="rId6" Type="http://purl.oclc.org/ooxml/officeDocument/relationships/comments" Target="../comments15.xml"/><Relationship Id="rId5" Type="http://purl.oclc.org/ooxml/officeDocument/relationships/drawing" Target="../drawings/drawing31.xml"/><Relationship Id="rId4" Type="http://schemas.openxmlformats.org/officeDocument/2006/relationships/vmlDrawing" Target="../drawings/vmlDrawing30.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1.vml"/><Relationship Id="rId2" Type="http://purl.oclc.org/ooxml/officeDocument/relationships/drawing" Target="../drawings/drawing32.xml"/><Relationship Id="rId1" Type="http://purl.oclc.org/ooxml/officeDocument/relationships/printerSettings" Target="../printerSettings/printerSettings17.bin"/><Relationship Id="rId6" Type="http://purl.oclc.org/ooxml/officeDocument/relationships/comments" Target="../comments16.xml"/><Relationship Id="rId5" Type="http://purl.oclc.org/ooxml/officeDocument/relationships/drawing" Target="../drawings/drawing33.xml"/><Relationship Id="rId4" Type="http://schemas.openxmlformats.org/officeDocument/2006/relationships/vmlDrawing" Target="../drawings/vmlDrawing32.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3.vml"/><Relationship Id="rId2" Type="http://purl.oclc.org/ooxml/officeDocument/relationships/drawing" Target="../drawings/drawing34.xml"/><Relationship Id="rId1" Type="http://purl.oclc.org/ooxml/officeDocument/relationships/printerSettings" Target="../printerSettings/printerSettings18.bin"/><Relationship Id="rId6" Type="http://purl.oclc.org/ooxml/officeDocument/relationships/comments" Target="../comments17.xml"/><Relationship Id="rId5" Type="http://purl.oclc.org/ooxml/officeDocument/relationships/drawing" Target="../drawings/drawing35.xml"/><Relationship Id="rId4" Type="http://schemas.openxmlformats.org/officeDocument/2006/relationships/vmlDrawing" Target="../drawings/vmlDrawing34.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purl.oclc.org/ooxml/officeDocument/relationships/drawing" Target="../drawings/drawing2.xml"/><Relationship Id="rId1" Type="http://purl.oclc.org/ooxml/officeDocument/relationships/printerSettings" Target="../printerSettings/printerSettings2.bin"/><Relationship Id="rId6" Type="http://purl.oclc.org/ooxml/officeDocument/relationships/comments" Target="../comments1.xml"/><Relationship Id="rId5" Type="http://purl.oclc.org/ooxml/officeDocument/relationships/drawing" Target="../drawings/drawing3.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5.vml"/><Relationship Id="rId2" Type="http://purl.oclc.org/ooxml/officeDocument/relationships/drawing" Target="../drawings/drawing36.xml"/><Relationship Id="rId1" Type="http://purl.oclc.org/ooxml/officeDocument/relationships/printerSettings" Target="../printerSettings/printerSettings19.bin"/><Relationship Id="rId6" Type="http://purl.oclc.org/ooxml/officeDocument/relationships/comments" Target="../comments18.xml"/><Relationship Id="rId5" Type="http://purl.oclc.org/ooxml/officeDocument/relationships/drawing" Target="../drawings/drawing37.xml"/><Relationship Id="rId4" Type="http://schemas.openxmlformats.org/officeDocument/2006/relationships/vmlDrawing" Target="../drawings/vmlDrawing36.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7.vml"/><Relationship Id="rId2" Type="http://purl.oclc.org/ooxml/officeDocument/relationships/drawing" Target="../drawings/drawing38.xml"/><Relationship Id="rId1" Type="http://purl.oclc.org/ooxml/officeDocument/relationships/printerSettings" Target="../printerSettings/printerSettings20.bin"/><Relationship Id="rId6" Type="http://purl.oclc.org/ooxml/officeDocument/relationships/comments" Target="../comments19.xml"/><Relationship Id="rId5" Type="http://purl.oclc.org/ooxml/officeDocument/relationships/drawing" Target="../drawings/drawing39.xml"/><Relationship Id="rId4" Type="http://schemas.openxmlformats.org/officeDocument/2006/relationships/vmlDrawing" Target="../drawings/vmlDrawing38.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9.vml"/><Relationship Id="rId2" Type="http://purl.oclc.org/ooxml/officeDocument/relationships/drawing" Target="../drawings/drawing40.xml"/><Relationship Id="rId1" Type="http://purl.oclc.org/ooxml/officeDocument/relationships/printerSettings" Target="../printerSettings/printerSettings21.bin"/><Relationship Id="rId6" Type="http://purl.oclc.org/ooxml/officeDocument/relationships/comments" Target="../comments20.xml"/><Relationship Id="rId5" Type="http://purl.oclc.org/ooxml/officeDocument/relationships/drawing" Target="../drawings/drawing41.xml"/><Relationship Id="rId4" Type="http://schemas.openxmlformats.org/officeDocument/2006/relationships/vmlDrawing" Target="../drawings/vmlDrawing40.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1.vml"/><Relationship Id="rId2" Type="http://purl.oclc.org/ooxml/officeDocument/relationships/drawing" Target="../drawings/drawing42.xml"/><Relationship Id="rId1" Type="http://purl.oclc.org/ooxml/officeDocument/relationships/printerSettings" Target="../printerSettings/printerSettings22.bin"/><Relationship Id="rId6" Type="http://purl.oclc.org/ooxml/officeDocument/relationships/comments" Target="../comments21.xml"/><Relationship Id="rId5" Type="http://purl.oclc.org/ooxml/officeDocument/relationships/drawing" Target="../drawings/drawing43.xml"/><Relationship Id="rId4" Type="http://schemas.openxmlformats.org/officeDocument/2006/relationships/vmlDrawing" Target="../drawings/vmlDrawing42.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3.vml"/><Relationship Id="rId2" Type="http://purl.oclc.org/ooxml/officeDocument/relationships/drawing" Target="../drawings/drawing44.xml"/><Relationship Id="rId1" Type="http://purl.oclc.org/ooxml/officeDocument/relationships/printerSettings" Target="../printerSettings/printerSettings23.bin"/><Relationship Id="rId6" Type="http://purl.oclc.org/ooxml/officeDocument/relationships/comments" Target="../comments22.xml"/><Relationship Id="rId5" Type="http://purl.oclc.org/ooxml/officeDocument/relationships/drawing" Target="../drawings/drawing45.xml"/><Relationship Id="rId4" Type="http://schemas.openxmlformats.org/officeDocument/2006/relationships/vmlDrawing" Target="../drawings/vmlDrawing44.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5.vml"/><Relationship Id="rId2" Type="http://purl.oclc.org/ooxml/officeDocument/relationships/drawing" Target="../drawings/drawing46.xml"/><Relationship Id="rId1" Type="http://purl.oclc.org/ooxml/officeDocument/relationships/printerSettings" Target="../printerSettings/printerSettings24.bin"/><Relationship Id="rId6" Type="http://purl.oclc.org/ooxml/officeDocument/relationships/comments" Target="../comments23.xml"/><Relationship Id="rId5" Type="http://purl.oclc.org/ooxml/officeDocument/relationships/drawing" Target="../drawings/drawing47.xml"/><Relationship Id="rId4" Type="http://schemas.openxmlformats.org/officeDocument/2006/relationships/vmlDrawing" Target="../drawings/vmlDrawing46.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7.vml"/><Relationship Id="rId2" Type="http://purl.oclc.org/ooxml/officeDocument/relationships/drawing" Target="../drawings/drawing48.xml"/><Relationship Id="rId1" Type="http://purl.oclc.org/ooxml/officeDocument/relationships/printerSettings" Target="../printerSettings/printerSettings25.bin"/><Relationship Id="rId6" Type="http://purl.oclc.org/ooxml/officeDocument/relationships/comments" Target="../comments24.xml"/><Relationship Id="rId5" Type="http://purl.oclc.org/ooxml/officeDocument/relationships/drawing" Target="../drawings/drawing49.xml"/><Relationship Id="rId4" Type="http://schemas.openxmlformats.org/officeDocument/2006/relationships/vmlDrawing" Target="../drawings/vmlDrawing48.v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9.vml"/><Relationship Id="rId2" Type="http://purl.oclc.org/ooxml/officeDocument/relationships/drawing" Target="../drawings/drawing50.xml"/><Relationship Id="rId1" Type="http://purl.oclc.org/ooxml/officeDocument/relationships/printerSettings" Target="../printerSettings/printerSettings26.bin"/><Relationship Id="rId6" Type="http://purl.oclc.org/ooxml/officeDocument/relationships/comments" Target="../comments25.xml"/><Relationship Id="rId5" Type="http://purl.oclc.org/ooxml/officeDocument/relationships/drawing" Target="../drawings/drawing51.xml"/><Relationship Id="rId4" Type="http://schemas.openxmlformats.org/officeDocument/2006/relationships/vmlDrawing" Target="../drawings/vmlDrawing50.v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1.vml"/><Relationship Id="rId2" Type="http://purl.oclc.org/ooxml/officeDocument/relationships/drawing" Target="../drawings/drawing52.xml"/><Relationship Id="rId1" Type="http://purl.oclc.org/ooxml/officeDocument/relationships/printerSettings" Target="../printerSettings/printerSettings27.bin"/><Relationship Id="rId6" Type="http://purl.oclc.org/ooxml/officeDocument/relationships/comments" Target="../comments26.xml"/><Relationship Id="rId5" Type="http://purl.oclc.org/ooxml/officeDocument/relationships/drawing" Target="../drawings/drawing53.xml"/><Relationship Id="rId4" Type="http://schemas.openxmlformats.org/officeDocument/2006/relationships/vmlDrawing" Target="../drawings/vmlDrawing52.v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53.vml"/><Relationship Id="rId2" Type="http://purl.oclc.org/ooxml/officeDocument/relationships/drawing" Target="../drawings/drawing54.xml"/><Relationship Id="rId1" Type="http://purl.oclc.org/ooxml/officeDocument/relationships/printerSettings" Target="../printerSettings/printerSettings28.bin"/><Relationship Id="rId6" Type="http://purl.oclc.org/ooxml/officeDocument/relationships/comments" Target="../comments27.xml"/><Relationship Id="rId5" Type="http://purl.oclc.org/ooxml/officeDocument/relationships/drawing" Target="../drawings/drawing55.xml"/><Relationship Id="rId4" Type="http://schemas.openxmlformats.org/officeDocument/2006/relationships/vmlDrawing" Target="../drawings/vmlDrawing54.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5.vml"/><Relationship Id="rId2" Type="http://purl.oclc.org/ooxml/officeDocument/relationships/drawing" Target="../drawings/drawing56.xml"/><Relationship Id="rId1" Type="http://purl.oclc.org/ooxml/officeDocument/relationships/printerSettings" Target="../printerSettings/printerSettings29.bin"/><Relationship Id="rId6" Type="http://purl.oclc.org/ooxml/officeDocument/relationships/comments" Target="../comments28.xml"/><Relationship Id="rId5" Type="http://purl.oclc.org/ooxml/officeDocument/relationships/drawing" Target="../drawings/drawing57.xml"/><Relationship Id="rId4" Type="http://schemas.openxmlformats.org/officeDocument/2006/relationships/vmlDrawing" Target="../drawings/vmlDrawing56.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57.vml"/><Relationship Id="rId2" Type="http://purl.oclc.org/ooxml/officeDocument/relationships/drawing" Target="../drawings/drawing58.xml"/><Relationship Id="rId1" Type="http://purl.oclc.org/ooxml/officeDocument/relationships/printerSettings" Target="../printerSettings/printerSettings30.bin"/><Relationship Id="rId6" Type="http://purl.oclc.org/ooxml/officeDocument/relationships/comments" Target="../comments29.xml"/><Relationship Id="rId5" Type="http://purl.oclc.org/ooxml/officeDocument/relationships/drawing" Target="../drawings/drawing59.xml"/><Relationship Id="rId4" Type="http://schemas.openxmlformats.org/officeDocument/2006/relationships/vmlDrawing" Target="../drawings/vmlDrawing58.v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59.vml"/><Relationship Id="rId2" Type="http://purl.oclc.org/ooxml/officeDocument/relationships/drawing" Target="../drawings/drawing60.xml"/><Relationship Id="rId1" Type="http://purl.oclc.org/ooxml/officeDocument/relationships/printerSettings" Target="../printerSettings/printerSettings31.bin"/><Relationship Id="rId6" Type="http://purl.oclc.org/ooxml/officeDocument/relationships/comments" Target="../comments30.xml"/><Relationship Id="rId5" Type="http://purl.oclc.org/ooxml/officeDocument/relationships/drawing" Target="../drawings/drawing61.xml"/><Relationship Id="rId4" Type="http://schemas.openxmlformats.org/officeDocument/2006/relationships/vmlDrawing" Target="../drawings/vmlDrawing60.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61.vml"/><Relationship Id="rId2" Type="http://purl.oclc.org/ooxml/officeDocument/relationships/drawing" Target="../drawings/drawing62.xml"/><Relationship Id="rId1" Type="http://purl.oclc.org/ooxml/officeDocument/relationships/printerSettings" Target="../printerSettings/printerSettings32.bin"/><Relationship Id="rId6" Type="http://purl.oclc.org/ooxml/officeDocument/relationships/comments" Target="../comments31.xml"/><Relationship Id="rId5" Type="http://purl.oclc.org/ooxml/officeDocument/relationships/drawing" Target="../drawings/drawing63.xml"/><Relationship Id="rId4" Type="http://schemas.openxmlformats.org/officeDocument/2006/relationships/vmlDrawing" Target="../drawings/vmlDrawing62.v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63.vml"/><Relationship Id="rId2" Type="http://purl.oclc.org/ooxml/officeDocument/relationships/drawing" Target="../drawings/drawing64.xml"/><Relationship Id="rId1" Type="http://purl.oclc.org/ooxml/officeDocument/relationships/printerSettings" Target="../printerSettings/printerSettings33.bin"/><Relationship Id="rId6" Type="http://purl.oclc.org/ooxml/officeDocument/relationships/comments" Target="../comments32.xml"/><Relationship Id="rId5" Type="http://purl.oclc.org/ooxml/officeDocument/relationships/drawing" Target="../drawings/drawing65.xml"/><Relationship Id="rId4" Type="http://schemas.openxmlformats.org/officeDocument/2006/relationships/vmlDrawing" Target="../drawings/vmlDrawing64.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65.vml"/><Relationship Id="rId2" Type="http://purl.oclc.org/ooxml/officeDocument/relationships/drawing" Target="../drawings/drawing66.xml"/><Relationship Id="rId1" Type="http://purl.oclc.org/ooxml/officeDocument/relationships/printerSettings" Target="../printerSettings/printerSettings34.bin"/><Relationship Id="rId6" Type="http://purl.oclc.org/ooxml/officeDocument/relationships/comments" Target="../comments33.xml"/><Relationship Id="rId5" Type="http://purl.oclc.org/ooxml/officeDocument/relationships/drawing" Target="../drawings/drawing67.xml"/><Relationship Id="rId4" Type="http://schemas.openxmlformats.org/officeDocument/2006/relationships/vmlDrawing" Target="../drawings/vmlDrawing66.v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67.vml"/><Relationship Id="rId2" Type="http://purl.oclc.org/ooxml/officeDocument/relationships/drawing" Target="../drawings/drawing68.xml"/><Relationship Id="rId1" Type="http://purl.oclc.org/ooxml/officeDocument/relationships/printerSettings" Target="../printerSettings/printerSettings35.bin"/><Relationship Id="rId6" Type="http://purl.oclc.org/ooxml/officeDocument/relationships/comments" Target="../comments34.xml"/><Relationship Id="rId5" Type="http://purl.oclc.org/ooxml/officeDocument/relationships/drawing" Target="../drawings/drawing69.xml"/><Relationship Id="rId4" Type="http://schemas.openxmlformats.org/officeDocument/2006/relationships/vmlDrawing" Target="../drawings/vmlDrawing68.v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69.vml"/><Relationship Id="rId2" Type="http://purl.oclc.org/ooxml/officeDocument/relationships/drawing" Target="../drawings/drawing70.xml"/><Relationship Id="rId1" Type="http://purl.oclc.org/ooxml/officeDocument/relationships/printerSettings" Target="../printerSettings/printerSettings36.bin"/><Relationship Id="rId6" Type="http://purl.oclc.org/ooxml/officeDocument/relationships/comments" Target="../comments35.xml"/><Relationship Id="rId5" Type="http://purl.oclc.org/ooxml/officeDocument/relationships/drawing" Target="../drawings/drawing71.xml"/><Relationship Id="rId4" Type="http://schemas.openxmlformats.org/officeDocument/2006/relationships/vmlDrawing" Target="../drawings/vmlDrawing70.v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71.vml"/><Relationship Id="rId2" Type="http://purl.oclc.org/ooxml/officeDocument/relationships/drawing" Target="../drawings/drawing72.xml"/><Relationship Id="rId1" Type="http://purl.oclc.org/ooxml/officeDocument/relationships/printerSettings" Target="../printerSettings/printerSettings37.bin"/><Relationship Id="rId6" Type="http://purl.oclc.org/ooxml/officeDocument/relationships/comments" Target="../comments36.xml"/><Relationship Id="rId5" Type="http://purl.oclc.org/ooxml/officeDocument/relationships/drawing" Target="../drawings/drawing73.xml"/><Relationship Id="rId4" Type="http://schemas.openxmlformats.org/officeDocument/2006/relationships/vmlDrawing" Target="../drawings/vmlDrawing72.v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73.vml"/><Relationship Id="rId2" Type="http://purl.oclc.org/ooxml/officeDocument/relationships/drawing" Target="../drawings/drawing74.xml"/><Relationship Id="rId1" Type="http://purl.oclc.org/ooxml/officeDocument/relationships/printerSettings" Target="../printerSettings/printerSettings38.bin"/><Relationship Id="rId6" Type="http://purl.oclc.org/ooxml/officeDocument/relationships/comments" Target="../comments37.xml"/><Relationship Id="rId5" Type="http://purl.oclc.org/ooxml/officeDocument/relationships/drawing" Target="../drawings/drawing75.xml"/><Relationship Id="rId4" Type="http://schemas.openxmlformats.org/officeDocument/2006/relationships/vmlDrawing" Target="../drawings/vmlDrawing74.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purl.oclc.org/ooxml/officeDocument/relationships/drawing" Target="../drawings/drawing4.xml"/><Relationship Id="rId1" Type="http://purl.oclc.org/ooxml/officeDocument/relationships/printerSettings" Target="../printerSettings/printerSettings3.bin"/><Relationship Id="rId6" Type="http://purl.oclc.org/ooxml/officeDocument/relationships/comments" Target="../comments2.xml"/><Relationship Id="rId5" Type="http://purl.oclc.org/ooxml/officeDocument/relationships/drawing" Target="../drawings/drawing5.xm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75.vml"/><Relationship Id="rId2" Type="http://purl.oclc.org/ooxml/officeDocument/relationships/drawing" Target="../drawings/drawing76.xml"/><Relationship Id="rId1" Type="http://purl.oclc.org/ooxml/officeDocument/relationships/printerSettings" Target="../printerSettings/printerSettings39.bin"/><Relationship Id="rId6" Type="http://purl.oclc.org/ooxml/officeDocument/relationships/comments" Target="../comments38.xml"/><Relationship Id="rId5" Type="http://purl.oclc.org/ooxml/officeDocument/relationships/drawing" Target="../drawings/drawing77.xml"/><Relationship Id="rId4" Type="http://schemas.openxmlformats.org/officeDocument/2006/relationships/vmlDrawing" Target="../drawings/vmlDrawing76.v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77.vml"/><Relationship Id="rId2" Type="http://purl.oclc.org/ooxml/officeDocument/relationships/drawing" Target="../drawings/drawing78.xml"/><Relationship Id="rId1" Type="http://purl.oclc.org/ooxml/officeDocument/relationships/printerSettings" Target="../printerSettings/printerSettings40.bin"/><Relationship Id="rId6" Type="http://purl.oclc.org/ooxml/officeDocument/relationships/comments" Target="../comments39.xml"/><Relationship Id="rId5" Type="http://purl.oclc.org/ooxml/officeDocument/relationships/drawing" Target="../drawings/drawing79.xml"/><Relationship Id="rId4" Type="http://schemas.openxmlformats.org/officeDocument/2006/relationships/vmlDrawing" Target="../drawings/vmlDrawing78.v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79.vml"/><Relationship Id="rId2" Type="http://purl.oclc.org/ooxml/officeDocument/relationships/drawing" Target="../drawings/drawing80.xml"/><Relationship Id="rId1" Type="http://purl.oclc.org/ooxml/officeDocument/relationships/printerSettings" Target="../printerSettings/printerSettings41.bin"/><Relationship Id="rId6" Type="http://purl.oclc.org/ooxml/officeDocument/relationships/comments" Target="../comments40.xml"/><Relationship Id="rId5" Type="http://purl.oclc.org/ooxml/officeDocument/relationships/drawing" Target="../drawings/drawing81.xml"/><Relationship Id="rId4" Type="http://schemas.openxmlformats.org/officeDocument/2006/relationships/vmlDrawing" Target="../drawings/vmlDrawing80.v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81.vml"/><Relationship Id="rId2" Type="http://purl.oclc.org/ooxml/officeDocument/relationships/drawing" Target="../drawings/drawing82.xml"/><Relationship Id="rId1" Type="http://purl.oclc.org/ooxml/officeDocument/relationships/printerSettings" Target="../printerSettings/printerSettings42.bin"/><Relationship Id="rId6" Type="http://purl.oclc.org/ooxml/officeDocument/relationships/comments" Target="../comments41.xml"/><Relationship Id="rId5" Type="http://purl.oclc.org/ooxml/officeDocument/relationships/drawing" Target="../drawings/drawing83.xml"/><Relationship Id="rId4" Type="http://schemas.openxmlformats.org/officeDocument/2006/relationships/vmlDrawing" Target="../drawings/vmlDrawing82.v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83.vml"/><Relationship Id="rId2" Type="http://purl.oclc.org/ooxml/officeDocument/relationships/drawing" Target="../drawings/drawing84.xml"/><Relationship Id="rId1" Type="http://purl.oclc.org/ooxml/officeDocument/relationships/printerSettings" Target="../printerSettings/printerSettings43.bin"/><Relationship Id="rId6" Type="http://purl.oclc.org/ooxml/officeDocument/relationships/comments" Target="../comments42.xml"/><Relationship Id="rId5" Type="http://purl.oclc.org/ooxml/officeDocument/relationships/drawing" Target="../drawings/drawing85.xml"/><Relationship Id="rId4" Type="http://schemas.openxmlformats.org/officeDocument/2006/relationships/vmlDrawing" Target="../drawings/vmlDrawing84.v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85.vml"/><Relationship Id="rId2" Type="http://purl.oclc.org/ooxml/officeDocument/relationships/drawing" Target="../drawings/drawing86.xml"/><Relationship Id="rId1" Type="http://purl.oclc.org/ooxml/officeDocument/relationships/printerSettings" Target="../printerSettings/printerSettings44.bin"/><Relationship Id="rId6" Type="http://purl.oclc.org/ooxml/officeDocument/relationships/comments" Target="../comments43.xml"/><Relationship Id="rId5" Type="http://purl.oclc.org/ooxml/officeDocument/relationships/drawing" Target="../drawings/drawing87.xml"/><Relationship Id="rId4" Type="http://schemas.openxmlformats.org/officeDocument/2006/relationships/vmlDrawing" Target="../drawings/vmlDrawing86.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87.vml"/><Relationship Id="rId2" Type="http://purl.oclc.org/ooxml/officeDocument/relationships/drawing" Target="../drawings/drawing88.xml"/><Relationship Id="rId1" Type="http://purl.oclc.org/ooxml/officeDocument/relationships/printerSettings" Target="../printerSettings/printerSettings45.bin"/><Relationship Id="rId6" Type="http://purl.oclc.org/ooxml/officeDocument/relationships/comments" Target="../comments44.xml"/><Relationship Id="rId5" Type="http://purl.oclc.org/ooxml/officeDocument/relationships/drawing" Target="../drawings/drawing89.xml"/><Relationship Id="rId4" Type="http://schemas.openxmlformats.org/officeDocument/2006/relationships/vmlDrawing" Target="../drawings/vmlDrawing88.v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89.vml"/><Relationship Id="rId2" Type="http://purl.oclc.org/ooxml/officeDocument/relationships/drawing" Target="../drawings/drawing90.xml"/><Relationship Id="rId1" Type="http://purl.oclc.org/ooxml/officeDocument/relationships/printerSettings" Target="../printerSettings/printerSettings46.bin"/><Relationship Id="rId6" Type="http://purl.oclc.org/ooxml/officeDocument/relationships/comments" Target="../comments45.xml"/><Relationship Id="rId5" Type="http://purl.oclc.org/ooxml/officeDocument/relationships/drawing" Target="../drawings/drawing91.xml"/><Relationship Id="rId4" Type="http://schemas.openxmlformats.org/officeDocument/2006/relationships/vmlDrawing" Target="../drawings/vmlDrawing90.v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91.vml"/><Relationship Id="rId2" Type="http://purl.oclc.org/ooxml/officeDocument/relationships/drawing" Target="../drawings/drawing92.xml"/><Relationship Id="rId1" Type="http://purl.oclc.org/ooxml/officeDocument/relationships/printerSettings" Target="../printerSettings/printerSettings47.bin"/><Relationship Id="rId6" Type="http://purl.oclc.org/ooxml/officeDocument/relationships/comments" Target="../comments46.xml"/><Relationship Id="rId5" Type="http://purl.oclc.org/ooxml/officeDocument/relationships/drawing" Target="../drawings/drawing93.xml"/><Relationship Id="rId4" Type="http://schemas.openxmlformats.org/officeDocument/2006/relationships/vmlDrawing" Target="../drawings/vmlDrawing92.v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93.vml"/><Relationship Id="rId2" Type="http://purl.oclc.org/ooxml/officeDocument/relationships/drawing" Target="../drawings/drawing94.xml"/><Relationship Id="rId1" Type="http://purl.oclc.org/ooxml/officeDocument/relationships/printerSettings" Target="../printerSettings/printerSettings48.bin"/><Relationship Id="rId6" Type="http://purl.oclc.org/ooxml/officeDocument/relationships/comments" Target="../comments47.xml"/><Relationship Id="rId5" Type="http://purl.oclc.org/ooxml/officeDocument/relationships/drawing" Target="../drawings/drawing95.xml"/><Relationship Id="rId4" Type="http://schemas.openxmlformats.org/officeDocument/2006/relationships/vmlDrawing" Target="../drawings/vmlDrawing9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purl.oclc.org/ooxml/officeDocument/relationships/drawing" Target="../drawings/drawing6.xml"/><Relationship Id="rId1" Type="http://purl.oclc.org/ooxml/officeDocument/relationships/printerSettings" Target="../printerSettings/printerSettings4.bin"/><Relationship Id="rId6" Type="http://purl.oclc.org/ooxml/officeDocument/relationships/comments" Target="../comments3.xml"/><Relationship Id="rId5" Type="http://purl.oclc.org/ooxml/officeDocument/relationships/drawing" Target="../drawings/drawing7.xml"/><Relationship Id="rId4" Type="http://schemas.openxmlformats.org/officeDocument/2006/relationships/vmlDrawing" Target="../drawings/vmlDrawing6.v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95.vml"/><Relationship Id="rId2" Type="http://purl.oclc.org/ooxml/officeDocument/relationships/drawing" Target="../drawings/drawing96.xml"/><Relationship Id="rId1" Type="http://purl.oclc.org/ooxml/officeDocument/relationships/printerSettings" Target="../printerSettings/printerSettings49.bin"/><Relationship Id="rId6" Type="http://purl.oclc.org/ooxml/officeDocument/relationships/comments" Target="../comments48.xml"/><Relationship Id="rId5" Type="http://purl.oclc.org/ooxml/officeDocument/relationships/drawing" Target="../drawings/drawing97.xml"/><Relationship Id="rId4" Type="http://schemas.openxmlformats.org/officeDocument/2006/relationships/vmlDrawing" Target="../drawings/vmlDrawing96.v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97.vml"/><Relationship Id="rId2" Type="http://purl.oclc.org/ooxml/officeDocument/relationships/drawing" Target="../drawings/drawing98.xml"/><Relationship Id="rId1" Type="http://purl.oclc.org/ooxml/officeDocument/relationships/printerSettings" Target="../printerSettings/printerSettings50.bin"/><Relationship Id="rId6" Type="http://purl.oclc.org/ooxml/officeDocument/relationships/comments" Target="../comments49.xml"/><Relationship Id="rId5" Type="http://purl.oclc.org/ooxml/officeDocument/relationships/drawing" Target="../drawings/drawing99.xml"/><Relationship Id="rId4" Type="http://schemas.openxmlformats.org/officeDocument/2006/relationships/vmlDrawing" Target="../drawings/vmlDrawing98.v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99.vml"/><Relationship Id="rId2" Type="http://purl.oclc.org/ooxml/officeDocument/relationships/drawing" Target="../drawings/drawing100.xml"/><Relationship Id="rId1" Type="http://purl.oclc.org/ooxml/officeDocument/relationships/printerSettings" Target="../printerSettings/printerSettings51.bin"/><Relationship Id="rId6" Type="http://purl.oclc.org/ooxml/officeDocument/relationships/comments" Target="../comments50.xml"/><Relationship Id="rId5" Type="http://purl.oclc.org/ooxml/officeDocument/relationships/drawing" Target="../drawings/drawing101.xml"/><Relationship Id="rId4" Type="http://schemas.openxmlformats.org/officeDocument/2006/relationships/vmlDrawing" Target="../drawings/vmlDrawing100.v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01.vml"/><Relationship Id="rId2" Type="http://purl.oclc.org/ooxml/officeDocument/relationships/drawing" Target="../drawings/drawing102.xml"/><Relationship Id="rId1" Type="http://purl.oclc.org/ooxml/officeDocument/relationships/printerSettings" Target="../printerSettings/printerSettings52.bin"/><Relationship Id="rId6" Type="http://purl.oclc.org/ooxml/officeDocument/relationships/comments" Target="../comments51.xml"/><Relationship Id="rId5" Type="http://purl.oclc.org/ooxml/officeDocument/relationships/drawing" Target="../drawings/drawing103.xml"/><Relationship Id="rId4" Type="http://schemas.openxmlformats.org/officeDocument/2006/relationships/vmlDrawing" Target="../drawings/vmlDrawing102.v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103.vml"/><Relationship Id="rId2" Type="http://purl.oclc.org/ooxml/officeDocument/relationships/drawing" Target="../drawings/drawing104.xml"/><Relationship Id="rId1" Type="http://purl.oclc.org/ooxml/officeDocument/relationships/printerSettings" Target="../printerSettings/printerSettings53.bin"/><Relationship Id="rId6" Type="http://purl.oclc.org/ooxml/officeDocument/relationships/comments" Target="../comments52.xml"/><Relationship Id="rId5" Type="http://purl.oclc.org/ooxml/officeDocument/relationships/drawing" Target="../drawings/drawing105.xml"/><Relationship Id="rId4" Type="http://schemas.openxmlformats.org/officeDocument/2006/relationships/vmlDrawing" Target="../drawings/vmlDrawing104.v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05.vml"/><Relationship Id="rId2" Type="http://purl.oclc.org/ooxml/officeDocument/relationships/drawing" Target="../drawings/drawing106.xml"/><Relationship Id="rId1" Type="http://purl.oclc.org/ooxml/officeDocument/relationships/printerSettings" Target="../printerSettings/printerSettings54.bin"/><Relationship Id="rId6" Type="http://purl.oclc.org/ooxml/officeDocument/relationships/comments" Target="../comments53.xml"/><Relationship Id="rId5" Type="http://purl.oclc.org/ooxml/officeDocument/relationships/drawing" Target="../drawings/drawing107.xml"/><Relationship Id="rId4" Type="http://schemas.openxmlformats.org/officeDocument/2006/relationships/vmlDrawing" Target="../drawings/vmlDrawing106.v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07.vml"/><Relationship Id="rId2" Type="http://purl.oclc.org/ooxml/officeDocument/relationships/drawing" Target="../drawings/drawing108.xml"/><Relationship Id="rId1" Type="http://purl.oclc.org/ooxml/officeDocument/relationships/printerSettings" Target="../printerSettings/printerSettings55.bin"/><Relationship Id="rId6" Type="http://purl.oclc.org/ooxml/officeDocument/relationships/comments" Target="../comments54.xml"/><Relationship Id="rId5" Type="http://purl.oclc.org/ooxml/officeDocument/relationships/drawing" Target="../drawings/drawing109.xml"/><Relationship Id="rId4" Type="http://schemas.openxmlformats.org/officeDocument/2006/relationships/vmlDrawing" Target="../drawings/vmlDrawing108.v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109.vml"/><Relationship Id="rId2" Type="http://purl.oclc.org/ooxml/officeDocument/relationships/drawing" Target="../drawings/drawing110.xml"/><Relationship Id="rId1" Type="http://purl.oclc.org/ooxml/officeDocument/relationships/printerSettings" Target="../printerSettings/printerSettings56.bin"/><Relationship Id="rId6" Type="http://purl.oclc.org/ooxml/officeDocument/relationships/comments" Target="../comments55.xml"/><Relationship Id="rId5" Type="http://purl.oclc.org/ooxml/officeDocument/relationships/drawing" Target="../drawings/drawing111.xml"/><Relationship Id="rId4" Type="http://schemas.openxmlformats.org/officeDocument/2006/relationships/vmlDrawing" Target="../drawings/vmlDrawing110.v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11.vml"/><Relationship Id="rId2" Type="http://purl.oclc.org/ooxml/officeDocument/relationships/drawing" Target="../drawings/drawing112.xml"/><Relationship Id="rId1" Type="http://purl.oclc.org/ooxml/officeDocument/relationships/printerSettings" Target="../printerSettings/printerSettings57.bin"/><Relationship Id="rId6" Type="http://purl.oclc.org/ooxml/officeDocument/relationships/comments" Target="../comments56.xml"/><Relationship Id="rId5" Type="http://purl.oclc.org/ooxml/officeDocument/relationships/drawing" Target="../drawings/drawing113.xml"/><Relationship Id="rId4" Type="http://schemas.openxmlformats.org/officeDocument/2006/relationships/vmlDrawing" Target="../drawings/vmlDrawing112.v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13.vml"/><Relationship Id="rId2" Type="http://purl.oclc.org/ooxml/officeDocument/relationships/drawing" Target="../drawings/drawing114.xml"/><Relationship Id="rId1" Type="http://purl.oclc.org/ooxml/officeDocument/relationships/printerSettings" Target="../printerSettings/printerSettings58.bin"/><Relationship Id="rId6" Type="http://purl.oclc.org/ooxml/officeDocument/relationships/comments" Target="../comments57.xml"/><Relationship Id="rId5" Type="http://purl.oclc.org/ooxml/officeDocument/relationships/drawing" Target="../drawings/drawing115.xml"/><Relationship Id="rId4" Type="http://schemas.openxmlformats.org/officeDocument/2006/relationships/vmlDrawing" Target="../drawings/vmlDrawing11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purl.oclc.org/ooxml/officeDocument/relationships/drawing" Target="../drawings/drawing8.xml"/><Relationship Id="rId1" Type="http://purl.oclc.org/ooxml/officeDocument/relationships/printerSettings" Target="../printerSettings/printerSettings5.bin"/><Relationship Id="rId6" Type="http://purl.oclc.org/ooxml/officeDocument/relationships/comments" Target="../comments4.xml"/><Relationship Id="rId5" Type="http://purl.oclc.org/ooxml/officeDocument/relationships/drawing" Target="../drawings/drawing9.xml"/><Relationship Id="rId4" Type="http://schemas.openxmlformats.org/officeDocument/2006/relationships/vmlDrawing" Target="../drawings/vmlDrawing8.v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115.vml"/><Relationship Id="rId2" Type="http://purl.oclc.org/ooxml/officeDocument/relationships/drawing" Target="../drawings/drawing116.xml"/><Relationship Id="rId1" Type="http://purl.oclc.org/ooxml/officeDocument/relationships/printerSettings" Target="../printerSettings/printerSettings59.bin"/><Relationship Id="rId6" Type="http://purl.oclc.org/ooxml/officeDocument/relationships/comments" Target="../comments58.xml"/><Relationship Id="rId5" Type="http://purl.oclc.org/ooxml/officeDocument/relationships/drawing" Target="../drawings/drawing117.xml"/><Relationship Id="rId4" Type="http://schemas.openxmlformats.org/officeDocument/2006/relationships/vmlDrawing" Target="../drawings/vmlDrawing116.v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117.vml"/><Relationship Id="rId2" Type="http://purl.oclc.org/ooxml/officeDocument/relationships/drawing" Target="../drawings/drawing118.xml"/><Relationship Id="rId1" Type="http://purl.oclc.org/ooxml/officeDocument/relationships/printerSettings" Target="../printerSettings/printerSettings60.bin"/><Relationship Id="rId6" Type="http://purl.oclc.org/ooxml/officeDocument/relationships/comments" Target="../comments59.xml"/><Relationship Id="rId5" Type="http://purl.oclc.org/ooxml/officeDocument/relationships/drawing" Target="../drawings/drawing119.xml"/><Relationship Id="rId4" Type="http://schemas.openxmlformats.org/officeDocument/2006/relationships/vmlDrawing" Target="../drawings/vmlDrawing118.v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119.vml"/><Relationship Id="rId2" Type="http://purl.oclc.org/ooxml/officeDocument/relationships/drawing" Target="../drawings/drawing120.xml"/><Relationship Id="rId1" Type="http://purl.oclc.org/ooxml/officeDocument/relationships/printerSettings" Target="../printerSettings/printerSettings61.bin"/><Relationship Id="rId6" Type="http://purl.oclc.org/ooxml/officeDocument/relationships/comments" Target="../comments60.xml"/><Relationship Id="rId5" Type="http://purl.oclc.org/ooxml/officeDocument/relationships/drawing" Target="../drawings/drawing121.xml"/><Relationship Id="rId4" Type="http://schemas.openxmlformats.org/officeDocument/2006/relationships/vmlDrawing" Target="../drawings/vmlDrawing120.v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121.vml"/><Relationship Id="rId2" Type="http://purl.oclc.org/ooxml/officeDocument/relationships/drawing" Target="../drawings/drawing122.xml"/><Relationship Id="rId1" Type="http://purl.oclc.org/ooxml/officeDocument/relationships/printerSettings" Target="../printerSettings/printerSettings62.bin"/><Relationship Id="rId6" Type="http://purl.oclc.org/ooxml/officeDocument/relationships/comments" Target="../comments61.xml"/><Relationship Id="rId5" Type="http://purl.oclc.org/ooxml/officeDocument/relationships/drawing" Target="../drawings/drawing123.xml"/><Relationship Id="rId4" Type="http://schemas.openxmlformats.org/officeDocument/2006/relationships/vmlDrawing" Target="../drawings/vmlDrawing122.vml"/></Relationships>
</file>

<file path=xl/worksheets/_rels/sheet64.xml.rels><?xml version="1.0" encoding="UTF-8" standalone="yes"?>
<Relationships xmlns="http://schemas.openxmlformats.org/package/2006/relationships"><Relationship Id="rId3" Type="http://purl.oclc.org/ooxml/officeDocument/relationships/drawing" Target="../drawings/drawing124.xml"/><Relationship Id="rId2" Type="http://schemas.openxmlformats.org/officeDocument/2006/relationships/vmlDrawing" Target="../drawings/vmlDrawing123.vml"/><Relationship Id="rId1" Type="http://purl.oclc.org/ooxml/officeDocument/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9.vml"/><Relationship Id="rId2" Type="http://purl.oclc.org/ooxml/officeDocument/relationships/drawing" Target="../drawings/drawing10.xml"/><Relationship Id="rId1" Type="http://purl.oclc.org/ooxml/officeDocument/relationships/printerSettings" Target="../printerSettings/printerSettings6.bin"/><Relationship Id="rId6" Type="http://purl.oclc.org/ooxml/officeDocument/relationships/comments" Target="../comments5.xml"/><Relationship Id="rId5" Type="http://purl.oclc.org/ooxml/officeDocument/relationships/drawing" Target="../drawings/drawing11.xml"/><Relationship Id="rId4" Type="http://schemas.openxmlformats.org/officeDocument/2006/relationships/vmlDrawing" Target="../drawings/vmlDrawing10.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1.vml"/><Relationship Id="rId2" Type="http://purl.oclc.org/ooxml/officeDocument/relationships/drawing" Target="../drawings/drawing12.xml"/><Relationship Id="rId1" Type="http://purl.oclc.org/ooxml/officeDocument/relationships/printerSettings" Target="../printerSettings/printerSettings7.bin"/><Relationship Id="rId6" Type="http://purl.oclc.org/ooxml/officeDocument/relationships/comments" Target="../comments6.xml"/><Relationship Id="rId5" Type="http://purl.oclc.org/ooxml/officeDocument/relationships/drawing" Target="../drawings/drawing13.xml"/><Relationship Id="rId4" Type="http://schemas.openxmlformats.org/officeDocument/2006/relationships/vmlDrawing" Target="../drawings/vmlDrawing12.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3.vml"/><Relationship Id="rId2" Type="http://purl.oclc.org/ooxml/officeDocument/relationships/drawing" Target="../drawings/drawing14.xml"/><Relationship Id="rId1" Type="http://purl.oclc.org/ooxml/officeDocument/relationships/printerSettings" Target="../printerSettings/printerSettings8.bin"/><Relationship Id="rId6" Type="http://purl.oclc.org/ooxml/officeDocument/relationships/comments" Target="../comments7.xml"/><Relationship Id="rId5" Type="http://purl.oclc.org/ooxml/officeDocument/relationships/drawing" Target="../drawings/drawing15.xml"/><Relationship Id="rId4" Type="http://schemas.openxmlformats.org/officeDocument/2006/relationships/vmlDrawing" Target="../drawings/vmlDrawing14.vm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CF22-271A-4341-8A5E-729EBA89E1CC}">
  <sheetPr codeName="Sheet1">
    <pageSetUpPr fitToPage="1"/>
  </sheetPr>
  <dimension ref="A3:I50"/>
  <sheetViews>
    <sheetView showGridLines="0" zoomScaleNormal="100" workbookViewId="0">
      <selection activeCell="P73" sqref="P73"/>
    </sheetView>
  </sheetViews>
  <sheetFormatPr baseColWidth="10" defaultColWidth="8.83203125" defaultRowHeight="15" x14ac:dyDescent="0.2"/>
  <sheetData>
    <row r="3" spans="1:7" x14ac:dyDescent="0.2">
      <c r="A3" s="127" t="s">
        <v>583</v>
      </c>
      <c r="B3" s="128"/>
      <c r="C3" s="128"/>
      <c r="D3" s="128"/>
      <c r="E3" s="128"/>
      <c r="F3" s="128"/>
      <c r="G3" s="129"/>
    </row>
    <row r="4" spans="1:7" x14ac:dyDescent="0.2">
      <c r="A4" s="130"/>
      <c r="B4" s="131"/>
      <c r="C4" s="131"/>
      <c r="D4" s="131"/>
      <c r="E4" s="131"/>
      <c r="F4" s="131"/>
      <c r="G4" s="132"/>
    </row>
    <row r="5" spans="1:7" x14ac:dyDescent="0.2">
      <c r="A5" s="130"/>
      <c r="B5" s="131"/>
      <c r="C5" s="131"/>
      <c r="D5" s="131"/>
      <c r="E5" s="131"/>
      <c r="F5" s="131"/>
      <c r="G5" s="132"/>
    </row>
    <row r="6" spans="1:7" x14ac:dyDescent="0.2">
      <c r="A6" s="130"/>
      <c r="B6" s="131"/>
      <c r="C6" s="131"/>
      <c r="D6" s="131"/>
      <c r="E6" s="131"/>
      <c r="F6" s="131"/>
      <c r="G6" s="132"/>
    </row>
    <row r="7" spans="1:7" ht="20.25" customHeight="1" x14ac:dyDescent="0.2">
      <c r="A7" s="133"/>
      <c r="B7" s="134"/>
      <c r="C7" s="134"/>
      <c r="D7" s="134"/>
      <c r="E7" s="134"/>
      <c r="F7" s="134"/>
      <c r="G7" s="135"/>
    </row>
    <row r="9" spans="1:7" x14ac:dyDescent="0.2">
      <c r="A9" s="127" t="s">
        <v>593</v>
      </c>
      <c r="B9" s="128"/>
      <c r="C9" s="128"/>
      <c r="D9" s="128"/>
      <c r="E9" s="128"/>
      <c r="F9" s="128"/>
      <c r="G9" s="129"/>
    </row>
    <row r="10" spans="1:7" x14ac:dyDescent="0.2">
      <c r="A10" s="130"/>
      <c r="B10" s="131"/>
      <c r="C10" s="131"/>
      <c r="D10" s="131"/>
      <c r="E10" s="131"/>
      <c r="F10" s="131"/>
      <c r="G10" s="132"/>
    </row>
    <row r="11" spans="1:7" x14ac:dyDescent="0.2">
      <c r="A11" s="130"/>
      <c r="B11" s="131"/>
      <c r="C11" s="131"/>
      <c r="D11" s="131"/>
      <c r="E11" s="131"/>
      <c r="F11" s="131"/>
      <c r="G11" s="132"/>
    </row>
    <row r="12" spans="1:7" ht="30.75" customHeight="1" x14ac:dyDescent="0.2">
      <c r="A12" s="133"/>
      <c r="B12" s="134"/>
      <c r="C12" s="134"/>
      <c r="D12" s="134"/>
      <c r="E12" s="134"/>
      <c r="F12" s="134"/>
      <c r="G12" s="135"/>
    </row>
    <row r="14" spans="1:7" x14ac:dyDescent="0.2">
      <c r="A14" s="127" t="s">
        <v>587</v>
      </c>
      <c r="B14" s="128"/>
      <c r="C14" s="128"/>
      <c r="D14" s="128"/>
      <c r="E14" s="128"/>
      <c r="F14" s="128"/>
      <c r="G14" s="129"/>
    </row>
    <row r="15" spans="1:7" x14ac:dyDescent="0.2">
      <c r="A15" s="130"/>
      <c r="B15" s="131"/>
      <c r="C15" s="131"/>
      <c r="D15" s="131"/>
      <c r="E15" s="131"/>
      <c r="F15" s="131"/>
      <c r="G15" s="132"/>
    </row>
    <row r="16" spans="1:7" x14ac:dyDescent="0.2">
      <c r="A16" s="130"/>
      <c r="B16" s="131"/>
      <c r="C16" s="131"/>
      <c r="D16" s="131"/>
      <c r="E16" s="131"/>
      <c r="F16" s="131"/>
      <c r="G16" s="132"/>
    </row>
    <row r="17" spans="1:8" x14ac:dyDescent="0.2">
      <c r="A17" s="130"/>
      <c r="B17" s="131"/>
      <c r="C17" s="131"/>
      <c r="D17" s="131"/>
      <c r="E17" s="131"/>
      <c r="F17" s="131"/>
      <c r="G17" s="132"/>
    </row>
    <row r="18" spans="1:8" ht="27" customHeight="1" x14ac:dyDescent="0.2">
      <c r="A18" s="133"/>
      <c r="B18" s="134"/>
      <c r="C18" s="134"/>
      <c r="D18" s="134"/>
      <c r="E18" s="134"/>
      <c r="F18" s="134"/>
      <c r="G18" s="135"/>
    </row>
    <row r="21" spans="1:8" x14ac:dyDescent="0.2">
      <c r="A21" s="126" t="s">
        <v>588</v>
      </c>
      <c r="B21" s="126"/>
      <c r="C21" s="126"/>
      <c r="D21" s="126"/>
      <c r="E21" s="126"/>
      <c r="F21" s="126"/>
      <c r="G21" s="126"/>
    </row>
    <row r="22" spans="1:8" x14ac:dyDescent="0.2">
      <c r="A22" s="126"/>
      <c r="B22" s="126"/>
      <c r="C22" s="126"/>
      <c r="D22" s="126"/>
      <c r="E22" s="126"/>
      <c r="F22" s="126"/>
      <c r="G22" s="126"/>
    </row>
    <row r="23" spans="1:8" x14ac:dyDescent="0.2">
      <c r="A23" s="126"/>
      <c r="B23" s="126"/>
      <c r="C23" s="126"/>
      <c r="D23" s="126"/>
      <c r="E23" s="126"/>
      <c r="F23" s="126"/>
      <c r="G23" s="126"/>
    </row>
    <row r="30" spans="1:8" x14ac:dyDescent="0.2">
      <c r="A30" s="126" t="s">
        <v>590</v>
      </c>
      <c r="B30" s="126"/>
      <c r="C30" s="126"/>
      <c r="D30" s="126"/>
      <c r="E30" s="126"/>
      <c r="F30" s="126"/>
      <c r="G30" s="126"/>
      <c r="H30" s="126"/>
    </row>
    <row r="31" spans="1:8" x14ac:dyDescent="0.2">
      <c r="A31" s="126"/>
      <c r="B31" s="126"/>
      <c r="C31" s="126"/>
      <c r="D31" s="126"/>
      <c r="E31" s="126"/>
      <c r="F31" s="126"/>
      <c r="G31" s="126"/>
      <c r="H31" s="126"/>
    </row>
    <row r="32" spans="1:8" x14ac:dyDescent="0.2">
      <c r="A32" s="126"/>
      <c r="B32" s="126"/>
      <c r="C32" s="126"/>
      <c r="D32" s="126"/>
      <c r="E32" s="126"/>
      <c r="F32" s="126"/>
      <c r="G32" s="126"/>
      <c r="H32" s="126"/>
    </row>
    <row r="33" spans="1:9" x14ac:dyDescent="0.2">
      <c r="A33" s="126"/>
      <c r="B33" s="126"/>
      <c r="C33" s="126"/>
      <c r="D33" s="126"/>
      <c r="E33" s="126"/>
      <c r="F33" s="126"/>
      <c r="G33" s="126"/>
      <c r="H33" s="126"/>
    </row>
    <row r="35" spans="1:9" ht="15" customHeight="1" x14ac:dyDescent="0.2">
      <c r="A35" s="125" t="s">
        <v>591</v>
      </c>
      <c r="B35" s="125"/>
      <c r="C35" s="125"/>
      <c r="D35" s="125"/>
      <c r="E35" s="125"/>
      <c r="F35" s="125"/>
      <c r="G35" s="125"/>
      <c r="H35" s="121"/>
      <c r="I35" s="121"/>
    </row>
    <row r="36" spans="1:9" x14ac:dyDescent="0.2">
      <c r="A36" s="125"/>
      <c r="B36" s="125"/>
      <c r="C36" s="125"/>
      <c r="D36" s="125"/>
      <c r="E36" s="125"/>
      <c r="F36" s="125"/>
      <c r="G36" s="125"/>
      <c r="H36" s="121"/>
      <c r="I36" s="121"/>
    </row>
    <row r="37" spans="1:9" x14ac:dyDescent="0.2">
      <c r="A37" s="125"/>
      <c r="B37" s="125"/>
      <c r="C37" s="125"/>
      <c r="D37" s="125"/>
      <c r="E37" s="125"/>
      <c r="F37" s="125"/>
      <c r="G37" s="125"/>
    </row>
    <row r="39" spans="1:9" x14ac:dyDescent="0.2">
      <c r="A39" s="125" t="s">
        <v>592</v>
      </c>
      <c r="B39" s="125"/>
      <c r="C39" s="125"/>
      <c r="D39" s="125"/>
      <c r="E39" s="125"/>
      <c r="F39" s="125"/>
      <c r="G39" s="125"/>
    </row>
    <row r="40" spans="1:9" x14ac:dyDescent="0.2">
      <c r="A40" s="125"/>
      <c r="B40" s="125"/>
      <c r="C40" s="125"/>
      <c r="D40" s="125"/>
      <c r="E40" s="125"/>
      <c r="F40" s="125"/>
      <c r="G40" s="125"/>
    </row>
    <row r="41" spans="1:9" x14ac:dyDescent="0.2">
      <c r="A41" s="125"/>
      <c r="B41" s="125"/>
      <c r="C41" s="125"/>
      <c r="D41" s="125"/>
      <c r="E41" s="125"/>
      <c r="F41" s="125"/>
      <c r="G41" s="125"/>
    </row>
    <row r="46" spans="1:9" x14ac:dyDescent="0.2">
      <c r="A46" s="126" t="s">
        <v>589</v>
      </c>
      <c r="B46" s="126"/>
      <c r="C46" s="126"/>
      <c r="D46" s="126"/>
      <c r="E46" s="126"/>
      <c r="F46" s="126"/>
      <c r="G46" s="126"/>
    </row>
    <row r="47" spans="1:9" x14ac:dyDescent="0.2">
      <c r="A47" s="126"/>
      <c r="B47" s="126"/>
      <c r="C47" s="126"/>
      <c r="D47" s="126"/>
      <c r="E47" s="126"/>
      <c r="F47" s="126"/>
      <c r="G47" s="126"/>
    </row>
    <row r="48" spans="1:9" x14ac:dyDescent="0.2">
      <c r="A48" s="126"/>
      <c r="B48" s="126"/>
      <c r="C48" s="126"/>
      <c r="D48" s="126"/>
      <c r="E48" s="126"/>
      <c r="F48" s="126"/>
      <c r="G48" s="126"/>
    </row>
    <row r="49" spans="1:7" x14ac:dyDescent="0.2">
      <c r="A49" s="126"/>
      <c r="B49" s="126"/>
      <c r="C49" s="126"/>
      <c r="D49" s="126"/>
      <c r="E49" s="126"/>
      <c r="F49" s="126"/>
      <c r="G49" s="126"/>
    </row>
    <row r="50" spans="1:7" x14ac:dyDescent="0.2">
      <c r="A50" s="126"/>
      <c r="B50" s="126"/>
      <c r="C50" s="126"/>
      <c r="D50" s="126"/>
      <c r="E50" s="126"/>
      <c r="F50" s="126"/>
      <c r="G50" s="126"/>
    </row>
  </sheetData>
  <sheetProtection algorithmName="SHA-512" hashValue="5ZMuXlzE7peyE4XIf96aa6tVrcRam1cfRCvvoGKdAoYhzc3pSmwSM+egU7lvduW5V/f0bjA/hPPc7WZolxee4w==" saltValue="PUUGOakT7uf1JA8gykIv7g==" spinCount="100000" sheet="1" objects="1" scenarios="1"/>
  <mergeCells count="8">
    <mergeCell ref="A35:G37"/>
    <mergeCell ref="A39:G41"/>
    <mergeCell ref="A46:G50"/>
    <mergeCell ref="A3:G7"/>
    <mergeCell ref="A9:G12"/>
    <mergeCell ref="A14:G18"/>
    <mergeCell ref="A21:G23"/>
    <mergeCell ref="A30:H33"/>
  </mergeCells>
  <pageMargins left="0.5" right="0.51190476190476197" top="0.75" bottom="0.75" header="0.3" footer="0.3"/>
  <pageSetup scale="44" fitToHeight="5" orientation="landscape" r:id="rId1"/>
  <headerFooter>
    <oddHeader>&amp;CUniversity of Utah Application and Certificate for Payment</oddHeader>
    <oddFooter>&amp;CPage &amp;P of &amp;N</oddFooter>
  </headerFooter>
  <drawing r:id="rId2"/>
</worksheet>
</file>

<file path=xl/worksheets/sheet10.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T244"/>
  <sheetViews>
    <sheetView showGridLines="0"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7</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6'!F36+F241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6'!F51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6'!F55+'Pay App 6'!F57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6'!B62+N241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7.1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7</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6'!E81</f>
        <v>0</v>
      </c>
      <c r="F81" s="44"/>
      <c r="G81" s="64">
        <f>'Pay App 6'!G81+F81</f>
        <v>0</v>
      </c>
      <c r="H81" s="190">
        <f>'Pay App 6'!K81</f>
        <v>0</v>
      </c>
      <c r="I81" s="191"/>
      <c r="J81" s="54"/>
      <c r="K81" s="31">
        <f>H81+J81</f>
        <v>0</v>
      </c>
      <c r="L81" s="67">
        <f>IF(ISERROR(K81/G81),0,K81/G81)</f>
        <v>0</v>
      </c>
      <c r="M81" s="64">
        <f>G81-K81</f>
        <v>0</v>
      </c>
      <c r="N81" s="30">
        <f>IF(MOD(ROUND(ABS(J81*0.05)*10000,0),10)=5,ROUNDDOWN((J81*0.05),2),ROUND((J81*0.05),2))</f>
        <v>0</v>
      </c>
      <c r="O81" s="51">
        <f>'Pay App 6'!O81+'Pay App 6'!P81</f>
        <v>0</v>
      </c>
      <c r="P81" s="44"/>
      <c r="Q81" s="64">
        <f>'Pay App 6'!Q81+N81+P81</f>
        <v>0</v>
      </c>
    </row>
    <row r="82" spans="1:17" ht="21" customHeight="1" x14ac:dyDescent="0.2">
      <c r="A82" s="151" t="s">
        <v>118</v>
      </c>
      <c r="B82" s="151"/>
      <c r="C82" s="151" t="s">
        <v>119</v>
      </c>
      <c r="D82" s="152"/>
      <c r="E82" s="52">
        <f>'Pay App 6'!E82</f>
        <v>0</v>
      </c>
      <c r="F82" s="45"/>
      <c r="G82" s="65">
        <f>'Pay App 6'!G82+F82</f>
        <v>0</v>
      </c>
      <c r="H82" s="188">
        <f>'Pay App 6'!K82</f>
        <v>0</v>
      </c>
      <c r="I82" s="189"/>
      <c r="J82" s="55"/>
      <c r="K82" s="33">
        <f>H82+J82</f>
        <v>0</v>
      </c>
      <c r="L82" s="68">
        <f t="shared" ref="L82:L147" si="0">IF(ISERROR(K82/G82),0,K82/G82)</f>
        <v>0</v>
      </c>
      <c r="M82" s="66">
        <f>G82-K82</f>
        <v>0</v>
      </c>
      <c r="N82" s="32">
        <f>IF(MOD(ROUND(ABS(J82*0.05)*10000,0),10)=5,ROUNDDOWN((J82*0.05),2),ROUND((J82*0.05),2))</f>
        <v>0</v>
      </c>
      <c r="O82" s="52">
        <f>'Pay App 6'!O82+'Pay App 6'!P82</f>
        <v>0</v>
      </c>
      <c r="P82" s="45"/>
      <c r="Q82" s="66">
        <f>'Pay App 6'!Q82+N82+P82</f>
        <v>0</v>
      </c>
    </row>
    <row r="83" spans="1:17" ht="21" customHeight="1" x14ac:dyDescent="0.2">
      <c r="A83" s="151" t="s">
        <v>120</v>
      </c>
      <c r="B83" s="151"/>
      <c r="C83" s="83" t="s">
        <v>121</v>
      </c>
      <c r="D83" s="35"/>
      <c r="E83" s="52">
        <f>'Pay App 6'!E83</f>
        <v>0</v>
      </c>
      <c r="F83" s="45"/>
      <c r="G83" s="65">
        <f>'Pay App 6'!G83+F83</f>
        <v>0</v>
      </c>
      <c r="H83" s="188">
        <f>'Pay App 6'!K83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6'!O83+'Pay App 6'!P83</f>
        <v>0</v>
      </c>
      <c r="P83" s="45"/>
      <c r="Q83" s="66">
        <f>'Pay App 6'!Q83+N83+P83</f>
        <v>0</v>
      </c>
    </row>
    <row r="84" spans="1:17" ht="21" customHeight="1" x14ac:dyDescent="0.2">
      <c r="A84" s="151" t="s">
        <v>122</v>
      </c>
      <c r="B84" s="151"/>
      <c r="C84" s="151" t="s">
        <v>123</v>
      </c>
      <c r="D84" s="152"/>
      <c r="E84" s="52">
        <f>'Pay App 6'!E84</f>
        <v>0</v>
      </c>
      <c r="F84" s="45"/>
      <c r="G84" s="65">
        <f>'Pay App 6'!G84+F84</f>
        <v>0</v>
      </c>
      <c r="H84" s="188">
        <f>'Pay App 6'!K84</f>
        <v>0</v>
      </c>
      <c r="I84" s="189"/>
      <c r="J84" s="55"/>
      <c r="K84" s="33">
        <f t="shared" si="1"/>
        <v>0</v>
      </c>
      <c r="L84" s="68">
        <f t="shared" si="0"/>
        <v>0</v>
      </c>
      <c r="M84" s="66">
        <f t="shared" si="2"/>
        <v>0</v>
      </c>
      <c r="N84" s="32">
        <f t="shared" si="3"/>
        <v>0</v>
      </c>
      <c r="O84" s="52">
        <f>'Pay App 6'!O84+'Pay App 6'!P84</f>
        <v>0</v>
      </c>
      <c r="P84" s="45"/>
      <c r="Q84" s="66">
        <f>'Pay App 6'!Q84+N84+P84</f>
        <v>0</v>
      </c>
    </row>
    <row r="85" spans="1:17" ht="21" customHeight="1" x14ac:dyDescent="0.2">
      <c r="A85" s="151" t="s">
        <v>124</v>
      </c>
      <c r="B85" s="151"/>
      <c r="C85" s="151" t="s">
        <v>125</v>
      </c>
      <c r="D85" s="152"/>
      <c r="E85" s="52">
        <f>'Pay App 6'!E85</f>
        <v>0</v>
      </c>
      <c r="F85" s="45"/>
      <c r="G85" s="65">
        <f>'Pay App 6'!G85+F85</f>
        <v>0</v>
      </c>
      <c r="H85" s="188">
        <f>'Pay App 6'!K85</f>
        <v>0</v>
      </c>
      <c r="I85" s="189"/>
      <c r="J85" s="55"/>
      <c r="K85" s="33">
        <f t="shared" si="1"/>
        <v>0</v>
      </c>
      <c r="L85" s="68">
        <f t="shared" si="0"/>
        <v>0</v>
      </c>
      <c r="M85" s="66">
        <f t="shared" si="2"/>
        <v>0</v>
      </c>
      <c r="N85" s="32">
        <f t="shared" si="3"/>
        <v>0</v>
      </c>
      <c r="O85" s="52">
        <f>'Pay App 6'!O85+'Pay App 6'!P85</f>
        <v>0</v>
      </c>
      <c r="P85" s="45"/>
      <c r="Q85" s="66">
        <f>'Pay App 6'!Q85+N85+P85</f>
        <v>0</v>
      </c>
    </row>
    <row r="86" spans="1:17" ht="21" customHeight="1" x14ac:dyDescent="0.2">
      <c r="A86" s="151" t="s">
        <v>126</v>
      </c>
      <c r="B86" s="151"/>
      <c r="C86" s="151" t="s">
        <v>127</v>
      </c>
      <c r="D86" s="152"/>
      <c r="E86" s="52">
        <f>'Pay App 6'!E86</f>
        <v>0</v>
      </c>
      <c r="F86" s="45"/>
      <c r="G86" s="65">
        <f>'Pay App 6'!G86+F86</f>
        <v>0</v>
      </c>
      <c r="H86" s="188">
        <f>'Pay App 6'!K86</f>
        <v>0</v>
      </c>
      <c r="I86" s="189"/>
      <c r="J86" s="55"/>
      <c r="K86" s="33">
        <f t="shared" si="1"/>
        <v>0</v>
      </c>
      <c r="L86" s="68">
        <f t="shared" si="0"/>
        <v>0</v>
      </c>
      <c r="M86" s="66">
        <f t="shared" si="2"/>
        <v>0</v>
      </c>
      <c r="N86" s="32">
        <f t="shared" si="3"/>
        <v>0</v>
      </c>
      <c r="O86" s="52">
        <f>'Pay App 6'!O86+'Pay App 6'!P86</f>
        <v>0</v>
      </c>
      <c r="P86" s="45"/>
      <c r="Q86" s="66">
        <f>'Pay App 6'!Q86+N86+P86</f>
        <v>0</v>
      </c>
    </row>
    <row r="87" spans="1:17" ht="21" customHeight="1" x14ac:dyDescent="0.2">
      <c r="A87" s="151" t="s">
        <v>128</v>
      </c>
      <c r="B87" s="151"/>
      <c r="C87" s="151" t="s">
        <v>129</v>
      </c>
      <c r="D87" s="152"/>
      <c r="E87" s="52">
        <f>'Pay App 6'!E87</f>
        <v>0</v>
      </c>
      <c r="F87" s="45"/>
      <c r="G87" s="65">
        <f>'Pay App 6'!G87+F87</f>
        <v>0</v>
      </c>
      <c r="H87" s="188">
        <f>'Pay App 6'!K87</f>
        <v>0</v>
      </c>
      <c r="I87" s="189"/>
      <c r="J87" s="55"/>
      <c r="K87" s="33">
        <f t="shared" si="1"/>
        <v>0</v>
      </c>
      <c r="L87" s="68">
        <f>IF(ISERROR(K87/G87),0,K87/G87)</f>
        <v>0</v>
      </c>
      <c r="M87" s="66">
        <f t="shared" si="2"/>
        <v>0</v>
      </c>
      <c r="N87" s="32">
        <f t="shared" si="3"/>
        <v>0</v>
      </c>
      <c r="O87" s="52">
        <f>'Pay App 6'!O87+'Pay App 6'!P87</f>
        <v>0</v>
      </c>
      <c r="P87" s="45"/>
      <c r="Q87" s="66">
        <f>'Pay App 6'!Q87+N87+P87</f>
        <v>0</v>
      </c>
    </row>
    <row r="88" spans="1:17" ht="21" customHeight="1" x14ac:dyDescent="0.2">
      <c r="A88" s="151" t="s">
        <v>130</v>
      </c>
      <c r="B88" s="151"/>
      <c r="C88" s="151" t="s">
        <v>131</v>
      </c>
      <c r="D88" s="152"/>
      <c r="E88" s="52">
        <f>'Pay App 6'!E88</f>
        <v>0</v>
      </c>
      <c r="F88" s="45"/>
      <c r="G88" s="65">
        <f>'Pay App 6'!G88+F88</f>
        <v>0</v>
      </c>
      <c r="H88" s="188">
        <f>'Pay App 6'!K88</f>
        <v>0</v>
      </c>
      <c r="I88" s="189"/>
      <c r="J88" s="55"/>
      <c r="K88" s="33">
        <f t="shared" si="1"/>
        <v>0</v>
      </c>
      <c r="L88" s="68">
        <f t="shared" si="0"/>
        <v>0</v>
      </c>
      <c r="M88" s="66">
        <f t="shared" si="2"/>
        <v>0</v>
      </c>
      <c r="N88" s="32">
        <f t="shared" si="3"/>
        <v>0</v>
      </c>
      <c r="O88" s="52">
        <f>'Pay App 6'!O88+'Pay App 6'!P88</f>
        <v>0</v>
      </c>
      <c r="P88" s="45"/>
      <c r="Q88" s="66">
        <f>'Pay App 6'!Q88+N88+P88</f>
        <v>0</v>
      </c>
    </row>
    <row r="89" spans="1:17" ht="21" customHeight="1" x14ac:dyDescent="0.2">
      <c r="A89" s="151" t="s">
        <v>132</v>
      </c>
      <c r="B89" s="151"/>
      <c r="C89" s="151" t="s">
        <v>133</v>
      </c>
      <c r="D89" s="152"/>
      <c r="E89" s="52">
        <f>'Pay App 6'!E89</f>
        <v>0</v>
      </c>
      <c r="F89" s="45"/>
      <c r="G89" s="65">
        <f>'Pay App 6'!G89+F89</f>
        <v>0</v>
      </c>
      <c r="H89" s="188">
        <f>'Pay App 6'!K89</f>
        <v>0</v>
      </c>
      <c r="I89" s="189"/>
      <c r="J89" s="55"/>
      <c r="K89" s="33">
        <f t="shared" si="1"/>
        <v>0</v>
      </c>
      <c r="L89" s="68">
        <f>IF(ISERROR(K89/G89),0,K89/G89)</f>
        <v>0</v>
      </c>
      <c r="M89" s="66">
        <f t="shared" si="2"/>
        <v>0</v>
      </c>
      <c r="N89" s="32">
        <f t="shared" si="3"/>
        <v>0</v>
      </c>
      <c r="O89" s="52">
        <f>'Pay App 6'!O89+'Pay App 6'!P89</f>
        <v>0</v>
      </c>
      <c r="P89" s="45"/>
      <c r="Q89" s="66">
        <f>'Pay App 6'!Q89+N89+P89</f>
        <v>0</v>
      </c>
    </row>
    <row r="90" spans="1:17" ht="21" customHeight="1" x14ac:dyDescent="0.2">
      <c r="A90" s="153" t="s">
        <v>134</v>
      </c>
      <c r="B90" s="153"/>
      <c r="C90" s="158" t="s">
        <v>135</v>
      </c>
      <c r="D90" s="159"/>
      <c r="E90" s="52">
        <f>'Pay App 6'!E90</f>
        <v>0</v>
      </c>
      <c r="F90" s="45"/>
      <c r="G90" s="65">
        <f>'Pay App 6'!G90+F90</f>
        <v>0</v>
      </c>
      <c r="H90" s="188">
        <f>'Pay App 6'!K90</f>
        <v>0</v>
      </c>
      <c r="I90" s="189"/>
      <c r="J90" s="55"/>
      <c r="K90" s="33">
        <f t="shared" si="1"/>
        <v>0</v>
      </c>
      <c r="L90" s="68">
        <f t="shared" si="0"/>
        <v>0</v>
      </c>
      <c r="M90" s="66">
        <f t="shared" si="2"/>
        <v>0</v>
      </c>
      <c r="N90" s="32">
        <f t="shared" si="3"/>
        <v>0</v>
      </c>
      <c r="O90" s="52">
        <f>'Pay App 6'!O90+'Pay App 6'!P90</f>
        <v>0</v>
      </c>
      <c r="P90" s="45"/>
      <c r="Q90" s="66">
        <f>'Pay App 6'!Q90+N90+P90</f>
        <v>0</v>
      </c>
    </row>
    <row r="91" spans="1:17" ht="21" customHeight="1" x14ac:dyDescent="0.2">
      <c r="A91" s="151" t="s">
        <v>136</v>
      </c>
      <c r="B91" s="151"/>
      <c r="C91" s="151" t="s">
        <v>137</v>
      </c>
      <c r="D91" s="152"/>
      <c r="E91" s="52">
        <f>'Pay App 6'!E91</f>
        <v>0</v>
      </c>
      <c r="F91" s="45"/>
      <c r="G91" s="65">
        <f>'Pay App 6'!G91+F91</f>
        <v>0</v>
      </c>
      <c r="H91" s="188">
        <f>'Pay App 6'!K91</f>
        <v>0</v>
      </c>
      <c r="I91" s="189"/>
      <c r="J91" s="55"/>
      <c r="K91" s="33">
        <f t="shared" si="1"/>
        <v>0</v>
      </c>
      <c r="L91" s="68">
        <f t="shared" si="0"/>
        <v>0</v>
      </c>
      <c r="M91" s="66">
        <f t="shared" si="2"/>
        <v>0</v>
      </c>
      <c r="N91" s="32">
        <f t="shared" si="3"/>
        <v>0</v>
      </c>
      <c r="O91" s="52">
        <f>'Pay App 6'!O91+'Pay App 6'!P91</f>
        <v>0</v>
      </c>
      <c r="P91" s="45"/>
      <c r="Q91" s="66">
        <f>'Pay App 6'!Q91+N91+P91</f>
        <v>0</v>
      </c>
    </row>
    <row r="92" spans="1:17" ht="21" customHeight="1" x14ac:dyDescent="0.2">
      <c r="A92" s="151" t="s">
        <v>138</v>
      </c>
      <c r="B92" s="151"/>
      <c r="C92" s="151" t="s">
        <v>139</v>
      </c>
      <c r="D92" s="152"/>
      <c r="E92" s="52">
        <f>'Pay App 6'!E92</f>
        <v>0</v>
      </c>
      <c r="F92" s="45"/>
      <c r="G92" s="65">
        <f>'Pay App 6'!G92+F92</f>
        <v>0</v>
      </c>
      <c r="H92" s="188">
        <f>'Pay App 6'!K92</f>
        <v>0</v>
      </c>
      <c r="I92" s="189"/>
      <c r="J92" s="55"/>
      <c r="K92" s="33">
        <f t="shared" si="1"/>
        <v>0</v>
      </c>
      <c r="L92" s="68">
        <f t="shared" si="0"/>
        <v>0</v>
      </c>
      <c r="M92" s="66">
        <f t="shared" si="2"/>
        <v>0</v>
      </c>
      <c r="N92" s="32">
        <f t="shared" si="3"/>
        <v>0</v>
      </c>
      <c r="O92" s="52">
        <f>'Pay App 6'!O92+'Pay App 6'!P92</f>
        <v>0</v>
      </c>
      <c r="P92" s="45"/>
      <c r="Q92" s="66">
        <f>'Pay App 6'!Q92+N92+P92</f>
        <v>0</v>
      </c>
    </row>
    <row r="93" spans="1:17" ht="21" customHeight="1" x14ac:dyDescent="0.2">
      <c r="A93" s="151" t="s">
        <v>140</v>
      </c>
      <c r="B93" s="151"/>
      <c r="C93" s="151" t="s">
        <v>141</v>
      </c>
      <c r="D93" s="152"/>
      <c r="E93" s="52">
        <f>'Pay App 6'!E93</f>
        <v>0</v>
      </c>
      <c r="F93" s="45"/>
      <c r="G93" s="65">
        <f>'Pay App 6'!G93+F93</f>
        <v>0</v>
      </c>
      <c r="H93" s="188">
        <f>'Pay App 6'!K93</f>
        <v>0</v>
      </c>
      <c r="I93" s="189"/>
      <c r="J93" s="55"/>
      <c r="K93" s="33">
        <f t="shared" si="1"/>
        <v>0</v>
      </c>
      <c r="L93" s="68">
        <f t="shared" si="0"/>
        <v>0</v>
      </c>
      <c r="M93" s="66">
        <f t="shared" si="2"/>
        <v>0</v>
      </c>
      <c r="N93" s="32">
        <f t="shared" si="3"/>
        <v>0</v>
      </c>
      <c r="O93" s="52">
        <f>'Pay App 6'!O93+'Pay App 6'!P93</f>
        <v>0</v>
      </c>
      <c r="P93" s="45"/>
      <c r="Q93" s="66">
        <f>'Pay App 6'!Q93+N93+P93</f>
        <v>0</v>
      </c>
    </row>
    <row r="94" spans="1:17" ht="21" customHeight="1" x14ac:dyDescent="0.2">
      <c r="A94" s="151" t="s">
        <v>142</v>
      </c>
      <c r="B94" s="151"/>
      <c r="C94" s="151" t="s">
        <v>143</v>
      </c>
      <c r="D94" s="152"/>
      <c r="E94" s="52">
        <f>'Pay App 6'!E94</f>
        <v>0</v>
      </c>
      <c r="F94" s="45"/>
      <c r="G94" s="65">
        <f>'Pay App 6'!G94+F94</f>
        <v>0</v>
      </c>
      <c r="H94" s="188">
        <f>'Pay App 6'!K94</f>
        <v>0</v>
      </c>
      <c r="I94" s="189"/>
      <c r="J94" s="55"/>
      <c r="K94" s="33">
        <f t="shared" si="1"/>
        <v>0</v>
      </c>
      <c r="L94" s="68">
        <f t="shared" si="0"/>
        <v>0</v>
      </c>
      <c r="M94" s="66">
        <f t="shared" si="2"/>
        <v>0</v>
      </c>
      <c r="N94" s="32">
        <f t="shared" si="3"/>
        <v>0</v>
      </c>
      <c r="O94" s="52">
        <f>'Pay App 6'!O94+'Pay App 6'!P94</f>
        <v>0</v>
      </c>
      <c r="P94" s="45"/>
      <c r="Q94" s="66">
        <f>'Pay App 6'!Q94+N94+P94</f>
        <v>0</v>
      </c>
    </row>
    <row r="95" spans="1:17" ht="21" customHeight="1" x14ac:dyDescent="0.2">
      <c r="A95" s="151" t="s">
        <v>144</v>
      </c>
      <c r="B95" s="151"/>
      <c r="C95" s="151" t="s">
        <v>145</v>
      </c>
      <c r="D95" s="152"/>
      <c r="E95" s="52">
        <f>'Pay App 6'!E95</f>
        <v>0</v>
      </c>
      <c r="F95" s="45"/>
      <c r="G95" s="65">
        <f>'Pay App 6'!G95+F95</f>
        <v>0</v>
      </c>
      <c r="H95" s="188">
        <f>'Pay App 6'!K95</f>
        <v>0</v>
      </c>
      <c r="I95" s="189"/>
      <c r="J95" s="55"/>
      <c r="K95" s="33">
        <f t="shared" si="1"/>
        <v>0</v>
      </c>
      <c r="L95" s="68">
        <f t="shared" si="0"/>
        <v>0</v>
      </c>
      <c r="M95" s="66">
        <f t="shared" si="2"/>
        <v>0</v>
      </c>
      <c r="N95" s="32">
        <f t="shared" si="3"/>
        <v>0</v>
      </c>
      <c r="O95" s="52">
        <f>'Pay App 6'!O95+'Pay App 6'!P95</f>
        <v>0</v>
      </c>
      <c r="P95" s="45"/>
      <c r="Q95" s="66">
        <f>'Pay App 6'!Q95+N95+P95</f>
        <v>0</v>
      </c>
    </row>
    <row r="96" spans="1:17" ht="21" customHeight="1" x14ac:dyDescent="0.2">
      <c r="A96" s="151" t="s">
        <v>146</v>
      </c>
      <c r="B96" s="151"/>
      <c r="C96" s="151" t="s">
        <v>147</v>
      </c>
      <c r="D96" s="152"/>
      <c r="E96" s="52">
        <f>'Pay App 6'!E96</f>
        <v>0</v>
      </c>
      <c r="F96" s="45"/>
      <c r="G96" s="65">
        <f>'Pay App 6'!G96+F96</f>
        <v>0</v>
      </c>
      <c r="H96" s="188">
        <f>'Pay App 6'!K96</f>
        <v>0</v>
      </c>
      <c r="I96" s="189"/>
      <c r="J96" s="55"/>
      <c r="K96" s="33">
        <f t="shared" si="1"/>
        <v>0</v>
      </c>
      <c r="L96" s="68">
        <f t="shared" si="0"/>
        <v>0</v>
      </c>
      <c r="M96" s="66">
        <f t="shared" si="2"/>
        <v>0</v>
      </c>
      <c r="N96" s="32">
        <f t="shared" si="3"/>
        <v>0</v>
      </c>
      <c r="O96" s="52">
        <f>'Pay App 6'!O96+'Pay App 6'!P96</f>
        <v>0</v>
      </c>
      <c r="P96" s="45"/>
      <c r="Q96" s="66">
        <f>'Pay App 6'!Q96+N96+P96</f>
        <v>0</v>
      </c>
    </row>
    <row r="97" spans="1:17" ht="21" customHeight="1" x14ac:dyDescent="0.2">
      <c r="A97" s="151" t="s">
        <v>148</v>
      </c>
      <c r="B97" s="151"/>
      <c r="C97" s="151" t="s">
        <v>149</v>
      </c>
      <c r="D97" s="152"/>
      <c r="E97" s="52">
        <f>'Pay App 6'!E97</f>
        <v>0</v>
      </c>
      <c r="F97" s="45"/>
      <c r="G97" s="65">
        <f>'Pay App 6'!G97+F97</f>
        <v>0</v>
      </c>
      <c r="H97" s="188">
        <f>'Pay App 6'!K97</f>
        <v>0</v>
      </c>
      <c r="I97" s="189"/>
      <c r="J97" s="55"/>
      <c r="K97" s="33">
        <f t="shared" si="1"/>
        <v>0</v>
      </c>
      <c r="L97" s="68">
        <f t="shared" si="0"/>
        <v>0</v>
      </c>
      <c r="M97" s="66">
        <f t="shared" si="2"/>
        <v>0</v>
      </c>
      <c r="N97" s="32">
        <f t="shared" si="3"/>
        <v>0</v>
      </c>
      <c r="O97" s="52">
        <f>'Pay App 6'!O97+'Pay App 6'!P97</f>
        <v>0</v>
      </c>
      <c r="P97" s="45"/>
      <c r="Q97" s="66">
        <f>'Pay App 6'!Q97+N97+P97</f>
        <v>0</v>
      </c>
    </row>
    <row r="98" spans="1:17" ht="21" customHeight="1" x14ac:dyDescent="0.2">
      <c r="A98" s="151" t="s">
        <v>150</v>
      </c>
      <c r="B98" s="151"/>
      <c r="C98" s="151" t="s">
        <v>151</v>
      </c>
      <c r="D98" s="152"/>
      <c r="E98" s="52">
        <f>'Pay App 6'!E98</f>
        <v>0</v>
      </c>
      <c r="F98" s="45"/>
      <c r="G98" s="65">
        <f>'Pay App 6'!G98+F98</f>
        <v>0</v>
      </c>
      <c r="H98" s="188">
        <f>'Pay App 6'!K98</f>
        <v>0</v>
      </c>
      <c r="I98" s="189"/>
      <c r="J98" s="55"/>
      <c r="K98" s="33">
        <f t="shared" si="1"/>
        <v>0</v>
      </c>
      <c r="L98" s="68">
        <f t="shared" si="0"/>
        <v>0</v>
      </c>
      <c r="M98" s="66">
        <f t="shared" si="2"/>
        <v>0</v>
      </c>
      <c r="N98" s="32">
        <f t="shared" si="3"/>
        <v>0</v>
      </c>
      <c r="O98" s="52">
        <f>'Pay App 6'!O98+'Pay App 6'!P98</f>
        <v>0</v>
      </c>
      <c r="P98" s="45"/>
      <c r="Q98" s="66">
        <f>'Pay App 6'!Q98+N98+P98</f>
        <v>0</v>
      </c>
    </row>
    <row r="99" spans="1:17" ht="21" customHeight="1" x14ac:dyDescent="0.2">
      <c r="A99" s="151" t="s">
        <v>152</v>
      </c>
      <c r="B99" s="151"/>
      <c r="C99" s="151" t="s">
        <v>153</v>
      </c>
      <c r="D99" s="152"/>
      <c r="E99" s="52">
        <f>'Pay App 6'!E99</f>
        <v>0</v>
      </c>
      <c r="F99" s="45"/>
      <c r="G99" s="65">
        <f>'Pay App 6'!G99+F99</f>
        <v>0</v>
      </c>
      <c r="H99" s="188">
        <f>'Pay App 6'!K99</f>
        <v>0</v>
      </c>
      <c r="I99" s="189"/>
      <c r="J99" s="55"/>
      <c r="K99" s="33">
        <f t="shared" si="1"/>
        <v>0</v>
      </c>
      <c r="L99" s="68">
        <f t="shared" si="0"/>
        <v>0</v>
      </c>
      <c r="M99" s="66">
        <f t="shared" si="2"/>
        <v>0</v>
      </c>
      <c r="N99" s="32">
        <f t="shared" si="3"/>
        <v>0</v>
      </c>
      <c r="O99" s="52">
        <f>'Pay App 6'!O99+'Pay App 6'!P99</f>
        <v>0</v>
      </c>
      <c r="P99" s="45"/>
      <c r="Q99" s="66">
        <f>'Pay App 6'!Q99+N99+P99</f>
        <v>0</v>
      </c>
    </row>
    <row r="100" spans="1:17" ht="21" customHeight="1" x14ac:dyDescent="0.2">
      <c r="A100" s="151" t="s">
        <v>154</v>
      </c>
      <c r="B100" s="151"/>
      <c r="C100" s="151" t="s">
        <v>155</v>
      </c>
      <c r="D100" s="152"/>
      <c r="E100" s="52">
        <f>'Pay App 6'!E100</f>
        <v>0</v>
      </c>
      <c r="F100" s="45"/>
      <c r="G100" s="65">
        <f>'Pay App 6'!G100+F100</f>
        <v>0</v>
      </c>
      <c r="H100" s="188">
        <f>'Pay App 6'!K100</f>
        <v>0</v>
      </c>
      <c r="I100" s="189"/>
      <c r="J100" s="55"/>
      <c r="K100" s="33">
        <f t="shared" si="1"/>
        <v>0</v>
      </c>
      <c r="L100" s="68">
        <f t="shared" si="0"/>
        <v>0</v>
      </c>
      <c r="M100" s="66">
        <f t="shared" si="2"/>
        <v>0</v>
      </c>
      <c r="N100" s="32">
        <f t="shared" si="3"/>
        <v>0</v>
      </c>
      <c r="O100" s="52">
        <f>'Pay App 6'!O100+'Pay App 6'!P100</f>
        <v>0</v>
      </c>
      <c r="P100" s="45"/>
      <c r="Q100" s="66">
        <f>'Pay App 6'!Q100+N100+P100</f>
        <v>0</v>
      </c>
    </row>
    <row r="101" spans="1:17" ht="21" customHeight="1" x14ac:dyDescent="0.2">
      <c r="A101" s="151" t="s">
        <v>156</v>
      </c>
      <c r="B101" s="151"/>
      <c r="C101" s="151" t="s">
        <v>157</v>
      </c>
      <c r="D101" s="152"/>
      <c r="E101" s="52">
        <f>'Pay App 6'!E101</f>
        <v>0</v>
      </c>
      <c r="F101" s="45"/>
      <c r="G101" s="65">
        <f>'Pay App 6'!G101+F101</f>
        <v>0</v>
      </c>
      <c r="H101" s="188">
        <f>'Pay App 6'!K101</f>
        <v>0</v>
      </c>
      <c r="I101" s="189"/>
      <c r="J101" s="55"/>
      <c r="K101" s="33">
        <f t="shared" si="1"/>
        <v>0</v>
      </c>
      <c r="L101" s="68">
        <f t="shared" si="0"/>
        <v>0</v>
      </c>
      <c r="M101" s="66">
        <f t="shared" si="2"/>
        <v>0</v>
      </c>
      <c r="N101" s="32">
        <f t="shared" si="3"/>
        <v>0</v>
      </c>
      <c r="O101" s="52">
        <f>'Pay App 6'!O101+'Pay App 6'!P101</f>
        <v>0</v>
      </c>
      <c r="P101" s="45"/>
      <c r="Q101" s="66">
        <f>'Pay App 6'!Q101+N101+P101</f>
        <v>0</v>
      </c>
    </row>
    <row r="102" spans="1:17" ht="21" customHeight="1" x14ac:dyDescent="0.2">
      <c r="A102" s="151" t="s">
        <v>158</v>
      </c>
      <c r="B102" s="151"/>
      <c r="C102" s="151" t="s">
        <v>159</v>
      </c>
      <c r="D102" s="152"/>
      <c r="E102" s="52">
        <f>'Pay App 6'!E102</f>
        <v>0</v>
      </c>
      <c r="F102" s="45"/>
      <c r="G102" s="65">
        <f>'Pay App 6'!G102+F102</f>
        <v>0</v>
      </c>
      <c r="H102" s="188">
        <f>'Pay App 6'!K102</f>
        <v>0</v>
      </c>
      <c r="I102" s="189"/>
      <c r="J102" s="55"/>
      <c r="K102" s="33">
        <f t="shared" si="1"/>
        <v>0</v>
      </c>
      <c r="L102" s="68">
        <f t="shared" si="0"/>
        <v>0</v>
      </c>
      <c r="M102" s="66">
        <f t="shared" si="2"/>
        <v>0</v>
      </c>
      <c r="N102" s="32">
        <f t="shared" si="3"/>
        <v>0</v>
      </c>
      <c r="O102" s="52">
        <f>'Pay App 6'!O102+'Pay App 6'!P102</f>
        <v>0</v>
      </c>
      <c r="P102" s="45"/>
      <c r="Q102" s="66">
        <f>'Pay App 6'!Q102+N102+P102</f>
        <v>0</v>
      </c>
    </row>
    <row r="103" spans="1:17" ht="21" customHeight="1" x14ac:dyDescent="0.2">
      <c r="A103" s="151" t="s">
        <v>160</v>
      </c>
      <c r="B103" s="151"/>
      <c r="C103" s="151" t="s">
        <v>161</v>
      </c>
      <c r="D103" s="152"/>
      <c r="E103" s="52">
        <f>'Pay App 6'!E103</f>
        <v>0</v>
      </c>
      <c r="F103" s="45"/>
      <c r="G103" s="65">
        <f>'Pay App 6'!G103+F103</f>
        <v>0</v>
      </c>
      <c r="H103" s="188">
        <f>'Pay App 6'!K103</f>
        <v>0</v>
      </c>
      <c r="I103" s="189"/>
      <c r="J103" s="55"/>
      <c r="K103" s="33">
        <f t="shared" si="1"/>
        <v>0</v>
      </c>
      <c r="L103" s="68">
        <f t="shared" si="0"/>
        <v>0</v>
      </c>
      <c r="M103" s="66">
        <f t="shared" si="2"/>
        <v>0</v>
      </c>
      <c r="N103" s="32">
        <f t="shared" si="3"/>
        <v>0</v>
      </c>
      <c r="O103" s="52">
        <f>'Pay App 6'!O103+'Pay App 6'!P103</f>
        <v>0</v>
      </c>
      <c r="P103" s="45"/>
      <c r="Q103" s="66">
        <f>'Pay App 6'!Q103+N103+P103</f>
        <v>0</v>
      </c>
    </row>
    <row r="104" spans="1:17" ht="21" customHeight="1" x14ac:dyDescent="0.2">
      <c r="A104" s="151" t="s">
        <v>162</v>
      </c>
      <c r="B104" s="151"/>
      <c r="C104" s="151" t="s">
        <v>163</v>
      </c>
      <c r="D104" s="152"/>
      <c r="E104" s="52">
        <f>'Pay App 6'!E104</f>
        <v>0</v>
      </c>
      <c r="F104" s="45"/>
      <c r="G104" s="65">
        <f>'Pay App 6'!G104+F104</f>
        <v>0</v>
      </c>
      <c r="H104" s="188">
        <f>'Pay App 6'!K104</f>
        <v>0</v>
      </c>
      <c r="I104" s="189"/>
      <c r="J104" s="55"/>
      <c r="K104" s="33">
        <f t="shared" si="1"/>
        <v>0</v>
      </c>
      <c r="L104" s="68">
        <f t="shared" si="0"/>
        <v>0</v>
      </c>
      <c r="M104" s="66">
        <f t="shared" si="2"/>
        <v>0</v>
      </c>
      <c r="N104" s="32">
        <f t="shared" si="3"/>
        <v>0</v>
      </c>
      <c r="O104" s="52">
        <f>'Pay App 6'!O104+'Pay App 6'!P104</f>
        <v>0</v>
      </c>
      <c r="P104" s="45"/>
      <c r="Q104" s="66">
        <f>'Pay App 6'!Q104+N104+P104</f>
        <v>0</v>
      </c>
    </row>
    <row r="105" spans="1:17" ht="21" customHeight="1" x14ac:dyDescent="0.2">
      <c r="A105" s="151" t="s">
        <v>164</v>
      </c>
      <c r="B105" s="151"/>
      <c r="C105" s="151" t="s">
        <v>165</v>
      </c>
      <c r="D105" s="152"/>
      <c r="E105" s="52">
        <f>'Pay App 6'!E105</f>
        <v>0</v>
      </c>
      <c r="F105" s="45"/>
      <c r="G105" s="65">
        <f>'Pay App 6'!G105+F105</f>
        <v>0</v>
      </c>
      <c r="H105" s="188">
        <f>'Pay App 6'!K105</f>
        <v>0</v>
      </c>
      <c r="I105" s="189"/>
      <c r="J105" s="55"/>
      <c r="K105" s="33">
        <f t="shared" si="1"/>
        <v>0</v>
      </c>
      <c r="L105" s="68">
        <f t="shared" si="0"/>
        <v>0</v>
      </c>
      <c r="M105" s="66">
        <f t="shared" si="2"/>
        <v>0</v>
      </c>
      <c r="N105" s="32">
        <f t="shared" si="3"/>
        <v>0</v>
      </c>
      <c r="O105" s="52">
        <f>'Pay App 6'!O105+'Pay App 6'!P105</f>
        <v>0</v>
      </c>
      <c r="P105" s="45"/>
      <c r="Q105" s="66">
        <f>'Pay App 6'!Q105+N105+P105</f>
        <v>0</v>
      </c>
    </row>
    <row r="106" spans="1:17" ht="21" customHeight="1" x14ac:dyDescent="0.2">
      <c r="A106" s="151" t="s">
        <v>166</v>
      </c>
      <c r="B106" s="151"/>
      <c r="C106" s="151" t="s">
        <v>167</v>
      </c>
      <c r="D106" s="152"/>
      <c r="E106" s="52">
        <f>'Pay App 6'!E106</f>
        <v>0</v>
      </c>
      <c r="F106" s="45"/>
      <c r="G106" s="65">
        <f>'Pay App 6'!G106+F106</f>
        <v>0</v>
      </c>
      <c r="H106" s="188">
        <f>'Pay App 6'!K106</f>
        <v>0</v>
      </c>
      <c r="I106" s="189"/>
      <c r="J106" s="55"/>
      <c r="K106" s="33">
        <f t="shared" si="1"/>
        <v>0</v>
      </c>
      <c r="L106" s="68">
        <f t="shared" si="0"/>
        <v>0</v>
      </c>
      <c r="M106" s="66">
        <f t="shared" si="2"/>
        <v>0</v>
      </c>
      <c r="N106" s="32">
        <f t="shared" si="3"/>
        <v>0</v>
      </c>
      <c r="O106" s="52">
        <f>'Pay App 6'!O106+'Pay App 6'!P106</f>
        <v>0</v>
      </c>
      <c r="P106" s="45"/>
      <c r="Q106" s="66">
        <f>'Pay App 6'!Q106+N106+P106</f>
        <v>0</v>
      </c>
    </row>
    <row r="107" spans="1:17" ht="21" customHeight="1" x14ac:dyDescent="0.2">
      <c r="A107" s="151" t="s">
        <v>168</v>
      </c>
      <c r="B107" s="151"/>
      <c r="C107" s="151" t="s">
        <v>169</v>
      </c>
      <c r="D107" s="152"/>
      <c r="E107" s="52">
        <f>'Pay App 6'!E107</f>
        <v>0</v>
      </c>
      <c r="F107" s="45"/>
      <c r="G107" s="65">
        <f>'Pay App 6'!G107+F107</f>
        <v>0</v>
      </c>
      <c r="H107" s="188">
        <f>'Pay App 6'!K107</f>
        <v>0</v>
      </c>
      <c r="I107" s="189"/>
      <c r="J107" s="55"/>
      <c r="K107" s="33">
        <f t="shared" si="1"/>
        <v>0</v>
      </c>
      <c r="L107" s="68">
        <f t="shared" si="0"/>
        <v>0</v>
      </c>
      <c r="M107" s="66">
        <f t="shared" si="2"/>
        <v>0</v>
      </c>
      <c r="N107" s="32">
        <f t="shared" si="3"/>
        <v>0</v>
      </c>
      <c r="O107" s="52">
        <f>'Pay App 6'!O107+'Pay App 6'!P107</f>
        <v>0</v>
      </c>
      <c r="P107" s="45"/>
      <c r="Q107" s="66">
        <f>'Pay App 6'!Q107+N107+P107</f>
        <v>0</v>
      </c>
    </row>
    <row r="108" spans="1:17" ht="21" customHeight="1" x14ac:dyDescent="0.2">
      <c r="A108" s="151" t="s">
        <v>170</v>
      </c>
      <c r="B108" s="151"/>
      <c r="C108" s="151" t="s">
        <v>171</v>
      </c>
      <c r="D108" s="152"/>
      <c r="E108" s="52">
        <f>'Pay App 6'!E108</f>
        <v>0</v>
      </c>
      <c r="F108" s="45"/>
      <c r="G108" s="65">
        <f>'Pay App 6'!G108+F108</f>
        <v>0</v>
      </c>
      <c r="H108" s="188">
        <f>'Pay App 6'!K108</f>
        <v>0</v>
      </c>
      <c r="I108" s="189"/>
      <c r="J108" s="55"/>
      <c r="K108" s="33">
        <f t="shared" si="1"/>
        <v>0</v>
      </c>
      <c r="L108" s="68">
        <f t="shared" si="0"/>
        <v>0</v>
      </c>
      <c r="M108" s="66">
        <f t="shared" si="2"/>
        <v>0</v>
      </c>
      <c r="N108" s="32">
        <f t="shared" si="3"/>
        <v>0</v>
      </c>
      <c r="O108" s="52">
        <f>'Pay App 6'!O108+'Pay App 6'!P108</f>
        <v>0</v>
      </c>
      <c r="P108" s="45"/>
      <c r="Q108" s="66">
        <f>'Pay App 6'!Q108+N108+P108</f>
        <v>0</v>
      </c>
    </row>
    <row r="109" spans="1:17" ht="21" customHeight="1" x14ac:dyDescent="0.2">
      <c r="A109" s="151" t="s">
        <v>172</v>
      </c>
      <c r="B109" s="151"/>
      <c r="C109" s="151" t="s">
        <v>173</v>
      </c>
      <c r="D109" s="152"/>
      <c r="E109" s="52">
        <f>'Pay App 6'!E109</f>
        <v>0</v>
      </c>
      <c r="F109" s="45"/>
      <c r="G109" s="65">
        <f>'Pay App 6'!G109+F109</f>
        <v>0</v>
      </c>
      <c r="H109" s="188">
        <f>'Pay App 6'!K109</f>
        <v>0</v>
      </c>
      <c r="I109" s="189"/>
      <c r="J109" s="55"/>
      <c r="K109" s="33">
        <f t="shared" si="1"/>
        <v>0</v>
      </c>
      <c r="L109" s="68">
        <f t="shared" si="0"/>
        <v>0</v>
      </c>
      <c r="M109" s="66">
        <f t="shared" si="2"/>
        <v>0</v>
      </c>
      <c r="N109" s="32">
        <f t="shared" si="3"/>
        <v>0</v>
      </c>
      <c r="O109" s="52">
        <f>'Pay App 6'!O109+'Pay App 6'!P109</f>
        <v>0</v>
      </c>
      <c r="P109" s="45"/>
      <c r="Q109" s="66">
        <f>'Pay App 6'!Q109+N109+P109</f>
        <v>0</v>
      </c>
    </row>
    <row r="110" spans="1:17" ht="21" customHeight="1" x14ac:dyDescent="0.2">
      <c r="A110" s="151" t="s">
        <v>174</v>
      </c>
      <c r="B110" s="151"/>
      <c r="C110" s="151" t="s">
        <v>175</v>
      </c>
      <c r="D110" s="152"/>
      <c r="E110" s="52">
        <f>'Pay App 6'!E110</f>
        <v>0</v>
      </c>
      <c r="F110" s="45"/>
      <c r="G110" s="65">
        <f>'Pay App 6'!G110+F110</f>
        <v>0</v>
      </c>
      <c r="H110" s="188">
        <f>'Pay App 6'!K110</f>
        <v>0</v>
      </c>
      <c r="I110" s="189"/>
      <c r="J110" s="55"/>
      <c r="K110" s="33">
        <f t="shared" si="1"/>
        <v>0</v>
      </c>
      <c r="L110" s="68">
        <f t="shared" si="0"/>
        <v>0</v>
      </c>
      <c r="M110" s="66">
        <f t="shared" si="2"/>
        <v>0</v>
      </c>
      <c r="N110" s="32">
        <f t="shared" si="3"/>
        <v>0</v>
      </c>
      <c r="O110" s="52">
        <f>'Pay App 6'!O110+'Pay App 6'!P110</f>
        <v>0</v>
      </c>
      <c r="P110" s="45"/>
      <c r="Q110" s="66">
        <f>'Pay App 6'!Q110+N110+P110</f>
        <v>0</v>
      </c>
    </row>
    <row r="111" spans="1:17" ht="21" customHeight="1" x14ac:dyDescent="0.2">
      <c r="A111" s="151" t="s">
        <v>176</v>
      </c>
      <c r="B111" s="151"/>
      <c r="C111" s="151" t="s">
        <v>177</v>
      </c>
      <c r="D111" s="152"/>
      <c r="E111" s="52">
        <f>'Pay App 6'!E111</f>
        <v>0</v>
      </c>
      <c r="F111" s="45"/>
      <c r="G111" s="65">
        <f>'Pay App 6'!G111+F111</f>
        <v>0</v>
      </c>
      <c r="H111" s="188">
        <f>'Pay App 6'!K111</f>
        <v>0</v>
      </c>
      <c r="I111" s="189"/>
      <c r="J111" s="55"/>
      <c r="K111" s="33">
        <f t="shared" si="1"/>
        <v>0</v>
      </c>
      <c r="L111" s="68">
        <f t="shared" si="0"/>
        <v>0</v>
      </c>
      <c r="M111" s="66">
        <f t="shared" si="2"/>
        <v>0</v>
      </c>
      <c r="N111" s="32">
        <f t="shared" si="3"/>
        <v>0</v>
      </c>
      <c r="O111" s="52">
        <f>'Pay App 6'!O111+'Pay App 6'!P111</f>
        <v>0</v>
      </c>
      <c r="P111" s="45"/>
      <c r="Q111" s="66">
        <f>'Pay App 6'!Q111+N111+P111</f>
        <v>0</v>
      </c>
    </row>
    <row r="112" spans="1:17" ht="21" customHeight="1" x14ac:dyDescent="0.2">
      <c r="A112" s="151" t="s">
        <v>178</v>
      </c>
      <c r="B112" s="151"/>
      <c r="C112" s="151" t="s">
        <v>179</v>
      </c>
      <c r="D112" s="152"/>
      <c r="E112" s="52">
        <f>'Pay App 6'!E112</f>
        <v>0</v>
      </c>
      <c r="F112" s="45"/>
      <c r="G112" s="65">
        <f>'Pay App 6'!G112+F112</f>
        <v>0</v>
      </c>
      <c r="H112" s="188">
        <f>'Pay App 6'!K112</f>
        <v>0</v>
      </c>
      <c r="I112" s="189"/>
      <c r="J112" s="55"/>
      <c r="K112" s="33">
        <f t="shared" si="1"/>
        <v>0</v>
      </c>
      <c r="L112" s="68">
        <f t="shared" si="0"/>
        <v>0</v>
      </c>
      <c r="M112" s="66">
        <f t="shared" si="2"/>
        <v>0</v>
      </c>
      <c r="N112" s="32">
        <f t="shared" si="3"/>
        <v>0</v>
      </c>
      <c r="O112" s="52">
        <f>'Pay App 6'!O112+'Pay App 6'!P112</f>
        <v>0</v>
      </c>
      <c r="P112" s="45"/>
      <c r="Q112" s="66">
        <f>'Pay App 6'!Q112+N112+P112</f>
        <v>0</v>
      </c>
    </row>
    <row r="113" spans="1:17" ht="21" customHeight="1" x14ac:dyDescent="0.2">
      <c r="A113" s="151" t="s">
        <v>180</v>
      </c>
      <c r="B113" s="151"/>
      <c r="C113" s="151" t="s">
        <v>181</v>
      </c>
      <c r="D113" s="152"/>
      <c r="E113" s="52">
        <f>'Pay App 6'!E113</f>
        <v>0</v>
      </c>
      <c r="F113" s="45"/>
      <c r="G113" s="65">
        <f>'Pay App 6'!G113+F113</f>
        <v>0</v>
      </c>
      <c r="H113" s="188">
        <f>'Pay App 6'!K113</f>
        <v>0</v>
      </c>
      <c r="I113" s="189"/>
      <c r="J113" s="55"/>
      <c r="K113" s="33">
        <f t="shared" si="1"/>
        <v>0</v>
      </c>
      <c r="L113" s="68">
        <f t="shared" si="0"/>
        <v>0</v>
      </c>
      <c r="M113" s="66">
        <f t="shared" si="2"/>
        <v>0</v>
      </c>
      <c r="N113" s="32">
        <f t="shared" si="3"/>
        <v>0</v>
      </c>
      <c r="O113" s="52">
        <f>'Pay App 6'!O113+'Pay App 6'!P113</f>
        <v>0</v>
      </c>
      <c r="P113" s="45"/>
      <c r="Q113" s="66">
        <f>'Pay App 6'!Q113+N113+P113</f>
        <v>0</v>
      </c>
    </row>
    <row r="114" spans="1:17" ht="21" customHeight="1" x14ac:dyDescent="0.2">
      <c r="A114" s="153" t="s">
        <v>182</v>
      </c>
      <c r="B114" s="153"/>
      <c r="C114" s="153" t="s">
        <v>183</v>
      </c>
      <c r="D114" s="154"/>
      <c r="E114" s="52">
        <f>'Pay App 6'!E114</f>
        <v>0</v>
      </c>
      <c r="F114" s="45"/>
      <c r="G114" s="65">
        <f>'Pay App 6'!G114+F114</f>
        <v>0</v>
      </c>
      <c r="H114" s="188">
        <f>'Pay App 6'!K114</f>
        <v>0</v>
      </c>
      <c r="I114" s="189"/>
      <c r="J114" s="55"/>
      <c r="K114" s="33">
        <f t="shared" si="1"/>
        <v>0</v>
      </c>
      <c r="L114" s="68">
        <f t="shared" si="0"/>
        <v>0</v>
      </c>
      <c r="M114" s="66">
        <f t="shared" si="2"/>
        <v>0</v>
      </c>
      <c r="N114" s="32">
        <f t="shared" si="3"/>
        <v>0</v>
      </c>
      <c r="O114" s="52">
        <f>'Pay App 6'!O114+'Pay App 6'!P114</f>
        <v>0</v>
      </c>
      <c r="P114" s="45"/>
      <c r="Q114" s="66">
        <f>'Pay App 6'!Q114+N114+P114</f>
        <v>0</v>
      </c>
    </row>
    <row r="115" spans="1:17" ht="21" customHeight="1" x14ac:dyDescent="0.2">
      <c r="A115" s="151" t="s">
        <v>184</v>
      </c>
      <c r="B115" s="151"/>
      <c r="C115" s="151" t="s">
        <v>185</v>
      </c>
      <c r="D115" s="152"/>
      <c r="E115" s="52">
        <f>'Pay App 6'!E115</f>
        <v>0</v>
      </c>
      <c r="F115" s="45"/>
      <c r="G115" s="65">
        <f>'Pay App 6'!G115+F115</f>
        <v>0</v>
      </c>
      <c r="H115" s="188">
        <f>'Pay App 6'!K115</f>
        <v>0</v>
      </c>
      <c r="I115" s="189"/>
      <c r="J115" s="55"/>
      <c r="K115" s="33">
        <f t="shared" si="1"/>
        <v>0</v>
      </c>
      <c r="L115" s="68">
        <f t="shared" si="0"/>
        <v>0</v>
      </c>
      <c r="M115" s="66">
        <f t="shared" si="2"/>
        <v>0</v>
      </c>
      <c r="N115" s="32">
        <f t="shared" si="3"/>
        <v>0</v>
      </c>
      <c r="O115" s="52">
        <f>'Pay App 6'!O115+'Pay App 6'!P115</f>
        <v>0</v>
      </c>
      <c r="P115" s="45"/>
      <c r="Q115" s="66">
        <f>'Pay App 6'!Q115+N115+P115</f>
        <v>0</v>
      </c>
    </row>
    <row r="116" spans="1:17" ht="21" customHeight="1" x14ac:dyDescent="0.2">
      <c r="A116" s="151" t="s">
        <v>186</v>
      </c>
      <c r="B116" s="151"/>
      <c r="C116" s="151" t="s">
        <v>187</v>
      </c>
      <c r="D116" s="152"/>
      <c r="E116" s="52">
        <f>'Pay App 6'!E116</f>
        <v>0</v>
      </c>
      <c r="F116" s="45"/>
      <c r="G116" s="65">
        <f>'Pay App 6'!G116+F116</f>
        <v>0</v>
      </c>
      <c r="H116" s="188">
        <f>'Pay App 6'!K116</f>
        <v>0</v>
      </c>
      <c r="I116" s="189"/>
      <c r="J116" s="55"/>
      <c r="K116" s="33">
        <f t="shared" si="1"/>
        <v>0</v>
      </c>
      <c r="L116" s="68">
        <f t="shared" si="0"/>
        <v>0</v>
      </c>
      <c r="M116" s="66">
        <f t="shared" si="2"/>
        <v>0</v>
      </c>
      <c r="N116" s="32">
        <f t="shared" si="3"/>
        <v>0</v>
      </c>
      <c r="O116" s="52">
        <f>'Pay App 6'!O116+'Pay App 6'!P116</f>
        <v>0</v>
      </c>
      <c r="P116" s="45"/>
      <c r="Q116" s="66">
        <f>'Pay App 6'!Q116+N116+P116</f>
        <v>0</v>
      </c>
    </row>
    <row r="117" spans="1:17" ht="21" customHeight="1" x14ac:dyDescent="0.2">
      <c r="A117" s="151" t="s">
        <v>188</v>
      </c>
      <c r="B117" s="151"/>
      <c r="C117" s="151" t="s">
        <v>581</v>
      </c>
      <c r="D117" s="152"/>
      <c r="E117" s="52">
        <f>'Pay App 6'!E117</f>
        <v>0</v>
      </c>
      <c r="F117" s="45"/>
      <c r="G117" s="65">
        <f>'Pay App 6'!G117+F117</f>
        <v>0</v>
      </c>
      <c r="H117" s="188">
        <f>'Pay App 6'!K117</f>
        <v>0</v>
      </c>
      <c r="I117" s="189"/>
      <c r="J117" s="55"/>
      <c r="K117" s="33">
        <f t="shared" si="1"/>
        <v>0</v>
      </c>
      <c r="L117" s="68">
        <f t="shared" si="0"/>
        <v>0</v>
      </c>
      <c r="M117" s="66">
        <f t="shared" si="2"/>
        <v>0</v>
      </c>
      <c r="N117" s="32">
        <f t="shared" si="3"/>
        <v>0</v>
      </c>
      <c r="O117" s="52">
        <f>'Pay App 6'!O117+'Pay App 6'!P117</f>
        <v>0</v>
      </c>
      <c r="P117" s="45"/>
      <c r="Q117" s="66">
        <f>'Pay App 6'!Q117+N117+P117</f>
        <v>0</v>
      </c>
    </row>
    <row r="118" spans="1:17" ht="21" customHeight="1" x14ac:dyDescent="0.2">
      <c r="A118" s="153" t="s">
        <v>190</v>
      </c>
      <c r="B118" s="153"/>
      <c r="C118" s="142" t="s">
        <v>191</v>
      </c>
      <c r="D118" s="156"/>
      <c r="E118" s="52">
        <f>'Pay App 6'!E118</f>
        <v>0</v>
      </c>
      <c r="F118" s="45"/>
      <c r="G118" s="65">
        <f>'Pay App 6'!G118+F118</f>
        <v>0</v>
      </c>
      <c r="H118" s="188">
        <f>'Pay App 6'!K118</f>
        <v>0</v>
      </c>
      <c r="I118" s="189"/>
      <c r="J118" s="55"/>
      <c r="K118" s="33">
        <f t="shared" si="1"/>
        <v>0</v>
      </c>
      <c r="L118" s="68">
        <f t="shared" si="0"/>
        <v>0</v>
      </c>
      <c r="M118" s="66">
        <f t="shared" si="2"/>
        <v>0</v>
      </c>
      <c r="N118" s="32">
        <f t="shared" si="3"/>
        <v>0</v>
      </c>
      <c r="O118" s="52">
        <f>'Pay App 6'!O118+'Pay App 6'!P118</f>
        <v>0</v>
      </c>
      <c r="P118" s="45"/>
      <c r="Q118" s="66">
        <f>'Pay App 6'!Q118+N118+P118</f>
        <v>0</v>
      </c>
    </row>
    <row r="119" spans="1:17" ht="21" customHeight="1" x14ac:dyDescent="0.2">
      <c r="A119" s="151" t="s">
        <v>192</v>
      </c>
      <c r="B119" s="151"/>
      <c r="C119" s="151" t="s">
        <v>193</v>
      </c>
      <c r="D119" s="152"/>
      <c r="E119" s="52">
        <f>'Pay App 6'!E119</f>
        <v>0</v>
      </c>
      <c r="F119" s="45"/>
      <c r="G119" s="65">
        <f>'Pay App 6'!G119+F119</f>
        <v>0</v>
      </c>
      <c r="H119" s="188">
        <f>'Pay App 6'!K119</f>
        <v>0</v>
      </c>
      <c r="I119" s="189"/>
      <c r="J119" s="55"/>
      <c r="K119" s="33">
        <f t="shared" si="1"/>
        <v>0</v>
      </c>
      <c r="L119" s="68">
        <f t="shared" si="0"/>
        <v>0</v>
      </c>
      <c r="M119" s="66">
        <f t="shared" si="2"/>
        <v>0</v>
      </c>
      <c r="N119" s="32">
        <f t="shared" si="3"/>
        <v>0</v>
      </c>
      <c r="O119" s="52">
        <f>'Pay App 6'!O119+'Pay App 6'!P119</f>
        <v>0</v>
      </c>
      <c r="P119" s="45"/>
      <c r="Q119" s="66">
        <f>'Pay App 6'!Q119+N119+P119</f>
        <v>0</v>
      </c>
    </row>
    <row r="120" spans="1:17" ht="21" customHeight="1" x14ac:dyDescent="0.2">
      <c r="A120" s="151" t="s">
        <v>194</v>
      </c>
      <c r="B120" s="151"/>
      <c r="C120" s="150" t="s">
        <v>195</v>
      </c>
      <c r="D120" s="157"/>
      <c r="E120" s="52">
        <f>'Pay App 6'!E120</f>
        <v>0</v>
      </c>
      <c r="F120" s="45"/>
      <c r="G120" s="65">
        <f>'Pay App 6'!G120+F120</f>
        <v>0</v>
      </c>
      <c r="H120" s="188">
        <f>'Pay App 6'!K120</f>
        <v>0</v>
      </c>
      <c r="I120" s="189"/>
      <c r="J120" s="55"/>
      <c r="K120" s="33">
        <f t="shared" si="1"/>
        <v>0</v>
      </c>
      <c r="L120" s="68">
        <f t="shared" si="0"/>
        <v>0</v>
      </c>
      <c r="M120" s="66">
        <f t="shared" si="2"/>
        <v>0</v>
      </c>
      <c r="N120" s="32">
        <f t="shared" si="3"/>
        <v>0</v>
      </c>
      <c r="O120" s="52">
        <f>'Pay App 6'!O120+'Pay App 6'!P120</f>
        <v>0</v>
      </c>
      <c r="P120" s="45"/>
      <c r="Q120" s="66">
        <f>'Pay App 6'!Q120+N120+P120</f>
        <v>0</v>
      </c>
    </row>
    <row r="121" spans="1:17" ht="21" customHeight="1" x14ac:dyDescent="0.2">
      <c r="A121" s="151" t="s">
        <v>196</v>
      </c>
      <c r="B121" s="151"/>
      <c r="C121" s="151" t="s">
        <v>197</v>
      </c>
      <c r="D121" s="152"/>
      <c r="E121" s="52">
        <f>'Pay App 6'!E121</f>
        <v>0</v>
      </c>
      <c r="F121" s="45"/>
      <c r="G121" s="65">
        <f>'Pay App 6'!G121+F121</f>
        <v>0</v>
      </c>
      <c r="H121" s="188">
        <f>'Pay App 6'!K121</f>
        <v>0</v>
      </c>
      <c r="I121" s="189"/>
      <c r="J121" s="55"/>
      <c r="K121" s="33">
        <f t="shared" si="1"/>
        <v>0</v>
      </c>
      <c r="L121" s="68">
        <f t="shared" si="0"/>
        <v>0</v>
      </c>
      <c r="M121" s="66">
        <f t="shared" si="2"/>
        <v>0</v>
      </c>
      <c r="N121" s="32">
        <f t="shared" si="3"/>
        <v>0</v>
      </c>
      <c r="O121" s="52">
        <f>'Pay App 6'!O121+'Pay App 6'!P121</f>
        <v>0</v>
      </c>
      <c r="P121" s="45"/>
      <c r="Q121" s="66">
        <f>'Pay App 6'!Q121+N121+P121</f>
        <v>0</v>
      </c>
    </row>
    <row r="122" spans="1:17" ht="21" customHeight="1" x14ac:dyDescent="0.2">
      <c r="A122" s="151" t="s">
        <v>198</v>
      </c>
      <c r="B122" s="151"/>
      <c r="C122" s="151" t="s">
        <v>199</v>
      </c>
      <c r="D122" s="152"/>
      <c r="E122" s="52">
        <f>'Pay App 6'!E122</f>
        <v>0</v>
      </c>
      <c r="F122" s="45"/>
      <c r="G122" s="65">
        <f>'Pay App 6'!G122+F122</f>
        <v>0</v>
      </c>
      <c r="H122" s="188">
        <f>'Pay App 6'!K122</f>
        <v>0</v>
      </c>
      <c r="I122" s="189"/>
      <c r="J122" s="55"/>
      <c r="K122" s="33">
        <f t="shared" si="1"/>
        <v>0</v>
      </c>
      <c r="L122" s="68">
        <f t="shared" si="0"/>
        <v>0</v>
      </c>
      <c r="M122" s="66">
        <f t="shared" si="2"/>
        <v>0</v>
      </c>
      <c r="N122" s="32">
        <f t="shared" si="3"/>
        <v>0</v>
      </c>
      <c r="O122" s="52">
        <f>'Pay App 6'!O122+'Pay App 6'!P122</f>
        <v>0</v>
      </c>
      <c r="P122" s="45"/>
      <c r="Q122" s="66">
        <f>'Pay App 6'!Q122+N122+P122</f>
        <v>0</v>
      </c>
    </row>
    <row r="123" spans="1:17" ht="21" customHeight="1" x14ac:dyDescent="0.2">
      <c r="A123" s="151" t="s">
        <v>200</v>
      </c>
      <c r="B123" s="151"/>
      <c r="C123" s="151" t="s">
        <v>201</v>
      </c>
      <c r="D123" s="152"/>
      <c r="E123" s="52">
        <f>'Pay App 6'!E123</f>
        <v>0</v>
      </c>
      <c r="F123" s="45"/>
      <c r="G123" s="65">
        <f>'Pay App 6'!G123+F123</f>
        <v>0</v>
      </c>
      <c r="H123" s="188">
        <f>'Pay App 6'!K123</f>
        <v>0</v>
      </c>
      <c r="I123" s="189"/>
      <c r="J123" s="55"/>
      <c r="K123" s="33">
        <f t="shared" si="1"/>
        <v>0</v>
      </c>
      <c r="L123" s="68">
        <f t="shared" si="0"/>
        <v>0</v>
      </c>
      <c r="M123" s="66">
        <f t="shared" si="2"/>
        <v>0</v>
      </c>
      <c r="N123" s="32">
        <f t="shared" si="3"/>
        <v>0</v>
      </c>
      <c r="O123" s="52">
        <f>'Pay App 6'!O123+'Pay App 6'!P123</f>
        <v>0</v>
      </c>
      <c r="P123" s="45"/>
      <c r="Q123" s="66">
        <f>'Pay App 6'!Q123+N123+P123</f>
        <v>0</v>
      </c>
    </row>
    <row r="124" spans="1:17" ht="21" customHeight="1" x14ac:dyDescent="0.2">
      <c r="A124" s="153" t="s">
        <v>202</v>
      </c>
      <c r="B124" s="153"/>
      <c r="C124" s="154" t="s">
        <v>203</v>
      </c>
      <c r="D124" s="155"/>
      <c r="E124" s="52">
        <f>'Pay App 6'!E124</f>
        <v>0</v>
      </c>
      <c r="F124" s="45"/>
      <c r="G124" s="65">
        <f>'Pay App 6'!G124+F124</f>
        <v>0</v>
      </c>
      <c r="H124" s="188">
        <f>'Pay App 6'!K124</f>
        <v>0</v>
      </c>
      <c r="I124" s="189"/>
      <c r="J124" s="55"/>
      <c r="K124" s="33">
        <f t="shared" si="1"/>
        <v>0</v>
      </c>
      <c r="L124" s="68">
        <f t="shared" si="0"/>
        <v>0</v>
      </c>
      <c r="M124" s="66">
        <f t="shared" si="2"/>
        <v>0</v>
      </c>
      <c r="N124" s="32">
        <f t="shared" si="3"/>
        <v>0</v>
      </c>
      <c r="O124" s="52">
        <f>'Pay App 6'!O124+'Pay App 6'!P124</f>
        <v>0</v>
      </c>
      <c r="P124" s="45"/>
      <c r="Q124" s="66">
        <f>'Pay App 6'!Q124+N124+P124</f>
        <v>0</v>
      </c>
    </row>
    <row r="125" spans="1:17" ht="21" customHeight="1" x14ac:dyDescent="0.2">
      <c r="A125" s="151" t="s">
        <v>204</v>
      </c>
      <c r="B125" s="151"/>
      <c r="C125" s="151" t="s">
        <v>205</v>
      </c>
      <c r="D125" s="152"/>
      <c r="E125" s="52">
        <f>'Pay App 6'!E125</f>
        <v>0</v>
      </c>
      <c r="F125" s="45"/>
      <c r="G125" s="65">
        <f>'Pay App 6'!G125+F125</f>
        <v>0</v>
      </c>
      <c r="H125" s="188">
        <f>'Pay App 6'!K125</f>
        <v>0</v>
      </c>
      <c r="I125" s="189"/>
      <c r="J125" s="55"/>
      <c r="K125" s="33">
        <f t="shared" si="1"/>
        <v>0</v>
      </c>
      <c r="L125" s="68">
        <f t="shared" si="0"/>
        <v>0</v>
      </c>
      <c r="M125" s="66">
        <f t="shared" si="2"/>
        <v>0</v>
      </c>
      <c r="N125" s="32">
        <f t="shared" si="3"/>
        <v>0</v>
      </c>
      <c r="O125" s="52">
        <f>'Pay App 6'!O125+'Pay App 6'!P125</f>
        <v>0</v>
      </c>
      <c r="P125" s="45"/>
      <c r="Q125" s="66">
        <f>'Pay App 6'!Q125+N125+P125</f>
        <v>0</v>
      </c>
    </row>
    <row r="126" spans="1:17" ht="21" customHeight="1" x14ac:dyDescent="0.2">
      <c r="A126" s="151" t="s">
        <v>206</v>
      </c>
      <c r="B126" s="151"/>
      <c r="C126" s="151" t="s">
        <v>207</v>
      </c>
      <c r="D126" s="152"/>
      <c r="E126" s="52">
        <f>'Pay App 6'!E126</f>
        <v>0</v>
      </c>
      <c r="F126" s="45"/>
      <c r="G126" s="65">
        <f>'Pay App 6'!G126+F126</f>
        <v>0</v>
      </c>
      <c r="H126" s="188">
        <f>'Pay App 6'!K126</f>
        <v>0</v>
      </c>
      <c r="I126" s="189"/>
      <c r="J126" s="55"/>
      <c r="K126" s="33">
        <f t="shared" si="1"/>
        <v>0</v>
      </c>
      <c r="L126" s="68">
        <f t="shared" si="0"/>
        <v>0</v>
      </c>
      <c r="M126" s="66">
        <f t="shared" si="2"/>
        <v>0</v>
      </c>
      <c r="N126" s="32">
        <f t="shared" si="3"/>
        <v>0</v>
      </c>
      <c r="O126" s="52">
        <f>'Pay App 6'!O126+'Pay App 6'!P126</f>
        <v>0</v>
      </c>
      <c r="P126" s="45"/>
      <c r="Q126" s="66">
        <f>'Pay App 6'!Q126+N126+P126</f>
        <v>0</v>
      </c>
    </row>
    <row r="127" spans="1:17" ht="21" customHeight="1" x14ac:dyDescent="0.2">
      <c r="A127" s="151" t="s">
        <v>208</v>
      </c>
      <c r="B127" s="151"/>
      <c r="C127" s="151" t="s">
        <v>209</v>
      </c>
      <c r="D127" s="152"/>
      <c r="E127" s="52">
        <f>'Pay App 6'!E127</f>
        <v>0</v>
      </c>
      <c r="F127" s="45"/>
      <c r="G127" s="65">
        <f>'Pay App 6'!G127+F127</f>
        <v>0</v>
      </c>
      <c r="H127" s="188">
        <f>'Pay App 6'!K127</f>
        <v>0</v>
      </c>
      <c r="I127" s="189"/>
      <c r="J127" s="55"/>
      <c r="K127" s="33">
        <f t="shared" si="1"/>
        <v>0</v>
      </c>
      <c r="L127" s="68">
        <f t="shared" si="0"/>
        <v>0</v>
      </c>
      <c r="M127" s="66">
        <f t="shared" si="2"/>
        <v>0</v>
      </c>
      <c r="N127" s="32">
        <f t="shared" si="3"/>
        <v>0</v>
      </c>
      <c r="O127" s="52">
        <f>'Pay App 6'!O127+'Pay App 6'!P127</f>
        <v>0</v>
      </c>
      <c r="P127" s="45"/>
      <c r="Q127" s="66">
        <f>'Pay App 6'!Q127+N127+P127</f>
        <v>0</v>
      </c>
    </row>
    <row r="128" spans="1:17" ht="21" customHeight="1" x14ac:dyDescent="0.2">
      <c r="A128" s="153" t="s">
        <v>210</v>
      </c>
      <c r="B128" s="153"/>
      <c r="C128" s="153" t="s">
        <v>211</v>
      </c>
      <c r="D128" s="154"/>
      <c r="E128" s="52">
        <f>'Pay App 6'!E128</f>
        <v>0</v>
      </c>
      <c r="F128" s="45"/>
      <c r="G128" s="65">
        <f>'Pay App 6'!G128+F128</f>
        <v>0</v>
      </c>
      <c r="H128" s="188">
        <f>'Pay App 6'!K128</f>
        <v>0</v>
      </c>
      <c r="I128" s="189"/>
      <c r="J128" s="55"/>
      <c r="K128" s="33">
        <f t="shared" si="1"/>
        <v>0</v>
      </c>
      <c r="L128" s="68">
        <f t="shared" si="0"/>
        <v>0</v>
      </c>
      <c r="M128" s="66">
        <f t="shared" si="2"/>
        <v>0</v>
      </c>
      <c r="N128" s="32">
        <f t="shared" si="3"/>
        <v>0</v>
      </c>
      <c r="O128" s="52">
        <f>'Pay App 6'!O128+'Pay App 6'!P128</f>
        <v>0</v>
      </c>
      <c r="P128" s="45"/>
      <c r="Q128" s="66">
        <f>'Pay App 6'!Q128+N128+P128</f>
        <v>0</v>
      </c>
    </row>
    <row r="129" spans="1:17" ht="21" customHeight="1" x14ac:dyDescent="0.2">
      <c r="A129" s="151" t="s">
        <v>212</v>
      </c>
      <c r="B129" s="151"/>
      <c r="C129" s="151" t="s">
        <v>213</v>
      </c>
      <c r="D129" s="152"/>
      <c r="E129" s="52">
        <f>'Pay App 6'!E129</f>
        <v>0</v>
      </c>
      <c r="F129" s="45"/>
      <c r="G129" s="65">
        <f>'Pay App 6'!G129+F129</f>
        <v>0</v>
      </c>
      <c r="H129" s="188">
        <f>'Pay App 6'!K129</f>
        <v>0</v>
      </c>
      <c r="I129" s="189"/>
      <c r="J129" s="55"/>
      <c r="K129" s="33">
        <f t="shared" si="1"/>
        <v>0</v>
      </c>
      <c r="L129" s="68">
        <f t="shared" si="0"/>
        <v>0</v>
      </c>
      <c r="M129" s="66">
        <f t="shared" si="2"/>
        <v>0</v>
      </c>
      <c r="N129" s="32">
        <f t="shared" si="3"/>
        <v>0</v>
      </c>
      <c r="O129" s="52">
        <f>'Pay App 6'!O129+'Pay App 6'!P129</f>
        <v>0</v>
      </c>
      <c r="P129" s="45"/>
      <c r="Q129" s="66">
        <f>'Pay App 6'!Q129+N129+P129</f>
        <v>0</v>
      </c>
    </row>
    <row r="130" spans="1:17" ht="21" customHeight="1" x14ac:dyDescent="0.2">
      <c r="A130" s="151" t="s">
        <v>214</v>
      </c>
      <c r="B130" s="151"/>
      <c r="C130" s="151" t="s">
        <v>215</v>
      </c>
      <c r="D130" s="152"/>
      <c r="E130" s="52">
        <f>'Pay App 6'!E130</f>
        <v>0</v>
      </c>
      <c r="F130" s="45"/>
      <c r="G130" s="65">
        <f>'Pay App 6'!G130+F130</f>
        <v>0</v>
      </c>
      <c r="H130" s="188">
        <f>'Pay App 6'!K130</f>
        <v>0</v>
      </c>
      <c r="I130" s="189"/>
      <c r="J130" s="55"/>
      <c r="K130" s="33">
        <f t="shared" si="1"/>
        <v>0</v>
      </c>
      <c r="L130" s="68">
        <f t="shared" si="0"/>
        <v>0</v>
      </c>
      <c r="M130" s="66">
        <f t="shared" si="2"/>
        <v>0</v>
      </c>
      <c r="N130" s="32">
        <f t="shared" si="3"/>
        <v>0</v>
      </c>
      <c r="O130" s="52">
        <f>'Pay App 6'!O130+'Pay App 6'!P130</f>
        <v>0</v>
      </c>
      <c r="P130" s="45"/>
      <c r="Q130" s="66">
        <f>'Pay App 6'!Q130+N130+P130</f>
        <v>0</v>
      </c>
    </row>
    <row r="131" spans="1:17" ht="21" customHeight="1" x14ac:dyDescent="0.2">
      <c r="A131" s="151" t="s">
        <v>216</v>
      </c>
      <c r="B131" s="151"/>
      <c r="C131" s="151" t="s">
        <v>217</v>
      </c>
      <c r="D131" s="152"/>
      <c r="E131" s="52">
        <f>'Pay App 6'!E131</f>
        <v>0</v>
      </c>
      <c r="F131" s="45"/>
      <c r="G131" s="65">
        <f>'Pay App 6'!G131+F131</f>
        <v>0</v>
      </c>
      <c r="H131" s="188">
        <f>'Pay App 6'!K131</f>
        <v>0</v>
      </c>
      <c r="I131" s="189"/>
      <c r="J131" s="55"/>
      <c r="K131" s="33">
        <f t="shared" si="1"/>
        <v>0</v>
      </c>
      <c r="L131" s="68">
        <f t="shared" si="0"/>
        <v>0</v>
      </c>
      <c r="M131" s="66">
        <f t="shared" si="2"/>
        <v>0</v>
      </c>
      <c r="N131" s="32">
        <f t="shared" si="3"/>
        <v>0</v>
      </c>
      <c r="O131" s="52">
        <f>'Pay App 6'!O131+'Pay App 6'!P131</f>
        <v>0</v>
      </c>
      <c r="P131" s="45"/>
      <c r="Q131" s="66">
        <f>'Pay App 6'!Q131+N131+P131</f>
        <v>0</v>
      </c>
    </row>
    <row r="132" spans="1:17" ht="21" customHeight="1" x14ac:dyDescent="0.2">
      <c r="A132" s="151" t="s">
        <v>218</v>
      </c>
      <c r="B132" s="151"/>
      <c r="C132" s="151" t="s">
        <v>219</v>
      </c>
      <c r="D132" s="152"/>
      <c r="E132" s="52">
        <f>'Pay App 6'!E132</f>
        <v>0</v>
      </c>
      <c r="F132" s="45"/>
      <c r="G132" s="65">
        <f>'Pay App 6'!G132+F132</f>
        <v>0</v>
      </c>
      <c r="H132" s="188">
        <f>'Pay App 6'!K132</f>
        <v>0</v>
      </c>
      <c r="I132" s="189"/>
      <c r="J132" s="55"/>
      <c r="K132" s="33">
        <f t="shared" si="1"/>
        <v>0</v>
      </c>
      <c r="L132" s="68">
        <f t="shared" si="0"/>
        <v>0</v>
      </c>
      <c r="M132" s="66">
        <f t="shared" si="2"/>
        <v>0</v>
      </c>
      <c r="N132" s="32">
        <f t="shared" si="3"/>
        <v>0</v>
      </c>
      <c r="O132" s="52">
        <f>'Pay App 6'!O132+'Pay App 6'!P132</f>
        <v>0</v>
      </c>
      <c r="P132" s="45"/>
      <c r="Q132" s="66">
        <f>'Pay App 6'!Q132+N132+P132</f>
        <v>0</v>
      </c>
    </row>
    <row r="133" spans="1:17" ht="21" customHeight="1" x14ac:dyDescent="0.2">
      <c r="A133" s="151" t="s">
        <v>220</v>
      </c>
      <c r="B133" s="151"/>
      <c r="C133" s="151" t="s">
        <v>221</v>
      </c>
      <c r="D133" s="152"/>
      <c r="E133" s="52">
        <f>'Pay App 6'!E133</f>
        <v>0</v>
      </c>
      <c r="F133" s="45"/>
      <c r="G133" s="65">
        <f>'Pay App 6'!G133+F133</f>
        <v>0</v>
      </c>
      <c r="H133" s="188">
        <f>'Pay App 6'!K133</f>
        <v>0</v>
      </c>
      <c r="I133" s="189"/>
      <c r="J133" s="55"/>
      <c r="K133" s="33">
        <f t="shared" si="1"/>
        <v>0</v>
      </c>
      <c r="L133" s="68">
        <f t="shared" si="0"/>
        <v>0</v>
      </c>
      <c r="M133" s="66">
        <f t="shared" si="2"/>
        <v>0</v>
      </c>
      <c r="N133" s="32">
        <f t="shared" si="3"/>
        <v>0</v>
      </c>
      <c r="O133" s="52">
        <f>'Pay App 6'!O133+'Pay App 6'!P133</f>
        <v>0</v>
      </c>
      <c r="P133" s="45"/>
      <c r="Q133" s="66">
        <f>'Pay App 6'!Q133+N133+P133</f>
        <v>0</v>
      </c>
    </row>
    <row r="134" spans="1:17" ht="21" customHeight="1" x14ac:dyDescent="0.2">
      <c r="A134" s="151" t="s">
        <v>222</v>
      </c>
      <c r="B134" s="151"/>
      <c r="C134" s="151" t="s">
        <v>223</v>
      </c>
      <c r="D134" s="152"/>
      <c r="E134" s="52">
        <f>'Pay App 6'!E134</f>
        <v>0</v>
      </c>
      <c r="F134" s="45"/>
      <c r="G134" s="65">
        <f>'Pay App 6'!G134+F134</f>
        <v>0</v>
      </c>
      <c r="H134" s="188">
        <f>'Pay App 6'!K134</f>
        <v>0</v>
      </c>
      <c r="I134" s="189"/>
      <c r="J134" s="55"/>
      <c r="K134" s="33">
        <f t="shared" si="1"/>
        <v>0</v>
      </c>
      <c r="L134" s="68">
        <f t="shared" si="0"/>
        <v>0</v>
      </c>
      <c r="M134" s="66">
        <f t="shared" si="2"/>
        <v>0</v>
      </c>
      <c r="N134" s="32">
        <f t="shared" si="3"/>
        <v>0</v>
      </c>
      <c r="O134" s="52">
        <f>'Pay App 6'!O134+'Pay App 6'!P134</f>
        <v>0</v>
      </c>
      <c r="P134" s="45"/>
      <c r="Q134" s="66">
        <f>'Pay App 6'!Q134+N134+P134</f>
        <v>0</v>
      </c>
    </row>
    <row r="135" spans="1:17" ht="21" customHeight="1" x14ac:dyDescent="0.2">
      <c r="A135" s="153" t="s">
        <v>224</v>
      </c>
      <c r="B135" s="153"/>
      <c r="C135" s="153" t="s">
        <v>225</v>
      </c>
      <c r="D135" s="154"/>
      <c r="E135" s="52">
        <f>'Pay App 6'!E135</f>
        <v>0</v>
      </c>
      <c r="F135" s="45"/>
      <c r="G135" s="65">
        <f>'Pay App 6'!G135+F135</f>
        <v>0</v>
      </c>
      <c r="H135" s="188">
        <f>'Pay App 6'!K135</f>
        <v>0</v>
      </c>
      <c r="I135" s="189"/>
      <c r="J135" s="55"/>
      <c r="K135" s="33">
        <f t="shared" si="1"/>
        <v>0</v>
      </c>
      <c r="L135" s="68">
        <f t="shared" si="0"/>
        <v>0</v>
      </c>
      <c r="M135" s="66">
        <f t="shared" si="2"/>
        <v>0</v>
      </c>
      <c r="N135" s="32">
        <f t="shared" si="3"/>
        <v>0</v>
      </c>
      <c r="O135" s="52">
        <f>'Pay App 6'!O135+'Pay App 6'!P135</f>
        <v>0</v>
      </c>
      <c r="P135" s="45"/>
      <c r="Q135" s="66">
        <f>'Pay App 6'!Q135+N135+P135</f>
        <v>0</v>
      </c>
    </row>
    <row r="136" spans="1:17" ht="21" customHeight="1" x14ac:dyDescent="0.2">
      <c r="A136" s="151" t="s">
        <v>226</v>
      </c>
      <c r="B136" s="151"/>
      <c r="C136" s="151" t="s">
        <v>227</v>
      </c>
      <c r="D136" s="152"/>
      <c r="E136" s="52">
        <f>'Pay App 6'!E136</f>
        <v>0</v>
      </c>
      <c r="F136" s="45"/>
      <c r="G136" s="65">
        <f>'Pay App 6'!G136+F136</f>
        <v>0</v>
      </c>
      <c r="H136" s="188">
        <f>'Pay App 6'!K136</f>
        <v>0</v>
      </c>
      <c r="I136" s="189"/>
      <c r="J136" s="55"/>
      <c r="K136" s="33">
        <f t="shared" si="1"/>
        <v>0</v>
      </c>
      <c r="L136" s="68">
        <f t="shared" si="0"/>
        <v>0</v>
      </c>
      <c r="M136" s="66">
        <f t="shared" si="2"/>
        <v>0</v>
      </c>
      <c r="N136" s="32">
        <f t="shared" si="3"/>
        <v>0</v>
      </c>
      <c r="O136" s="52">
        <f>'Pay App 6'!O136+'Pay App 6'!P136</f>
        <v>0</v>
      </c>
      <c r="P136" s="45"/>
      <c r="Q136" s="66">
        <f>'Pay App 6'!Q136+N136+P136</f>
        <v>0</v>
      </c>
    </row>
    <row r="137" spans="1:17" ht="21" customHeight="1" x14ac:dyDescent="0.2">
      <c r="A137" s="151" t="s">
        <v>228</v>
      </c>
      <c r="B137" s="151"/>
      <c r="C137" s="151" t="s">
        <v>229</v>
      </c>
      <c r="D137" s="152"/>
      <c r="E137" s="52">
        <f>'Pay App 6'!E137</f>
        <v>0</v>
      </c>
      <c r="F137" s="45"/>
      <c r="G137" s="65">
        <f>'Pay App 6'!G137+F137</f>
        <v>0</v>
      </c>
      <c r="H137" s="188">
        <f>'Pay App 6'!K137</f>
        <v>0</v>
      </c>
      <c r="I137" s="189"/>
      <c r="J137" s="55"/>
      <c r="K137" s="33">
        <f t="shared" si="1"/>
        <v>0</v>
      </c>
      <c r="L137" s="68">
        <f t="shared" si="0"/>
        <v>0</v>
      </c>
      <c r="M137" s="66">
        <f t="shared" si="2"/>
        <v>0</v>
      </c>
      <c r="N137" s="32">
        <f t="shared" si="3"/>
        <v>0</v>
      </c>
      <c r="O137" s="52">
        <f>'Pay App 6'!O137+'Pay App 6'!P137</f>
        <v>0</v>
      </c>
      <c r="P137" s="45"/>
      <c r="Q137" s="66">
        <f>'Pay App 6'!Q137+N137+P137</f>
        <v>0</v>
      </c>
    </row>
    <row r="138" spans="1:17" ht="21" customHeight="1" x14ac:dyDescent="0.2">
      <c r="A138" s="151" t="s">
        <v>230</v>
      </c>
      <c r="B138" s="151"/>
      <c r="C138" s="151" t="s">
        <v>231</v>
      </c>
      <c r="D138" s="152"/>
      <c r="E138" s="52">
        <f>'Pay App 6'!E138</f>
        <v>0</v>
      </c>
      <c r="F138" s="45"/>
      <c r="G138" s="65">
        <f>'Pay App 6'!G138+F138</f>
        <v>0</v>
      </c>
      <c r="H138" s="188">
        <f>'Pay App 6'!K138</f>
        <v>0</v>
      </c>
      <c r="I138" s="189"/>
      <c r="J138" s="55"/>
      <c r="K138" s="33">
        <f t="shared" si="1"/>
        <v>0</v>
      </c>
      <c r="L138" s="68">
        <f t="shared" si="0"/>
        <v>0</v>
      </c>
      <c r="M138" s="66">
        <f t="shared" si="2"/>
        <v>0</v>
      </c>
      <c r="N138" s="32">
        <f t="shared" si="3"/>
        <v>0</v>
      </c>
      <c r="O138" s="52">
        <f>'Pay App 6'!O138+'Pay App 6'!P138</f>
        <v>0</v>
      </c>
      <c r="P138" s="45"/>
      <c r="Q138" s="66">
        <f>'Pay App 6'!Q138+N138+P138</f>
        <v>0</v>
      </c>
    </row>
    <row r="139" spans="1:17" ht="21" customHeight="1" x14ac:dyDescent="0.2">
      <c r="A139" s="153" t="s">
        <v>232</v>
      </c>
      <c r="B139" s="153"/>
      <c r="C139" s="153" t="s">
        <v>233</v>
      </c>
      <c r="D139" s="154"/>
      <c r="E139" s="52">
        <f>'Pay App 6'!E139</f>
        <v>0</v>
      </c>
      <c r="F139" s="45"/>
      <c r="G139" s="65">
        <f>'Pay App 6'!G139+F139</f>
        <v>0</v>
      </c>
      <c r="H139" s="188">
        <f>'Pay App 6'!K139</f>
        <v>0</v>
      </c>
      <c r="I139" s="189"/>
      <c r="J139" s="55"/>
      <c r="K139" s="33">
        <f t="shared" si="1"/>
        <v>0</v>
      </c>
      <c r="L139" s="68">
        <f t="shared" si="0"/>
        <v>0</v>
      </c>
      <c r="M139" s="66">
        <f t="shared" si="2"/>
        <v>0</v>
      </c>
      <c r="N139" s="32">
        <f t="shared" si="3"/>
        <v>0</v>
      </c>
      <c r="O139" s="52">
        <f>'Pay App 6'!O139+'Pay App 6'!P139</f>
        <v>0</v>
      </c>
      <c r="P139" s="45"/>
      <c r="Q139" s="66">
        <f>'Pay App 6'!Q139+N139+P139</f>
        <v>0</v>
      </c>
    </row>
    <row r="140" spans="1:17" ht="21" customHeight="1" x14ac:dyDescent="0.2">
      <c r="A140" s="151" t="s">
        <v>234</v>
      </c>
      <c r="B140" s="151"/>
      <c r="C140" s="151" t="s">
        <v>235</v>
      </c>
      <c r="D140" s="152"/>
      <c r="E140" s="52">
        <f>'Pay App 6'!E140</f>
        <v>0</v>
      </c>
      <c r="F140" s="45"/>
      <c r="G140" s="65">
        <f>'Pay App 6'!G140+F140</f>
        <v>0</v>
      </c>
      <c r="H140" s="188">
        <f>'Pay App 6'!K140</f>
        <v>0</v>
      </c>
      <c r="I140" s="189"/>
      <c r="J140" s="55"/>
      <c r="K140" s="33">
        <f t="shared" si="1"/>
        <v>0</v>
      </c>
      <c r="L140" s="68">
        <f t="shared" si="0"/>
        <v>0</v>
      </c>
      <c r="M140" s="66">
        <f t="shared" si="2"/>
        <v>0</v>
      </c>
      <c r="N140" s="32">
        <f t="shared" si="3"/>
        <v>0</v>
      </c>
      <c r="O140" s="52">
        <f>'Pay App 6'!O140+'Pay App 6'!P140</f>
        <v>0</v>
      </c>
      <c r="P140" s="45"/>
      <c r="Q140" s="66">
        <f>'Pay App 6'!Q140+N140+P140</f>
        <v>0</v>
      </c>
    </row>
    <row r="141" spans="1:17" ht="21" customHeight="1" x14ac:dyDescent="0.2">
      <c r="A141" s="151" t="s">
        <v>236</v>
      </c>
      <c r="B141" s="151"/>
      <c r="C141" s="151" t="s">
        <v>237</v>
      </c>
      <c r="D141" s="152"/>
      <c r="E141" s="52">
        <f>'Pay App 6'!E141</f>
        <v>0</v>
      </c>
      <c r="F141" s="45"/>
      <c r="G141" s="65">
        <f>'Pay App 6'!G141+F141</f>
        <v>0</v>
      </c>
      <c r="H141" s="188">
        <f>'Pay App 6'!K141</f>
        <v>0</v>
      </c>
      <c r="I141" s="189"/>
      <c r="J141" s="55"/>
      <c r="K141" s="33">
        <f t="shared" si="1"/>
        <v>0</v>
      </c>
      <c r="L141" s="68">
        <f t="shared" si="0"/>
        <v>0</v>
      </c>
      <c r="M141" s="66">
        <f t="shared" si="2"/>
        <v>0</v>
      </c>
      <c r="N141" s="32">
        <f t="shared" si="3"/>
        <v>0</v>
      </c>
      <c r="O141" s="52">
        <f>'Pay App 6'!O141+'Pay App 6'!P141</f>
        <v>0</v>
      </c>
      <c r="P141" s="45"/>
      <c r="Q141" s="66">
        <f>'Pay App 6'!Q141+N141+P141</f>
        <v>0</v>
      </c>
    </row>
    <row r="142" spans="1:17" ht="21" customHeight="1" x14ac:dyDescent="0.2">
      <c r="A142" s="151" t="s">
        <v>238</v>
      </c>
      <c r="B142" s="151"/>
      <c r="C142" s="151" t="s">
        <v>239</v>
      </c>
      <c r="D142" s="152"/>
      <c r="E142" s="52">
        <f>'Pay App 6'!E142</f>
        <v>0</v>
      </c>
      <c r="F142" s="45"/>
      <c r="G142" s="65">
        <f>'Pay App 6'!G142+F142</f>
        <v>0</v>
      </c>
      <c r="H142" s="188">
        <f>'Pay App 6'!K142</f>
        <v>0</v>
      </c>
      <c r="I142" s="189"/>
      <c r="J142" s="55"/>
      <c r="K142" s="33">
        <f t="shared" si="1"/>
        <v>0</v>
      </c>
      <c r="L142" s="68">
        <f t="shared" si="0"/>
        <v>0</v>
      </c>
      <c r="M142" s="66">
        <f t="shared" si="2"/>
        <v>0</v>
      </c>
      <c r="N142" s="32">
        <f t="shared" si="3"/>
        <v>0</v>
      </c>
      <c r="O142" s="52">
        <f>'Pay App 6'!O142+'Pay App 6'!P142</f>
        <v>0</v>
      </c>
      <c r="P142" s="45"/>
      <c r="Q142" s="66">
        <f>'Pay App 6'!Q142+N142+P142</f>
        <v>0</v>
      </c>
    </row>
    <row r="143" spans="1:17" ht="21" customHeight="1" x14ac:dyDescent="0.2">
      <c r="A143" s="151" t="s">
        <v>240</v>
      </c>
      <c r="B143" s="151"/>
      <c r="C143" s="151" t="s">
        <v>241</v>
      </c>
      <c r="D143" s="152"/>
      <c r="E143" s="52">
        <f>'Pay App 6'!E143</f>
        <v>0</v>
      </c>
      <c r="F143" s="45"/>
      <c r="G143" s="65">
        <f>'Pay App 6'!G143+F143</f>
        <v>0</v>
      </c>
      <c r="H143" s="188">
        <f>'Pay App 6'!K143</f>
        <v>0</v>
      </c>
      <c r="I143" s="189"/>
      <c r="J143" s="55"/>
      <c r="K143" s="33">
        <f t="shared" si="1"/>
        <v>0</v>
      </c>
      <c r="L143" s="68">
        <f t="shared" si="0"/>
        <v>0</v>
      </c>
      <c r="M143" s="66">
        <f t="shared" si="2"/>
        <v>0</v>
      </c>
      <c r="N143" s="32">
        <f t="shared" si="3"/>
        <v>0</v>
      </c>
      <c r="O143" s="52">
        <f>'Pay App 6'!O143+'Pay App 6'!P143</f>
        <v>0</v>
      </c>
      <c r="P143" s="45"/>
      <c r="Q143" s="66">
        <f>'Pay App 6'!Q143+N143+P143</f>
        <v>0</v>
      </c>
    </row>
    <row r="144" spans="1:17" ht="21" customHeight="1" x14ac:dyDescent="0.2">
      <c r="A144" s="151" t="s">
        <v>242</v>
      </c>
      <c r="B144" s="151"/>
      <c r="C144" s="151" t="s">
        <v>243</v>
      </c>
      <c r="D144" s="152"/>
      <c r="E144" s="52">
        <f>'Pay App 6'!E144</f>
        <v>0</v>
      </c>
      <c r="F144" s="45"/>
      <c r="G144" s="65">
        <f>'Pay App 6'!G144+F144</f>
        <v>0</v>
      </c>
      <c r="H144" s="188">
        <f>'Pay App 6'!K144</f>
        <v>0</v>
      </c>
      <c r="I144" s="189"/>
      <c r="J144" s="55"/>
      <c r="K144" s="33">
        <f t="shared" si="1"/>
        <v>0</v>
      </c>
      <c r="L144" s="68">
        <f t="shared" si="0"/>
        <v>0</v>
      </c>
      <c r="M144" s="66">
        <f t="shared" si="2"/>
        <v>0</v>
      </c>
      <c r="N144" s="32">
        <f t="shared" si="3"/>
        <v>0</v>
      </c>
      <c r="O144" s="52">
        <f>'Pay App 6'!O144+'Pay App 6'!P144</f>
        <v>0</v>
      </c>
      <c r="P144" s="45"/>
      <c r="Q144" s="66">
        <f>'Pay App 6'!Q144+N144+P144</f>
        <v>0</v>
      </c>
    </row>
    <row r="145" spans="1:17" ht="21" customHeight="1" x14ac:dyDescent="0.2">
      <c r="A145" s="151" t="s">
        <v>244</v>
      </c>
      <c r="B145" s="151"/>
      <c r="C145" s="151" t="s">
        <v>245</v>
      </c>
      <c r="D145" s="152"/>
      <c r="E145" s="52">
        <f>'Pay App 6'!E145</f>
        <v>0</v>
      </c>
      <c r="F145" s="45"/>
      <c r="G145" s="65">
        <f>'Pay App 6'!G145+F145</f>
        <v>0</v>
      </c>
      <c r="H145" s="188">
        <f>'Pay App 6'!K145</f>
        <v>0</v>
      </c>
      <c r="I145" s="189"/>
      <c r="J145" s="55"/>
      <c r="K145" s="33">
        <f t="shared" si="1"/>
        <v>0</v>
      </c>
      <c r="L145" s="68">
        <f t="shared" si="0"/>
        <v>0</v>
      </c>
      <c r="M145" s="66">
        <f t="shared" si="2"/>
        <v>0</v>
      </c>
      <c r="N145" s="32">
        <f t="shared" si="3"/>
        <v>0</v>
      </c>
      <c r="O145" s="52">
        <f>'Pay App 6'!O145+'Pay App 6'!P145</f>
        <v>0</v>
      </c>
      <c r="P145" s="45"/>
      <c r="Q145" s="66">
        <f>'Pay App 6'!Q145+N145+P145</f>
        <v>0</v>
      </c>
    </row>
    <row r="146" spans="1:17" ht="21" customHeight="1" x14ac:dyDescent="0.2">
      <c r="A146" s="151" t="s">
        <v>246</v>
      </c>
      <c r="B146" s="151"/>
      <c r="C146" s="151" t="s">
        <v>247</v>
      </c>
      <c r="D146" s="152"/>
      <c r="E146" s="52">
        <f>'Pay App 6'!E146</f>
        <v>0</v>
      </c>
      <c r="F146" s="45"/>
      <c r="G146" s="65">
        <f>'Pay App 6'!G146+F146</f>
        <v>0</v>
      </c>
      <c r="H146" s="188">
        <f>'Pay App 6'!K146</f>
        <v>0</v>
      </c>
      <c r="I146" s="189"/>
      <c r="J146" s="55"/>
      <c r="K146" s="33">
        <f t="shared" si="1"/>
        <v>0</v>
      </c>
      <c r="L146" s="68">
        <f t="shared" si="0"/>
        <v>0</v>
      </c>
      <c r="M146" s="66">
        <f t="shared" si="2"/>
        <v>0</v>
      </c>
      <c r="N146" s="32">
        <f t="shared" si="3"/>
        <v>0</v>
      </c>
      <c r="O146" s="52">
        <f>'Pay App 6'!O146+'Pay App 6'!P146</f>
        <v>0</v>
      </c>
      <c r="P146" s="45"/>
      <c r="Q146" s="66">
        <f>'Pay App 6'!Q146+N146+P146</f>
        <v>0</v>
      </c>
    </row>
    <row r="147" spans="1:17" ht="21" customHeight="1" x14ac:dyDescent="0.2">
      <c r="A147" s="151" t="s">
        <v>248</v>
      </c>
      <c r="B147" s="151"/>
      <c r="C147" s="151" t="s">
        <v>249</v>
      </c>
      <c r="D147" s="152"/>
      <c r="E147" s="52">
        <f>'Pay App 6'!E147</f>
        <v>0</v>
      </c>
      <c r="F147" s="45"/>
      <c r="G147" s="65">
        <f>'Pay App 6'!G147+F147</f>
        <v>0</v>
      </c>
      <c r="H147" s="188">
        <f>'Pay App 6'!K147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6'!O147+'Pay App 6'!P147</f>
        <v>0</v>
      </c>
      <c r="P147" s="45"/>
      <c r="Q147" s="66">
        <f>'Pay App 6'!Q147+N147+P147</f>
        <v>0</v>
      </c>
    </row>
    <row r="148" spans="1:17" ht="21" customHeight="1" x14ac:dyDescent="0.2">
      <c r="A148" s="151" t="s">
        <v>250</v>
      </c>
      <c r="B148" s="151"/>
      <c r="C148" s="151" t="s">
        <v>251</v>
      </c>
      <c r="D148" s="152"/>
      <c r="E148" s="52">
        <f>'Pay App 6'!E148</f>
        <v>0</v>
      </c>
      <c r="F148" s="45"/>
      <c r="G148" s="65">
        <f>'Pay App 6'!G148+F148</f>
        <v>0</v>
      </c>
      <c r="H148" s="188">
        <f>'Pay App 6'!K148</f>
        <v>0</v>
      </c>
      <c r="I148" s="189"/>
      <c r="J148" s="55"/>
      <c r="K148" s="33">
        <f t="shared" si="4"/>
        <v>0</v>
      </c>
      <c r="L148" s="68">
        <f t="shared" ref="L148:L211" si="7">IF(ISERROR(K148/G148),0,K148/G148)</f>
        <v>0</v>
      </c>
      <c r="M148" s="66">
        <f t="shared" si="5"/>
        <v>0</v>
      </c>
      <c r="N148" s="32">
        <f t="shared" si="6"/>
        <v>0</v>
      </c>
      <c r="O148" s="52">
        <f>'Pay App 6'!O148+'Pay App 6'!P148</f>
        <v>0</v>
      </c>
      <c r="P148" s="45"/>
      <c r="Q148" s="66">
        <f>'Pay App 6'!Q148+N148+P148</f>
        <v>0</v>
      </c>
    </row>
    <row r="149" spans="1:17" ht="21" customHeight="1" x14ac:dyDescent="0.2">
      <c r="A149" s="153" t="s">
        <v>252</v>
      </c>
      <c r="B149" s="153"/>
      <c r="C149" s="153" t="s">
        <v>253</v>
      </c>
      <c r="D149" s="154"/>
      <c r="E149" s="52">
        <f>'Pay App 6'!E149</f>
        <v>0</v>
      </c>
      <c r="F149" s="45"/>
      <c r="G149" s="65">
        <f>'Pay App 6'!G149+F149</f>
        <v>0</v>
      </c>
      <c r="H149" s="188">
        <f>'Pay App 6'!K149</f>
        <v>0</v>
      </c>
      <c r="I149" s="189"/>
      <c r="J149" s="55"/>
      <c r="K149" s="33">
        <f t="shared" si="4"/>
        <v>0</v>
      </c>
      <c r="L149" s="68">
        <f t="shared" si="7"/>
        <v>0</v>
      </c>
      <c r="M149" s="66">
        <f t="shared" si="5"/>
        <v>0</v>
      </c>
      <c r="N149" s="32">
        <f t="shared" si="6"/>
        <v>0</v>
      </c>
      <c r="O149" s="52">
        <f>'Pay App 6'!O149+'Pay App 6'!P149</f>
        <v>0</v>
      </c>
      <c r="P149" s="45"/>
      <c r="Q149" s="66">
        <f>'Pay App 6'!Q149+N149+P149</f>
        <v>0</v>
      </c>
    </row>
    <row r="150" spans="1:17" ht="21" customHeight="1" x14ac:dyDescent="0.2">
      <c r="A150" s="151" t="s">
        <v>254</v>
      </c>
      <c r="B150" s="151"/>
      <c r="C150" s="151" t="s">
        <v>255</v>
      </c>
      <c r="D150" s="152"/>
      <c r="E150" s="52">
        <f>'Pay App 6'!E150</f>
        <v>0</v>
      </c>
      <c r="F150" s="45"/>
      <c r="G150" s="65">
        <f>'Pay App 6'!G150+F150</f>
        <v>0</v>
      </c>
      <c r="H150" s="188">
        <f>'Pay App 6'!K150</f>
        <v>0</v>
      </c>
      <c r="I150" s="189"/>
      <c r="J150" s="55"/>
      <c r="K150" s="33">
        <f t="shared" si="4"/>
        <v>0</v>
      </c>
      <c r="L150" s="68">
        <f t="shared" si="7"/>
        <v>0</v>
      </c>
      <c r="M150" s="66">
        <f t="shared" si="5"/>
        <v>0</v>
      </c>
      <c r="N150" s="32">
        <f t="shared" si="6"/>
        <v>0</v>
      </c>
      <c r="O150" s="52">
        <f>'Pay App 6'!O150+'Pay App 6'!P150</f>
        <v>0</v>
      </c>
      <c r="P150" s="45"/>
      <c r="Q150" s="66">
        <f>'Pay App 6'!Q150+N150+P150</f>
        <v>0</v>
      </c>
    </row>
    <row r="151" spans="1:17" ht="21" customHeight="1" x14ac:dyDescent="0.2">
      <c r="A151" s="151" t="s">
        <v>256</v>
      </c>
      <c r="B151" s="151"/>
      <c r="C151" s="151" t="s">
        <v>257</v>
      </c>
      <c r="D151" s="152"/>
      <c r="E151" s="52">
        <f>'Pay App 6'!E151</f>
        <v>0</v>
      </c>
      <c r="F151" s="45"/>
      <c r="G151" s="65">
        <f>'Pay App 6'!G151+F151</f>
        <v>0</v>
      </c>
      <c r="H151" s="188">
        <f>'Pay App 6'!K151</f>
        <v>0</v>
      </c>
      <c r="I151" s="189"/>
      <c r="J151" s="55"/>
      <c r="K151" s="33">
        <f t="shared" si="4"/>
        <v>0</v>
      </c>
      <c r="L151" s="68">
        <f t="shared" si="7"/>
        <v>0</v>
      </c>
      <c r="M151" s="66">
        <f t="shared" si="5"/>
        <v>0</v>
      </c>
      <c r="N151" s="32">
        <f t="shared" si="6"/>
        <v>0</v>
      </c>
      <c r="O151" s="52">
        <f>'Pay App 6'!O151+'Pay App 6'!P151</f>
        <v>0</v>
      </c>
      <c r="P151" s="45"/>
      <c r="Q151" s="66">
        <f>'Pay App 6'!Q151+N151+P151</f>
        <v>0</v>
      </c>
    </row>
    <row r="152" spans="1:17" ht="21" customHeight="1" x14ac:dyDescent="0.2">
      <c r="A152" s="151" t="s">
        <v>258</v>
      </c>
      <c r="B152" s="151"/>
      <c r="C152" s="151" t="s">
        <v>259</v>
      </c>
      <c r="D152" s="152"/>
      <c r="E152" s="52">
        <f>'Pay App 6'!E152</f>
        <v>0</v>
      </c>
      <c r="F152" s="45"/>
      <c r="G152" s="65">
        <f>'Pay App 6'!G152+F152</f>
        <v>0</v>
      </c>
      <c r="H152" s="188">
        <f>'Pay App 6'!K152</f>
        <v>0</v>
      </c>
      <c r="I152" s="189"/>
      <c r="J152" s="55"/>
      <c r="K152" s="33">
        <f t="shared" si="4"/>
        <v>0</v>
      </c>
      <c r="L152" s="68">
        <f t="shared" si="7"/>
        <v>0</v>
      </c>
      <c r="M152" s="66">
        <f t="shared" si="5"/>
        <v>0</v>
      </c>
      <c r="N152" s="32">
        <f t="shared" si="6"/>
        <v>0</v>
      </c>
      <c r="O152" s="52">
        <f>'Pay App 6'!O152+'Pay App 6'!P152</f>
        <v>0</v>
      </c>
      <c r="P152" s="45"/>
      <c r="Q152" s="66">
        <f>'Pay App 6'!Q152+N152+P152</f>
        <v>0</v>
      </c>
    </row>
    <row r="153" spans="1:17" ht="21" customHeight="1" x14ac:dyDescent="0.2">
      <c r="A153" s="151" t="s">
        <v>260</v>
      </c>
      <c r="B153" s="151"/>
      <c r="C153" s="151" t="s">
        <v>261</v>
      </c>
      <c r="D153" s="152"/>
      <c r="E153" s="52">
        <f>'Pay App 6'!E153</f>
        <v>0</v>
      </c>
      <c r="F153" s="45"/>
      <c r="G153" s="65">
        <f>'Pay App 6'!G153+F153</f>
        <v>0</v>
      </c>
      <c r="H153" s="188">
        <f>'Pay App 6'!K153</f>
        <v>0</v>
      </c>
      <c r="I153" s="189"/>
      <c r="J153" s="55"/>
      <c r="K153" s="33">
        <f t="shared" si="4"/>
        <v>0</v>
      </c>
      <c r="L153" s="68">
        <f t="shared" si="7"/>
        <v>0</v>
      </c>
      <c r="M153" s="66">
        <f t="shared" si="5"/>
        <v>0</v>
      </c>
      <c r="N153" s="32">
        <f t="shared" si="6"/>
        <v>0</v>
      </c>
      <c r="O153" s="52">
        <f>'Pay App 6'!O153+'Pay App 6'!P153</f>
        <v>0</v>
      </c>
      <c r="P153" s="45"/>
      <c r="Q153" s="66">
        <f>'Pay App 6'!Q153+N153+P153</f>
        <v>0</v>
      </c>
    </row>
    <row r="154" spans="1:17" ht="21" customHeight="1" x14ac:dyDescent="0.2">
      <c r="A154" s="151" t="s">
        <v>262</v>
      </c>
      <c r="B154" s="151"/>
      <c r="C154" s="151" t="s">
        <v>263</v>
      </c>
      <c r="D154" s="152"/>
      <c r="E154" s="52">
        <f>'Pay App 6'!E154</f>
        <v>0</v>
      </c>
      <c r="F154" s="45"/>
      <c r="G154" s="65">
        <f>'Pay App 6'!G154+F154</f>
        <v>0</v>
      </c>
      <c r="H154" s="188">
        <f>'Pay App 6'!K154</f>
        <v>0</v>
      </c>
      <c r="I154" s="189"/>
      <c r="J154" s="55"/>
      <c r="K154" s="33">
        <f t="shared" si="4"/>
        <v>0</v>
      </c>
      <c r="L154" s="68">
        <f t="shared" si="7"/>
        <v>0</v>
      </c>
      <c r="M154" s="66">
        <f t="shared" si="5"/>
        <v>0</v>
      </c>
      <c r="N154" s="32">
        <f t="shared" si="6"/>
        <v>0</v>
      </c>
      <c r="O154" s="52">
        <f>'Pay App 6'!O154+'Pay App 6'!P154</f>
        <v>0</v>
      </c>
      <c r="P154" s="45"/>
      <c r="Q154" s="66">
        <f>'Pay App 6'!Q154+N154+P154</f>
        <v>0</v>
      </c>
    </row>
    <row r="155" spans="1:17" ht="21" customHeight="1" x14ac:dyDescent="0.2">
      <c r="A155" s="151" t="s">
        <v>264</v>
      </c>
      <c r="B155" s="151"/>
      <c r="C155" s="151" t="s">
        <v>265</v>
      </c>
      <c r="D155" s="152"/>
      <c r="E155" s="52">
        <f>'Pay App 6'!E155</f>
        <v>0</v>
      </c>
      <c r="F155" s="45"/>
      <c r="G155" s="65">
        <f>'Pay App 6'!G155+F155</f>
        <v>0</v>
      </c>
      <c r="H155" s="188">
        <f>'Pay App 6'!K155</f>
        <v>0</v>
      </c>
      <c r="I155" s="189"/>
      <c r="J155" s="55"/>
      <c r="K155" s="33">
        <f t="shared" si="4"/>
        <v>0</v>
      </c>
      <c r="L155" s="68">
        <f t="shared" si="7"/>
        <v>0</v>
      </c>
      <c r="M155" s="66">
        <f t="shared" si="5"/>
        <v>0</v>
      </c>
      <c r="N155" s="32">
        <f t="shared" si="6"/>
        <v>0</v>
      </c>
      <c r="O155" s="52">
        <f>'Pay App 6'!O155+'Pay App 6'!P155</f>
        <v>0</v>
      </c>
      <c r="P155" s="45"/>
      <c r="Q155" s="66">
        <f>'Pay App 6'!Q155+N155+P155</f>
        <v>0</v>
      </c>
    </row>
    <row r="156" spans="1:17" ht="21" customHeight="1" x14ac:dyDescent="0.2">
      <c r="A156" s="151" t="s">
        <v>266</v>
      </c>
      <c r="B156" s="151"/>
      <c r="C156" s="151" t="s">
        <v>267</v>
      </c>
      <c r="D156" s="152"/>
      <c r="E156" s="52">
        <f>'Pay App 6'!E156</f>
        <v>0</v>
      </c>
      <c r="F156" s="45"/>
      <c r="G156" s="65">
        <f>'Pay App 6'!G156+F156</f>
        <v>0</v>
      </c>
      <c r="H156" s="188">
        <f>'Pay App 6'!K156</f>
        <v>0</v>
      </c>
      <c r="I156" s="189"/>
      <c r="J156" s="55"/>
      <c r="K156" s="33">
        <f t="shared" si="4"/>
        <v>0</v>
      </c>
      <c r="L156" s="68">
        <f t="shared" si="7"/>
        <v>0</v>
      </c>
      <c r="M156" s="66">
        <f t="shared" si="5"/>
        <v>0</v>
      </c>
      <c r="N156" s="32">
        <f t="shared" si="6"/>
        <v>0</v>
      </c>
      <c r="O156" s="52">
        <f>'Pay App 6'!O156+'Pay App 6'!P156</f>
        <v>0</v>
      </c>
      <c r="P156" s="45"/>
      <c r="Q156" s="66">
        <f>'Pay App 6'!Q156+N156+P156</f>
        <v>0</v>
      </c>
    </row>
    <row r="157" spans="1:17" ht="21" customHeight="1" x14ac:dyDescent="0.2">
      <c r="A157" s="151" t="s">
        <v>268</v>
      </c>
      <c r="B157" s="151"/>
      <c r="C157" s="151" t="s">
        <v>269</v>
      </c>
      <c r="D157" s="152"/>
      <c r="E157" s="52">
        <f>'Pay App 6'!E157</f>
        <v>0</v>
      </c>
      <c r="F157" s="45"/>
      <c r="G157" s="65">
        <f>'Pay App 6'!G157+F157</f>
        <v>0</v>
      </c>
      <c r="H157" s="188">
        <f>'Pay App 6'!K157</f>
        <v>0</v>
      </c>
      <c r="I157" s="189"/>
      <c r="J157" s="55"/>
      <c r="K157" s="33">
        <f t="shared" si="4"/>
        <v>0</v>
      </c>
      <c r="L157" s="68">
        <f t="shared" si="7"/>
        <v>0</v>
      </c>
      <c r="M157" s="66">
        <f t="shared" si="5"/>
        <v>0</v>
      </c>
      <c r="N157" s="32">
        <f t="shared" si="6"/>
        <v>0</v>
      </c>
      <c r="O157" s="52">
        <f>'Pay App 6'!O157+'Pay App 6'!P157</f>
        <v>0</v>
      </c>
      <c r="P157" s="45"/>
      <c r="Q157" s="66">
        <f>'Pay App 6'!Q157+N157+P157</f>
        <v>0</v>
      </c>
    </row>
    <row r="158" spans="1:17" ht="21" customHeight="1" x14ac:dyDescent="0.2">
      <c r="A158" s="153" t="s">
        <v>270</v>
      </c>
      <c r="B158" s="153"/>
      <c r="C158" s="153" t="s">
        <v>271</v>
      </c>
      <c r="D158" s="154"/>
      <c r="E158" s="52">
        <f>'Pay App 6'!E158</f>
        <v>0</v>
      </c>
      <c r="F158" s="45"/>
      <c r="G158" s="65">
        <f>'Pay App 6'!G158+F158</f>
        <v>0</v>
      </c>
      <c r="H158" s="188">
        <f>'Pay App 6'!K158</f>
        <v>0</v>
      </c>
      <c r="I158" s="189"/>
      <c r="J158" s="55"/>
      <c r="K158" s="33">
        <f t="shared" si="4"/>
        <v>0</v>
      </c>
      <c r="L158" s="68">
        <f t="shared" si="7"/>
        <v>0</v>
      </c>
      <c r="M158" s="66">
        <f t="shared" si="5"/>
        <v>0</v>
      </c>
      <c r="N158" s="32">
        <f t="shared" si="6"/>
        <v>0</v>
      </c>
      <c r="O158" s="52">
        <f>'Pay App 6'!O158+'Pay App 6'!P158</f>
        <v>0</v>
      </c>
      <c r="P158" s="45"/>
      <c r="Q158" s="66">
        <f>'Pay App 6'!Q158+N158+P158</f>
        <v>0</v>
      </c>
    </row>
    <row r="159" spans="1:17" ht="21" customHeight="1" x14ac:dyDescent="0.2">
      <c r="A159" s="151" t="s">
        <v>272</v>
      </c>
      <c r="B159" s="151"/>
      <c r="C159" s="151" t="s">
        <v>273</v>
      </c>
      <c r="D159" s="152"/>
      <c r="E159" s="52">
        <f>'Pay App 6'!E159</f>
        <v>0</v>
      </c>
      <c r="F159" s="45"/>
      <c r="G159" s="65">
        <f>'Pay App 6'!G159+F159</f>
        <v>0</v>
      </c>
      <c r="H159" s="188">
        <f>'Pay App 6'!K159</f>
        <v>0</v>
      </c>
      <c r="I159" s="189"/>
      <c r="J159" s="55"/>
      <c r="K159" s="33">
        <f t="shared" si="4"/>
        <v>0</v>
      </c>
      <c r="L159" s="68">
        <f t="shared" si="7"/>
        <v>0</v>
      </c>
      <c r="M159" s="66">
        <f t="shared" si="5"/>
        <v>0</v>
      </c>
      <c r="N159" s="32">
        <f t="shared" si="6"/>
        <v>0</v>
      </c>
      <c r="O159" s="52">
        <f>'Pay App 6'!O159+'Pay App 6'!P159</f>
        <v>0</v>
      </c>
      <c r="P159" s="45"/>
      <c r="Q159" s="66">
        <f>'Pay App 6'!Q159+N159+P159</f>
        <v>0</v>
      </c>
    </row>
    <row r="160" spans="1:17" ht="21" customHeight="1" x14ac:dyDescent="0.2">
      <c r="A160" s="151" t="s">
        <v>274</v>
      </c>
      <c r="B160" s="151"/>
      <c r="C160" s="151" t="s">
        <v>275</v>
      </c>
      <c r="D160" s="152"/>
      <c r="E160" s="52">
        <f>'Pay App 6'!E160</f>
        <v>0</v>
      </c>
      <c r="F160" s="45"/>
      <c r="G160" s="65">
        <f>'Pay App 6'!G160+F160</f>
        <v>0</v>
      </c>
      <c r="H160" s="188">
        <f>'Pay App 6'!K160</f>
        <v>0</v>
      </c>
      <c r="I160" s="189"/>
      <c r="J160" s="55"/>
      <c r="K160" s="33">
        <f t="shared" si="4"/>
        <v>0</v>
      </c>
      <c r="L160" s="68">
        <f t="shared" si="7"/>
        <v>0</v>
      </c>
      <c r="M160" s="66">
        <f t="shared" si="5"/>
        <v>0</v>
      </c>
      <c r="N160" s="32">
        <f t="shared" si="6"/>
        <v>0</v>
      </c>
      <c r="O160" s="52">
        <f>'Pay App 6'!O160+'Pay App 6'!P160</f>
        <v>0</v>
      </c>
      <c r="P160" s="45"/>
      <c r="Q160" s="66">
        <f>'Pay App 6'!Q160+N160+P160</f>
        <v>0</v>
      </c>
    </row>
    <row r="161" spans="1:17" ht="21" customHeight="1" x14ac:dyDescent="0.2">
      <c r="A161" s="151" t="s">
        <v>276</v>
      </c>
      <c r="B161" s="151"/>
      <c r="C161" s="151" t="s">
        <v>277</v>
      </c>
      <c r="D161" s="152"/>
      <c r="E161" s="52">
        <f>'Pay App 6'!E161</f>
        <v>0</v>
      </c>
      <c r="F161" s="45"/>
      <c r="G161" s="65">
        <f>'Pay App 6'!G161+F161</f>
        <v>0</v>
      </c>
      <c r="H161" s="188">
        <f>'Pay App 6'!K161</f>
        <v>0</v>
      </c>
      <c r="I161" s="189"/>
      <c r="J161" s="55"/>
      <c r="K161" s="33">
        <f t="shared" si="4"/>
        <v>0</v>
      </c>
      <c r="L161" s="68">
        <f t="shared" si="7"/>
        <v>0</v>
      </c>
      <c r="M161" s="66">
        <f t="shared" si="5"/>
        <v>0</v>
      </c>
      <c r="N161" s="32">
        <f t="shared" si="6"/>
        <v>0</v>
      </c>
      <c r="O161" s="52">
        <f>'Pay App 6'!O161+'Pay App 6'!P161</f>
        <v>0</v>
      </c>
      <c r="P161" s="45"/>
      <c r="Q161" s="66">
        <f>'Pay App 6'!Q161+N161+P161</f>
        <v>0</v>
      </c>
    </row>
    <row r="162" spans="1:17" ht="21" customHeight="1" x14ac:dyDescent="0.2">
      <c r="A162" s="151" t="s">
        <v>278</v>
      </c>
      <c r="B162" s="151"/>
      <c r="C162" s="151" t="s">
        <v>279</v>
      </c>
      <c r="D162" s="152"/>
      <c r="E162" s="52">
        <f>'Pay App 6'!E162</f>
        <v>0</v>
      </c>
      <c r="F162" s="45"/>
      <c r="G162" s="65">
        <f>'Pay App 6'!G162+F162</f>
        <v>0</v>
      </c>
      <c r="H162" s="188">
        <f>'Pay App 6'!K162</f>
        <v>0</v>
      </c>
      <c r="I162" s="189"/>
      <c r="J162" s="55"/>
      <c r="K162" s="33">
        <f t="shared" si="4"/>
        <v>0</v>
      </c>
      <c r="L162" s="68">
        <f t="shared" si="7"/>
        <v>0</v>
      </c>
      <c r="M162" s="66">
        <f t="shared" si="5"/>
        <v>0</v>
      </c>
      <c r="N162" s="32">
        <f t="shared" si="6"/>
        <v>0</v>
      </c>
      <c r="O162" s="52">
        <f>'Pay App 6'!O162+'Pay App 6'!P162</f>
        <v>0</v>
      </c>
      <c r="P162" s="45"/>
      <c r="Q162" s="66">
        <f>'Pay App 6'!Q162+N162+P162</f>
        <v>0</v>
      </c>
    </row>
    <row r="163" spans="1:17" ht="21" customHeight="1" x14ac:dyDescent="0.2">
      <c r="A163" s="151" t="s">
        <v>280</v>
      </c>
      <c r="B163" s="151"/>
      <c r="C163" s="151" t="s">
        <v>281</v>
      </c>
      <c r="D163" s="152"/>
      <c r="E163" s="52">
        <f>'Pay App 6'!E163</f>
        <v>0</v>
      </c>
      <c r="F163" s="45"/>
      <c r="G163" s="65">
        <f>'Pay App 6'!G163+F163</f>
        <v>0</v>
      </c>
      <c r="H163" s="188">
        <f>'Pay App 6'!K163</f>
        <v>0</v>
      </c>
      <c r="I163" s="189"/>
      <c r="J163" s="55"/>
      <c r="K163" s="33">
        <f t="shared" si="4"/>
        <v>0</v>
      </c>
      <c r="L163" s="68">
        <f t="shared" si="7"/>
        <v>0</v>
      </c>
      <c r="M163" s="66">
        <f t="shared" si="5"/>
        <v>0</v>
      </c>
      <c r="N163" s="32">
        <f t="shared" si="6"/>
        <v>0</v>
      </c>
      <c r="O163" s="52">
        <f>'Pay App 6'!O163+'Pay App 6'!P163</f>
        <v>0</v>
      </c>
      <c r="P163" s="45"/>
      <c r="Q163" s="66">
        <f>'Pay App 6'!Q163+N163+P163</f>
        <v>0</v>
      </c>
    </row>
    <row r="164" spans="1:17" ht="21" customHeight="1" x14ac:dyDescent="0.2">
      <c r="A164" s="151" t="s">
        <v>282</v>
      </c>
      <c r="B164" s="151"/>
      <c r="C164" s="151" t="s">
        <v>283</v>
      </c>
      <c r="D164" s="152"/>
      <c r="E164" s="52">
        <f>'Pay App 6'!E164</f>
        <v>0</v>
      </c>
      <c r="F164" s="45"/>
      <c r="G164" s="65">
        <f>'Pay App 6'!G164+F164</f>
        <v>0</v>
      </c>
      <c r="H164" s="188">
        <f>'Pay App 6'!K164</f>
        <v>0</v>
      </c>
      <c r="I164" s="189"/>
      <c r="J164" s="55"/>
      <c r="K164" s="33">
        <f t="shared" si="4"/>
        <v>0</v>
      </c>
      <c r="L164" s="68">
        <f t="shared" si="7"/>
        <v>0</v>
      </c>
      <c r="M164" s="66">
        <f t="shared" si="5"/>
        <v>0</v>
      </c>
      <c r="N164" s="32">
        <f t="shared" si="6"/>
        <v>0</v>
      </c>
      <c r="O164" s="52">
        <f>'Pay App 6'!O164+'Pay App 6'!P164</f>
        <v>0</v>
      </c>
      <c r="P164" s="45"/>
      <c r="Q164" s="66">
        <f>'Pay App 6'!Q164+N164+P164</f>
        <v>0</v>
      </c>
    </row>
    <row r="165" spans="1:17" ht="21" customHeight="1" x14ac:dyDescent="0.2">
      <c r="A165" s="151" t="s">
        <v>284</v>
      </c>
      <c r="B165" s="151"/>
      <c r="C165" s="151" t="s">
        <v>285</v>
      </c>
      <c r="D165" s="152"/>
      <c r="E165" s="52">
        <f>'Pay App 6'!E165</f>
        <v>0</v>
      </c>
      <c r="F165" s="45"/>
      <c r="G165" s="65">
        <f>'Pay App 6'!G165+F165</f>
        <v>0</v>
      </c>
      <c r="H165" s="188">
        <f>'Pay App 6'!K165</f>
        <v>0</v>
      </c>
      <c r="I165" s="189"/>
      <c r="J165" s="55"/>
      <c r="K165" s="33">
        <f t="shared" si="4"/>
        <v>0</v>
      </c>
      <c r="L165" s="68">
        <f t="shared" si="7"/>
        <v>0</v>
      </c>
      <c r="M165" s="66">
        <f t="shared" si="5"/>
        <v>0</v>
      </c>
      <c r="N165" s="32">
        <f t="shared" si="6"/>
        <v>0</v>
      </c>
      <c r="O165" s="52">
        <f>'Pay App 6'!O165+'Pay App 6'!P165</f>
        <v>0</v>
      </c>
      <c r="P165" s="45"/>
      <c r="Q165" s="66">
        <f>'Pay App 6'!Q165+N165+P165</f>
        <v>0</v>
      </c>
    </row>
    <row r="166" spans="1:17" ht="21" customHeight="1" x14ac:dyDescent="0.2">
      <c r="A166" s="153" t="s">
        <v>286</v>
      </c>
      <c r="B166" s="153"/>
      <c r="C166" s="153" t="s">
        <v>287</v>
      </c>
      <c r="D166" s="154"/>
      <c r="E166" s="52">
        <f>'Pay App 6'!E166</f>
        <v>0</v>
      </c>
      <c r="F166" s="45"/>
      <c r="G166" s="65">
        <f>'Pay App 6'!G166+F166</f>
        <v>0</v>
      </c>
      <c r="H166" s="188">
        <f>'Pay App 6'!K166</f>
        <v>0</v>
      </c>
      <c r="I166" s="189"/>
      <c r="J166" s="55"/>
      <c r="K166" s="33">
        <f t="shared" si="4"/>
        <v>0</v>
      </c>
      <c r="L166" s="68">
        <f t="shared" si="7"/>
        <v>0</v>
      </c>
      <c r="M166" s="66">
        <f t="shared" si="5"/>
        <v>0</v>
      </c>
      <c r="N166" s="32">
        <f t="shared" si="6"/>
        <v>0</v>
      </c>
      <c r="O166" s="52">
        <f>'Pay App 6'!O166+'Pay App 6'!P166</f>
        <v>0</v>
      </c>
      <c r="P166" s="45"/>
      <c r="Q166" s="66">
        <f>'Pay App 6'!Q166+N166+P166</f>
        <v>0</v>
      </c>
    </row>
    <row r="167" spans="1:17" ht="21" customHeight="1" x14ac:dyDescent="0.2">
      <c r="A167" s="153" t="s">
        <v>288</v>
      </c>
      <c r="B167" s="153"/>
      <c r="C167" s="153" t="s">
        <v>289</v>
      </c>
      <c r="D167" s="154"/>
      <c r="E167" s="52">
        <f>'Pay App 6'!E167</f>
        <v>0</v>
      </c>
      <c r="F167" s="45"/>
      <c r="G167" s="65">
        <f>'Pay App 6'!G167+F167</f>
        <v>0</v>
      </c>
      <c r="H167" s="188">
        <f>'Pay App 6'!K167</f>
        <v>0</v>
      </c>
      <c r="I167" s="189"/>
      <c r="J167" s="55"/>
      <c r="K167" s="33">
        <f t="shared" si="4"/>
        <v>0</v>
      </c>
      <c r="L167" s="68">
        <f t="shared" si="7"/>
        <v>0</v>
      </c>
      <c r="M167" s="66">
        <f t="shared" si="5"/>
        <v>0</v>
      </c>
      <c r="N167" s="32">
        <f t="shared" si="6"/>
        <v>0</v>
      </c>
      <c r="O167" s="52">
        <f>'Pay App 6'!O167+'Pay App 6'!P167</f>
        <v>0</v>
      </c>
      <c r="P167" s="45"/>
      <c r="Q167" s="66">
        <f>'Pay App 6'!Q167+N167+P167</f>
        <v>0</v>
      </c>
    </row>
    <row r="168" spans="1:17" ht="21" customHeight="1" x14ac:dyDescent="0.2">
      <c r="A168" s="151" t="s">
        <v>290</v>
      </c>
      <c r="B168" s="151"/>
      <c r="C168" s="151" t="s">
        <v>291</v>
      </c>
      <c r="D168" s="152"/>
      <c r="E168" s="52">
        <f>'Pay App 6'!E168</f>
        <v>0</v>
      </c>
      <c r="F168" s="45"/>
      <c r="G168" s="65">
        <f>'Pay App 6'!G168+F168</f>
        <v>0</v>
      </c>
      <c r="H168" s="188">
        <f>'Pay App 6'!K168</f>
        <v>0</v>
      </c>
      <c r="I168" s="189"/>
      <c r="J168" s="55"/>
      <c r="K168" s="33">
        <f t="shared" si="4"/>
        <v>0</v>
      </c>
      <c r="L168" s="68">
        <f t="shared" si="7"/>
        <v>0</v>
      </c>
      <c r="M168" s="66">
        <f t="shared" si="5"/>
        <v>0</v>
      </c>
      <c r="N168" s="32">
        <f t="shared" si="6"/>
        <v>0</v>
      </c>
      <c r="O168" s="52">
        <f>'Pay App 6'!O168+'Pay App 6'!P168</f>
        <v>0</v>
      </c>
      <c r="P168" s="45"/>
      <c r="Q168" s="66">
        <f>'Pay App 6'!Q168+N168+P168</f>
        <v>0</v>
      </c>
    </row>
    <row r="169" spans="1:17" ht="21" customHeight="1" x14ac:dyDescent="0.2">
      <c r="A169" s="151" t="s">
        <v>292</v>
      </c>
      <c r="B169" s="151"/>
      <c r="C169" s="151" t="s">
        <v>293</v>
      </c>
      <c r="D169" s="152"/>
      <c r="E169" s="52">
        <f>'Pay App 6'!E169</f>
        <v>0</v>
      </c>
      <c r="F169" s="45"/>
      <c r="G169" s="65">
        <f>'Pay App 6'!G169+F169</f>
        <v>0</v>
      </c>
      <c r="H169" s="188">
        <f>'Pay App 6'!K169</f>
        <v>0</v>
      </c>
      <c r="I169" s="189"/>
      <c r="J169" s="55"/>
      <c r="K169" s="33">
        <f t="shared" si="4"/>
        <v>0</v>
      </c>
      <c r="L169" s="68">
        <f t="shared" si="7"/>
        <v>0</v>
      </c>
      <c r="M169" s="66">
        <f t="shared" si="5"/>
        <v>0</v>
      </c>
      <c r="N169" s="32">
        <f t="shared" si="6"/>
        <v>0</v>
      </c>
      <c r="O169" s="52">
        <f>'Pay App 6'!O169+'Pay App 6'!P169</f>
        <v>0</v>
      </c>
      <c r="P169" s="45"/>
      <c r="Q169" s="66">
        <f>'Pay App 6'!Q169+N169+P169</f>
        <v>0</v>
      </c>
    </row>
    <row r="170" spans="1:17" ht="21" customHeight="1" x14ac:dyDescent="0.2">
      <c r="A170" s="151" t="s">
        <v>294</v>
      </c>
      <c r="B170" s="151"/>
      <c r="C170" s="151" t="s">
        <v>295</v>
      </c>
      <c r="D170" s="152"/>
      <c r="E170" s="52">
        <f>'Pay App 6'!E170</f>
        <v>0</v>
      </c>
      <c r="F170" s="45"/>
      <c r="G170" s="65">
        <f>'Pay App 6'!G170+F170</f>
        <v>0</v>
      </c>
      <c r="H170" s="188">
        <f>'Pay App 6'!K170</f>
        <v>0</v>
      </c>
      <c r="I170" s="189"/>
      <c r="J170" s="55"/>
      <c r="K170" s="33">
        <f t="shared" si="4"/>
        <v>0</v>
      </c>
      <c r="L170" s="68">
        <f t="shared" si="7"/>
        <v>0</v>
      </c>
      <c r="M170" s="66">
        <f t="shared" si="5"/>
        <v>0</v>
      </c>
      <c r="N170" s="32">
        <f t="shared" si="6"/>
        <v>0</v>
      </c>
      <c r="O170" s="52">
        <f>'Pay App 6'!O170+'Pay App 6'!P170</f>
        <v>0</v>
      </c>
      <c r="P170" s="45"/>
      <c r="Q170" s="66">
        <f>'Pay App 6'!Q170+N170+P170</f>
        <v>0</v>
      </c>
    </row>
    <row r="171" spans="1:17" ht="21" customHeight="1" x14ac:dyDescent="0.2">
      <c r="A171" s="151" t="s">
        <v>296</v>
      </c>
      <c r="B171" s="151"/>
      <c r="C171" s="151" t="s">
        <v>297</v>
      </c>
      <c r="D171" s="152"/>
      <c r="E171" s="52">
        <f>'Pay App 6'!E171</f>
        <v>0</v>
      </c>
      <c r="F171" s="45"/>
      <c r="G171" s="65">
        <f>'Pay App 6'!G171+F171</f>
        <v>0</v>
      </c>
      <c r="H171" s="188">
        <f>'Pay App 6'!K171</f>
        <v>0</v>
      </c>
      <c r="I171" s="189"/>
      <c r="J171" s="55"/>
      <c r="K171" s="33">
        <f t="shared" si="4"/>
        <v>0</v>
      </c>
      <c r="L171" s="68">
        <f t="shared" si="7"/>
        <v>0</v>
      </c>
      <c r="M171" s="66">
        <f t="shared" si="5"/>
        <v>0</v>
      </c>
      <c r="N171" s="32">
        <f t="shared" si="6"/>
        <v>0</v>
      </c>
      <c r="O171" s="52">
        <f>'Pay App 6'!O171+'Pay App 6'!P171</f>
        <v>0</v>
      </c>
      <c r="P171" s="45"/>
      <c r="Q171" s="66">
        <f>'Pay App 6'!Q171+N171+P171</f>
        <v>0</v>
      </c>
    </row>
    <row r="172" spans="1:17" ht="21" customHeight="1" x14ac:dyDescent="0.2">
      <c r="A172" s="151" t="s">
        <v>298</v>
      </c>
      <c r="B172" s="151"/>
      <c r="C172" s="151" t="s">
        <v>299</v>
      </c>
      <c r="D172" s="152"/>
      <c r="E172" s="52">
        <f>'Pay App 6'!E172</f>
        <v>0</v>
      </c>
      <c r="F172" s="45"/>
      <c r="G172" s="65">
        <f>'Pay App 6'!G172+F172</f>
        <v>0</v>
      </c>
      <c r="H172" s="188">
        <f>'Pay App 6'!K172</f>
        <v>0</v>
      </c>
      <c r="I172" s="189"/>
      <c r="J172" s="55"/>
      <c r="K172" s="33">
        <f t="shared" si="4"/>
        <v>0</v>
      </c>
      <c r="L172" s="68">
        <f t="shared" si="7"/>
        <v>0</v>
      </c>
      <c r="M172" s="66">
        <f t="shared" si="5"/>
        <v>0</v>
      </c>
      <c r="N172" s="32">
        <f t="shared" si="6"/>
        <v>0</v>
      </c>
      <c r="O172" s="52">
        <f>'Pay App 6'!O172+'Pay App 6'!P172</f>
        <v>0</v>
      </c>
      <c r="P172" s="45"/>
      <c r="Q172" s="66">
        <f>'Pay App 6'!Q172+N172+P172</f>
        <v>0</v>
      </c>
    </row>
    <row r="173" spans="1:17" ht="21" customHeight="1" x14ac:dyDescent="0.2">
      <c r="A173" s="151" t="s">
        <v>300</v>
      </c>
      <c r="B173" s="151"/>
      <c r="C173" s="151" t="s">
        <v>301</v>
      </c>
      <c r="D173" s="152"/>
      <c r="E173" s="52">
        <f>'Pay App 6'!E173</f>
        <v>0</v>
      </c>
      <c r="F173" s="45"/>
      <c r="G173" s="65">
        <f>'Pay App 6'!G173+F173</f>
        <v>0</v>
      </c>
      <c r="H173" s="188">
        <f>'Pay App 6'!K173</f>
        <v>0</v>
      </c>
      <c r="I173" s="189"/>
      <c r="J173" s="55"/>
      <c r="K173" s="33">
        <f t="shared" si="4"/>
        <v>0</v>
      </c>
      <c r="L173" s="68">
        <f t="shared" si="7"/>
        <v>0</v>
      </c>
      <c r="M173" s="66">
        <f t="shared" si="5"/>
        <v>0</v>
      </c>
      <c r="N173" s="32">
        <f t="shared" si="6"/>
        <v>0</v>
      </c>
      <c r="O173" s="52">
        <f>'Pay App 6'!O173+'Pay App 6'!P173</f>
        <v>0</v>
      </c>
      <c r="P173" s="45"/>
      <c r="Q173" s="66">
        <f>'Pay App 6'!Q173+N173+P173</f>
        <v>0</v>
      </c>
    </row>
    <row r="174" spans="1:17" ht="21" customHeight="1" x14ac:dyDescent="0.2">
      <c r="A174" s="151" t="s">
        <v>302</v>
      </c>
      <c r="B174" s="151"/>
      <c r="C174" s="151" t="s">
        <v>303</v>
      </c>
      <c r="D174" s="152"/>
      <c r="E174" s="52">
        <f>'Pay App 6'!E174</f>
        <v>0</v>
      </c>
      <c r="F174" s="45"/>
      <c r="G174" s="65">
        <f>'Pay App 6'!G174+F174</f>
        <v>0</v>
      </c>
      <c r="H174" s="188">
        <f>'Pay App 6'!K174</f>
        <v>0</v>
      </c>
      <c r="I174" s="189"/>
      <c r="J174" s="55"/>
      <c r="K174" s="33">
        <f t="shared" si="4"/>
        <v>0</v>
      </c>
      <c r="L174" s="68">
        <f t="shared" si="7"/>
        <v>0</v>
      </c>
      <c r="M174" s="66">
        <f t="shared" si="5"/>
        <v>0</v>
      </c>
      <c r="N174" s="32">
        <f t="shared" si="6"/>
        <v>0</v>
      </c>
      <c r="O174" s="52">
        <f>'Pay App 6'!O174+'Pay App 6'!P174</f>
        <v>0</v>
      </c>
      <c r="P174" s="45"/>
      <c r="Q174" s="66">
        <f>'Pay App 6'!Q174+N174+P174</f>
        <v>0</v>
      </c>
    </row>
    <row r="175" spans="1:17" ht="21" customHeight="1" x14ac:dyDescent="0.2">
      <c r="A175" s="151" t="s">
        <v>304</v>
      </c>
      <c r="B175" s="151"/>
      <c r="C175" s="151" t="s">
        <v>305</v>
      </c>
      <c r="D175" s="152"/>
      <c r="E175" s="52">
        <f>'Pay App 6'!E175</f>
        <v>0</v>
      </c>
      <c r="F175" s="45"/>
      <c r="G175" s="65">
        <f>'Pay App 6'!G175+F175</f>
        <v>0</v>
      </c>
      <c r="H175" s="188">
        <f>'Pay App 6'!K175</f>
        <v>0</v>
      </c>
      <c r="I175" s="189"/>
      <c r="J175" s="55"/>
      <c r="K175" s="33">
        <f t="shared" si="4"/>
        <v>0</v>
      </c>
      <c r="L175" s="68">
        <f t="shared" si="7"/>
        <v>0</v>
      </c>
      <c r="M175" s="66">
        <f t="shared" si="5"/>
        <v>0</v>
      </c>
      <c r="N175" s="32">
        <f t="shared" si="6"/>
        <v>0</v>
      </c>
      <c r="O175" s="52">
        <f>'Pay App 6'!O175+'Pay App 6'!P175</f>
        <v>0</v>
      </c>
      <c r="P175" s="45"/>
      <c r="Q175" s="66">
        <f>'Pay App 6'!Q175+N175+P175</f>
        <v>0</v>
      </c>
    </row>
    <row r="176" spans="1:17" ht="21" customHeight="1" x14ac:dyDescent="0.2">
      <c r="A176" s="151" t="s">
        <v>306</v>
      </c>
      <c r="B176" s="151"/>
      <c r="C176" s="151" t="s">
        <v>307</v>
      </c>
      <c r="D176" s="152"/>
      <c r="E176" s="52">
        <f>'Pay App 6'!E176</f>
        <v>0</v>
      </c>
      <c r="F176" s="45"/>
      <c r="G176" s="65">
        <f>'Pay App 6'!G176+F176</f>
        <v>0</v>
      </c>
      <c r="H176" s="188">
        <f>'Pay App 6'!K176</f>
        <v>0</v>
      </c>
      <c r="I176" s="189"/>
      <c r="J176" s="55"/>
      <c r="K176" s="33">
        <f t="shared" si="4"/>
        <v>0</v>
      </c>
      <c r="L176" s="68">
        <f t="shared" si="7"/>
        <v>0</v>
      </c>
      <c r="M176" s="66">
        <f t="shared" si="5"/>
        <v>0</v>
      </c>
      <c r="N176" s="32">
        <f t="shared" si="6"/>
        <v>0</v>
      </c>
      <c r="O176" s="52">
        <f>'Pay App 6'!O176+'Pay App 6'!P176</f>
        <v>0</v>
      </c>
      <c r="P176" s="45"/>
      <c r="Q176" s="66">
        <f>'Pay App 6'!Q176+N176+P176</f>
        <v>0</v>
      </c>
    </row>
    <row r="177" spans="1:17" ht="21" customHeight="1" x14ac:dyDescent="0.2">
      <c r="A177" s="151" t="s">
        <v>308</v>
      </c>
      <c r="B177" s="151"/>
      <c r="C177" s="151" t="s">
        <v>309</v>
      </c>
      <c r="D177" s="152"/>
      <c r="E177" s="52">
        <f>'Pay App 6'!E177</f>
        <v>0</v>
      </c>
      <c r="F177" s="45"/>
      <c r="G177" s="65">
        <f>'Pay App 6'!G177+F177</f>
        <v>0</v>
      </c>
      <c r="H177" s="188">
        <f>'Pay App 6'!K177</f>
        <v>0</v>
      </c>
      <c r="I177" s="189"/>
      <c r="J177" s="55"/>
      <c r="K177" s="33">
        <f t="shared" si="4"/>
        <v>0</v>
      </c>
      <c r="L177" s="68">
        <f t="shared" si="7"/>
        <v>0</v>
      </c>
      <c r="M177" s="66">
        <f t="shared" si="5"/>
        <v>0</v>
      </c>
      <c r="N177" s="32">
        <f t="shared" si="6"/>
        <v>0</v>
      </c>
      <c r="O177" s="52">
        <f>'Pay App 6'!O177+'Pay App 6'!P177</f>
        <v>0</v>
      </c>
      <c r="P177" s="45"/>
      <c r="Q177" s="66">
        <f>'Pay App 6'!Q177+N177+P177</f>
        <v>0</v>
      </c>
    </row>
    <row r="178" spans="1:17" ht="21" customHeight="1" x14ac:dyDescent="0.2">
      <c r="A178" s="141" t="s">
        <v>310</v>
      </c>
      <c r="B178" s="141"/>
      <c r="C178" s="141" t="s">
        <v>311</v>
      </c>
      <c r="D178" s="142"/>
      <c r="E178" s="52">
        <f>'Pay App 6'!E178</f>
        <v>0</v>
      </c>
      <c r="F178" s="45"/>
      <c r="G178" s="65">
        <f>'Pay App 6'!G178+F178</f>
        <v>0</v>
      </c>
      <c r="H178" s="188">
        <f>'Pay App 6'!K178</f>
        <v>0</v>
      </c>
      <c r="I178" s="189"/>
      <c r="J178" s="55"/>
      <c r="K178" s="33">
        <f t="shared" si="4"/>
        <v>0</v>
      </c>
      <c r="L178" s="68">
        <f t="shared" si="7"/>
        <v>0</v>
      </c>
      <c r="M178" s="66">
        <f t="shared" si="5"/>
        <v>0</v>
      </c>
      <c r="N178" s="32">
        <f t="shared" si="6"/>
        <v>0</v>
      </c>
      <c r="O178" s="52">
        <f>'Pay App 6'!O178+'Pay App 6'!P178</f>
        <v>0</v>
      </c>
      <c r="P178" s="45"/>
      <c r="Q178" s="66">
        <f>'Pay App 6'!Q178+N178+P178</f>
        <v>0</v>
      </c>
    </row>
    <row r="179" spans="1:17" ht="21" customHeight="1" x14ac:dyDescent="0.2">
      <c r="A179" s="151" t="s">
        <v>312</v>
      </c>
      <c r="B179" s="151"/>
      <c r="C179" s="151" t="s">
        <v>313</v>
      </c>
      <c r="D179" s="152"/>
      <c r="E179" s="52">
        <f>'Pay App 6'!E179</f>
        <v>0</v>
      </c>
      <c r="F179" s="45"/>
      <c r="G179" s="65">
        <f>'Pay App 6'!G179+F179</f>
        <v>0</v>
      </c>
      <c r="H179" s="188">
        <f>'Pay App 6'!K179</f>
        <v>0</v>
      </c>
      <c r="I179" s="189"/>
      <c r="J179" s="55"/>
      <c r="K179" s="33">
        <f t="shared" si="4"/>
        <v>0</v>
      </c>
      <c r="L179" s="68">
        <f t="shared" si="7"/>
        <v>0</v>
      </c>
      <c r="M179" s="66">
        <f t="shared" si="5"/>
        <v>0</v>
      </c>
      <c r="N179" s="32">
        <f t="shared" si="6"/>
        <v>0</v>
      </c>
      <c r="O179" s="52">
        <f>'Pay App 6'!O179+'Pay App 6'!P179</f>
        <v>0</v>
      </c>
      <c r="P179" s="45"/>
      <c r="Q179" s="66">
        <f>'Pay App 6'!Q179+N179+P179</f>
        <v>0</v>
      </c>
    </row>
    <row r="180" spans="1:17" ht="21" customHeight="1" x14ac:dyDescent="0.2">
      <c r="A180" s="151" t="s">
        <v>314</v>
      </c>
      <c r="B180" s="151"/>
      <c r="C180" s="149" t="s">
        <v>315</v>
      </c>
      <c r="D180" s="150"/>
      <c r="E180" s="52">
        <f>'Pay App 6'!E180</f>
        <v>0</v>
      </c>
      <c r="F180" s="45"/>
      <c r="G180" s="65">
        <f>'Pay App 6'!G180+F180</f>
        <v>0</v>
      </c>
      <c r="H180" s="188">
        <f>'Pay App 6'!K180</f>
        <v>0</v>
      </c>
      <c r="I180" s="189"/>
      <c r="J180" s="55"/>
      <c r="K180" s="33">
        <f t="shared" si="4"/>
        <v>0</v>
      </c>
      <c r="L180" s="68">
        <f t="shared" si="7"/>
        <v>0</v>
      </c>
      <c r="M180" s="66">
        <f t="shared" si="5"/>
        <v>0</v>
      </c>
      <c r="N180" s="32">
        <f t="shared" si="6"/>
        <v>0</v>
      </c>
      <c r="O180" s="52">
        <f>'Pay App 6'!O180+'Pay App 6'!P180</f>
        <v>0</v>
      </c>
      <c r="P180" s="45"/>
      <c r="Q180" s="66">
        <f>'Pay App 6'!Q180+N180+P180</f>
        <v>0</v>
      </c>
    </row>
    <row r="181" spans="1:17" ht="21" customHeight="1" x14ac:dyDescent="0.2">
      <c r="A181" s="151" t="s">
        <v>316</v>
      </c>
      <c r="B181" s="151"/>
      <c r="C181" s="151" t="s">
        <v>317</v>
      </c>
      <c r="D181" s="152"/>
      <c r="E181" s="52">
        <f>'Pay App 6'!E181</f>
        <v>0</v>
      </c>
      <c r="F181" s="45"/>
      <c r="G181" s="65">
        <f>'Pay App 6'!G181+F181</f>
        <v>0</v>
      </c>
      <c r="H181" s="188">
        <f>'Pay App 6'!K181</f>
        <v>0</v>
      </c>
      <c r="I181" s="189"/>
      <c r="J181" s="55"/>
      <c r="K181" s="33">
        <f t="shared" si="4"/>
        <v>0</v>
      </c>
      <c r="L181" s="68">
        <f t="shared" si="7"/>
        <v>0</v>
      </c>
      <c r="M181" s="66">
        <f t="shared" si="5"/>
        <v>0</v>
      </c>
      <c r="N181" s="32">
        <f t="shared" si="6"/>
        <v>0</v>
      </c>
      <c r="O181" s="52">
        <f>'Pay App 6'!O181+'Pay App 6'!P181</f>
        <v>0</v>
      </c>
      <c r="P181" s="45"/>
      <c r="Q181" s="66">
        <f>'Pay App 6'!Q181+N181+P181</f>
        <v>0</v>
      </c>
    </row>
    <row r="182" spans="1:17" ht="21" customHeight="1" x14ac:dyDescent="0.2">
      <c r="A182" s="151" t="s">
        <v>318</v>
      </c>
      <c r="B182" s="151"/>
      <c r="C182" s="151" t="s">
        <v>319</v>
      </c>
      <c r="D182" s="152"/>
      <c r="E182" s="52">
        <f>'Pay App 6'!E182</f>
        <v>0</v>
      </c>
      <c r="F182" s="45"/>
      <c r="G182" s="65">
        <f>'Pay App 6'!G182+F182</f>
        <v>0</v>
      </c>
      <c r="H182" s="188">
        <f>'Pay App 6'!K182</f>
        <v>0</v>
      </c>
      <c r="I182" s="189"/>
      <c r="J182" s="55"/>
      <c r="K182" s="33">
        <f t="shared" si="4"/>
        <v>0</v>
      </c>
      <c r="L182" s="68">
        <f t="shared" si="7"/>
        <v>0</v>
      </c>
      <c r="M182" s="66">
        <f t="shared" si="5"/>
        <v>0</v>
      </c>
      <c r="N182" s="32">
        <f t="shared" si="6"/>
        <v>0</v>
      </c>
      <c r="O182" s="52">
        <f>'Pay App 6'!O182+'Pay App 6'!P182</f>
        <v>0</v>
      </c>
      <c r="P182" s="45"/>
      <c r="Q182" s="66">
        <f>'Pay App 6'!Q182+N182+P182</f>
        <v>0</v>
      </c>
    </row>
    <row r="183" spans="1:17" ht="21" customHeight="1" x14ac:dyDescent="0.2">
      <c r="A183" s="151" t="s">
        <v>320</v>
      </c>
      <c r="B183" s="151"/>
      <c r="C183" s="151" t="s">
        <v>321</v>
      </c>
      <c r="D183" s="152"/>
      <c r="E183" s="52">
        <f>'Pay App 6'!E183</f>
        <v>0</v>
      </c>
      <c r="F183" s="45"/>
      <c r="G183" s="65">
        <f>'Pay App 6'!G183+F183</f>
        <v>0</v>
      </c>
      <c r="H183" s="188">
        <f>'Pay App 6'!K183</f>
        <v>0</v>
      </c>
      <c r="I183" s="189"/>
      <c r="J183" s="55"/>
      <c r="K183" s="33">
        <f t="shared" si="4"/>
        <v>0</v>
      </c>
      <c r="L183" s="68">
        <f t="shared" si="7"/>
        <v>0</v>
      </c>
      <c r="M183" s="66">
        <f t="shared" si="5"/>
        <v>0</v>
      </c>
      <c r="N183" s="32">
        <f t="shared" si="6"/>
        <v>0</v>
      </c>
      <c r="O183" s="52">
        <f>'Pay App 6'!O183+'Pay App 6'!P183</f>
        <v>0</v>
      </c>
      <c r="P183" s="45"/>
      <c r="Q183" s="66">
        <f>'Pay App 6'!Q183+N183+P183</f>
        <v>0</v>
      </c>
    </row>
    <row r="184" spans="1:17" ht="21" customHeight="1" x14ac:dyDescent="0.2">
      <c r="A184" s="151" t="s">
        <v>322</v>
      </c>
      <c r="B184" s="151"/>
      <c r="C184" s="151" t="s">
        <v>323</v>
      </c>
      <c r="D184" s="152"/>
      <c r="E184" s="52">
        <f>'Pay App 6'!E184</f>
        <v>0</v>
      </c>
      <c r="F184" s="45"/>
      <c r="G184" s="65">
        <f>'Pay App 6'!G184+F184</f>
        <v>0</v>
      </c>
      <c r="H184" s="188">
        <f>'Pay App 6'!K184</f>
        <v>0</v>
      </c>
      <c r="I184" s="189"/>
      <c r="J184" s="55"/>
      <c r="K184" s="33">
        <f t="shared" si="4"/>
        <v>0</v>
      </c>
      <c r="L184" s="68">
        <f t="shared" si="7"/>
        <v>0</v>
      </c>
      <c r="M184" s="66">
        <f t="shared" si="5"/>
        <v>0</v>
      </c>
      <c r="N184" s="32">
        <f t="shared" si="6"/>
        <v>0</v>
      </c>
      <c r="O184" s="52">
        <f>'Pay App 6'!O184+'Pay App 6'!P184</f>
        <v>0</v>
      </c>
      <c r="P184" s="45"/>
      <c r="Q184" s="66">
        <f>'Pay App 6'!Q184+N184+P184</f>
        <v>0</v>
      </c>
    </row>
    <row r="185" spans="1:17" ht="21" customHeight="1" x14ac:dyDescent="0.2">
      <c r="A185" s="141" t="s">
        <v>324</v>
      </c>
      <c r="B185" s="141"/>
      <c r="C185" s="141" t="s">
        <v>325</v>
      </c>
      <c r="D185" s="142"/>
      <c r="E185" s="52">
        <f>'Pay App 6'!E185</f>
        <v>0</v>
      </c>
      <c r="F185" s="45"/>
      <c r="G185" s="65">
        <f>'Pay App 6'!G185+F185</f>
        <v>0</v>
      </c>
      <c r="H185" s="188">
        <f>'Pay App 6'!K185</f>
        <v>0</v>
      </c>
      <c r="I185" s="189"/>
      <c r="J185" s="55"/>
      <c r="K185" s="33">
        <f t="shared" si="4"/>
        <v>0</v>
      </c>
      <c r="L185" s="68">
        <f t="shared" si="7"/>
        <v>0</v>
      </c>
      <c r="M185" s="66">
        <f t="shared" si="5"/>
        <v>0</v>
      </c>
      <c r="N185" s="32">
        <f t="shared" si="6"/>
        <v>0</v>
      </c>
      <c r="O185" s="52">
        <f>'Pay App 6'!O185+'Pay App 6'!P185</f>
        <v>0</v>
      </c>
      <c r="P185" s="45"/>
      <c r="Q185" s="66">
        <f>'Pay App 6'!Q185+N185+P185</f>
        <v>0</v>
      </c>
    </row>
    <row r="186" spans="1:17" ht="21" customHeight="1" x14ac:dyDescent="0.2">
      <c r="A186" s="141" t="s">
        <v>326</v>
      </c>
      <c r="B186" s="141"/>
      <c r="C186" s="141" t="s">
        <v>327</v>
      </c>
      <c r="D186" s="142"/>
      <c r="E186" s="52">
        <f>'Pay App 6'!E186</f>
        <v>0</v>
      </c>
      <c r="F186" s="45"/>
      <c r="G186" s="65">
        <f>'Pay App 6'!G186+F186</f>
        <v>0</v>
      </c>
      <c r="H186" s="188">
        <f>'Pay App 6'!K186</f>
        <v>0</v>
      </c>
      <c r="I186" s="189"/>
      <c r="J186" s="55"/>
      <c r="K186" s="33">
        <f t="shared" si="4"/>
        <v>0</v>
      </c>
      <c r="L186" s="68">
        <f t="shared" si="7"/>
        <v>0</v>
      </c>
      <c r="M186" s="66">
        <f t="shared" si="5"/>
        <v>0</v>
      </c>
      <c r="N186" s="32">
        <f t="shared" si="6"/>
        <v>0</v>
      </c>
      <c r="O186" s="52">
        <f>'Pay App 6'!O186+'Pay App 6'!P186</f>
        <v>0</v>
      </c>
      <c r="P186" s="45"/>
      <c r="Q186" s="66">
        <f>'Pay App 6'!Q186+N186+P186</f>
        <v>0</v>
      </c>
    </row>
    <row r="187" spans="1:17" ht="21" customHeight="1" x14ac:dyDescent="0.2">
      <c r="A187" s="151" t="s">
        <v>328</v>
      </c>
      <c r="B187" s="151"/>
      <c r="C187" s="151" t="s">
        <v>329</v>
      </c>
      <c r="D187" s="152"/>
      <c r="E187" s="52">
        <f>'Pay App 6'!E187</f>
        <v>0</v>
      </c>
      <c r="F187" s="45"/>
      <c r="G187" s="65">
        <f>'Pay App 6'!G187+F187</f>
        <v>0</v>
      </c>
      <c r="H187" s="188">
        <f>'Pay App 6'!K187</f>
        <v>0</v>
      </c>
      <c r="I187" s="189"/>
      <c r="J187" s="55"/>
      <c r="K187" s="33">
        <f t="shared" si="4"/>
        <v>0</v>
      </c>
      <c r="L187" s="68">
        <f t="shared" si="7"/>
        <v>0</v>
      </c>
      <c r="M187" s="66">
        <f t="shared" si="5"/>
        <v>0</v>
      </c>
      <c r="N187" s="32">
        <f t="shared" si="6"/>
        <v>0</v>
      </c>
      <c r="O187" s="52">
        <f>'Pay App 6'!O187+'Pay App 6'!P187</f>
        <v>0</v>
      </c>
      <c r="P187" s="45"/>
      <c r="Q187" s="66">
        <f>'Pay App 6'!Q187+N187+P187</f>
        <v>0</v>
      </c>
    </row>
    <row r="188" spans="1:17" ht="21" customHeight="1" x14ac:dyDescent="0.2">
      <c r="A188" s="151" t="s">
        <v>330</v>
      </c>
      <c r="B188" s="151"/>
      <c r="C188" s="151" t="s">
        <v>331</v>
      </c>
      <c r="D188" s="152"/>
      <c r="E188" s="52">
        <f>'Pay App 6'!E188</f>
        <v>0</v>
      </c>
      <c r="F188" s="45"/>
      <c r="G188" s="65">
        <f>'Pay App 6'!G188+F188</f>
        <v>0</v>
      </c>
      <c r="H188" s="188">
        <f>'Pay App 6'!K188</f>
        <v>0</v>
      </c>
      <c r="I188" s="189"/>
      <c r="J188" s="55"/>
      <c r="K188" s="33">
        <f t="shared" si="4"/>
        <v>0</v>
      </c>
      <c r="L188" s="68">
        <f t="shared" si="7"/>
        <v>0</v>
      </c>
      <c r="M188" s="66">
        <f t="shared" si="5"/>
        <v>0</v>
      </c>
      <c r="N188" s="32">
        <f t="shared" si="6"/>
        <v>0</v>
      </c>
      <c r="O188" s="52">
        <f>'Pay App 6'!O188+'Pay App 6'!P188</f>
        <v>0</v>
      </c>
      <c r="P188" s="45"/>
      <c r="Q188" s="66">
        <f>'Pay App 6'!Q188+N188+P188</f>
        <v>0</v>
      </c>
    </row>
    <row r="189" spans="1:17" ht="21" customHeight="1" x14ac:dyDescent="0.2">
      <c r="A189" s="151" t="s">
        <v>332</v>
      </c>
      <c r="B189" s="151"/>
      <c r="C189" s="151" t="s">
        <v>333</v>
      </c>
      <c r="D189" s="152"/>
      <c r="E189" s="52">
        <f>'Pay App 6'!E189</f>
        <v>0</v>
      </c>
      <c r="F189" s="45"/>
      <c r="G189" s="65">
        <f>'Pay App 6'!G189+F189</f>
        <v>0</v>
      </c>
      <c r="H189" s="188">
        <f>'Pay App 6'!K189</f>
        <v>0</v>
      </c>
      <c r="I189" s="189"/>
      <c r="J189" s="55"/>
      <c r="K189" s="33">
        <f t="shared" si="4"/>
        <v>0</v>
      </c>
      <c r="L189" s="68">
        <f t="shared" si="7"/>
        <v>0</v>
      </c>
      <c r="M189" s="66">
        <f t="shared" si="5"/>
        <v>0</v>
      </c>
      <c r="N189" s="32">
        <f t="shared" si="6"/>
        <v>0</v>
      </c>
      <c r="O189" s="52">
        <f>'Pay App 6'!O189+'Pay App 6'!P189</f>
        <v>0</v>
      </c>
      <c r="P189" s="45"/>
      <c r="Q189" s="66">
        <f>'Pay App 6'!Q189+N189+P189</f>
        <v>0</v>
      </c>
    </row>
    <row r="190" spans="1:17" ht="21" customHeight="1" x14ac:dyDescent="0.2">
      <c r="A190" s="141" t="s">
        <v>334</v>
      </c>
      <c r="B190" s="141"/>
      <c r="C190" s="141" t="s">
        <v>335</v>
      </c>
      <c r="D190" s="142"/>
      <c r="E190" s="52">
        <f>'Pay App 6'!E190</f>
        <v>0</v>
      </c>
      <c r="F190" s="45"/>
      <c r="G190" s="65">
        <f>'Pay App 6'!G190+F190</f>
        <v>0</v>
      </c>
      <c r="H190" s="188">
        <f>'Pay App 6'!K190</f>
        <v>0</v>
      </c>
      <c r="I190" s="189"/>
      <c r="J190" s="55"/>
      <c r="K190" s="33">
        <f t="shared" si="4"/>
        <v>0</v>
      </c>
      <c r="L190" s="68">
        <f t="shared" si="7"/>
        <v>0</v>
      </c>
      <c r="M190" s="66">
        <f t="shared" si="5"/>
        <v>0</v>
      </c>
      <c r="N190" s="32">
        <f t="shared" si="6"/>
        <v>0</v>
      </c>
      <c r="O190" s="52">
        <f>'Pay App 6'!O190+'Pay App 6'!P190</f>
        <v>0</v>
      </c>
      <c r="P190" s="45"/>
      <c r="Q190" s="66">
        <f>'Pay App 6'!Q190+N190+P190</f>
        <v>0</v>
      </c>
    </row>
    <row r="191" spans="1:17" ht="21" customHeight="1" x14ac:dyDescent="0.2">
      <c r="A191" s="149" t="s">
        <v>336</v>
      </c>
      <c r="B191" s="149"/>
      <c r="C191" s="149" t="s">
        <v>337</v>
      </c>
      <c r="D191" s="150"/>
      <c r="E191" s="52">
        <f>'Pay App 6'!E191</f>
        <v>0</v>
      </c>
      <c r="F191" s="45"/>
      <c r="G191" s="65">
        <f>'Pay App 6'!G191+F191</f>
        <v>0</v>
      </c>
      <c r="H191" s="188">
        <f>'Pay App 6'!K191</f>
        <v>0</v>
      </c>
      <c r="I191" s="189"/>
      <c r="J191" s="55"/>
      <c r="K191" s="33">
        <f t="shared" si="4"/>
        <v>0</v>
      </c>
      <c r="L191" s="68">
        <f t="shared" si="7"/>
        <v>0</v>
      </c>
      <c r="M191" s="66">
        <f t="shared" si="5"/>
        <v>0</v>
      </c>
      <c r="N191" s="32">
        <f t="shared" si="6"/>
        <v>0</v>
      </c>
      <c r="O191" s="52">
        <f>'Pay App 6'!O191+'Pay App 6'!P191</f>
        <v>0</v>
      </c>
      <c r="P191" s="45"/>
      <c r="Q191" s="66">
        <f>'Pay App 6'!Q191+N191+P191</f>
        <v>0</v>
      </c>
    </row>
    <row r="192" spans="1:17" ht="21" customHeight="1" x14ac:dyDescent="0.2">
      <c r="A192" s="149" t="s">
        <v>338</v>
      </c>
      <c r="B192" s="149"/>
      <c r="C192" s="151" t="s">
        <v>339</v>
      </c>
      <c r="D192" s="152"/>
      <c r="E192" s="52">
        <f>'Pay App 6'!E192</f>
        <v>0</v>
      </c>
      <c r="F192" s="45"/>
      <c r="G192" s="65">
        <f>'Pay App 6'!G192+F192</f>
        <v>0</v>
      </c>
      <c r="H192" s="188">
        <f>'Pay App 6'!K192</f>
        <v>0</v>
      </c>
      <c r="I192" s="189"/>
      <c r="J192" s="55"/>
      <c r="K192" s="33">
        <f t="shared" si="4"/>
        <v>0</v>
      </c>
      <c r="L192" s="68">
        <f t="shared" si="7"/>
        <v>0</v>
      </c>
      <c r="M192" s="66">
        <f t="shared" si="5"/>
        <v>0</v>
      </c>
      <c r="N192" s="32">
        <f t="shared" si="6"/>
        <v>0</v>
      </c>
      <c r="O192" s="52">
        <f>'Pay App 6'!O192+'Pay App 6'!P192</f>
        <v>0</v>
      </c>
      <c r="P192" s="45"/>
      <c r="Q192" s="66">
        <f>'Pay App 6'!Q192+N192+P192</f>
        <v>0</v>
      </c>
    </row>
    <row r="193" spans="1:17" ht="21" customHeight="1" x14ac:dyDescent="0.2">
      <c r="A193" s="141" t="s">
        <v>340</v>
      </c>
      <c r="B193" s="141"/>
      <c r="C193" s="141" t="s">
        <v>341</v>
      </c>
      <c r="D193" s="142"/>
      <c r="E193" s="52">
        <f>'Pay App 6'!E193</f>
        <v>0</v>
      </c>
      <c r="F193" s="45"/>
      <c r="G193" s="65">
        <f>'Pay App 6'!G193+F193</f>
        <v>0</v>
      </c>
      <c r="H193" s="188">
        <f>'Pay App 6'!K193</f>
        <v>0</v>
      </c>
      <c r="I193" s="189"/>
      <c r="J193" s="55"/>
      <c r="K193" s="33">
        <f t="shared" si="4"/>
        <v>0</v>
      </c>
      <c r="L193" s="68">
        <f t="shared" si="7"/>
        <v>0</v>
      </c>
      <c r="M193" s="66">
        <f t="shared" si="5"/>
        <v>0</v>
      </c>
      <c r="N193" s="32">
        <f t="shared" si="6"/>
        <v>0</v>
      </c>
      <c r="O193" s="52">
        <f>'Pay App 6'!O193+'Pay App 6'!P193</f>
        <v>0</v>
      </c>
      <c r="P193" s="45"/>
      <c r="Q193" s="66">
        <f>'Pay App 6'!Q193+N193+P193</f>
        <v>0</v>
      </c>
    </row>
    <row r="194" spans="1:17" ht="21" customHeight="1" x14ac:dyDescent="0.2">
      <c r="A194" s="149" t="s">
        <v>342</v>
      </c>
      <c r="B194" s="149"/>
      <c r="C194" s="149" t="s">
        <v>343</v>
      </c>
      <c r="D194" s="150"/>
      <c r="E194" s="52">
        <f>'Pay App 6'!E194</f>
        <v>0</v>
      </c>
      <c r="F194" s="45"/>
      <c r="G194" s="65">
        <f>'Pay App 6'!G194+F194</f>
        <v>0</v>
      </c>
      <c r="H194" s="188">
        <f>'Pay App 6'!K194</f>
        <v>0</v>
      </c>
      <c r="I194" s="189"/>
      <c r="J194" s="55"/>
      <c r="K194" s="33">
        <f t="shared" si="4"/>
        <v>0</v>
      </c>
      <c r="L194" s="68">
        <f t="shared" si="7"/>
        <v>0</v>
      </c>
      <c r="M194" s="66">
        <f t="shared" si="5"/>
        <v>0</v>
      </c>
      <c r="N194" s="32">
        <f t="shared" si="6"/>
        <v>0</v>
      </c>
      <c r="O194" s="52">
        <f>'Pay App 6'!O194+'Pay App 6'!P194</f>
        <v>0</v>
      </c>
      <c r="P194" s="45"/>
      <c r="Q194" s="66">
        <f>'Pay App 6'!Q194+N194+P194</f>
        <v>0</v>
      </c>
    </row>
    <row r="195" spans="1:17" ht="21" customHeight="1" x14ac:dyDescent="0.2">
      <c r="A195" s="149" t="s">
        <v>344</v>
      </c>
      <c r="B195" s="149"/>
      <c r="C195" s="151" t="s">
        <v>345</v>
      </c>
      <c r="D195" s="152"/>
      <c r="E195" s="52">
        <f>'Pay App 6'!E195</f>
        <v>0</v>
      </c>
      <c r="F195" s="45"/>
      <c r="G195" s="65">
        <f>'Pay App 6'!G195+F195</f>
        <v>0</v>
      </c>
      <c r="H195" s="188">
        <f>'Pay App 6'!K195</f>
        <v>0</v>
      </c>
      <c r="I195" s="189"/>
      <c r="J195" s="55"/>
      <c r="K195" s="33">
        <f t="shared" si="4"/>
        <v>0</v>
      </c>
      <c r="L195" s="68">
        <f t="shared" si="7"/>
        <v>0</v>
      </c>
      <c r="M195" s="66">
        <f t="shared" si="5"/>
        <v>0</v>
      </c>
      <c r="N195" s="32">
        <f t="shared" si="6"/>
        <v>0</v>
      </c>
      <c r="O195" s="52">
        <f>'Pay App 6'!O195+'Pay App 6'!P195</f>
        <v>0</v>
      </c>
      <c r="P195" s="45"/>
      <c r="Q195" s="66">
        <f>'Pay App 6'!Q195+N195+P195</f>
        <v>0</v>
      </c>
    </row>
    <row r="196" spans="1:17" ht="21" customHeight="1" x14ac:dyDescent="0.2">
      <c r="A196" s="149" t="s">
        <v>346</v>
      </c>
      <c r="B196" s="149"/>
      <c r="C196" s="149" t="s">
        <v>347</v>
      </c>
      <c r="D196" s="150"/>
      <c r="E196" s="52">
        <f>'Pay App 6'!E196</f>
        <v>0</v>
      </c>
      <c r="F196" s="45"/>
      <c r="G196" s="65">
        <f>'Pay App 6'!G196+F196</f>
        <v>0</v>
      </c>
      <c r="H196" s="188">
        <f>'Pay App 6'!K196</f>
        <v>0</v>
      </c>
      <c r="I196" s="189"/>
      <c r="J196" s="55"/>
      <c r="K196" s="33">
        <f t="shared" si="4"/>
        <v>0</v>
      </c>
      <c r="L196" s="68">
        <f t="shared" si="7"/>
        <v>0</v>
      </c>
      <c r="M196" s="66">
        <f t="shared" si="5"/>
        <v>0</v>
      </c>
      <c r="N196" s="32">
        <f t="shared" si="6"/>
        <v>0</v>
      </c>
      <c r="O196" s="52">
        <f>'Pay App 6'!O196+'Pay App 6'!P196</f>
        <v>0</v>
      </c>
      <c r="P196" s="45"/>
      <c r="Q196" s="66">
        <f>'Pay App 6'!Q196+N196+P196</f>
        <v>0</v>
      </c>
    </row>
    <row r="197" spans="1:17" ht="21" customHeight="1" x14ac:dyDescent="0.2">
      <c r="A197" s="149" t="s">
        <v>348</v>
      </c>
      <c r="B197" s="149"/>
      <c r="C197" s="149" t="s">
        <v>349</v>
      </c>
      <c r="D197" s="150"/>
      <c r="E197" s="52">
        <f>'Pay App 6'!E197</f>
        <v>0</v>
      </c>
      <c r="F197" s="45"/>
      <c r="G197" s="65">
        <f>'Pay App 6'!G197+F197</f>
        <v>0</v>
      </c>
      <c r="H197" s="188">
        <f>'Pay App 6'!K197</f>
        <v>0</v>
      </c>
      <c r="I197" s="189"/>
      <c r="J197" s="55"/>
      <c r="K197" s="33">
        <f t="shared" si="4"/>
        <v>0</v>
      </c>
      <c r="L197" s="68">
        <f t="shared" si="7"/>
        <v>0</v>
      </c>
      <c r="M197" s="66">
        <f t="shared" si="5"/>
        <v>0</v>
      </c>
      <c r="N197" s="32">
        <f t="shared" si="6"/>
        <v>0</v>
      </c>
      <c r="O197" s="52">
        <f>'Pay App 6'!O197+'Pay App 6'!P197</f>
        <v>0</v>
      </c>
      <c r="P197" s="45"/>
      <c r="Q197" s="66">
        <f>'Pay App 6'!Q197+N197+P197</f>
        <v>0</v>
      </c>
    </row>
    <row r="198" spans="1:17" ht="21" customHeight="1" x14ac:dyDescent="0.2">
      <c r="A198" s="149" t="s">
        <v>350</v>
      </c>
      <c r="B198" s="149"/>
      <c r="C198" s="151" t="s">
        <v>305</v>
      </c>
      <c r="D198" s="152"/>
      <c r="E198" s="52">
        <f>'Pay App 6'!E198</f>
        <v>0</v>
      </c>
      <c r="F198" s="45"/>
      <c r="G198" s="65">
        <f>'Pay App 6'!G198+F198</f>
        <v>0</v>
      </c>
      <c r="H198" s="188">
        <f>'Pay App 6'!K198</f>
        <v>0</v>
      </c>
      <c r="I198" s="189"/>
      <c r="J198" s="55"/>
      <c r="K198" s="33">
        <f t="shared" si="4"/>
        <v>0</v>
      </c>
      <c r="L198" s="68">
        <f t="shared" si="7"/>
        <v>0</v>
      </c>
      <c r="M198" s="66">
        <f t="shared" si="5"/>
        <v>0</v>
      </c>
      <c r="N198" s="32">
        <f t="shared" si="6"/>
        <v>0</v>
      </c>
      <c r="O198" s="52">
        <f>'Pay App 6'!O198+'Pay App 6'!P198</f>
        <v>0</v>
      </c>
      <c r="P198" s="45"/>
      <c r="Q198" s="66">
        <f>'Pay App 6'!Q198+N198+P198</f>
        <v>0</v>
      </c>
    </row>
    <row r="199" spans="1:17" ht="21" customHeight="1" x14ac:dyDescent="0.2">
      <c r="A199" s="141" t="s">
        <v>351</v>
      </c>
      <c r="B199" s="141"/>
      <c r="C199" s="141" t="s">
        <v>352</v>
      </c>
      <c r="D199" s="142"/>
      <c r="E199" s="52">
        <f>'Pay App 6'!E199</f>
        <v>0</v>
      </c>
      <c r="F199" s="45"/>
      <c r="G199" s="65">
        <f>'Pay App 6'!G199+F199</f>
        <v>0</v>
      </c>
      <c r="H199" s="188">
        <f>'Pay App 6'!K199</f>
        <v>0</v>
      </c>
      <c r="I199" s="189"/>
      <c r="J199" s="55"/>
      <c r="K199" s="33">
        <f t="shared" si="4"/>
        <v>0</v>
      </c>
      <c r="L199" s="68">
        <f t="shared" si="7"/>
        <v>0</v>
      </c>
      <c r="M199" s="66">
        <f t="shared" si="5"/>
        <v>0</v>
      </c>
      <c r="N199" s="32">
        <f t="shared" si="6"/>
        <v>0</v>
      </c>
      <c r="O199" s="52">
        <f>'Pay App 6'!O199+'Pay App 6'!P199</f>
        <v>0</v>
      </c>
      <c r="P199" s="45"/>
      <c r="Q199" s="66">
        <f>'Pay App 6'!Q199+N199+P199</f>
        <v>0</v>
      </c>
    </row>
    <row r="200" spans="1:17" ht="21" customHeight="1" x14ac:dyDescent="0.2">
      <c r="A200" s="149" t="s">
        <v>353</v>
      </c>
      <c r="B200" s="149"/>
      <c r="C200" s="149" t="s">
        <v>354</v>
      </c>
      <c r="D200" s="150"/>
      <c r="E200" s="52">
        <f>'Pay App 6'!E200</f>
        <v>0</v>
      </c>
      <c r="F200" s="45"/>
      <c r="G200" s="65">
        <f>'Pay App 6'!G200+F200</f>
        <v>0</v>
      </c>
      <c r="H200" s="188">
        <f>'Pay App 6'!K200</f>
        <v>0</v>
      </c>
      <c r="I200" s="189"/>
      <c r="J200" s="55"/>
      <c r="K200" s="33">
        <f t="shared" si="4"/>
        <v>0</v>
      </c>
      <c r="L200" s="68">
        <f t="shared" si="7"/>
        <v>0</v>
      </c>
      <c r="M200" s="66">
        <f t="shared" si="5"/>
        <v>0</v>
      </c>
      <c r="N200" s="32">
        <f t="shared" si="6"/>
        <v>0</v>
      </c>
      <c r="O200" s="52">
        <f>'Pay App 6'!O200+'Pay App 6'!P200</f>
        <v>0</v>
      </c>
      <c r="P200" s="45"/>
      <c r="Q200" s="66">
        <f>'Pay App 6'!Q200+N200+P200</f>
        <v>0</v>
      </c>
    </row>
    <row r="201" spans="1:17" ht="21" customHeight="1" x14ac:dyDescent="0.2">
      <c r="A201" s="149" t="s">
        <v>355</v>
      </c>
      <c r="B201" s="149"/>
      <c r="C201" s="149" t="s">
        <v>356</v>
      </c>
      <c r="D201" s="150"/>
      <c r="E201" s="52">
        <f>'Pay App 6'!E201</f>
        <v>0</v>
      </c>
      <c r="F201" s="45"/>
      <c r="G201" s="65">
        <f>'Pay App 6'!G201+F201</f>
        <v>0</v>
      </c>
      <c r="H201" s="188">
        <f>'Pay App 6'!K201</f>
        <v>0</v>
      </c>
      <c r="I201" s="189"/>
      <c r="J201" s="55"/>
      <c r="K201" s="33">
        <f t="shared" si="4"/>
        <v>0</v>
      </c>
      <c r="L201" s="68">
        <f t="shared" si="7"/>
        <v>0</v>
      </c>
      <c r="M201" s="66">
        <f t="shared" si="5"/>
        <v>0</v>
      </c>
      <c r="N201" s="32">
        <f t="shared" si="6"/>
        <v>0</v>
      </c>
      <c r="O201" s="52">
        <f>'Pay App 6'!O201+'Pay App 6'!P201</f>
        <v>0</v>
      </c>
      <c r="P201" s="45"/>
      <c r="Q201" s="66">
        <f>'Pay App 6'!Q201+N201+P201</f>
        <v>0</v>
      </c>
    </row>
    <row r="202" spans="1:17" ht="21" customHeight="1" x14ac:dyDescent="0.2">
      <c r="A202" s="149" t="s">
        <v>357</v>
      </c>
      <c r="B202" s="149"/>
      <c r="C202" s="151" t="s">
        <v>358</v>
      </c>
      <c r="D202" s="152"/>
      <c r="E202" s="52">
        <f>'Pay App 6'!E202</f>
        <v>0</v>
      </c>
      <c r="F202" s="45"/>
      <c r="G202" s="65">
        <f>'Pay App 6'!G202+F202</f>
        <v>0</v>
      </c>
      <c r="H202" s="188">
        <f>'Pay App 6'!K202</f>
        <v>0</v>
      </c>
      <c r="I202" s="189"/>
      <c r="J202" s="55"/>
      <c r="K202" s="33">
        <f t="shared" si="4"/>
        <v>0</v>
      </c>
      <c r="L202" s="68">
        <f t="shared" si="7"/>
        <v>0</v>
      </c>
      <c r="M202" s="66">
        <f t="shared" si="5"/>
        <v>0</v>
      </c>
      <c r="N202" s="32">
        <f t="shared" si="6"/>
        <v>0</v>
      </c>
      <c r="O202" s="52">
        <f>'Pay App 6'!O202+'Pay App 6'!P202</f>
        <v>0</v>
      </c>
      <c r="P202" s="45"/>
      <c r="Q202" s="66">
        <f>'Pay App 6'!Q202+N202+P202</f>
        <v>0</v>
      </c>
    </row>
    <row r="203" spans="1:17" ht="21" customHeight="1" x14ac:dyDescent="0.2">
      <c r="A203" s="149" t="s">
        <v>359</v>
      </c>
      <c r="B203" s="149"/>
      <c r="C203" s="151" t="s">
        <v>360</v>
      </c>
      <c r="D203" s="152"/>
      <c r="E203" s="52">
        <f>'Pay App 6'!E203</f>
        <v>0</v>
      </c>
      <c r="F203" s="45"/>
      <c r="G203" s="65">
        <f>'Pay App 6'!G203+F203</f>
        <v>0</v>
      </c>
      <c r="H203" s="188">
        <f>'Pay App 6'!K203</f>
        <v>0</v>
      </c>
      <c r="I203" s="189"/>
      <c r="J203" s="55"/>
      <c r="K203" s="33">
        <f t="shared" si="4"/>
        <v>0</v>
      </c>
      <c r="L203" s="68">
        <f t="shared" si="7"/>
        <v>0</v>
      </c>
      <c r="M203" s="66">
        <f t="shared" si="5"/>
        <v>0</v>
      </c>
      <c r="N203" s="32">
        <f t="shared" si="6"/>
        <v>0</v>
      </c>
      <c r="O203" s="52">
        <f>'Pay App 6'!O203+'Pay App 6'!P203</f>
        <v>0</v>
      </c>
      <c r="P203" s="45"/>
      <c r="Q203" s="66">
        <f>'Pay App 6'!Q203+N203+P203</f>
        <v>0</v>
      </c>
    </row>
    <row r="204" spans="1:17" ht="21" customHeight="1" x14ac:dyDescent="0.2">
      <c r="A204" s="149" t="s">
        <v>361</v>
      </c>
      <c r="B204" s="149"/>
      <c r="C204" s="149" t="s">
        <v>362</v>
      </c>
      <c r="D204" s="150"/>
      <c r="E204" s="52">
        <f>'Pay App 6'!E204</f>
        <v>0</v>
      </c>
      <c r="F204" s="45"/>
      <c r="G204" s="65">
        <f>'Pay App 6'!G204+F204</f>
        <v>0</v>
      </c>
      <c r="H204" s="188">
        <f>'Pay App 6'!K204</f>
        <v>0</v>
      </c>
      <c r="I204" s="189"/>
      <c r="J204" s="55"/>
      <c r="K204" s="33">
        <f t="shared" si="4"/>
        <v>0</v>
      </c>
      <c r="L204" s="68">
        <f t="shared" si="7"/>
        <v>0</v>
      </c>
      <c r="M204" s="66">
        <f t="shared" si="5"/>
        <v>0</v>
      </c>
      <c r="N204" s="32">
        <f t="shared" si="6"/>
        <v>0</v>
      </c>
      <c r="O204" s="52">
        <f>'Pay App 6'!O204+'Pay App 6'!P204</f>
        <v>0</v>
      </c>
      <c r="P204" s="45"/>
      <c r="Q204" s="66">
        <f>'Pay App 6'!Q204+N204+P204</f>
        <v>0</v>
      </c>
    </row>
    <row r="205" spans="1:17" ht="21" customHeight="1" x14ac:dyDescent="0.2">
      <c r="A205" s="149" t="s">
        <v>363</v>
      </c>
      <c r="B205" s="149"/>
      <c r="C205" s="151" t="s">
        <v>364</v>
      </c>
      <c r="D205" s="152"/>
      <c r="E205" s="52">
        <f>'Pay App 6'!E205</f>
        <v>0</v>
      </c>
      <c r="F205" s="45"/>
      <c r="G205" s="65">
        <f>'Pay App 6'!G205+F205</f>
        <v>0</v>
      </c>
      <c r="H205" s="188">
        <f>'Pay App 6'!K205</f>
        <v>0</v>
      </c>
      <c r="I205" s="189"/>
      <c r="J205" s="55"/>
      <c r="K205" s="33">
        <f t="shared" si="4"/>
        <v>0</v>
      </c>
      <c r="L205" s="68">
        <f t="shared" si="7"/>
        <v>0</v>
      </c>
      <c r="M205" s="66">
        <f t="shared" si="5"/>
        <v>0</v>
      </c>
      <c r="N205" s="32">
        <f t="shared" si="6"/>
        <v>0</v>
      </c>
      <c r="O205" s="52">
        <f>'Pay App 6'!O205+'Pay App 6'!P205</f>
        <v>0</v>
      </c>
      <c r="P205" s="45"/>
      <c r="Q205" s="66">
        <f>'Pay App 6'!Q205+N205+P205</f>
        <v>0</v>
      </c>
    </row>
    <row r="206" spans="1:17" ht="21" customHeight="1" x14ac:dyDescent="0.2">
      <c r="A206" s="141" t="s">
        <v>365</v>
      </c>
      <c r="B206" s="141"/>
      <c r="C206" s="141" t="s">
        <v>366</v>
      </c>
      <c r="D206" s="142"/>
      <c r="E206" s="52">
        <f>'Pay App 6'!E206</f>
        <v>0</v>
      </c>
      <c r="F206" s="45"/>
      <c r="G206" s="65">
        <f>'Pay App 6'!G206+F206</f>
        <v>0</v>
      </c>
      <c r="H206" s="188">
        <f>'Pay App 6'!K206</f>
        <v>0</v>
      </c>
      <c r="I206" s="189"/>
      <c r="J206" s="55"/>
      <c r="K206" s="33">
        <f t="shared" si="4"/>
        <v>0</v>
      </c>
      <c r="L206" s="68">
        <f t="shared" si="7"/>
        <v>0</v>
      </c>
      <c r="M206" s="66">
        <f t="shared" si="5"/>
        <v>0</v>
      </c>
      <c r="N206" s="32">
        <f t="shared" si="6"/>
        <v>0</v>
      </c>
      <c r="O206" s="52">
        <f>'Pay App 6'!O206+'Pay App 6'!P206</f>
        <v>0</v>
      </c>
      <c r="P206" s="45"/>
      <c r="Q206" s="66">
        <f>'Pay App 6'!Q206+N206+P206</f>
        <v>0</v>
      </c>
    </row>
    <row r="207" spans="1:17" ht="21" customHeight="1" x14ac:dyDescent="0.2">
      <c r="A207" s="149" t="s">
        <v>367</v>
      </c>
      <c r="B207" s="149"/>
      <c r="C207" s="149" t="s">
        <v>368</v>
      </c>
      <c r="D207" s="150"/>
      <c r="E207" s="52">
        <f>'Pay App 6'!E207</f>
        <v>0</v>
      </c>
      <c r="F207" s="45"/>
      <c r="G207" s="65">
        <f>'Pay App 6'!G207+F207</f>
        <v>0</v>
      </c>
      <c r="H207" s="188">
        <f>'Pay App 6'!K207</f>
        <v>0</v>
      </c>
      <c r="I207" s="189"/>
      <c r="J207" s="55"/>
      <c r="K207" s="33">
        <f t="shared" si="4"/>
        <v>0</v>
      </c>
      <c r="L207" s="68">
        <f t="shared" si="7"/>
        <v>0</v>
      </c>
      <c r="M207" s="66">
        <f t="shared" si="5"/>
        <v>0</v>
      </c>
      <c r="N207" s="32">
        <f t="shared" si="6"/>
        <v>0</v>
      </c>
      <c r="O207" s="52">
        <f>'Pay App 6'!O207+'Pay App 6'!P207</f>
        <v>0</v>
      </c>
      <c r="P207" s="45"/>
      <c r="Q207" s="66">
        <f>'Pay App 6'!Q207+N207+P207</f>
        <v>0</v>
      </c>
    </row>
    <row r="208" spans="1:17" ht="21" customHeight="1" x14ac:dyDescent="0.2">
      <c r="A208" s="141" t="s">
        <v>369</v>
      </c>
      <c r="B208" s="141"/>
      <c r="C208" s="141" t="s">
        <v>370</v>
      </c>
      <c r="D208" s="142"/>
      <c r="E208" s="52">
        <f>'Pay App 6'!E208</f>
        <v>0</v>
      </c>
      <c r="F208" s="45"/>
      <c r="G208" s="65">
        <f>'Pay App 6'!G208+F208</f>
        <v>0</v>
      </c>
      <c r="H208" s="188">
        <f>'Pay App 6'!K208</f>
        <v>0</v>
      </c>
      <c r="I208" s="189"/>
      <c r="J208" s="55"/>
      <c r="K208" s="33">
        <f t="shared" si="4"/>
        <v>0</v>
      </c>
      <c r="L208" s="68">
        <f t="shared" si="7"/>
        <v>0</v>
      </c>
      <c r="M208" s="66">
        <f t="shared" si="5"/>
        <v>0</v>
      </c>
      <c r="N208" s="32">
        <f t="shared" si="6"/>
        <v>0</v>
      </c>
      <c r="O208" s="52">
        <f>'Pay App 6'!O208+'Pay App 6'!P208</f>
        <v>0</v>
      </c>
      <c r="P208" s="45"/>
      <c r="Q208" s="66">
        <f>'Pay App 6'!Q208+N208+P208</f>
        <v>0</v>
      </c>
    </row>
    <row r="209" spans="1:17" ht="21" customHeight="1" x14ac:dyDescent="0.2">
      <c r="A209" s="149" t="s">
        <v>371</v>
      </c>
      <c r="B209" s="149"/>
      <c r="C209" s="149" t="s">
        <v>372</v>
      </c>
      <c r="D209" s="150"/>
      <c r="E209" s="52">
        <f>'Pay App 6'!E209</f>
        <v>0</v>
      </c>
      <c r="F209" s="45"/>
      <c r="G209" s="65">
        <f>'Pay App 6'!G209+F209</f>
        <v>0</v>
      </c>
      <c r="H209" s="188">
        <f>'Pay App 6'!K209</f>
        <v>0</v>
      </c>
      <c r="I209" s="189"/>
      <c r="J209" s="55"/>
      <c r="K209" s="33">
        <f t="shared" si="4"/>
        <v>0</v>
      </c>
      <c r="L209" s="68">
        <f t="shared" si="7"/>
        <v>0</v>
      </c>
      <c r="M209" s="66">
        <f t="shared" si="5"/>
        <v>0</v>
      </c>
      <c r="N209" s="32">
        <f t="shared" si="6"/>
        <v>0</v>
      </c>
      <c r="O209" s="52">
        <f>'Pay App 6'!O209+'Pay App 6'!P209</f>
        <v>0</v>
      </c>
      <c r="P209" s="45"/>
      <c r="Q209" s="66">
        <f>'Pay App 6'!Q209+N209+P209</f>
        <v>0</v>
      </c>
    </row>
    <row r="210" spans="1:17" ht="21" customHeight="1" x14ac:dyDescent="0.2">
      <c r="A210" s="149" t="s">
        <v>373</v>
      </c>
      <c r="B210" s="149"/>
      <c r="C210" s="151" t="s">
        <v>374</v>
      </c>
      <c r="D210" s="152"/>
      <c r="E210" s="52">
        <f>'Pay App 6'!E210</f>
        <v>0</v>
      </c>
      <c r="F210" s="45"/>
      <c r="G210" s="65">
        <f>'Pay App 6'!G210+F210</f>
        <v>0</v>
      </c>
      <c r="H210" s="188">
        <f>'Pay App 6'!K210</f>
        <v>0</v>
      </c>
      <c r="I210" s="189"/>
      <c r="J210" s="55"/>
      <c r="K210" s="33">
        <f t="shared" si="4"/>
        <v>0</v>
      </c>
      <c r="L210" s="68">
        <f t="shared" si="7"/>
        <v>0</v>
      </c>
      <c r="M210" s="66">
        <f t="shared" si="5"/>
        <v>0</v>
      </c>
      <c r="N210" s="32">
        <f t="shared" si="6"/>
        <v>0</v>
      </c>
      <c r="O210" s="52">
        <f>'Pay App 6'!O210+'Pay App 6'!P210</f>
        <v>0</v>
      </c>
      <c r="P210" s="45"/>
      <c r="Q210" s="66">
        <f>'Pay App 6'!Q210+N210+P210</f>
        <v>0</v>
      </c>
    </row>
    <row r="211" spans="1:17" ht="21" customHeight="1" x14ac:dyDescent="0.2">
      <c r="A211" s="149" t="s">
        <v>375</v>
      </c>
      <c r="B211" s="149"/>
      <c r="C211" s="149" t="s">
        <v>376</v>
      </c>
      <c r="D211" s="150"/>
      <c r="E211" s="52">
        <f>'Pay App 6'!E211</f>
        <v>0</v>
      </c>
      <c r="F211" s="45"/>
      <c r="G211" s="65">
        <f>'Pay App 6'!G211+F211</f>
        <v>0</v>
      </c>
      <c r="H211" s="188">
        <f>'Pay App 6'!K211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6'!O211+'Pay App 6'!P211</f>
        <v>0</v>
      </c>
      <c r="P211" s="45"/>
      <c r="Q211" s="66">
        <f>'Pay App 6'!Q211+N211+P211</f>
        <v>0</v>
      </c>
    </row>
    <row r="212" spans="1:17" ht="21" customHeight="1" x14ac:dyDescent="0.2">
      <c r="A212" s="149" t="s">
        <v>377</v>
      </c>
      <c r="B212" s="149"/>
      <c r="C212" s="151" t="s">
        <v>378</v>
      </c>
      <c r="D212" s="152"/>
      <c r="E212" s="52">
        <f>'Pay App 6'!E212</f>
        <v>0</v>
      </c>
      <c r="F212" s="45"/>
      <c r="G212" s="65">
        <f>'Pay App 6'!G212+F212</f>
        <v>0</v>
      </c>
      <c r="H212" s="188">
        <f>'Pay App 6'!K212</f>
        <v>0</v>
      </c>
      <c r="I212" s="189"/>
      <c r="J212" s="55"/>
      <c r="K212" s="33">
        <f t="shared" si="8"/>
        <v>0</v>
      </c>
      <c r="L212" s="68">
        <f t="shared" ref="L212:L241" si="11">IF(ISERROR(K212/G212),0,K212/G212)</f>
        <v>0</v>
      </c>
      <c r="M212" s="66">
        <f t="shared" si="9"/>
        <v>0</v>
      </c>
      <c r="N212" s="32">
        <f t="shared" si="10"/>
        <v>0</v>
      </c>
      <c r="O212" s="52">
        <f>'Pay App 6'!O212+'Pay App 6'!P212</f>
        <v>0</v>
      </c>
      <c r="P212" s="45"/>
      <c r="Q212" s="66">
        <f>'Pay App 6'!Q212+N212+P212</f>
        <v>0</v>
      </c>
    </row>
    <row r="213" spans="1:17" ht="21" customHeight="1" x14ac:dyDescent="0.2">
      <c r="A213" s="141" t="s">
        <v>379</v>
      </c>
      <c r="B213" s="141"/>
      <c r="C213" s="141" t="s">
        <v>380</v>
      </c>
      <c r="D213" s="142"/>
      <c r="E213" s="52">
        <f>'Pay App 6'!E213</f>
        <v>0</v>
      </c>
      <c r="F213" s="45"/>
      <c r="G213" s="65">
        <f>'Pay App 6'!G213+F213</f>
        <v>0</v>
      </c>
      <c r="H213" s="188">
        <f>'Pay App 6'!K213</f>
        <v>0</v>
      </c>
      <c r="I213" s="189"/>
      <c r="J213" s="55"/>
      <c r="K213" s="33">
        <f t="shared" si="8"/>
        <v>0</v>
      </c>
      <c r="L213" s="68">
        <f t="shared" si="11"/>
        <v>0</v>
      </c>
      <c r="M213" s="66">
        <f t="shared" si="9"/>
        <v>0</v>
      </c>
      <c r="N213" s="32">
        <f t="shared" si="10"/>
        <v>0</v>
      </c>
      <c r="O213" s="52">
        <f>'Pay App 6'!O213+'Pay App 6'!P213</f>
        <v>0</v>
      </c>
      <c r="P213" s="45"/>
      <c r="Q213" s="66">
        <f>'Pay App 6'!Q213+N213+P213</f>
        <v>0</v>
      </c>
    </row>
    <row r="214" spans="1:17" ht="21" customHeight="1" x14ac:dyDescent="0.2">
      <c r="A214" s="149" t="s">
        <v>381</v>
      </c>
      <c r="B214" s="149"/>
      <c r="C214" s="151" t="s">
        <v>382</v>
      </c>
      <c r="D214" s="152"/>
      <c r="E214" s="52">
        <f>'Pay App 6'!E214</f>
        <v>0</v>
      </c>
      <c r="F214" s="45"/>
      <c r="G214" s="65">
        <f>'Pay App 6'!G214+F214</f>
        <v>0</v>
      </c>
      <c r="H214" s="188">
        <f>'Pay App 6'!K214</f>
        <v>0</v>
      </c>
      <c r="I214" s="189"/>
      <c r="J214" s="55"/>
      <c r="K214" s="33">
        <f t="shared" si="8"/>
        <v>0</v>
      </c>
      <c r="L214" s="68">
        <f t="shared" si="11"/>
        <v>0</v>
      </c>
      <c r="M214" s="66">
        <f t="shared" si="9"/>
        <v>0</v>
      </c>
      <c r="N214" s="32">
        <f t="shared" si="10"/>
        <v>0</v>
      </c>
      <c r="O214" s="52">
        <f>'Pay App 6'!O214+'Pay App 6'!P214</f>
        <v>0</v>
      </c>
      <c r="P214" s="45"/>
      <c r="Q214" s="66">
        <f>'Pay App 6'!Q214+N214+P214</f>
        <v>0</v>
      </c>
    </row>
    <row r="215" spans="1:17" ht="21" customHeight="1" x14ac:dyDescent="0.2">
      <c r="A215" s="149" t="s">
        <v>383</v>
      </c>
      <c r="B215" s="149"/>
      <c r="C215" s="149" t="s">
        <v>384</v>
      </c>
      <c r="D215" s="150"/>
      <c r="E215" s="52">
        <f>'Pay App 6'!E215</f>
        <v>0</v>
      </c>
      <c r="F215" s="45"/>
      <c r="G215" s="65">
        <f>'Pay App 6'!G215+F215</f>
        <v>0</v>
      </c>
      <c r="H215" s="188">
        <f>'Pay App 6'!K215</f>
        <v>0</v>
      </c>
      <c r="I215" s="189"/>
      <c r="J215" s="55"/>
      <c r="K215" s="33">
        <f t="shared" si="8"/>
        <v>0</v>
      </c>
      <c r="L215" s="68">
        <f t="shared" si="11"/>
        <v>0</v>
      </c>
      <c r="M215" s="66">
        <f t="shared" si="9"/>
        <v>0</v>
      </c>
      <c r="N215" s="32">
        <f t="shared" si="10"/>
        <v>0</v>
      </c>
      <c r="O215" s="52">
        <f>'Pay App 6'!O215+'Pay App 6'!P215</f>
        <v>0</v>
      </c>
      <c r="P215" s="45"/>
      <c r="Q215" s="66">
        <f>'Pay App 6'!Q215+N215+P215</f>
        <v>0</v>
      </c>
    </row>
    <row r="216" spans="1:17" ht="21" customHeight="1" x14ac:dyDescent="0.2">
      <c r="A216" s="149" t="s">
        <v>385</v>
      </c>
      <c r="B216" s="149"/>
      <c r="C216" s="149" t="s">
        <v>386</v>
      </c>
      <c r="D216" s="150"/>
      <c r="E216" s="52">
        <f>'Pay App 6'!E216</f>
        <v>0</v>
      </c>
      <c r="F216" s="45"/>
      <c r="G216" s="65">
        <f>'Pay App 6'!G216+F216</f>
        <v>0</v>
      </c>
      <c r="H216" s="188">
        <f>'Pay App 6'!K216</f>
        <v>0</v>
      </c>
      <c r="I216" s="189"/>
      <c r="J216" s="55"/>
      <c r="K216" s="33">
        <f t="shared" si="8"/>
        <v>0</v>
      </c>
      <c r="L216" s="68">
        <f t="shared" si="11"/>
        <v>0</v>
      </c>
      <c r="M216" s="66">
        <f t="shared" si="9"/>
        <v>0</v>
      </c>
      <c r="N216" s="32">
        <f t="shared" si="10"/>
        <v>0</v>
      </c>
      <c r="O216" s="52">
        <f>'Pay App 6'!O216+'Pay App 6'!P216</f>
        <v>0</v>
      </c>
      <c r="P216" s="45"/>
      <c r="Q216" s="66">
        <f>'Pay App 6'!Q216+N216+P216</f>
        <v>0</v>
      </c>
    </row>
    <row r="217" spans="1:17" ht="21" customHeight="1" x14ac:dyDescent="0.2">
      <c r="A217" s="149" t="s">
        <v>387</v>
      </c>
      <c r="B217" s="149"/>
      <c r="C217" s="149" t="s">
        <v>388</v>
      </c>
      <c r="D217" s="150"/>
      <c r="E217" s="52">
        <f>'Pay App 6'!E217</f>
        <v>0</v>
      </c>
      <c r="F217" s="45"/>
      <c r="G217" s="65">
        <f>'Pay App 6'!G217+F217</f>
        <v>0</v>
      </c>
      <c r="H217" s="188">
        <f>'Pay App 6'!K217</f>
        <v>0</v>
      </c>
      <c r="I217" s="189"/>
      <c r="J217" s="55"/>
      <c r="K217" s="33">
        <f t="shared" si="8"/>
        <v>0</v>
      </c>
      <c r="L217" s="68">
        <f t="shared" si="11"/>
        <v>0</v>
      </c>
      <c r="M217" s="66">
        <f>G217-K217</f>
        <v>0</v>
      </c>
      <c r="N217" s="32">
        <f t="shared" si="10"/>
        <v>0</v>
      </c>
      <c r="O217" s="52">
        <f>'Pay App 6'!O217+'Pay App 6'!P217</f>
        <v>0</v>
      </c>
      <c r="P217" s="45"/>
      <c r="Q217" s="66">
        <f>'Pay App 6'!Q217+N217+P217</f>
        <v>0</v>
      </c>
    </row>
    <row r="218" spans="1:17" ht="21" customHeight="1" x14ac:dyDescent="0.2">
      <c r="A218" s="149" t="s">
        <v>389</v>
      </c>
      <c r="B218" s="149"/>
      <c r="C218" s="151" t="s">
        <v>390</v>
      </c>
      <c r="D218" s="152"/>
      <c r="E218" s="52">
        <f>'Pay App 6'!E218</f>
        <v>0</v>
      </c>
      <c r="F218" s="45"/>
      <c r="G218" s="65">
        <f>'Pay App 6'!G218+F218</f>
        <v>0</v>
      </c>
      <c r="H218" s="188">
        <f>'Pay App 6'!K218</f>
        <v>0</v>
      </c>
      <c r="I218" s="189"/>
      <c r="J218" s="55"/>
      <c r="K218" s="33">
        <f t="shared" si="8"/>
        <v>0</v>
      </c>
      <c r="L218" s="68">
        <f t="shared" si="11"/>
        <v>0</v>
      </c>
      <c r="M218" s="66">
        <f t="shared" si="9"/>
        <v>0</v>
      </c>
      <c r="N218" s="32">
        <f t="shared" si="10"/>
        <v>0</v>
      </c>
      <c r="O218" s="52">
        <f>'Pay App 6'!O218+'Pay App 6'!P218</f>
        <v>0</v>
      </c>
      <c r="P218" s="45"/>
      <c r="Q218" s="66">
        <f>'Pay App 6'!Q218+N218+P218</f>
        <v>0</v>
      </c>
    </row>
    <row r="219" spans="1:17" ht="21" customHeight="1" x14ac:dyDescent="0.2">
      <c r="A219" s="141" t="s">
        <v>391</v>
      </c>
      <c r="B219" s="141"/>
      <c r="C219" s="141" t="s">
        <v>392</v>
      </c>
      <c r="D219" s="142"/>
      <c r="E219" s="52">
        <f>'Pay App 6'!E219</f>
        <v>0</v>
      </c>
      <c r="F219" s="45"/>
      <c r="G219" s="65">
        <f>'Pay App 6'!G219+F219</f>
        <v>0</v>
      </c>
      <c r="H219" s="188">
        <f>'Pay App 6'!K219</f>
        <v>0</v>
      </c>
      <c r="I219" s="189"/>
      <c r="J219" s="55"/>
      <c r="K219" s="33">
        <f t="shared" si="8"/>
        <v>0</v>
      </c>
      <c r="L219" s="68">
        <f t="shared" si="11"/>
        <v>0</v>
      </c>
      <c r="M219" s="66">
        <f t="shared" si="9"/>
        <v>0</v>
      </c>
      <c r="N219" s="32">
        <f t="shared" si="10"/>
        <v>0</v>
      </c>
      <c r="O219" s="52">
        <f>'Pay App 6'!O219+'Pay App 6'!P219</f>
        <v>0</v>
      </c>
      <c r="P219" s="45"/>
      <c r="Q219" s="66">
        <f>'Pay App 6'!Q219+N219+P219</f>
        <v>0</v>
      </c>
    </row>
    <row r="220" spans="1:17" ht="21" customHeight="1" x14ac:dyDescent="0.2">
      <c r="A220" s="149" t="s">
        <v>393</v>
      </c>
      <c r="B220" s="149"/>
      <c r="C220" s="149" t="s">
        <v>394</v>
      </c>
      <c r="D220" s="150"/>
      <c r="E220" s="52">
        <f>'Pay App 6'!E220</f>
        <v>0</v>
      </c>
      <c r="F220" s="45"/>
      <c r="G220" s="65">
        <f>'Pay App 6'!G220+F220</f>
        <v>0</v>
      </c>
      <c r="H220" s="188">
        <f>'Pay App 6'!K220</f>
        <v>0</v>
      </c>
      <c r="I220" s="189"/>
      <c r="J220" s="55"/>
      <c r="K220" s="33">
        <f t="shared" si="8"/>
        <v>0</v>
      </c>
      <c r="L220" s="68">
        <f t="shared" si="11"/>
        <v>0</v>
      </c>
      <c r="M220" s="66">
        <f t="shared" si="9"/>
        <v>0</v>
      </c>
      <c r="N220" s="32">
        <f t="shared" si="10"/>
        <v>0</v>
      </c>
      <c r="O220" s="52">
        <f>'Pay App 6'!O220+'Pay App 6'!P220</f>
        <v>0</v>
      </c>
      <c r="P220" s="45"/>
      <c r="Q220" s="66">
        <f>'Pay App 6'!Q220+N220+P220</f>
        <v>0</v>
      </c>
    </row>
    <row r="221" spans="1:17" ht="21" customHeight="1" x14ac:dyDescent="0.2">
      <c r="A221" s="141" t="s">
        <v>395</v>
      </c>
      <c r="B221" s="141"/>
      <c r="C221" s="141" t="s">
        <v>396</v>
      </c>
      <c r="D221" s="142"/>
      <c r="E221" s="52">
        <f>'Pay App 6'!E221</f>
        <v>0</v>
      </c>
      <c r="F221" s="45"/>
      <c r="G221" s="65">
        <f>'Pay App 6'!G221+F221</f>
        <v>0</v>
      </c>
      <c r="H221" s="188">
        <f>'Pay App 6'!K221</f>
        <v>0</v>
      </c>
      <c r="I221" s="189"/>
      <c r="J221" s="55"/>
      <c r="K221" s="33">
        <f t="shared" si="8"/>
        <v>0</v>
      </c>
      <c r="L221" s="68">
        <f t="shared" si="11"/>
        <v>0</v>
      </c>
      <c r="M221" s="66">
        <f t="shared" si="9"/>
        <v>0</v>
      </c>
      <c r="N221" s="32">
        <f t="shared" si="10"/>
        <v>0</v>
      </c>
      <c r="O221" s="52">
        <f>'Pay App 6'!O221+'Pay App 6'!P221</f>
        <v>0</v>
      </c>
      <c r="P221" s="45"/>
      <c r="Q221" s="66">
        <f>'Pay App 6'!Q221+N221+P221</f>
        <v>0</v>
      </c>
    </row>
    <row r="222" spans="1:17" ht="21" customHeight="1" x14ac:dyDescent="0.2">
      <c r="A222" s="149" t="s">
        <v>397</v>
      </c>
      <c r="B222" s="149"/>
      <c r="C222" s="149" t="s">
        <v>398</v>
      </c>
      <c r="D222" s="150"/>
      <c r="E222" s="52">
        <f>'Pay App 6'!E222</f>
        <v>0</v>
      </c>
      <c r="F222" s="45"/>
      <c r="G222" s="65">
        <f>'Pay App 6'!G222+F222</f>
        <v>0</v>
      </c>
      <c r="H222" s="188">
        <f>'Pay App 6'!K222</f>
        <v>0</v>
      </c>
      <c r="I222" s="189"/>
      <c r="J222" s="55"/>
      <c r="K222" s="33">
        <f t="shared" si="8"/>
        <v>0</v>
      </c>
      <c r="L222" s="68">
        <f t="shared" si="11"/>
        <v>0</v>
      </c>
      <c r="M222" s="66">
        <f t="shared" si="9"/>
        <v>0</v>
      </c>
      <c r="N222" s="32">
        <f t="shared" si="10"/>
        <v>0</v>
      </c>
      <c r="O222" s="52">
        <f>'Pay App 6'!O222+'Pay App 6'!P222</f>
        <v>0</v>
      </c>
      <c r="P222" s="45"/>
      <c r="Q222" s="66">
        <f>'Pay App 6'!Q222+N222+P222</f>
        <v>0</v>
      </c>
    </row>
    <row r="223" spans="1:17" ht="21" customHeight="1" x14ac:dyDescent="0.2">
      <c r="A223" s="149" t="s">
        <v>399</v>
      </c>
      <c r="B223" s="149"/>
      <c r="C223" s="149" t="s">
        <v>400</v>
      </c>
      <c r="D223" s="150"/>
      <c r="E223" s="52">
        <f>'Pay App 6'!E223</f>
        <v>0</v>
      </c>
      <c r="F223" s="45"/>
      <c r="G223" s="65">
        <f>'Pay App 6'!G223+F223</f>
        <v>0</v>
      </c>
      <c r="H223" s="188">
        <f>'Pay App 6'!K223</f>
        <v>0</v>
      </c>
      <c r="I223" s="189"/>
      <c r="J223" s="55"/>
      <c r="K223" s="33">
        <f t="shared" si="8"/>
        <v>0</v>
      </c>
      <c r="L223" s="68">
        <f t="shared" si="11"/>
        <v>0</v>
      </c>
      <c r="M223" s="66">
        <f t="shared" si="9"/>
        <v>0</v>
      </c>
      <c r="N223" s="32">
        <f t="shared" si="10"/>
        <v>0</v>
      </c>
      <c r="O223" s="52">
        <f>'Pay App 6'!O223+'Pay App 6'!P223</f>
        <v>0</v>
      </c>
      <c r="P223" s="45"/>
      <c r="Q223" s="66">
        <f>'Pay App 6'!Q223+N223+P223</f>
        <v>0</v>
      </c>
    </row>
    <row r="224" spans="1:17" ht="21" customHeight="1" x14ac:dyDescent="0.2">
      <c r="A224" s="149" t="s">
        <v>401</v>
      </c>
      <c r="B224" s="149"/>
      <c r="C224" s="149" t="s">
        <v>402</v>
      </c>
      <c r="D224" s="150"/>
      <c r="E224" s="52">
        <f>'Pay App 6'!E224</f>
        <v>0</v>
      </c>
      <c r="F224" s="45"/>
      <c r="G224" s="65">
        <f>'Pay App 6'!G224+F224</f>
        <v>0</v>
      </c>
      <c r="H224" s="188">
        <f>'Pay App 6'!K224</f>
        <v>0</v>
      </c>
      <c r="I224" s="189"/>
      <c r="J224" s="55"/>
      <c r="K224" s="33">
        <f t="shared" si="8"/>
        <v>0</v>
      </c>
      <c r="L224" s="68">
        <f t="shared" si="11"/>
        <v>0</v>
      </c>
      <c r="M224" s="66">
        <f t="shared" si="9"/>
        <v>0</v>
      </c>
      <c r="N224" s="32">
        <f t="shared" si="10"/>
        <v>0</v>
      </c>
      <c r="O224" s="52">
        <f>'Pay App 6'!O224+'Pay App 6'!P224</f>
        <v>0</v>
      </c>
      <c r="P224" s="45"/>
      <c r="Q224" s="66">
        <f>'Pay App 6'!Q224+N224+P224</f>
        <v>0</v>
      </c>
    </row>
    <row r="225" spans="1:17" ht="21" customHeight="1" x14ac:dyDescent="0.2">
      <c r="A225" s="149" t="s">
        <v>403</v>
      </c>
      <c r="B225" s="149"/>
      <c r="C225" s="149" t="s">
        <v>404</v>
      </c>
      <c r="D225" s="150"/>
      <c r="E225" s="52">
        <f>'Pay App 6'!E225</f>
        <v>0</v>
      </c>
      <c r="F225" s="45"/>
      <c r="G225" s="65">
        <f>'Pay App 6'!G225+F225</f>
        <v>0</v>
      </c>
      <c r="H225" s="188">
        <f>'Pay App 6'!K225</f>
        <v>0</v>
      </c>
      <c r="I225" s="189"/>
      <c r="J225" s="55"/>
      <c r="K225" s="33">
        <f t="shared" si="8"/>
        <v>0</v>
      </c>
      <c r="L225" s="68">
        <f t="shared" si="11"/>
        <v>0</v>
      </c>
      <c r="M225" s="66">
        <f t="shared" si="9"/>
        <v>0</v>
      </c>
      <c r="N225" s="32">
        <f t="shared" si="10"/>
        <v>0</v>
      </c>
      <c r="O225" s="52">
        <f>'Pay App 6'!O225+'Pay App 6'!P225</f>
        <v>0</v>
      </c>
      <c r="P225" s="45"/>
      <c r="Q225" s="66">
        <f>'Pay App 6'!Q225+N225+P225</f>
        <v>0</v>
      </c>
    </row>
    <row r="226" spans="1:17" ht="21" customHeight="1" x14ac:dyDescent="0.2">
      <c r="A226" s="141" t="s">
        <v>405</v>
      </c>
      <c r="B226" s="141"/>
      <c r="C226" s="141" t="s">
        <v>406</v>
      </c>
      <c r="D226" s="142"/>
      <c r="E226" s="52">
        <f>'Pay App 6'!E226</f>
        <v>0</v>
      </c>
      <c r="F226" s="45"/>
      <c r="G226" s="65">
        <f>'Pay App 6'!G226+F226</f>
        <v>0</v>
      </c>
      <c r="H226" s="188">
        <f>'Pay App 6'!K226</f>
        <v>0</v>
      </c>
      <c r="I226" s="189"/>
      <c r="J226" s="55"/>
      <c r="K226" s="33">
        <f t="shared" si="8"/>
        <v>0</v>
      </c>
      <c r="L226" s="68">
        <f t="shared" si="11"/>
        <v>0</v>
      </c>
      <c r="M226" s="66">
        <f t="shared" si="9"/>
        <v>0</v>
      </c>
      <c r="N226" s="32">
        <f t="shared" si="10"/>
        <v>0</v>
      </c>
      <c r="O226" s="52">
        <f>'Pay App 6'!O226+'Pay App 6'!P226</f>
        <v>0</v>
      </c>
      <c r="P226" s="45"/>
      <c r="Q226" s="66">
        <f>'Pay App 6'!Q226+N226+P226</f>
        <v>0</v>
      </c>
    </row>
    <row r="227" spans="1:17" ht="21" customHeight="1" x14ac:dyDescent="0.2">
      <c r="A227" s="149" t="s">
        <v>407</v>
      </c>
      <c r="B227" s="149"/>
      <c r="C227" s="149" t="s">
        <v>408</v>
      </c>
      <c r="D227" s="150"/>
      <c r="E227" s="52">
        <f>'Pay App 6'!E227</f>
        <v>0</v>
      </c>
      <c r="F227" s="45"/>
      <c r="G227" s="65">
        <f>'Pay App 6'!G227+F227</f>
        <v>0</v>
      </c>
      <c r="H227" s="188">
        <f>'Pay App 6'!K227</f>
        <v>0</v>
      </c>
      <c r="I227" s="189"/>
      <c r="J227" s="55"/>
      <c r="K227" s="33">
        <f t="shared" si="8"/>
        <v>0</v>
      </c>
      <c r="L227" s="68">
        <f t="shared" si="11"/>
        <v>0</v>
      </c>
      <c r="M227" s="66">
        <f t="shared" si="9"/>
        <v>0</v>
      </c>
      <c r="N227" s="32">
        <f t="shared" si="10"/>
        <v>0</v>
      </c>
      <c r="O227" s="52">
        <f>'Pay App 6'!O227+'Pay App 6'!P227</f>
        <v>0</v>
      </c>
      <c r="P227" s="45"/>
      <c r="Q227" s="66">
        <f>'Pay App 6'!Q227+N227+P227</f>
        <v>0</v>
      </c>
    </row>
    <row r="228" spans="1:17" ht="21" customHeight="1" x14ac:dyDescent="0.2">
      <c r="A228" s="149" t="s">
        <v>409</v>
      </c>
      <c r="B228" s="149"/>
      <c r="C228" s="149" t="s">
        <v>410</v>
      </c>
      <c r="D228" s="150"/>
      <c r="E228" s="52">
        <f>'Pay App 6'!E228</f>
        <v>0</v>
      </c>
      <c r="F228" s="45"/>
      <c r="G228" s="65">
        <f>'Pay App 6'!G228+F228</f>
        <v>0</v>
      </c>
      <c r="H228" s="188">
        <f>'Pay App 6'!K228</f>
        <v>0</v>
      </c>
      <c r="I228" s="189"/>
      <c r="J228" s="55"/>
      <c r="K228" s="33">
        <f t="shared" si="8"/>
        <v>0</v>
      </c>
      <c r="L228" s="68">
        <f t="shared" si="11"/>
        <v>0</v>
      </c>
      <c r="M228" s="66">
        <f t="shared" si="9"/>
        <v>0</v>
      </c>
      <c r="N228" s="32">
        <f t="shared" si="10"/>
        <v>0</v>
      </c>
      <c r="O228" s="52">
        <f>'Pay App 6'!O228+'Pay App 6'!P228</f>
        <v>0</v>
      </c>
      <c r="P228" s="45"/>
      <c r="Q228" s="66">
        <f>'Pay App 6'!Q228+N228+P228</f>
        <v>0</v>
      </c>
    </row>
    <row r="229" spans="1:17" ht="21" customHeight="1" x14ac:dyDescent="0.2">
      <c r="A229" s="149" t="s">
        <v>411</v>
      </c>
      <c r="B229" s="149"/>
      <c r="C229" s="149" t="s">
        <v>412</v>
      </c>
      <c r="D229" s="150"/>
      <c r="E229" s="52">
        <f>'Pay App 6'!E229</f>
        <v>0</v>
      </c>
      <c r="F229" s="45"/>
      <c r="G229" s="65">
        <f>'Pay App 6'!G229+F229</f>
        <v>0</v>
      </c>
      <c r="H229" s="188">
        <f>'Pay App 6'!K229</f>
        <v>0</v>
      </c>
      <c r="I229" s="189"/>
      <c r="J229" s="55"/>
      <c r="K229" s="33">
        <f t="shared" si="8"/>
        <v>0</v>
      </c>
      <c r="L229" s="68">
        <f t="shared" si="11"/>
        <v>0</v>
      </c>
      <c r="M229" s="66">
        <f t="shared" si="9"/>
        <v>0</v>
      </c>
      <c r="N229" s="32">
        <f t="shared" si="10"/>
        <v>0</v>
      </c>
      <c r="O229" s="52">
        <f>'Pay App 6'!O229+'Pay App 6'!P229</f>
        <v>0</v>
      </c>
      <c r="P229" s="45"/>
      <c r="Q229" s="66">
        <f>'Pay App 6'!Q229+N229+P229</f>
        <v>0</v>
      </c>
    </row>
    <row r="230" spans="1:17" ht="21" customHeight="1" x14ac:dyDescent="0.2">
      <c r="A230" s="149" t="s">
        <v>413</v>
      </c>
      <c r="B230" s="149"/>
      <c r="C230" s="149" t="s">
        <v>414</v>
      </c>
      <c r="D230" s="150"/>
      <c r="E230" s="52">
        <f>'Pay App 6'!E230</f>
        <v>0</v>
      </c>
      <c r="F230" s="45"/>
      <c r="G230" s="65">
        <f>'Pay App 6'!G230+F230</f>
        <v>0</v>
      </c>
      <c r="H230" s="188">
        <f>'Pay App 6'!K230</f>
        <v>0</v>
      </c>
      <c r="I230" s="189"/>
      <c r="J230" s="55"/>
      <c r="K230" s="33">
        <f t="shared" si="8"/>
        <v>0</v>
      </c>
      <c r="L230" s="68">
        <f t="shared" si="11"/>
        <v>0</v>
      </c>
      <c r="M230" s="66">
        <f t="shared" si="9"/>
        <v>0</v>
      </c>
      <c r="N230" s="32">
        <f t="shared" si="10"/>
        <v>0</v>
      </c>
      <c r="O230" s="52">
        <f>'Pay App 6'!O230+'Pay App 6'!P230</f>
        <v>0</v>
      </c>
      <c r="P230" s="45"/>
      <c r="Q230" s="66">
        <f>'Pay App 6'!Q230+N230+P230</f>
        <v>0</v>
      </c>
    </row>
    <row r="231" spans="1:17" ht="21" customHeight="1" x14ac:dyDescent="0.2">
      <c r="A231" s="149" t="s">
        <v>415</v>
      </c>
      <c r="B231" s="149"/>
      <c r="C231" s="149" t="s">
        <v>416</v>
      </c>
      <c r="D231" s="150"/>
      <c r="E231" s="52">
        <f>'Pay App 6'!E231</f>
        <v>0</v>
      </c>
      <c r="F231" s="45"/>
      <c r="G231" s="65">
        <f>'Pay App 6'!G231+F231</f>
        <v>0</v>
      </c>
      <c r="H231" s="188">
        <f>'Pay App 6'!K231</f>
        <v>0</v>
      </c>
      <c r="I231" s="189"/>
      <c r="J231" s="55"/>
      <c r="K231" s="33">
        <f t="shared" si="8"/>
        <v>0</v>
      </c>
      <c r="L231" s="68">
        <f t="shared" si="11"/>
        <v>0</v>
      </c>
      <c r="M231" s="66">
        <f t="shared" si="9"/>
        <v>0</v>
      </c>
      <c r="N231" s="32">
        <f t="shared" si="10"/>
        <v>0</v>
      </c>
      <c r="O231" s="52">
        <f>'Pay App 6'!O231+'Pay App 6'!P231</f>
        <v>0</v>
      </c>
      <c r="P231" s="45"/>
      <c r="Q231" s="66">
        <f>'Pay App 6'!Q231+N231+P231</f>
        <v>0</v>
      </c>
    </row>
    <row r="232" spans="1:17" ht="21" customHeight="1" x14ac:dyDescent="0.2">
      <c r="A232" s="141" t="s">
        <v>417</v>
      </c>
      <c r="B232" s="141"/>
      <c r="C232" s="141" t="s">
        <v>418</v>
      </c>
      <c r="D232" s="142"/>
      <c r="E232" s="52">
        <f>'Pay App 6'!E232</f>
        <v>0</v>
      </c>
      <c r="F232" s="45"/>
      <c r="G232" s="65">
        <f>'Pay App 6'!G232+F232</f>
        <v>0</v>
      </c>
      <c r="H232" s="188">
        <f>'Pay App 6'!K232</f>
        <v>0</v>
      </c>
      <c r="I232" s="189"/>
      <c r="J232" s="55"/>
      <c r="K232" s="33">
        <f t="shared" si="8"/>
        <v>0</v>
      </c>
      <c r="L232" s="68">
        <f t="shared" si="11"/>
        <v>0</v>
      </c>
      <c r="M232" s="66">
        <f t="shared" si="9"/>
        <v>0</v>
      </c>
      <c r="N232" s="32">
        <f t="shared" si="10"/>
        <v>0</v>
      </c>
      <c r="O232" s="52">
        <f>'Pay App 6'!O232+'Pay App 6'!P232</f>
        <v>0</v>
      </c>
      <c r="P232" s="45"/>
      <c r="Q232" s="66">
        <f>'Pay App 6'!Q232+N232+P232</f>
        <v>0</v>
      </c>
    </row>
    <row r="233" spans="1:17" ht="21" customHeight="1" x14ac:dyDescent="0.2">
      <c r="A233" s="149" t="s">
        <v>419</v>
      </c>
      <c r="B233" s="149"/>
      <c r="C233" s="149" t="s">
        <v>420</v>
      </c>
      <c r="D233" s="150"/>
      <c r="E233" s="52">
        <f>'Pay App 6'!E233</f>
        <v>0</v>
      </c>
      <c r="F233" s="45"/>
      <c r="G233" s="65">
        <f>'Pay App 6'!G233+F233</f>
        <v>0</v>
      </c>
      <c r="H233" s="188">
        <f>'Pay App 6'!K233</f>
        <v>0</v>
      </c>
      <c r="I233" s="189"/>
      <c r="J233" s="55"/>
      <c r="K233" s="33">
        <f t="shared" si="8"/>
        <v>0</v>
      </c>
      <c r="L233" s="68">
        <f t="shared" si="11"/>
        <v>0</v>
      </c>
      <c r="M233" s="66">
        <f t="shared" si="9"/>
        <v>0</v>
      </c>
      <c r="N233" s="32">
        <f t="shared" si="10"/>
        <v>0</v>
      </c>
      <c r="O233" s="52">
        <f>'Pay App 6'!O233+'Pay App 6'!P233</f>
        <v>0</v>
      </c>
      <c r="P233" s="45"/>
      <c r="Q233" s="66">
        <f>'Pay App 6'!Q233+N233+P233</f>
        <v>0</v>
      </c>
    </row>
    <row r="234" spans="1:17" ht="21" customHeight="1" x14ac:dyDescent="0.2">
      <c r="A234" s="149" t="s">
        <v>421</v>
      </c>
      <c r="B234" s="149"/>
      <c r="C234" s="149" t="s">
        <v>422</v>
      </c>
      <c r="D234" s="150"/>
      <c r="E234" s="52">
        <f>'Pay App 6'!E234</f>
        <v>0</v>
      </c>
      <c r="F234" s="45"/>
      <c r="G234" s="65">
        <f>'Pay App 6'!G234+F234</f>
        <v>0</v>
      </c>
      <c r="H234" s="188">
        <f>'Pay App 6'!K234</f>
        <v>0</v>
      </c>
      <c r="I234" s="189"/>
      <c r="J234" s="55"/>
      <c r="K234" s="33">
        <f t="shared" si="8"/>
        <v>0</v>
      </c>
      <c r="L234" s="68">
        <f t="shared" si="11"/>
        <v>0</v>
      </c>
      <c r="M234" s="66">
        <f t="shared" si="9"/>
        <v>0</v>
      </c>
      <c r="N234" s="32">
        <f t="shared" si="10"/>
        <v>0</v>
      </c>
      <c r="O234" s="52">
        <f>'Pay App 6'!O234+'Pay App 6'!P234</f>
        <v>0</v>
      </c>
      <c r="P234" s="45"/>
      <c r="Q234" s="66">
        <f>'Pay App 6'!Q234+N234+P234</f>
        <v>0</v>
      </c>
    </row>
    <row r="235" spans="1:17" ht="21" customHeight="1" x14ac:dyDescent="0.2">
      <c r="A235" s="149" t="s">
        <v>423</v>
      </c>
      <c r="B235" s="149"/>
      <c r="C235" s="149" t="s">
        <v>424</v>
      </c>
      <c r="D235" s="150"/>
      <c r="E235" s="52">
        <f>'Pay App 6'!E235</f>
        <v>0</v>
      </c>
      <c r="F235" s="45"/>
      <c r="G235" s="65">
        <f>'Pay App 6'!G235+F235</f>
        <v>0</v>
      </c>
      <c r="H235" s="188">
        <f>'Pay App 6'!K235</f>
        <v>0</v>
      </c>
      <c r="I235" s="189"/>
      <c r="J235" s="55"/>
      <c r="K235" s="33">
        <f t="shared" si="8"/>
        <v>0</v>
      </c>
      <c r="L235" s="68">
        <f t="shared" si="11"/>
        <v>0</v>
      </c>
      <c r="M235" s="66">
        <f t="shared" si="9"/>
        <v>0</v>
      </c>
      <c r="N235" s="32">
        <f t="shared" si="10"/>
        <v>0</v>
      </c>
      <c r="O235" s="52">
        <f>'Pay App 6'!O235+'Pay App 6'!P235</f>
        <v>0</v>
      </c>
      <c r="P235" s="45"/>
      <c r="Q235" s="66">
        <f>'Pay App 6'!Q235+N235+P235</f>
        <v>0</v>
      </c>
    </row>
    <row r="236" spans="1:17" ht="21" customHeight="1" x14ac:dyDescent="0.2">
      <c r="A236" s="149" t="s">
        <v>425</v>
      </c>
      <c r="B236" s="149"/>
      <c r="C236" s="149" t="s">
        <v>426</v>
      </c>
      <c r="D236" s="150"/>
      <c r="E236" s="52">
        <f>'Pay App 6'!E236</f>
        <v>0</v>
      </c>
      <c r="F236" s="45"/>
      <c r="G236" s="65">
        <f>'Pay App 6'!G236+F236</f>
        <v>0</v>
      </c>
      <c r="H236" s="188">
        <f>'Pay App 6'!K236</f>
        <v>0</v>
      </c>
      <c r="I236" s="189"/>
      <c r="J236" s="55"/>
      <c r="K236" s="33">
        <f t="shared" si="8"/>
        <v>0</v>
      </c>
      <c r="L236" s="68">
        <f t="shared" si="11"/>
        <v>0</v>
      </c>
      <c r="M236" s="66">
        <f t="shared" si="9"/>
        <v>0</v>
      </c>
      <c r="N236" s="32">
        <f t="shared" si="10"/>
        <v>0</v>
      </c>
      <c r="O236" s="52">
        <f>'Pay App 6'!O236+'Pay App 6'!P236</f>
        <v>0</v>
      </c>
      <c r="P236" s="45"/>
      <c r="Q236" s="66">
        <f>'Pay App 6'!Q236+N236+P236</f>
        <v>0</v>
      </c>
    </row>
    <row r="237" spans="1:17" ht="21" customHeight="1" x14ac:dyDescent="0.2">
      <c r="A237" s="149" t="s">
        <v>427</v>
      </c>
      <c r="B237" s="149"/>
      <c r="C237" s="149" t="s">
        <v>428</v>
      </c>
      <c r="D237" s="150"/>
      <c r="E237" s="52">
        <f>'Pay App 6'!E237</f>
        <v>0</v>
      </c>
      <c r="F237" s="45"/>
      <c r="G237" s="65">
        <f>'Pay App 6'!G237+F237</f>
        <v>0</v>
      </c>
      <c r="H237" s="188">
        <f>'Pay App 6'!K237</f>
        <v>0</v>
      </c>
      <c r="I237" s="189"/>
      <c r="J237" s="55"/>
      <c r="K237" s="33">
        <f t="shared" si="8"/>
        <v>0</v>
      </c>
      <c r="L237" s="68">
        <f t="shared" si="11"/>
        <v>0</v>
      </c>
      <c r="M237" s="66">
        <f t="shared" si="9"/>
        <v>0</v>
      </c>
      <c r="N237" s="32">
        <f t="shared" si="10"/>
        <v>0</v>
      </c>
      <c r="O237" s="52">
        <f>'Pay App 6'!O237+'Pay App 6'!P237</f>
        <v>0</v>
      </c>
      <c r="P237" s="45"/>
      <c r="Q237" s="66">
        <f>'Pay App 6'!Q237+N237+P237</f>
        <v>0</v>
      </c>
    </row>
    <row r="238" spans="1:17" ht="21" customHeight="1" x14ac:dyDescent="0.2">
      <c r="A238" s="149" t="s">
        <v>429</v>
      </c>
      <c r="B238" s="149"/>
      <c r="C238" s="149" t="s">
        <v>430</v>
      </c>
      <c r="D238" s="150"/>
      <c r="E238" s="52">
        <f>'Pay App 6'!E238</f>
        <v>0</v>
      </c>
      <c r="F238" s="45"/>
      <c r="G238" s="65">
        <f>'Pay App 6'!G238+F238</f>
        <v>0</v>
      </c>
      <c r="H238" s="188">
        <f>'Pay App 6'!K238</f>
        <v>0</v>
      </c>
      <c r="I238" s="189"/>
      <c r="J238" s="55"/>
      <c r="K238" s="33">
        <f t="shared" si="8"/>
        <v>0</v>
      </c>
      <c r="L238" s="68">
        <f t="shared" si="11"/>
        <v>0</v>
      </c>
      <c r="M238" s="66">
        <f t="shared" si="9"/>
        <v>0</v>
      </c>
      <c r="N238" s="32">
        <f t="shared" si="10"/>
        <v>0</v>
      </c>
      <c r="O238" s="52">
        <f>'Pay App 6'!O238+'Pay App 6'!P238</f>
        <v>0</v>
      </c>
      <c r="P238" s="45"/>
      <c r="Q238" s="66">
        <f>'Pay App 6'!Q238+N238+P238</f>
        <v>0</v>
      </c>
    </row>
    <row r="239" spans="1:17" ht="21" customHeight="1" x14ac:dyDescent="0.2">
      <c r="A239" s="149" t="s">
        <v>431</v>
      </c>
      <c r="B239" s="149"/>
      <c r="C239" s="149" t="s">
        <v>432</v>
      </c>
      <c r="D239" s="150"/>
      <c r="E239" s="52">
        <f>'Pay App 6'!E239</f>
        <v>0</v>
      </c>
      <c r="F239" s="45"/>
      <c r="G239" s="65">
        <f>'Pay App 6'!G239+F239</f>
        <v>0</v>
      </c>
      <c r="H239" s="188">
        <f>'Pay App 6'!K239</f>
        <v>0</v>
      </c>
      <c r="I239" s="189"/>
      <c r="J239" s="55"/>
      <c r="K239" s="33">
        <f t="shared" si="8"/>
        <v>0</v>
      </c>
      <c r="L239" s="68">
        <f t="shared" si="11"/>
        <v>0</v>
      </c>
      <c r="M239" s="66">
        <f t="shared" si="9"/>
        <v>0</v>
      </c>
      <c r="N239" s="32">
        <f t="shared" si="10"/>
        <v>0</v>
      </c>
      <c r="O239" s="52">
        <f>'Pay App 6'!O239+'Pay App 6'!P239</f>
        <v>0</v>
      </c>
      <c r="P239" s="45"/>
      <c r="Q239" s="66">
        <f>'Pay App 6'!Q239+N239+P239</f>
        <v>0</v>
      </c>
    </row>
    <row r="240" spans="1:17" ht="21" customHeight="1" x14ac:dyDescent="0.2">
      <c r="A240" s="141" t="s">
        <v>433</v>
      </c>
      <c r="B240" s="141"/>
      <c r="C240" s="141" t="s">
        <v>434</v>
      </c>
      <c r="D240" s="142"/>
      <c r="E240" s="52">
        <f>'Pay App 6'!E240</f>
        <v>0</v>
      </c>
      <c r="F240" s="45"/>
      <c r="G240" s="66">
        <f>'Pay App 6'!G240+F240</f>
        <v>0</v>
      </c>
      <c r="H240" s="188">
        <f>'Pay App 6'!K240</f>
        <v>0</v>
      </c>
      <c r="I240" s="189"/>
      <c r="J240" s="55"/>
      <c r="K240" s="33">
        <f>H240+J240</f>
        <v>0</v>
      </c>
      <c r="L240" s="69">
        <f t="shared" si="11"/>
        <v>0</v>
      </c>
      <c r="M240" s="66">
        <f>G240-K240</f>
        <v>0</v>
      </c>
      <c r="N240" s="32">
        <f t="shared" si="10"/>
        <v>0</v>
      </c>
      <c r="O240" s="52">
        <f>'Pay App 6'!O240+'Pay App 6'!P240</f>
        <v>0</v>
      </c>
      <c r="P240" s="45"/>
      <c r="Q240" s="66">
        <f>'Pay App 6'!Q240+N240+P240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jt/23QdIaTq9rZdJ8cDBHsQxmsqZ323rlqCi3jFhCcOauFsd04H8JjXex7Hp41zfYcMkgBFneQjwtee7AsFSuA==" saltValue="POAuzrsJw0nahI8xgSx1/w=="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0800-000000000000}"/>
    <dataValidation type="decimal" operator="lessThanOrEqual" allowBlank="1" showInputMessage="1" showErrorMessage="1" errorTitle="Release retention" error="In order to release retention, the number entered into this cell must be negative." sqref="O81:O240" xr:uid="{00000000-0002-0000-08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1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8</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7'!F36+F241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8" t="s">
        <v>54</v>
      </c>
      <c r="B38" s="79" t="s">
        <v>55</v>
      </c>
      <c r="C38" s="79"/>
      <c r="D38" s="79"/>
      <c r="E38" s="80"/>
      <c r="F38" s="81">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8" t="s">
        <v>60</v>
      </c>
      <c r="B44" s="79" t="s">
        <v>61</v>
      </c>
      <c r="C44" s="79"/>
      <c r="D44" s="79"/>
      <c r="E44" s="80"/>
      <c r="F44" s="81">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7'!F51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7'!F55+'Pay App 7'!F57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7'!B62+N241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8.1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8</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7'!E81</f>
        <v>0</v>
      </c>
      <c r="F81" s="44"/>
      <c r="G81" s="64">
        <f>'Pay App 7'!G81+F81</f>
        <v>0</v>
      </c>
      <c r="H81" s="190">
        <f>'Pay App 7'!K81</f>
        <v>0</v>
      </c>
      <c r="I81" s="191"/>
      <c r="J81" s="54"/>
      <c r="K81" s="31">
        <f>H81+J81</f>
        <v>0</v>
      </c>
      <c r="L81" s="67">
        <f>IF(ISERROR(K81/G81),0,K81/G81)</f>
        <v>0</v>
      </c>
      <c r="M81" s="64">
        <f>G81-K81</f>
        <v>0</v>
      </c>
      <c r="N81" s="30">
        <f>IF(MOD(ROUND(ABS(J81*0.05)*10000,0),10)=5,ROUNDDOWN((J81*0.05),2),ROUND((J81*0.05),2))</f>
        <v>0</v>
      </c>
      <c r="O81" s="51">
        <f>'Pay App 7'!O81+'Pay App 7'!P81</f>
        <v>0</v>
      </c>
      <c r="P81" s="44"/>
      <c r="Q81" s="64">
        <f>'Pay App 7'!Q81+N81+P81</f>
        <v>0</v>
      </c>
    </row>
    <row r="82" spans="1:17" ht="21" customHeight="1" x14ac:dyDescent="0.2">
      <c r="A82" s="151" t="s">
        <v>118</v>
      </c>
      <c r="B82" s="151"/>
      <c r="C82" s="151" t="s">
        <v>119</v>
      </c>
      <c r="D82" s="152"/>
      <c r="E82" s="52">
        <f>'Pay App 7'!E82</f>
        <v>0</v>
      </c>
      <c r="F82" s="45"/>
      <c r="G82" s="65">
        <f>'Pay App 7'!G82+F82</f>
        <v>0</v>
      </c>
      <c r="H82" s="188">
        <f>'Pay App 7'!K82</f>
        <v>0</v>
      </c>
      <c r="I82" s="189"/>
      <c r="J82" s="55"/>
      <c r="K82" s="33">
        <f>H82+J82</f>
        <v>0</v>
      </c>
      <c r="L82" s="68">
        <f t="shared" ref="L82:L147" si="0">IF(ISERROR(K82/G82),0,K82/G82)</f>
        <v>0</v>
      </c>
      <c r="M82" s="66">
        <f>G82-K82</f>
        <v>0</v>
      </c>
      <c r="N82" s="32">
        <f>IF(MOD(ROUND(ABS(J82*0.05)*10000,0),10)=5,ROUNDDOWN((J82*0.05),2),ROUND((J82*0.05),2))</f>
        <v>0</v>
      </c>
      <c r="O82" s="52">
        <f>'Pay App 7'!O82+'Pay App 7'!P82</f>
        <v>0</v>
      </c>
      <c r="P82" s="45"/>
      <c r="Q82" s="66">
        <f>'Pay App 7'!Q82+N82+P82</f>
        <v>0</v>
      </c>
    </row>
    <row r="83" spans="1:17" ht="21" customHeight="1" x14ac:dyDescent="0.2">
      <c r="A83" s="151" t="s">
        <v>120</v>
      </c>
      <c r="B83" s="151"/>
      <c r="C83" s="83" t="s">
        <v>121</v>
      </c>
      <c r="D83" s="35"/>
      <c r="E83" s="52">
        <f>'Pay App 7'!E83</f>
        <v>0</v>
      </c>
      <c r="F83" s="45"/>
      <c r="G83" s="65">
        <f>'Pay App 7'!G83+F83</f>
        <v>0</v>
      </c>
      <c r="H83" s="188">
        <f>'Pay App 7'!K83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7'!O83+'Pay App 7'!P83</f>
        <v>0</v>
      </c>
      <c r="P83" s="45"/>
      <c r="Q83" s="66">
        <f>'Pay App 7'!Q83+N83+P83</f>
        <v>0</v>
      </c>
    </row>
    <row r="84" spans="1:17" ht="21" customHeight="1" x14ac:dyDescent="0.2">
      <c r="A84" s="151" t="s">
        <v>122</v>
      </c>
      <c r="B84" s="151"/>
      <c r="C84" s="151" t="s">
        <v>123</v>
      </c>
      <c r="D84" s="152"/>
      <c r="E84" s="52">
        <f>'Pay App 7'!E84</f>
        <v>0</v>
      </c>
      <c r="F84" s="45"/>
      <c r="G84" s="65">
        <f>'Pay App 7'!G84+F84</f>
        <v>0</v>
      </c>
      <c r="H84" s="188">
        <f>'Pay App 7'!K84</f>
        <v>0</v>
      </c>
      <c r="I84" s="189"/>
      <c r="J84" s="55"/>
      <c r="K84" s="33">
        <f t="shared" si="1"/>
        <v>0</v>
      </c>
      <c r="L84" s="68">
        <f t="shared" si="0"/>
        <v>0</v>
      </c>
      <c r="M84" s="66">
        <f t="shared" si="2"/>
        <v>0</v>
      </c>
      <c r="N84" s="32">
        <f t="shared" si="3"/>
        <v>0</v>
      </c>
      <c r="O84" s="52">
        <f>'Pay App 7'!O84+'Pay App 7'!P84</f>
        <v>0</v>
      </c>
      <c r="P84" s="45"/>
      <c r="Q84" s="66">
        <f>'Pay App 7'!Q84+N84+P84</f>
        <v>0</v>
      </c>
    </row>
    <row r="85" spans="1:17" ht="21" customHeight="1" x14ac:dyDescent="0.2">
      <c r="A85" s="151" t="s">
        <v>124</v>
      </c>
      <c r="B85" s="151"/>
      <c r="C85" s="151" t="s">
        <v>125</v>
      </c>
      <c r="D85" s="152"/>
      <c r="E85" s="52">
        <f>'Pay App 7'!E85</f>
        <v>0</v>
      </c>
      <c r="F85" s="45"/>
      <c r="G85" s="65">
        <f>'Pay App 7'!G85+F85</f>
        <v>0</v>
      </c>
      <c r="H85" s="188">
        <f>'Pay App 7'!K85</f>
        <v>0</v>
      </c>
      <c r="I85" s="189"/>
      <c r="J85" s="55"/>
      <c r="K85" s="33">
        <f t="shared" si="1"/>
        <v>0</v>
      </c>
      <c r="L85" s="68">
        <f t="shared" si="0"/>
        <v>0</v>
      </c>
      <c r="M85" s="66">
        <f t="shared" si="2"/>
        <v>0</v>
      </c>
      <c r="N85" s="32">
        <f t="shared" si="3"/>
        <v>0</v>
      </c>
      <c r="O85" s="52">
        <f>'Pay App 7'!O85+'Pay App 7'!P85</f>
        <v>0</v>
      </c>
      <c r="P85" s="45"/>
      <c r="Q85" s="66">
        <f>'Pay App 7'!Q85+N85+P85</f>
        <v>0</v>
      </c>
    </row>
    <row r="86" spans="1:17" ht="21" customHeight="1" x14ac:dyDescent="0.2">
      <c r="A86" s="151" t="s">
        <v>126</v>
      </c>
      <c r="B86" s="151"/>
      <c r="C86" s="151" t="s">
        <v>127</v>
      </c>
      <c r="D86" s="152"/>
      <c r="E86" s="52">
        <f>'Pay App 7'!E86</f>
        <v>0</v>
      </c>
      <c r="F86" s="45"/>
      <c r="G86" s="65">
        <f>'Pay App 7'!G86+F86</f>
        <v>0</v>
      </c>
      <c r="H86" s="188">
        <f>'Pay App 7'!K86</f>
        <v>0</v>
      </c>
      <c r="I86" s="189"/>
      <c r="J86" s="55"/>
      <c r="K86" s="33">
        <f t="shared" si="1"/>
        <v>0</v>
      </c>
      <c r="L86" s="68">
        <f t="shared" si="0"/>
        <v>0</v>
      </c>
      <c r="M86" s="66">
        <f t="shared" si="2"/>
        <v>0</v>
      </c>
      <c r="N86" s="32">
        <f t="shared" si="3"/>
        <v>0</v>
      </c>
      <c r="O86" s="52">
        <f>'Pay App 7'!O86+'Pay App 7'!P86</f>
        <v>0</v>
      </c>
      <c r="P86" s="45"/>
      <c r="Q86" s="66">
        <f>'Pay App 7'!Q86+N86+P86</f>
        <v>0</v>
      </c>
    </row>
    <row r="87" spans="1:17" ht="21" customHeight="1" x14ac:dyDescent="0.2">
      <c r="A87" s="151" t="s">
        <v>128</v>
      </c>
      <c r="B87" s="151"/>
      <c r="C87" s="151" t="s">
        <v>129</v>
      </c>
      <c r="D87" s="152"/>
      <c r="E87" s="52">
        <f>'Pay App 7'!E87</f>
        <v>0</v>
      </c>
      <c r="F87" s="45"/>
      <c r="G87" s="65">
        <f>'Pay App 7'!G87+F87</f>
        <v>0</v>
      </c>
      <c r="H87" s="188">
        <f>'Pay App 7'!K87</f>
        <v>0</v>
      </c>
      <c r="I87" s="189"/>
      <c r="J87" s="55"/>
      <c r="K87" s="33">
        <f t="shared" si="1"/>
        <v>0</v>
      </c>
      <c r="L87" s="68">
        <f>IF(ISERROR(K87/G87),0,K87/G87)</f>
        <v>0</v>
      </c>
      <c r="M87" s="66">
        <f t="shared" si="2"/>
        <v>0</v>
      </c>
      <c r="N87" s="32">
        <f t="shared" si="3"/>
        <v>0</v>
      </c>
      <c r="O87" s="52">
        <f>'Pay App 7'!O87+'Pay App 7'!P87</f>
        <v>0</v>
      </c>
      <c r="P87" s="45"/>
      <c r="Q87" s="66">
        <f>'Pay App 7'!Q87+N87+P87</f>
        <v>0</v>
      </c>
    </row>
    <row r="88" spans="1:17" ht="21" customHeight="1" x14ac:dyDescent="0.2">
      <c r="A88" s="151" t="s">
        <v>130</v>
      </c>
      <c r="B88" s="151"/>
      <c r="C88" s="151" t="s">
        <v>131</v>
      </c>
      <c r="D88" s="152"/>
      <c r="E88" s="52">
        <f>'Pay App 7'!E88</f>
        <v>0</v>
      </c>
      <c r="F88" s="45"/>
      <c r="G88" s="65">
        <f>'Pay App 7'!G88+F88</f>
        <v>0</v>
      </c>
      <c r="H88" s="188">
        <f>'Pay App 7'!K88</f>
        <v>0</v>
      </c>
      <c r="I88" s="189"/>
      <c r="J88" s="55"/>
      <c r="K88" s="33">
        <f t="shared" si="1"/>
        <v>0</v>
      </c>
      <c r="L88" s="68">
        <f t="shared" si="0"/>
        <v>0</v>
      </c>
      <c r="M88" s="66">
        <f t="shared" si="2"/>
        <v>0</v>
      </c>
      <c r="N88" s="32">
        <f t="shared" si="3"/>
        <v>0</v>
      </c>
      <c r="O88" s="52">
        <f>'Pay App 7'!O88+'Pay App 7'!P88</f>
        <v>0</v>
      </c>
      <c r="P88" s="45"/>
      <c r="Q88" s="66">
        <f>'Pay App 7'!Q88+N88+P88</f>
        <v>0</v>
      </c>
    </row>
    <row r="89" spans="1:17" ht="21" customHeight="1" x14ac:dyDescent="0.2">
      <c r="A89" s="151" t="s">
        <v>132</v>
      </c>
      <c r="B89" s="151"/>
      <c r="C89" s="151" t="s">
        <v>133</v>
      </c>
      <c r="D89" s="152"/>
      <c r="E89" s="52">
        <f>'Pay App 7'!E89</f>
        <v>0</v>
      </c>
      <c r="F89" s="45"/>
      <c r="G89" s="65">
        <f>'Pay App 7'!G89+F89</f>
        <v>0</v>
      </c>
      <c r="H89" s="188">
        <f>'Pay App 7'!K89</f>
        <v>0</v>
      </c>
      <c r="I89" s="189"/>
      <c r="J89" s="55"/>
      <c r="K89" s="33">
        <f t="shared" si="1"/>
        <v>0</v>
      </c>
      <c r="L89" s="68">
        <f>IF(ISERROR(K89/G89),0,K89/G89)</f>
        <v>0</v>
      </c>
      <c r="M89" s="66">
        <f t="shared" si="2"/>
        <v>0</v>
      </c>
      <c r="N89" s="32">
        <f t="shared" si="3"/>
        <v>0</v>
      </c>
      <c r="O89" s="52">
        <f>'Pay App 7'!O89+'Pay App 7'!P89</f>
        <v>0</v>
      </c>
      <c r="P89" s="45"/>
      <c r="Q89" s="66">
        <f>'Pay App 7'!Q89+N89+P89</f>
        <v>0</v>
      </c>
    </row>
    <row r="90" spans="1:17" ht="21" customHeight="1" x14ac:dyDescent="0.2">
      <c r="A90" s="153" t="s">
        <v>134</v>
      </c>
      <c r="B90" s="153"/>
      <c r="C90" s="158" t="s">
        <v>135</v>
      </c>
      <c r="D90" s="159"/>
      <c r="E90" s="52">
        <f>'Pay App 7'!E90</f>
        <v>0</v>
      </c>
      <c r="F90" s="45"/>
      <c r="G90" s="65">
        <f>'Pay App 7'!G90+F90</f>
        <v>0</v>
      </c>
      <c r="H90" s="188">
        <f>'Pay App 7'!K90</f>
        <v>0</v>
      </c>
      <c r="I90" s="189"/>
      <c r="J90" s="55"/>
      <c r="K90" s="33">
        <f t="shared" si="1"/>
        <v>0</v>
      </c>
      <c r="L90" s="68">
        <f t="shared" si="0"/>
        <v>0</v>
      </c>
      <c r="M90" s="66">
        <f t="shared" si="2"/>
        <v>0</v>
      </c>
      <c r="N90" s="32">
        <f t="shared" si="3"/>
        <v>0</v>
      </c>
      <c r="O90" s="52">
        <f>'Pay App 7'!O90+'Pay App 7'!P90</f>
        <v>0</v>
      </c>
      <c r="P90" s="45"/>
      <c r="Q90" s="66">
        <f>'Pay App 7'!Q90+N90+P90</f>
        <v>0</v>
      </c>
    </row>
    <row r="91" spans="1:17" ht="21" customHeight="1" x14ac:dyDescent="0.2">
      <c r="A91" s="151" t="s">
        <v>136</v>
      </c>
      <c r="B91" s="151"/>
      <c r="C91" s="151" t="s">
        <v>137</v>
      </c>
      <c r="D91" s="152"/>
      <c r="E91" s="52">
        <f>'Pay App 7'!E91</f>
        <v>0</v>
      </c>
      <c r="F91" s="45"/>
      <c r="G91" s="65">
        <f>'Pay App 7'!G91+F91</f>
        <v>0</v>
      </c>
      <c r="H91" s="188">
        <f>'Pay App 7'!K91</f>
        <v>0</v>
      </c>
      <c r="I91" s="189"/>
      <c r="J91" s="55"/>
      <c r="K91" s="33">
        <f t="shared" si="1"/>
        <v>0</v>
      </c>
      <c r="L91" s="68">
        <f t="shared" si="0"/>
        <v>0</v>
      </c>
      <c r="M91" s="66">
        <f t="shared" si="2"/>
        <v>0</v>
      </c>
      <c r="N91" s="32">
        <f t="shared" si="3"/>
        <v>0</v>
      </c>
      <c r="O91" s="52">
        <f>'Pay App 7'!O91+'Pay App 7'!P91</f>
        <v>0</v>
      </c>
      <c r="P91" s="45"/>
      <c r="Q91" s="66">
        <f>'Pay App 7'!Q91+N91+P91</f>
        <v>0</v>
      </c>
    </row>
    <row r="92" spans="1:17" ht="21" customHeight="1" x14ac:dyDescent="0.2">
      <c r="A92" s="151" t="s">
        <v>138</v>
      </c>
      <c r="B92" s="151"/>
      <c r="C92" s="151" t="s">
        <v>139</v>
      </c>
      <c r="D92" s="152"/>
      <c r="E92" s="52">
        <f>'Pay App 7'!E92</f>
        <v>0</v>
      </c>
      <c r="F92" s="45"/>
      <c r="G92" s="65">
        <f>'Pay App 7'!G92+F92</f>
        <v>0</v>
      </c>
      <c r="H92" s="188">
        <f>'Pay App 7'!K92</f>
        <v>0</v>
      </c>
      <c r="I92" s="189"/>
      <c r="J92" s="55"/>
      <c r="K92" s="33">
        <f t="shared" si="1"/>
        <v>0</v>
      </c>
      <c r="L92" s="68">
        <f t="shared" si="0"/>
        <v>0</v>
      </c>
      <c r="M92" s="66">
        <f t="shared" si="2"/>
        <v>0</v>
      </c>
      <c r="N92" s="32">
        <f t="shared" si="3"/>
        <v>0</v>
      </c>
      <c r="O92" s="52">
        <f>'Pay App 7'!O92+'Pay App 7'!P92</f>
        <v>0</v>
      </c>
      <c r="P92" s="45"/>
      <c r="Q92" s="66">
        <f>'Pay App 7'!Q92+N92+P92</f>
        <v>0</v>
      </c>
    </row>
    <row r="93" spans="1:17" ht="21" customHeight="1" x14ac:dyDescent="0.2">
      <c r="A93" s="151" t="s">
        <v>140</v>
      </c>
      <c r="B93" s="151"/>
      <c r="C93" s="151" t="s">
        <v>141</v>
      </c>
      <c r="D93" s="152"/>
      <c r="E93" s="52">
        <f>'Pay App 7'!E93</f>
        <v>0</v>
      </c>
      <c r="F93" s="45"/>
      <c r="G93" s="65">
        <f>'Pay App 7'!G93+F93</f>
        <v>0</v>
      </c>
      <c r="H93" s="188">
        <f>'Pay App 7'!K93</f>
        <v>0</v>
      </c>
      <c r="I93" s="189"/>
      <c r="J93" s="55"/>
      <c r="K93" s="33">
        <f t="shared" si="1"/>
        <v>0</v>
      </c>
      <c r="L93" s="68">
        <f t="shared" si="0"/>
        <v>0</v>
      </c>
      <c r="M93" s="66">
        <f t="shared" si="2"/>
        <v>0</v>
      </c>
      <c r="N93" s="32">
        <f t="shared" si="3"/>
        <v>0</v>
      </c>
      <c r="O93" s="52">
        <f>'Pay App 7'!O93+'Pay App 7'!P93</f>
        <v>0</v>
      </c>
      <c r="P93" s="45"/>
      <c r="Q93" s="66">
        <f>'Pay App 7'!Q93+N93+P93</f>
        <v>0</v>
      </c>
    </row>
    <row r="94" spans="1:17" ht="21" customHeight="1" x14ac:dyDescent="0.2">
      <c r="A94" s="151" t="s">
        <v>142</v>
      </c>
      <c r="B94" s="151"/>
      <c r="C94" s="151" t="s">
        <v>143</v>
      </c>
      <c r="D94" s="152"/>
      <c r="E94" s="52">
        <f>'Pay App 7'!E94</f>
        <v>0</v>
      </c>
      <c r="F94" s="45"/>
      <c r="G94" s="65">
        <f>'Pay App 7'!G94+F94</f>
        <v>0</v>
      </c>
      <c r="H94" s="188">
        <f>'Pay App 7'!K94</f>
        <v>0</v>
      </c>
      <c r="I94" s="189"/>
      <c r="J94" s="55"/>
      <c r="K94" s="33">
        <f t="shared" si="1"/>
        <v>0</v>
      </c>
      <c r="L94" s="68">
        <f t="shared" si="0"/>
        <v>0</v>
      </c>
      <c r="M94" s="66">
        <f t="shared" si="2"/>
        <v>0</v>
      </c>
      <c r="N94" s="32">
        <f t="shared" si="3"/>
        <v>0</v>
      </c>
      <c r="O94" s="52">
        <f>'Pay App 7'!O94+'Pay App 7'!P94</f>
        <v>0</v>
      </c>
      <c r="P94" s="45"/>
      <c r="Q94" s="66">
        <f>'Pay App 7'!Q94+N94+P94</f>
        <v>0</v>
      </c>
    </row>
    <row r="95" spans="1:17" ht="21" customHeight="1" x14ac:dyDescent="0.2">
      <c r="A95" s="151" t="s">
        <v>144</v>
      </c>
      <c r="B95" s="151"/>
      <c r="C95" s="151" t="s">
        <v>145</v>
      </c>
      <c r="D95" s="152"/>
      <c r="E95" s="52">
        <f>'Pay App 7'!E95</f>
        <v>0</v>
      </c>
      <c r="F95" s="45"/>
      <c r="G95" s="65">
        <f>'Pay App 7'!G95+F95</f>
        <v>0</v>
      </c>
      <c r="H95" s="188">
        <f>'Pay App 7'!K95</f>
        <v>0</v>
      </c>
      <c r="I95" s="189"/>
      <c r="J95" s="55"/>
      <c r="K95" s="33">
        <f t="shared" si="1"/>
        <v>0</v>
      </c>
      <c r="L95" s="68">
        <f t="shared" si="0"/>
        <v>0</v>
      </c>
      <c r="M95" s="66">
        <f t="shared" si="2"/>
        <v>0</v>
      </c>
      <c r="N95" s="32">
        <f t="shared" si="3"/>
        <v>0</v>
      </c>
      <c r="O95" s="52">
        <f>'Pay App 7'!O95+'Pay App 7'!P95</f>
        <v>0</v>
      </c>
      <c r="P95" s="45"/>
      <c r="Q95" s="66">
        <f>'Pay App 7'!Q95+N95+P95</f>
        <v>0</v>
      </c>
    </row>
    <row r="96" spans="1:17" ht="21" customHeight="1" x14ac:dyDescent="0.2">
      <c r="A96" s="151" t="s">
        <v>146</v>
      </c>
      <c r="B96" s="151"/>
      <c r="C96" s="151" t="s">
        <v>147</v>
      </c>
      <c r="D96" s="152"/>
      <c r="E96" s="52">
        <f>'Pay App 7'!E96</f>
        <v>0</v>
      </c>
      <c r="F96" s="45"/>
      <c r="G96" s="65">
        <f>'Pay App 7'!G96+F96</f>
        <v>0</v>
      </c>
      <c r="H96" s="188">
        <f>'Pay App 7'!K96</f>
        <v>0</v>
      </c>
      <c r="I96" s="189"/>
      <c r="J96" s="55"/>
      <c r="K96" s="33">
        <f t="shared" si="1"/>
        <v>0</v>
      </c>
      <c r="L96" s="68">
        <f t="shared" si="0"/>
        <v>0</v>
      </c>
      <c r="M96" s="66">
        <f t="shared" si="2"/>
        <v>0</v>
      </c>
      <c r="N96" s="32">
        <f t="shared" si="3"/>
        <v>0</v>
      </c>
      <c r="O96" s="52">
        <f>'Pay App 7'!O96+'Pay App 7'!P96</f>
        <v>0</v>
      </c>
      <c r="P96" s="45"/>
      <c r="Q96" s="66">
        <f>'Pay App 7'!Q96+N96+P96</f>
        <v>0</v>
      </c>
    </row>
    <row r="97" spans="1:17" ht="21" customHeight="1" x14ac:dyDescent="0.2">
      <c r="A97" s="151" t="s">
        <v>148</v>
      </c>
      <c r="B97" s="151"/>
      <c r="C97" s="151" t="s">
        <v>149</v>
      </c>
      <c r="D97" s="152"/>
      <c r="E97" s="52">
        <f>'Pay App 7'!E97</f>
        <v>0</v>
      </c>
      <c r="F97" s="45"/>
      <c r="G97" s="65">
        <f>'Pay App 7'!G97+F97</f>
        <v>0</v>
      </c>
      <c r="H97" s="188">
        <f>'Pay App 7'!K97</f>
        <v>0</v>
      </c>
      <c r="I97" s="189"/>
      <c r="J97" s="55"/>
      <c r="K97" s="33">
        <f t="shared" si="1"/>
        <v>0</v>
      </c>
      <c r="L97" s="68">
        <f t="shared" si="0"/>
        <v>0</v>
      </c>
      <c r="M97" s="66">
        <f t="shared" si="2"/>
        <v>0</v>
      </c>
      <c r="N97" s="32">
        <f t="shared" si="3"/>
        <v>0</v>
      </c>
      <c r="O97" s="52">
        <f>'Pay App 7'!O97+'Pay App 7'!P97</f>
        <v>0</v>
      </c>
      <c r="P97" s="45"/>
      <c r="Q97" s="66">
        <f>'Pay App 7'!Q97+N97+P97</f>
        <v>0</v>
      </c>
    </row>
    <row r="98" spans="1:17" ht="21" customHeight="1" x14ac:dyDescent="0.2">
      <c r="A98" s="151" t="s">
        <v>150</v>
      </c>
      <c r="B98" s="151"/>
      <c r="C98" s="151" t="s">
        <v>151</v>
      </c>
      <c r="D98" s="152"/>
      <c r="E98" s="52">
        <f>'Pay App 7'!E98</f>
        <v>0</v>
      </c>
      <c r="F98" s="45"/>
      <c r="G98" s="65">
        <f>'Pay App 7'!G98+F98</f>
        <v>0</v>
      </c>
      <c r="H98" s="188">
        <f>'Pay App 7'!K98</f>
        <v>0</v>
      </c>
      <c r="I98" s="189"/>
      <c r="J98" s="55"/>
      <c r="K98" s="33">
        <f t="shared" si="1"/>
        <v>0</v>
      </c>
      <c r="L98" s="68">
        <f t="shared" si="0"/>
        <v>0</v>
      </c>
      <c r="M98" s="66">
        <f t="shared" si="2"/>
        <v>0</v>
      </c>
      <c r="N98" s="32">
        <f t="shared" si="3"/>
        <v>0</v>
      </c>
      <c r="O98" s="52">
        <f>'Pay App 7'!O98+'Pay App 7'!P98</f>
        <v>0</v>
      </c>
      <c r="P98" s="45"/>
      <c r="Q98" s="66">
        <f>'Pay App 7'!Q98+N98+P98</f>
        <v>0</v>
      </c>
    </row>
    <row r="99" spans="1:17" ht="21" customHeight="1" x14ac:dyDescent="0.2">
      <c r="A99" s="151" t="s">
        <v>152</v>
      </c>
      <c r="B99" s="151"/>
      <c r="C99" s="151" t="s">
        <v>153</v>
      </c>
      <c r="D99" s="152"/>
      <c r="E99" s="52">
        <f>'Pay App 7'!E99</f>
        <v>0</v>
      </c>
      <c r="F99" s="45"/>
      <c r="G99" s="65">
        <f>'Pay App 7'!G99+F99</f>
        <v>0</v>
      </c>
      <c r="H99" s="188">
        <f>'Pay App 7'!K99</f>
        <v>0</v>
      </c>
      <c r="I99" s="189"/>
      <c r="J99" s="55"/>
      <c r="K99" s="33">
        <f t="shared" si="1"/>
        <v>0</v>
      </c>
      <c r="L99" s="68">
        <f t="shared" si="0"/>
        <v>0</v>
      </c>
      <c r="M99" s="66">
        <f t="shared" si="2"/>
        <v>0</v>
      </c>
      <c r="N99" s="32">
        <f t="shared" si="3"/>
        <v>0</v>
      </c>
      <c r="O99" s="52">
        <f>'Pay App 7'!O99+'Pay App 7'!P99</f>
        <v>0</v>
      </c>
      <c r="P99" s="45"/>
      <c r="Q99" s="66">
        <f>'Pay App 7'!Q99+N99+P99</f>
        <v>0</v>
      </c>
    </row>
    <row r="100" spans="1:17" ht="21" customHeight="1" x14ac:dyDescent="0.2">
      <c r="A100" s="151" t="s">
        <v>154</v>
      </c>
      <c r="B100" s="151"/>
      <c r="C100" s="151" t="s">
        <v>155</v>
      </c>
      <c r="D100" s="152"/>
      <c r="E100" s="52">
        <f>'Pay App 7'!E100</f>
        <v>0</v>
      </c>
      <c r="F100" s="45"/>
      <c r="G100" s="65">
        <f>'Pay App 7'!G100+F100</f>
        <v>0</v>
      </c>
      <c r="H100" s="188">
        <f>'Pay App 7'!K100</f>
        <v>0</v>
      </c>
      <c r="I100" s="189"/>
      <c r="J100" s="55"/>
      <c r="K100" s="33">
        <f t="shared" si="1"/>
        <v>0</v>
      </c>
      <c r="L100" s="68">
        <f t="shared" si="0"/>
        <v>0</v>
      </c>
      <c r="M100" s="66">
        <f t="shared" si="2"/>
        <v>0</v>
      </c>
      <c r="N100" s="32">
        <f t="shared" si="3"/>
        <v>0</v>
      </c>
      <c r="O100" s="52">
        <f>'Pay App 7'!O100+'Pay App 7'!P100</f>
        <v>0</v>
      </c>
      <c r="P100" s="45"/>
      <c r="Q100" s="66">
        <f>'Pay App 7'!Q100+N100+P100</f>
        <v>0</v>
      </c>
    </row>
    <row r="101" spans="1:17" ht="21" customHeight="1" x14ac:dyDescent="0.2">
      <c r="A101" s="151" t="s">
        <v>156</v>
      </c>
      <c r="B101" s="151"/>
      <c r="C101" s="151" t="s">
        <v>157</v>
      </c>
      <c r="D101" s="152"/>
      <c r="E101" s="52">
        <f>'Pay App 7'!E101</f>
        <v>0</v>
      </c>
      <c r="F101" s="45"/>
      <c r="G101" s="65">
        <f>'Pay App 7'!G101+F101</f>
        <v>0</v>
      </c>
      <c r="H101" s="188">
        <f>'Pay App 7'!K101</f>
        <v>0</v>
      </c>
      <c r="I101" s="189"/>
      <c r="J101" s="55"/>
      <c r="K101" s="33">
        <f t="shared" si="1"/>
        <v>0</v>
      </c>
      <c r="L101" s="68">
        <f t="shared" si="0"/>
        <v>0</v>
      </c>
      <c r="M101" s="66">
        <f t="shared" si="2"/>
        <v>0</v>
      </c>
      <c r="N101" s="32">
        <f t="shared" si="3"/>
        <v>0</v>
      </c>
      <c r="O101" s="52">
        <f>'Pay App 7'!O101+'Pay App 7'!P101</f>
        <v>0</v>
      </c>
      <c r="P101" s="45"/>
      <c r="Q101" s="66">
        <f>'Pay App 7'!Q101+N101+P101</f>
        <v>0</v>
      </c>
    </row>
    <row r="102" spans="1:17" ht="21" customHeight="1" x14ac:dyDescent="0.2">
      <c r="A102" s="151" t="s">
        <v>158</v>
      </c>
      <c r="B102" s="151"/>
      <c r="C102" s="151" t="s">
        <v>159</v>
      </c>
      <c r="D102" s="152"/>
      <c r="E102" s="52">
        <f>'Pay App 7'!E102</f>
        <v>0</v>
      </c>
      <c r="F102" s="45"/>
      <c r="G102" s="65">
        <f>'Pay App 7'!G102+F102</f>
        <v>0</v>
      </c>
      <c r="H102" s="188">
        <f>'Pay App 7'!K102</f>
        <v>0</v>
      </c>
      <c r="I102" s="189"/>
      <c r="J102" s="55"/>
      <c r="K102" s="33">
        <f t="shared" si="1"/>
        <v>0</v>
      </c>
      <c r="L102" s="68">
        <f t="shared" si="0"/>
        <v>0</v>
      </c>
      <c r="M102" s="66">
        <f t="shared" si="2"/>
        <v>0</v>
      </c>
      <c r="N102" s="32">
        <f t="shared" si="3"/>
        <v>0</v>
      </c>
      <c r="O102" s="52">
        <f>'Pay App 7'!O102+'Pay App 7'!P102</f>
        <v>0</v>
      </c>
      <c r="P102" s="45"/>
      <c r="Q102" s="66">
        <f>'Pay App 7'!Q102+N102+P102</f>
        <v>0</v>
      </c>
    </row>
    <row r="103" spans="1:17" ht="21" customHeight="1" x14ac:dyDescent="0.2">
      <c r="A103" s="151" t="s">
        <v>160</v>
      </c>
      <c r="B103" s="151"/>
      <c r="C103" s="151" t="s">
        <v>161</v>
      </c>
      <c r="D103" s="152"/>
      <c r="E103" s="52">
        <f>'Pay App 7'!E103</f>
        <v>0</v>
      </c>
      <c r="F103" s="45"/>
      <c r="G103" s="65">
        <f>'Pay App 7'!G103+F103</f>
        <v>0</v>
      </c>
      <c r="H103" s="188">
        <f>'Pay App 7'!K103</f>
        <v>0</v>
      </c>
      <c r="I103" s="189"/>
      <c r="J103" s="55"/>
      <c r="K103" s="33">
        <f t="shared" si="1"/>
        <v>0</v>
      </c>
      <c r="L103" s="68">
        <f t="shared" si="0"/>
        <v>0</v>
      </c>
      <c r="M103" s="66">
        <f t="shared" si="2"/>
        <v>0</v>
      </c>
      <c r="N103" s="32">
        <f t="shared" si="3"/>
        <v>0</v>
      </c>
      <c r="O103" s="52">
        <f>'Pay App 7'!O103+'Pay App 7'!P103</f>
        <v>0</v>
      </c>
      <c r="P103" s="45"/>
      <c r="Q103" s="66">
        <f>'Pay App 7'!Q103+N103+P103</f>
        <v>0</v>
      </c>
    </row>
    <row r="104" spans="1:17" ht="21" customHeight="1" x14ac:dyDescent="0.2">
      <c r="A104" s="151" t="s">
        <v>162</v>
      </c>
      <c r="B104" s="151"/>
      <c r="C104" s="151" t="s">
        <v>163</v>
      </c>
      <c r="D104" s="152"/>
      <c r="E104" s="52">
        <f>'Pay App 7'!E104</f>
        <v>0</v>
      </c>
      <c r="F104" s="45"/>
      <c r="G104" s="65">
        <f>'Pay App 7'!G104+F104</f>
        <v>0</v>
      </c>
      <c r="H104" s="188">
        <f>'Pay App 7'!K104</f>
        <v>0</v>
      </c>
      <c r="I104" s="189"/>
      <c r="J104" s="55"/>
      <c r="K104" s="33">
        <f t="shared" si="1"/>
        <v>0</v>
      </c>
      <c r="L104" s="68">
        <f t="shared" si="0"/>
        <v>0</v>
      </c>
      <c r="M104" s="66">
        <f t="shared" si="2"/>
        <v>0</v>
      </c>
      <c r="N104" s="32">
        <f t="shared" si="3"/>
        <v>0</v>
      </c>
      <c r="O104" s="52">
        <f>'Pay App 7'!O104+'Pay App 7'!P104</f>
        <v>0</v>
      </c>
      <c r="P104" s="45"/>
      <c r="Q104" s="66">
        <f>'Pay App 7'!Q104+N104+P104</f>
        <v>0</v>
      </c>
    </row>
    <row r="105" spans="1:17" ht="21" customHeight="1" x14ac:dyDescent="0.2">
      <c r="A105" s="151" t="s">
        <v>164</v>
      </c>
      <c r="B105" s="151"/>
      <c r="C105" s="151" t="s">
        <v>165</v>
      </c>
      <c r="D105" s="152"/>
      <c r="E105" s="52">
        <f>'Pay App 7'!E105</f>
        <v>0</v>
      </c>
      <c r="F105" s="45"/>
      <c r="G105" s="65">
        <f>'Pay App 7'!G105+F105</f>
        <v>0</v>
      </c>
      <c r="H105" s="188">
        <f>'Pay App 7'!K105</f>
        <v>0</v>
      </c>
      <c r="I105" s="189"/>
      <c r="J105" s="55"/>
      <c r="K105" s="33">
        <f t="shared" si="1"/>
        <v>0</v>
      </c>
      <c r="L105" s="68">
        <f t="shared" si="0"/>
        <v>0</v>
      </c>
      <c r="M105" s="66">
        <f t="shared" si="2"/>
        <v>0</v>
      </c>
      <c r="N105" s="32">
        <f t="shared" si="3"/>
        <v>0</v>
      </c>
      <c r="O105" s="52">
        <f>'Pay App 7'!O105+'Pay App 7'!P105</f>
        <v>0</v>
      </c>
      <c r="P105" s="45"/>
      <c r="Q105" s="66">
        <f>'Pay App 7'!Q105+N105+P105</f>
        <v>0</v>
      </c>
    </row>
    <row r="106" spans="1:17" ht="21" customHeight="1" x14ac:dyDescent="0.2">
      <c r="A106" s="151" t="s">
        <v>166</v>
      </c>
      <c r="B106" s="151"/>
      <c r="C106" s="151" t="s">
        <v>167</v>
      </c>
      <c r="D106" s="152"/>
      <c r="E106" s="52">
        <f>'Pay App 7'!E106</f>
        <v>0</v>
      </c>
      <c r="F106" s="45"/>
      <c r="G106" s="65">
        <f>'Pay App 7'!G106+F106</f>
        <v>0</v>
      </c>
      <c r="H106" s="188">
        <f>'Pay App 7'!K106</f>
        <v>0</v>
      </c>
      <c r="I106" s="189"/>
      <c r="J106" s="55"/>
      <c r="K106" s="33">
        <f t="shared" si="1"/>
        <v>0</v>
      </c>
      <c r="L106" s="68">
        <f t="shared" si="0"/>
        <v>0</v>
      </c>
      <c r="M106" s="66">
        <f t="shared" si="2"/>
        <v>0</v>
      </c>
      <c r="N106" s="32">
        <f t="shared" si="3"/>
        <v>0</v>
      </c>
      <c r="O106" s="52">
        <f>'Pay App 7'!O106+'Pay App 7'!P106</f>
        <v>0</v>
      </c>
      <c r="P106" s="45"/>
      <c r="Q106" s="66">
        <f>'Pay App 7'!Q106+N106+P106</f>
        <v>0</v>
      </c>
    </row>
    <row r="107" spans="1:17" ht="21" customHeight="1" x14ac:dyDescent="0.2">
      <c r="A107" s="151" t="s">
        <v>168</v>
      </c>
      <c r="B107" s="151"/>
      <c r="C107" s="151" t="s">
        <v>169</v>
      </c>
      <c r="D107" s="152"/>
      <c r="E107" s="52">
        <f>'Pay App 7'!E107</f>
        <v>0</v>
      </c>
      <c r="F107" s="45"/>
      <c r="G107" s="65">
        <f>'Pay App 7'!G107+F107</f>
        <v>0</v>
      </c>
      <c r="H107" s="188">
        <f>'Pay App 7'!K107</f>
        <v>0</v>
      </c>
      <c r="I107" s="189"/>
      <c r="J107" s="55"/>
      <c r="K107" s="33">
        <f t="shared" si="1"/>
        <v>0</v>
      </c>
      <c r="L107" s="68">
        <f t="shared" si="0"/>
        <v>0</v>
      </c>
      <c r="M107" s="66">
        <f t="shared" si="2"/>
        <v>0</v>
      </c>
      <c r="N107" s="32">
        <f t="shared" si="3"/>
        <v>0</v>
      </c>
      <c r="O107" s="52">
        <f>'Pay App 7'!O107+'Pay App 7'!P107</f>
        <v>0</v>
      </c>
      <c r="P107" s="45"/>
      <c r="Q107" s="66">
        <f>'Pay App 7'!Q107+N107+P107</f>
        <v>0</v>
      </c>
    </row>
    <row r="108" spans="1:17" ht="21" customHeight="1" x14ac:dyDescent="0.2">
      <c r="A108" s="151" t="s">
        <v>170</v>
      </c>
      <c r="B108" s="151"/>
      <c r="C108" s="151" t="s">
        <v>171</v>
      </c>
      <c r="D108" s="152"/>
      <c r="E108" s="52">
        <f>'Pay App 7'!E108</f>
        <v>0</v>
      </c>
      <c r="F108" s="45"/>
      <c r="G108" s="65">
        <f>'Pay App 7'!G108+F108</f>
        <v>0</v>
      </c>
      <c r="H108" s="188">
        <f>'Pay App 7'!K108</f>
        <v>0</v>
      </c>
      <c r="I108" s="189"/>
      <c r="J108" s="55"/>
      <c r="K108" s="33">
        <f t="shared" si="1"/>
        <v>0</v>
      </c>
      <c r="L108" s="68">
        <f t="shared" si="0"/>
        <v>0</v>
      </c>
      <c r="M108" s="66">
        <f t="shared" si="2"/>
        <v>0</v>
      </c>
      <c r="N108" s="32">
        <f t="shared" si="3"/>
        <v>0</v>
      </c>
      <c r="O108" s="52">
        <f>'Pay App 7'!O108+'Pay App 7'!P108</f>
        <v>0</v>
      </c>
      <c r="P108" s="45"/>
      <c r="Q108" s="66">
        <f>'Pay App 7'!Q108+N108+P108</f>
        <v>0</v>
      </c>
    </row>
    <row r="109" spans="1:17" ht="21" customHeight="1" x14ac:dyDescent="0.2">
      <c r="A109" s="151" t="s">
        <v>172</v>
      </c>
      <c r="B109" s="151"/>
      <c r="C109" s="151" t="s">
        <v>173</v>
      </c>
      <c r="D109" s="152"/>
      <c r="E109" s="52">
        <f>'Pay App 7'!E109</f>
        <v>0</v>
      </c>
      <c r="F109" s="45"/>
      <c r="G109" s="65">
        <f>'Pay App 7'!G109+F109</f>
        <v>0</v>
      </c>
      <c r="H109" s="188">
        <f>'Pay App 7'!K109</f>
        <v>0</v>
      </c>
      <c r="I109" s="189"/>
      <c r="J109" s="55"/>
      <c r="K109" s="33">
        <f t="shared" si="1"/>
        <v>0</v>
      </c>
      <c r="L109" s="68">
        <f t="shared" si="0"/>
        <v>0</v>
      </c>
      <c r="M109" s="66">
        <f t="shared" si="2"/>
        <v>0</v>
      </c>
      <c r="N109" s="32">
        <f t="shared" si="3"/>
        <v>0</v>
      </c>
      <c r="O109" s="52">
        <f>'Pay App 7'!O109+'Pay App 7'!P109</f>
        <v>0</v>
      </c>
      <c r="P109" s="45"/>
      <c r="Q109" s="66">
        <f>'Pay App 7'!Q109+N109+P109</f>
        <v>0</v>
      </c>
    </row>
    <row r="110" spans="1:17" ht="21" customHeight="1" x14ac:dyDescent="0.2">
      <c r="A110" s="151" t="s">
        <v>174</v>
      </c>
      <c r="B110" s="151"/>
      <c r="C110" s="151" t="s">
        <v>175</v>
      </c>
      <c r="D110" s="152"/>
      <c r="E110" s="52">
        <f>'Pay App 7'!E110</f>
        <v>0</v>
      </c>
      <c r="F110" s="45"/>
      <c r="G110" s="65">
        <f>'Pay App 7'!G110+F110</f>
        <v>0</v>
      </c>
      <c r="H110" s="188">
        <f>'Pay App 7'!K110</f>
        <v>0</v>
      </c>
      <c r="I110" s="189"/>
      <c r="J110" s="55"/>
      <c r="K110" s="33">
        <f t="shared" si="1"/>
        <v>0</v>
      </c>
      <c r="L110" s="68">
        <f t="shared" si="0"/>
        <v>0</v>
      </c>
      <c r="M110" s="66">
        <f t="shared" si="2"/>
        <v>0</v>
      </c>
      <c r="N110" s="32">
        <f t="shared" si="3"/>
        <v>0</v>
      </c>
      <c r="O110" s="52">
        <f>'Pay App 7'!O110+'Pay App 7'!P110</f>
        <v>0</v>
      </c>
      <c r="P110" s="45"/>
      <c r="Q110" s="66">
        <f>'Pay App 7'!Q110+N110+P110</f>
        <v>0</v>
      </c>
    </row>
    <row r="111" spans="1:17" ht="21" customHeight="1" x14ac:dyDescent="0.2">
      <c r="A111" s="151" t="s">
        <v>176</v>
      </c>
      <c r="B111" s="151"/>
      <c r="C111" s="151" t="s">
        <v>177</v>
      </c>
      <c r="D111" s="152"/>
      <c r="E111" s="52">
        <f>'Pay App 7'!E111</f>
        <v>0</v>
      </c>
      <c r="F111" s="45"/>
      <c r="G111" s="65">
        <f>'Pay App 7'!G111+F111</f>
        <v>0</v>
      </c>
      <c r="H111" s="188">
        <f>'Pay App 7'!K111</f>
        <v>0</v>
      </c>
      <c r="I111" s="189"/>
      <c r="J111" s="55"/>
      <c r="K111" s="33">
        <f t="shared" si="1"/>
        <v>0</v>
      </c>
      <c r="L111" s="68">
        <f t="shared" si="0"/>
        <v>0</v>
      </c>
      <c r="M111" s="66">
        <f t="shared" si="2"/>
        <v>0</v>
      </c>
      <c r="N111" s="32">
        <f t="shared" si="3"/>
        <v>0</v>
      </c>
      <c r="O111" s="52">
        <f>'Pay App 7'!O111+'Pay App 7'!P111</f>
        <v>0</v>
      </c>
      <c r="P111" s="45"/>
      <c r="Q111" s="66">
        <f>'Pay App 7'!Q111+N111+P111</f>
        <v>0</v>
      </c>
    </row>
    <row r="112" spans="1:17" ht="21" customHeight="1" x14ac:dyDescent="0.2">
      <c r="A112" s="151" t="s">
        <v>178</v>
      </c>
      <c r="B112" s="151"/>
      <c r="C112" s="151" t="s">
        <v>179</v>
      </c>
      <c r="D112" s="152"/>
      <c r="E112" s="52">
        <f>'Pay App 7'!E112</f>
        <v>0</v>
      </c>
      <c r="F112" s="45"/>
      <c r="G112" s="65">
        <f>'Pay App 7'!G112+F112</f>
        <v>0</v>
      </c>
      <c r="H112" s="188">
        <f>'Pay App 7'!K112</f>
        <v>0</v>
      </c>
      <c r="I112" s="189"/>
      <c r="J112" s="55"/>
      <c r="K112" s="33">
        <f t="shared" si="1"/>
        <v>0</v>
      </c>
      <c r="L112" s="68">
        <f t="shared" si="0"/>
        <v>0</v>
      </c>
      <c r="M112" s="66">
        <f t="shared" si="2"/>
        <v>0</v>
      </c>
      <c r="N112" s="32">
        <f t="shared" si="3"/>
        <v>0</v>
      </c>
      <c r="O112" s="52">
        <f>'Pay App 7'!O112+'Pay App 7'!P112</f>
        <v>0</v>
      </c>
      <c r="P112" s="45"/>
      <c r="Q112" s="66">
        <f>'Pay App 7'!Q112+N112+P112</f>
        <v>0</v>
      </c>
    </row>
    <row r="113" spans="1:17" ht="21" customHeight="1" x14ac:dyDescent="0.2">
      <c r="A113" s="151" t="s">
        <v>180</v>
      </c>
      <c r="B113" s="151"/>
      <c r="C113" s="151" t="s">
        <v>181</v>
      </c>
      <c r="D113" s="152"/>
      <c r="E113" s="52">
        <f>'Pay App 7'!E113</f>
        <v>0</v>
      </c>
      <c r="F113" s="45"/>
      <c r="G113" s="65">
        <f>'Pay App 7'!G113+F113</f>
        <v>0</v>
      </c>
      <c r="H113" s="188">
        <f>'Pay App 7'!K113</f>
        <v>0</v>
      </c>
      <c r="I113" s="189"/>
      <c r="J113" s="55"/>
      <c r="K113" s="33">
        <f t="shared" si="1"/>
        <v>0</v>
      </c>
      <c r="L113" s="68">
        <f t="shared" si="0"/>
        <v>0</v>
      </c>
      <c r="M113" s="66">
        <f t="shared" si="2"/>
        <v>0</v>
      </c>
      <c r="N113" s="32">
        <f t="shared" si="3"/>
        <v>0</v>
      </c>
      <c r="O113" s="52">
        <f>'Pay App 7'!O113+'Pay App 7'!P113</f>
        <v>0</v>
      </c>
      <c r="P113" s="45"/>
      <c r="Q113" s="66">
        <f>'Pay App 7'!Q113+N113+P113</f>
        <v>0</v>
      </c>
    </row>
    <row r="114" spans="1:17" ht="21" customHeight="1" x14ac:dyDescent="0.2">
      <c r="A114" s="153" t="s">
        <v>182</v>
      </c>
      <c r="B114" s="153"/>
      <c r="C114" s="153" t="s">
        <v>183</v>
      </c>
      <c r="D114" s="154"/>
      <c r="E114" s="52">
        <f>'Pay App 7'!E114</f>
        <v>0</v>
      </c>
      <c r="F114" s="45"/>
      <c r="G114" s="65">
        <f>'Pay App 7'!G114+F114</f>
        <v>0</v>
      </c>
      <c r="H114" s="188">
        <f>'Pay App 7'!K114</f>
        <v>0</v>
      </c>
      <c r="I114" s="189"/>
      <c r="J114" s="55"/>
      <c r="K114" s="33">
        <f t="shared" si="1"/>
        <v>0</v>
      </c>
      <c r="L114" s="68">
        <f t="shared" si="0"/>
        <v>0</v>
      </c>
      <c r="M114" s="66">
        <f t="shared" si="2"/>
        <v>0</v>
      </c>
      <c r="N114" s="32">
        <f t="shared" si="3"/>
        <v>0</v>
      </c>
      <c r="O114" s="52">
        <f>'Pay App 7'!O114+'Pay App 7'!P114</f>
        <v>0</v>
      </c>
      <c r="P114" s="45"/>
      <c r="Q114" s="66">
        <f>'Pay App 7'!Q114+N114+P114</f>
        <v>0</v>
      </c>
    </row>
    <row r="115" spans="1:17" ht="21" customHeight="1" x14ac:dyDescent="0.2">
      <c r="A115" s="151" t="s">
        <v>184</v>
      </c>
      <c r="B115" s="151"/>
      <c r="C115" s="151" t="s">
        <v>185</v>
      </c>
      <c r="D115" s="152"/>
      <c r="E115" s="52">
        <f>'Pay App 7'!E115</f>
        <v>0</v>
      </c>
      <c r="F115" s="45"/>
      <c r="G115" s="65">
        <f>'Pay App 7'!G115+F115</f>
        <v>0</v>
      </c>
      <c r="H115" s="188">
        <f>'Pay App 7'!K115</f>
        <v>0</v>
      </c>
      <c r="I115" s="189"/>
      <c r="J115" s="55"/>
      <c r="K115" s="33">
        <f t="shared" si="1"/>
        <v>0</v>
      </c>
      <c r="L115" s="68">
        <f t="shared" si="0"/>
        <v>0</v>
      </c>
      <c r="M115" s="66">
        <f t="shared" si="2"/>
        <v>0</v>
      </c>
      <c r="N115" s="32">
        <f t="shared" si="3"/>
        <v>0</v>
      </c>
      <c r="O115" s="52">
        <f>'Pay App 7'!O115+'Pay App 7'!P115</f>
        <v>0</v>
      </c>
      <c r="P115" s="45"/>
      <c r="Q115" s="66">
        <f>'Pay App 7'!Q115+N115+P115</f>
        <v>0</v>
      </c>
    </row>
    <row r="116" spans="1:17" ht="21" customHeight="1" x14ac:dyDescent="0.2">
      <c r="A116" s="151" t="s">
        <v>186</v>
      </c>
      <c r="B116" s="151"/>
      <c r="C116" s="151" t="s">
        <v>187</v>
      </c>
      <c r="D116" s="152"/>
      <c r="E116" s="52">
        <f>'Pay App 7'!E116</f>
        <v>0</v>
      </c>
      <c r="F116" s="45"/>
      <c r="G116" s="65">
        <f>'Pay App 7'!G116+F116</f>
        <v>0</v>
      </c>
      <c r="H116" s="188">
        <f>'Pay App 7'!K116</f>
        <v>0</v>
      </c>
      <c r="I116" s="189"/>
      <c r="J116" s="55"/>
      <c r="K116" s="33">
        <f t="shared" si="1"/>
        <v>0</v>
      </c>
      <c r="L116" s="68">
        <f t="shared" si="0"/>
        <v>0</v>
      </c>
      <c r="M116" s="66">
        <f t="shared" si="2"/>
        <v>0</v>
      </c>
      <c r="N116" s="32">
        <f t="shared" si="3"/>
        <v>0</v>
      </c>
      <c r="O116" s="52">
        <f>'Pay App 7'!O116+'Pay App 7'!P116</f>
        <v>0</v>
      </c>
      <c r="P116" s="45"/>
      <c r="Q116" s="66">
        <f>'Pay App 7'!Q116+N116+P116</f>
        <v>0</v>
      </c>
    </row>
    <row r="117" spans="1:17" ht="21" customHeight="1" x14ac:dyDescent="0.2">
      <c r="A117" s="151" t="s">
        <v>188</v>
      </c>
      <c r="B117" s="151"/>
      <c r="C117" s="151" t="s">
        <v>581</v>
      </c>
      <c r="D117" s="152"/>
      <c r="E117" s="52">
        <f>'Pay App 7'!E117</f>
        <v>0</v>
      </c>
      <c r="F117" s="45"/>
      <c r="G117" s="65">
        <f>'Pay App 7'!G117+F117</f>
        <v>0</v>
      </c>
      <c r="H117" s="188">
        <f>'Pay App 7'!K117</f>
        <v>0</v>
      </c>
      <c r="I117" s="189"/>
      <c r="J117" s="55"/>
      <c r="K117" s="33">
        <f t="shared" si="1"/>
        <v>0</v>
      </c>
      <c r="L117" s="68">
        <f t="shared" si="0"/>
        <v>0</v>
      </c>
      <c r="M117" s="66">
        <f t="shared" si="2"/>
        <v>0</v>
      </c>
      <c r="N117" s="32">
        <f t="shared" si="3"/>
        <v>0</v>
      </c>
      <c r="O117" s="52">
        <f>'Pay App 7'!O117+'Pay App 7'!P117</f>
        <v>0</v>
      </c>
      <c r="P117" s="45"/>
      <c r="Q117" s="66">
        <f>'Pay App 7'!Q117+N117+P117</f>
        <v>0</v>
      </c>
    </row>
    <row r="118" spans="1:17" ht="21" customHeight="1" x14ac:dyDescent="0.2">
      <c r="A118" s="153" t="s">
        <v>190</v>
      </c>
      <c r="B118" s="153"/>
      <c r="C118" s="142" t="s">
        <v>191</v>
      </c>
      <c r="D118" s="156"/>
      <c r="E118" s="52">
        <f>'Pay App 7'!E118</f>
        <v>0</v>
      </c>
      <c r="F118" s="45"/>
      <c r="G118" s="65">
        <f>'Pay App 7'!G118+F118</f>
        <v>0</v>
      </c>
      <c r="H118" s="188">
        <f>'Pay App 7'!K118</f>
        <v>0</v>
      </c>
      <c r="I118" s="189"/>
      <c r="J118" s="55"/>
      <c r="K118" s="33">
        <f t="shared" si="1"/>
        <v>0</v>
      </c>
      <c r="L118" s="68">
        <f t="shared" si="0"/>
        <v>0</v>
      </c>
      <c r="M118" s="66">
        <f t="shared" si="2"/>
        <v>0</v>
      </c>
      <c r="N118" s="32">
        <f t="shared" si="3"/>
        <v>0</v>
      </c>
      <c r="O118" s="52">
        <f>'Pay App 7'!O118+'Pay App 7'!P118</f>
        <v>0</v>
      </c>
      <c r="P118" s="45"/>
      <c r="Q118" s="66">
        <f>'Pay App 7'!Q118+N118+P118</f>
        <v>0</v>
      </c>
    </row>
    <row r="119" spans="1:17" ht="21" customHeight="1" x14ac:dyDescent="0.2">
      <c r="A119" s="151" t="s">
        <v>192</v>
      </c>
      <c r="B119" s="151"/>
      <c r="C119" s="151" t="s">
        <v>193</v>
      </c>
      <c r="D119" s="152"/>
      <c r="E119" s="52">
        <f>'Pay App 7'!E119</f>
        <v>0</v>
      </c>
      <c r="F119" s="45"/>
      <c r="G119" s="65">
        <f>'Pay App 7'!G119+F119</f>
        <v>0</v>
      </c>
      <c r="H119" s="188">
        <f>'Pay App 7'!K119</f>
        <v>0</v>
      </c>
      <c r="I119" s="189"/>
      <c r="J119" s="55"/>
      <c r="K119" s="33">
        <f t="shared" si="1"/>
        <v>0</v>
      </c>
      <c r="L119" s="68">
        <f t="shared" si="0"/>
        <v>0</v>
      </c>
      <c r="M119" s="66">
        <f t="shared" si="2"/>
        <v>0</v>
      </c>
      <c r="N119" s="32">
        <f t="shared" si="3"/>
        <v>0</v>
      </c>
      <c r="O119" s="52">
        <f>'Pay App 7'!O119+'Pay App 7'!P119</f>
        <v>0</v>
      </c>
      <c r="P119" s="45"/>
      <c r="Q119" s="66">
        <f>'Pay App 7'!Q119+N119+P119</f>
        <v>0</v>
      </c>
    </row>
    <row r="120" spans="1:17" ht="21" customHeight="1" x14ac:dyDescent="0.2">
      <c r="A120" s="151" t="s">
        <v>194</v>
      </c>
      <c r="B120" s="151"/>
      <c r="C120" s="150" t="s">
        <v>195</v>
      </c>
      <c r="D120" s="157"/>
      <c r="E120" s="52">
        <f>'Pay App 7'!E120</f>
        <v>0</v>
      </c>
      <c r="F120" s="45"/>
      <c r="G120" s="65">
        <f>'Pay App 7'!G120+F120</f>
        <v>0</v>
      </c>
      <c r="H120" s="188">
        <f>'Pay App 7'!K120</f>
        <v>0</v>
      </c>
      <c r="I120" s="189"/>
      <c r="J120" s="55"/>
      <c r="K120" s="33">
        <f t="shared" si="1"/>
        <v>0</v>
      </c>
      <c r="L120" s="68">
        <f t="shared" si="0"/>
        <v>0</v>
      </c>
      <c r="M120" s="66">
        <f t="shared" si="2"/>
        <v>0</v>
      </c>
      <c r="N120" s="32">
        <f t="shared" si="3"/>
        <v>0</v>
      </c>
      <c r="O120" s="52">
        <f>'Pay App 7'!O120+'Pay App 7'!P120</f>
        <v>0</v>
      </c>
      <c r="P120" s="45"/>
      <c r="Q120" s="66">
        <f>'Pay App 7'!Q120+N120+P120</f>
        <v>0</v>
      </c>
    </row>
    <row r="121" spans="1:17" ht="21" customHeight="1" x14ac:dyDescent="0.2">
      <c r="A121" s="151" t="s">
        <v>196</v>
      </c>
      <c r="B121" s="151"/>
      <c r="C121" s="151" t="s">
        <v>197</v>
      </c>
      <c r="D121" s="152"/>
      <c r="E121" s="52">
        <f>'Pay App 7'!E121</f>
        <v>0</v>
      </c>
      <c r="F121" s="45"/>
      <c r="G121" s="65">
        <f>'Pay App 7'!G121+F121</f>
        <v>0</v>
      </c>
      <c r="H121" s="188">
        <f>'Pay App 7'!K121</f>
        <v>0</v>
      </c>
      <c r="I121" s="189"/>
      <c r="J121" s="55"/>
      <c r="K121" s="33">
        <f t="shared" si="1"/>
        <v>0</v>
      </c>
      <c r="L121" s="68">
        <f t="shared" si="0"/>
        <v>0</v>
      </c>
      <c r="M121" s="66">
        <f t="shared" si="2"/>
        <v>0</v>
      </c>
      <c r="N121" s="32">
        <f t="shared" si="3"/>
        <v>0</v>
      </c>
      <c r="O121" s="52">
        <f>'Pay App 7'!O121+'Pay App 7'!P121</f>
        <v>0</v>
      </c>
      <c r="P121" s="45"/>
      <c r="Q121" s="66">
        <f>'Pay App 7'!Q121+N121+P121</f>
        <v>0</v>
      </c>
    </row>
    <row r="122" spans="1:17" ht="21" customHeight="1" x14ac:dyDescent="0.2">
      <c r="A122" s="151" t="s">
        <v>198</v>
      </c>
      <c r="B122" s="151"/>
      <c r="C122" s="151" t="s">
        <v>199</v>
      </c>
      <c r="D122" s="152"/>
      <c r="E122" s="52">
        <f>'Pay App 7'!E122</f>
        <v>0</v>
      </c>
      <c r="F122" s="45"/>
      <c r="G122" s="65">
        <f>'Pay App 7'!G122+F122</f>
        <v>0</v>
      </c>
      <c r="H122" s="188">
        <f>'Pay App 7'!K122</f>
        <v>0</v>
      </c>
      <c r="I122" s="189"/>
      <c r="J122" s="55"/>
      <c r="K122" s="33">
        <f t="shared" si="1"/>
        <v>0</v>
      </c>
      <c r="L122" s="68">
        <f t="shared" si="0"/>
        <v>0</v>
      </c>
      <c r="M122" s="66">
        <f t="shared" si="2"/>
        <v>0</v>
      </c>
      <c r="N122" s="32">
        <f t="shared" si="3"/>
        <v>0</v>
      </c>
      <c r="O122" s="52">
        <f>'Pay App 7'!O122+'Pay App 7'!P122</f>
        <v>0</v>
      </c>
      <c r="P122" s="45"/>
      <c r="Q122" s="66">
        <f>'Pay App 7'!Q122+N122+P122</f>
        <v>0</v>
      </c>
    </row>
    <row r="123" spans="1:17" ht="21" customHeight="1" x14ac:dyDescent="0.2">
      <c r="A123" s="151" t="s">
        <v>200</v>
      </c>
      <c r="B123" s="151"/>
      <c r="C123" s="151" t="s">
        <v>201</v>
      </c>
      <c r="D123" s="152"/>
      <c r="E123" s="52">
        <f>'Pay App 7'!E123</f>
        <v>0</v>
      </c>
      <c r="F123" s="45"/>
      <c r="G123" s="65">
        <f>'Pay App 7'!G123+F123</f>
        <v>0</v>
      </c>
      <c r="H123" s="188">
        <f>'Pay App 7'!K123</f>
        <v>0</v>
      </c>
      <c r="I123" s="189"/>
      <c r="J123" s="55"/>
      <c r="K123" s="33">
        <f t="shared" si="1"/>
        <v>0</v>
      </c>
      <c r="L123" s="68">
        <f t="shared" si="0"/>
        <v>0</v>
      </c>
      <c r="M123" s="66">
        <f t="shared" si="2"/>
        <v>0</v>
      </c>
      <c r="N123" s="32">
        <f t="shared" si="3"/>
        <v>0</v>
      </c>
      <c r="O123" s="52">
        <f>'Pay App 7'!O123+'Pay App 7'!P123</f>
        <v>0</v>
      </c>
      <c r="P123" s="45"/>
      <c r="Q123" s="66">
        <f>'Pay App 7'!Q123+N123+P123</f>
        <v>0</v>
      </c>
    </row>
    <row r="124" spans="1:17" ht="21" customHeight="1" x14ac:dyDescent="0.2">
      <c r="A124" s="153" t="s">
        <v>202</v>
      </c>
      <c r="B124" s="153"/>
      <c r="C124" s="154" t="s">
        <v>203</v>
      </c>
      <c r="D124" s="155"/>
      <c r="E124" s="52">
        <f>'Pay App 7'!E124</f>
        <v>0</v>
      </c>
      <c r="F124" s="45"/>
      <c r="G124" s="65">
        <f>'Pay App 7'!G124+F124</f>
        <v>0</v>
      </c>
      <c r="H124" s="188">
        <f>'Pay App 7'!K124</f>
        <v>0</v>
      </c>
      <c r="I124" s="189"/>
      <c r="J124" s="55"/>
      <c r="K124" s="33">
        <f t="shared" si="1"/>
        <v>0</v>
      </c>
      <c r="L124" s="68">
        <f t="shared" si="0"/>
        <v>0</v>
      </c>
      <c r="M124" s="66">
        <f t="shared" si="2"/>
        <v>0</v>
      </c>
      <c r="N124" s="32">
        <f t="shared" si="3"/>
        <v>0</v>
      </c>
      <c r="O124" s="52">
        <f>'Pay App 7'!O124+'Pay App 7'!P124</f>
        <v>0</v>
      </c>
      <c r="P124" s="45"/>
      <c r="Q124" s="66">
        <f>'Pay App 7'!Q124+N124+P124</f>
        <v>0</v>
      </c>
    </row>
    <row r="125" spans="1:17" ht="21" customHeight="1" x14ac:dyDescent="0.2">
      <c r="A125" s="151" t="s">
        <v>204</v>
      </c>
      <c r="B125" s="151"/>
      <c r="C125" s="151" t="s">
        <v>205</v>
      </c>
      <c r="D125" s="152"/>
      <c r="E125" s="52">
        <f>'Pay App 7'!E125</f>
        <v>0</v>
      </c>
      <c r="F125" s="45"/>
      <c r="G125" s="65">
        <f>'Pay App 7'!G125+F125</f>
        <v>0</v>
      </c>
      <c r="H125" s="188">
        <f>'Pay App 7'!K125</f>
        <v>0</v>
      </c>
      <c r="I125" s="189"/>
      <c r="J125" s="55"/>
      <c r="K125" s="33">
        <f t="shared" si="1"/>
        <v>0</v>
      </c>
      <c r="L125" s="68">
        <f t="shared" si="0"/>
        <v>0</v>
      </c>
      <c r="M125" s="66">
        <f t="shared" si="2"/>
        <v>0</v>
      </c>
      <c r="N125" s="32">
        <f t="shared" si="3"/>
        <v>0</v>
      </c>
      <c r="O125" s="52">
        <f>'Pay App 7'!O125+'Pay App 7'!P125</f>
        <v>0</v>
      </c>
      <c r="P125" s="45"/>
      <c r="Q125" s="66">
        <f>'Pay App 7'!Q125+N125+P125</f>
        <v>0</v>
      </c>
    </row>
    <row r="126" spans="1:17" ht="21" customHeight="1" x14ac:dyDescent="0.2">
      <c r="A126" s="151" t="s">
        <v>206</v>
      </c>
      <c r="B126" s="151"/>
      <c r="C126" s="151" t="s">
        <v>207</v>
      </c>
      <c r="D126" s="152"/>
      <c r="E126" s="52">
        <f>'Pay App 7'!E126</f>
        <v>0</v>
      </c>
      <c r="F126" s="45"/>
      <c r="G126" s="65">
        <f>'Pay App 7'!G126+F126</f>
        <v>0</v>
      </c>
      <c r="H126" s="188">
        <f>'Pay App 7'!K126</f>
        <v>0</v>
      </c>
      <c r="I126" s="189"/>
      <c r="J126" s="55"/>
      <c r="K126" s="33">
        <f t="shared" si="1"/>
        <v>0</v>
      </c>
      <c r="L126" s="68">
        <f t="shared" si="0"/>
        <v>0</v>
      </c>
      <c r="M126" s="66">
        <f t="shared" si="2"/>
        <v>0</v>
      </c>
      <c r="N126" s="32">
        <f t="shared" si="3"/>
        <v>0</v>
      </c>
      <c r="O126" s="52">
        <f>'Pay App 7'!O126+'Pay App 7'!P126</f>
        <v>0</v>
      </c>
      <c r="P126" s="45"/>
      <c r="Q126" s="66">
        <f>'Pay App 7'!Q126+N126+P126</f>
        <v>0</v>
      </c>
    </row>
    <row r="127" spans="1:17" ht="21" customHeight="1" x14ac:dyDescent="0.2">
      <c r="A127" s="151" t="s">
        <v>208</v>
      </c>
      <c r="B127" s="151"/>
      <c r="C127" s="151" t="s">
        <v>209</v>
      </c>
      <c r="D127" s="152"/>
      <c r="E127" s="52">
        <f>'Pay App 7'!E127</f>
        <v>0</v>
      </c>
      <c r="F127" s="45"/>
      <c r="G127" s="65">
        <f>'Pay App 7'!G127+F127</f>
        <v>0</v>
      </c>
      <c r="H127" s="188">
        <f>'Pay App 7'!K127</f>
        <v>0</v>
      </c>
      <c r="I127" s="189"/>
      <c r="J127" s="55"/>
      <c r="K127" s="33">
        <f t="shared" si="1"/>
        <v>0</v>
      </c>
      <c r="L127" s="68">
        <f t="shared" si="0"/>
        <v>0</v>
      </c>
      <c r="M127" s="66">
        <f t="shared" si="2"/>
        <v>0</v>
      </c>
      <c r="N127" s="32">
        <f t="shared" si="3"/>
        <v>0</v>
      </c>
      <c r="O127" s="52">
        <f>'Pay App 7'!O127+'Pay App 7'!P127</f>
        <v>0</v>
      </c>
      <c r="P127" s="45"/>
      <c r="Q127" s="66">
        <f>'Pay App 7'!Q127+N127+P127</f>
        <v>0</v>
      </c>
    </row>
    <row r="128" spans="1:17" ht="21" customHeight="1" x14ac:dyDescent="0.2">
      <c r="A128" s="153" t="s">
        <v>210</v>
      </c>
      <c r="B128" s="153"/>
      <c r="C128" s="153" t="s">
        <v>211</v>
      </c>
      <c r="D128" s="154"/>
      <c r="E128" s="52">
        <f>'Pay App 7'!E128</f>
        <v>0</v>
      </c>
      <c r="F128" s="45"/>
      <c r="G128" s="65">
        <f>'Pay App 7'!G128+F128</f>
        <v>0</v>
      </c>
      <c r="H128" s="188">
        <f>'Pay App 7'!K128</f>
        <v>0</v>
      </c>
      <c r="I128" s="189"/>
      <c r="J128" s="55"/>
      <c r="K128" s="33">
        <f t="shared" si="1"/>
        <v>0</v>
      </c>
      <c r="L128" s="68">
        <f t="shared" si="0"/>
        <v>0</v>
      </c>
      <c r="M128" s="66">
        <f t="shared" si="2"/>
        <v>0</v>
      </c>
      <c r="N128" s="32">
        <f t="shared" si="3"/>
        <v>0</v>
      </c>
      <c r="O128" s="52">
        <f>'Pay App 7'!O128+'Pay App 7'!P128</f>
        <v>0</v>
      </c>
      <c r="P128" s="45"/>
      <c r="Q128" s="66">
        <f>'Pay App 7'!Q128+N128+P128</f>
        <v>0</v>
      </c>
    </row>
    <row r="129" spans="1:17" ht="21" customHeight="1" x14ac:dyDescent="0.2">
      <c r="A129" s="151" t="s">
        <v>212</v>
      </c>
      <c r="B129" s="151"/>
      <c r="C129" s="151" t="s">
        <v>213</v>
      </c>
      <c r="D129" s="152"/>
      <c r="E129" s="52">
        <f>'Pay App 7'!E129</f>
        <v>0</v>
      </c>
      <c r="F129" s="45"/>
      <c r="G129" s="65">
        <f>'Pay App 7'!G129+F129</f>
        <v>0</v>
      </c>
      <c r="H129" s="188">
        <f>'Pay App 7'!K129</f>
        <v>0</v>
      </c>
      <c r="I129" s="189"/>
      <c r="J129" s="55"/>
      <c r="K129" s="33">
        <f t="shared" si="1"/>
        <v>0</v>
      </c>
      <c r="L129" s="68">
        <f t="shared" si="0"/>
        <v>0</v>
      </c>
      <c r="M129" s="66">
        <f t="shared" si="2"/>
        <v>0</v>
      </c>
      <c r="N129" s="32">
        <f t="shared" si="3"/>
        <v>0</v>
      </c>
      <c r="O129" s="52">
        <f>'Pay App 7'!O129+'Pay App 7'!P129</f>
        <v>0</v>
      </c>
      <c r="P129" s="45"/>
      <c r="Q129" s="66">
        <f>'Pay App 7'!Q129+N129+P129</f>
        <v>0</v>
      </c>
    </row>
    <row r="130" spans="1:17" ht="21" customHeight="1" x14ac:dyDescent="0.2">
      <c r="A130" s="151" t="s">
        <v>214</v>
      </c>
      <c r="B130" s="151"/>
      <c r="C130" s="151" t="s">
        <v>215</v>
      </c>
      <c r="D130" s="152"/>
      <c r="E130" s="52">
        <f>'Pay App 7'!E130</f>
        <v>0</v>
      </c>
      <c r="F130" s="45"/>
      <c r="G130" s="65">
        <f>'Pay App 7'!G130+F130</f>
        <v>0</v>
      </c>
      <c r="H130" s="188">
        <f>'Pay App 7'!K130</f>
        <v>0</v>
      </c>
      <c r="I130" s="189"/>
      <c r="J130" s="55"/>
      <c r="K130" s="33">
        <f t="shared" si="1"/>
        <v>0</v>
      </c>
      <c r="L130" s="68">
        <f t="shared" si="0"/>
        <v>0</v>
      </c>
      <c r="M130" s="66">
        <f t="shared" si="2"/>
        <v>0</v>
      </c>
      <c r="N130" s="32">
        <f t="shared" si="3"/>
        <v>0</v>
      </c>
      <c r="O130" s="52">
        <f>'Pay App 7'!O130+'Pay App 7'!P130</f>
        <v>0</v>
      </c>
      <c r="P130" s="45"/>
      <c r="Q130" s="66">
        <f>'Pay App 7'!Q130+N130+P130</f>
        <v>0</v>
      </c>
    </row>
    <row r="131" spans="1:17" ht="21" customHeight="1" x14ac:dyDescent="0.2">
      <c r="A131" s="151" t="s">
        <v>216</v>
      </c>
      <c r="B131" s="151"/>
      <c r="C131" s="151" t="s">
        <v>217</v>
      </c>
      <c r="D131" s="152"/>
      <c r="E131" s="52">
        <f>'Pay App 7'!E131</f>
        <v>0</v>
      </c>
      <c r="F131" s="45"/>
      <c r="G131" s="65">
        <f>'Pay App 7'!G131+F131</f>
        <v>0</v>
      </c>
      <c r="H131" s="188">
        <f>'Pay App 7'!K131</f>
        <v>0</v>
      </c>
      <c r="I131" s="189"/>
      <c r="J131" s="55"/>
      <c r="K131" s="33">
        <f t="shared" si="1"/>
        <v>0</v>
      </c>
      <c r="L131" s="68">
        <f t="shared" si="0"/>
        <v>0</v>
      </c>
      <c r="M131" s="66">
        <f t="shared" si="2"/>
        <v>0</v>
      </c>
      <c r="N131" s="32">
        <f t="shared" si="3"/>
        <v>0</v>
      </c>
      <c r="O131" s="52">
        <f>'Pay App 7'!O131+'Pay App 7'!P131</f>
        <v>0</v>
      </c>
      <c r="P131" s="45"/>
      <c r="Q131" s="66">
        <f>'Pay App 7'!Q131+N131+P131</f>
        <v>0</v>
      </c>
    </row>
    <row r="132" spans="1:17" ht="21" customHeight="1" x14ac:dyDescent="0.2">
      <c r="A132" s="151" t="s">
        <v>218</v>
      </c>
      <c r="B132" s="151"/>
      <c r="C132" s="151" t="s">
        <v>219</v>
      </c>
      <c r="D132" s="152"/>
      <c r="E132" s="52">
        <f>'Pay App 7'!E132</f>
        <v>0</v>
      </c>
      <c r="F132" s="45"/>
      <c r="G132" s="65">
        <f>'Pay App 7'!G132+F132</f>
        <v>0</v>
      </c>
      <c r="H132" s="188">
        <f>'Pay App 7'!K132</f>
        <v>0</v>
      </c>
      <c r="I132" s="189"/>
      <c r="J132" s="55"/>
      <c r="K132" s="33">
        <f t="shared" si="1"/>
        <v>0</v>
      </c>
      <c r="L132" s="68">
        <f t="shared" si="0"/>
        <v>0</v>
      </c>
      <c r="M132" s="66">
        <f t="shared" si="2"/>
        <v>0</v>
      </c>
      <c r="N132" s="32">
        <f t="shared" si="3"/>
        <v>0</v>
      </c>
      <c r="O132" s="52">
        <f>'Pay App 7'!O132+'Pay App 7'!P132</f>
        <v>0</v>
      </c>
      <c r="P132" s="45"/>
      <c r="Q132" s="66">
        <f>'Pay App 7'!Q132+N132+P132</f>
        <v>0</v>
      </c>
    </row>
    <row r="133" spans="1:17" ht="21" customHeight="1" x14ac:dyDescent="0.2">
      <c r="A133" s="151" t="s">
        <v>220</v>
      </c>
      <c r="B133" s="151"/>
      <c r="C133" s="151" t="s">
        <v>221</v>
      </c>
      <c r="D133" s="152"/>
      <c r="E133" s="52">
        <f>'Pay App 7'!E133</f>
        <v>0</v>
      </c>
      <c r="F133" s="45"/>
      <c r="G133" s="65">
        <f>'Pay App 7'!G133+F133</f>
        <v>0</v>
      </c>
      <c r="H133" s="188">
        <f>'Pay App 7'!K133</f>
        <v>0</v>
      </c>
      <c r="I133" s="189"/>
      <c r="J133" s="55"/>
      <c r="K133" s="33">
        <f t="shared" si="1"/>
        <v>0</v>
      </c>
      <c r="L133" s="68">
        <f t="shared" si="0"/>
        <v>0</v>
      </c>
      <c r="M133" s="66">
        <f t="shared" si="2"/>
        <v>0</v>
      </c>
      <c r="N133" s="32">
        <f t="shared" si="3"/>
        <v>0</v>
      </c>
      <c r="O133" s="52">
        <f>'Pay App 7'!O133+'Pay App 7'!P133</f>
        <v>0</v>
      </c>
      <c r="P133" s="45"/>
      <c r="Q133" s="66">
        <f>'Pay App 7'!Q133+N133+P133</f>
        <v>0</v>
      </c>
    </row>
    <row r="134" spans="1:17" ht="21" customHeight="1" x14ac:dyDescent="0.2">
      <c r="A134" s="151" t="s">
        <v>222</v>
      </c>
      <c r="B134" s="151"/>
      <c r="C134" s="151" t="s">
        <v>223</v>
      </c>
      <c r="D134" s="152"/>
      <c r="E134" s="52">
        <f>'Pay App 7'!E134</f>
        <v>0</v>
      </c>
      <c r="F134" s="45"/>
      <c r="G134" s="65">
        <f>'Pay App 7'!G134+F134</f>
        <v>0</v>
      </c>
      <c r="H134" s="188">
        <f>'Pay App 7'!K134</f>
        <v>0</v>
      </c>
      <c r="I134" s="189"/>
      <c r="J134" s="55"/>
      <c r="K134" s="33">
        <f t="shared" si="1"/>
        <v>0</v>
      </c>
      <c r="L134" s="68">
        <f t="shared" si="0"/>
        <v>0</v>
      </c>
      <c r="M134" s="66">
        <f t="shared" si="2"/>
        <v>0</v>
      </c>
      <c r="N134" s="32">
        <f t="shared" si="3"/>
        <v>0</v>
      </c>
      <c r="O134" s="52">
        <f>'Pay App 7'!O134+'Pay App 7'!P134</f>
        <v>0</v>
      </c>
      <c r="P134" s="45"/>
      <c r="Q134" s="66">
        <f>'Pay App 7'!Q134+N134+P134</f>
        <v>0</v>
      </c>
    </row>
    <row r="135" spans="1:17" ht="21" customHeight="1" x14ac:dyDescent="0.2">
      <c r="A135" s="153" t="s">
        <v>224</v>
      </c>
      <c r="B135" s="153"/>
      <c r="C135" s="153" t="s">
        <v>225</v>
      </c>
      <c r="D135" s="154"/>
      <c r="E135" s="52">
        <f>'Pay App 7'!E135</f>
        <v>0</v>
      </c>
      <c r="F135" s="45"/>
      <c r="G135" s="65">
        <f>'Pay App 7'!G135+F135</f>
        <v>0</v>
      </c>
      <c r="H135" s="188">
        <f>'Pay App 7'!K135</f>
        <v>0</v>
      </c>
      <c r="I135" s="189"/>
      <c r="J135" s="55"/>
      <c r="K135" s="33">
        <f t="shared" si="1"/>
        <v>0</v>
      </c>
      <c r="L135" s="68">
        <f t="shared" si="0"/>
        <v>0</v>
      </c>
      <c r="M135" s="66">
        <f t="shared" si="2"/>
        <v>0</v>
      </c>
      <c r="N135" s="32">
        <f t="shared" si="3"/>
        <v>0</v>
      </c>
      <c r="O135" s="52">
        <f>'Pay App 7'!O135+'Pay App 7'!P135</f>
        <v>0</v>
      </c>
      <c r="P135" s="45"/>
      <c r="Q135" s="66">
        <f>'Pay App 7'!Q135+N135+P135</f>
        <v>0</v>
      </c>
    </row>
    <row r="136" spans="1:17" ht="21" customHeight="1" x14ac:dyDescent="0.2">
      <c r="A136" s="151" t="s">
        <v>226</v>
      </c>
      <c r="B136" s="151"/>
      <c r="C136" s="151" t="s">
        <v>227</v>
      </c>
      <c r="D136" s="152"/>
      <c r="E136" s="52">
        <f>'Pay App 7'!E136</f>
        <v>0</v>
      </c>
      <c r="F136" s="45"/>
      <c r="G136" s="65">
        <f>'Pay App 7'!G136+F136</f>
        <v>0</v>
      </c>
      <c r="H136" s="188">
        <f>'Pay App 7'!K136</f>
        <v>0</v>
      </c>
      <c r="I136" s="189"/>
      <c r="J136" s="55"/>
      <c r="K136" s="33">
        <f t="shared" si="1"/>
        <v>0</v>
      </c>
      <c r="L136" s="68">
        <f t="shared" si="0"/>
        <v>0</v>
      </c>
      <c r="M136" s="66">
        <f t="shared" si="2"/>
        <v>0</v>
      </c>
      <c r="N136" s="32">
        <f t="shared" si="3"/>
        <v>0</v>
      </c>
      <c r="O136" s="52">
        <f>'Pay App 7'!O136+'Pay App 7'!P136</f>
        <v>0</v>
      </c>
      <c r="P136" s="45"/>
      <c r="Q136" s="66">
        <f>'Pay App 7'!Q136+N136+P136</f>
        <v>0</v>
      </c>
    </row>
    <row r="137" spans="1:17" ht="21" customHeight="1" x14ac:dyDescent="0.2">
      <c r="A137" s="151" t="s">
        <v>228</v>
      </c>
      <c r="B137" s="151"/>
      <c r="C137" s="151" t="s">
        <v>229</v>
      </c>
      <c r="D137" s="152"/>
      <c r="E137" s="52">
        <f>'Pay App 7'!E137</f>
        <v>0</v>
      </c>
      <c r="F137" s="45"/>
      <c r="G137" s="65">
        <f>'Pay App 7'!G137+F137</f>
        <v>0</v>
      </c>
      <c r="H137" s="188">
        <f>'Pay App 7'!K137</f>
        <v>0</v>
      </c>
      <c r="I137" s="189"/>
      <c r="J137" s="55"/>
      <c r="K137" s="33">
        <f t="shared" si="1"/>
        <v>0</v>
      </c>
      <c r="L137" s="68">
        <f t="shared" si="0"/>
        <v>0</v>
      </c>
      <c r="M137" s="66">
        <f t="shared" si="2"/>
        <v>0</v>
      </c>
      <c r="N137" s="32">
        <f t="shared" si="3"/>
        <v>0</v>
      </c>
      <c r="O137" s="52">
        <f>'Pay App 7'!O137+'Pay App 7'!P137</f>
        <v>0</v>
      </c>
      <c r="P137" s="45"/>
      <c r="Q137" s="66">
        <f>'Pay App 7'!Q137+N137+P137</f>
        <v>0</v>
      </c>
    </row>
    <row r="138" spans="1:17" ht="21" customHeight="1" x14ac:dyDescent="0.2">
      <c r="A138" s="151" t="s">
        <v>230</v>
      </c>
      <c r="B138" s="151"/>
      <c r="C138" s="151" t="s">
        <v>231</v>
      </c>
      <c r="D138" s="152"/>
      <c r="E138" s="52">
        <f>'Pay App 7'!E138</f>
        <v>0</v>
      </c>
      <c r="F138" s="45"/>
      <c r="G138" s="65">
        <f>'Pay App 7'!G138+F138</f>
        <v>0</v>
      </c>
      <c r="H138" s="188">
        <f>'Pay App 7'!K138</f>
        <v>0</v>
      </c>
      <c r="I138" s="189"/>
      <c r="J138" s="55"/>
      <c r="K138" s="33">
        <f t="shared" si="1"/>
        <v>0</v>
      </c>
      <c r="L138" s="68">
        <f t="shared" si="0"/>
        <v>0</v>
      </c>
      <c r="M138" s="66">
        <f t="shared" si="2"/>
        <v>0</v>
      </c>
      <c r="N138" s="32">
        <f t="shared" si="3"/>
        <v>0</v>
      </c>
      <c r="O138" s="52">
        <f>'Pay App 7'!O138+'Pay App 7'!P138</f>
        <v>0</v>
      </c>
      <c r="P138" s="45"/>
      <c r="Q138" s="66">
        <f>'Pay App 7'!Q138+N138+P138</f>
        <v>0</v>
      </c>
    </row>
    <row r="139" spans="1:17" ht="21" customHeight="1" x14ac:dyDescent="0.2">
      <c r="A139" s="153" t="s">
        <v>232</v>
      </c>
      <c r="B139" s="153"/>
      <c r="C139" s="153" t="s">
        <v>233</v>
      </c>
      <c r="D139" s="154"/>
      <c r="E139" s="52">
        <f>'Pay App 7'!E139</f>
        <v>0</v>
      </c>
      <c r="F139" s="45"/>
      <c r="G139" s="65">
        <f>'Pay App 7'!G139+F139</f>
        <v>0</v>
      </c>
      <c r="H139" s="188">
        <f>'Pay App 7'!K139</f>
        <v>0</v>
      </c>
      <c r="I139" s="189"/>
      <c r="J139" s="55"/>
      <c r="K139" s="33">
        <f t="shared" si="1"/>
        <v>0</v>
      </c>
      <c r="L139" s="68">
        <f t="shared" si="0"/>
        <v>0</v>
      </c>
      <c r="M139" s="66">
        <f t="shared" si="2"/>
        <v>0</v>
      </c>
      <c r="N139" s="32">
        <f t="shared" si="3"/>
        <v>0</v>
      </c>
      <c r="O139" s="52">
        <f>'Pay App 7'!O139+'Pay App 7'!P139</f>
        <v>0</v>
      </c>
      <c r="P139" s="45"/>
      <c r="Q139" s="66">
        <f>'Pay App 7'!Q139+N139+P139</f>
        <v>0</v>
      </c>
    </row>
    <row r="140" spans="1:17" ht="21" customHeight="1" x14ac:dyDescent="0.2">
      <c r="A140" s="151" t="s">
        <v>234</v>
      </c>
      <c r="B140" s="151"/>
      <c r="C140" s="151" t="s">
        <v>235</v>
      </c>
      <c r="D140" s="152"/>
      <c r="E140" s="52">
        <f>'Pay App 7'!E140</f>
        <v>0</v>
      </c>
      <c r="F140" s="45"/>
      <c r="G140" s="65">
        <f>'Pay App 7'!G140+F140</f>
        <v>0</v>
      </c>
      <c r="H140" s="188">
        <f>'Pay App 7'!K140</f>
        <v>0</v>
      </c>
      <c r="I140" s="189"/>
      <c r="J140" s="55"/>
      <c r="K140" s="33">
        <f t="shared" si="1"/>
        <v>0</v>
      </c>
      <c r="L140" s="68">
        <f t="shared" si="0"/>
        <v>0</v>
      </c>
      <c r="M140" s="66">
        <f t="shared" si="2"/>
        <v>0</v>
      </c>
      <c r="N140" s="32">
        <f t="shared" si="3"/>
        <v>0</v>
      </c>
      <c r="O140" s="52">
        <f>'Pay App 7'!O140+'Pay App 7'!P140</f>
        <v>0</v>
      </c>
      <c r="P140" s="45"/>
      <c r="Q140" s="66">
        <f>'Pay App 7'!Q140+N140+P140</f>
        <v>0</v>
      </c>
    </row>
    <row r="141" spans="1:17" ht="21" customHeight="1" x14ac:dyDescent="0.2">
      <c r="A141" s="151" t="s">
        <v>236</v>
      </c>
      <c r="B141" s="151"/>
      <c r="C141" s="151" t="s">
        <v>237</v>
      </c>
      <c r="D141" s="152"/>
      <c r="E141" s="52">
        <f>'Pay App 7'!E141</f>
        <v>0</v>
      </c>
      <c r="F141" s="45"/>
      <c r="G141" s="65">
        <f>'Pay App 7'!G141+F141</f>
        <v>0</v>
      </c>
      <c r="H141" s="188">
        <f>'Pay App 7'!K141</f>
        <v>0</v>
      </c>
      <c r="I141" s="189"/>
      <c r="J141" s="55"/>
      <c r="K141" s="33">
        <f t="shared" si="1"/>
        <v>0</v>
      </c>
      <c r="L141" s="68">
        <f t="shared" si="0"/>
        <v>0</v>
      </c>
      <c r="M141" s="66">
        <f t="shared" si="2"/>
        <v>0</v>
      </c>
      <c r="N141" s="32">
        <f t="shared" si="3"/>
        <v>0</v>
      </c>
      <c r="O141" s="52">
        <f>'Pay App 7'!O141+'Pay App 7'!P141</f>
        <v>0</v>
      </c>
      <c r="P141" s="45"/>
      <c r="Q141" s="66">
        <f>'Pay App 7'!Q141+N141+P141</f>
        <v>0</v>
      </c>
    </row>
    <row r="142" spans="1:17" ht="21" customHeight="1" x14ac:dyDescent="0.2">
      <c r="A142" s="151" t="s">
        <v>238</v>
      </c>
      <c r="B142" s="151"/>
      <c r="C142" s="151" t="s">
        <v>239</v>
      </c>
      <c r="D142" s="152"/>
      <c r="E142" s="52">
        <f>'Pay App 7'!E142</f>
        <v>0</v>
      </c>
      <c r="F142" s="45"/>
      <c r="G142" s="65">
        <f>'Pay App 7'!G142+F142</f>
        <v>0</v>
      </c>
      <c r="H142" s="188">
        <f>'Pay App 7'!K142</f>
        <v>0</v>
      </c>
      <c r="I142" s="189"/>
      <c r="J142" s="55"/>
      <c r="K142" s="33">
        <f t="shared" si="1"/>
        <v>0</v>
      </c>
      <c r="L142" s="68">
        <f t="shared" si="0"/>
        <v>0</v>
      </c>
      <c r="M142" s="66">
        <f t="shared" si="2"/>
        <v>0</v>
      </c>
      <c r="N142" s="32">
        <f t="shared" si="3"/>
        <v>0</v>
      </c>
      <c r="O142" s="52">
        <f>'Pay App 7'!O142+'Pay App 7'!P142</f>
        <v>0</v>
      </c>
      <c r="P142" s="45"/>
      <c r="Q142" s="66">
        <f>'Pay App 7'!Q142+N142+P142</f>
        <v>0</v>
      </c>
    </row>
    <row r="143" spans="1:17" ht="21" customHeight="1" x14ac:dyDescent="0.2">
      <c r="A143" s="151" t="s">
        <v>240</v>
      </c>
      <c r="B143" s="151"/>
      <c r="C143" s="151" t="s">
        <v>241</v>
      </c>
      <c r="D143" s="152"/>
      <c r="E143" s="52">
        <f>'Pay App 7'!E143</f>
        <v>0</v>
      </c>
      <c r="F143" s="45"/>
      <c r="G143" s="65">
        <f>'Pay App 7'!G143+F143</f>
        <v>0</v>
      </c>
      <c r="H143" s="188">
        <f>'Pay App 7'!K143</f>
        <v>0</v>
      </c>
      <c r="I143" s="189"/>
      <c r="J143" s="55"/>
      <c r="K143" s="33">
        <f t="shared" si="1"/>
        <v>0</v>
      </c>
      <c r="L143" s="68">
        <f t="shared" si="0"/>
        <v>0</v>
      </c>
      <c r="M143" s="66">
        <f t="shared" si="2"/>
        <v>0</v>
      </c>
      <c r="N143" s="32">
        <f t="shared" si="3"/>
        <v>0</v>
      </c>
      <c r="O143" s="52">
        <f>'Pay App 7'!O143+'Pay App 7'!P143</f>
        <v>0</v>
      </c>
      <c r="P143" s="45"/>
      <c r="Q143" s="66">
        <f>'Pay App 7'!Q143+N143+P143</f>
        <v>0</v>
      </c>
    </row>
    <row r="144" spans="1:17" ht="21" customHeight="1" x14ac:dyDescent="0.2">
      <c r="A144" s="151" t="s">
        <v>242</v>
      </c>
      <c r="B144" s="151"/>
      <c r="C144" s="151" t="s">
        <v>243</v>
      </c>
      <c r="D144" s="152"/>
      <c r="E144" s="52">
        <f>'Pay App 7'!E144</f>
        <v>0</v>
      </c>
      <c r="F144" s="45"/>
      <c r="G144" s="65">
        <f>'Pay App 7'!G144+F144</f>
        <v>0</v>
      </c>
      <c r="H144" s="188">
        <f>'Pay App 7'!K144</f>
        <v>0</v>
      </c>
      <c r="I144" s="189"/>
      <c r="J144" s="55"/>
      <c r="K144" s="33">
        <f t="shared" si="1"/>
        <v>0</v>
      </c>
      <c r="L144" s="68">
        <f t="shared" si="0"/>
        <v>0</v>
      </c>
      <c r="M144" s="66">
        <f t="shared" si="2"/>
        <v>0</v>
      </c>
      <c r="N144" s="32">
        <f t="shared" si="3"/>
        <v>0</v>
      </c>
      <c r="O144" s="52">
        <f>'Pay App 7'!O144+'Pay App 7'!P144</f>
        <v>0</v>
      </c>
      <c r="P144" s="45"/>
      <c r="Q144" s="66">
        <f>'Pay App 7'!Q144+N144+P144</f>
        <v>0</v>
      </c>
    </row>
    <row r="145" spans="1:17" ht="21" customHeight="1" x14ac:dyDescent="0.2">
      <c r="A145" s="151" t="s">
        <v>244</v>
      </c>
      <c r="B145" s="151"/>
      <c r="C145" s="151" t="s">
        <v>245</v>
      </c>
      <c r="D145" s="152"/>
      <c r="E145" s="52">
        <f>'Pay App 7'!E145</f>
        <v>0</v>
      </c>
      <c r="F145" s="45"/>
      <c r="G145" s="65">
        <f>'Pay App 7'!G145+F145</f>
        <v>0</v>
      </c>
      <c r="H145" s="188">
        <f>'Pay App 7'!K145</f>
        <v>0</v>
      </c>
      <c r="I145" s="189"/>
      <c r="J145" s="55"/>
      <c r="K145" s="33">
        <f t="shared" si="1"/>
        <v>0</v>
      </c>
      <c r="L145" s="68">
        <f t="shared" si="0"/>
        <v>0</v>
      </c>
      <c r="M145" s="66">
        <f t="shared" si="2"/>
        <v>0</v>
      </c>
      <c r="N145" s="32">
        <f t="shared" si="3"/>
        <v>0</v>
      </c>
      <c r="O145" s="52">
        <f>'Pay App 7'!O145+'Pay App 7'!P145</f>
        <v>0</v>
      </c>
      <c r="P145" s="45"/>
      <c r="Q145" s="66">
        <f>'Pay App 7'!Q145+N145+P145</f>
        <v>0</v>
      </c>
    </row>
    <row r="146" spans="1:17" ht="21" customHeight="1" x14ac:dyDescent="0.2">
      <c r="A146" s="151" t="s">
        <v>246</v>
      </c>
      <c r="B146" s="151"/>
      <c r="C146" s="151" t="s">
        <v>247</v>
      </c>
      <c r="D146" s="152"/>
      <c r="E146" s="52">
        <f>'Pay App 7'!E146</f>
        <v>0</v>
      </c>
      <c r="F146" s="45"/>
      <c r="G146" s="65">
        <f>'Pay App 7'!G146+F146</f>
        <v>0</v>
      </c>
      <c r="H146" s="188">
        <f>'Pay App 7'!K146</f>
        <v>0</v>
      </c>
      <c r="I146" s="189"/>
      <c r="J146" s="55"/>
      <c r="K146" s="33">
        <f t="shared" si="1"/>
        <v>0</v>
      </c>
      <c r="L146" s="68">
        <f t="shared" si="0"/>
        <v>0</v>
      </c>
      <c r="M146" s="66">
        <f t="shared" si="2"/>
        <v>0</v>
      </c>
      <c r="N146" s="32">
        <f t="shared" si="3"/>
        <v>0</v>
      </c>
      <c r="O146" s="52">
        <f>'Pay App 7'!O146+'Pay App 7'!P146</f>
        <v>0</v>
      </c>
      <c r="P146" s="45"/>
      <c r="Q146" s="66">
        <f>'Pay App 7'!Q146+N146+P146</f>
        <v>0</v>
      </c>
    </row>
    <row r="147" spans="1:17" ht="21" customHeight="1" x14ac:dyDescent="0.2">
      <c r="A147" s="151" t="s">
        <v>248</v>
      </c>
      <c r="B147" s="151"/>
      <c r="C147" s="151" t="s">
        <v>249</v>
      </c>
      <c r="D147" s="152"/>
      <c r="E147" s="52">
        <f>'Pay App 7'!E147</f>
        <v>0</v>
      </c>
      <c r="F147" s="45"/>
      <c r="G147" s="65">
        <f>'Pay App 7'!G147+F147</f>
        <v>0</v>
      </c>
      <c r="H147" s="188">
        <f>'Pay App 7'!K147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7'!O147+'Pay App 7'!P147</f>
        <v>0</v>
      </c>
      <c r="P147" s="45"/>
      <c r="Q147" s="66">
        <f>'Pay App 7'!Q147+N147+P147</f>
        <v>0</v>
      </c>
    </row>
    <row r="148" spans="1:17" ht="21" customHeight="1" x14ac:dyDescent="0.2">
      <c r="A148" s="151" t="s">
        <v>250</v>
      </c>
      <c r="B148" s="151"/>
      <c r="C148" s="151" t="s">
        <v>251</v>
      </c>
      <c r="D148" s="152"/>
      <c r="E148" s="52">
        <f>'Pay App 7'!E148</f>
        <v>0</v>
      </c>
      <c r="F148" s="45"/>
      <c r="G148" s="65">
        <f>'Pay App 7'!G148+F148</f>
        <v>0</v>
      </c>
      <c r="H148" s="188">
        <f>'Pay App 7'!K148</f>
        <v>0</v>
      </c>
      <c r="I148" s="189"/>
      <c r="J148" s="55"/>
      <c r="K148" s="33">
        <f t="shared" si="4"/>
        <v>0</v>
      </c>
      <c r="L148" s="68">
        <f t="shared" ref="L148:L211" si="7">IF(ISERROR(K148/G148),0,K148/G148)</f>
        <v>0</v>
      </c>
      <c r="M148" s="66">
        <f t="shared" si="5"/>
        <v>0</v>
      </c>
      <c r="N148" s="32">
        <f t="shared" si="6"/>
        <v>0</v>
      </c>
      <c r="O148" s="52">
        <f>'Pay App 7'!O148+'Pay App 7'!P148</f>
        <v>0</v>
      </c>
      <c r="P148" s="45"/>
      <c r="Q148" s="66">
        <f>'Pay App 7'!Q148+N148+P148</f>
        <v>0</v>
      </c>
    </row>
    <row r="149" spans="1:17" ht="21" customHeight="1" x14ac:dyDescent="0.2">
      <c r="A149" s="153" t="s">
        <v>252</v>
      </c>
      <c r="B149" s="153"/>
      <c r="C149" s="153" t="s">
        <v>253</v>
      </c>
      <c r="D149" s="154"/>
      <c r="E149" s="52">
        <f>'Pay App 7'!E149</f>
        <v>0</v>
      </c>
      <c r="F149" s="45"/>
      <c r="G149" s="65">
        <f>'Pay App 7'!G149+F149</f>
        <v>0</v>
      </c>
      <c r="H149" s="188">
        <f>'Pay App 7'!K149</f>
        <v>0</v>
      </c>
      <c r="I149" s="189"/>
      <c r="J149" s="55"/>
      <c r="K149" s="33">
        <f t="shared" si="4"/>
        <v>0</v>
      </c>
      <c r="L149" s="68">
        <f t="shared" si="7"/>
        <v>0</v>
      </c>
      <c r="M149" s="66">
        <f t="shared" si="5"/>
        <v>0</v>
      </c>
      <c r="N149" s="32">
        <f t="shared" si="6"/>
        <v>0</v>
      </c>
      <c r="O149" s="52">
        <f>'Pay App 7'!O149+'Pay App 7'!P149</f>
        <v>0</v>
      </c>
      <c r="P149" s="45"/>
      <c r="Q149" s="66">
        <f>'Pay App 7'!Q149+N149+P149</f>
        <v>0</v>
      </c>
    </row>
    <row r="150" spans="1:17" ht="21" customHeight="1" x14ac:dyDescent="0.2">
      <c r="A150" s="151" t="s">
        <v>254</v>
      </c>
      <c r="B150" s="151"/>
      <c r="C150" s="151" t="s">
        <v>255</v>
      </c>
      <c r="D150" s="152"/>
      <c r="E150" s="52">
        <f>'Pay App 7'!E150</f>
        <v>0</v>
      </c>
      <c r="F150" s="45"/>
      <c r="G150" s="65">
        <f>'Pay App 7'!G150+F150</f>
        <v>0</v>
      </c>
      <c r="H150" s="188">
        <f>'Pay App 7'!K150</f>
        <v>0</v>
      </c>
      <c r="I150" s="189"/>
      <c r="J150" s="55"/>
      <c r="K150" s="33">
        <f t="shared" si="4"/>
        <v>0</v>
      </c>
      <c r="L150" s="68">
        <f t="shared" si="7"/>
        <v>0</v>
      </c>
      <c r="M150" s="66">
        <f t="shared" si="5"/>
        <v>0</v>
      </c>
      <c r="N150" s="32">
        <f t="shared" si="6"/>
        <v>0</v>
      </c>
      <c r="O150" s="52">
        <f>'Pay App 7'!O150+'Pay App 7'!P150</f>
        <v>0</v>
      </c>
      <c r="P150" s="45"/>
      <c r="Q150" s="66">
        <f>'Pay App 7'!Q150+N150+P150</f>
        <v>0</v>
      </c>
    </row>
    <row r="151" spans="1:17" ht="21" customHeight="1" x14ac:dyDescent="0.2">
      <c r="A151" s="151" t="s">
        <v>256</v>
      </c>
      <c r="B151" s="151"/>
      <c r="C151" s="151" t="s">
        <v>257</v>
      </c>
      <c r="D151" s="152"/>
      <c r="E151" s="52">
        <f>'Pay App 7'!E151</f>
        <v>0</v>
      </c>
      <c r="F151" s="45"/>
      <c r="G151" s="65">
        <f>'Pay App 7'!G151+F151</f>
        <v>0</v>
      </c>
      <c r="H151" s="188">
        <f>'Pay App 7'!K151</f>
        <v>0</v>
      </c>
      <c r="I151" s="189"/>
      <c r="J151" s="55"/>
      <c r="K151" s="33">
        <f t="shared" si="4"/>
        <v>0</v>
      </c>
      <c r="L151" s="68">
        <f t="shared" si="7"/>
        <v>0</v>
      </c>
      <c r="M151" s="66">
        <f t="shared" si="5"/>
        <v>0</v>
      </c>
      <c r="N151" s="32">
        <f t="shared" si="6"/>
        <v>0</v>
      </c>
      <c r="O151" s="52">
        <f>'Pay App 7'!O151+'Pay App 7'!P151</f>
        <v>0</v>
      </c>
      <c r="P151" s="45"/>
      <c r="Q151" s="66">
        <f>'Pay App 7'!Q151+N151+P151</f>
        <v>0</v>
      </c>
    </row>
    <row r="152" spans="1:17" ht="21" customHeight="1" x14ac:dyDescent="0.2">
      <c r="A152" s="151" t="s">
        <v>258</v>
      </c>
      <c r="B152" s="151"/>
      <c r="C152" s="151" t="s">
        <v>259</v>
      </c>
      <c r="D152" s="152"/>
      <c r="E152" s="52">
        <f>'Pay App 7'!E152</f>
        <v>0</v>
      </c>
      <c r="F152" s="45"/>
      <c r="G152" s="65">
        <f>'Pay App 7'!G152+F152</f>
        <v>0</v>
      </c>
      <c r="H152" s="188">
        <f>'Pay App 7'!K152</f>
        <v>0</v>
      </c>
      <c r="I152" s="189"/>
      <c r="J152" s="55"/>
      <c r="K152" s="33">
        <f t="shared" si="4"/>
        <v>0</v>
      </c>
      <c r="L152" s="68">
        <f t="shared" si="7"/>
        <v>0</v>
      </c>
      <c r="M152" s="66">
        <f t="shared" si="5"/>
        <v>0</v>
      </c>
      <c r="N152" s="32">
        <f t="shared" si="6"/>
        <v>0</v>
      </c>
      <c r="O152" s="52">
        <f>'Pay App 7'!O152+'Pay App 7'!P152</f>
        <v>0</v>
      </c>
      <c r="P152" s="45"/>
      <c r="Q152" s="66">
        <f>'Pay App 7'!Q152+N152+P152</f>
        <v>0</v>
      </c>
    </row>
    <row r="153" spans="1:17" ht="21" customHeight="1" x14ac:dyDescent="0.2">
      <c r="A153" s="151" t="s">
        <v>260</v>
      </c>
      <c r="B153" s="151"/>
      <c r="C153" s="151" t="s">
        <v>261</v>
      </c>
      <c r="D153" s="152"/>
      <c r="E153" s="52">
        <f>'Pay App 7'!E153</f>
        <v>0</v>
      </c>
      <c r="F153" s="45"/>
      <c r="G153" s="65">
        <f>'Pay App 7'!G153+F153</f>
        <v>0</v>
      </c>
      <c r="H153" s="188">
        <f>'Pay App 7'!K153</f>
        <v>0</v>
      </c>
      <c r="I153" s="189"/>
      <c r="J153" s="55"/>
      <c r="K153" s="33">
        <f t="shared" si="4"/>
        <v>0</v>
      </c>
      <c r="L153" s="68">
        <f t="shared" si="7"/>
        <v>0</v>
      </c>
      <c r="M153" s="66">
        <f t="shared" si="5"/>
        <v>0</v>
      </c>
      <c r="N153" s="32">
        <f t="shared" si="6"/>
        <v>0</v>
      </c>
      <c r="O153" s="52">
        <f>'Pay App 7'!O153+'Pay App 7'!P153</f>
        <v>0</v>
      </c>
      <c r="P153" s="45"/>
      <c r="Q153" s="66">
        <f>'Pay App 7'!Q153+N153+P153</f>
        <v>0</v>
      </c>
    </row>
    <row r="154" spans="1:17" ht="21" customHeight="1" x14ac:dyDescent="0.2">
      <c r="A154" s="151" t="s">
        <v>262</v>
      </c>
      <c r="B154" s="151"/>
      <c r="C154" s="151" t="s">
        <v>263</v>
      </c>
      <c r="D154" s="152"/>
      <c r="E154" s="52">
        <f>'Pay App 7'!E154</f>
        <v>0</v>
      </c>
      <c r="F154" s="45"/>
      <c r="G154" s="65">
        <f>'Pay App 7'!G154+F154</f>
        <v>0</v>
      </c>
      <c r="H154" s="188">
        <f>'Pay App 7'!K154</f>
        <v>0</v>
      </c>
      <c r="I154" s="189"/>
      <c r="J154" s="55"/>
      <c r="K154" s="33">
        <f t="shared" si="4"/>
        <v>0</v>
      </c>
      <c r="L154" s="68">
        <f t="shared" si="7"/>
        <v>0</v>
      </c>
      <c r="M154" s="66">
        <f t="shared" si="5"/>
        <v>0</v>
      </c>
      <c r="N154" s="32">
        <f t="shared" si="6"/>
        <v>0</v>
      </c>
      <c r="O154" s="52">
        <f>'Pay App 7'!O154+'Pay App 7'!P154</f>
        <v>0</v>
      </c>
      <c r="P154" s="45"/>
      <c r="Q154" s="66">
        <f>'Pay App 7'!Q154+N154+P154</f>
        <v>0</v>
      </c>
    </row>
    <row r="155" spans="1:17" ht="21" customHeight="1" x14ac:dyDescent="0.2">
      <c r="A155" s="151" t="s">
        <v>264</v>
      </c>
      <c r="B155" s="151"/>
      <c r="C155" s="151" t="s">
        <v>265</v>
      </c>
      <c r="D155" s="152"/>
      <c r="E155" s="52">
        <f>'Pay App 7'!E155</f>
        <v>0</v>
      </c>
      <c r="F155" s="45"/>
      <c r="G155" s="65">
        <f>'Pay App 7'!G155+F155</f>
        <v>0</v>
      </c>
      <c r="H155" s="188">
        <f>'Pay App 7'!K155</f>
        <v>0</v>
      </c>
      <c r="I155" s="189"/>
      <c r="J155" s="55"/>
      <c r="K155" s="33">
        <f t="shared" si="4"/>
        <v>0</v>
      </c>
      <c r="L155" s="68">
        <f t="shared" si="7"/>
        <v>0</v>
      </c>
      <c r="M155" s="66">
        <f t="shared" si="5"/>
        <v>0</v>
      </c>
      <c r="N155" s="32">
        <f t="shared" si="6"/>
        <v>0</v>
      </c>
      <c r="O155" s="52">
        <f>'Pay App 7'!O155+'Pay App 7'!P155</f>
        <v>0</v>
      </c>
      <c r="P155" s="45"/>
      <c r="Q155" s="66">
        <f>'Pay App 7'!Q155+N155+P155</f>
        <v>0</v>
      </c>
    </row>
    <row r="156" spans="1:17" ht="21" customHeight="1" x14ac:dyDescent="0.2">
      <c r="A156" s="151" t="s">
        <v>266</v>
      </c>
      <c r="B156" s="151"/>
      <c r="C156" s="151" t="s">
        <v>267</v>
      </c>
      <c r="D156" s="152"/>
      <c r="E156" s="52">
        <f>'Pay App 7'!E156</f>
        <v>0</v>
      </c>
      <c r="F156" s="45"/>
      <c r="G156" s="65">
        <f>'Pay App 7'!G156+F156</f>
        <v>0</v>
      </c>
      <c r="H156" s="188">
        <f>'Pay App 7'!K156</f>
        <v>0</v>
      </c>
      <c r="I156" s="189"/>
      <c r="J156" s="55"/>
      <c r="K156" s="33">
        <f t="shared" si="4"/>
        <v>0</v>
      </c>
      <c r="L156" s="68">
        <f t="shared" si="7"/>
        <v>0</v>
      </c>
      <c r="M156" s="66">
        <f t="shared" si="5"/>
        <v>0</v>
      </c>
      <c r="N156" s="32">
        <f t="shared" si="6"/>
        <v>0</v>
      </c>
      <c r="O156" s="52">
        <f>'Pay App 7'!O156+'Pay App 7'!P156</f>
        <v>0</v>
      </c>
      <c r="P156" s="45"/>
      <c r="Q156" s="66">
        <f>'Pay App 7'!Q156+N156+P156</f>
        <v>0</v>
      </c>
    </row>
    <row r="157" spans="1:17" ht="21" customHeight="1" x14ac:dyDescent="0.2">
      <c r="A157" s="151" t="s">
        <v>268</v>
      </c>
      <c r="B157" s="151"/>
      <c r="C157" s="151" t="s">
        <v>269</v>
      </c>
      <c r="D157" s="152"/>
      <c r="E157" s="52">
        <f>'Pay App 7'!E157</f>
        <v>0</v>
      </c>
      <c r="F157" s="45"/>
      <c r="G157" s="65">
        <f>'Pay App 7'!G157+F157</f>
        <v>0</v>
      </c>
      <c r="H157" s="188">
        <f>'Pay App 7'!K157</f>
        <v>0</v>
      </c>
      <c r="I157" s="189"/>
      <c r="J157" s="55"/>
      <c r="K157" s="33">
        <f t="shared" si="4"/>
        <v>0</v>
      </c>
      <c r="L157" s="68">
        <f t="shared" si="7"/>
        <v>0</v>
      </c>
      <c r="M157" s="66">
        <f t="shared" si="5"/>
        <v>0</v>
      </c>
      <c r="N157" s="32">
        <f t="shared" si="6"/>
        <v>0</v>
      </c>
      <c r="O157" s="52">
        <f>'Pay App 7'!O157+'Pay App 7'!P157</f>
        <v>0</v>
      </c>
      <c r="P157" s="45"/>
      <c r="Q157" s="66">
        <f>'Pay App 7'!Q157+N157+P157</f>
        <v>0</v>
      </c>
    </row>
    <row r="158" spans="1:17" ht="21" customHeight="1" x14ac:dyDescent="0.2">
      <c r="A158" s="153" t="s">
        <v>270</v>
      </c>
      <c r="B158" s="153"/>
      <c r="C158" s="153" t="s">
        <v>271</v>
      </c>
      <c r="D158" s="154"/>
      <c r="E158" s="52">
        <f>'Pay App 7'!E158</f>
        <v>0</v>
      </c>
      <c r="F158" s="45"/>
      <c r="G158" s="65">
        <f>'Pay App 7'!G158+F158</f>
        <v>0</v>
      </c>
      <c r="H158" s="188">
        <f>'Pay App 7'!K158</f>
        <v>0</v>
      </c>
      <c r="I158" s="189"/>
      <c r="J158" s="55"/>
      <c r="K158" s="33">
        <f t="shared" si="4"/>
        <v>0</v>
      </c>
      <c r="L158" s="68">
        <f t="shared" si="7"/>
        <v>0</v>
      </c>
      <c r="M158" s="66">
        <f t="shared" si="5"/>
        <v>0</v>
      </c>
      <c r="N158" s="32">
        <f t="shared" si="6"/>
        <v>0</v>
      </c>
      <c r="O158" s="52">
        <f>'Pay App 7'!O158+'Pay App 7'!P158</f>
        <v>0</v>
      </c>
      <c r="P158" s="45"/>
      <c r="Q158" s="66">
        <f>'Pay App 7'!Q158+N158+P158</f>
        <v>0</v>
      </c>
    </row>
    <row r="159" spans="1:17" ht="21" customHeight="1" x14ac:dyDescent="0.2">
      <c r="A159" s="151" t="s">
        <v>272</v>
      </c>
      <c r="B159" s="151"/>
      <c r="C159" s="151" t="s">
        <v>273</v>
      </c>
      <c r="D159" s="152"/>
      <c r="E159" s="52">
        <f>'Pay App 7'!E159</f>
        <v>0</v>
      </c>
      <c r="F159" s="45"/>
      <c r="G159" s="65">
        <f>'Pay App 7'!G159+F159</f>
        <v>0</v>
      </c>
      <c r="H159" s="188">
        <f>'Pay App 7'!K159</f>
        <v>0</v>
      </c>
      <c r="I159" s="189"/>
      <c r="J159" s="55"/>
      <c r="K159" s="33">
        <f t="shared" si="4"/>
        <v>0</v>
      </c>
      <c r="L159" s="68">
        <f t="shared" si="7"/>
        <v>0</v>
      </c>
      <c r="M159" s="66">
        <f t="shared" si="5"/>
        <v>0</v>
      </c>
      <c r="N159" s="32">
        <f t="shared" si="6"/>
        <v>0</v>
      </c>
      <c r="O159" s="52">
        <f>'Pay App 7'!O159+'Pay App 7'!P159</f>
        <v>0</v>
      </c>
      <c r="P159" s="45"/>
      <c r="Q159" s="66">
        <f>'Pay App 7'!Q159+N159+P159</f>
        <v>0</v>
      </c>
    </row>
    <row r="160" spans="1:17" ht="21" customHeight="1" x14ac:dyDescent="0.2">
      <c r="A160" s="151" t="s">
        <v>274</v>
      </c>
      <c r="B160" s="151"/>
      <c r="C160" s="151" t="s">
        <v>275</v>
      </c>
      <c r="D160" s="152"/>
      <c r="E160" s="52">
        <f>'Pay App 7'!E160</f>
        <v>0</v>
      </c>
      <c r="F160" s="45"/>
      <c r="G160" s="65">
        <f>'Pay App 7'!G160+F160</f>
        <v>0</v>
      </c>
      <c r="H160" s="188">
        <f>'Pay App 7'!K160</f>
        <v>0</v>
      </c>
      <c r="I160" s="189"/>
      <c r="J160" s="55"/>
      <c r="K160" s="33">
        <f t="shared" si="4"/>
        <v>0</v>
      </c>
      <c r="L160" s="68">
        <f t="shared" si="7"/>
        <v>0</v>
      </c>
      <c r="M160" s="66">
        <f t="shared" si="5"/>
        <v>0</v>
      </c>
      <c r="N160" s="32">
        <f t="shared" si="6"/>
        <v>0</v>
      </c>
      <c r="O160" s="52">
        <f>'Pay App 7'!O160+'Pay App 7'!P160</f>
        <v>0</v>
      </c>
      <c r="P160" s="45"/>
      <c r="Q160" s="66">
        <f>'Pay App 7'!Q160+N160+P160</f>
        <v>0</v>
      </c>
    </row>
    <row r="161" spans="1:17" ht="21" customHeight="1" x14ac:dyDescent="0.2">
      <c r="A161" s="151" t="s">
        <v>276</v>
      </c>
      <c r="B161" s="151"/>
      <c r="C161" s="151" t="s">
        <v>277</v>
      </c>
      <c r="D161" s="152"/>
      <c r="E161" s="52">
        <f>'Pay App 7'!E161</f>
        <v>0</v>
      </c>
      <c r="F161" s="45"/>
      <c r="G161" s="65">
        <f>'Pay App 7'!G161+F161</f>
        <v>0</v>
      </c>
      <c r="H161" s="188">
        <f>'Pay App 7'!K161</f>
        <v>0</v>
      </c>
      <c r="I161" s="189"/>
      <c r="J161" s="55"/>
      <c r="K161" s="33">
        <f t="shared" si="4"/>
        <v>0</v>
      </c>
      <c r="L161" s="68">
        <f t="shared" si="7"/>
        <v>0</v>
      </c>
      <c r="M161" s="66">
        <f t="shared" si="5"/>
        <v>0</v>
      </c>
      <c r="N161" s="32">
        <f t="shared" si="6"/>
        <v>0</v>
      </c>
      <c r="O161" s="52">
        <f>'Pay App 7'!O161+'Pay App 7'!P161</f>
        <v>0</v>
      </c>
      <c r="P161" s="45"/>
      <c r="Q161" s="66">
        <f>'Pay App 7'!Q161+N161+P161</f>
        <v>0</v>
      </c>
    </row>
    <row r="162" spans="1:17" ht="21" customHeight="1" x14ac:dyDescent="0.2">
      <c r="A162" s="151" t="s">
        <v>278</v>
      </c>
      <c r="B162" s="151"/>
      <c r="C162" s="151" t="s">
        <v>279</v>
      </c>
      <c r="D162" s="152"/>
      <c r="E162" s="52">
        <f>'Pay App 7'!E162</f>
        <v>0</v>
      </c>
      <c r="F162" s="45"/>
      <c r="G162" s="65">
        <f>'Pay App 7'!G162+F162</f>
        <v>0</v>
      </c>
      <c r="H162" s="188">
        <f>'Pay App 7'!K162</f>
        <v>0</v>
      </c>
      <c r="I162" s="189"/>
      <c r="J162" s="55"/>
      <c r="K162" s="33">
        <f t="shared" si="4"/>
        <v>0</v>
      </c>
      <c r="L162" s="68">
        <f t="shared" si="7"/>
        <v>0</v>
      </c>
      <c r="M162" s="66">
        <f t="shared" si="5"/>
        <v>0</v>
      </c>
      <c r="N162" s="32">
        <f t="shared" si="6"/>
        <v>0</v>
      </c>
      <c r="O162" s="52">
        <f>'Pay App 7'!O162+'Pay App 7'!P162</f>
        <v>0</v>
      </c>
      <c r="P162" s="45"/>
      <c r="Q162" s="66">
        <f>'Pay App 7'!Q162+N162+P162</f>
        <v>0</v>
      </c>
    </row>
    <row r="163" spans="1:17" ht="21" customHeight="1" x14ac:dyDescent="0.2">
      <c r="A163" s="151" t="s">
        <v>280</v>
      </c>
      <c r="B163" s="151"/>
      <c r="C163" s="151" t="s">
        <v>281</v>
      </c>
      <c r="D163" s="152"/>
      <c r="E163" s="52">
        <f>'Pay App 7'!E163</f>
        <v>0</v>
      </c>
      <c r="F163" s="45"/>
      <c r="G163" s="65">
        <f>'Pay App 7'!G163+F163</f>
        <v>0</v>
      </c>
      <c r="H163" s="188">
        <f>'Pay App 7'!K163</f>
        <v>0</v>
      </c>
      <c r="I163" s="189"/>
      <c r="J163" s="55"/>
      <c r="K163" s="33">
        <f t="shared" si="4"/>
        <v>0</v>
      </c>
      <c r="L163" s="68">
        <f t="shared" si="7"/>
        <v>0</v>
      </c>
      <c r="M163" s="66">
        <f t="shared" si="5"/>
        <v>0</v>
      </c>
      <c r="N163" s="32">
        <f t="shared" si="6"/>
        <v>0</v>
      </c>
      <c r="O163" s="52">
        <f>'Pay App 7'!O163+'Pay App 7'!P163</f>
        <v>0</v>
      </c>
      <c r="P163" s="45"/>
      <c r="Q163" s="66">
        <f>'Pay App 7'!Q163+N163+P163</f>
        <v>0</v>
      </c>
    </row>
    <row r="164" spans="1:17" ht="21" customHeight="1" x14ac:dyDescent="0.2">
      <c r="A164" s="151" t="s">
        <v>282</v>
      </c>
      <c r="B164" s="151"/>
      <c r="C164" s="151" t="s">
        <v>283</v>
      </c>
      <c r="D164" s="152"/>
      <c r="E164" s="52">
        <f>'Pay App 7'!E164</f>
        <v>0</v>
      </c>
      <c r="F164" s="45"/>
      <c r="G164" s="65">
        <f>'Pay App 7'!G164+F164</f>
        <v>0</v>
      </c>
      <c r="H164" s="188">
        <f>'Pay App 7'!K164</f>
        <v>0</v>
      </c>
      <c r="I164" s="189"/>
      <c r="J164" s="55"/>
      <c r="K164" s="33">
        <f t="shared" si="4"/>
        <v>0</v>
      </c>
      <c r="L164" s="68">
        <f t="shared" si="7"/>
        <v>0</v>
      </c>
      <c r="M164" s="66">
        <f t="shared" si="5"/>
        <v>0</v>
      </c>
      <c r="N164" s="32">
        <f t="shared" si="6"/>
        <v>0</v>
      </c>
      <c r="O164" s="52">
        <f>'Pay App 7'!O164+'Pay App 7'!P164</f>
        <v>0</v>
      </c>
      <c r="P164" s="45"/>
      <c r="Q164" s="66">
        <f>'Pay App 7'!Q164+N164+P164</f>
        <v>0</v>
      </c>
    </row>
    <row r="165" spans="1:17" ht="21" customHeight="1" x14ac:dyDescent="0.2">
      <c r="A165" s="151" t="s">
        <v>284</v>
      </c>
      <c r="B165" s="151"/>
      <c r="C165" s="151" t="s">
        <v>285</v>
      </c>
      <c r="D165" s="152"/>
      <c r="E165" s="52">
        <f>'Pay App 7'!E165</f>
        <v>0</v>
      </c>
      <c r="F165" s="45"/>
      <c r="G165" s="65">
        <f>'Pay App 7'!G165+F165</f>
        <v>0</v>
      </c>
      <c r="H165" s="188">
        <f>'Pay App 7'!K165</f>
        <v>0</v>
      </c>
      <c r="I165" s="189"/>
      <c r="J165" s="55"/>
      <c r="K165" s="33">
        <f t="shared" si="4"/>
        <v>0</v>
      </c>
      <c r="L165" s="68">
        <f t="shared" si="7"/>
        <v>0</v>
      </c>
      <c r="M165" s="66">
        <f t="shared" si="5"/>
        <v>0</v>
      </c>
      <c r="N165" s="32">
        <f t="shared" si="6"/>
        <v>0</v>
      </c>
      <c r="O165" s="52">
        <f>'Pay App 7'!O165+'Pay App 7'!P165</f>
        <v>0</v>
      </c>
      <c r="P165" s="45"/>
      <c r="Q165" s="66">
        <f>'Pay App 7'!Q165+N165+P165</f>
        <v>0</v>
      </c>
    </row>
    <row r="166" spans="1:17" ht="21" customHeight="1" x14ac:dyDescent="0.2">
      <c r="A166" s="153" t="s">
        <v>286</v>
      </c>
      <c r="B166" s="153"/>
      <c r="C166" s="153" t="s">
        <v>287</v>
      </c>
      <c r="D166" s="154"/>
      <c r="E166" s="52">
        <f>'Pay App 7'!E166</f>
        <v>0</v>
      </c>
      <c r="F166" s="45"/>
      <c r="G166" s="65">
        <f>'Pay App 7'!G166+F166</f>
        <v>0</v>
      </c>
      <c r="H166" s="188">
        <f>'Pay App 7'!K166</f>
        <v>0</v>
      </c>
      <c r="I166" s="189"/>
      <c r="J166" s="55"/>
      <c r="K166" s="33">
        <f t="shared" si="4"/>
        <v>0</v>
      </c>
      <c r="L166" s="68">
        <f t="shared" si="7"/>
        <v>0</v>
      </c>
      <c r="M166" s="66">
        <f t="shared" si="5"/>
        <v>0</v>
      </c>
      <c r="N166" s="32">
        <f t="shared" si="6"/>
        <v>0</v>
      </c>
      <c r="O166" s="52">
        <f>'Pay App 7'!O166+'Pay App 7'!P166</f>
        <v>0</v>
      </c>
      <c r="P166" s="45"/>
      <c r="Q166" s="66">
        <f>'Pay App 7'!Q166+N166+P166</f>
        <v>0</v>
      </c>
    </row>
    <row r="167" spans="1:17" ht="21" customHeight="1" x14ac:dyDescent="0.2">
      <c r="A167" s="153" t="s">
        <v>288</v>
      </c>
      <c r="B167" s="153"/>
      <c r="C167" s="153" t="s">
        <v>289</v>
      </c>
      <c r="D167" s="154"/>
      <c r="E167" s="52">
        <f>'Pay App 7'!E167</f>
        <v>0</v>
      </c>
      <c r="F167" s="45"/>
      <c r="G167" s="65">
        <f>'Pay App 7'!G167+F167</f>
        <v>0</v>
      </c>
      <c r="H167" s="188">
        <f>'Pay App 7'!K167</f>
        <v>0</v>
      </c>
      <c r="I167" s="189"/>
      <c r="J167" s="55"/>
      <c r="K167" s="33">
        <f t="shared" si="4"/>
        <v>0</v>
      </c>
      <c r="L167" s="68">
        <f t="shared" si="7"/>
        <v>0</v>
      </c>
      <c r="M167" s="66">
        <f t="shared" si="5"/>
        <v>0</v>
      </c>
      <c r="N167" s="32">
        <f t="shared" si="6"/>
        <v>0</v>
      </c>
      <c r="O167" s="52">
        <f>'Pay App 7'!O167+'Pay App 7'!P167</f>
        <v>0</v>
      </c>
      <c r="P167" s="45"/>
      <c r="Q167" s="66">
        <f>'Pay App 7'!Q167+N167+P167</f>
        <v>0</v>
      </c>
    </row>
    <row r="168" spans="1:17" ht="21" customHeight="1" x14ac:dyDescent="0.2">
      <c r="A168" s="151" t="s">
        <v>290</v>
      </c>
      <c r="B168" s="151"/>
      <c r="C168" s="151" t="s">
        <v>291</v>
      </c>
      <c r="D168" s="152"/>
      <c r="E168" s="52">
        <f>'Pay App 7'!E168</f>
        <v>0</v>
      </c>
      <c r="F168" s="45"/>
      <c r="G168" s="65">
        <f>'Pay App 7'!G168+F168</f>
        <v>0</v>
      </c>
      <c r="H168" s="188">
        <f>'Pay App 7'!K168</f>
        <v>0</v>
      </c>
      <c r="I168" s="189"/>
      <c r="J168" s="55"/>
      <c r="K168" s="33">
        <f t="shared" si="4"/>
        <v>0</v>
      </c>
      <c r="L168" s="68">
        <f t="shared" si="7"/>
        <v>0</v>
      </c>
      <c r="M168" s="66">
        <f t="shared" si="5"/>
        <v>0</v>
      </c>
      <c r="N168" s="32">
        <f t="shared" si="6"/>
        <v>0</v>
      </c>
      <c r="O168" s="52">
        <f>'Pay App 7'!O168+'Pay App 7'!P168</f>
        <v>0</v>
      </c>
      <c r="P168" s="45"/>
      <c r="Q168" s="66">
        <f>'Pay App 7'!Q168+N168+P168</f>
        <v>0</v>
      </c>
    </row>
    <row r="169" spans="1:17" ht="21" customHeight="1" x14ac:dyDescent="0.2">
      <c r="A169" s="151" t="s">
        <v>292</v>
      </c>
      <c r="B169" s="151"/>
      <c r="C169" s="151" t="s">
        <v>293</v>
      </c>
      <c r="D169" s="152"/>
      <c r="E169" s="52">
        <f>'Pay App 7'!E169</f>
        <v>0</v>
      </c>
      <c r="F169" s="45"/>
      <c r="G169" s="65">
        <f>'Pay App 7'!G169+F169</f>
        <v>0</v>
      </c>
      <c r="H169" s="188">
        <f>'Pay App 7'!K169</f>
        <v>0</v>
      </c>
      <c r="I169" s="189"/>
      <c r="J169" s="55"/>
      <c r="K169" s="33">
        <f t="shared" si="4"/>
        <v>0</v>
      </c>
      <c r="L169" s="68">
        <f t="shared" si="7"/>
        <v>0</v>
      </c>
      <c r="M169" s="66">
        <f t="shared" si="5"/>
        <v>0</v>
      </c>
      <c r="N169" s="32">
        <f t="shared" si="6"/>
        <v>0</v>
      </c>
      <c r="O169" s="52">
        <f>'Pay App 7'!O169+'Pay App 7'!P169</f>
        <v>0</v>
      </c>
      <c r="P169" s="45"/>
      <c r="Q169" s="66">
        <f>'Pay App 7'!Q169+N169+P169</f>
        <v>0</v>
      </c>
    </row>
    <row r="170" spans="1:17" ht="21" customHeight="1" x14ac:dyDescent="0.2">
      <c r="A170" s="151" t="s">
        <v>294</v>
      </c>
      <c r="B170" s="151"/>
      <c r="C170" s="151" t="s">
        <v>295</v>
      </c>
      <c r="D170" s="152"/>
      <c r="E170" s="52">
        <f>'Pay App 7'!E170</f>
        <v>0</v>
      </c>
      <c r="F170" s="45"/>
      <c r="G170" s="65">
        <f>'Pay App 7'!G170+F170</f>
        <v>0</v>
      </c>
      <c r="H170" s="188">
        <f>'Pay App 7'!K170</f>
        <v>0</v>
      </c>
      <c r="I170" s="189"/>
      <c r="J170" s="55"/>
      <c r="K170" s="33">
        <f t="shared" si="4"/>
        <v>0</v>
      </c>
      <c r="L170" s="68">
        <f t="shared" si="7"/>
        <v>0</v>
      </c>
      <c r="M170" s="66">
        <f t="shared" si="5"/>
        <v>0</v>
      </c>
      <c r="N170" s="32">
        <f t="shared" si="6"/>
        <v>0</v>
      </c>
      <c r="O170" s="52">
        <f>'Pay App 7'!O170+'Pay App 7'!P170</f>
        <v>0</v>
      </c>
      <c r="P170" s="45"/>
      <c r="Q170" s="66">
        <f>'Pay App 7'!Q170+N170+P170</f>
        <v>0</v>
      </c>
    </row>
    <row r="171" spans="1:17" ht="21" customHeight="1" x14ac:dyDescent="0.2">
      <c r="A171" s="151" t="s">
        <v>296</v>
      </c>
      <c r="B171" s="151"/>
      <c r="C171" s="151" t="s">
        <v>297</v>
      </c>
      <c r="D171" s="152"/>
      <c r="E171" s="52">
        <f>'Pay App 7'!E171</f>
        <v>0</v>
      </c>
      <c r="F171" s="45"/>
      <c r="G171" s="65">
        <f>'Pay App 7'!G171+F171</f>
        <v>0</v>
      </c>
      <c r="H171" s="188">
        <f>'Pay App 7'!K171</f>
        <v>0</v>
      </c>
      <c r="I171" s="189"/>
      <c r="J171" s="55"/>
      <c r="K171" s="33">
        <f t="shared" si="4"/>
        <v>0</v>
      </c>
      <c r="L171" s="68">
        <f t="shared" si="7"/>
        <v>0</v>
      </c>
      <c r="M171" s="66">
        <f t="shared" si="5"/>
        <v>0</v>
      </c>
      <c r="N171" s="32">
        <f t="shared" si="6"/>
        <v>0</v>
      </c>
      <c r="O171" s="52">
        <f>'Pay App 7'!O171+'Pay App 7'!P171</f>
        <v>0</v>
      </c>
      <c r="P171" s="45"/>
      <c r="Q171" s="66">
        <f>'Pay App 7'!Q171+N171+P171</f>
        <v>0</v>
      </c>
    </row>
    <row r="172" spans="1:17" ht="21" customHeight="1" x14ac:dyDescent="0.2">
      <c r="A172" s="151" t="s">
        <v>298</v>
      </c>
      <c r="B172" s="151"/>
      <c r="C172" s="151" t="s">
        <v>299</v>
      </c>
      <c r="D172" s="152"/>
      <c r="E172" s="52">
        <f>'Pay App 7'!E172</f>
        <v>0</v>
      </c>
      <c r="F172" s="45"/>
      <c r="G172" s="65">
        <f>'Pay App 7'!G172+F172</f>
        <v>0</v>
      </c>
      <c r="H172" s="188">
        <f>'Pay App 7'!K172</f>
        <v>0</v>
      </c>
      <c r="I172" s="189"/>
      <c r="J172" s="55"/>
      <c r="K172" s="33">
        <f t="shared" si="4"/>
        <v>0</v>
      </c>
      <c r="L172" s="68">
        <f t="shared" si="7"/>
        <v>0</v>
      </c>
      <c r="M172" s="66">
        <f t="shared" si="5"/>
        <v>0</v>
      </c>
      <c r="N172" s="32">
        <f t="shared" si="6"/>
        <v>0</v>
      </c>
      <c r="O172" s="52">
        <f>'Pay App 7'!O172+'Pay App 7'!P172</f>
        <v>0</v>
      </c>
      <c r="P172" s="45"/>
      <c r="Q172" s="66">
        <f>'Pay App 7'!Q172+N172+P172</f>
        <v>0</v>
      </c>
    </row>
    <row r="173" spans="1:17" ht="21" customHeight="1" x14ac:dyDescent="0.2">
      <c r="A173" s="151" t="s">
        <v>300</v>
      </c>
      <c r="B173" s="151"/>
      <c r="C173" s="151" t="s">
        <v>301</v>
      </c>
      <c r="D173" s="152"/>
      <c r="E173" s="52">
        <f>'Pay App 7'!E173</f>
        <v>0</v>
      </c>
      <c r="F173" s="45"/>
      <c r="G173" s="65">
        <f>'Pay App 7'!G173+F173</f>
        <v>0</v>
      </c>
      <c r="H173" s="188">
        <f>'Pay App 7'!K173</f>
        <v>0</v>
      </c>
      <c r="I173" s="189"/>
      <c r="J173" s="55"/>
      <c r="K173" s="33">
        <f t="shared" si="4"/>
        <v>0</v>
      </c>
      <c r="L173" s="68">
        <f t="shared" si="7"/>
        <v>0</v>
      </c>
      <c r="M173" s="66">
        <f t="shared" si="5"/>
        <v>0</v>
      </c>
      <c r="N173" s="32">
        <f t="shared" si="6"/>
        <v>0</v>
      </c>
      <c r="O173" s="52">
        <f>'Pay App 7'!O173+'Pay App 7'!P173</f>
        <v>0</v>
      </c>
      <c r="P173" s="45"/>
      <c r="Q173" s="66">
        <f>'Pay App 7'!Q173+N173+P173</f>
        <v>0</v>
      </c>
    </row>
    <row r="174" spans="1:17" ht="21" customHeight="1" x14ac:dyDescent="0.2">
      <c r="A174" s="151" t="s">
        <v>302</v>
      </c>
      <c r="B174" s="151"/>
      <c r="C174" s="151" t="s">
        <v>303</v>
      </c>
      <c r="D174" s="152"/>
      <c r="E174" s="52">
        <f>'Pay App 7'!E174</f>
        <v>0</v>
      </c>
      <c r="F174" s="45"/>
      <c r="G174" s="65">
        <f>'Pay App 7'!G174+F174</f>
        <v>0</v>
      </c>
      <c r="H174" s="188">
        <f>'Pay App 7'!K174</f>
        <v>0</v>
      </c>
      <c r="I174" s="189"/>
      <c r="J174" s="55"/>
      <c r="K174" s="33">
        <f t="shared" si="4"/>
        <v>0</v>
      </c>
      <c r="L174" s="68">
        <f t="shared" si="7"/>
        <v>0</v>
      </c>
      <c r="M174" s="66">
        <f t="shared" si="5"/>
        <v>0</v>
      </c>
      <c r="N174" s="32">
        <f t="shared" si="6"/>
        <v>0</v>
      </c>
      <c r="O174" s="52">
        <f>'Pay App 7'!O174+'Pay App 7'!P174</f>
        <v>0</v>
      </c>
      <c r="P174" s="45"/>
      <c r="Q174" s="66">
        <f>'Pay App 7'!Q174+N174+P174</f>
        <v>0</v>
      </c>
    </row>
    <row r="175" spans="1:17" ht="21" customHeight="1" x14ac:dyDescent="0.2">
      <c r="A175" s="151" t="s">
        <v>304</v>
      </c>
      <c r="B175" s="151"/>
      <c r="C175" s="151" t="s">
        <v>305</v>
      </c>
      <c r="D175" s="152"/>
      <c r="E175" s="52">
        <f>'Pay App 7'!E175</f>
        <v>0</v>
      </c>
      <c r="F175" s="45"/>
      <c r="G175" s="65">
        <f>'Pay App 7'!G175+F175</f>
        <v>0</v>
      </c>
      <c r="H175" s="188">
        <f>'Pay App 7'!K175</f>
        <v>0</v>
      </c>
      <c r="I175" s="189"/>
      <c r="J175" s="55"/>
      <c r="K175" s="33">
        <f t="shared" si="4"/>
        <v>0</v>
      </c>
      <c r="L175" s="68">
        <f t="shared" si="7"/>
        <v>0</v>
      </c>
      <c r="M175" s="66">
        <f t="shared" si="5"/>
        <v>0</v>
      </c>
      <c r="N175" s="32">
        <f t="shared" si="6"/>
        <v>0</v>
      </c>
      <c r="O175" s="52">
        <f>'Pay App 7'!O175+'Pay App 7'!P175</f>
        <v>0</v>
      </c>
      <c r="P175" s="45"/>
      <c r="Q175" s="66">
        <f>'Pay App 7'!Q175+N175+P175</f>
        <v>0</v>
      </c>
    </row>
    <row r="176" spans="1:17" ht="21" customHeight="1" x14ac:dyDescent="0.2">
      <c r="A176" s="151" t="s">
        <v>306</v>
      </c>
      <c r="B176" s="151"/>
      <c r="C176" s="151" t="s">
        <v>307</v>
      </c>
      <c r="D176" s="152"/>
      <c r="E176" s="52">
        <f>'Pay App 7'!E176</f>
        <v>0</v>
      </c>
      <c r="F176" s="45"/>
      <c r="G176" s="65">
        <f>'Pay App 7'!G176+F176</f>
        <v>0</v>
      </c>
      <c r="H176" s="188">
        <f>'Pay App 7'!K176</f>
        <v>0</v>
      </c>
      <c r="I176" s="189"/>
      <c r="J176" s="55"/>
      <c r="K176" s="33">
        <f t="shared" si="4"/>
        <v>0</v>
      </c>
      <c r="L176" s="68">
        <f t="shared" si="7"/>
        <v>0</v>
      </c>
      <c r="M176" s="66">
        <f t="shared" si="5"/>
        <v>0</v>
      </c>
      <c r="N176" s="32">
        <f t="shared" si="6"/>
        <v>0</v>
      </c>
      <c r="O176" s="52">
        <f>'Pay App 7'!O176+'Pay App 7'!P176</f>
        <v>0</v>
      </c>
      <c r="P176" s="45"/>
      <c r="Q176" s="66">
        <f>'Pay App 7'!Q176+N176+P176</f>
        <v>0</v>
      </c>
    </row>
    <row r="177" spans="1:17" ht="21" customHeight="1" x14ac:dyDescent="0.2">
      <c r="A177" s="151" t="s">
        <v>308</v>
      </c>
      <c r="B177" s="151"/>
      <c r="C177" s="151" t="s">
        <v>309</v>
      </c>
      <c r="D177" s="152"/>
      <c r="E177" s="52">
        <f>'Pay App 7'!E177</f>
        <v>0</v>
      </c>
      <c r="F177" s="45"/>
      <c r="G177" s="65">
        <f>'Pay App 7'!G177+F177</f>
        <v>0</v>
      </c>
      <c r="H177" s="188">
        <f>'Pay App 7'!K177</f>
        <v>0</v>
      </c>
      <c r="I177" s="189"/>
      <c r="J177" s="55"/>
      <c r="K177" s="33">
        <f t="shared" si="4"/>
        <v>0</v>
      </c>
      <c r="L177" s="68">
        <f t="shared" si="7"/>
        <v>0</v>
      </c>
      <c r="M177" s="66">
        <f t="shared" si="5"/>
        <v>0</v>
      </c>
      <c r="N177" s="32">
        <f t="shared" si="6"/>
        <v>0</v>
      </c>
      <c r="O177" s="52">
        <f>'Pay App 7'!O177+'Pay App 7'!P177</f>
        <v>0</v>
      </c>
      <c r="P177" s="45"/>
      <c r="Q177" s="66">
        <f>'Pay App 7'!Q177+N177+P177</f>
        <v>0</v>
      </c>
    </row>
    <row r="178" spans="1:17" ht="21" customHeight="1" x14ac:dyDescent="0.2">
      <c r="A178" s="141" t="s">
        <v>310</v>
      </c>
      <c r="B178" s="141"/>
      <c r="C178" s="141" t="s">
        <v>311</v>
      </c>
      <c r="D178" s="142"/>
      <c r="E178" s="52">
        <f>'Pay App 7'!E178</f>
        <v>0</v>
      </c>
      <c r="F178" s="45"/>
      <c r="G178" s="65">
        <f>'Pay App 7'!G178+F178</f>
        <v>0</v>
      </c>
      <c r="H178" s="188">
        <f>'Pay App 7'!K178</f>
        <v>0</v>
      </c>
      <c r="I178" s="189"/>
      <c r="J178" s="55"/>
      <c r="K178" s="33">
        <f t="shared" si="4"/>
        <v>0</v>
      </c>
      <c r="L178" s="68">
        <f t="shared" si="7"/>
        <v>0</v>
      </c>
      <c r="M178" s="66">
        <f t="shared" si="5"/>
        <v>0</v>
      </c>
      <c r="N178" s="32">
        <f t="shared" si="6"/>
        <v>0</v>
      </c>
      <c r="O178" s="52">
        <f>'Pay App 7'!O178+'Pay App 7'!P178</f>
        <v>0</v>
      </c>
      <c r="P178" s="45"/>
      <c r="Q178" s="66">
        <f>'Pay App 7'!Q178+N178+P178</f>
        <v>0</v>
      </c>
    </row>
    <row r="179" spans="1:17" ht="21" customHeight="1" x14ac:dyDescent="0.2">
      <c r="A179" s="151" t="s">
        <v>312</v>
      </c>
      <c r="B179" s="151"/>
      <c r="C179" s="151" t="s">
        <v>313</v>
      </c>
      <c r="D179" s="152"/>
      <c r="E179" s="52">
        <f>'Pay App 7'!E179</f>
        <v>0</v>
      </c>
      <c r="F179" s="45"/>
      <c r="G179" s="65">
        <f>'Pay App 7'!G179+F179</f>
        <v>0</v>
      </c>
      <c r="H179" s="188">
        <f>'Pay App 7'!K179</f>
        <v>0</v>
      </c>
      <c r="I179" s="189"/>
      <c r="J179" s="55"/>
      <c r="K179" s="33">
        <f t="shared" si="4"/>
        <v>0</v>
      </c>
      <c r="L179" s="68">
        <f t="shared" si="7"/>
        <v>0</v>
      </c>
      <c r="M179" s="66">
        <f t="shared" si="5"/>
        <v>0</v>
      </c>
      <c r="N179" s="32">
        <f t="shared" si="6"/>
        <v>0</v>
      </c>
      <c r="O179" s="52">
        <f>'Pay App 7'!O179+'Pay App 7'!P179</f>
        <v>0</v>
      </c>
      <c r="P179" s="45"/>
      <c r="Q179" s="66">
        <f>'Pay App 7'!Q179+N179+P179</f>
        <v>0</v>
      </c>
    </row>
    <row r="180" spans="1:17" ht="21" customHeight="1" x14ac:dyDescent="0.2">
      <c r="A180" s="151" t="s">
        <v>314</v>
      </c>
      <c r="B180" s="151"/>
      <c r="C180" s="149" t="s">
        <v>315</v>
      </c>
      <c r="D180" s="150"/>
      <c r="E180" s="52">
        <f>'Pay App 7'!E180</f>
        <v>0</v>
      </c>
      <c r="F180" s="45"/>
      <c r="G180" s="65">
        <f>'Pay App 7'!G180+F180</f>
        <v>0</v>
      </c>
      <c r="H180" s="188">
        <f>'Pay App 7'!K180</f>
        <v>0</v>
      </c>
      <c r="I180" s="189"/>
      <c r="J180" s="55"/>
      <c r="K180" s="33">
        <f t="shared" si="4"/>
        <v>0</v>
      </c>
      <c r="L180" s="68">
        <f t="shared" si="7"/>
        <v>0</v>
      </c>
      <c r="M180" s="66">
        <f t="shared" si="5"/>
        <v>0</v>
      </c>
      <c r="N180" s="32">
        <f t="shared" si="6"/>
        <v>0</v>
      </c>
      <c r="O180" s="52">
        <f>'Pay App 7'!O180+'Pay App 7'!P180</f>
        <v>0</v>
      </c>
      <c r="P180" s="45"/>
      <c r="Q180" s="66">
        <f>'Pay App 7'!Q180+N180+P180</f>
        <v>0</v>
      </c>
    </row>
    <row r="181" spans="1:17" ht="21" customHeight="1" x14ac:dyDescent="0.2">
      <c r="A181" s="151" t="s">
        <v>316</v>
      </c>
      <c r="B181" s="151"/>
      <c r="C181" s="151" t="s">
        <v>317</v>
      </c>
      <c r="D181" s="152"/>
      <c r="E181" s="52">
        <f>'Pay App 7'!E181</f>
        <v>0</v>
      </c>
      <c r="F181" s="45"/>
      <c r="G181" s="65">
        <f>'Pay App 7'!G181+F181</f>
        <v>0</v>
      </c>
      <c r="H181" s="188">
        <f>'Pay App 7'!K181</f>
        <v>0</v>
      </c>
      <c r="I181" s="189"/>
      <c r="J181" s="55"/>
      <c r="K181" s="33">
        <f t="shared" si="4"/>
        <v>0</v>
      </c>
      <c r="L181" s="68">
        <f t="shared" si="7"/>
        <v>0</v>
      </c>
      <c r="M181" s="66">
        <f t="shared" si="5"/>
        <v>0</v>
      </c>
      <c r="N181" s="32">
        <f t="shared" si="6"/>
        <v>0</v>
      </c>
      <c r="O181" s="52">
        <f>'Pay App 7'!O181+'Pay App 7'!P181</f>
        <v>0</v>
      </c>
      <c r="P181" s="45"/>
      <c r="Q181" s="66">
        <f>'Pay App 7'!Q181+N181+P181</f>
        <v>0</v>
      </c>
    </row>
    <row r="182" spans="1:17" ht="21" customHeight="1" x14ac:dyDescent="0.2">
      <c r="A182" s="151" t="s">
        <v>318</v>
      </c>
      <c r="B182" s="151"/>
      <c r="C182" s="151" t="s">
        <v>319</v>
      </c>
      <c r="D182" s="152"/>
      <c r="E182" s="52">
        <f>'Pay App 7'!E182</f>
        <v>0</v>
      </c>
      <c r="F182" s="45"/>
      <c r="G182" s="65">
        <f>'Pay App 7'!G182+F182</f>
        <v>0</v>
      </c>
      <c r="H182" s="188">
        <f>'Pay App 7'!K182</f>
        <v>0</v>
      </c>
      <c r="I182" s="189"/>
      <c r="J182" s="55"/>
      <c r="K182" s="33">
        <f t="shared" si="4"/>
        <v>0</v>
      </c>
      <c r="L182" s="68">
        <f t="shared" si="7"/>
        <v>0</v>
      </c>
      <c r="M182" s="66">
        <f t="shared" si="5"/>
        <v>0</v>
      </c>
      <c r="N182" s="32">
        <f t="shared" si="6"/>
        <v>0</v>
      </c>
      <c r="O182" s="52">
        <f>'Pay App 7'!O182+'Pay App 7'!P182</f>
        <v>0</v>
      </c>
      <c r="P182" s="45"/>
      <c r="Q182" s="66">
        <f>'Pay App 7'!Q182+N182+P182</f>
        <v>0</v>
      </c>
    </row>
    <row r="183" spans="1:17" ht="21" customHeight="1" x14ac:dyDescent="0.2">
      <c r="A183" s="151" t="s">
        <v>320</v>
      </c>
      <c r="B183" s="151"/>
      <c r="C183" s="151" t="s">
        <v>321</v>
      </c>
      <c r="D183" s="152"/>
      <c r="E183" s="52">
        <f>'Pay App 7'!E183</f>
        <v>0</v>
      </c>
      <c r="F183" s="45"/>
      <c r="G183" s="65">
        <f>'Pay App 7'!G183+F183</f>
        <v>0</v>
      </c>
      <c r="H183" s="188">
        <f>'Pay App 7'!K183</f>
        <v>0</v>
      </c>
      <c r="I183" s="189"/>
      <c r="J183" s="55"/>
      <c r="K183" s="33">
        <f t="shared" si="4"/>
        <v>0</v>
      </c>
      <c r="L183" s="68">
        <f t="shared" si="7"/>
        <v>0</v>
      </c>
      <c r="M183" s="66">
        <f t="shared" si="5"/>
        <v>0</v>
      </c>
      <c r="N183" s="32">
        <f t="shared" si="6"/>
        <v>0</v>
      </c>
      <c r="O183" s="52">
        <f>'Pay App 7'!O183+'Pay App 7'!P183</f>
        <v>0</v>
      </c>
      <c r="P183" s="45"/>
      <c r="Q183" s="66">
        <f>'Pay App 7'!Q183+N183+P183</f>
        <v>0</v>
      </c>
    </row>
    <row r="184" spans="1:17" ht="21" customHeight="1" x14ac:dyDescent="0.2">
      <c r="A184" s="151" t="s">
        <v>322</v>
      </c>
      <c r="B184" s="151"/>
      <c r="C184" s="151" t="s">
        <v>323</v>
      </c>
      <c r="D184" s="152"/>
      <c r="E184" s="52">
        <f>'Pay App 7'!E184</f>
        <v>0</v>
      </c>
      <c r="F184" s="45"/>
      <c r="G184" s="65">
        <f>'Pay App 7'!G184+F184</f>
        <v>0</v>
      </c>
      <c r="H184" s="188">
        <f>'Pay App 7'!K184</f>
        <v>0</v>
      </c>
      <c r="I184" s="189"/>
      <c r="J184" s="55"/>
      <c r="K184" s="33">
        <f t="shared" si="4"/>
        <v>0</v>
      </c>
      <c r="L184" s="68">
        <f t="shared" si="7"/>
        <v>0</v>
      </c>
      <c r="M184" s="66">
        <f t="shared" si="5"/>
        <v>0</v>
      </c>
      <c r="N184" s="32">
        <f t="shared" si="6"/>
        <v>0</v>
      </c>
      <c r="O184" s="52">
        <f>'Pay App 7'!O184+'Pay App 7'!P184</f>
        <v>0</v>
      </c>
      <c r="P184" s="45"/>
      <c r="Q184" s="66">
        <f>'Pay App 7'!Q184+N184+P184</f>
        <v>0</v>
      </c>
    </row>
    <row r="185" spans="1:17" ht="21" customHeight="1" x14ac:dyDescent="0.2">
      <c r="A185" s="141" t="s">
        <v>324</v>
      </c>
      <c r="B185" s="141"/>
      <c r="C185" s="141" t="s">
        <v>325</v>
      </c>
      <c r="D185" s="142"/>
      <c r="E185" s="52">
        <f>'Pay App 7'!E185</f>
        <v>0</v>
      </c>
      <c r="F185" s="45"/>
      <c r="G185" s="65">
        <f>'Pay App 7'!G185+F185</f>
        <v>0</v>
      </c>
      <c r="H185" s="188">
        <f>'Pay App 7'!K185</f>
        <v>0</v>
      </c>
      <c r="I185" s="189"/>
      <c r="J185" s="55"/>
      <c r="K185" s="33">
        <f t="shared" si="4"/>
        <v>0</v>
      </c>
      <c r="L185" s="68">
        <f t="shared" si="7"/>
        <v>0</v>
      </c>
      <c r="M185" s="66">
        <f t="shared" si="5"/>
        <v>0</v>
      </c>
      <c r="N185" s="32">
        <f t="shared" si="6"/>
        <v>0</v>
      </c>
      <c r="O185" s="52">
        <f>'Pay App 7'!O185+'Pay App 7'!P185</f>
        <v>0</v>
      </c>
      <c r="P185" s="45"/>
      <c r="Q185" s="66">
        <f>'Pay App 7'!Q185+N185+P185</f>
        <v>0</v>
      </c>
    </row>
    <row r="186" spans="1:17" ht="21" customHeight="1" x14ac:dyDescent="0.2">
      <c r="A186" s="141" t="s">
        <v>326</v>
      </c>
      <c r="B186" s="141"/>
      <c r="C186" s="141" t="s">
        <v>327</v>
      </c>
      <c r="D186" s="142"/>
      <c r="E186" s="52">
        <f>'Pay App 7'!E186</f>
        <v>0</v>
      </c>
      <c r="F186" s="45"/>
      <c r="G186" s="65">
        <f>'Pay App 7'!G186+F186</f>
        <v>0</v>
      </c>
      <c r="H186" s="188">
        <f>'Pay App 7'!K186</f>
        <v>0</v>
      </c>
      <c r="I186" s="189"/>
      <c r="J186" s="55"/>
      <c r="K186" s="33">
        <f t="shared" si="4"/>
        <v>0</v>
      </c>
      <c r="L186" s="68">
        <f t="shared" si="7"/>
        <v>0</v>
      </c>
      <c r="M186" s="66">
        <f t="shared" si="5"/>
        <v>0</v>
      </c>
      <c r="N186" s="32">
        <f t="shared" si="6"/>
        <v>0</v>
      </c>
      <c r="O186" s="52">
        <f>'Pay App 7'!O186+'Pay App 7'!P186</f>
        <v>0</v>
      </c>
      <c r="P186" s="45"/>
      <c r="Q186" s="66">
        <f>'Pay App 7'!Q186+N186+P186</f>
        <v>0</v>
      </c>
    </row>
    <row r="187" spans="1:17" ht="21" customHeight="1" x14ac:dyDescent="0.2">
      <c r="A187" s="151" t="s">
        <v>328</v>
      </c>
      <c r="B187" s="151"/>
      <c r="C187" s="151" t="s">
        <v>329</v>
      </c>
      <c r="D187" s="152"/>
      <c r="E187" s="52">
        <f>'Pay App 7'!E187</f>
        <v>0</v>
      </c>
      <c r="F187" s="45"/>
      <c r="G187" s="65">
        <f>'Pay App 7'!G187+F187</f>
        <v>0</v>
      </c>
      <c r="H187" s="188">
        <f>'Pay App 7'!K187</f>
        <v>0</v>
      </c>
      <c r="I187" s="189"/>
      <c r="J187" s="55"/>
      <c r="K187" s="33">
        <f t="shared" si="4"/>
        <v>0</v>
      </c>
      <c r="L187" s="68">
        <f t="shared" si="7"/>
        <v>0</v>
      </c>
      <c r="M187" s="66">
        <f t="shared" si="5"/>
        <v>0</v>
      </c>
      <c r="N187" s="32">
        <f t="shared" si="6"/>
        <v>0</v>
      </c>
      <c r="O187" s="52">
        <f>'Pay App 7'!O187+'Pay App 7'!P187</f>
        <v>0</v>
      </c>
      <c r="P187" s="45"/>
      <c r="Q187" s="66">
        <f>'Pay App 7'!Q187+N187+P187</f>
        <v>0</v>
      </c>
    </row>
    <row r="188" spans="1:17" ht="21" customHeight="1" x14ac:dyDescent="0.2">
      <c r="A188" s="151" t="s">
        <v>330</v>
      </c>
      <c r="B188" s="151"/>
      <c r="C188" s="151" t="s">
        <v>331</v>
      </c>
      <c r="D188" s="152"/>
      <c r="E188" s="52">
        <f>'Pay App 7'!E188</f>
        <v>0</v>
      </c>
      <c r="F188" s="45"/>
      <c r="G188" s="65">
        <f>'Pay App 7'!G188+F188</f>
        <v>0</v>
      </c>
      <c r="H188" s="188">
        <f>'Pay App 7'!K188</f>
        <v>0</v>
      </c>
      <c r="I188" s="189"/>
      <c r="J188" s="55"/>
      <c r="K188" s="33">
        <f t="shared" si="4"/>
        <v>0</v>
      </c>
      <c r="L188" s="68">
        <f t="shared" si="7"/>
        <v>0</v>
      </c>
      <c r="M188" s="66">
        <f t="shared" si="5"/>
        <v>0</v>
      </c>
      <c r="N188" s="32">
        <f t="shared" si="6"/>
        <v>0</v>
      </c>
      <c r="O188" s="52">
        <f>'Pay App 7'!O188+'Pay App 7'!P188</f>
        <v>0</v>
      </c>
      <c r="P188" s="45"/>
      <c r="Q188" s="66">
        <f>'Pay App 7'!Q188+N188+P188</f>
        <v>0</v>
      </c>
    </row>
    <row r="189" spans="1:17" ht="21" customHeight="1" x14ac:dyDescent="0.2">
      <c r="A189" s="151" t="s">
        <v>332</v>
      </c>
      <c r="B189" s="151"/>
      <c r="C189" s="151" t="s">
        <v>333</v>
      </c>
      <c r="D189" s="152"/>
      <c r="E189" s="52">
        <f>'Pay App 7'!E189</f>
        <v>0</v>
      </c>
      <c r="F189" s="45"/>
      <c r="G189" s="65">
        <f>'Pay App 7'!G189+F189</f>
        <v>0</v>
      </c>
      <c r="H189" s="188">
        <f>'Pay App 7'!K189</f>
        <v>0</v>
      </c>
      <c r="I189" s="189"/>
      <c r="J189" s="55"/>
      <c r="K189" s="33">
        <f t="shared" si="4"/>
        <v>0</v>
      </c>
      <c r="L189" s="68">
        <f t="shared" si="7"/>
        <v>0</v>
      </c>
      <c r="M189" s="66">
        <f t="shared" si="5"/>
        <v>0</v>
      </c>
      <c r="N189" s="32">
        <f t="shared" si="6"/>
        <v>0</v>
      </c>
      <c r="O189" s="52">
        <f>'Pay App 7'!O189+'Pay App 7'!P189</f>
        <v>0</v>
      </c>
      <c r="P189" s="45"/>
      <c r="Q189" s="66">
        <f>'Pay App 7'!Q189+N189+P189</f>
        <v>0</v>
      </c>
    </row>
    <row r="190" spans="1:17" ht="21" customHeight="1" x14ac:dyDescent="0.2">
      <c r="A190" s="141" t="s">
        <v>334</v>
      </c>
      <c r="B190" s="141"/>
      <c r="C190" s="141" t="s">
        <v>335</v>
      </c>
      <c r="D190" s="142"/>
      <c r="E190" s="52">
        <f>'Pay App 7'!E190</f>
        <v>0</v>
      </c>
      <c r="F190" s="45"/>
      <c r="G190" s="65">
        <f>'Pay App 7'!G190+F190</f>
        <v>0</v>
      </c>
      <c r="H190" s="188">
        <f>'Pay App 7'!K190</f>
        <v>0</v>
      </c>
      <c r="I190" s="189"/>
      <c r="J190" s="55"/>
      <c r="K190" s="33">
        <f t="shared" si="4"/>
        <v>0</v>
      </c>
      <c r="L190" s="68">
        <f t="shared" si="7"/>
        <v>0</v>
      </c>
      <c r="M190" s="66">
        <f t="shared" si="5"/>
        <v>0</v>
      </c>
      <c r="N190" s="32">
        <f t="shared" si="6"/>
        <v>0</v>
      </c>
      <c r="O190" s="52">
        <f>'Pay App 7'!O190+'Pay App 7'!P190</f>
        <v>0</v>
      </c>
      <c r="P190" s="45"/>
      <c r="Q190" s="66">
        <f>'Pay App 7'!Q190+N190+P190</f>
        <v>0</v>
      </c>
    </row>
    <row r="191" spans="1:17" ht="21" customHeight="1" x14ac:dyDescent="0.2">
      <c r="A191" s="149" t="s">
        <v>336</v>
      </c>
      <c r="B191" s="149"/>
      <c r="C191" s="149" t="s">
        <v>337</v>
      </c>
      <c r="D191" s="150"/>
      <c r="E191" s="52">
        <f>'Pay App 7'!E191</f>
        <v>0</v>
      </c>
      <c r="F191" s="45"/>
      <c r="G191" s="65">
        <f>'Pay App 7'!G191+F191</f>
        <v>0</v>
      </c>
      <c r="H191" s="188">
        <f>'Pay App 7'!K191</f>
        <v>0</v>
      </c>
      <c r="I191" s="189"/>
      <c r="J191" s="55"/>
      <c r="K191" s="33">
        <f t="shared" si="4"/>
        <v>0</v>
      </c>
      <c r="L191" s="68">
        <f t="shared" si="7"/>
        <v>0</v>
      </c>
      <c r="M191" s="66">
        <f t="shared" si="5"/>
        <v>0</v>
      </c>
      <c r="N191" s="32">
        <f t="shared" si="6"/>
        <v>0</v>
      </c>
      <c r="O191" s="52">
        <f>'Pay App 7'!O191+'Pay App 7'!P191</f>
        <v>0</v>
      </c>
      <c r="P191" s="45"/>
      <c r="Q191" s="66">
        <f>'Pay App 7'!Q191+N191+P191</f>
        <v>0</v>
      </c>
    </row>
    <row r="192" spans="1:17" ht="21" customHeight="1" x14ac:dyDescent="0.2">
      <c r="A192" s="149" t="s">
        <v>338</v>
      </c>
      <c r="B192" s="149"/>
      <c r="C192" s="151" t="s">
        <v>339</v>
      </c>
      <c r="D192" s="152"/>
      <c r="E192" s="52">
        <f>'Pay App 7'!E192</f>
        <v>0</v>
      </c>
      <c r="F192" s="45"/>
      <c r="G192" s="65">
        <f>'Pay App 7'!G192+F192</f>
        <v>0</v>
      </c>
      <c r="H192" s="188">
        <f>'Pay App 7'!K192</f>
        <v>0</v>
      </c>
      <c r="I192" s="189"/>
      <c r="J192" s="55"/>
      <c r="K192" s="33">
        <f t="shared" si="4"/>
        <v>0</v>
      </c>
      <c r="L192" s="68">
        <f t="shared" si="7"/>
        <v>0</v>
      </c>
      <c r="M192" s="66">
        <f t="shared" si="5"/>
        <v>0</v>
      </c>
      <c r="N192" s="32">
        <f t="shared" si="6"/>
        <v>0</v>
      </c>
      <c r="O192" s="52">
        <f>'Pay App 7'!O192+'Pay App 7'!P192</f>
        <v>0</v>
      </c>
      <c r="P192" s="45"/>
      <c r="Q192" s="66">
        <f>'Pay App 7'!Q192+N192+P192</f>
        <v>0</v>
      </c>
    </row>
    <row r="193" spans="1:17" ht="21" customHeight="1" x14ac:dyDescent="0.2">
      <c r="A193" s="141" t="s">
        <v>340</v>
      </c>
      <c r="B193" s="141"/>
      <c r="C193" s="141" t="s">
        <v>341</v>
      </c>
      <c r="D193" s="142"/>
      <c r="E193" s="52">
        <f>'Pay App 7'!E193</f>
        <v>0</v>
      </c>
      <c r="F193" s="45"/>
      <c r="G193" s="65">
        <f>'Pay App 7'!G193+F193</f>
        <v>0</v>
      </c>
      <c r="H193" s="188">
        <f>'Pay App 7'!K193</f>
        <v>0</v>
      </c>
      <c r="I193" s="189"/>
      <c r="J193" s="55"/>
      <c r="K193" s="33">
        <f t="shared" si="4"/>
        <v>0</v>
      </c>
      <c r="L193" s="68">
        <f t="shared" si="7"/>
        <v>0</v>
      </c>
      <c r="M193" s="66">
        <f t="shared" si="5"/>
        <v>0</v>
      </c>
      <c r="N193" s="32">
        <f t="shared" si="6"/>
        <v>0</v>
      </c>
      <c r="O193" s="52">
        <f>'Pay App 7'!O193+'Pay App 7'!P193</f>
        <v>0</v>
      </c>
      <c r="P193" s="45"/>
      <c r="Q193" s="66">
        <f>'Pay App 7'!Q193+N193+P193</f>
        <v>0</v>
      </c>
    </row>
    <row r="194" spans="1:17" ht="21" customHeight="1" x14ac:dyDescent="0.2">
      <c r="A194" s="149" t="s">
        <v>342</v>
      </c>
      <c r="B194" s="149"/>
      <c r="C194" s="149" t="s">
        <v>343</v>
      </c>
      <c r="D194" s="150"/>
      <c r="E194" s="52">
        <f>'Pay App 7'!E194</f>
        <v>0</v>
      </c>
      <c r="F194" s="45"/>
      <c r="G194" s="65">
        <f>'Pay App 7'!G194+F194</f>
        <v>0</v>
      </c>
      <c r="H194" s="188">
        <f>'Pay App 7'!K194</f>
        <v>0</v>
      </c>
      <c r="I194" s="189"/>
      <c r="J194" s="55"/>
      <c r="K194" s="33">
        <f t="shared" si="4"/>
        <v>0</v>
      </c>
      <c r="L194" s="68">
        <f t="shared" si="7"/>
        <v>0</v>
      </c>
      <c r="M194" s="66">
        <f t="shared" si="5"/>
        <v>0</v>
      </c>
      <c r="N194" s="32">
        <f t="shared" si="6"/>
        <v>0</v>
      </c>
      <c r="O194" s="52">
        <f>'Pay App 7'!O194+'Pay App 7'!P194</f>
        <v>0</v>
      </c>
      <c r="P194" s="45"/>
      <c r="Q194" s="66">
        <f>'Pay App 7'!Q194+N194+P194</f>
        <v>0</v>
      </c>
    </row>
    <row r="195" spans="1:17" ht="21" customHeight="1" x14ac:dyDescent="0.2">
      <c r="A195" s="149" t="s">
        <v>344</v>
      </c>
      <c r="B195" s="149"/>
      <c r="C195" s="151" t="s">
        <v>345</v>
      </c>
      <c r="D195" s="152"/>
      <c r="E195" s="52">
        <f>'Pay App 7'!E195</f>
        <v>0</v>
      </c>
      <c r="F195" s="45"/>
      <c r="G195" s="65">
        <f>'Pay App 7'!G195+F195</f>
        <v>0</v>
      </c>
      <c r="H195" s="188">
        <f>'Pay App 7'!K195</f>
        <v>0</v>
      </c>
      <c r="I195" s="189"/>
      <c r="J195" s="55"/>
      <c r="K195" s="33">
        <f t="shared" si="4"/>
        <v>0</v>
      </c>
      <c r="L195" s="68">
        <f t="shared" si="7"/>
        <v>0</v>
      </c>
      <c r="M195" s="66">
        <f t="shared" si="5"/>
        <v>0</v>
      </c>
      <c r="N195" s="32">
        <f t="shared" si="6"/>
        <v>0</v>
      </c>
      <c r="O195" s="52">
        <f>'Pay App 7'!O195+'Pay App 7'!P195</f>
        <v>0</v>
      </c>
      <c r="P195" s="45"/>
      <c r="Q195" s="66">
        <f>'Pay App 7'!Q195+N195+P195</f>
        <v>0</v>
      </c>
    </row>
    <row r="196" spans="1:17" ht="21" customHeight="1" x14ac:dyDescent="0.2">
      <c r="A196" s="149" t="s">
        <v>346</v>
      </c>
      <c r="B196" s="149"/>
      <c r="C196" s="149" t="s">
        <v>347</v>
      </c>
      <c r="D196" s="150"/>
      <c r="E196" s="52">
        <f>'Pay App 7'!E196</f>
        <v>0</v>
      </c>
      <c r="F196" s="45"/>
      <c r="G196" s="65">
        <f>'Pay App 7'!G196+F196</f>
        <v>0</v>
      </c>
      <c r="H196" s="188">
        <f>'Pay App 7'!K196</f>
        <v>0</v>
      </c>
      <c r="I196" s="189"/>
      <c r="J196" s="55"/>
      <c r="K196" s="33">
        <f t="shared" si="4"/>
        <v>0</v>
      </c>
      <c r="L196" s="68">
        <f t="shared" si="7"/>
        <v>0</v>
      </c>
      <c r="M196" s="66">
        <f t="shared" si="5"/>
        <v>0</v>
      </c>
      <c r="N196" s="32">
        <f t="shared" si="6"/>
        <v>0</v>
      </c>
      <c r="O196" s="52">
        <f>'Pay App 7'!O196+'Pay App 7'!P196</f>
        <v>0</v>
      </c>
      <c r="P196" s="45"/>
      <c r="Q196" s="66">
        <f>'Pay App 7'!Q196+N196+P196</f>
        <v>0</v>
      </c>
    </row>
    <row r="197" spans="1:17" ht="21" customHeight="1" x14ac:dyDescent="0.2">
      <c r="A197" s="149" t="s">
        <v>348</v>
      </c>
      <c r="B197" s="149"/>
      <c r="C197" s="149" t="s">
        <v>349</v>
      </c>
      <c r="D197" s="150"/>
      <c r="E197" s="52">
        <f>'Pay App 7'!E197</f>
        <v>0</v>
      </c>
      <c r="F197" s="45"/>
      <c r="G197" s="65">
        <f>'Pay App 7'!G197+F197</f>
        <v>0</v>
      </c>
      <c r="H197" s="188">
        <f>'Pay App 7'!K197</f>
        <v>0</v>
      </c>
      <c r="I197" s="189"/>
      <c r="J197" s="55"/>
      <c r="K197" s="33">
        <f t="shared" si="4"/>
        <v>0</v>
      </c>
      <c r="L197" s="68">
        <f t="shared" si="7"/>
        <v>0</v>
      </c>
      <c r="M197" s="66">
        <f t="shared" si="5"/>
        <v>0</v>
      </c>
      <c r="N197" s="32">
        <f t="shared" si="6"/>
        <v>0</v>
      </c>
      <c r="O197" s="52">
        <f>'Pay App 7'!O197+'Pay App 7'!P197</f>
        <v>0</v>
      </c>
      <c r="P197" s="45"/>
      <c r="Q197" s="66">
        <f>'Pay App 7'!Q197+N197+P197</f>
        <v>0</v>
      </c>
    </row>
    <row r="198" spans="1:17" ht="21" customHeight="1" x14ac:dyDescent="0.2">
      <c r="A198" s="149" t="s">
        <v>350</v>
      </c>
      <c r="B198" s="149"/>
      <c r="C198" s="151" t="s">
        <v>305</v>
      </c>
      <c r="D198" s="152"/>
      <c r="E198" s="52">
        <f>'Pay App 7'!E198</f>
        <v>0</v>
      </c>
      <c r="F198" s="45"/>
      <c r="G198" s="65">
        <f>'Pay App 7'!G198+F198</f>
        <v>0</v>
      </c>
      <c r="H198" s="188">
        <f>'Pay App 7'!K198</f>
        <v>0</v>
      </c>
      <c r="I198" s="189"/>
      <c r="J198" s="55"/>
      <c r="K198" s="33">
        <f t="shared" si="4"/>
        <v>0</v>
      </c>
      <c r="L198" s="68">
        <f t="shared" si="7"/>
        <v>0</v>
      </c>
      <c r="M198" s="66">
        <f t="shared" si="5"/>
        <v>0</v>
      </c>
      <c r="N198" s="32">
        <f t="shared" si="6"/>
        <v>0</v>
      </c>
      <c r="O198" s="52">
        <f>'Pay App 7'!O198+'Pay App 7'!P198</f>
        <v>0</v>
      </c>
      <c r="P198" s="45"/>
      <c r="Q198" s="66">
        <f>'Pay App 7'!Q198+N198+P198</f>
        <v>0</v>
      </c>
    </row>
    <row r="199" spans="1:17" ht="21" customHeight="1" x14ac:dyDescent="0.2">
      <c r="A199" s="141" t="s">
        <v>351</v>
      </c>
      <c r="B199" s="141"/>
      <c r="C199" s="141" t="s">
        <v>352</v>
      </c>
      <c r="D199" s="142"/>
      <c r="E199" s="52">
        <f>'Pay App 7'!E199</f>
        <v>0</v>
      </c>
      <c r="F199" s="45"/>
      <c r="G199" s="65">
        <f>'Pay App 7'!G199+F199</f>
        <v>0</v>
      </c>
      <c r="H199" s="188">
        <f>'Pay App 7'!K199</f>
        <v>0</v>
      </c>
      <c r="I199" s="189"/>
      <c r="J199" s="55"/>
      <c r="K199" s="33">
        <f t="shared" si="4"/>
        <v>0</v>
      </c>
      <c r="L199" s="68">
        <f t="shared" si="7"/>
        <v>0</v>
      </c>
      <c r="M199" s="66">
        <f t="shared" si="5"/>
        <v>0</v>
      </c>
      <c r="N199" s="32">
        <f t="shared" si="6"/>
        <v>0</v>
      </c>
      <c r="O199" s="52">
        <f>'Pay App 7'!O199+'Pay App 7'!P199</f>
        <v>0</v>
      </c>
      <c r="P199" s="45"/>
      <c r="Q199" s="66">
        <f>'Pay App 7'!Q199+N199+P199</f>
        <v>0</v>
      </c>
    </row>
    <row r="200" spans="1:17" ht="21" customHeight="1" x14ac:dyDescent="0.2">
      <c r="A200" s="149" t="s">
        <v>353</v>
      </c>
      <c r="B200" s="149"/>
      <c r="C200" s="149" t="s">
        <v>354</v>
      </c>
      <c r="D200" s="150"/>
      <c r="E200" s="52">
        <f>'Pay App 7'!E200</f>
        <v>0</v>
      </c>
      <c r="F200" s="45"/>
      <c r="G200" s="65">
        <f>'Pay App 7'!G200+F200</f>
        <v>0</v>
      </c>
      <c r="H200" s="188">
        <f>'Pay App 7'!K200</f>
        <v>0</v>
      </c>
      <c r="I200" s="189"/>
      <c r="J200" s="55"/>
      <c r="K200" s="33">
        <f t="shared" si="4"/>
        <v>0</v>
      </c>
      <c r="L200" s="68">
        <f t="shared" si="7"/>
        <v>0</v>
      </c>
      <c r="M200" s="66">
        <f t="shared" si="5"/>
        <v>0</v>
      </c>
      <c r="N200" s="32">
        <f t="shared" si="6"/>
        <v>0</v>
      </c>
      <c r="O200" s="52">
        <f>'Pay App 7'!O200+'Pay App 7'!P200</f>
        <v>0</v>
      </c>
      <c r="P200" s="45"/>
      <c r="Q200" s="66">
        <f>'Pay App 7'!Q200+N200+P200</f>
        <v>0</v>
      </c>
    </row>
    <row r="201" spans="1:17" ht="21" customHeight="1" x14ac:dyDescent="0.2">
      <c r="A201" s="149" t="s">
        <v>355</v>
      </c>
      <c r="B201" s="149"/>
      <c r="C201" s="149" t="s">
        <v>356</v>
      </c>
      <c r="D201" s="150"/>
      <c r="E201" s="52">
        <f>'Pay App 7'!E201</f>
        <v>0</v>
      </c>
      <c r="F201" s="45"/>
      <c r="G201" s="65">
        <f>'Pay App 7'!G201+F201</f>
        <v>0</v>
      </c>
      <c r="H201" s="188">
        <f>'Pay App 7'!K201</f>
        <v>0</v>
      </c>
      <c r="I201" s="189"/>
      <c r="J201" s="55"/>
      <c r="K201" s="33">
        <f t="shared" si="4"/>
        <v>0</v>
      </c>
      <c r="L201" s="68">
        <f t="shared" si="7"/>
        <v>0</v>
      </c>
      <c r="M201" s="66">
        <f t="shared" si="5"/>
        <v>0</v>
      </c>
      <c r="N201" s="32">
        <f t="shared" si="6"/>
        <v>0</v>
      </c>
      <c r="O201" s="52">
        <f>'Pay App 7'!O201+'Pay App 7'!P201</f>
        <v>0</v>
      </c>
      <c r="P201" s="45"/>
      <c r="Q201" s="66">
        <f>'Pay App 7'!Q201+N201+P201</f>
        <v>0</v>
      </c>
    </row>
    <row r="202" spans="1:17" ht="21" customHeight="1" x14ac:dyDescent="0.2">
      <c r="A202" s="149" t="s">
        <v>357</v>
      </c>
      <c r="B202" s="149"/>
      <c r="C202" s="151" t="s">
        <v>358</v>
      </c>
      <c r="D202" s="152"/>
      <c r="E202" s="52">
        <f>'Pay App 7'!E202</f>
        <v>0</v>
      </c>
      <c r="F202" s="45"/>
      <c r="G202" s="65">
        <f>'Pay App 7'!G202+F202</f>
        <v>0</v>
      </c>
      <c r="H202" s="188">
        <f>'Pay App 7'!K202</f>
        <v>0</v>
      </c>
      <c r="I202" s="189"/>
      <c r="J202" s="55"/>
      <c r="K202" s="33">
        <f t="shared" si="4"/>
        <v>0</v>
      </c>
      <c r="L202" s="68">
        <f t="shared" si="7"/>
        <v>0</v>
      </c>
      <c r="M202" s="66">
        <f t="shared" si="5"/>
        <v>0</v>
      </c>
      <c r="N202" s="32">
        <f t="shared" si="6"/>
        <v>0</v>
      </c>
      <c r="O202" s="52">
        <f>'Pay App 7'!O202+'Pay App 7'!P202</f>
        <v>0</v>
      </c>
      <c r="P202" s="45"/>
      <c r="Q202" s="66">
        <f>'Pay App 7'!Q202+N202+P202</f>
        <v>0</v>
      </c>
    </row>
    <row r="203" spans="1:17" ht="21" customHeight="1" x14ac:dyDescent="0.2">
      <c r="A203" s="149" t="s">
        <v>359</v>
      </c>
      <c r="B203" s="149"/>
      <c r="C203" s="151" t="s">
        <v>360</v>
      </c>
      <c r="D203" s="152"/>
      <c r="E203" s="52">
        <f>'Pay App 7'!E203</f>
        <v>0</v>
      </c>
      <c r="F203" s="45"/>
      <c r="G203" s="65">
        <f>'Pay App 7'!G203+F203</f>
        <v>0</v>
      </c>
      <c r="H203" s="188">
        <f>'Pay App 7'!K203</f>
        <v>0</v>
      </c>
      <c r="I203" s="189"/>
      <c r="J203" s="55"/>
      <c r="K203" s="33">
        <f t="shared" si="4"/>
        <v>0</v>
      </c>
      <c r="L203" s="68">
        <f t="shared" si="7"/>
        <v>0</v>
      </c>
      <c r="M203" s="66">
        <f t="shared" si="5"/>
        <v>0</v>
      </c>
      <c r="N203" s="32">
        <f t="shared" si="6"/>
        <v>0</v>
      </c>
      <c r="O203" s="52">
        <f>'Pay App 7'!O203+'Pay App 7'!P203</f>
        <v>0</v>
      </c>
      <c r="P203" s="45"/>
      <c r="Q203" s="66">
        <f>'Pay App 7'!Q203+N203+P203</f>
        <v>0</v>
      </c>
    </row>
    <row r="204" spans="1:17" ht="21" customHeight="1" x14ac:dyDescent="0.2">
      <c r="A204" s="149" t="s">
        <v>361</v>
      </c>
      <c r="B204" s="149"/>
      <c r="C204" s="149" t="s">
        <v>362</v>
      </c>
      <c r="D204" s="150"/>
      <c r="E204" s="52">
        <f>'Pay App 7'!E204</f>
        <v>0</v>
      </c>
      <c r="F204" s="45"/>
      <c r="G204" s="65">
        <f>'Pay App 7'!G204+F204</f>
        <v>0</v>
      </c>
      <c r="H204" s="188">
        <f>'Pay App 7'!K204</f>
        <v>0</v>
      </c>
      <c r="I204" s="189"/>
      <c r="J204" s="55"/>
      <c r="K204" s="33">
        <f t="shared" si="4"/>
        <v>0</v>
      </c>
      <c r="L204" s="68">
        <f t="shared" si="7"/>
        <v>0</v>
      </c>
      <c r="M204" s="66">
        <f t="shared" si="5"/>
        <v>0</v>
      </c>
      <c r="N204" s="32">
        <f t="shared" si="6"/>
        <v>0</v>
      </c>
      <c r="O204" s="52">
        <f>'Pay App 7'!O204+'Pay App 7'!P204</f>
        <v>0</v>
      </c>
      <c r="P204" s="45"/>
      <c r="Q204" s="66">
        <f>'Pay App 7'!Q204+N204+P204</f>
        <v>0</v>
      </c>
    </row>
    <row r="205" spans="1:17" ht="21" customHeight="1" x14ac:dyDescent="0.2">
      <c r="A205" s="149" t="s">
        <v>363</v>
      </c>
      <c r="B205" s="149"/>
      <c r="C205" s="151" t="s">
        <v>364</v>
      </c>
      <c r="D205" s="152"/>
      <c r="E205" s="52">
        <f>'Pay App 7'!E205</f>
        <v>0</v>
      </c>
      <c r="F205" s="45"/>
      <c r="G205" s="65">
        <f>'Pay App 7'!G205+F205</f>
        <v>0</v>
      </c>
      <c r="H205" s="188">
        <f>'Pay App 7'!K205</f>
        <v>0</v>
      </c>
      <c r="I205" s="189"/>
      <c r="J205" s="55"/>
      <c r="K205" s="33">
        <f t="shared" si="4"/>
        <v>0</v>
      </c>
      <c r="L205" s="68">
        <f t="shared" si="7"/>
        <v>0</v>
      </c>
      <c r="M205" s="66">
        <f t="shared" si="5"/>
        <v>0</v>
      </c>
      <c r="N205" s="32">
        <f t="shared" si="6"/>
        <v>0</v>
      </c>
      <c r="O205" s="52">
        <f>'Pay App 7'!O205+'Pay App 7'!P205</f>
        <v>0</v>
      </c>
      <c r="P205" s="45"/>
      <c r="Q205" s="66">
        <f>'Pay App 7'!Q205+N205+P205</f>
        <v>0</v>
      </c>
    </row>
    <row r="206" spans="1:17" ht="21" customHeight="1" x14ac:dyDescent="0.2">
      <c r="A206" s="141" t="s">
        <v>365</v>
      </c>
      <c r="B206" s="141"/>
      <c r="C206" s="141" t="s">
        <v>366</v>
      </c>
      <c r="D206" s="142"/>
      <c r="E206" s="52">
        <f>'Pay App 7'!E206</f>
        <v>0</v>
      </c>
      <c r="F206" s="45"/>
      <c r="G206" s="65">
        <f>'Pay App 7'!G206+F206</f>
        <v>0</v>
      </c>
      <c r="H206" s="188">
        <f>'Pay App 7'!K206</f>
        <v>0</v>
      </c>
      <c r="I206" s="189"/>
      <c r="J206" s="55"/>
      <c r="K206" s="33">
        <f t="shared" si="4"/>
        <v>0</v>
      </c>
      <c r="L206" s="68">
        <f t="shared" si="7"/>
        <v>0</v>
      </c>
      <c r="M206" s="66">
        <f t="shared" si="5"/>
        <v>0</v>
      </c>
      <c r="N206" s="32">
        <f t="shared" si="6"/>
        <v>0</v>
      </c>
      <c r="O206" s="52">
        <f>'Pay App 7'!O206+'Pay App 7'!P206</f>
        <v>0</v>
      </c>
      <c r="P206" s="45"/>
      <c r="Q206" s="66">
        <f>'Pay App 7'!Q206+N206+P206</f>
        <v>0</v>
      </c>
    </row>
    <row r="207" spans="1:17" ht="21" customHeight="1" x14ac:dyDescent="0.2">
      <c r="A207" s="149" t="s">
        <v>367</v>
      </c>
      <c r="B207" s="149"/>
      <c r="C207" s="149" t="s">
        <v>368</v>
      </c>
      <c r="D207" s="150"/>
      <c r="E207" s="52">
        <f>'Pay App 7'!E207</f>
        <v>0</v>
      </c>
      <c r="F207" s="45"/>
      <c r="G207" s="65">
        <f>'Pay App 7'!G207+F207</f>
        <v>0</v>
      </c>
      <c r="H207" s="188">
        <f>'Pay App 7'!K207</f>
        <v>0</v>
      </c>
      <c r="I207" s="189"/>
      <c r="J207" s="55"/>
      <c r="K207" s="33">
        <f t="shared" si="4"/>
        <v>0</v>
      </c>
      <c r="L207" s="68">
        <f t="shared" si="7"/>
        <v>0</v>
      </c>
      <c r="M207" s="66">
        <f t="shared" si="5"/>
        <v>0</v>
      </c>
      <c r="N207" s="32">
        <f t="shared" si="6"/>
        <v>0</v>
      </c>
      <c r="O207" s="52">
        <f>'Pay App 7'!O207+'Pay App 7'!P207</f>
        <v>0</v>
      </c>
      <c r="P207" s="45"/>
      <c r="Q207" s="66">
        <f>'Pay App 7'!Q207+N207+P207</f>
        <v>0</v>
      </c>
    </row>
    <row r="208" spans="1:17" ht="21" customHeight="1" x14ac:dyDescent="0.2">
      <c r="A208" s="141" t="s">
        <v>369</v>
      </c>
      <c r="B208" s="141"/>
      <c r="C208" s="141" t="s">
        <v>370</v>
      </c>
      <c r="D208" s="142"/>
      <c r="E208" s="52">
        <f>'Pay App 7'!E208</f>
        <v>0</v>
      </c>
      <c r="F208" s="45"/>
      <c r="G208" s="65">
        <f>'Pay App 7'!G208+F208</f>
        <v>0</v>
      </c>
      <c r="H208" s="188">
        <f>'Pay App 7'!K208</f>
        <v>0</v>
      </c>
      <c r="I208" s="189"/>
      <c r="J208" s="55"/>
      <c r="K208" s="33">
        <f t="shared" si="4"/>
        <v>0</v>
      </c>
      <c r="L208" s="68">
        <f t="shared" si="7"/>
        <v>0</v>
      </c>
      <c r="M208" s="66">
        <f t="shared" si="5"/>
        <v>0</v>
      </c>
      <c r="N208" s="32">
        <f t="shared" si="6"/>
        <v>0</v>
      </c>
      <c r="O208" s="52">
        <f>'Pay App 7'!O208+'Pay App 7'!P208</f>
        <v>0</v>
      </c>
      <c r="P208" s="45"/>
      <c r="Q208" s="66">
        <f>'Pay App 7'!Q208+N208+P208</f>
        <v>0</v>
      </c>
    </row>
    <row r="209" spans="1:17" ht="21" customHeight="1" x14ac:dyDescent="0.2">
      <c r="A209" s="149" t="s">
        <v>371</v>
      </c>
      <c r="B209" s="149"/>
      <c r="C209" s="149" t="s">
        <v>372</v>
      </c>
      <c r="D209" s="150"/>
      <c r="E209" s="52">
        <f>'Pay App 7'!E209</f>
        <v>0</v>
      </c>
      <c r="F209" s="45"/>
      <c r="G209" s="65">
        <f>'Pay App 7'!G209+F209</f>
        <v>0</v>
      </c>
      <c r="H209" s="188">
        <f>'Pay App 7'!K209</f>
        <v>0</v>
      </c>
      <c r="I209" s="189"/>
      <c r="J209" s="55"/>
      <c r="K209" s="33">
        <f t="shared" si="4"/>
        <v>0</v>
      </c>
      <c r="L209" s="68">
        <f t="shared" si="7"/>
        <v>0</v>
      </c>
      <c r="M209" s="66">
        <f t="shared" si="5"/>
        <v>0</v>
      </c>
      <c r="N209" s="32">
        <f t="shared" si="6"/>
        <v>0</v>
      </c>
      <c r="O209" s="52">
        <f>'Pay App 7'!O209+'Pay App 7'!P209</f>
        <v>0</v>
      </c>
      <c r="P209" s="45"/>
      <c r="Q209" s="66">
        <f>'Pay App 7'!Q209+N209+P209</f>
        <v>0</v>
      </c>
    </row>
    <row r="210" spans="1:17" ht="21" customHeight="1" x14ac:dyDescent="0.2">
      <c r="A210" s="149" t="s">
        <v>373</v>
      </c>
      <c r="B210" s="149"/>
      <c r="C210" s="151" t="s">
        <v>374</v>
      </c>
      <c r="D210" s="152"/>
      <c r="E210" s="52">
        <f>'Pay App 7'!E210</f>
        <v>0</v>
      </c>
      <c r="F210" s="45"/>
      <c r="G210" s="65">
        <f>'Pay App 7'!G210+F210</f>
        <v>0</v>
      </c>
      <c r="H210" s="188">
        <f>'Pay App 7'!K210</f>
        <v>0</v>
      </c>
      <c r="I210" s="189"/>
      <c r="J210" s="55"/>
      <c r="K210" s="33">
        <f t="shared" si="4"/>
        <v>0</v>
      </c>
      <c r="L210" s="68">
        <f t="shared" si="7"/>
        <v>0</v>
      </c>
      <c r="M210" s="66">
        <f t="shared" si="5"/>
        <v>0</v>
      </c>
      <c r="N210" s="32">
        <f t="shared" si="6"/>
        <v>0</v>
      </c>
      <c r="O210" s="52">
        <f>'Pay App 7'!O210+'Pay App 7'!P210</f>
        <v>0</v>
      </c>
      <c r="P210" s="45"/>
      <c r="Q210" s="66">
        <f>'Pay App 7'!Q210+N210+P210</f>
        <v>0</v>
      </c>
    </row>
    <row r="211" spans="1:17" ht="21" customHeight="1" x14ac:dyDescent="0.2">
      <c r="A211" s="149" t="s">
        <v>375</v>
      </c>
      <c r="B211" s="149"/>
      <c r="C211" s="149" t="s">
        <v>376</v>
      </c>
      <c r="D211" s="150"/>
      <c r="E211" s="52">
        <f>'Pay App 7'!E211</f>
        <v>0</v>
      </c>
      <c r="F211" s="45"/>
      <c r="G211" s="65">
        <f>'Pay App 7'!G211+F211</f>
        <v>0</v>
      </c>
      <c r="H211" s="188">
        <f>'Pay App 7'!K211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7'!O211+'Pay App 7'!P211</f>
        <v>0</v>
      </c>
      <c r="P211" s="45"/>
      <c r="Q211" s="66">
        <f>'Pay App 7'!Q211+N211+P211</f>
        <v>0</v>
      </c>
    </row>
    <row r="212" spans="1:17" ht="21" customHeight="1" x14ac:dyDescent="0.2">
      <c r="A212" s="149" t="s">
        <v>377</v>
      </c>
      <c r="B212" s="149"/>
      <c r="C212" s="151" t="s">
        <v>378</v>
      </c>
      <c r="D212" s="152"/>
      <c r="E212" s="52">
        <f>'Pay App 7'!E212</f>
        <v>0</v>
      </c>
      <c r="F212" s="45"/>
      <c r="G212" s="65">
        <f>'Pay App 7'!G212+F212</f>
        <v>0</v>
      </c>
      <c r="H212" s="188">
        <f>'Pay App 7'!K212</f>
        <v>0</v>
      </c>
      <c r="I212" s="189"/>
      <c r="J212" s="55"/>
      <c r="K212" s="33">
        <f t="shared" si="8"/>
        <v>0</v>
      </c>
      <c r="L212" s="68">
        <f t="shared" ref="L212:L241" si="11">IF(ISERROR(K212/G212),0,K212/G212)</f>
        <v>0</v>
      </c>
      <c r="M212" s="66">
        <f t="shared" si="9"/>
        <v>0</v>
      </c>
      <c r="N212" s="32">
        <f t="shared" si="10"/>
        <v>0</v>
      </c>
      <c r="O212" s="52">
        <f>'Pay App 7'!O212+'Pay App 7'!P212</f>
        <v>0</v>
      </c>
      <c r="P212" s="45"/>
      <c r="Q212" s="66">
        <f>'Pay App 7'!Q212+N212+P212</f>
        <v>0</v>
      </c>
    </row>
    <row r="213" spans="1:17" ht="21" customHeight="1" x14ac:dyDescent="0.2">
      <c r="A213" s="141" t="s">
        <v>379</v>
      </c>
      <c r="B213" s="141"/>
      <c r="C213" s="141" t="s">
        <v>380</v>
      </c>
      <c r="D213" s="142"/>
      <c r="E213" s="52">
        <f>'Pay App 7'!E213</f>
        <v>0</v>
      </c>
      <c r="F213" s="45"/>
      <c r="G213" s="65">
        <f>'Pay App 7'!G213+F213</f>
        <v>0</v>
      </c>
      <c r="H213" s="188">
        <f>'Pay App 7'!K213</f>
        <v>0</v>
      </c>
      <c r="I213" s="189"/>
      <c r="J213" s="55"/>
      <c r="K213" s="33">
        <f t="shared" si="8"/>
        <v>0</v>
      </c>
      <c r="L213" s="68">
        <f t="shared" si="11"/>
        <v>0</v>
      </c>
      <c r="M213" s="66">
        <f t="shared" si="9"/>
        <v>0</v>
      </c>
      <c r="N213" s="32">
        <f t="shared" si="10"/>
        <v>0</v>
      </c>
      <c r="O213" s="52">
        <f>'Pay App 7'!O213+'Pay App 7'!P213</f>
        <v>0</v>
      </c>
      <c r="P213" s="45"/>
      <c r="Q213" s="66">
        <f>'Pay App 7'!Q213+N213+P213</f>
        <v>0</v>
      </c>
    </row>
    <row r="214" spans="1:17" ht="21" customHeight="1" x14ac:dyDescent="0.2">
      <c r="A214" s="149" t="s">
        <v>381</v>
      </c>
      <c r="B214" s="149"/>
      <c r="C214" s="151" t="s">
        <v>382</v>
      </c>
      <c r="D214" s="152"/>
      <c r="E214" s="52">
        <f>'Pay App 7'!E214</f>
        <v>0</v>
      </c>
      <c r="F214" s="45"/>
      <c r="G214" s="65">
        <f>'Pay App 7'!G214+F214</f>
        <v>0</v>
      </c>
      <c r="H214" s="188">
        <f>'Pay App 7'!K214</f>
        <v>0</v>
      </c>
      <c r="I214" s="189"/>
      <c r="J214" s="55"/>
      <c r="K214" s="33">
        <f t="shared" si="8"/>
        <v>0</v>
      </c>
      <c r="L214" s="68">
        <f t="shared" si="11"/>
        <v>0</v>
      </c>
      <c r="M214" s="66">
        <f t="shared" si="9"/>
        <v>0</v>
      </c>
      <c r="N214" s="32">
        <f t="shared" si="10"/>
        <v>0</v>
      </c>
      <c r="O214" s="52">
        <f>'Pay App 7'!O214+'Pay App 7'!P214</f>
        <v>0</v>
      </c>
      <c r="P214" s="45"/>
      <c r="Q214" s="66">
        <f>'Pay App 7'!Q214+N214+P214</f>
        <v>0</v>
      </c>
    </row>
    <row r="215" spans="1:17" ht="21" customHeight="1" x14ac:dyDescent="0.2">
      <c r="A215" s="149" t="s">
        <v>383</v>
      </c>
      <c r="B215" s="149"/>
      <c r="C215" s="149" t="s">
        <v>384</v>
      </c>
      <c r="D215" s="150"/>
      <c r="E215" s="52">
        <f>'Pay App 7'!E215</f>
        <v>0</v>
      </c>
      <c r="F215" s="45"/>
      <c r="G215" s="65">
        <f>'Pay App 7'!G215+F215</f>
        <v>0</v>
      </c>
      <c r="H215" s="188">
        <f>'Pay App 7'!K215</f>
        <v>0</v>
      </c>
      <c r="I215" s="189"/>
      <c r="J215" s="55"/>
      <c r="K215" s="33">
        <f t="shared" si="8"/>
        <v>0</v>
      </c>
      <c r="L215" s="68">
        <f t="shared" si="11"/>
        <v>0</v>
      </c>
      <c r="M215" s="66">
        <f t="shared" si="9"/>
        <v>0</v>
      </c>
      <c r="N215" s="32">
        <f t="shared" si="10"/>
        <v>0</v>
      </c>
      <c r="O215" s="52">
        <f>'Pay App 7'!O215+'Pay App 7'!P215</f>
        <v>0</v>
      </c>
      <c r="P215" s="45"/>
      <c r="Q215" s="66">
        <f>'Pay App 7'!Q215+N215+P215</f>
        <v>0</v>
      </c>
    </row>
    <row r="216" spans="1:17" ht="21" customHeight="1" x14ac:dyDescent="0.2">
      <c r="A216" s="149" t="s">
        <v>385</v>
      </c>
      <c r="B216" s="149"/>
      <c r="C216" s="149" t="s">
        <v>386</v>
      </c>
      <c r="D216" s="150"/>
      <c r="E216" s="52">
        <f>'Pay App 7'!E216</f>
        <v>0</v>
      </c>
      <c r="F216" s="45"/>
      <c r="G216" s="65">
        <f>'Pay App 7'!G216+F216</f>
        <v>0</v>
      </c>
      <c r="H216" s="188">
        <f>'Pay App 7'!K216</f>
        <v>0</v>
      </c>
      <c r="I216" s="189"/>
      <c r="J216" s="55"/>
      <c r="K216" s="33">
        <f t="shared" si="8"/>
        <v>0</v>
      </c>
      <c r="L216" s="68">
        <f t="shared" si="11"/>
        <v>0</v>
      </c>
      <c r="M216" s="66">
        <f t="shared" si="9"/>
        <v>0</v>
      </c>
      <c r="N216" s="32">
        <f t="shared" si="10"/>
        <v>0</v>
      </c>
      <c r="O216" s="52">
        <f>'Pay App 7'!O216+'Pay App 7'!P216</f>
        <v>0</v>
      </c>
      <c r="P216" s="45"/>
      <c r="Q216" s="66">
        <f>'Pay App 7'!Q216+N216+P216</f>
        <v>0</v>
      </c>
    </row>
    <row r="217" spans="1:17" ht="21" customHeight="1" x14ac:dyDescent="0.2">
      <c r="A217" s="149" t="s">
        <v>387</v>
      </c>
      <c r="B217" s="149"/>
      <c r="C217" s="149" t="s">
        <v>388</v>
      </c>
      <c r="D217" s="150"/>
      <c r="E217" s="52">
        <f>'Pay App 7'!E217</f>
        <v>0</v>
      </c>
      <c r="F217" s="45"/>
      <c r="G217" s="65">
        <f>'Pay App 7'!G217+F217</f>
        <v>0</v>
      </c>
      <c r="H217" s="188">
        <f>'Pay App 7'!K217</f>
        <v>0</v>
      </c>
      <c r="I217" s="189"/>
      <c r="J217" s="55"/>
      <c r="K217" s="33">
        <f t="shared" si="8"/>
        <v>0</v>
      </c>
      <c r="L217" s="68">
        <f t="shared" si="11"/>
        <v>0</v>
      </c>
      <c r="M217" s="66">
        <f>G217-K217</f>
        <v>0</v>
      </c>
      <c r="N217" s="32">
        <f t="shared" si="10"/>
        <v>0</v>
      </c>
      <c r="O217" s="52">
        <f>'Pay App 7'!O217+'Pay App 7'!P217</f>
        <v>0</v>
      </c>
      <c r="P217" s="45"/>
      <c r="Q217" s="66">
        <f>'Pay App 7'!Q217+N217+P217</f>
        <v>0</v>
      </c>
    </row>
    <row r="218" spans="1:17" ht="21" customHeight="1" x14ac:dyDescent="0.2">
      <c r="A218" s="149" t="s">
        <v>389</v>
      </c>
      <c r="B218" s="149"/>
      <c r="C218" s="151" t="s">
        <v>390</v>
      </c>
      <c r="D218" s="152"/>
      <c r="E218" s="52">
        <f>'Pay App 7'!E218</f>
        <v>0</v>
      </c>
      <c r="F218" s="45"/>
      <c r="G218" s="65">
        <f>'Pay App 7'!G218+F218</f>
        <v>0</v>
      </c>
      <c r="H218" s="188">
        <f>'Pay App 7'!K218</f>
        <v>0</v>
      </c>
      <c r="I218" s="189"/>
      <c r="J218" s="55"/>
      <c r="K218" s="33">
        <f t="shared" si="8"/>
        <v>0</v>
      </c>
      <c r="L218" s="68">
        <f t="shared" si="11"/>
        <v>0</v>
      </c>
      <c r="M218" s="66">
        <f t="shared" si="9"/>
        <v>0</v>
      </c>
      <c r="N218" s="32">
        <f t="shared" si="10"/>
        <v>0</v>
      </c>
      <c r="O218" s="52">
        <f>'Pay App 7'!O218+'Pay App 7'!P218</f>
        <v>0</v>
      </c>
      <c r="P218" s="45"/>
      <c r="Q218" s="66">
        <f>'Pay App 7'!Q218+N218+P218</f>
        <v>0</v>
      </c>
    </row>
    <row r="219" spans="1:17" ht="21" customHeight="1" x14ac:dyDescent="0.2">
      <c r="A219" s="141" t="s">
        <v>391</v>
      </c>
      <c r="B219" s="141"/>
      <c r="C219" s="141" t="s">
        <v>392</v>
      </c>
      <c r="D219" s="142"/>
      <c r="E219" s="52">
        <f>'Pay App 7'!E219</f>
        <v>0</v>
      </c>
      <c r="F219" s="45"/>
      <c r="G219" s="65">
        <f>'Pay App 7'!G219+F219</f>
        <v>0</v>
      </c>
      <c r="H219" s="188">
        <f>'Pay App 7'!K219</f>
        <v>0</v>
      </c>
      <c r="I219" s="189"/>
      <c r="J219" s="55"/>
      <c r="K219" s="33">
        <f t="shared" si="8"/>
        <v>0</v>
      </c>
      <c r="L219" s="68">
        <f t="shared" si="11"/>
        <v>0</v>
      </c>
      <c r="M219" s="66">
        <f t="shared" si="9"/>
        <v>0</v>
      </c>
      <c r="N219" s="32">
        <f t="shared" si="10"/>
        <v>0</v>
      </c>
      <c r="O219" s="52">
        <f>'Pay App 7'!O219+'Pay App 7'!P219</f>
        <v>0</v>
      </c>
      <c r="P219" s="45"/>
      <c r="Q219" s="66">
        <f>'Pay App 7'!Q219+N219+P219</f>
        <v>0</v>
      </c>
    </row>
    <row r="220" spans="1:17" ht="21" customHeight="1" x14ac:dyDescent="0.2">
      <c r="A220" s="149" t="s">
        <v>393</v>
      </c>
      <c r="B220" s="149"/>
      <c r="C220" s="149" t="s">
        <v>394</v>
      </c>
      <c r="D220" s="150"/>
      <c r="E220" s="52">
        <f>'Pay App 7'!E220</f>
        <v>0</v>
      </c>
      <c r="F220" s="45"/>
      <c r="G220" s="65">
        <f>'Pay App 7'!G220+F220</f>
        <v>0</v>
      </c>
      <c r="H220" s="188">
        <f>'Pay App 7'!K220</f>
        <v>0</v>
      </c>
      <c r="I220" s="189"/>
      <c r="J220" s="55"/>
      <c r="K220" s="33">
        <f t="shared" si="8"/>
        <v>0</v>
      </c>
      <c r="L220" s="68">
        <f t="shared" si="11"/>
        <v>0</v>
      </c>
      <c r="M220" s="66">
        <f t="shared" si="9"/>
        <v>0</v>
      </c>
      <c r="N220" s="32">
        <f t="shared" si="10"/>
        <v>0</v>
      </c>
      <c r="O220" s="52">
        <f>'Pay App 7'!O220+'Pay App 7'!P220</f>
        <v>0</v>
      </c>
      <c r="P220" s="45"/>
      <c r="Q220" s="66">
        <f>'Pay App 7'!Q220+N220+P220</f>
        <v>0</v>
      </c>
    </row>
    <row r="221" spans="1:17" ht="21" customHeight="1" x14ac:dyDescent="0.2">
      <c r="A221" s="141" t="s">
        <v>395</v>
      </c>
      <c r="B221" s="141"/>
      <c r="C221" s="141" t="s">
        <v>396</v>
      </c>
      <c r="D221" s="142"/>
      <c r="E221" s="52">
        <f>'Pay App 7'!E221</f>
        <v>0</v>
      </c>
      <c r="F221" s="45"/>
      <c r="G221" s="65">
        <f>'Pay App 7'!G221+F221</f>
        <v>0</v>
      </c>
      <c r="H221" s="188">
        <f>'Pay App 7'!K221</f>
        <v>0</v>
      </c>
      <c r="I221" s="189"/>
      <c r="J221" s="55"/>
      <c r="K221" s="33">
        <f t="shared" si="8"/>
        <v>0</v>
      </c>
      <c r="L221" s="68">
        <f t="shared" si="11"/>
        <v>0</v>
      </c>
      <c r="M221" s="66">
        <f t="shared" si="9"/>
        <v>0</v>
      </c>
      <c r="N221" s="32">
        <f t="shared" si="10"/>
        <v>0</v>
      </c>
      <c r="O221" s="52">
        <f>'Pay App 7'!O221+'Pay App 7'!P221</f>
        <v>0</v>
      </c>
      <c r="P221" s="45"/>
      <c r="Q221" s="66">
        <f>'Pay App 7'!Q221+N221+P221</f>
        <v>0</v>
      </c>
    </row>
    <row r="222" spans="1:17" ht="21" customHeight="1" x14ac:dyDescent="0.2">
      <c r="A222" s="149" t="s">
        <v>397</v>
      </c>
      <c r="B222" s="149"/>
      <c r="C222" s="149" t="s">
        <v>398</v>
      </c>
      <c r="D222" s="150"/>
      <c r="E222" s="52">
        <f>'Pay App 7'!E222</f>
        <v>0</v>
      </c>
      <c r="F222" s="45"/>
      <c r="G222" s="65">
        <f>'Pay App 7'!G222+F222</f>
        <v>0</v>
      </c>
      <c r="H222" s="188">
        <f>'Pay App 7'!K222</f>
        <v>0</v>
      </c>
      <c r="I222" s="189"/>
      <c r="J222" s="55"/>
      <c r="K222" s="33">
        <f t="shared" si="8"/>
        <v>0</v>
      </c>
      <c r="L222" s="68">
        <f t="shared" si="11"/>
        <v>0</v>
      </c>
      <c r="M222" s="66">
        <f t="shared" si="9"/>
        <v>0</v>
      </c>
      <c r="N222" s="32">
        <f t="shared" si="10"/>
        <v>0</v>
      </c>
      <c r="O222" s="52">
        <f>'Pay App 7'!O222+'Pay App 7'!P222</f>
        <v>0</v>
      </c>
      <c r="P222" s="45"/>
      <c r="Q222" s="66">
        <f>'Pay App 7'!Q222+N222+P222</f>
        <v>0</v>
      </c>
    </row>
    <row r="223" spans="1:17" ht="21" customHeight="1" x14ac:dyDescent="0.2">
      <c r="A223" s="149" t="s">
        <v>399</v>
      </c>
      <c r="B223" s="149"/>
      <c r="C223" s="149" t="s">
        <v>400</v>
      </c>
      <c r="D223" s="150"/>
      <c r="E223" s="52">
        <f>'Pay App 7'!E223</f>
        <v>0</v>
      </c>
      <c r="F223" s="45"/>
      <c r="G223" s="65">
        <f>'Pay App 7'!G223+F223</f>
        <v>0</v>
      </c>
      <c r="H223" s="188">
        <f>'Pay App 7'!K223</f>
        <v>0</v>
      </c>
      <c r="I223" s="189"/>
      <c r="J223" s="55"/>
      <c r="K223" s="33">
        <f t="shared" si="8"/>
        <v>0</v>
      </c>
      <c r="L223" s="68">
        <f t="shared" si="11"/>
        <v>0</v>
      </c>
      <c r="M223" s="66">
        <f t="shared" si="9"/>
        <v>0</v>
      </c>
      <c r="N223" s="32">
        <f t="shared" si="10"/>
        <v>0</v>
      </c>
      <c r="O223" s="52">
        <f>'Pay App 7'!O223+'Pay App 7'!P223</f>
        <v>0</v>
      </c>
      <c r="P223" s="45"/>
      <c r="Q223" s="66">
        <f>'Pay App 7'!Q223+N223+P223</f>
        <v>0</v>
      </c>
    </row>
    <row r="224" spans="1:17" ht="21" customHeight="1" x14ac:dyDescent="0.2">
      <c r="A224" s="149" t="s">
        <v>401</v>
      </c>
      <c r="B224" s="149"/>
      <c r="C224" s="149" t="s">
        <v>402</v>
      </c>
      <c r="D224" s="150"/>
      <c r="E224" s="52">
        <f>'Pay App 7'!E224</f>
        <v>0</v>
      </c>
      <c r="F224" s="45"/>
      <c r="G224" s="65">
        <f>'Pay App 7'!G224+F224</f>
        <v>0</v>
      </c>
      <c r="H224" s="188">
        <f>'Pay App 7'!K224</f>
        <v>0</v>
      </c>
      <c r="I224" s="189"/>
      <c r="J224" s="55"/>
      <c r="K224" s="33">
        <f t="shared" si="8"/>
        <v>0</v>
      </c>
      <c r="L224" s="68">
        <f t="shared" si="11"/>
        <v>0</v>
      </c>
      <c r="M224" s="66">
        <f t="shared" si="9"/>
        <v>0</v>
      </c>
      <c r="N224" s="32">
        <f t="shared" si="10"/>
        <v>0</v>
      </c>
      <c r="O224" s="52">
        <f>'Pay App 7'!O224+'Pay App 7'!P224</f>
        <v>0</v>
      </c>
      <c r="P224" s="45"/>
      <c r="Q224" s="66">
        <f>'Pay App 7'!Q224+N224+P224</f>
        <v>0</v>
      </c>
    </row>
    <row r="225" spans="1:17" ht="21" customHeight="1" x14ac:dyDescent="0.2">
      <c r="A225" s="149" t="s">
        <v>403</v>
      </c>
      <c r="B225" s="149"/>
      <c r="C225" s="149" t="s">
        <v>404</v>
      </c>
      <c r="D225" s="150"/>
      <c r="E225" s="52">
        <f>'Pay App 7'!E225</f>
        <v>0</v>
      </c>
      <c r="F225" s="45"/>
      <c r="G225" s="65">
        <f>'Pay App 7'!G225+F225</f>
        <v>0</v>
      </c>
      <c r="H225" s="188">
        <f>'Pay App 7'!K225</f>
        <v>0</v>
      </c>
      <c r="I225" s="189"/>
      <c r="J225" s="55"/>
      <c r="K225" s="33">
        <f t="shared" si="8"/>
        <v>0</v>
      </c>
      <c r="L225" s="68">
        <f t="shared" si="11"/>
        <v>0</v>
      </c>
      <c r="M225" s="66">
        <f t="shared" si="9"/>
        <v>0</v>
      </c>
      <c r="N225" s="32">
        <f t="shared" si="10"/>
        <v>0</v>
      </c>
      <c r="O225" s="52">
        <f>'Pay App 7'!O225+'Pay App 7'!P225</f>
        <v>0</v>
      </c>
      <c r="P225" s="45"/>
      <c r="Q225" s="66">
        <f>'Pay App 7'!Q225+N225+P225</f>
        <v>0</v>
      </c>
    </row>
    <row r="226" spans="1:17" ht="21" customHeight="1" x14ac:dyDescent="0.2">
      <c r="A226" s="141" t="s">
        <v>405</v>
      </c>
      <c r="B226" s="141"/>
      <c r="C226" s="141" t="s">
        <v>406</v>
      </c>
      <c r="D226" s="142"/>
      <c r="E226" s="52">
        <f>'Pay App 7'!E226</f>
        <v>0</v>
      </c>
      <c r="F226" s="45"/>
      <c r="G226" s="65">
        <f>'Pay App 7'!G226+F226</f>
        <v>0</v>
      </c>
      <c r="H226" s="188">
        <f>'Pay App 7'!K226</f>
        <v>0</v>
      </c>
      <c r="I226" s="189"/>
      <c r="J226" s="55"/>
      <c r="K226" s="33">
        <f t="shared" si="8"/>
        <v>0</v>
      </c>
      <c r="L226" s="68">
        <f t="shared" si="11"/>
        <v>0</v>
      </c>
      <c r="M226" s="66">
        <f t="shared" si="9"/>
        <v>0</v>
      </c>
      <c r="N226" s="32">
        <f t="shared" si="10"/>
        <v>0</v>
      </c>
      <c r="O226" s="52">
        <f>'Pay App 7'!O226+'Pay App 7'!P226</f>
        <v>0</v>
      </c>
      <c r="P226" s="45"/>
      <c r="Q226" s="66">
        <f>'Pay App 7'!Q226+N226+P226</f>
        <v>0</v>
      </c>
    </row>
    <row r="227" spans="1:17" ht="21" customHeight="1" x14ac:dyDescent="0.2">
      <c r="A227" s="149" t="s">
        <v>407</v>
      </c>
      <c r="B227" s="149"/>
      <c r="C227" s="149" t="s">
        <v>408</v>
      </c>
      <c r="D227" s="150"/>
      <c r="E227" s="52">
        <f>'Pay App 7'!E227</f>
        <v>0</v>
      </c>
      <c r="F227" s="45"/>
      <c r="G227" s="65">
        <f>'Pay App 7'!G227+F227</f>
        <v>0</v>
      </c>
      <c r="H227" s="188">
        <f>'Pay App 7'!K227</f>
        <v>0</v>
      </c>
      <c r="I227" s="189"/>
      <c r="J227" s="55"/>
      <c r="K227" s="33">
        <f t="shared" si="8"/>
        <v>0</v>
      </c>
      <c r="L227" s="68">
        <f t="shared" si="11"/>
        <v>0</v>
      </c>
      <c r="M227" s="66">
        <f t="shared" si="9"/>
        <v>0</v>
      </c>
      <c r="N227" s="32">
        <f t="shared" si="10"/>
        <v>0</v>
      </c>
      <c r="O227" s="52">
        <f>'Pay App 7'!O227+'Pay App 7'!P227</f>
        <v>0</v>
      </c>
      <c r="P227" s="45"/>
      <c r="Q227" s="66">
        <f>'Pay App 7'!Q227+N227+P227</f>
        <v>0</v>
      </c>
    </row>
    <row r="228" spans="1:17" ht="21" customHeight="1" x14ac:dyDescent="0.2">
      <c r="A228" s="149" t="s">
        <v>409</v>
      </c>
      <c r="B228" s="149"/>
      <c r="C228" s="149" t="s">
        <v>410</v>
      </c>
      <c r="D228" s="150"/>
      <c r="E228" s="52">
        <f>'Pay App 7'!E228</f>
        <v>0</v>
      </c>
      <c r="F228" s="45"/>
      <c r="G228" s="65">
        <f>'Pay App 7'!G228+F228</f>
        <v>0</v>
      </c>
      <c r="H228" s="188">
        <f>'Pay App 7'!K228</f>
        <v>0</v>
      </c>
      <c r="I228" s="189"/>
      <c r="J228" s="55"/>
      <c r="K228" s="33">
        <f t="shared" si="8"/>
        <v>0</v>
      </c>
      <c r="L228" s="68">
        <f t="shared" si="11"/>
        <v>0</v>
      </c>
      <c r="M228" s="66">
        <f t="shared" si="9"/>
        <v>0</v>
      </c>
      <c r="N228" s="32">
        <f t="shared" si="10"/>
        <v>0</v>
      </c>
      <c r="O228" s="52">
        <f>'Pay App 7'!O228+'Pay App 7'!P228</f>
        <v>0</v>
      </c>
      <c r="P228" s="45"/>
      <c r="Q228" s="66">
        <f>'Pay App 7'!Q228+N228+P228</f>
        <v>0</v>
      </c>
    </row>
    <row r="229" spans="1:17" ht="21" customHeight="1" x14ac:dyDescent="0.2">
      <c r="A229" s="149" t="s">
        <v>411</v>
      </c>
      <c r="B229" s="149"/>
      <c r="C229" s="149" t="s">
        <v>412</v>
      </c>
      <c r="D229" s="150"/>
      <c r="E229" s="52">
        <f>'Pay App 7'!E229</f>
        <v>0</v>
      </c>
      <c r="F229" s="45"/>
      <c r="G229" s="65">
        <f>'Pay App 7'!G229+F229</f>
        <v>0</v>
      </c>
      <c r="H229" s="188">
        <f>'Pay App 7'!K229</f>
        <v>0</v>
      </c>
      <c r="I229" s="189"/>
      <c r="J229" s="55"/>
      <c r="K229" s="33">
        <f t="shared" si="8"/>
        <v>0</v>
      </c>
      <c r="L229" s="68">
        <f t="shared" si="11"/>
        <v>0</v>
      </c>
      <c r="M229" s="66">
        <f t="shared" si="9"/>
        <v>0</v>
      </c>
      <c r="N229" s="32">
        <f t="shared" si="10"/>
        <v>0</v>
      </c>
      <c r="O229" s="52">
        <f>'Pay App 7'!O229+'Pay App 7'!P229</f>
        <v>0</v>
      </c>
      <c r="P229" s="45"/>
      <c r="Q229" s="66">
        <f>'Pay App 7'!Q229+N229+P229</f>
        <v>0</v>
      </c>
    </row>
    <row r="230" spans="1:17" ht="21" customHeight="1" x14ac:dyDescent="0.2">
      <c r="A230" s="149" t="s">
        <v>413</v>
      </c>
      <c r="B230" s="149"/>
      <c r="C230" s="149" t="s">
        <v>414</v>
      </c>
      <c r="D230" s="150"/>
      <c r="E230" s="52">
        <f>'Pay App 7'!E230</f>
        <v>0</v>
      </c>
      <c r="F230" s="45"/>
      <c r="G230" s="65">
        <f>'Pay App 7'!G230+F230</f>
        <v>0</v>
      </c>
      <c r="H230" s="188">
        <f>'Pay App 7'!K230</f>
        <v>0</v>
      </c>
      <c r="I230" s="189"/>
      <c r="J230" s="55"/>
      <c r="K230" s="33">
        <f t="shared" si="8"/>
        <v>0</v>
      </c>
      <c r="L230" s="68">
        <f t="shared" si="11"/>
        <v>0</v>
      </c>
      <c r="M230" s="66">
        <f t="shared" si="9"/>
        <v>0</v>
      </c>
      <c r="N230" s="32">
        <f t="shared" si="10"/>
        <v>0</v>
      </c>
      <c r="O230" s="52">
        <f>'Pay App 7'!O230+'Pay App 7'!P230</f>
        <v>0</v>
      </c>
      <c r="P230" s="45"/>
      <c r="Q230" s="66">
        <f>'Pay App 7'!Q230+N230+P230</f>
        <v>0</v>
      </c>
    </row>
    <row r="231" spans="1:17" ht="21" customHeight="1" x14ac:dyDescent="0.2">
      <c r="A231" s="149" t="s">
        <v>415</v>
      </c>
      <c r="B231" s="149"/>
      <c r="C231" s="149" t="s">
        <v>416</v>
      </c>
      <c r="D231" s="150"/>
      <c r="E231" s="52">
        <f>'Pay App 7'!E231</f>
        <v>0</v>
      </c>
      <c r="F231" s="45"/>
      <c r="G231" s="65">
        <f>'Pay App 7'!G231+F231</f>
        <v>0</v>
      </c>
      <c r="H231" s="188">
        <f>'Pay App 7'!K231</f>
        <v>0</v>
      </c>
      <c r="I231" s="189"/>
      <c r="J231" s="55"/>
      <c r="K231" s="33">
        <f t="shared" si="8"/>
        <v>0</v>
      </c>
      <c r="L231" s="68">
        <f t="shared" si="11"/>
        <v>0</v>
      </c>
      <c r="M231" s="66">
        <f t="shared" si="9"/>
        <v>0</v>
      </c>
      <c r="N231" s="32">
        <f t="shared" si="10"/>
        <v>0</v>
      </c>
      <c r="O231" s="52">
        <f>'Pay App 7'!O231+'Pay App 7'!P231</f>
        <v>0</v>
      </c>
      <c r="P231" s="45"/>
      <c r="Q231" s="66">
        <f>'Pay App 7'!Q231+N231+P231</f>
        <v>0</v>
      </c>
    </row>
    <row r="232" spans="1:17" ht="21" customHeight="1" x14ac:dyDescent="0.2">
      <c r="A232" s="141" t="s">
        <v>417</v>
      </c>
      <c r="B232" s="141"/>
      <c r="C232" s="141" t="s">
        <v>418</v>
      </c>
      <c r="D232" s="142"/>
      <c r="E232" s="52">
        <f>'Pay App 7'!E232</f>
        <v>0</v>
      </c>
      <c r="F232" s="45"/>
      <c r="G232" s="65">
        <f>'Pay App 7'!G232+F232</f>
        <v>0</v>
      </c>
      <c r="H232" s="188">
        <f>'Pay App 7'!K232</f>
        <v>0</v>
      </c>
      <c r="I232" s="189"/>
      <c r="J232" s="55"/>
      <c r="K232" s="33">
        <f t="shared" si="8"/>
        <v>0</v>
      </c>
      <c r="L232" s="68">
        <f t="shared" si="11"/>
        <v>0</v>
      </c>
      <c r="M232" s="66">
        <f t="shared" si="9"/>
        <v>0</v>
      </c>
      <c r="N232" s="32">
        <f t="shared" si="10"/>
        <v>0</v>
      </c>
      <c r="O232" s="52">
        <f>'Pay App 7'!O232+'Pay App 7'!P232</f>
        <v>0</v>
      </c>
      <c r="P232" s="45"/>
      <c r="Q232" s="66">
        <f>'Pay App 7'!Q232+N232+P232</f>
        <v>0</v>
      </c>
    </row>
    <row r="233" spans="1:17" ht="21" customHeight="1" x14ac:dyDescent="0.2">
      <c r="A233" s="149" t="s">
        <v>419</v>
      </c>
      <c r="B233" s="149"/>
      <c r="C233" s="149" t="s">
        <v>420</v>
      </c>
      <c r="D233" s="150"/>
      <c r="E233" s="52">
        <f>'Pay App 7'!E233</f>
        <v>0</v>
      </c>
      <c r="F233" s="45"/>
      <c r="G233" s="65">
        <f>'Pay App 7'!G233+F233</f>
        <v>0</v>
      </c>
      <c r="H233" s="188">
        <f>'Pay App 7'!K233</f>
        <v>0</v>
      </c>
      <c r="I233" s="189"/>
      <c r="J233" s="55"/>
      <c r="K233" s="33">
        <f t="shared" si="8"/>
        <v>0</v>
      </c>
      <c r="L233" s="68">
        <f t="shared" si="11"/>
        <v>0</v>
      </c>
      <c r="M233" s="66">
        <f t="shared" si="9"/>
        <v>0</v>
      </c>
      <c r="N233" s="32">
        <f t="shared" si="10"/>
        <v>0</v>
      </c>
      <c r="O233" s="52">
        <f>'Pay App 7'!O233+'Pay App 7'!P233</f>
        <v>0</v>
      </c>
      <c r="P233" s="45"/>
      <c r="Q233" s="66">
        <f>'Pay App 7'!Q233+N233+P233</f>
        <v>0</v>
      </c>
    </row>
    <row r="234" spans="1:17" ht="21" customHeight="1" x14ac:dyDescent="0.2">
      <c r="A234" s="149" t="s">
        <v>421</v>
      </c>
      <c r="B234" s="149"/>
      <c r="C234" s="149" t="s">
        <v>422</v>
      </c>
      <c r="D234" s="150"/>
      <c r="E234" s="52">
        <f>'Pay App 7'!E234</f>
        <v>0</v>
      </c>
      <c r="F234" s="45"/>
      <c r="G234" s="65">
        <f>'Pay App 7'!G234+F234</f>
        <v>0</v>
      </c>
      <c r="H234" s="188">
        <f>'Pay App 7'!K234</f>
        <v>0</v>
      </c>
      <c r="I234" s="189"/>
      <c r="J234" s="55"/>
      <c r="K234" s="33">
        <f t="shared" si="8"/>
        <v>0</v>
      </c>
      <c r="L234" s="68">
        <f t="shared" si="11"/>
        <v>0</v>
      </c>
      <c r="M234" s="66">
        <f t="shared" si="9"/>
        <v>0</v>
      </c>
      <c r="N234" s="32">
        <f t="shared" si="10"/>
        <v>0</v>
      </c>
      <c r="O234" s="52">
        <f>'Pay App 7'!O234+'Pay App 7'!P234</f>
        <v>0</v>
      </c>
      <c r="P234" s="45"/>
      <c r="Q234" s="66">
        <f>'Pay App 7'!Q234+N234+P234</f>
        <v>0</v>
      </c>
    </row>
    <row r="235" spans="1:17" ht="21" customHeight="1" x14ac:dyDescent="0.2">
      <c r="A235" s="149" t="s">
        <v>423</v>
      </c>
      <c r="B235" s="149"/>
      <c r="C235" s="149" t="s">
        <v>424</v>
      </c>
      <c r="D235" s="150"/>
      <c r="E235" s="52">
        <f>'Pay App 7'!E235</f>
        <v>0</v>
      </c>
      <c r="F235" s="45"/>
      <c r="G235" s="65">
        <f>'Pay App 7'!G235+F235</f>
        <v>0</v>
      </c>
      <c r="H235" s="188">
        <f>'Pay App 7'!K235</f>
        <v>0</v>
      </c>
      <c r="I235" s="189"/>
      <c r="J235" s="55"/>
      <c r="K235" s="33">
        <f t="shared" si="8"/>
        <v>0</v>
      </c>
      <c r="L235" s="68">
        <f t="shared" si="11"/>
        <v>0</v>
      </c>
      <c r="M235" s="66">
        <f t="shared" si="9"/>
        <v>0</v>
      </c>
      <c r="N235" s="32">
        <f t="shared" si="10"/>
        <v>0</v>
      </c>
      <c r="O235" s="52">
        <f>'Pay App 7'!O235+'Pay App 7'!P235</f>
        <v>0</v>
      </c>
      <c r="P235" s="45"/>
      <c r="Q235" s="66">
        <f>'Pay App 7'!Q235+N235+P235</f>
        <v>0</v>
      </c>
    </row>
    <row r="236" spans="1:17" ht="21" customHeight="1" x14ac:dyDescent="0.2">
      <c r="A236" s="149" t="s">
        <v>425</v>
      </c>
      <c r="B236" s="149"/>
      <c r="C236" s="149" t="s">
        <v>426</v>
      </c>
      <c r="D236" s="150"/>
      <c r="E236" s="52">
        <f>'Pay App 7'!E236</f>
        <v>0</v>
      </c>
      <c r="F236" s="45"/>
      <c r="G236" s="65">
        <f>'Pay App 7'!G236+F236</f>
        <v>0</v>
      </c>
      <c r="H236" s="188">
        <f>'Pay App 7'!K236</f>
        <v>0</v>
      </c>
      <c r="I236" s="189"/>
      <c r="J236" s="55"/>
      <c r="K236" s="33">
        <f t="shared" si="8"/>
        <v>0</v>
      </c>
      <c r="L236" s="68">
        <f t="shared" si="11"/>
        <v>0</v>
      </c>
      <c r="M236" s="66">
        <f t="shared" si="9"/>
        <v>0</v>
      </c>
      <c r="N236" s="32">
        <f t="shared" si="10"/>
        <v>0</v>
      </c>
      <c r="O236" s="52">
        <f>'Pay App 7'!O236+'Pay App 7'!P236</f>
        <v>0</v>
      </c>
      <c r="P236" s="45"/>
      <c r="Q236" s="66">
        <f>'Pay App 7'!Q236+N236+P236</f>
        <v>0</v>
      </c>
    </row>
    <row r="237" spans="1:17" ht="21" customHeight="1" x14ac:dyDescent="0.2">
      <c r="A237" s="149" t="s">
        <v>427</v>
      </c>
      <c r="B237" s="149"/>
      <c r="C237" s="149" t="s">
        <v>428</v>
      </c>
      <c r="D237" s="150"/>
      <c r="E237" s="52">
        <f>'Pay App 7'!E237</f>
        <v>0</v>
      </c>
      <c r="F237" s="45"/>
      <c r="G237" s="65">
        <f>'Pay App 7'!G237+F237</f>
        <v>0</v>
      </c>
      <c r="H237" s="188">
        <f>'Pay App 7'!K237</f>
        <v>0</v>
      </c>
      <c r="I237" s="189"/>
      <c r="J237" s="55"/>
      <c r="K237" s="33">
        <f t="shared" si="8"/>
        <v>0</v>
      </c>
      <c r="L237" s="68">
        <f t="shared" si="11"/>
        <v>0</v>
      </c>
      <c r="M237" s="66">
        <f t="shared" si="9"/>
        <v>0</v>
      </c>
      <c r="N237" s="32">
        <f t="shared" si="10"/>
        <v>0</v>
      </c>
      <c r="O237" s="52">
        <f>'Pay App 7'!O237+'Pay App 7'!P237</f>
        <v>0</v>
      </c>
      <c r="P237" s="45"/>
      <c r="Q237" s="66">
        <f>'Pay App 7'!Q237+N237+P237</f>
        <v>0</v>
      </c>
    </row>
    <row r="238" spans="1:17" ht="21" customHeight="1" x14ac:dyDescent="0.2">
      <c r="A238" s="149" t="s">
        <v>429</v>
      </c>
      <c r="B238" s="149"/>
      <c r="C238" s="149" t="s">
        <v>430</v>
      </c>
      <c r="D238" s="150"/>
      <c r="E238" s="52">
        <f>'Pay App 7'!E238</f>
        <v>0</v>
      </c>
      <c r="F238" s="45"/>
      <c r="G238" s="65">
        <f>'Pay App 7'!G238+F238</f>
        <v>0</v>
      </c>
      <c r="H238" s="188">
        <f>'Pay App 7'!K238</f>
        <v>0</v>
      </c>
      <c r="I238" s="189"/>
      <c r="J238" s="55"/>
      <c r="K238" s="33">
        <f t="shared" si="8"/>
        <v>0</v>
      </c>
      <c r="L238" s="68">
        <f t="shared" si="11"/>
        <v>0</v>
      </c>
      <c r="M238" s="66">
        <f t="shared" si="9"/>
        <v>0</v>
      </c>
      <c r="N238" s="32">
        <f t="shared" si="10"/>
        <v>0</v>
      </c>
      <c r="O238" s="52">
        <f>'Pay App 7'!O238+'Pay App 7'!P238</f>
        <v>0</v>
      </c>
      <c r="P238" s="45"/>
      <c r="Q238" s="66">
        <f>'Pay App 7'!Q238+N238+P238</f>
        <v>0</v>
      </c>
    </row>
    <row r="239" spans="1:17" ht="21" customHeight="1" x14ac:dyDescent="0.2">
      <c r="A239" s="149" t="s">
        <v>431</v>
      </c>
      <c r="B239" s="149"/>
      <c r="C239" s="149" t="s">
        <v>432</v>
      </c>
      <c r="D239" s="150"/>
      <c r="E239" s="52">
        <f>'Pay App 7'!E239</f>
        <v>0</v>
      </c>
      <c r="F239" s="45"/>
      <c r="G239" s="65">
        <f>'Pay App 7'!G239+F239</f>
        <v>0</v>
      </c>
      <c r="H239" s="188">
        <f>'Pay App 7'!K239</f>
        <v>0</v>
      </c>
      <c r="I239" s="189"/>
      <c r="J239" s="55"/>
      <c r="K239" s="33">
        <f t="shared" si="8"/>
        <v>0</v>
      </c>
      <c r="L239" s="68">
        <f t="shared" si="11"/>
        <v>0</v>
      </c>
      <c r="M239" s="66">
        <f t="shared" si="9"/>
        <v>0</v>
      </c>
      <c r="N239" s="32">
        <f t="shared" si="10"/>
        <v>0</v>
      </c>
      <c r="O239" s="52">
        <f>'Pay App 7'!O239+'Pay App 7'!P239</f>
        <v>0</v>
      </c>
      <c r="P239" s="45"/>
      <c r="Q239" s="66">
        <f>'Pay App 7'!Q239+N239+P239</f>
        <v>0</v>
      </c>
    </row>
    <row r="240" spans="1:17" ht="21" customHeight="1" x14ac:dyDescent="0.2">
      <c r="A240" s="141" t="s">
        <v>433</v>
      </c>
      <c r="B240" s="141"/>
      <c r="C240" s="141" t="s">
        <v>434</v>
      </c>
      <c r="D240" s="142"/>
      <c r="E240" s="52">
        <f>'Pay App 7'!E240</f>
        <v>0</v>
      </c>
      <c r="F240" s="45"/>
      <c r="G240" s="66">
        <f>'Pay App 7'!G240+F240</f>
        <v>0</v>
      </c>
      <c r="H240" s="188">
        <f>'Pay App 7'!K240</f>
        <v>0</v>
      </c>
      <c r="I240" s="189"/>
      <c r="J240" s="55"/>
      <c r="K240" s="33">
        <f>H240+J240</f>
        <v>0</v>
      </c>
      <c r="L240" s="69">
        <f t="shared" si="11"/>
        <v>0</v>
      </c>
      <c r="M240" s="66">
        <f>G240-K240</f>
        <v>0</v>
      </c>
      <c r="N240" s="32">
        <f t="shared" si="10"/>
        <v>0</v>
      </c>
      <c r="O240" s="52">
        <f>'Pay App 7'!O240+'Pay App 7'!P240</f>
        <v>0</v>
      </c>
      <c r="P240" s="45"/>
      <c r="Q240" s="66">
        <f>'Pay App 7'!Q240+N240+P240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f7nVe4k9lPTZ7bclKWAhDwytdlgQ3rfXqktigV9fe6vn+KuqBk07Ozw01Dy/59i32Q84XzCXPq8pJgpvaYikiA==" saltValue="opwHfDIXdDy3tybyHx07ug=="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0900-000000000000}">
      <formula1>0</formula1>
    </dataValidation>
    <dataValidation allowBlank="1" showInputMessage="1" sqref="P81:P240" xr:uid="{00000000-0002-0000-09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1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9</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8'!F36+F241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8'!F51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8'!F55+'Pay App 8'!F57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8'!B62+N241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9.1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9</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8'!E81</f>
        <v>0</v>
      </c>
      <c r="F81" s="44"/>
      <c r="G81" s="64">
        <f>'Pay App 8'!G81+F81</f>
        <v>0</v>
      </c>
      <c r="H81" s="190">
        <f>'Pay App 8'!K81</f>
        <v>0</v>
      </c>
      <c r="I81" s="191"/>
      <c r="J81" s="54"/>
      <c r="K81" s="31">
        <f>H81+J81</f>
        <v>0</v>
      </c>
      <c r="L81" s="67">
        <f>IF(ISERROR(K81/G81),0,K81/G81)</f>
        <v>0</v>
      </c>
      <c r="M81" s="64">
        <f>G81-K81</f>
        <v>0</v>
      </c>
      <c r="N81" s="30">
        <f>IF(MOD(ROUND(ABS(J81*0.05)*10000,0),10)=5,ROUNDDOWN((J81*0.05),2),ROUND((J81*0.05),2))</f>
        <v>0</v>
      </c>
      <c r="O81" s="51">
        <f>'Pay App 8'!O81+'Pay App 8'!P81</f>
        <v>0</v>
      </c>
      <c r="P81" s="44"/>
      <c r="Q81" s="64">
        <f>'Pay App 8'!Q81+N81+P81</f>
        <v>0</v>
      </c>
    </row>
    <row r="82" spans="1:17" ht="21" customHeight="1" x14ac:dyDescent="0.2">
      <c r="A82" s="151" t="s">
        <v>118</v>
      </c>
      <c r="B82" s="151"/>
      <c r="C82" s="151" t="s">
        <v>119</v>
      </c>
      <c r="D82" s="152"/>
      <c r="E82" s="52">
        <f>'Pay App 8'!E82</f>
        <v>0</v>
      </c>
      <c r="F82" s="45"/>
      <c r="G82" s="65">
        <f>'Pay App 8'!G82+F82</f>
        <v>0</v>
      </c>
      <c r="H82" s="188">
        <f>'Pay App 8'!K82</f>
        <v>0</v>
      </c>
      <c r="I82" s="189"/>
      <c r="J82" s="55"/>
      <c r="K82" s="33">
        <f>H82+J82</f>
        <v>0</v>
      </c>
      <c r="L82" s="68">
        <f t="shared" ref="L82:L147" si="0">IF(ISERROR(K82/G82),0,K82/G82)</f>
        <v>0</v>
      </c>
      <c r="M82" s="66">
        <f>G82-K82</f>
        <v>0</v>
      </c>
      <c r="N82" s="32">
        <f>IF(MOD(ROUND(ABS(J82*0.05)*10000,0),10)=5,ROUNDDOWN((J82*0.05),2),ROUND((J82*0.05),2))</f>
        <v>0</v>
      </c>
      <c r="O82" s="52">
        <f>'Pay App 8'!O82+'Pay App 8'!P82</f>
        <v>0</v>
      </c>
      <c r="P82" s="45"/>
      <c r="Q82" s="66">
        <f>'Pay App 8'!Q82+N82+P82</f>
        <v>0</v>
      </c>
    </row>
    <row r="83" spans="1:17" ht="21" customHeight="1" x14ac:dyDescent="0.2">
      <c r="A83" s="151" t="s">
        <v>120</v>
      </c>
      <c r="B83" s="151"/>
      <c r="C83" s="83" t="s">
        <v>121</v>
      </c>
      <c r="D83" s="35"/>
      <c r="E83" s="52">
        <f>'Pay App 8'!E83</f>
        <v>0</v>
      </c>
      <c r="F83" s="45"/>
      <c r="G83" s="65">
        <f>'Pay App 8'!G83+F83</f>
        <v>0</v>
      </c>
      <c r="H83" s="188">
        <f>'Pay App 8'!K83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8'!O83+'Pay App 8'!P83</f>
        <v>0</v>
      </c>
      <c r="P83" s="45"/>
      <c r="Q83" s="66">
        <f>'Pay App 8'!Q83+N83+P83</f>
        <v>0</v>
      </c>
    </row>
    <row r="84" spans="1:17" ht="21" customHeight="1" x14ac:dyDescent="0.2">
      <c r="A84" s="151" t="s">
        <v>122</v>
      </c>
      <c r="B84" s="151"/>
      <c r="C84" s="151" t="s">
        <v>123</v>
      </c>
      <c r="D84" s="152"/>
      <c r="E84" s="52">
        <f>'Pay App 8'!E84</f>
        <v>0</v>
      </c>
      <c r="F84" s="45"/>
      <c r="G84" s="65">
        <f>'Pay App 8'!G84+F84</f>
        <v>0</v>
      </c>
      <c r="H84" s="188">
        <f>'Pay App 8'!K84</f>
        <v>0</v>
      </c>
      <c r="I84" s="189"/>
      <c r="J84" s="55"/>
      <c r="K84" s="33">
        <f t="shared" si="1"/>
        <v>0</v>
      </c>
      <c r="L84" s="68">
        <f t="shared" si="0"/>
        <v>0</v>
      </c>
      <c r="M84" s="66">
        <f t="shared" si="2"/>
        <v>0</v>
      </c>
      <c r="N84" s="32">
        <f t="shared" si="3"/>
        <v>0</v>
      </c>
      <c r="O84" s="52">
        <f>'Pay App 8'!O84+'Pay App 8'!P84</f>
        <v>0</v>
      </c>
      <c r="P84" s="45"/>
      <c r="Q84" s="66">
        <f>'Pay App 8'!Q84+N84+P84</f>
        <v>0</v>
      </c>
    </row>
    <row r="85" spans="1:17" ht="21" customHeight="1" x14ac:dyDescent="0.2">
      <c r="A85" s="151" t="s">
        <v>124</v>
      </c>
      <c r="B85" s="151"/>
      <c r="C85" s="151" t="s">
        <v>125</v>
      </c>
      <c r="D85" s="152"/>
      <c r="E85" s="52">
        <f>'Pay App 8'!E85</f>
        <v>0</v>
      </c>
      <c r="F85" s="45"/>
      <c r="G85" s="65">
        <f>'Pay App 8'!G85+F85</f>
        <v>0</v>
      </c>
      <c r="H85" s="188">
        <f>'Pay App 8'!K85</f>
        <v>0</v>
      </c>
      <c r="I85" s="189"/>
      <c r="J85" s="55"/>
      <c r="K85" s="33">
        <f t="shared" si="1"/>
        <v>0</v>
      </c>
      <c r="L85" s="68">
        <f t="shared" si="0"/>
        <v>0</v>
      </c>
      <c r="M85" s="66">
        <f t="shared" si="2"/>
        <v>0</v>
      </c>
      <c r="N85" s="32">
        <f t="shared" si="3"/>
        <v>0</v>
      </c>
      <c r="O85" s="52">
        <f>'Pay App 8'!O85+'Pay App 8'!P85</f>
        <v>0</v>
      </c>
      <c r="P85" s="45"/>
      <c r="Q85" s="66">
        <f>'Pay App 8'!Q85+N85+P85</f>
        <v>0</v>
      </c>
    </row>
    <row r="86" spans="1:17" ht="21" customHeight="1" x14ac:dyDescent="0.2">
      <c r="A86" s="151" t="s">
        <v>126</v>
      </c>
      <c r="B86" s="151"/>
      <c r="C86" s="151" t="s">
        <v>127</v>
      </c>
      <c r="D86" s="152"/>
      <c r="E86" s="52">
        <f>'Pay App 8'!E86</f>
        <v>0</v>
      </c>
      <c r="F86" s="45"/>
      <c r="G86" s="65">
        <f>'Pay App 8'!G86+F86</f>
        <v>0</v>
      </c>
      <c r="H86" s="188">
        <f>'Pay App 8'!K86</f>
        <v>0</v>
      </c>
      <c r="I86" s="189"/>
      <c r="J86" s="55"/>
      <c r="K86" s="33">
        <f t="shared" si="1"/>
        <v>0</v>
      </c>
      <c r="L86" s="68">
        <f t="shared" si="0"/>
        <v>0</v>
      </c>
      <c r="M86" s="66">
        <f t="shared" si="2"/>
        <v>0</v>
      </c>
      <c r="N86" s="32">
        <f t="shared" si="3"/>
        <v>0</v>
      </c>
      <c r="O86" s="52">
        <f>'Pay App 8'!O86+'Pay App 8'!P86</f>
        <v>0</v>
      </c>
      <c r="P86" s="45"/>
      <c r="Q86" s="66">
        <f>'Pay App 8'!Q86+N86+P86</f>
        <v>0</v>
      </c>
    </row>
    <row r="87" spans="1:17" ht="21" customHeight="1" x14ac:dyDescent="0.2">
      <c r="A87" s="151" t="s">
        <v>128</v>
      </c>
      <c r="B87" s="151"/>
      <c r="C87" s="151" t="s">
        <v>129</v>
      </c>
      <c r="D87" s="152"/>
      <c r="E87" s="52">
        <f>'Pay App 8'!E87</f>
        <v>0</v>
      </c>
      <c r="F87" s="45"/>
      <c r="G87" s="65">
        <f>'Pay App 8'!G87+F87</f>
        <v>0</v>
      </c>
      <c r="H87" s="188">
        <f>'Pay App 8'!K87</f>
        <v>0</v>
      </c>
      <c r="I87" s="189"/>
      <c r="J87" s="55"/>
      <c r="K87" s="33">
        <f t="shared" si="1"/>
        <v>0</v>
      </c>
      <c r="L87" s="68">
        <f>IF(ISERROR(K87/G87),0,K87/G87)</f>
        <v>0</v>
      </c>
      <c r="M87" s="66">
        <f t="shared" si="2"/>
        <v>0</v>
      </c>
      <c r="N87" s="32">
        <f t="shared" si="3"/>
        <v>0</v>
      </c>
      <c r="O87" s="52">
        <f>'Pay App 8'!O87+'Pay App 8'!P87</f>
        <v>0</v>
      </c>
      <c r="P87" s="45"/>
      <c r="Q87" s="66">
        <f>'Pay App 8'!Q87+N87+P87</f>
        <v>0</v>
      </c>
    </row>
    <row r="88" spans="1:17" ht="21" customHeight="1" x14ac:dyDescent="0.2">
      <c r="A88" s="151" t="s">
        <v>130</v>
      </c>
      <c r="B88" s="151"/>
      <c r="C88" s="151" t="s">
        <v>131</v>
      </c>
      <c r="D88" s="152"/>
      <c r="E88" s="52">
        <f>'Pay App 8'!E88</f>
        <v>0</v>
      </c>
      <c r="F88" s="45"/>
      <c r="G88" s="65">
        <f>'Pay App 8'!G88+F88</f>
        <v>0</v>
      </c>
      <c r="H88" s="188">
        <f>'Pay App 8'!K88</f>
        <v>0</v>
      </c>
      <c r="I88" s="189"/>
      <c r="J88" s="55"/>
      <c r="K88" s="33">
        <f t="shared" si="1"/>
        <v>0</v>
      </c>
      <c r="L88" s="68">
        <f t="shared" si="0"/>
        <v>0</v>
      </c>
      <c r="M88" s="66">
        <f t="shared" si="2"/>
        <v>0</v>
      </c>
      <c r="N88" s="32">
        <f t="shared" si="3"/>
        <v>0</v>
      </c>
      <c r="O88" s="52">
        <f>'Pay App 8'!O88+'Pay App 8'!P88</f>
        <v>0</v>
      </c>
      <c r="P88" s="45"/>
      <c r="Q88" s="66">
        <f>'Pay App 8'!Q88+N88+P88</f>
        <v>0</v>
      </c>
    </row>
    <row r="89" spans="1:17" ht="21" customHeight="1" x14ac:dyDescent="0.2">
      <c r="A89" s="151" t="s">
        <v>132</v>
      </c>
      <c r="B89" s="151"/>
      <c r="C89" s="151" t="s">
        <v>133</v>
      </c>
      <c r="D89" s="152"/>
      <c r="E89" s="52">
        <f>'Pay App 8'!E89</f>
        <v>0</v>
      </c>
      <c r="F89" s="45"/>
      <c r="G89" s="65">
        <f>'Pay App 8'!G89+F89</f>
        <v>0</v>
      </c>
      <c r="H89" s="188">
        <f>'Pay App 8'!K89</f>
        <v>0</v>
      </c>
      <c r="I89" s="189"/>
      <c r="J89" s="55"/>
      <c r="K89" s="33">
        <f t="shared" si="1"/>
        <v>0</v>
      </c>
      <c r="L89" s="68">
        <f>IF(ISERROR(K89/G89),0,K89/G89)</f>
        <v>0</v>
      </c>
      <c r="M89" s="66">
        <f t="shared" si="2"/>
        <v>0</v>
      </c>
      <c r="N89" s="32">
        <f t="shared" si="3"/>
        <v>0</v>
      </c>
      <c r="O89" s="52">
        <f>'Pay App 8'!O89+'Pay App 8'!P89</f>
        <v>0</v>
      </c>
      <c r="P89" s="45"/>
      <c r="Q89" s="66">
        <f>'Pay App 8'!Q89+N89+P89</f>
        <v>0</v>
      </c>
    </row>
    <row r="90" spans="1:17" ht="21" customHeight="1" x14ac:dyDescent="0.2">
      <c r="A90" s="153" t="s">
        <v>134</v>
      </c>
      <c r="B90" s="153"/>
      <c r="C90" s="158" t="s">
        <v>135</v>
      </c>
      <c r="D90" s="159"/>
      <c r="E90" s="52">
        <f>'Pay App 8'!E90</f>
        <v>0</v>
      </c>
      <c r="F90" s="45"/>
      <c r="G90" s="65">
        <f>'Pay App 8'!G90+F90</f>
        <v>0</v>
      </c>
      <c r="H90" s="188">
        <f>'Pay App 8'!K90</f>
        <v>0</v>
      </c>
      <c r="I90" s="189"/>
      <c r="J90" s="55"/>
      <c r="K90" s="33">
        <f t="shared" si="1"/>
        <v>0</v>
      </c>
      <c r="L90" s="68">
        <f t="shared" si="0"/>
        <v>0</v>
      </c>
      <c r="M90" s="66">
        <f t="shared" si="2"/>
        <v>0</v>
      </c>
      <c r="N90" s="32">
        <f t="shared" si="3"/>
        <v>0</v>
      </c>
      <c r="O90" s="52">
        <f>'Pay App 8'!O90+'Pay App 8'!P90</f>
        <v>0</v>
      </c>
      <c r="P90" s="45"/>
      <c r="Q90" s="66">
        <f>'Pay App 8'!Q90+N90+P90</f>
        <v>0</v>
      </c>
    </row>
    <row r="91" spans="1:17" ht="21" customHeight="1" x14ac:dyDescent="0.2">
      <c r="A91" s="151" t="s">
        <v>136</v>
      </c>
      <c r="B91" s="151"/>
      <c r="C91" s="151" t="s">
        <v>137</v>
      </c>
      <c r="D91" s="152"/>
      <c r="E91" s="52">
        <f>'Pay App 8'!E91</f>
        <v>0</v>
      </c>
      <c r="F91" s="45"/>
      <c r="G91" s="65">
        <f>'Pay App 8'!G91+F91</f>
        <v>0</v>
      </c>
      <c r="H91" s="188">
        <f>'Pay App 8'!K91</f>
        <v>0</v>
      </c>
      <c r="I91" s="189"/>
      <c r="J91" s="55"/>
      <c r="K91" s="33">
        <f t="shared" si="1"/>
        <v>0</v>
      </c>
      <c r="L91" s="68">
        <f t="shared" si="0"/>
        <v>0</v>
      </c>
      <c r="M91" s="66">
        <f t="shared" si="2"/>
        <v>0</v>
      </c>
      <c r="N91" s="32">
        <f t="shared" si="3"/>
        <v>0</v>
      </c>
      <c r="O91" s="52">
        <f>'Pay App 8'!O91+'Pay App 8'!P91</f>
        <v>0</v>
      </c>
      <c r="P91" s="45"/>
      <c r="Q91" s="66">
        <f>'Pay App 8'!Q91+N91+P91</f>
        <v>0</v>
      </c>
    </row>
    <row r="92" spans="1:17" ht="21" customHeight="1" x14ac:dyDescent="0.2">
      <c r="A92" s="151" t="s">
        <v>138</v>
      </c>
      <c r="B92" s="151"/>
      <c r="C92" s="151" t="s">
        <v>139</v>
      </c>
      <c r="D92" s="152"/>
      <c r="E92" s="52">
        <f>'Pay App 8'!E92</f>
        <v>0</v>
      </c>
      <c r="F92" s="45"/>
      <c r="G92" s="65">
        <f>'Pay App 8'!G92+F92</f>
        <v>0</v>
      </c>
      <c r="H92" s="188">
        <f>'Pay App 8'!K92</f>
        <v>0</v>
      </c>
      <c r="I92" s="189"/>
      <c r="J92" s="55"/>
      <c r="K92" s="33">
        <f t="shared" si="1"/>
        <v>0</v>
      </c>
      <c r="L92" s="68">
        <f t="shared" si="0"/>
        <v>0</v>
      </c>
      <c r="M92" s="66">
        <f t="shared" si="2"/>
        <v>0</v>
      </c>
      <c r="N92" s="32">
        <f t="shared" si="3"/>
        <v>0</v>
      </c>
      <c r="O92" s="52">
        <f>'Pay App 8'!O92+'Pay App 8'!P92</f>
        <v>0</v>
      </c>
      <c r="P92" s="45"/>
      <c r="Q92" s="66">
        <f>'Pay App 8'!Q92+N92+P92</f>
        <v>0</v>
      </c>
    </row>
    <row r="93" spans="1:17" ht="21" customHeight="1" x14ac:dyDescent="0.2">
      <c r="A93" s="151" t="s">
        <v>140</v>
      </c>
      <c r="B93" s="151"/>
      <c r="C93" s="151" t="s">
        <v>141</v>
      </c>
      <c r="D93" s="152"/>
      <c r="E93" s="52">
        <f>'Pay App 8'!E93</f>
        <v>0</v>
      </c>
      <c r="F93" s="45"/>
      <c r="G93" s="65">
        <f>'Pay App 8'!G93+F93</f>
        <v>0</v>
      </c>
      <c r="H93" s="188">
        <f>'Pay App 8'!K93</f>
        <v>0</v>
      </c>
      <c r="I93" s="189"/>
      <c r="J93" s="55"/>
      <c r="K93" s="33">
        <f t="shared" si="1"/>
        <v>0</v>
      </c>
      <c r="L93" s="68">
        <f t="shared" si="0"/>
        <v>0</v>
      </c>
      <c r="M93" s="66">
        <f t="shared" si="2"/>
        <v>0</v>
      </c>
      <c r="N93" s="32">
        <f t="shared" si="3"/>
        <v>0</v>
      </c>
      <c r="O93" s="52">
        <f>'Pay App 8'!O93+'Pay App 8'!P93</f>
        <v>0</v>
      </c>
      <c r="P93" s="45"/>
      <c r="Q93" s="66">
        <f>'Pay App 8'!Q93+N93+P93</f>
        <v>0</v>
      </c>
    </row>
    <row r="94" spans="1:17" ht="21" customHeight="1" x14ac:dyDescent="0.2">
      <c r="A94" s="151" t="s">
        <v>142</v>
      </c>
      <c r="B94" s="151"/>
      <c r="C94" s="151" t="s">
        <v>143</v>
      </c>
      <c r="D94" s="152"/>
      <c r="E94" s="52">
        <f>'Pay App 8'!E94</f>
        <v>0</v>
      </c>
      <c r="F94" s="45"/>
      <c r="G94" s="65">
        <f>'Pay App 8'!G94+F94</f>
        <v>0</v>
      </c>
      <c r="H94" s="188">
        <f>'Pay App 8'!K94</f>
        <v>0</v>
      </c>
      <c r="I94" s="189"/>
      <c r="J94" s="55"/>
      <c r="K94" s="33">
        <f t="shared" si="1"/>
        <v>0</v>
      </c>
      <c r="L94" s="68">
        <f t="shared" si="0"/>
        <v>0</v>
      </c>
      <c r="M94" s="66">
        <f t="shared" si="2"/>
        <v>0</v>
      </c>
      <c r="N94" s="32">
        <f t="shared" si="3"/>
        <v>0</v>
      </c>
      <c r="O94" s="52">
        <f>'Pay App 8'!O94+'Pay App 8'!P94</f>
        <v>0</v>
      </c>
      <c r="P94" s="45"/>
      <c r="Q94" s="66">
        <f>'Pay App 8'!Q94+N94+P94</f>
        <v>0</v>
      </c>
    </row>
    <row r="95" spans="1:17" ht="21" customHeight="1" x14ac:dyDescent="0.2">
      <c r="A95" s="151" t="s">
        <v>144</v>
      </c>
      <c r="B95" s="151"/>
      <c r="C95" s="151" t="s">
        <v>145</v>
      </c>
      <c r="D95" s="152"/>
      <c r="E95" s="52">
        <f>'Pay App 8'!E95</f>
        <v>0</v>
      </c>
      <c r="F95" s="45"/>
      <c r="G95" s="65">
        <f>'Pay App 8'!G95+F95</f>
        <v>0</v>
      </c>
      <c r="H95" s="188">
        <f>'Pay App 8'!K95</f>
        <v>0</v>
      </c>
      <c r="I95" s="189"/>
      <c r="J95" s="55"/>
      <c r="K95" s="33">
        <f t="shared" si="1"/>
        <v>0</v>
      </c>
      <c r="L95" s="68">
        <f t="shared" si="0"/>
        <v>0</v>
      </c>
      <c r="M95" s="66">
        <f t="shared" si="2"/>
        <v>0</v>
      </c>
      <c r="N95" s="32">
        <f t="shared" si="3"/>
        <v>0</v>
      </c>
      <c r="O95" s="52">
        <f>'Pay App 8'!O95+'Pay App 8'!P95</f>
        <v>0</v>
      </c>
      <c r="P95" s="45"/>
      <c r="Q95" s="66">
        <f>'Pay App 8'!Q95+N95+P95</f>
        <v>0</v>
      </c>
    </row>
    <row r="96" spans="1:17" ht="21" customHeight="1" x14ac:dyDescent="0.2">
      <c r="A96" s="151" t="s">
        <v>146</v>
      </c>
      <c r="B96" s="151"/>
      <c r="C96" s="151" t="s">
        <v>147</v>
      </c>
      <c r="D96" s="152"/>
      <c r="E96" s="52">
        <f>'Pay App 8'!E96</f>
        <v>0</v>
      </c>
      <c r="F96" s="45"/>
      <c r="G96" s="65">
        <f>'Pay App 8'!G96+F96</f>
        <v>0</v>
      </c>
      <c r="H96" s="188">
        <f>'Pay App 8'!K96</f>
        <v>0</v>
      </c>
      <c r="I96" s="189"/>
      <c r="J96" s="55"/>
      <c r="K96" s="33">
        <f t="shared" si="1"/>
        <v>0</v>
      </c>
      <c r="L96" s="68">
        <f t="shared" si="0"/>
        <v>0</v>
      </c>
      <c r="M96" s="66">
        <f t="shared" si="2"/>
        <v>0</v>
      </c>
      <c r="N96" s="32">
        <f t="shared" si="3"/>
        <v>0</v>
      </c>
      <c r="O96" s="52">
        <f>'Pay App 8'!O96+'Pay App 8'!P96</f>
        <v>0</v>
      </c>
      <c r="P96" s="45"/>
      <c r="Q96" s="66">
        <f>'Pay App 8'!Q96+N96+P96</f>
        <v>0</v>
      </c>
    </row>
    <row r="97" spans="1:17" ht="21" customHeight="1" x14ac:dyDescent="0.2">
      <c r="A97" s="151" t="s">
        <v>148</v>
      </c>
      <c r="B97" s="151"/>
      <c r="C97" s="151" t="s">
        <v>149</v>
      </c>
      <c r="D97" s="152"/>
      <c r="E97" s="52">
        <f>'Pay App 8'!E97</f>
        <v>0</v>
      </c>
      <c r="F97" s="45"/>
      <c r="G97" s="65">
        <f>'Pay App 8'!G97+F97</f>
        <v>0</v>
      </c>
      <c r="H97" s="188">
        <f>'Pay App 8'!K97</f>
        <v>0</v>
      </c>
      <c r="I97" s="189"/>
      <c r="J97" s="55"/>
      <c r="K97" s="33">
        <f t="shared" si="1"/>
        <v>0</v>
      </c>
      <c r="L97" s="68">
        <f t="shared" si="0"/>
        <v>0</v>
      </c>
      <c r="M97" s="66">
        <f t="shared" si="2"/>
        <v>0</v>
      </c>
      <c r="N97" s="32">
        <f t="shared" si="3"/>
        <v>0</v>
      </c>
      <c r="O97" s="52">
        <f>'Pay App 8'!O97+'Pay App 8'!P97</f>
        <v>0</v>
      </c>
      <c r="P97" s="45"/>
      <c r="Q97" s="66">
        <f>'Pay App 8'!Q97+N97+P97</f>
        <v>0</v>
      </c>
    </row>
    <row r="98" spans="1:17" ht="21" customHeight="1" x14ac:dyDescent="0.2">
      <c r="A98" s="151" t="s">
        <v>150</v>
      </c>
      <c r="B98" s="151"/>
      <c r="C98" s="151" t="s">
        <v>151</v>
      </c>
      <c r="D98" s="152"/>
      <c r="E98" s="52">
        <f>'Pay App 8'!E98</f>
        <v>0</v>
      </c>
      <c r="F98" s="45"/>
      <c r="G98" s="65">
        <f>'Pay App 8'!G98+F98</f>
        <v>0</v>
      </c>
      <c r="H98" s="188">
        <f>'Pay App 8'!K98</f>
        <v>0</v>
      </c>
      <c r="I98" s="189"/>
      <c r="J98" s="55"/>
      <c r="K98" s="33">
        <f t="shared" si="1"/>
        <v>0</v>
      </c>
      <c r="L98" s="68">
        <f t="shared" si="0"/>
        <v>0</v>
      </c>
      <c r="M98" s="66">
        <f t="shared" si="2"/>
        <v>0</v>
      </c>
      <c r="N98" s="32">
        <f t="shared" si="3"/>
        <v>0</v>
      </c>
      <c r="O98" s="52">
        <f>'Pay App 8'!O98+'Pay App 8'!P98</f>
        <v>0</v>
      </c>
      <c r="P98" s="45"/>
      <c r="Q98" s="66">
        <f>'Pay App 8'!Q98+N98+P98</f>
        <v>0</v>
      </c>
    </row>
    <row r="99" spans="1:17" ht="21" customHeight="1" x14ac:dyDescent="0.2">
      <c r="A99" s="151" t="s">
        <v>152</v>
      </c>
      <c r="B99" s="151"/>
      <c r="C99" s="151" t="s">
        <v>153</v>
      </c>
      <c r="D99" s="152"/>
      <c r="E99" s="52">
        <f>'Pay App 8'!E99</f>
        <v>0</v>
      </c>
      <c r="F99" s="45"/>
      <c r="G99" s="65">
        <f>'Pay App 8'!G99+F99</f>
        <v>0</v>
      </c>
      <c r="H99" s="188">
        <f>'Pay App 8'!K99</f>
        <v>0</v>
      </c>
      <c r="I99" s="189"/>
      <c r="J99" s="55"/>
      <c r="K99" s="33">
        <f t="shared" si="1"/>
        <v>0</v>
      </c>
      <c r="L99" s="68">
        <f t="shared" si="0"/>
        <v>0</v>
      </c>
      <c r="M99" s="66">
        <f t="shared" si="2"/>
        <v>0</v>
      </c>
      <c r="N99" s="32">
        <f t="shared" si="3"/>
        <v>0</v>
      </c>
      <c r="O99" s="52">
        <f>'Pay App 8'!O99+'Pay App 8'!P99</f>
        <v>0</v>
      </c>
      <c r="P99" s="45"/>
      <c r="Q99" s="66">
        <f>'Pay App 8'!Q99+N99+P99</f>
        <v>0</v>
      </c>
    </row>
    <row r="100" spans="1:17" ht="21" customHeight="1" x14ac:dyDescent="0.2">
      <c r="A100" s="151" t="s">
        <v>154</v>
      </c>
      <c r="B100" s="151"/>
      <c r="C100" s="151" t="s">
        <v>155</v>
      </c>
      <c r="D100" s="152"/>
      <c r="E100" s="52">
        <f>'Pay App 8'!E100</f>
        <v>0</v>
      </c>
      <c r="F100" s="45"/>
      <c r="G100" s="65">
        <f>'Pay App 8'!G100+F100</f>
        <v>0</v>
      </c>
      <c r="H100" s="188">
        <f>'Pay App 8'!K100</f>
        <v>0</v>
      </c>
      <c r="I100" s="189"/>
      <c r="J100" s="55"/>
      <c r="K100" s="33">
        <f t="shared" si="1"/>
        <v>0</v>
      </c>
      <c r="L100" s="68">
        <f t="shared" si="0"/>
        <v>0</v>
      </c>
      <c r="M100" s="66">
        <f t="shared" si="2"/>
        <v>0</v>
      </c>
      <c r="N100" s="32">
        <f t="shared" si="3"/>
        <v>0</v>
      </c>
      <c r="O100" s="52">
        <f>'Pay App 8'!O100+'Pay App 8'!P100</f>
        <v>0</v>
      </c>
      <c r="P100" s="45"/>
      <c r="Q100" s="66">
        <f>'Pay App 8'!Q100+N100+P100</f>
        <v>0</v>
      </c>
    </row>
    <row r="101" spans="1:17" ht="21" customHeight="1" x14ac:dyDescent="0.2">
      <c r="A101" s="151" t="s">
        <v>156</v>
      </c>
      <c r="B101" s="151"/>
      <c r="C101" s="151" t="s">
        <v>157</v>
      </c>
      <c r="D101" s="152"/>
      <c r="E101" s="52">
        <f>'Pay App 8'!E101</f>
        <v>0</v>
      </c>
      <c r="F101" s="45"/>
      <c r="G101" s="65">
        <f>'Pay App 8'!G101+F101</f>
        <v>0</v>
      </c>
      <c r="H101" s="188">
        <f>'Pay App 8'!K101</f>
        <v>0</v>
      </c>
      <c r="I101" s="189"/>
      <c r="J101" s="55"/>
      <c r="K101" s="33">
        <f t="shared" si="1"/>
        <v>0</v>
      </c>
      <c r="L101" s="68">
        <f t="shared" si="0"/>
        <v>0</v>
      </c>
      <c r="M101" s="66">
        <f t="shared" si="2"/>
        <v>0</v>
      </c>
      <c r="N101" s="32">
        <f t="shared" si="3"/>
        <v>0</v>
      </c>
      <c r="O101" s="52">
        <f>'Pay App 8'!O101+'Pay App 8'!P101</f>
        <v>0</v>
      </c>
      <c r="P101" s="45"/>
      <c r="Q101" s="66">
        <f>'Pay App 8'!Q101+N101+P101</f>
        <v>0</v>
      </c>
    </row>
    <row r="102" spans="1:17" ht="21" customHeight="1" x14ac:dyDescent="0.2">
      <c r="A102" s="151" t="s">
        <v>158</v>
      </c>
      <c r="B102" s="151"/>
      <c r="C102" s="151" t="s">
        <v>159</v>
      </c>
      <c r="D102" s="152"/>
      <c r="E102" s="52">
        <f>'Pay App 8'!E102</f>
        <v>0</v>
      </c>
      <c r="F102" s="45"/>
      <c r="G102" s="65">
        <f>'Pay App 8'!G102+F102</f>
        <v>0</v>
      </c>
      <c r="H102" s="188">
        <f>'Pay App 8'!K102</f>
        <v>0</v>
      </c>
      <c r="I102" s="189"/>
      <c r="J102" s="55"/>
      <c r="K102" s="33">
        <f t="shared" si="1"/>
        <v>0</v>
      </c>
      <c r="L102" s="68">
        <f t="shared" si="0"/>
        <v>0</v>
      </c>
      <c r="M102" s="66">
        <f t="shared" si="2"/>
        <v>0</v>
      </c>
      <c r="N102" s="32">
        <f t="shared" si="3"/>
        <v>0</v>
      </c>
      <c r="O102" s="52">
        <f>'Pay App 8'!O102+'Pay App 8'!P102</f>
        <v>0</v>
      </c>
      <c r="P102" s="45"/>
      <c r="Q102" s="66">
        <f>'Pay App 8'!Q102+N102+P102</f>
        <v>0</v>
      </c>
    </row>
    <row r="103" spans="1:17" ht="21" customHeight="1" x14ac:dyDescent="0.2">
      <c r="A103" s="151" t="s">
        <v>160</v>
      </c>
      <c r="B103" s="151"/>
      <c r="C103" s="151" t="s">
        <v>161</v>
      </c>
      <c r="D103" s="152"/>
      <c r="E103" s="52">
        <f>'Pay App 8'!E103</f>
        <v>0</v>
      </c>
      <c r="F103" s="45"/>
      <c r="G103" s="65">
        <f>'Pay App 8'!G103+F103</f>
        <v>0</v>
      </c>
      <c r="H103" s="188">
        <f>'Pay App 8'!K103</f>
        <v>0</v>
      </c>
      <c r="I103" s="189"/>
      <c r="J103" s="55"/>
      <c r="K103" s="33">
        <f t="shared" si="1"/>
        <v>0</v>
      </c>
      <c r="L103" s="68">
        <f t="shared" si="0"/>
        <v>0</v>
      </c>
      <c r="M103" s="66">
        <f t="shared" si="2"/>
        <v>0</v>
      </c>
      <c r="N103" s="32">
        <f t="shared" si="3"/>
        <v>0</v>
      </c>
      <c r="O103" s="52">
        <f>'Pay App 8'!O103+'Pay App 8'!P103</f>
        <v>0</v>
      </c>
      <c r="P103" s="45"/>
      <c r="Q103" s="66">
        <f>'Pay App 8'!Q103+N103+P103</f>
        <v>0</v>
      </c>
    </row>
    <row r="104" spans="1:17" ht="21" customHeight="1" x14ac:dyDescent="0.2">
      <c r="A104" s="151" t="s">
        <v>162</v>
      </c>
      <c r="B104" s="151"/>
      <c r="C104" s="151" t="s">
        <v>163</v>
      </c>
      <c r="D104" s="152"/>
      <c r="E104" s="52">
        <f>'Pay App 8'!E104</f>
        <v>0</v>
      </c>
      <c r="F104" s="45"/>
      <c r="G104" s="65">
        <f>'Pay App 8'!G104+F104</f>
        <v>0</v>
      </c>
      <c r="H104" s="188">
        <f>'Pay App 8'!K104</f>
        <v>0</v>
      </c>
      <c r="I104" s="189"/>
      <c r="J104" s="55"/>
      <c r="K104" s="33">
        <f t="shared" si="1"/>
        <v>0</v>
      </c>
      <c r="L104" s="68">
        <f t="shared" si="0"/>
        <v>0</v>
      </c>
      <c r="M104" s="66">
        <f t="shared" si="2"/>
        <v>0</v>
      </c>
      <c r="N104" s="32">
        <f t="shared" si="3"/>
        <v>0</v>
      </c>
      <c r="O104" s="52">
        <f>'Pay App 8'!O104+'Pay App 8'!P104</f>
        <v>0</v>
      </c>
      <c r="P104" s="45"/>
      <c r="Q104" s="66">
        <f>'Pay App 8'!Q104+N104+P104</f>
        <v>0</v>
      </c>
    </row>
    <row r="105" spans="1:17" ht="21" customHeight="1" x14ac:dyDescent="0.2">
      <c r="A105" s="151" t="s">
        <v>164</v>
      </c>
      <c r="B105" s="151"/>
      <c r="C105" s="151" t="s">
        <v>165</v>
      </c>
      <c r="D105" s="152"/>
      <c r="E105" s="52">
        <f>'Pay App 8'!E105</f>
        <v>0</v>
      </c>
      <c r="F105" s="45"/>
      <c r="G105" s="65">
        <f>'Pay App 8'!G105+F105</f>
        <v>0</v>
      </c>
      <c r="H105" s="188">
        <f>'Pay App 8'!K105</f>
        <v>0</v>
      </c>
      <c r="I105" s="189"/>
      <c r="J105" s="55"/>
      <c r="K105" s="33">
        <f t="shared" si="1"/>
        <v>0</v>
      </c>
      <c r="L105" s="68">
        <f t="shared" si="0"/>
        <v>0</v>
      </c>
      <c r="M105" s="66">
        <f t="shared" si="2"/>
        <v>0</v>
      </c>
      <c r="N105" s="32">
        <f t="shared" si="3"/>
        <v>0</v>
      </c>
      <c r="O105" s="52">
        <f>'Pay App 8'!O105+'Pay App 8'!P105</f>
        <v>0</v>
      </c>
      <c r="P105" s="45"/>
      <c r="Q105" s="66">
        <f>'Pay App 8'!Q105+N105+P105</f>
        <v>0</v>
      </c>
    </row>
    <row r="106" spans="1:17" ht="21" customHeight="1" x14ac:dyDescent="0.2">
      <c r="A106" s="151" t="s">
        <v>166</v>
      </c>
      <c r="B106" s="151"/>
      <c r="C106" s="151" t="s">
        <v>167</v>
      </c>
      <c r="D106" s="152"/>
      <c r="E106" s="52">
        <f>'Pay App 8'!E106</f>
        <v>0</v>
      </c>
      <c r="F106" s="45"/>
      <c r="G106" s="65">
        <f>'Pay App 8'!G106+F106</f>
        <v>0</v>
      </c>
      <c r="H106" s="188">
        <f>'Pay App 8'!K106</f>
        <v>0</v>
      </c>
      <c r="I106" s="189"/>
      <c r="J106" s="55"/>
      <c r="K106" s="33">
        <f t="shared" si="1"/>
        <v>0</v>
      </c>
      <c r="L106" s="68">
        <f t="shared" si="0"/>
        <v>0</v>
      </c>
      <c r="M106" s="66">
        <f t="shared" si="2"/>
        <v>0</v>
      </c>
      <c r="N106" s="32">
        <f t="shared" si="3"/>
        <v>0</v>
      </c>
      <c r="O106" s="52">
        <f>'Pay App 8'!O106+'Pay App 8'!P106</f>
        <v>0</v>
      </c>
      <c r="P106" s="45"/>
      <c r="Q106" s="66">
        <f>'Pay App 8'!Q106+N106+P106</f>
        <v>0</v>
      </c>
    </row>
    <row r="107" spans="1:17" ht="21" customHeight="1" x14ac:dyDescent="0.2">
      <c r="A107" s="151" t="s">
        <v>168</v>
      </c>
      <c r="B107" s="151"/>
      <c r="C107" s="151" t="s">
        <v>169</v>
      </c>
      <c r="D107" s="152"/>
      <c r="E107" s="52">
        <f>'Pay App 8'!E107</f>
        <v>0</v>
      </c>
      <c r="F107" s="45"/>
      <c r="G107" s="65">
        <f>'Pay App 8'!G107+F107</f>
        <v>0</v>
      </c>
      <c r="H107" s="188">
        <f>'Pay App 8'!K107</f>
        <v>0</v>
      </c>
      <c r="I107" s="189"/>
      <c r="J107" s="55"/>
      <c r="K107" s="33">
        <f t="shared" si="1"/>
        <v>0</v>
      </c>
      <c r="L107" s="68">
        <f t="shared" si="0"/>
        <v>0</v>
      </c>
      <c r="M107" s="66">
        <f t="shared" si="2"/>
        <v>0</v>
      </c>
      <c r="N107" s="32">
        <f t="shared" si="3"/>
        <v>0</v>
      </c>
      <c r="O107" s="52">
        <f>'Pay App 8'!O107+'Pay App 8'!P107</f>
        <v>0</v>
      </c>
      <c r="P107" s="45"/>
      <c r="Q107" s="66">
        <f>'Pay App 8'!Q107+N107+P107</f>
        <v>0</v>
      </c>
    </row>
    <row r="108" spans="1:17" ht="21" customHeight="1" x14ac:dyDescent="0.2">
      <c r="A108" s="151" t="s">
        <v>170</v>
      </c>
      <c r="B108" s="151"/>
      <c r="C108" s="151" t="s">
        <v>171</v>
      </c>
      <c r="D108" s="152"/>
      <c r="E108" s="52">
        <f>'Pay App 8'!E108</f>
        <v>0</v>
      </c>
      <c r="F108" s="45"/>
      <c r="G108" s="65">
        <f>'Pay App 8'!G108+F108</f>
        <v>0</v>
      </c>
      <c r="H108" s="188">
        <f>'Pay App 8'!K108</f>
        <v>0</v>
      </c>
      <c r="I108" s="189"/>
      <c r="J108" s="55"/>
      <c r="K108" s="33">
        <f t="shared" si="1"/>
        <v>0</v>
      </c>
      <c r="L108" s="68">
        <f t="shared" si="0"/>
        <v>0</v>
      </c>
      <c r="M108" s="66">
        <f t="shared" si="2"/>
        <v>0</v>
      </c>
      <c r="N108" s="32">
        <f t="shared" si="3"/>
        <v>0</v>
      </c>
      <c r="O108" s="52">
        <f>'Pay App 8'!O108+'Pay App 8'!P108</f>
        <v>0</v>
      </c>
      <c r="P108" s="45"/>
      <c r="Q108" s="66">
        <f>'Pay App 8'!Q108+N108+P108</f>
        <v>0</v>
      </c>
    </row>
    <row r="109" spans="1:17" ht="21" customHeight="1" x14ac:dyDescent="0.2">
      <c r="A109" s="151" t="s">
        <v>172</v>
      </c>
      <c r="B109" s="151"/>
      <c r="C109" s="151" t="s">
        <v>173</v>
      </c>
      <c r="D109" s="152"/>
      <c r="E109" s="52">
        <f>'Pay App 8'!E109</f>
        <v>0</v>
      </c>
      <c r="F109" s="45"/>
      <c r="G109" s="65">
        <f>'Pay App 8'!G109+F109</f>
        <v>0</v>
      </c>
      <c r="H109" s="188">
        <f>'Pay App 8'!K109</f>
        <v>0</v>
      </c>
      <c r="I109" s="189"/>
      <c r="J109" s="55"/>
      <c r="K109" s="33">
        <f t="shared" si="1"/>
        <v>0</v>
      </c>
      <c r="L109" s="68">
        <f t="shared" si="0"/>
        <v>0</v>
      </c>
      <c r="M109" s="66">
        <f t="shared" si="2"/>
        <v>0</v>
      </c>
      <c r="N109" s="32">
        <f t="shared" si="3"/>
        <v>0</v>
      </c>
      <c r="O109" s="52">
        <f>'Pay App 8'!O109+'Pay App 8'!P109</f>
        <v>0</v>
      </c>
      <c r="P109" s="45"/>
      <c r="Q109" s="66">
        <f>'Pay App 8'!Q109+N109+P109</f>
        <v>0</v>
      </c>
    </row>
    <row r="110" spans="1:17" ht="21" customHeight="1" x14ac:dyDescent="0.2">
      <c r="A110" s="151" t="s">
        <v>174</v>
      </c>
      <c r="B110" s="151"/>
      <c r="C110" s="151" t="s">
        <v>175</v>
      </c>
      <c r="D110" s="152"/>
      <c r="E110" s="52">
        <f>'Pay App 8'!E110</f>
        <v>0</v>
      </c>
      <c r="F110" s="45"/>
      <c r="G110" s="65">
        <f>'Pay App 8'!G110+F110</f>
        <v>0</v>
      </c>
      <c r="H110" s="188">
        <f>'Pay App 8'!K110</f>
        <v>0</v>
      </c>
      <c r="I110" s="189"/>
      <c r="J110" s="55"/>
      <c r="K110" s="33">
        <f t="shared" si="1"/>
        <v>0</v>
      </c>
      <c r="L110" s="68">
        <f t="shared" si="0"/>
        <v>0</v>
      </c>
      <c r="M110" s="66">
        <f t="shared" si="2"/>
        <v>0</v>
      </c>
      <c r="N110" s="32">
        <f t="shared" si="3"/>
        <v>0</v>
      </c>
      <c r="O110" s="52">
        <f>'Pay App 8'!O110+'Pay App 8'!P110</f>
        <v>0</v>
      </c>
      <c r="P110" s="45"/>
      <c r="Q110" s="66">
        <f>'Pay App 8'!Q110+N110+P110</f>
        <v>0</v>
      </c>
    </row>
    <row r="111" spans="1:17" ht="21" customHeight="1" x14ac:dyDescent="0.2">
      <c r="A111" s="151" t="s">
        <v>176</v>
      </c>
      <c r="B111" s="151"/>
      <c r="C111" s="151" t="s">
        <v>177</v>
      </c>
      <c r="D111" s="152"/>
      <c r="E111" s="52">
        <f>'Pay App 8'!E111</f>
        <v>0</v>
      </c>
      <c r="F111" s="45"/>
      <c r="G111" s="65">
        <f>'Pay App 8'!G111+F111</f>
        <v>0</v>
      </c>
      <c r="H111" s="188">
        <f>'Pay App 8'!K111</f>
        <v>0</v>
      </c>
      <c r="I111" s="189"/>
      <c r="J111" s="55"/>
      <c r="K111" s="33">
        <f t="shared" si="1"/>
        <v>0</v>
      </c>
      <c r="L111" s="68">
        <f t="shared" si="0"/>
        <v>0</v>
      </c>
      <c r="M111" s="66">
        <f t="shared" si="2"/>
        <v>0</v>
      </c>
      <c r="N111" s="32">
        <f t="shared" si="3"/>
        <v>0</v>
      </c>
      <c r="O111" s="52">
        <f>'Pay App 8'!O111+'Pay App 8'!P111</f>
        <v>0</v>
      </c>
      <c r="P111" s="45"/>
      <c r="Q111" s="66">
        <f>'Pay App 8'!Q111+N111+P111</f>
        <v>0</v>
      </c>
    </row>
    <row r="112" spans="1:17" ht="21" customHeight="1" x14ac:dyDescent="0.2">
      <c r="A112" s="151" t="s">
        <v>178</v>
      </c>
      <c r="B112" s="151"/>
      <c r="C112" s="151" t="s">
        <v>179</v>
      </c>
      <c r="D112" s="152"/>
      <c r="E112" s="52">
        <f>'Pay App 8'!E112</f>
        <v>0</v>
      </c>
      <c r="F112" s="45"/>
      <c r="G112" s="65">
        <f>'Pay App 8'!G112+F112</f>
        <v>0</v>
      </c>
      <c r="H112" s="188">
        <f>'Pay App 8'!K112</f>
        <v>0</v>
      </c>
      <c r="I112" s="189"/>
      <c r="J112" s="55"/>
      <c r="K112" s="33">
        <f t="shared" si="1"/>
        <v>0</v>
      </c>
      <c r="L112" s="68">
        <f t="shared" si="0"/>
        <v>0</v>
      </c>
      <c r="M112" s="66">
        <f t="shared" si="2"/>
        <v>0</v>
      </c>
      <c r="N112" s="32">
        <f t="shared" si="3"/>
        <v>0</v>
      </c>
      <c r="O112" s="52">
        <f>'Pay App 8'!O112+'Pay App 8'!P112</f>
        <v>0</v>
      </c>
      <c r="P112" s="45"/>
      <c r="Q112" s="66">
        <f>'Pay App 8'!Q112+N112+P112</f>
        <v>0</v>
      </c>
    </row>
    <row r="113" spans="1:17" ht="21" customHeight="1" x14ac:dyDescent="0.2">
      <c r="A113" s="151" t="s">
        <v>180</v>
      </c>
      <c r="B113" s="151"/>
      <c r="C113" s="151" t="s">
        <v>181</v>
      </c>
      <c r="D113" s="152"/>
      <c r="E113" s="52">
        <f>'Pay App 8'!E113</f>
        <v>0</v>
      </c>
      <c r="F113" s="45"/>
      <c r="G113" s="65">
        <f>'Pay App 8'!G113+F113</f>
        <v>0</v>
      </c>
      <c r="H113" s="188">
        <f>'Pay App 8'!K113</f>
        <v>0</v>
      </c>
      <c r="I113" s="189"/>
      <c r="J113" s="55"/>
      <c r="K113" s="33">
        <f t="shared" si="1"/>
        <v>0</v>
      </c>
      <c r="L113" s="68">
        <f t="shared" si="0"/>
        <v>0</v>
      </c>
      <c r="M113" s="66">
        <f t="shared" si="2"/>
        <v>0</v>
      </c>
      <c r="N113" s="32">
        <f t="shared" si="3"/>
        <v>0</v>
      </c>
      <c r="O113" s="52">
        <f>'Pay App 8'!O113+'Pay App 8'!P113</f>
        <v>0</v>
      </c>
      <c r="P113" s="45"/>
      <c r="Q113" s="66">
        <f>'Pay App 8'!Q113+N113+P113</f>
        <v>0</v>
      </c>
    </row>
    <row r="114" spans="1:17" ht="21" customHeight="1" x14ac:dyDescent="0.2">
      <c r="A114" s="153" t="s">
        <v>182</v>
      </c>
      <c r="B114" s="153"/>
      <c r="C114" s="153" t="s">
        <v>183</v>
      </c>
      <c r="D114" s="154"/>
      <c r="E114" s="52">
        <f>'Pay App 8'!E114</f>
        <v>0</v>
      </c>
      <c r="F114" s="45"/>
      <c r="G114" s="65">
        <f>'Pay App 8'!G114+F114</f>
        <v>0</v>
      </c>
      <c r="H114" s="188">
        <f>'Pay App 8'!K114</f>
        <v>0</v>
      </c>
      <c r="I114" s="189"/>
      <c r="J114" s="55"/>
      <c r="K114" s="33">
        <f t="shared" si="1"/>
        <v>0</v>
      </c>
      <c r="L114" s="68">
        <f t="shared" si="0"/>
        <v>0</v>
      </c>
      <c r="M114" s="66">
        <f t="shared" si="2"/>
        <v>0</v>
      </c>
      <c r="N114" s="32">
        <f t="shared" si="3"/>
        <v>0</v>
      </c>
      <c r="O114" s="52">
        <f>'Pay App 8'!O114+'Pay App 8'!P114</f>
        <v>0</v>
      </c>
      <c r="P114" s="45"/>
      <c r="Q114" s="66">
        <f>'Pay App 8'!Q114+N114+P114</f>
        <v>0</v>
      </c>
    </row>
    <row r="115" spans="1:17" ht="21" customHeight="1" x14ac:dyDescent="0.2">
      <c r="A115" s="151" t="s">
        <v>184</v>
      </c>
      <c r="B115" s="151"/>
      <c r="C115" s="151" t="s">
        <v>185</v>
      </c>
      <c r="D115" s="152"/>
      <c r="E115" s="52">
        <f>'Pay App 8'!E115</f>
        <v>0</v>
      </c>
      <c r="F115" s="45"/>
      <c r="G115" s="65">
        <f>'Pay App 8'!G115+F115</f>
        <v>0</v>
      </c>
      <c r="H115" s="188">
        <f>'Pay App 8'!K115</f>
        <v>0</v>
      </c>
      <c r="I115" s="189"/>
      <c r="J115" s="55"/>
      <c r="K115" s="33">
        <f t="shared" si="1"/>
        <v>0</v>
      </c>
      <c r="L115" s="68">
        <f t="shared" si="0"/>
        <v>0</v>
      </c>
      <c r="M115" s="66">
        <f t="shared" si="2"/>
        <v>0</v>
      </c>
      <c r="N115" s="32">
        <f t="shared" si="3"/>
        <v>0</v>
      </c>
      <c r="O115" s="52">
        <f>'Pay App 8'!O115+'Pay App 8'!P115</f>
        <v>0</v>
      </c>
      <c r="P115" s="45"/>
      <c r="Q115" s="66">
        <f>'Pay App 8'!Q115+N115+P115</f>
        <v>0</v>
      </c>
    </row>
    <row r="116" spans="1:17" ht="21" customHeight="1" x14ac:dyDescent="0.2">
      <c r="A116" s="151" t="s">
        <v>186</v>
      </c>
      <c r="B116" s="151"/>
      <c r="C116" s="151" t="s">
        <v>187</v>
      </c>
      <c r="D116" s="152"/>
      <c r="E116" s="52">
        <f>'Pay App 8'!E116</f>
        <v>0</v>
      </c>
      <c r="F116" s="45"/>
      <c r="G116" s="65">
        <f>'Pay App 8'!G116+F116</f>
        <v>0</v>
      </c>
      <c r="H116" s="188">
        <f>'Pay App 8'!K116</f>
        <v>0</v>
      </c>
      <c r="I116" s="189"/>
      <c r="J116" s="55"/>
      <c r="K116" s="33">
        <f t="shared" si="1"/>
        <v>0</v>
      </c>
      <c r="L116" s="68">
        <f t="shared" si="0"/>
        <v>0</v>
      </c>
      <c r="M116" s="66">
        <f t="shared" si="2"/>
        <v>0</v>
      </c>
      <c r="N116" s="32">
        <f t="shared" si="3"/>
        <v>0</v>
      </c>
      <c r="O116" s="52">
        <f>'Pay App 8'!O116+'Pay App 8'!P116</f>
        <v>0</v>
      </c>
      <c r="P116" s="45"/>
      <c r="Q116" s="66">
        <f>'Pay App 8'!Q116+N116+P116</f>
        <v>0</v>
      </c>
    </row>
    <row r="117" spans="1:17" ht="21" customHeight="1" x14ac:dyDescent="0.2">
      <c r="A117" s="151" t="s">
        <v>188</v>
      </c>
      <c r="B117" s="151"/>
      <c r="C117" s="151" t="s">
        <v>581</v>
      </c>
      <c r="D117" s="152"/>
      <c r="E117" s="52">
        <f>'Pay App 8'!E117</f>
        <v>0</v>
      </c>
      <c r="F117" s="45"/>
      <c r="G117" s="65">
        <f>'Pay App 8'!G117+F117</f>
        <v>0</v>
      </c>
      <c r="H117" s="188">
        <f>'Pay App 8'!K117</f>
        <v>0</v>
      </c>
      <c r="I117" s="189"/>
      <c r="J117" s="55"/>
      <c r="K117" s="33">
        <f t="shared" si="1"/>
        <v>0</v>
      </c>
      <c r="L117" s="68">
        <f t="shared" si="0"/>
        <v>0</v>
      </c>
      <c r="M117" s="66">
        <f t="shared" si="2"/>
        <v>0</v>
      </c>
      <c r="N117" s="32">
        <f t="shared" si="3"/>
        <v>0</v>
      </c>
      <c r="O117" s="52">
        <f>'Pay App 8'!O117+'Pay App 8'!P117</f>
        <v>0</v>
      </c>
      <c r="P117" s="45"/>
      <c r="Q117" s="66">
        <f>'Pay App 8'!Q117+N117+P117</f>
        <v>0</v>
      </c>
    </row>
    <row r="118" spans="1:17" ht="21" customHeight="1" x14ac:dyDescent="0.2">
      <c r="A118" s="153" t="s">
        <v>190</v>
      </c>
      <c r="B118" s="153"/>
      <c r="C118" s="142" t="s">
        <v>191</v>
      </c>
      <c r="D118" s="156"/>
      <c r="E118" s="52">
        <f>'Pay App 8'!E118</f>
        <v>0</v>
      </c>
      <c r="F118" s="45"/>
      <c r="G118" s="65">
        <f>'Pay App 8'!G118+F118</f>
        <v>0</v>
      </c>
      <c r="H118" s="188">
        <f>'Pay App 8'!K118</f>
        <v>0</v>
      </c>
      <c r="I118" s="189"/>
      <c r="J118" s="55"/>
      <c r="K118" s="33">
        <f t="shared" si="1"/>
        <v>0</v>
      </c>
      <c r="L118" s="68">
        <f t="shared" si="0"/>
        <v>0</v>
      </c>
      <c r="M118" s="66">
        <f t="shared" si="2"/>
        <v>0</v>
      </c>
      <c r="N118" s="32">
        <f t="shared" si="3"/>
        <v>0</v>
      </c>
      <c r="O118" s="52">
        <f>'Pay App 8'!O118+'Pay App 8'!P118</f>
        <v>0</v>
      </c>
      <c r="P118" s="45"/>
      <c r="Q118" s="66">
        <f>'Pay App 8'!Q118+N118+P118</f>
        <v>0</v>
      </c>
    </row>
    <row r="119" spans="1:17" ht="21" customHeight="1" x14ac:dyDescent="0.2">
      <c r="A119" s="151" t="s">
        <v>192</v>
      </c>
      <c r="B119" s="151"/>
      <c r="C119" s="151" t="s">
        <v>193</v>
      </c>
      <c r="D119" s="152"/>
      <c r="E119" s="52">
        <f>'Pay App 8'!E119</f>
        <v>0</v>
      </c>
      <c r="F119" s="45"/>
      <c r="G119" s="65">
        <f>'Pay App 8'!G119+F119</f>
        <v>0</v>
      </c>
      <c r="H119" s="188">
        <f>'Pay App 8'!K119</f>
        <v>0</v>
      </c>
      <c r="I119" s="189"/>
      <c r="J119" s="55"/>
      <c r="K119" s="33">
        <f t="shared" si="1"/>
        <v>0</v>
      </c>
      <c r="L119" s="68">
        <f t="shared" si="0"/>
        <v>0</v>
      </c>
      <c r="M119" s="66">
        <f t="shared" si="2"/>
        <v>0</v>
      </c>
      <c r="N119" s="32">
        <f t="shared" si="3"/>
        <v>0</v>
      </c>
      <c r="O119" s="52">
        <f>'Pay App 8'!O119+'Pay App 8'!P119</f>
        <v>0</v>
      </c>
      <c r="P119" s="45"/>
      <c r="Q119" s="66">
        <f>'Pay App 8'!Q119+N119+P119</f>
        <v>0</v>
      </c>
    </row>
    <row r="120" spans="1:17" ht="21" customHeight="1" x14ac:dyDescent="0.2">
      <c r="A120" s="151" t="s">
        <v>194</v>
      </c>
      <c r="B120" s="151"/>
      <c r="C120" s="150" t="s">
        <v>195</v>
      </c>
      <c r="D120" s="157"/>
      <c r="E120" s="52">
        <f>'Pay App 8'!E120</f>
        <v>0</v>
      </c>
      <c r="F120" s="45"/>
      <c r="G120" s="65">
        <f>'Pay App 8'!G120+F120</f>
        <v>0</v>
      </c>
      <c r="H120" s="188">
        <f>'Pay App 8'!K120</f>
        <v>0</v>
      </c>
      <c r="I120" s="189"/>
      <c r="J120" s="55"/>
      <c r="K120" s="33">
        <f t="shared" si="1"/>
        <v>0</v>
      </c>
      <c r="L120" s="68">
        <f t="shared" si="0"/>
        <v>0</v>
      </c>
      <c r="M120" s="66">
        <f t="shared" si="2"/>
        <v>0</v>
      </c>
      <c r="N120" s="32">
        <f t="shared" si="3"/>
        <v>0</v>
      </c>
      <c r="O120" s="52">
        <f>'Pay App 8'!O120+'Pay App 8'!P120</f>
        <v>0</v>
      </c>
      <c r="P120" s="45"/>
      <c r="Q120" s="66">
        <f>'Pay App 8'!Q120+N120+P120</f>
        <v>0</v>
      </c>
    </row>
    <row r="121" spans="1:17" ht="21" customHeight="1" x14ac:dyDescent="0.2">
      <c r="A121" s="151" t="s">
        <v>196</v>
      </c>
      <c r="B121" s="151"/>
      <c r="C121" s="151" t="s">
        <v>197</v>
      </c>
      <c r="D121" s="152"/>
      <c r="E121" s="52">
        <f>'Pay App 8'!E121</f>
        <v>0</v>
      </c>
      <c r="F121" s="45"/>
      <c r="G121" s="65">
        <f>'Pay App 8'!G121+F121</f>
        <v>0</v>
      </c>
      <c r="H121" s="188">
        <f>'Pay App 8'!K121</f>
        <v>0</v>
      </c>
      <c r="I121" s="189"/>
      <c r="J121" s="55"/>
      <c r="K121" s="33">
        <f t="shared" si="1"/>
        <v>0</v>
      </c>
      <c r="L121" s="68">
        <f t="shared" si="0"/>
        <v>0</v>
      </c>
      <c r="M121" s="66">
        <f t="shared" si="2"/>
        <v>0</v>
      </c>
      <c r="N121" s="32">
        <f t="shared" si="3"/>
        <v>0</v>
      </c>
      <c r="O121" s="52">
        <f>'Pay App 8'!O121+'Pay App 8'!P121</f>
        <v>0</v>
      </c>
      <c r="P121" s="45"/>
      <c r="Q121" s="66">
        <f>'Pay App 8'!Q121+N121+P121</f>
        <v>0</v>
      </c>
    </row>
    <row r="122" spans="1:17" ht="21" customHeight="1" x14ac:dyDescent="0.2">
      <c r="A122" s="151" t="s">
        <v>198</v>
      </c>
      <c r="B122" s="151"/>
      <c r="C122" s="151" t="s">
        <v>199</v>
      </c>
      <c r="D122" s="152"/>
      <c r="E122" s="52">
        <f>'Pay App 8'!E122</f>
        <v>0</v>
      </c>
      <c r="F122" s="45"/>
      <c r="G122" s="65">
        <f>'Pay App 8'!G122+F122</f>
        <v>0</v>
      </c>
      <c r="H122" s="188">
        <f>'Pay App 8'!K122</f>
        <v>0</v>
      </c>
      <c r="I122" s="189"/>
      <c r="J122" s="55"/>
      <c r="K122" s="33">
        <f t="shared" si="1"/>
        <v>0</v>
      </c>
      <c r="L122" s="68">
        <f t="shared" si="0"/>
        <v>0</v>
      </c>
      <c r="M122" s="66">
        <f t="shared" si="2"/>
        <v>0</v>
      </c>
      <c r="N122" s="32">
        <f t="shared" si="3"/>
        <v>0</v>
      </c>
      <c r="O122" s="52">
        <f>'Pay App 8'!O122+'Pay App 8'!P122</f>
        <v>0</v>
      </c>
      <c r="P122" s="45"/>
      <c r="Q122" s="66">
        <f>'Pay App 8'!Q122+N122+P122</f>
        <v>0</v>
      </c>
    </row>
    <row r="123" spans="1:17" ht="21" customHeight="1" x14ac:dyDescent="0.2">
      <c r="A123" s="151" t="s">
        <v>200</v>
      </c>
      <c r="B123" s="151"/>
      <c r="C123" s="151" t="s">
        <v>201</v>
      </c>
      <c r="D123" s="152"/>
      <c r="E123" s="52">
        <f>'Pay App 8'!E123</f>
        <v>0</v>
      </c>
      <c r="F123" s="45"/>
      <c r="G123" s="65">
        <f>'Pay App 8'!G123+F123</f>
        <v>0</v>
      </c>
      <c r="H123" s="188">
        <f>'Pay App 8'!K123</f>
        <v>0</v>
      </c>
      <c r="I123" s="189"/>
      <c r="J123" s="55"/>
      <c r="K123" s="33">
        <f t="shared" si="1"/>
        <v>0</v>
      </c>
      <c r="L123" s="68">
        <f t="shared" si="0"/>
        <v>0</v>
      </c>
      <c r="M123" s="66">
        <f t="shared" si="2"/>
        <v>0</v>
      </c>
      <c r="N123" s="32">
        <f t="shared" si="3"/>
        <v>0</v>
      </c>
      <c r="O123" s="52">
        <f>'Pay App 8'!O123+'Pay App 8'!P123</f>
        <v>0</v>
      </c>
      <c r="P123" s="45"/>
      <c r="Q123" s="66">
        <f>'Pay App 8'!Q123+N123+P123</f>
        <v>0</v>
      </c>
    </row>
    <row r="124" spans="1:17" ht="21" customHeight="1" x14ac:dyDescent="0.2">
      <c r="A124" s="153" t="s">
        <v>202</v>
      </c>
      <c r="B124" s="153"/>
      <c r="C124" s="154" t="s">
        <v>203</v>
      </c>
      <c r="D124" s="155"/>
      <c r="E124" s="52">
        <f>'Pay App 8'!E124</f>
        <v>0</v>
      </c>
      <c r="F124" s="45"/>
      <c r="G124" s="65">
        <f>'Pay App 8'!G124+F124</f>
        <v>0</v>
      </c>
      <c r="H124" s="188">
        <f>'Pay App 8'!K124</f>
        <v>0</v>
      </c>
      <c r="I124" s="189"/>
      <c r="J124" s="55"/>
      <c r="K124" s="33">
        <f t="shared" si="1"/>
        <v>0</v>
      </c>
      <c r="L124" s="68">
        <f t="shared" si="0"/>
        <v>0</v>
      </c>
      <c r="M124" s="66">
        <f t="shared" si="2"/>
        <v>0</v>
      </c>
      <c r="N124" s="32">
        <f t="shared" si="3"/>
        <v>0</v>
      </c>
      <c r="O124" s="52">
        <f>'Pay App 8'!O124+'Pay App 8'!P124</f>
        <v>0</v>
      </c>
      <c r="P124" s="45"/>
      <c r="Q124" s="66">
        <f>'Pay App 8'!Q124+N124+P124</f>
        <v>0</v>
      </c>
    </row>
    <row r="125" spans="1:17" ht="21" customHeight="1" x14ac:dyDescent="0.2">
      <c r="A125" s="151" t="s">
        <v>204</v>
      </c>
      <c r="B125" s="151"/>
      <c r="C125" s="151" t="s">
        <v>205</v>
      </c>
      <c r="D125" s="152"/>
      <c r="E125" s="52">
        <f>'Pay App 8'!E125</f>
        <v>0</v>
      </c>
      <c r="F125" s="45"/>
      <c r="G125" s="65">
        <f>'Pay App 8'!G125+F125</f>
        <v>0</v>
      </c>
      <c r="H125" s="188">
        <f>'Pay App 8'!K125</f>
        <v>0</v>
      </c>
      <c r="I125" s="189"/>
      <c r="J125" s="55"/>
      <c r="K125" s="33">
        <f t="shared" si="1"/>
        <v>0</v>
      </c>
      <c r="L125" s="68">
        <f t="shared" si="0"/>
        <v>0</v>
      </c>
      <c r="M125" s="66">
        <f t="shared" si="2"/>
        <v>0</v>
      </c>
      <c r="N125" s="32">
        <f t="shared" si="3"/>
        <v>0</v>
      </c>
      <c r="O125" s="52">
        <f>'Pay App 8'!O125+'Pay App 8'!P125</f>
        <v>0</v>
      </c>
      <c r="P125" s="45"/>
      <c r="Q125" s="66">
        <f>'Pay App 8'!Q125+N125+P125</f>
        <v>0</v>
      </c>
    </row>
    <row r="126" spans="1:17" ht="21" customHeight="1" x14ac:dyDescent="0.2">
      <c r="A126" s="151" t="s">
        <v>206</v>
      </c>
      <c r="B126" s="151"/>
      <c r="C126" s="151" t="s">
        <v>207</v>
      </c>
      <c r="D126" s="152"/>
      <c r="E126" s="52">
        <f>'Pay App 8'!E126</f>
        <v>0</v>
      </c>
      <c r="F126" s="45"/>
      <c r="G126" s="65">
        <f>'Pay App 8'!G126+F126</f>
        <v>0</v>
      </c>
      <c r="H126" s="188">
        <f>'Pay App 8'!K126</f>
        <v>0</v>
      </c>
      <c r="I126" s="189"/>
      <c r="J126" s="55"/>
      <c r="K126" s="33">
        <f t="shared" si="1"/>
        <v>0</v>
      </c>
      <c r="L126" s="68">
        <f t="shared" si="0"/>
        <v>0</v>
      </c>
      <c r="M126" s="66">
        <f t="shared" si="2"/>
        <v>0</v>
      </c>
      <c r="N126" s="32">
        <f t="shared" si="3"/>
        <v>0</v>
      </c>
      <c r="O126" s="52">
        <f>'Pay App 8'!O126+'Pay App 8'!P126</f>
        <v>0</v>
      </c>
      <c r="P126" s="45"/>
      <c r="Q126" s="66">
        <f>'Pay App 8'!Q126+N126+P126</f>
        <v>0</v>
      </c>
    </row>
    <row r="127" spans="1:17" ht="21" customHeight="1" x14ac:dyDescent="0.2">
      <c r="A127" s="151" t="s">
        <v>208</v>
      </c>
      <c r="B127" s="151"/>
      <c r="C127" s="151" t="s">
        <v>209</v>
      </c>
      <c r="D127" s="152"/>
      <c r="E127" s="52">
        <f>'Pay App 8'!E127</f>
        <v>0</v>
      </c>
      <c r="F127" s="45"/>
      <c r="G127" s="65">
        <f>'Pay App 8'!G127+F127</f>
        <v>0</v>
      </c>
      <c r="H127" s="188">
        <f>'Pay App 8'!K127</f>
        <v>0</v>
      </c>
      <c r="I127" s="189"/>
      <c r="J127" s="55"/>
      <c r="K127" s="33">
        <f t="shared" si="1"/>
        <v>0</v>
      </c>
      <c r="L127" s="68">
        <f t="shared" si="0"/>
        <v>0</v>
      </c>
      <c r="M127" s="66">
        <f t="shared" si="2"/>
        <v>0</v>
      </c>
      <c r="N127" s="32">
        <f t="shared" si="3"/>
        <v>0</v>
      </c>
      <c r="O127" s="52">
        <f>'Pay App 8'!O127+'Pay App 8'!P127</f>
        <v>0</v>
      </c>
      <c r="P127" s="45"/>
      <c r="Q127" s="66">
        <f>'Pay App 8'!Q127+N127+P127</f>
        <v>0</v>
      </c>
    </row>
    <row r="128" spans="1:17" ht="21" customHeight="1" x14ac:dyDescent="0.2">
      <c r="A128" s="153" t="s">
        <v>210</v>
      </c>
      <c r="B128" s="153"/>
      <c r="C128" s="153" t="s">
        <v>211</v>
      </c>
      <c r="D128" s="154"/>
      <c r="E128" s="52">
        <f>'Pay App 8'!E128</f>
        <v>0</v>
      </c>
      <c r="F128" s="45"/>
      <c r="G128" s="65">
        <f>'Pay App 8'!G128+F128</f>
        <v>0</v>
      </c>
      <c r="H128" s="188">
        <f>'Pay App 8'!K128</f>
        <v>0</v>
      </c>
      <c r="I128" s="189"/>
      <c r="J128" s="55"/>
      <c r="K128" s="33">
        <f t="shared" si="1"/>
        <v>0</v>
      </c>
      <c r="L128" s="68">
        <f t="shared" si="0"/>
        <v>0</v>
      </c>
      <c r="M128" s="66">
        <f t="shared" si="2"/>
        <v>0</v>
      </c>
      <c r="N128" s="32">
        <f t="shared" si="3"/>
        <v>0</v>
      </c>
      <c r="O128" s="52">
        <f>'Pay App 8'!O128+'Pay App 8'!P128</f>
        <v>0</v>
      </c>
      <c r="P128" s="45"/>
      <c r="Q128" s="66">
        <f>'Pay App 8'!Q128+N128+P128</f>
        <v>0</v>
      </c>
    </row>
    <row r="129" spans="1:17" ht="21" customHeight="1" x14ac:dyDescent="0.2">
      <c r="A129" s="151" t="s">
        <v>212</v>
      </c>
      <c r="B129" s="151"/>
      <c r="C129" s="151" t="s">
        <v>213</v>
      </c>
      <c r="D129" s="152"/>
      <c r="E129" s="52">
        <f>'Pay App 8'!E129</f>
        <v>0</v>
      </c>
      <c r="F129" s="45"/>
      <c r="G129" s="65">
        <f>'Pay App 8'!G129+F129</f>
        <v>0</v>
      </c>
      <c r="H129" s="188">
        <f>'Pay App 8'!K129</f>
        <v>0</v>
      </c>
      <c r="I129" s="189"/>
      <c r="J129" s="55"/>
      <c r="K129" s="33">
        <f t="shared" si="1"/>
        <v>0</v>
      </c>
      <c r="L129" s="68">
        <f t="shared" si="0"/>
        <v>0</v>
      </c>
      <c r="M129" s="66">
        <f t="shared" si="2"/>
        <v>0</v>
      </c>
      <c r="N129" s="32">
        <f t="shared" si="3"/>
        <v>0</v>
      </c>
      <c r="O129" s="52">
        <f>'Pay App 8'!O129+'Pay App 8'!P129</f>
        <v>0</v>
      </c>
      <c r="P129" s="45"/>
      <c r="Q129" s="66">
        <f>'Pay App 8'!Q129+N129+P129</f>
        <v>0</v>
      </c>
    </row>
    <row r="130" spans="1:17" ht="21" customHeight="1" x14ac:dyDescent="0.2">
      <c r="A130" s="151" t="s">
        <v>214</v>
      </c>
      <c r="B130" s="151"/>
      <c r="C130" s="151" t="s">
        <v>215</v>
      </c>
      <c r="D130" s="152"/>
      <c r="E130" s="52">
        <f>'Pay App 8'!E130</f>
        <v>0</v>
      </c>
      <c r="F130" s="45"/>
      <c r="G130" s="65">
        <f>'Pay App 8'!G130+F130</f>
        <v>0</v>
      </c>
      <c r="H130" s="188">
        <f>'Pay App 8'!K130</f>
        <v>0</v>
      </c>
      <c r="I130" s="189"/>
      <c r="J130" s="55"/>
      <c r="K130" s="33">
        <f t="shared" si="1"/>
        <v>0</v>
      </c>
      <c r="L130" s="68">
        <f t="shared" si="0"/>
        <v>0</v>
      </c>
      <c r="M130" s="66">
        <f t="shared" si="2"/>
        <v>0</v>
      </c>
      <c r="N130" s="32">
        <f t="shared" si="3"/>
        <v>0</v>
      </c>
      <c r="O130" s="52">
        <f>'Pay App 8'!O130+'Pay App 8'!P130</f>
        <v>0</v>
      </c>
      <c r="P130" s="45"/>
      <c r="Q130" s="66">
        <f>'Pay App 8'!Q130+N130+P130</f>
        <v>0</v>
      </c>
    </row>
    <row r="131" spans="1:17" ht="21" customHeight="1" x14ac:dyDescent="0.2">
      <c r="A131" s="151" t="s">
        <v>216</v>
      </c>
      <c r="B131" s="151"/>
      <c r="C131" s="151" t="s">
        <v>217</v>
      </c>
      <c r="D131" s="152"/>
      <c r="E131" s="52">
        <f>'Pay App 8'!E131</f>
        <v>0</v>
      </c>
      <c r="F131" s="45"/>
      <c r="G131" s="65">
        <f>'Pay App 8'!G131+F131</f>
        <v>0</v>
      </c>
      <c r="H131" s="188">
        <f>'Pay App 8'!K131</f>
        <v>0</v>
      </c>
      <c r="I131" s="189"/>
      <c r="J131" s="55"/>
      <c r="K131" s="33">
        <f t="shared" si="1"/>
        <v>0</v>
      </c>
      <c r="L131" s="68">
        <f t="shared" si="0"/>
        <v>0</v>
      </c>
      <c r="M131" s="66">
        <f t="shared" si="2"/>
        <v>0</v>
      </c>
      <c r="N131" s="32">
        <f t="shared" si="3"/>
        <v>0</v>
      </c>
      <c r="O131" s="52">
        <f>'Pay App 8'!O131+'Pay App 8'!P131</f>
        <v>0</v>
      </c>
      <c r="P131" s="45"/>
      <c r="Q131" s="66">
        <f>'Pay App 8'!Q131+N131+P131</f>
        <v>0</v>
      </c>
    </row>
    <row r="132" spans="1:17" ht="21" customHeight="1" x14ac:dyDescent="0.2">
      <c r="A132" s="151" t="s">
        <v>218</v>
      </c>
      <c r="B132" s="151"/>
      <c r="C132" s="151" t="s">
        <v>219</v>
      </c>
      <c r="D132" s="152"/>
      <c r="E132" s="52">
        <f>'Pay App 8'!E132</f>
        <v>0</v>
      </c>
      <c r="F132" s="45"/>
      <c r="G132" s="65">
        <f>'Pay App 8'!G132+F132</f>
        <v>0</v>
      </c>
      <c r="H132" s="188">
        <f>'Pay App 8'!K132</f>
        <v>0</v>
      </c>
      <c r="I132" s="189"/>
      <c r="J132" s="55"/>
      <c r="K132" s="33">
        <f t="shared" si="1"/>
        <v>0</v>
      </c>
      <c r="L132" s="68">
        <f t="shared" si="0"/>
        <v>0</v>
      </c>
      <c r="M132" s="66">
        <f t="shared" si="2"/>
        <v>0</v>
      </c>
      <c r="N132" s="32">
        <f t="shared" si="3"/>
        <v>0</v>
      </c>
      <c r="O132" s="52">
        <f>'Pay App 8'!O132+'Pay App 8'!P132</f>
        <v>0</v>
      </c>
      <c r="P132" s="45"/>
      <c r="Q132" s="66">
        <f>'Pay App 8'!Q132+N132+P132</f>
        <v>0</v>
      </c>
    </row>
    <row r="133" spans="1:17" ht="21" customHeight="1" x14ac:dyDescent="0.2">
      <c r="A133" s="151" t="s">
        <v>220</v>
      </c>
      <c r="B133" s="151"/>
      <c r="C133" s="151" t="s">
        <v>221</v>
      </c>
      <c r="D133" s="152"/>
      <c r="E133" s="52">
        <f>'Pay App 8'!E133</f>
        <v>0</v>
      </c>
      <c r="F133" s="45"/>
      <c r="G133" s="65">
        <f>'Pay App 8'!G133+F133</f>
        <v>0</v>
      </c>
      <c r="H133" s="188">
        <f>'Pay App 8'!K133</f>
        <v>0</v>
      </c>
      <c r="I133" s="189"/>
      <c r="J133" s="55"/>
      <c r="K133" s="33">
        <f t="shared" si="1"/>
        <v>0</v>
      </c>
      <c r="L133" s="68">
        <f t="shared" si="0"/>
        <v>0</v>
      </c>
      <c r="M133" s="66">
        <f t="shared" si="2"/>
        <v>0</v>
      </c>
      <c r="N133" s="32">
        <f t="shared" si="3"/>
        <v>0</v>
      </c>
      <c r="O133" s="52">
        <f>'Pay App 8'!O133+'Pay App 8'!P133</f>
        <v>0</v>
      </c>
      <c r="P133" s="45"/>
      <c r="Q133" s="66">
        <f>'Pay App 8'!Q133+N133+P133</f>
        <v>0</v>
      </c>
    </row>
    <row r="134" spans="1:17" ht="21" customHeight="1" x14ac:dyDescent="0.2">
      <c r="A134" s="151" t="s">
        <v>222</v>
      </c>
      <c r="B134" s="151"/>
      <c r="C134" s="151" t="s">
        <v>223</v>
      </c>
      <c r="D134" s="152"/>
      <c r="E134" s="52">
        <f>'Pay App 8'!E134</f>
        <v>0</v>
      </c>
      <c r="F134" s="45"/>
      <c r="G134" s="65">
        <f>'Pay App 8'!G134+F134</f>
        <v>0</v>
      </c>
      <c r="H134" s="188">
        <f>'Pay App 8'!K134</f>
        <v>0</v>
      </c>
      <c r="I134" s="189"/>
      <c r="J134" s="55"/>
      <c r="K134" s="33">
        <f t="shared" si="1"/>
        <v>0</v>
      </c>
      <c r="L134" s="68">
        <f t="shared" si="0"/>
        <v>0</v>
      </c>
      <c r="M134" s="66">
        <f t="shared" si="2"/>
        <v>0</v>
      </c>
      <c r="N134" s="32">
        <f t="shared" si="3"/>
        <v>0</v>
      </c>
      <c r="O134" s="52">
        <f>'Pay App 8'!O134+'Pay App 8'!P134</f>
        <v>0</v>
      </c>
      <c r="P134" s="45"/>
      <c r="Q134" s="66">
        <f>'Pay App 8'!Q134+N134+P134</f>
        <v>0</v>
      </c>
    </row>
    <row r="135" spans="1:17" ht="21" customHeight="1" x14ac:dyDescent="0.2">
      <c r="A135" s="153" t="s">
        <v>224</v>
      </c>
      <c r="B135" s="153"/>
      <c r="C135" s="153" t="s">
        <v>225</v>
      </c>
      <c r="D135" s="154"/>
      <c r="E135" s="52">
        <f>'Pay App 8'!E135</f>
        <v>0</v>
      </c>
      <c r="F135" s="45"/>
      <c r="G135" s="65">
        <f>'Pay App 8'!G135+F135</f>
        <v>0</v>
      </c>
      <c r="H135" s="188">
        <f>'Pay App 8'!K135</f>
        <v>0</v>
      </c>
      <c r="I135" s="189"/>
      <c r="J135" s="55"/>
      <c r="K135" s="33">
        <f t="shared" si="1"/>
        <v>0</v>
      </c>
      <c r="L135" s="68">
        <f t="shared" si="0"/>
        <v>0</v>
      </c>
      <c r="M135" s="66">
        <f t="shared" si="2"/>
        <v>0</v>
      </c>
      <c r="N135" s="32">
        <f t="shared" si="3"/>
        <v>0</v>
      </c>
      <c r="O135" s="52">
        <f>'Pay App 8'!O135+'Pay App 8'!P135</f>
        <v>0</v>
      </c>
      <c r="P135" s="45"/>
      <c r="Q135" s="66">
        <f>'Pay App 8'!Q135+N135+P135</f>
        <v>0</v>
      </c>
    </row>
    <row r="136" spans="1:17" ht="21" customHeight="1" x14ac:dyDescent="0.2">
      <c r="A136" s="151" t="s">
        <v>226</v>
      </c>
      <c r="B136" s="151"/>
      <c r="C136" s="151" t="s">
        <v>227</v>
      </c>
      <c r="D136" s="152"/>
      <c r="E136" s="52">
        <f>'Pay App 8'!E136</f>
        <v>0</v>
      </c>
      <c r="F136" s="45"/>
      <c r="G136" s="65">
        <f>'Pay App 8'!G136+F136</f>
        <v>0</v>
      </c>
      <c r="H136" s="188">
        <f>'Pay App 8'!K136</f>
        <v>0</v>
      </c>
      <c r="I136" s="189"/>
      <c r="J136" s="55"/>
      <c r="K136" s="33">
        <f t="shared" si="1"/>
        <v>0</v>
      </c>
      <c r="L136" s="68">
        <f t="shared" si="0"/>
        <v>0</v>
      </c>
      <c r="M136" s="66">
        <f t="shared" si="2"/>
        <v>0</v>
      </c>
      <c r="N136" s="32">
        <f t="shared" si="3"/>
        <v>0</v>
      </c>
      <c r="O136" s="52">
        <f>'Pay App 8'!O136+'Pay App 8'!P136</f>
        <v>0</v>
      </c>
      <c r="P136" s="45"/>
      <c r="Q136" s="66">
        <f>'Pay App 8'!Q136+N136+P136</f>
        <v>0</v>
      </c>
    </row>
    <row r="137" spans="1:17" ht="21" customHeight="1" x14ac:dyDescent="0.2">
      <c r="A137" s="151" t="s">
        <v>228</v>
      </c>
      <c r="B137" s="151"/>
      <c r="C137" s="151" t="s">
        <v>229</v>
      </c>
      <c r="D137" s="152"/>
      <c r="E137" s="52">
        <f>'Pay App 8'!E137</f>
        <v>0</v>
      </c>
      <c r="F137" s="45"/>
      <c r="G137" s="65">
        <f>'Pay App 8'!G137+F137</f>
        <v>0</v>
      </c>
      <c r="H137" s="188">
        <f>'Pay App 8'!K137</f>
        <v>0</v>
      </c>
      <c r="I137" s="189"/>
      <c r="J137" s="55"/>
      <c r="K137" s="33">
        <f t="shared" si="1"/>
        <v>0</v>
      </c>
      <c r="L137" s="68">
        <f t="shared" si="0"/>
        <v>0</v>
      </c>
      <c r="M137" s="66">
        <f t="shared" si="2"/>
        <v>0</v>
      </c>
      <c r="N137" s="32">
        <f t="shared" si="3"/>
        <v>0</v>
      </c>
      <c r="O137" s="52">
        <f>'Pay App 8'!O137+'Pay App 8'!P137</f>
        <v>0</v>
      </c>
      <c r="P137" s="45"/>
      <c r="Q137" s="66">
        <f>'Pay App 8'!Q137+N137+P137</f>
        <v>0</v>
      </c>
    </row>
    <row r="138" spans="1:17" ht="21" customHeight="1" x14ac:dyDescent="0.2">
      <c r="A138" s="151" t="s">
        <v>230</v>
      </c>
      <c r="B138" s="151"/>
      <c r="C138" s="151" t="s">
        <v>231</v>
      </c>
      <c r="D138" s="152"/>
      <c r="E138" s="52">
        <f>'Pay App 8'!E138</f>
        <v>0</v>
      </c>
      <c r="F138" s="45"/>
      <c r="G138" s="65">
        <f>'Pay App 8'!G138+F138</f>
        <v>0</v>
      </c>
      <c r="H138" s="188">
        <f>'Pay App 8'!K138</f>
        <v>0</v>
      </c>
      <c r="I138" s="189"/>
      <c r="J138" s="55"/>
      <c r="K138" s="33">
        <f t="shared" si="1"/>
        <v>0</v>
      </c>
      <c r="L138" s="68">
        <f t="shared" si="0"/>
        <v>0</v>
      </c>
      <c r="M138" s="66">
        <f t="shared" si="2"/>
        <v>0</v>
      </c>
      <c r="N138" s="32">
        <f t="shared" si="3"/>
        <v>0</v>
      </c>
      <c r="O138" s="52">
        <f>'Pay App 8'!O138+'Pay App 8'!P138</f>
        <v>0</v>
      </c>
      <c r="P138" s="45"/>
      <c r="Q138" s="66">
        <f>'Pay App 8'!Q138+N138+P138</f>
        <v>0</v>
      </c>
    </row>
    <row r="139" spans="1:17" ht="21" customHeight="1" x14ac:dyDescent="0.2">
      <c r="A139" s="153" t="s">
        <v>232</v>
      </c>
      <c r="B139" s="153"/>
      <c r="C139" s="153" t="s">
        <v>233</v>
      </c>
      <c r="D139" s="154"/>
      <c r="E139" s="52">
        <f>'Pay App 8'!E139</f>
        <v>0</v>
      </c>
      <c r="F139" s="45"/>
      <c r="G139" s="65">
        <f>'Pay App 8'!G139+F139</f>
        <v>0</v>
      </c>
      <c r="H139" s="188">
        <f>'Pay App 8'!K139</f>
        <v>0</v>
      </c>
      <c r="I139" s="189"/>
      <c r="J139" s="55"/>
      <c r="K139" s="33">
        <f t="shared" si="1"/>
        <v>0</v>
      </c>
      <c r="L139" s="68">
        <f t="shared" si="0"/>
        <v>0</v>
      </c>
      <c r="M139" s="66">
        <f t="shared" si="2"/>
        <v>0</v>
      </c>
      <c r="N139" s="32">
        <f t="shared" si="3"/>
        <v>0</v>
      </c>
      <c r="O139" s="52">
        <f>'Pay App 8'!O139+'Pay App 8'!P139</f>
        <v>0</v>
      </c>
      <c r="P139" s="45"/>
      <c r="Q139" s="66">
        <f>'Pay App 8'!Q139+N139+P139</f>
        <v>0</v>
      </c>
    </row>
    <row r="140" spans="1:17" ht="21" customHeight="1" x14ac:dyDescent="0.2">
      <c r="A140" s="151" t="s">
        <v>234</v>
      </c>
      <c r="B140" s="151"/>
      <c r="C140" s="151" t="s">
        <v>235</v>
      </c>
      <c r="D140" s="152"/>
      <c r="E140" s="52">
        <f>'Pay App 8'!E140</f>
        <v>0</v>
      </c>
      <c r="F140" s="45"/>
      <c r="G140" s="65">
        <f>'Pay App 8'!G140+F140</f>
        <v>0</v>
      </c>
      <c r="H140" s="188">
        <f>'Pay App 8'!K140</f>
        <v>0</v>
      </c>
      <c r="I140" s="189"/>
      <c r="J140" s="55"/>
      <c r="K140" s="33">
        <f t="shared" si="1"/>
        <v>0</v>
      </c>
      <c r="L140" s="68">
        <f t="shared" si="0"/>
        <v>0</v>
      </c>
      <c r="M140" s="66">
        <f t="shared" si="2"/>
        <v>0</v>
      </c>
      <c r="N140" s="32">
        <f t="shared" si="3"/>
        <v>0</v>
      </c>
      <c r="O140" s="52">
        <f>'Pay App 8'!O140+'Pay App 8'!P140</f>
        <v>0</v>
      </c>
      <c r="P140" s="45"/>
      <c r="Q140" s="66">
        <f>'Pay App 8'!Q140+N140+P140</f>
        <v>0</v>
      </c>
    </row>
    <row r="141" spans="1:17" ht="21" customHeight="1" x14ac:dyDescent="0.2">
      <c r="A141" s="151" t="s">
        <v>236</v>
      </c>
      <c r="B141" s="151"/>
      <c r="C141" s="151" t="s">
        <v>237</v>
      </c>
      <c r="D141" s="152"/>
      <c r="E141" s="52">
        <f>'Pay App 8'!E141</f>
        <v>0</v>
      </c>
      <c r="F141" s="45"/>
      <c r="G141" s="65">
        <f>'Pay App 8'!G141+F141</f>
        <v>0</v>
      </c>
      <c r="H141" s="188">
        <f>'Pay App 8'!K141</f>
        <v>0</v>
      </c>
      <c r="I141" s="189"/>
      <c r="J141" s="55"/>
      <c r="K141" s="33">
        <f t="shared" si="1"/>
        <v>0</v>
      </c>
      <c r="L141" s="68">
        <f t="shared" si="0"/>
        <v>0</v>
      </c>
      <c r="M141" s="66">
        <f t="shared" si="2"/>
        <v>0</v>
      </c>
      <c r="N141" s="32">
        <f t="shared" si="3"/>
        <v>0</v>
      </c>
      <c r="O141" s="52">
        <f>'Pay App 8'!O141+'Pay App 8'!P141</f>
        <v>0</v>
      </c>
      <c r="P141" s="45"/>
      <c r="Q141" s="66">
        <f>'Pay App 8'!Q141+N141+P141</f>
        <v>0</v>
      </c>
    </row>
    <row r="142" spans="1:17" ht="21" customHeight="1" x14ac:dyDescent="0.2">
      <c r="A142" s="151" t="s">
        <v>238</v>
      </c>
      <c r="B142" s="151"/>
      <c r="C142" s="151" t="s">
        <v>239</v>
      </c>
      <c r="D142" s="152"/>
      <c r="E142" s="52">
        <f>'Pay App 8'!E142</f>
        <v>0</v>
      </c>
      <c r="F142" s="45"/>
      <c r="G142" s="65">
        <f>'Pay App 8'!G142+F142</f>
        <v>0</v>
      </c>
      <c r="H142" s="188">
        <f>'Pay App 8'!K142</f>
        <v>0</v>
      </c>
      <c r="I142" s="189"/>
      <c r="J142" s="55"/>
      <c r="K142" s="33">
        <f t="shared" si="1"/>
        <v>0</v>
      </c>
      <c r="L142" s="68">
        <f t="shared" si="0"/>
        <v>0</v>
      </c>
      <c r="M142" s="66">
        <f t="shared" si="2"/>
        <v>0</v>
      </c>
      <c r="N142" s="32">
        <f t="shared" si="3"/>
        <v>0</v>
      </c>
      <c r="O142" s="52">
        <f>'Pay App 8'!O142+'Pay App 8'!P142</f>
        <v>0</v>
      </c>
      <c r="P142" s="45"/>
      <c r="Q142" s="66">
        <f>'Pay App 8'!Q142+N142+P142</f>
        <v>0</v>
      </c>
    </row>
    <row r="143" spans="1:17" ht="21" customHeight="1" x14ac:dyDescent="0.2">
      <c r="A143" s="151" t="s">
        <v>240</v>
      </c>
      <c r="B143" s="151"/>
      <c r="C143" s="151" t="s">
        <v>241</v>
      </c>
      <c r="D143" s="152"/>
      <c r="E143" s="52">
        <f>'Pay App 8'!E143</f>
        <v>0</v>
      </c>
      <c r="F143" s="45"/>
      <c r="G143" s="65">
        <f>'Pay App 8'!G143+F143</f>
        <v>0</v>
      </c>
      <c r="H143" s="188">
        <f>'Pay App 8'!K143</f>
        <v>0</v>
      </c>
      <c r="I143" s="189"/>
      <c r="J143" s="55"/>
      <c r="K143" s="33">
        <f t="shared" si="1"/>
        <v>0</v>
      </c>
      <c r="L143" s="68">
        <f t="shared" si="0"/>
        <v>0</v>
      </c>
      <c r="M143" s="66">
        <f t="shared" si="2"/>
        <v>0</v>
      </c>
      <c r="N143" s="32">
        <f t="shared" si="3"/>
        <v>0</v>
      </c>
      <c r="O143" s="52">
        <f>'Pay App 8'!O143+'Pay App 8'!P143</f>
        <v>0</v>
      </c>
      <c r="P143" s="45"/>
      <c r="Q143" s="66">
        <f>'Pay App 8'!Q143+N143+P143</f>
        <v>0</v>
      </c>
    </row>
    <row r="144" spans="1:17" ht="21" customHeight="1" x14ac:dyDescent="0.2">
      <c r="A144" s="151" t="s">
        <v>242</v>
      </c>
      <c r="B144" s="151"/>
      <c r="C144" s="151" t="s">
        <v>243</v>
      </c>
      <c r="D144" s="152"/>
      <c r="E144" s="52">
        <f>'Pay App 8'!E144</f>
        <v>0</v>
      </c>
      <c r="F144" s="45"/>
      <c r="G144" s="65">
        <f>'Pay App 8'!G144+F144</f>
        <v>0</v>
      </c>
      <c r="H144" s="188">
        <f>'Pay App 8'!K144</f>
        <v>0</v>
      </c>
      <c r="I144" s="189"/>
      <c r="J144" s="55"/>
      <c r="K144" s="33">
        <f t="shared" si="1"/>
        <v>0</v>
      </c>
      <c r="L144" s="68">
        <f t="shared" si="0"/>
        <v>0</v>
      </c>
      <c r="M144" s="66">
        <f t="shared" si="2"/>
        <v>0</v>
      </c>
      <c r="N144" s="32">
        <f t="shared" si="3"/>
        <v>0</v>
      </c>
      <c r="O144" s="52">
        <f>'Pay App 8'!O144+'Pay App 8'!P144</f>
        <v>0</v>
      </c>
      <c r="P144" s="45"/>
      <c r="Q144" s="66">
        <f>'Pay App 8'!Q144+N144+P144</f>
        <v>0</v>
      </c>
    </row>
    <row r="145" spans="1:17" ht="21" customHeight="1" x14ac:dyDescent="0.2">
      <c r="A145" s="151" t="s">
        <v>244</v>
      </c>
      <c r="B145" s="151"/>
      <c r="C145" s="151" t="s">
        <v>245</v>
      </c>
      <c r="D145" s="152"/>
      <c r="E145" s="52">
        <f>'Pay App 8'!E145</f>
        <v>0</v>
      </c>
      <c r="F145" s="45"/>
      <c r="G145" s="65">
        <f>'Pay App 8'!G145+F145</f>
        <v>0</v>
      </c>
      <c r="H145" s="188">
        <f>'Pay App 8'!K145</f>
        <v>0</v>
      </c>
      <c r="I145" s="189"/>
      <c r="J145" s="55"/>
      <c r="K145" s="33">
        <f t="shared" si="1"/>
        <v>0</v>
      </c>
      <c r="L145" s="68">
        <f t="shared" si="0"/>
        <v>0</v>
      </c>
      <c r="M145" s="66">
        <f t="shared" si="2"/>
        <v>0</v>
      </c>
      <c r="N145" s="32">
        <f t="shared" si="3"/>
        <v>0</v>
      </c>
      <c r="O145" s="52">
        <f>'Pay App 8'!O145+'Pay App 8'!P145</f>
        <v>0</v>
      </c>
      <c r="P145" s="45"/>
      <c r="Q145" s="66">
        <f>'Pay App 8'!Q145+N145+P145</f>
        <v>0</v>
      </c>
    </row>
    <row r="146" spans="1:17" ht="21" customHeight="1" x14ac:dyDescent="0.2">
      <c r="A146" s="151" t="s">
        <v>246</v>
      </c>
      <c r="B146" s="151"/>
      <c r="C146" s="151" t="s">
        <v>247</v>
      </c>
      <c r="D146" s="152"/>
      <c r="E146" s="52">
        <f>'Pay App 8'!E146</f>
        <v>0</v>
      </c>
      <c r="F146" s="45"/>
      <c r="G146" s="65">
        <f>'Pay App 8'!G146+F146</f>
        <v>0</v>
      </c>
      <c r="H146" s="188">
        <f>'Pay App 8'!K146</f>
        <v>0</v>
      </c>
      <c r="I146" s="189"/>
      <c r="J146" s="55"/>
      <c r="K146" s="33">
        <f t="shared" si="1"/>
        <v>0</v>
      </c>
      <c r="L146" s="68">
        <f t="shared" si="0"/>
        <v>0</v>
      </c>
      <c r="M146" s="66">
        <f t="shared" si="2"/>
        <v>0</v>
      </c>
      <c r="N146" s="32">
        <f t="shared" si="3"/>
        <v>0</v>
      </c>
      <c r="O146" s="52">
        <f>'Pay App 8'!O146+'Pay App 8'!P146</f>
        <v>0</v>
      </c>
      <c r="P146" s="45"/>
      <c r="Q146" s="66">
        <f>'Pay App 8'!Q146+N146+P146</f>
        <v>0</v>
      </c>
    </row>
    <row r="147" spans="1:17" ht="21" customHeight="1" x14ac:dyDescent="0.2">
      <c r="A147" s="151" t="s">
        <v>248</v>
      </c>
      <c r="B147" s="151"/>
      <c r="C147" s="151" t="s">
        <v>249</v>
      </c>
      <c r="D147" s="152"/>
      <c r="E147" s="52">
        <f>'Pay App 8'!E147</f>
        <v>0</v>
      </c>
      <c r="F147" s="45"/>
      <c r="G147" s="65">
        <f>'Pay App 8'!G147+F147</f>
        <v>0</v>
      </c>
      <c r="H147" s="188">
        <f>'Pay App 8'!K147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8'!O147+'Pay App 8'!P147</f>
        <v>0</v>
      </c>
      <c r="P147" s="45"/>
      <c r="Q147" s="66">
        <f>'Pay App 8'!Q147+N147+P147</f>
        <v>0</v>
      </c>
    </row>
    <row r="148" spans="1:17" ht="21" customHeight="1" x14ac:dyDescent="0.2">
      <c r="A148" s="151" t="s">
        <v>250</v>
      </c>
      <c r="B148" s="151"/>
      <c r="C148" s="151" t="s">
        <v>251</v>
      </c>
      <c r="D148" s="152"/>
      <c r="E148" s="52">
        <f>'Pay App 8'!E148</f>
        <v>0</v>
      </c>
      <c r="F148" s="45"/>
      <c r="G148" s="65">
        <f>'Pay App 8'!G148+F148</f>
        <v>0</v>
      </c>
      <c r="H148" s="188">
        <f>'Pay App 8'!K148</f>
        <v>0</v>
      </c>
      <c r="I148" s="189"/>
      <c r="J148" s="55"/>
      <c r="K148" s="33">
        <f t="shared" si="4"/>
        <v>0</v>
      </c>
      <c r="L148" s="68">
        <f t="shared" ref="L148:L211" si="7">IF(ISERROR(K148/G148),0,K148/G148)</f>
        <v>0</v>
      </c>
      <c r="M148" s="66">
        <f t="shared" si="5"/>
        <v>0</v>
      </c>
      <c r="N148" s="32">
        <f t="shared" si="6"/>
        <v>0</v>
      </c>
      <c r="O148" s="52">
        <f>'Pay App 8'!O148+'Pay App 8'!P148</f>
        <v>0</v>
      </c>
      <c r="P148" s="45"/>
      <c r="Q148" s="66">
        <f>'Pay App 8'!Q148+N148+P148</f>
        <v>0</v>
      </c>
    </row>
    <row r="149" spans="1:17" ht="21" customHeight="1" x14ac:dyDescent="0.2">
      <c r="A149" s="153" t="s">
        <v>252</v>
      </c>
      <c r="B149" s="153"/>
      <c r="C149" s="153" t="s">
        <v>253</v>
      </c>
      <c r="D149" s="154"/>
      <c r="E149" s="52">
        <f>'Pay App 8'!E149</f>
        <v>0</v>
      </c>
      <c r="F149" s="45"/>
      <c r="G149" s="65">
        <f>'Pay App 8'!G149+F149</f>
        <v>0</v>
      </c>
      <c r="H149" s="188">
        <f>'Pay App 8'!K149</f>
        <v>0</v>
      </c>
      <c r="I149" s="189"/>
      <c r="J149" s="55"/>
      <c r="K149" s="33">
        <f t="shared" si="4"/>
        <v>0</v>
      </c>
      <c r="L149" s="68">
        <f t="shared" si="7"/>
        <v>0</v>
      </c>
      <c r="M149" s="66">
        <f t="shared" si="5"/>
        <v>0</v>
      </c>
      <c r="N149" s="32">
        <f t="shared" si="6"/>
        <v>0</v>
      </c>
      <c r="O149" s="52">
        <f>'Pay App 8'!O149+'Pay App 8'!P149</f>
        <v>0</v>
      </c>
      <c r="P149" s="45"/>
      <c r="Q149" s="66">
        <f>'Pay App 8'!Q149+N149+P149</f>
        <v>0</v>
      </c>
    </row>
    <row r="150" spans="1:17" ht="21" customHeight="1" x14ac:dyDescent="0.2">
      <c r="A150" s="151" t="s">
        <v>254</v>
      </c>
      <c r="B150" s="151"/>
      <c r="C150" s="151" t="s">
        <v>255</v>
      </c>
      <c r="D150" s="152"/>
      <c r="E150" s="52">
        <f>'Pay App 8'!E150</f>
        <v>0</v>
      </c>
      <c r="F150" s="45"/>
      <c r="G150" s="65">
        <f>'Pay App 8'!G150+F150</f>
        <v>0</v>
      </c>
      <c r="H150" s="188">
        <f>'Pay App 8'!K150</f>
        <v>0</v>
      </c>
      <c r="I150" s="189"/>
      <c r="J150" s="55"/>
      <c r="K150" s="33">
        <f t="shared" si="4"/>
        <v>0</v>
      </c>
      <c r="L150" s="68">
        <f t="shared" si="7"/>
        <v>0</v>
      </c>
      <c r="M150" s="66">
        <f t="shared" si="5"/>
        <v>0</v>
      </c>
      <c r="N150" s="32">
        <f t="shared" si="6"/>
        <v>0</v>
      </c>
      <c r="O150" s="52">
        <f>'Pay App 8'!O150+'Pay App 8'!P150</f>
        <v>0</v>
      </c>
      <c r="P150" s="45"/>
      <c r="Q150" s="66">
        <f>'Pay App 8'!Q150+N150+P150</f>
        <v>0</v>
      </c>
    </row>
    <row r="151" spans="1:17" ht="21" customHeight="1" x14ac:dyDescent="0.2">
      <c r="A151" s="151" t="s">
        <v>256</v>
      </c>
      <c r="B151" s="151"/>
      <c r="C151" s="151" t="s">
        <v>257</v>
      </c>
      <c r="D151" s="152"/>
      <c r="E151" s="52">
        <f>'Pay App 8'!E151</f>
        <v>0</v>
      </c>
      <c r="F151" s="45"/>
      <c r="G151" s="65">
        <f>'Pay App 8'!G151+F151</f>
        <v>0</v>
      </c>
      <c r="H151" s="188">
        <f>'Pay App 8'!K151</f>
        <v>0</v>
      </c>
      <c r="I151" s="189"/>
      <c r="J151" s="55"/>
      <c r="K151" s="33">
        <f t="shared" si="4"/>
        <v>0</v>
      </c>
      <c r="L151" s="68">
        <f t="shared" si="7"/>
        <v>0</v>
      </c>
      <c r="M151" s="66">
        <f t="shared" si="5"/>
        <v>0</v>
      </c>
      <c r="N151" s="32">
        <f t="shared" si="6"/>
        <v>0</v>
      </c>
      <c r="O151" s="52">
        <f>'Pay App 8'!O151+'Pay App 8'!P151</f>
        <v>0</v>
      </c>
      <c r="P151" s="45"/>
      <c r="Q151" s="66">
        <f>'Pay App 8'!Q151+N151+P151</f>
        <v>0</v>
      </c>
    </row>
    <row r="152" spans="1:17" ht="21" customHeight="1" x14ac:dyDescent="0.2">
      <c r="A152" s="151" t="s">
        <v>258</v>
      </c>
      <c r="B152" s="151"/>
      <c r="C152" s="151" t="s">
        <v>259</v>
      </c>
      <c r="D152" s="152"/>
      <c r="E152" s="52">
        <f>'Pay App 8'!E152</f>
        <v>0</v>
      </c>
      <c r="F152" s="45"/>
      <c r="G152" s="65">
        <f>'Pay App 8'!G152+F152</f>
        <v>0</v>
      </c>
      <c r="H152" s="188">
        <f>'Pay App 8'!K152</f>
        <v>0</v>
      </c>
      <c r="I152" s="189"/>
      <c r="J152" s="55"/>
      <c r="K152" s="33">
        <f t="shared" si="4"/>
        <v>0</v>
      </c>
      <c r="L152" s="68">
        <f t="shared" si="7"/>
        <v>0</v>
      </c>
      <c r="M152" s="66">
        <f t="shared" si="5"/>
        <v>0</v>
      </c>
      <c r="N152" s="32">
        <f t="shared" si="6"/>
        <v>0</v>
      </c>
      <c r="O152" s="52">
        <f>'Pay App 8'!O152+'Pay App 8'!P152</f>
        <v>0</v>
      </c>
      <c r="P152" s="45"/>
      <c r="Q152" s="66">
        <f>'Pay App 8'!Q152+N152+P152</f>
        <v>0</v>
      </c>
    </row>
    <row r="153" spans="1:17" ht="21" customHeight="1" x14ac:dyDescent="0.2">
      <c r="A153" s="151" t="s">
        <v>260</v>
      </c>
      <c r="B153" s="151"/>
      <c r="C153" s="151" t="s">
        <v>261</v>
      </c>
      <c r="D153" s="152"/>
      <c r="E153" s="52">
        <f>'Pay App 8'!E153</f>
        <v>0</v>
      </c>
      <c r="F153" s="45"/>
      <c r="G153" s="65">
        <f>'Pay App 8'!G153+F153</f>
        <v>0</v>
      </c>
      <c r="H153" s="188">
        <f>'Pay App 8'!K153</f>
        <v>0</v>
      </c>
      <c r="I153" s="189"/>
      <c r="J153" s="55"/>
      <c r="K153" s="33">
        <f t="shared" si="4"/>
        <v>0</v>
      </c>
      <c r="L153" s="68">
        <f t="shared" si="7"/>
        <v>0</v>
      </c>
      <c r="M153" s="66">
        <f t="shared" si="5"/>
        <v>0</v>
      </c>
      <c r="N153" s="32">
        <f t="shared" si="6"/>
        <v>0</v>
      </c>
      <c r="O153" s="52">
        <f>'Pay App 8'!O153+'Pay App 8'!P153</f>
        <v>0</v>
      </c>
      <c r="P153" s="45"/>
      <c r="Q153" s="66">
        <f>'Pay App 8'!Q153+N153+P153</f>
        <v>0</v>
      </c>
    </row>
    <row r="154" spans="1:17" ht="21" customHeight="1" x14ac:dyDescent="0.2">
      <c r="A154" s="151" t="s">
        <v>262</v>
      </c>
      <c r="B154" s="151"/>
      <c r="C154" s="151" t="s">
        <v>263</v>
      </c>
      <c r="D154" s="152"/>
      <c r="E154" s="52">
        <f>'Pay App 8'!E154</f>
        <v>0</v>
      </c>
      <c r="F154" s="45"/>
      <c r="G154" s="65">
        <f>'Pay App 8'!G154+F154</f>
        <v>0</v>
      </c>
      <c r="H154" s="188">
        <f>'Pay App 8'!K154</f>
        <v>0</v>
      </c>
      <c r="I154" s="189"/>
      <c r="J154" s="55"/>
      <c r="K154" s="33">
        <f t="shared" si="4"/>
        <v>0</v>
      </c>
      <c r="L154" s="68">
        <f t="shared" si="7"/>
        <v>0</v>
      </c>
      <c r="M154" s="66">
        <f t="shared" si="5"/>
        <v>0</v>
      </c>
      <c r="N154" s="32">
        <f t="shared" si="6"/>
        <v>0</v>
      </c>
      <c r="O154" s="52">
        <f>'Pay App 8'!O154+'Pay App 8'!P154</f>
        <v>0</v>
      </c>
      <c r="P154" s="45"/>
      <c r="Q154" s="66">
        <f>'Pay App 8'!Q154+N154+P154</f>
        <v>0</v>
      </c>
    </row>
    <row r="155" spans="1:17" ht="21" customHeight="1" x14ac:dyDescent="0.2">
      <c r="A155" s="151" t="s">
        <v>264</v>
      </c>
      <c r="B155" s="151"/>
      <c r="C155" s="151" t="s">
        <v>265</v>
      </c>
      <c r="D155" s="152"/>
      <c r="E155" s="52">
        <f>'Pay App 8'!E155</f>
        <v>0</v>
      </c>
      <c r="F155" s="45"/>
      <c r="G155" s="65">
        <f>'Pay App 8'!G155+F155</f>
        <v>0</v>
      </c>
      <c r="H155" s="188">
        <f>'Pay App 8'!K155</f>
        <v>0</v>
      </c>
      <c r="I155" s="189"/>
      <c r="J155" s="55"/>
      <c r="K155" s="33">
        <f t="shared" si="4"/>
        <v>0</v>
      </c>
      <c r="L155" s="68">
        <f t="shared" si="7"/>
        <v>0</v>
      </c>
      <c r="M155" s="66">
        <f t="shared" si="5"/>
        <v>0</v>
      </c>
      <c r="N155" s="32">
        <f t="shared" si="6"/>
        <v>0</v>
      </c>
      <c r="O155" s="52">
        <f>'Pay App 8'!O155+'Pay App 8'!P155</f>
        <v>0</v>
      </c>
      <c r="P155" s="45"/>
      <c r="Q155" s="66">
        <f>'Pay App 8'!Q155+N155+P155</f>
        <v>0</v>
      </c>
    </row>
    <row r="156" spans="1:17" ht="21" customHeight="1" x14ac:dyDescent="0.2">
      <c r="A156" s="151" t="s">
        <v>266</v>
      </c>
      <c r="B156" s="151"/>
      <c r="C156" s="151" t="s">
        <v>267</v>
      </c>
      <c r="D156" s="152"/>
      <c r="E156" s="52">
        <f>'Pay App 8'!E156</f>
        <v>0</v>
      </c>
      <c r="F156" s="45"/>
      <c r="G156" s="65">
        <f>'Pay App 8'!G156+F156</f>
        <v>0</v>
      </c>
      <c r="H156" s="188">
        <f>'Pay App 8'!K156</f>
        <v>0</v>
      </c>
      <c r="I156" s="189"/>
      <c r="J156" s="55"/>
      <c r="K156" s="33">
        <f t="shared" si="4"/>
        <v>0</v>
      </c>
      <c r="L156" s="68">
        <f t="shared" si="7"/>
        <v>0</v>
      </c>
      <c r="M156" s="66">
        <f t="shared" si="5"/>
        <v>0</v>
      </c>
      <c r="N156" s="32">
        <f t="shared" si="6"/>
        <v>0</v>
      </c>
      <c r="O156" s="52">
        <f>'Pay App 8'!O156+'Pay App 8'!P156</f>
        <v>0</v>
      </c>
      <c r="P156" s="45"/>
      <c r="Q156" s="66">
        <f>'Pay App 8'!Q156+N156+P156</f>
        <v>0</v>
      </c>
    </row>
    <row r="157" spans="1:17" ht="21" customHeight="1" x14ac:dyDescent="0.2">
      <c r="A157" s="151" t="s">
        <v>268</v>
      </c>
      <c r="B157" s="151"/>
      <c r="C157" s="151" t="s">
        <v>269</v>
      </c>
      <c r="D157" s="152"/>
      <c r="E157" s="52">
        <f>'Pay App 8'!E157</f>
        <v>0</v>
      </c>
      <c r="F157" s="45"/>
      <c r="G157" s="65">
        <f>'Pay App 8'!G157+F157</f>
        <v>0</v>
      </c>
      <c r="H157" s="188">
        <f>'Pay App 8'!K157</f>
        <v>0</v>
      </c>
      <c r="I157" s="189"/>
      <c r="J157" s="55"/>
      <c r="K157" s="33">
        <f t="shared" si="4"/>
        <v>0</v>
      </c>
      <c r="L157" s="68">
        <f t="shared" si="7"/>
        <v>0</v>
      </c>
      <c r="M157" s="66">
        <f t="shared" si="5"/>
        <v>0</v>
      </c>
      <c r="N157" s="32">
        <f t="shared" si="6"/>
        <v>0</v>
      </c>
      <c r="O157" s="52">
        <f>'Pay App 8'!O157+'Pay App 8'!P157</f>
        <v>0</v>
      </c>
      <c r="P157" s="45"/>
      <c r="Q157" s="66">
        <f>'Pay App 8'!Q157+N157+P157</f>
        <v>0</v>
      </c>
    </row>
    <row r="158" spans="1:17" ht="21" customHeight="1" x14ac:dyDescent="0.2">
      <c r="A158" s="153" t="s">
        <v>270</v>
      </c>
      <c r="B158" s="153"/>
      <c r="C158" s="153" t="s">
        <v>271</v>
      </c>
      <c r="D158" s="154"/>
      <c r="E158" s="52">
        <f>'Pay App 8'!E158</f>
        <v>0</v>
      </c>
      <c r="F158" s="45"/>
      <c r="G158" s="65">
        <f>'Pay App 8'!G158+F158</f>
        <v>0</v>
      </c>
      <c r="H158" s="188">
        <f>'Pay App 8'!K158</f>
        <v>0</v>
      </c>
      <c r="I158" s="189"/>
      <c r="J158" s="55"/>
      <c r="K158" s="33">
        <f t="shared" si="4"/>
        <v>0</v>
      </c>
      <c r="L158" s="68">
        <f t="shared" si="7"/>
        <v>0</v>
      </c>
      <c r="M158" s="66">
        <f t="shared" si="5"/>
        <v>0</v>
      </c>
      <c r="N158" s="32">
        <f t="shared" si="6"/>
        <v>0</v>
      </c>
      <c r="O158" s="52">
        <f>'Pay App 8'!O158+'Pay App 8'!P158</f>
        <v>0</v>
      </c>
      <c r="P158" s="45"/>
      <c r="Q158" s="66">
        <f>'Pay App 8'!Q158+N158+P158</f>
        <v>0</v>
      </c>
    </row>
    <row r="159" spans="1:17" ht="21" customHeight="1" x14ac:dyDescent="0.2">
      <c r="A159" s="151" t="s">
        <v>272</v>
      </c>
      <c r="B159" s="151"/>
      <c r="C159" s="151" t="s">
        <v>273</v>
      </c>
      <c r="D159" s="152"/>
      <c r="E159" s="52">
        <f>'Pay App 8'!E159</f>
        <v>0</v>
      </c>
      <c r="F159" s="45"/>
      <c r="G159" s="65">
        <f>'Pay App 8'!G159+F159</f>
        <v>0</v>
      </c>
      <c r="H159" s="188">
        <f>'Pay App 8'!K159</f>
        <v>0</v>
      </c>
      <c r="I159" s="189"/>
      <c r="J159" s="55"/>
      <c r="K159" s="33">
        <f t="shared" si="4"/>
        <v>0</v>
      </c>
      <c r="L159" s="68">
        <f t="shared" si="7"/>
        <v>0</v>
      </c>
      <c r="M159" s="66">
        <f t="shared" si="5"/>
        <v>0</v>
      </c>
      <c r="N159" s="32">
        <f t="shared" si="6"/>
        <v>0</v>
      </c>
      <c r="O159" s="52">
        <f>'Pay App 8'!O159+'Pay App 8'!P159</f>
        <v>0</v>
      </c>
      <c r="P159" s="45"/>
      <c r="Q159" s="66">
        <f>'Pay App 8'!Q159+N159+P159</f>
        <v>0</v>
      </c>
    </row>
    <row r="160" spans="1:17" ht="21" customHeight="1" x14ac:dyDescent="0.2">
      <c r="A160" s="151" t="s">
        <v>274</v>
      </c>
      <c r="B160" s="151"/>
      <c r="C160" s="151" t="s">
        <v>275</v>
      </c>
      <c r="D160" s="152"/>
      <c r="E160" s="52">
        <f>'Pay App 8'!E160</f>
        <v>0</v>
      </c>
      <c r="F160" s="45"/>
      <c r="G160" s="65">
        <f>'Pay App 8'!G160+F160</f>
        <v>0</v>
      </c>
      <c r="H160" s="188">
        <f>'Pay App 8'!K160</f>
        <v>0</v>
      </c>
      <c r="I160" s="189"/>
      <c r="J160" s="55"/>
      <c r="K160" s="33">
        <f t="shared" si="4"/>
        <v>0</v>
      </c>
      <c r="L160" s="68">
        <f t="shared" si="7"/>
        <v>0</v>
      </c>
      <c r="M160" s="66">
        <f t="shared" si="5"/>
        <v>0</v>
      </c>
      <c r="N160" s="32">
        <f t="shared" si="6"/>
        <v>0</v>
      </c>
      <c r="O160" s="52">
        <f>'Pay App 8'!O160+'Pay App 8'!P160</f>
        <v>0</v>
      </c>
      <c r="P160" s="45"/>
      <c r="Q160" s="66">
        <f>'Pay App 8'!Q160+N160+P160</f>
        <v>0</v>
      </c>
    </row>
    <row r="161" spans="1:17" ht="21" customHeight="1" x14ac:dyDescent="0.2">
      <c r="A161" s="151" t="s">
        <v>276</v>
      </c>
      <c r="B161" s="151"/>
      <c r="C161" s="151" t="s">
        <v>277</v>
      </c>
      <c r="D161" s="152"/>
      <c r="E161" s="52">
        <f>'Pay App 8'!E161</f>
        <v>0</v>
      </c>
      <c r="F161" s="45"/>
      <c r="G161" s="65">
        <f>'Pay App 8'!G161+F161</f>
        <v>0</v>
      </c>
      <c r="H161" s="188">
        <f>'Pay App 8'!K161</f>
        <v>0</v>
      </c>
      <c r="I161" s="189"/>
      <c r="J161" s="55"/>
      <c r="K161" s="33">
        <f t="shared" si="4"/>
        <v>0</v>
      </c>
      <c r="L161" s="68">
        <f t="shared" si="7"/>
        <v>0</v>
      </c>
      <c r="M161" s="66">
        <f t="shared" si="5"/>
        <v>0</v>
      </c>
      <c r="N161" s="32">
        <f t="shared" si="6"/>
        <v>0</v>
      </c>
      <c r="O161" s="52">
        <f>'Pay App 8'!O161+'Pay App 8'!P161</f>
        <v>0</v>
      </c>
      <c r="P161" s="45"/>
      <c r="Q161" s="66">
        <f>'Pay App 8'!Q161+N161+P161</f>
        <v>0</v>
      </c>
    </row>
    <row r="162" spans="1:17" ht="21" customHeight="1" x14ac:dyDescent="0.2">
      <c r="A162" s="151" t="s">
        <v>278</v>
      </c>
      <c r="B162" s="151"/>
      <c r="C162" s="151" t="s">
        <v>279</v>
      </c>
      <c r="D162" s="152"/>
      <c r="E162" s="52">
        <f>'Pay App 8'!E162</f>
        <v>0</v>
      </c>
      <c r="F162" s="45"/>
      <c r="G162" s="65">
        <f>'Pay App 8'!G162+F162</f>
        <v>0</v>
      </c>
      <c r="H162" s="188">
        <f>'Pay App 8'!K162</f>
        <v>0</v>
      </c>
      <c r="I162" s="189"/>
      <c r="J162" s="55"/>
      <c r="K162" s="33">
        <f t="shared" si="4"/>
        <v>0</v>
      </c>
      <c r="L162" s="68">
        <f t="shared" si="7"/>
        <v>0</v>
      </c>
      <c r="M162" s="66">
        <f t="shared" si="5"/>
        <v>0</v>
      </c>
      <c r="N162" s="32">
        <f t="shared" si="6"/>
        <v>0</v>
      </c>
      <c r="O162" s="52">
        <f>'Pay App 8'!O162+'Pay App 8'!P162</f>
        <v>0</v>
      </c>
      <c r="P162" s="45"/>
      <c r="Q162" s="66">
        <f>'Pay App 8'!Q162+N162+P162</f>
        <v>0</v>
      </c>
    </row>
    <row r="163" spans="1:17" ht="21" customHeight="1" x14ac:dyDescent="0.2">
      <c r="A163" s="151" t="s">
        <v>280</v>
      </c>
      <c r="B163" s="151"/>
      <c r="C163" s="151" t="s">
        <v>281</v>
      </c>
      <c r="D163" s="152"/>
      <c r="E163" s="52">
        <f>'Pay App 8'!E163</f>
        <v>0</v>
      </c>
      <c r="F163" s="45"/>
      <c r="G163" s="65">
        <f>'Pay App 8'!G163+F163</f>
        <v>0</v>
      </c>
      <c r="H163" s="188">
        <f>'Pay App 8'!K163</f>
        <v>0</v>
      </c>
      <c r="I163" s="189"/>
      <c r="J163" s="55"/>
      <c r="K163" s="33">
        <f t="shared" si="4"/>
        <v>0</v>
      </c>
      <c r="L163" s="68">
        <f t="shared" si="7"/>
        <v>0</v>
      </c>
      <c r="M163" s="66">
        <f t="shared" si="5"/>
        <v>0</v>
      </c>
      <c r="N163" s="32">
        <f t="shared" si="6"/>
        <v>0</v>
      </c>
      <c r="O163" s="52">
        <f>'Pay App 8'!O163+'Pay App 8'!P163</f>
        <v>0</v>
      </c>
      <c r="P163" s="45"/>
      <c r="Q163" s="66">
        <f>'Pay App 8'!Q163+N163+P163</f>
        <v>0</v>
      </c>
    </row>
    <row r="164" spans="1:17" ht="21" customHeight="1" x14ac:dyDescent="0.2">
      <c r="A164" s="151" t="s">
        <v>282</v>
      </c>
      <c r="B164" s="151"/>
      <c r="C164" s="151" t="s">
        <v>283</v>
      </c>
      <c r="D164" s="152"/>
      <c r="E164" s="52">
        <f>'Pay App 8'!E164</f>
        <v>0</v>
      </c>
      <c r="F164" s="45"/>
      <c r="G164" s="65">
        <f>'Pay App 8'!G164+F164</f>
        <v>0</v>
      </c>
      <c r="H164" s="188">
        <f>'Pay App 8'!K164</f>
        <v>0</v>
      </c>
      <c r="I164" s="189"/>
      <c r="J164" s="55"/>
      <c r="K164" s="33">
        <f t="shared" si="4"/>
        <v>0</v>
      </c>
      <c r="L164" s="68">
        <f t="shared" si="7"/>
        <v>0</v>
      </c>
      <c r="M164" s="66">
        <f t="shared" si="5"/>
        <v>0</v>
      </c>
      <c r="N164" s="32">
        <f t="shared" si="6"/>
        <v>0</v>
      </c>
      <c r="O164" s="52">
        <f>'Pay App 8'!O164+'Pay App 8'!P164</f>
        <v>0</v>
      </c>
      <c r="P164" s="45"/>
      <c r="Q164" s="66">
        <f>'Pay App 8'!Q164+N164+P164</f>
        <v>0</v>
      </c>
    </row>
    <row r="165" spans="1:17" ht="21" customHeight="1" x14ac:dyDescent="0.2">
      <c r="A165" s="151" t="s">
        <v>284</v>
      </c>
      <c r="B165" s="151"/>
      <c r="C165" s="151" t="s">
        <v>285</v>
      </c>
      <c r="D165" s="152"/>
      <c r="E165" s="52">
        <f>'Pay App 8'!E165</f>
        <v>0</v>
      </c>
      <c r="F165" s="45"/>
      <c r="G165" s="65">
        <f>'Pay App 8'!G165+F165</f>
        <v>0</v>
      </c>
      <c r="H165" s="188">
        <f>'Pay App 8'!K165</f>
        <v>0</v>
      </c>
      <c r="I165" s="189"/>
      <c r="J165" s="55"/>
      <c r="K165" s="33">
        <f t="shared" si="4"/>
        <v>0</v>
      </c>
      <c r="L165" s="68">
        <f t="shared" si="7"/>
        <v>0</v>
      </c>
      <c r="M165" s="66">
        <f t="shared" si="5"/>
        <v>0</v>
      </c>
      <c r="N165" s="32">
        <f t="shared" si="6"/>
        <v>0</v>
      </c>
      <c r="O165" s="52">
        <f>'Pay App 8'!O165+'Pay App 8'!P165</f>
        <v>0</v>
      </c>
      <c r="P165" s="45"/>
      <c r="Q165" s="66">
        <f>'Pay App 8'!Q165+N165+P165</f>
        <v>0</v>
      </c>
    </row>
    <row r="166" spans="1:17" ht="21" customHeight="1" x14ac:dyDescent="0.2">
      <c r="A166" s="153" t="s">
        <v>286</v>
      </c>
      <c r="B166" s="153"/>
      <c r="C166" s="153" t="s">
        <v>287</v>
      </c>
      <c r="D166" s="154"/>
      <c r="E166" s="52">
        <f>'Pay App 8'!E166</f>
        <v>0</v>
      </c>
      <c r="F166" s="45"/>
      <c r="G166" s="65">
        <f>'Pay App 8'!G166+F166</f>
        <v>0</v>
      </c>
      <c r="H166" s="188">
        <f>'Pay App 8'!K166</f>
        <v>0</v>
      </c>
      <c r="I166" s="189"/>
      <c r="J166" s="55"/>
      <c r="K166" s="33">
        <f t="shared" si="4"/>
        <v>0</v>
      </c>
      <c r="L166" s="68">
        <f t="shared" si="7"/>
        <v>0</v>
      </c>
      <c r="M166" s="66">
        <f t="shared" si="5"/>
        <v>0</v>
      </c>
      <c r="N166" s="32">
        <f t="shared" si="6"/>
        <v>0</v>
      </c>
      <c r="O166" s="52">
        <f>'Pay App 8'!O166+'Pay App 8'!P166</f>
        <v>0</v>
      </c>
      <c r="P166" s="45"/>
      <c r="Q166" s="66">
        <f>'Pay App 8'!Q166+N166+P166</f>
        <v>0</v>
      </c>
    </row>
    <row r="167" spans="1:17" ht="21" customHeight="1" x14ac:dyDescent="0.2">
      <c r="A167" s="153" t="s">
        <v>288</v>
      </c>
      <c r="B167" s="153"/>
      <c r="C167" s="153" t="s">
        <v>289</v>
      </c>
      <c r="D167" s="154"/>
      <c r="E167" s="52">
        <f>'Pay App 8'!E167</f>
        <v>0</v>
      </c>
      <c r="F167" s="45"/>
      <c r="G167" s="65">
        <f>'Pay App 8'!G167+F167</f>
        <v>0</v>
      </c>
      <c r="H167" s="188">
        <f>'Pay App 8'!K167</f>
        <v>0</v>
      </c>
      <c r="I167" s="189"/>
      <c r="J167" s="55"/>
      <c r="K167" s="33">
        <f t="shared" si="4"/>
        <v>0</v>
      </c>
      <c r="L167" s="68">
        <f t="shared" si="7"/>
        <v>0</v>
      </c>
      <c r="M167" s="66">
        <f t="shared" si="5"/>
        <v>0</v>
      </c>
      <c r="N167" s="32">
        <f t="shared" si="6"/>
        <v>0</v>
      </c>
      <c r="O167" s="52">
        <f>'Pay App 8'!O167+'Pay App 8'!P167</f>
        <v>0</v>
      </c>
      <c r="P167" s="45"/>
      <c r="Q167" s="66">
        <f>'Pay App 8'!Q167+N167+P167</f>
        <v>0</v>
      </c>
    </row>
    <row r="168" spans="1:17" ht="21" customHeight="1" x14ac:dyDescent="0.2">
      <c r="A168" s="151" t="s">
        <v>290</v>
      </c>
      <c r="B168" s="151"/>
      <c r="C168" s="151" t="s">
        <v>291</v>
      </c>
      <c r="D168" s="152"/>
      <c r="E168" s="52">
        <f>'Pay App 8'!E168</f>
        <v>0</v>
      </c>
      <c r="F168" s="45"/>
      <c r="G168" s="65">
        <f>'Pay App 8'!G168+F168</f>
        <v>0</v>
      </c>
      <c r="H168" s="188">
        <f>'Pay App 8'!K168</f>
        <v>0</v>
      </c>
      <c r="I168" s="189"/>
      <c r="J168" s="55"/>
      <c r="K168" s="33">
        <f t="shared" si="4"/>
        <v>0</v>
      </c>
      <c r="L168" s="68">
        <f t="shared" si="7"/>
        <v>0</v>
      </c>
      <c r="M168" s="66">
        <f t="shared" si="5"/>
        <v>0</v>
      </c>
      <c r="N168" s="32">
        <f t="shared" si="6"/>
        <v>0</v>
      </c>
      <c r="O168" s="52">
        <f>'Pay App 8'!O168+'Pay App 8'!P168</f>
        <v>0</v>
      </c>
      <c r="P168" s="45"/>
      <c r="Q168" s="66">
        <f>'Pay App 8'!Q168+N168+P168</f>
        <v>0</v>
      </c>
    </row>
    <row r="169" spans="1:17" ht="21" customHeight="1" x14ac:dyDescent="0.2">
      <c r="A169" s="151" t="s">
        <v>292</v>
      </c>
      <c r="B169" s="151"/>
      <c r="C169" s="151" t="s">
        <v>293</v>
      </c>
      <c r="D169" s="152"/>
      <c r="E169" s="52">
        <f>'Pay App 8'!E169</f>
        <v>0</v>
      </c>
      <c r="F169" s="45"/>
      <c r="G169" s="65">
        <f>'Pay App 8'!G169+F169</f>
        <v>0</v>
      </c>
      <c r="H169" s="188">
        <f>'Pay App 8'!K169</f>
        <v>0</v>
      </c>
      <c r="I169" s="189"/>
      <c r="J169" s="55"/>
      <c r="K169" s="33">
        <f t="shared" si="4"/>
        <v>0</v>
      </c>
      <c r="L169" s="68">
        <f t="shared" si="7"/>
        <v>0</v>
      </c>
      <c r="M169" s="66">
        <f t="shared" si="5"/>
        <v>0</v>
      </c>
      <c r="N169" s="32">
        <f t="shared" si="6"/>
        <v>0</v>
      </c>
      <c r="O169" s="52">
        <f>'Pay App 8'!O169+'Pay App 8'!P169</f>
        <v>0</v>
      </c>
      <c r="P169" s="45"/>
      <c r="Q169" s="66">
        <f>'Pay App 8'!Q169+N169+P169</f>
        <v>0</v>
      </c>
    </row>
    <row r="170" spans="1:17" ht="21" customHeight="1" x14ac:dyDescent="0.2">
      <c r="A170" s="151" t="s">
        <v>294</v>
      </c>
      <c r="B170" s="151"/>
      <c r="C170" s="151" t="s">
        <v>295</v>
      </c>
      <c r="D170" s="152"/>
      <c r="E170" s="52">
        <f>'Pay App 8'!E170</f>
        <v>0</v>
      </c>
      <c r="F170" s="45"/>
      <c r="G170" s="65">
        <f>'Pay App 8'!G170+F170</f>
        <v>0</v>
      </c>
      <c r="H170" s="188">
        <f>'Pay App 8'!K170</f>
        <v>0</v>
      </c>
      <c r="I170" s="189"/>
      <c r="J170" s="55"/>
      <c r="K170" s="33">
        <f t="shared" si="4"/>
        <v>0</v>
      </c>
      <c r="L170" s="68">
        <f t="shared" si="7"/>
        <v>0</v>
      </c>
      <c r="M170" s="66">
        <f t="shared" si="5"/>
        <v>0</v>
      </c>
      <c r="N170" s="32">
        <f t="shared" si="6"/>
        <v>0</v>
      </c>
      <c r="O170" s="52">
        <f>'Pay App 8'!O170+'Pay App 8'!P170</f>
        <v>0</v>
      </c>
      <c r="P170" s="45"/>
      <c r="Q170" s="66">
        <f>'Pay App 8'!Q170+N170+P170</f>
        <v>0</v>
      </c>
    </row>
    <row r="171" spans="1:17" ht="21" customHeight="1" x14ac:dyDescent="0.2">
      <c r="A171" s="151" t="s">
        <v>296</v>
      </c>
      <c r="B171" s="151"/>
      <c r="C171" s="151" t="s">
        <v>297</v>
      </c>
      <c r="D171" s="152"/>
      <c r="E171" s="52">
        <f>'Pay App 8'!E171</f>
        <v>0</v>
      </c>
      <c r="F171" s="45"/>
      <c r="G171" s="65">
        <f>'Pay App 8'!G171+F171</f>
        <v>0</v>
      </c>
      <c r="H171" s="188">
        <f>'Pay App 8'!K171</f>
        <v>0</v>
      </c>
      <c r="I171" s="189"/>
      <c r="J171" s="55"/>
      <c r="K171" s="33">
        <f t="shared" si="4"/>
        <v>0</v>
      </c>
      <c r="L171" s="68">
        <f t="shared" si="7"/>
        <v>0</v>
      </c>
      <c r="M171" s="66">
        <f t="shared" si="5"/>
        <v>0</v>
      </c>
      <c r="N171" s="32">
        <f t="shared" si="6"/>
        <v>0</v>
      </c>
      <c r="O171" s="52">
        <f>'Pay App 8'!O171+'Pay App 8'!P171</f>
        <v>0</v>
      </c>
      <c r="P171" s="45"/>
      <c r="Q171" s="66">
        <f>'Pay App 8'!Q171+N171+P171</f>
        <v>0</v>
      </c>
    </row>
    <row r="172" spans="1:17" ht="21" customHeight="1" x14ac:dyDescent="0.2">
      <c r="A172" s="151" t="s">
        <v>298</v>
      </c>
      <c r="B172" s="151"/>
      <c r="C172" s="151" t="s">
        <v>299</v>
      </c>
      <c r="D172" s="152"/>
      <c r="E172" s="52">
        <f>'Pay App 8'!E172</f>
        <v>0</v>
      </c>
      <c r="F172" s="45"/>
      <c r="G172" s="65">
        <f>'Pay App 8'!G172+F172</f>
        <v>0</v>
      </c>
      <c r="H172" s="188">
        <f>'Pay App 8'!K172</f>
        <v>0</v>
      </c>
      <c r="I172" s="189"/>
      <c r="J172" s="55"/>
      <c r="K172" s="33">
        <f t="shared" si="4"/>
        <v>0</v>
      </c>
      <c r="L172" s="68">
        <f t="shared" si="7"/>
        <v>0</v>
      </c>
      <c r="M172" s="66">
        <f t="shared" si="5"/>
        <v>0</v>
      </c>
      <c r="N172" s="32">
        <f t="shared" si="6"/>
        <v>0</v>
      </c>
      <c r="O172" s="52">
        <f>'Pay App 8'!O172+'Pay App 8'!P172</f>
        <v>0</v>
      </c>
      <c r="P172" s="45"/>
      <c r="Q172" s="66">
        <f>'Pay App 8'!Q172+N172+P172</f>
        <v>0</v>
      </c>
    </row>
    <row r="173" spans="1:17" ht="21" customHeight="1" x14ac:dyDescent="0.2">
      <c r="A173" s="151" t="s">
        <v>300</v>
      </c>
      <c r="B173" s="151"/>
      <c r="C173" s="151" t="s">
        <v>301</v>
      </c>
      <c r="D173" s="152"/>
      <c r="E173" s="52">
        <f>'Pay App 8'!E173</f>
        <v>0</v>
      </c>
      <c r="F173" s="45"/>
      <c r="G173" s="65">
        <f>'Pay App 8'!G173+F173</f>
        <v>0</v>
      </c>
      <c r="H173" s="188">
        <f>'Pay App 8'!K173</f>
        <v>0</v>
      </c>
      <c r="I173" s="189"/>
      <c r="J173" s="55"/>
      <c r="K173" s="33">
        <f t="shared" si="4"/>
        <v>0</v>
      </c>
      <c r="L173" s="68">
        <f t="shared" si="7"/>
        <v>0</v>
      </c>
      <c r="M173" s="66">
        <f t="shared" si="5"/>
        <v>0</v>
      </c>
      <c r="N173" s="32">
        <f t="shared" si="6"/>
        <v>0</v>
      </c>
      <c r="O173" s="52">
        <f>'Pay App 8'!O173+'Pay App 8'!P173</f>
        <v>0</v>
      </c>
      <c r="P173" s="45"/>
      <c r="Q173" s="66">
        <f>'Pay App 8'!Q173+N173+P173</f>
        <v>0</v>
      </c>
    </row>
    <row r="174" spans="1:17" ht="21" customHeight="1" x14ac:dyDescent="0.2">
      <c r="A174" s="151" t="s">
        <v>302</v>
      </c>
      <c r="B174" s="151"/>
      <c r="C174" s="151" t="s">
        <v>303</v>
      </c>
      <c r="D174" s="152"/>
      <c r="E174" s="52">
        <f>'Pay App 8'!E174</f>
        <v>0</v>
      </c>
      <c r="F174" s="45"/>
      <c r="G174" s="65">
        <f>'Pay App 8'!G174+F174</f>
        <v>0</v>
      </c>
      <c r="H174" s="188">
        <f>'Pay App 8'!K174</f>
        <v>0</v>
      </c>
      <c r="I174" s="189"/>
      <c r="J174" s="55"/>
      <c r="K174" s="33">
        <f t="shared" si="4"/>
        <v>0</v>
      </c>
      <c r="L174" s="68">
        <f t="shared" si="7"/>
        <v>0</v>
      </c>
      <c r="M174" s="66">
        <f t="shared" si="5"/>
        <v>0</v>
      </c>
      <c r="N174" s="32">
        <f t="shared" si="6"/>
        <v>0</v>
      </c>
      <c r="O174" s="52">
        <f>'Pay App 8'!O174+'Pay App 8'!P174</f>
        <v>0</v>
      </c>
      <c r="P174" s="45"/>
      <c r="Q174" s="66">
        <f>'Pay App 8'!Q174+N174+P174</f>
        <v>0</v>
      </c>
    </row>
    <row r="175" spans="1:17" ht="21" customHeight="1" x14ac:dyDescent="0.2">
      <c r="A175" s="151" t="s">
        <v>304</v>
      </c>
      <c r="B175" s="151"/>
      <c r="C175" s="151" t="s">
        <v>305</v>
      </c>
      <c r="D175" s="152"/>
      <c r="E175" s="52">
        <f>'Pay App 8'!E175</f>
        <v>0</v>
      </c>
      <c r="F175" s="45"/>
      <c r="G175" s="65">
        <f>'Pay App 8'!G175+F175</f>
        <v>0</v>
      </c>
      <c r="H175" s="188">
        <f>'Pay App 8'!K175</f>
        <v>0</v>
      </c>
      <c r="I175" s="189"/>
      <c r="J175" s="55"/>
      <c r="K175" s="33">
        <f t="shared" si="4"/>
        <v>0</v>
      </c>
      <c r="L175" s="68">
        <f t="shared" si="7"/>
        <v>0</v>
      </c>
      <c r="M175" s="66">
        <f t="shared" si="5"/>
        <v>0</v>
      </c>
      <c r="N175" s="32">
        <f t="shared" si="6"/>
        <v>0</v>
      </c>
      <c r="O175" s="52">
        <f>'Pay App 8'!O175+'Pay App 8'!P175</f>
        <v>0</v>
      </c>
      <c r="P175" s="45"/>
      <c r="Q175" s="66">
        <f>'Pay App 8'!Q175+N175+P175</f>
        <v>0</v>
      </c>
    </row>
    <row r="176" spans="1:17" ht="21" customHeight="1" x14ac:dyDescent="0.2">
      <c r="A176" s="151" t="s">
        <v>306</v>
      </c>
      <c r="B176" s="151"/>
      <c r="C176" s="151" t="s">
        <v>307</v>
      </c>
      <c r="D176" s="152"/>
      <c r="E176" s="52">
        <f>'Pay App 8'!E176</f>
        <v>0</v>
      </c>
      <c r="F176" s="45"/>
      <c r="G176" s="65">
        <f>'Pay App 8'!G176+F176</f>
        <v>0</v>
      </c>
      <c r="H176" s="188">
        <f>'Pay App 8'!K176</f>
        <v>0</v>
      </c>
      <c r="I176" s="189"/>
      <c r="J176" s="55"/>
      <c r="K176" s="33">
        <f t="shared" si="4"/>
        <v>0</v>
      </c>
      <c r="L176" s="68">
        <f t="shared" si="7"/>
        <v>0</v>
      </c>
      <c r="M176" s="66">
        <f t="shared" si="5"/>
        <v>0</v>
      </c>
      <c r="N176" s="32">
        <f t="shared" si="6"/>
        <v>0</v>
      </c>
      <c r="O176" s="52">
        <f>'Pay App 8'!O176+'Pay App 8'!P176</f>
        <v>0</v>
      </c>
      <c r="P176" s="45"/>
      <c r="Q176" s="66">
        <f>'Pay App 8'!Q176+N176+P176</f>
        <v>0</v>
      </c>
    </row>
    <row r="177" spans="1:17" ht="21" customHeight="1" x14ac:dyDescent="0.2">
      <c r="A177" s="151" t="s">
        <v>308</v>
      </c>
      <c r="B177" s="151"/>
      <c r="C177" s="151" t="s">
        <v>309</v>
      </c>
      <c r="D177" s="152"/>
      <c r="E177" s="52">
        <f>'Pay App 8'!E177</f>
        <v>0</v>
      </c>
      <c r="F177" s="45"/>
      <c r="G177" s="65">
        <f>'Pay App 8'!G177+F177</f>
        <v>0</v>
      </c>
      <c r="H177" s="188">
        <f>'Pay App 8'!K177</f>
        <v>0</v>
      </c>
      <c r="I177" s="189"/>
      <c r="J177" s="55"/>
      <c r="K177" s="33">
        <f t="shared" si="4"/>
        <v>0</v>
      </c>
      <c r="L177" s="68">
        <f t="shared" si="7"/>
        <v>0</v>
      </c>
      <c r="M177" s="66">
        <f t="shared" si="5"/>
        <v>0</v>
      </c>
      <c r="N177" s="32">
        <f t="shared" si="6"/>
        <v>0</v>
      </c>
      <c r="O177" s="52">
        <f>'Pay App 8'!O177+'Pay App 8'!P177</f>
        <v>0</v>
      </c>
      <c r="P177" s="45"/>
      <c r="Q177" s="66">
        <f>'Pay App 8'!Q177+N177+P177</f>
        <v>0</v>
      </c>
    </row>
    <row r="178" spans="1:17" ht="21" customHeight="1" x14ac:dyDescent="0.2">
      <c r="A178" s="141" t="s">
        <v>310</v>
      </c>
      <c r="B178" s="141"/>
      <c r="C178" s="141" t="s">
        <v>311</v>
      </c>
      <c r="D178" s="142"/>
      <c r="E178" s="52">
        <f>'Pay App 8'!E178</f>
        <v>0</v>
      </c>
      <c r="F178" s="45"/>
      <c r="G178" s="65">
        <f>'Pay App 8'!G178+F178</f>
        <v>0</v>
      </c>
      <c r="H178" s="188">
        <f>'Pay App 8'!K178</f>
        <v>0</v>
      </c>
      <c r="I178" s="189"/>
      <c r="J178" s="55"/>
      <c r="K178" s="33">
        <f t="shared" si="4"/>
        <v>0</v>
      </c>
      <c r="L178" s="68">
        <f t="shared" si="7"/>
        <v>0</v>
      </c>
      <c r="M178" s="66">
        <f t="shared" si="5"/>
        <v>0</v>
      </c>
      <c r="N178" s="32">
        <f t="shared" si="6"/>
        <v>0</v>
      </c>
      <c r="O178" s="52">
        <f>'Pay App 8'!O178+'Pay App 8'!P178</f>
        <v>0</v>
      </c>
      <c r="P178" s="45"/>
      <c r="Q178" s="66">
        <f>'Pay App 8'!Q178+N178+P178</f>
        <v>0</v>
      </c>
    </row>
    <row r="179" spans="1:17" ht="21" customHeight="1" x14ac:dyDescent="0.2">
      <c r="A179" s="151" t="s">
        <v>312</v>
      </c>
      <c r="B179" s="151"/>
      <c r="C179" s="151" t="s">
        <v>313</v>
      </c>
      <c r="D179" s="152"/>
      <c r="E179" s="52">
        <f>'Pay App 8'!E179</f>
        <v>0</v>
      </c>
      <c r="F179" s="45"/>
      <c r="G179" s="65">
        <f>'Pay App 8'!G179+F179</f>
        <v>0</v>
      </c>
      <c r="H179" s="188">
        <f>'Pay App 8'!K179</f>
        <v>0</v>
      </c>
      <c r="I179" s="189"/>
      <c r="J179" s="55"/>
      <c r="K179" s="33">
        <f t="shared" si="4"/>
        <v>0</v>
      </c>
      <c r="L179" s="68">
        <f t="shared" si="7"/>
        <v>0</v>
      </c>
      <c r="M179" s="66">
        <f t="shared" si="5"/>
        <v>0</v>
      </c>
      <c r="N179" s="32">
        <f t="shared" si="6"/>
        <v>0</v>
      </c>
      <c r="O179" s="52">
        <f>'Pay App 8'!O179+'Pay App 8'!P179</f>
        <v>0</v>
      </c>
      <c r="P179" s="45"/>
      <c r="Q179" s="66">
        <f>'Pay App 8'!Q179+N179+P179</f>
        <v>0</v>
      </c>
    </row>
    <row r="180" spans="1:17" ht="21" customHeight="1" x14ac:dyDescent="0.2">
      <c r="A180" s="151" t="s">
        <v>314</v>
      </c>
      <c r="B180" s="151"/>
      <c r="C180" s="149" t="s">
        <v>315</v>
      </c>
      <c r="D180" s="150"/>
      <c r="E180" s="52">
        <f>'Pay App 8'!E180</f>
        <v>0</v>
      </c>
      <c r="F180" s="45"/>
      <c r="G180" s="65">
        <f>'Pay App 8'!G180+F180</f>
        <v>0</v>
      </c>
      <c r="H180" s="188">
        <f>'Pay App 8'!K180</f>
        <v>0</v>
      </c>
      <c r="I180" s="189"/>
      <c r="J180" s="55"/>
      <c r="K180" s="33">
        <f t="shared" si="4"/>
        <v>0</v>
      </c>
      <c r="L180" s="68">
        <f t="shared" si="7"/>
        <v>0</v>
      </c>
      <c r="M180" s="66">
        <f t="shared" si="5"/>
        <v>0</v>
      </c>
      <c r="N180" s="32">
        <f t="shared" si="6"/>
        <v>0</v>
      </c>
      <c r="O180" s="52">
        <f>'Pay App 8'!O180+'Pay App 8'!P180</f>
        <v>0</v>
      </c>
      <c r="P180" s="45"/>
      <c r="Q180" s="66">
        <f>'Pay App 8'!Q180+N180+P180</f>
        <v>0</v>
      </c>
    </row>
    <row r="181" spans="1:17" ht="21" customHeight="1" x14ac:dyDescent="0.2">
      <c r="A181" s="151" t="s">
        <v>316</v>
      </c>
      <c r="B181" s="151"/>
      <c r="C181" s="151" t="s">
        <v>317</v>
      </c>
      <c r="D181" s="152"/>
      <c r="E181" s="52">
        <f>'Pay App 8'!E181</f>
        <v>0</v>
      </c>
      <c r="F181" s="45"/>
      <c r="G181" s="65">
        <f>'Pay App 8'!G181+F181</f>
        <v>0</v>
      </c>
      <c r="H181" s="188">
        <f>'Pay App 8'!K181</f>
        <v>0</v>
      </c>
      <c r="I181" s="189"/>
      <c r="J181" s="55"/>
      <c r="K181" s="33">
        <f t="shared" si="4"/>
        <v>0</v>
      </c>
      <c r="L181" s="68">
        <f t="shared" si="7"/>
        <v>0</v>
      </c>
      <c r="M181" s="66">
        <f t="shared" si="5"/>
        <v>0</v>
      </c>
      <c r="N181" s="32">
        <f t="shared" si="6"/>
        <v>0</v>
      </c>
      <c r="O181" s="52">
        <f>'Pay App 8'!O181+'Pay App 8'!P181</f>
        <v>0</v>
      </c>
      <c r="P181" s="45"/>
      <c r="Q181" s="66">
        <f>'Pay App 8'!Q181+N181+P181</f>
        <v>0</v>
      </c>
    </row>
    <row r="182" spans="1:17" ht="21" customHeight="1" x14ac:dyDescent="0.2">
      <c r="A182" s="151" t="s">
        <v>318</v>
      </c>
      <c r="B182" s="151"/>
      <c r="C182" s="151" t="s">
        <v>319</v>
      </c>
      <c r="D182" s="152"/>
      <c r="E182" s="52">
        <f>'Pay App 8'!E182</f>
        <v>0</v>
      </c>
      <c r="F182" s="45"/>
      <c r="G182" s="65">
        <f>'Pay App 8'!G182+F182</f>
        <v>0</v>
      </c>
      <c r="H182" s="188">
        <f>'Pay App 8'!K182</f>
        <v>0</v>
      </c>
      <c r="I182" s="189"/>
      <c r="J182" s="55"/>
      <c r="K182" s="33">
        <f t="shared" si="4"/>
        <v>0</v>
      </c>
      <c r="L182" s="68">
        <f t="shared" si="7"/>
        <v>0</v>
      </c>
      <c r="M182" s="66">
        <f t="shared" si="5"/>
        <v>0</v>
      </c>
      <c r="N182" s="32">
        <f t="shared" si="6"/>
        <v>0</v>
      </c>
      <c r="O182" s="52">
        <f>'Pay App 8'!O182+'Pay App 8'!P182</f>
        <v>0</v>
      </c>
      <c r="P182" s="45"/>
      <c r="Q182" s="66">
        <f>'Pay App 8'!Q182+N182+P182</f>
        <v>0</v>
      </c>
    </row>
    <row r="183" spans="1:17" ht="21" customHeight="1" x14ac:dyDescent="0.2">
      <c r="A183" s="151" t="s">
        <v>320</v>
      </c>
      <c r="B183" s="151"/>
      <c r="C183" s="151" t="s">
        <v>321</v>
      </c>
      <c r="D183" s="152"/>
      <c r="E183" s="52">
        <f>'Pay App 8'!E183</f>
        <v>0</v>
      </c>
      <c r="F183" s="45"/>
      <c r="G183" s="65">
        <f>'Pay App 8'!G183+F183</f>
        <v>0</v>
      </c>
      <c r="H183" s="188">
        <f>'Pay App 8'!K183</f>
        <v>0</v>
      </c>
      <c r="I183" s="189"/>
      <c r="J183" s="55"/>
      <c r="K183" s="33">
        <f t="shared" si="4"/>
        <v>0</v>
      </c>
      <c r="L183" s="68">
        <f t="shared" si="7"/>
        <v>0</v>
      </c>
      <c r="M183" s="66">
        <f t="shared" si="5"/>
        <v>0</v>
      </c>
      <c r="N183" s="32">
        <f t="shared" si="6"/>
        <v>0</v>
      </c>
      <c r="O183" s="52">
        <f>'Pay App 8'!O183+'Pay App 8'!P183</f>
        <v>0</v>
      </c>
      <c r="P183" s="45"/>
      <c r="Q183" s="66">
        <f>'Pay App 8'!Q183+N183+P183</f>
        <v>0</v>
      </c>
    </row>
    <row r="184" spans="1:17" ht="21" customHeight="1" x14ac:dyDescent="0.2">
      <c r="A184" s="151" t="s">
        <v>322</v>
      </c>
      <c r="B184" s="151"/>
      <c r="C184" s="151" t="s">
        <v>323</v>
      </c>
      <c r="D184" s="152"/>
      <c r="E184" s="52">
        <f>'Pay App 8'!E184</f>
        <v>0</v>
      </c>
      <c r="F184" s="45"/>
      <c r="G184" s="65">
        <f>'Pay App 8'!G184+F184</f>
        <v>0</v>
      </c>
      <c r="H184" s="188">
        <f>'Pay App 8'!K184</f>
        <v>0</v>
      </c>
      <c r="I184" s="189"/>
      <c r="J184" s="55"/>
      <c r="K184" s="33">
        <f t="shared" si="4"/>
        <v>0</v>
      </c>
      <c r="L184" s="68">
        <f t="shared" si="7"/>
        <v>0</v>
      </c>
      <c r="M184" s="66">
        <f t="shared" si="5"/>
        <v>0</v>
      </c>
      <c r="N184" s="32">
        <f t="shared" si="6"/>
        <v>0</v>
      </c>
      <c r="O184" s="52">
        <f>'Pay App 8'!O184+'Pay App 8'!P184</f>
        <v>0</v>
      </c>
      <c r="P184" s="45"/>
      <c r="Q184" s="66">
        <f>'Pay App 8'!Q184+N184+P184</f>
        <v>0</v>
      </c>
    </row>
    <row r="185" spans="1:17" ht="21" customHeight="1" x14ac:dyDescent="0.2">
      <c r="A185" s="141" t="s">
        <v>324</v>
      </c>
      <c r="B185" s="141"/>
      <c r="C185" s="141" t="s">
        <v>325</v>
      </c>
      <c r="D185" s="142"/>
      <c r="E185" s="52">
        <f>'Pay App 8'!E185</f>
        <v>0</v>
      </c>
      <c r="F185" s="45"/>
      <c r="G185" s="65">
        <f>'Pay App 8'!G185+F185</f>
        <v>0</v>
      </c>
      <c r="H185" s="188">
        <f>'Pay App 8'!K185</f>
        <v>0</v>
      </c>
      <c r="I185" s="189"/>
      <c r="J185" s="55"/>
      <c r="K185" s="33">
        <f t="shared" si="4"/>
        <v>0</v>
      </c>
      <c r="L185" s="68">
        <f t="shared" si="7"/>
        <v>0</v>
      </c>
      <c r="M185" s="66">
        <f t="shared" si="5"/>
        <v>0</v>
      </c>
      <c r="N185" s="32">
        <f t="shared" si="6"/>
        <v>0</v>
      </c>
      <c r="O185" s="52">
        <f>'Pay App 8'!O185+'Pay App 8'!P185</f>
        <v>0</v>
      </c>
      <c r="P185" s="45"/>
      <c r="Q185" s="66">
        <f>'Pay App 8'!Q185+N185+P185</f>
        <v>0</v>
      </c>
    </row>
    <row r="186" spans="1:17" ht="21" customHeight="1" x14ac:dyDescent="0.2">
      <c r="A186" s="141" t="s">
        <v>326</v>
      </c>
      <c r="B186" s="141"/>
      <c r="C186" s="141" t="s">
        <v>327</v>
      </c>
      <c r="D186" s="142"/>
      <c r="E186" s="52">
        <f>'Pay App 8'!E186</f>
        <v>0</v>
      </c>
      <c r="F186" s="45"/>
      <c r="G186" s="65">
        <f>'Pay App 8'!G186+F186</f>
        <v>0</v>
      </c>
      <c r="H186" s="188">
        <f>'Pay App 8'!K186</f>
        <v>0</v>
      </c>
      <c r="I186" s="189"/>
      <c r="J186" s="55"/>
      <c r="K186" s="33">
        <f t="shared" si="4"/>
        <v>0</v>
      </c>
      <c r="L186" s="68">
        <f t="shared" si="7"/>
        <v>0</v>
      </c>
      <c r="M186" s="66">
        <f t="shared" si="5"/>
        <v>0</v>
      </c>
      <c r="N186" s="32">
        <f t="shared" si="6"/>
        <v>0</v>
      </c>
      <c r="O186" s="52">
        <f>'Pay App 8'!O186+'Pay App 8'!P186</f>
        <v>0</v>
      </c>
      <c r="P186" s="45"/>
      <c r="Q186" s="66">
        <f>'Pay App 8'!Q186+N186+P186</f>
        <v>0</v>
      </c>
    </row>
    <row r="187" spans="1:17" ht="21" customHeight="1" x14ac:dyDescent="0.2">
      <c r="A187" s="151" t="s">
        <v>328</v>
      </c>
      <c r="B187" s="151"/>
      <c r="C187" s="151" t="s">
        <v>329</v>
      </c>
      <c r="D187" s="152"/>
      <c r="E187" s="52">
        <f>'Pay App 8'!E187</f>
        <v>0</v>
      </c>
      <c r="F187" s="45"/>
      <c r="G187" s="65">
        <f>'Pay App 8'!G187+F187</f>
        <v>0</v>
      </c>
      <c r="H187" s="188">
        <f>'Pay App 8'!K187</f>
        <v>0</v>
      </c>
      <c r="I187" s="189"/>
      <c r="J187" s="55"/>
      <c r="K187" s="33">
        <f t="shared" si="4"/>
        <v>0</v>
      </c>
      <c r="L187" s="68">
        <f t="shared" si="7"/>
        <v>0</v>
      </c>
      <c r="M187" s="66">
        <f t="shared" si="5"/>
        <v>0</v>
      </c>
      <c r="N187" s="32">
        <f t="shared" si="6"/>
        <v>0</v>
      </c>
      <c r="O187" s="52">
        <f>'Pay App 8'!O187+'Pay App 8'!P187</f>
        <v>0</v>
      </c>
      <c r="P187" s="45"/>
      <c r="Q187" s="66">
        <f>'Pay App 8'!Q187+N187+P187</f>
        <v>0</v>
      </c>
    </row>
    <row r="188" spans="1:17" ht="21" customHeight="1" x14ac:dyDescent="0.2">
      <c r="A188" s="151" t="s">
        <v>330</v>
      </c>
      <c r="B188" s="151"/>
      <c r="C188" s="151" t="s">
        <v>331</v>
      </c>
      <c r="D188" s="152"/>
      <c r="E188" s="52">
        <f>'Pay App 8'!E188</f>
        <v>0</v>
      </c>
      <c r="F188" s="45"/>
      <c r="G188" s="65">
        <f>'Pay App 8'!G188+F188</f>
        <v>0</v>
      </c>
      <c r="H188" s="188">
        <f>'Pay App 8'!K188</f>
        <v>0</v>
      </c>
      <c r="I188" s="189"/>
      <c r="J188" s="55"/>
      <c r="K188" s="33">
        <f t="shared" si="4"/>
        <v>0</v>
      </c>
      <c r="L188" s="68">
        <f t="shared" si="7"/>
        <v>0</v>
      </c>
      <c r="M188" s="66">
        <f t="shared" si="5"/>
        <v>0</v>
      </c>
      <c r="N188" s="32">
        <f t="shared" si="6"/>
        <v>0</v>
      </c>
      <c r="O188" s="52">
        <f>'Pay App 8'!O188+'Pay App 8'!P188</f>
        <v>0</v>
      </c>
      <c r="P188" s="45"/>
      <c r="Q188" s="66">
        <f>'Pay App 8'!Q188+N188+P188</f>
        <v>0</v>
      </c>
    </row>
    <row r="189" spans="1:17" ht="21" customHeight="1" x14ac:dyDescent="0.2">
      <c r="A189" s="151" t="s">
        <v>332</v>
      </c>
      <c r="B189" s="151"/>
      <c r="C189" s="151" t="s">
        <v>333</v>
      </c>
      <c r="D189" s="152"/>
      <c r="E189" s="52">
        <f>'Pay App 8'!E189</f>
        <v>0</v>
      </c>
      <c r="F189" s="45"/>
      <c r="G189" s="65">
        <f>'Pay App 8'!G189+F189</f>
        <v>0</v>
      </c>
      <c r="H189" s="188">
        <f>'Pay App 8'!K189</f>
        <v>0</v>
      </c>
      <c r="I189" s="189"/>
      <c r="J189" s="55"/>
      <c r="K189" s="33">
        <f t="shared" si="4"/>
        <v>0</v>
      </c>
      <c r="L189" s="68">
        <f t="shared" si="7"/>
        <v>0</v>
      </c>
      <c r="M189" s="66">
        <f t="shared" si="5"/>
        <v>0</v>
      </c>
      <c r="N189" s="32">
        <f t="shared" si="6"/>
        <v>0</v>
      </c>
      <c r="O189" s="52">
        <f>'Pay App 8'!O189+'Pay App 8'!P189</f>
        <v>0</v>
      </c>
      <c r="P189" s="45"/>
      <c r="Q189" s="66">
        <f>'Pay App 8'!Q189+N189+P189</f>
        <v>0</v>
      </c>
    </row>
    <row r="190" spans="1:17" ht="21" customHeight="1" x14ac:dyDescent="0.2">
      <c r="A190" s="141" t="s">
        <v>334</v>
      </c>
      <c r="B190" s="141"/>
      <c r="C190" s="141" t="s">
        <v>335</v>
      </c>
      <c r="D190" s="142"/>
      <c r="E190" s="52">
        <f>'Pay App 8'!E190</f>
        <v>0</v>
      </c>
      <c r="F190" s="45"/>
      <c r="G190" s="65">
        <f>'Pay App 8'!G190+F190</f>
        <v>0</v>
      </c>
      <c r="H190" s="188">
        <f>'Pay App 8'!K190</f>
        <v>0</v>
      </c>
      <c r="I190" s="189"/>
      <c r="J190" s="55"/>
      <c r="K190" s="33">
        <f t="shared" si="4"/>
        <v>0</v>
      </c>
      <c r="L190" s="68">
        <f t="shared" si="7"/>
        <v>0</v>
      </c>
      <c r="M190" s="66">
        <f t="shared" si="5"/>
        <v>0</v>
      </c>
      <c r="N190" s="32">
        <f t="shared" si="6"/>
        <v>0</v>
      </c>
      <c r="O190" s="52">
        <f>'Pay App 8'!O190+'Pay App 8'!P190</f>
        <v>0</v>
      </c>
      <c r="P190" s="45"/>
      <c r="Q190" s="66">
        <f>'Pay App 8'!Q190+N190+P190</f>
        <v>0</v>
      </c>
    </row>
    <row r="191" spans="1:17" ht="21" customHeight="1" x14ac:dyDescent="0.2">
      <c r="A191" s="149" t="s">
        <v>336</v>
      </c>
      <c r="B191" s="149"/>
      <c r="C191" s="149" t="s">
        <v>337</v>
      </c>
      <c r="D191" s="150"/>
      <c r="E191" s="52">
        <f>'Pay App 8'!E191</f>
        <v>0</v>
      </c>
      <c r="F191" s="45"/>
      <c r="G191" s="65">
        <f>'Pay App 8'!G191+F191</f>
        <v>0</v>
      </c>
      <c r="H191" s="188">
        <f>'Pay App 8'!K191</f>
        <v>0</v>
      </c>
      <c r="I191" s="189"/>
      <c r="J191" s="55"/>
      <c r="K191" s="33">
        <f t="shared" si="4"/>
        <v>0</v>
      </c>
      <c r="L191" s="68">
        <f t="shared" si="7"/>
        <v>0</v>
      </c>
      <c r="M191" s="66">
        <f t="shared" si="5"/>
        <v>0</v>
      </c>
      <c r="N191" s="32">
        <f t="shared" si="6"/>
        <v>0</v>
      </c>
      <c r="O191" s="52">
        <f>'Pay App 8'!O191+'Pay App 8'!P191</f>
        <v>0</v>
      </c>
      <c r="P191" s="45"/>
      <c r="Q191" s="66">
        <f>'Pay App 8'!Q191+N191+P191</f>
        <v>0</v>
      </c>
    </row>
    <row r="192" spans="1:17" ht="21" customHeight="1" x14ac:dyDescent="0.2">
      <c r="A192" s="149" t="s">
        <v>338</v>
      </c>
      <c r="B192" s="149"/>
      <c r="C192" s="151" t="s">
        <v>339</v>
      </c>
      <c r="D192" s="152"/>
      <c r="E192" s="52">
        <f>'Pay App 8'!E192</f>
        <v>0</v>
      </c>
      <c r="F192" s="45"/>
      <c r="G192" s="65">
        <f>'Pay App 8'!G192+F192</f>
        <v>0</v>
      </c>
      <c r="H192" s="188">
        <f>'Pay App 8'!K192</f>
        <v>0</v>
      </c>
      <c r="I192" s="189"/>
      <c r="J192" s="55"/>
      <c r="K192" s="33">
        <f t="shared" si="4"/>
        <v>0</v>
      </c>
      <c r="L192" s="68">
        <f t="shared" si="7"/>
        <v>0</v>
      </c>
      <c r="M192" s="66">
        <f t="shared" si="5"/>
        <v>0</v>
      </c>
      <c r="N192" s="32">
        <f t="shared" si="6"/>
        <v>0</v>
      </c>
      <c r="O192" s="52">
        <f>'Pay App 8'!O192+'Pay App 8'!P192</f>
        <v>0</v>
      </c>
      <c r="P192" s="45"/>
      <c r="Q192" s="66">
        <f>'Pay App 8'!Q192+N192+P192</f>
        <v>0</v>
      </c>
    </row>
    <row r="193" spans="1:17" ht="21" customHeight="1" x14ac:dyDescent="0.2">
      <c r="A193" s="141" t="s">
        <v>340</v>
      </c>
      <c r="B193" s="141"/>
      <c r="C193" s="141" t="s">
        <v>341</v>
      </c>
      <c r="D193" s="142"/>
      <c r="E193" s="52">
        <f>'Pay App 8'!E193</f>
        <v>0</v>
      </c>
      <c r="F193" s="45"/>
      <c r="G193" s="65">
        <f>'Pay App 8'!G193+F193</f>
        <v>0</v>
      </c>
      <c r="H193" s="188">
        <f>'Pay App 8'!K193</f>
        <v>0</v>
      </c>
      <c r="I193" s="189"/>
      <c r="J193" s="55"/>
      <c r="K193" s="33">
        <f t="shared" si="4"/>
        <v>0</v>
      </c>
      <c r="L193" s="68">
        <f t="shared" si="7"/>
        <v>0</v>
      </c>
      <c r="M193" s="66">
        <f t="shared" si="5"/>
        <v>0</v>
      </c>
      <c r="N193" s="32">
        <f t="shared" si="6"/>
        <v>0</v>
      </c>
      <c r="O193" s="52">
        <f>'Pay App 8'!O193+'Pay App 8'!P193</f>
        <v>0</v>
      </c>
      <c r="P193" s="45"/>
      <c r="Q193" s="66">
        <f>'Pay App 8'!Q193+N193+P193</f>
        <v>0</v>
      </c>
    </row>
    <row r="194" spans="1:17" ht="21" customHeight="1" x14ac:dyDescent="0.2">
      <c r="A194" s="149" t="s">
        <v>342</v>
      </c>
      <c r="B194" s="149"/>
      <c r="C194" s="149" t="s">
        <v>343</v>
      </c>
      <c r="D194" s="150"/>
      <c r="E194" s="52">
        <f>'Pay App 8'!E194</f>
        <v>0</v>
      </c>
      <c r="F194" s="45"/>
      <c r="G194" s="65">
        <f>'Pay App 8'!G194+F194</f>
        <v>0</v>
      </c>
      <c r="H194" s="188">
        <f>'Pay App 8'!K194</f>
        <v>0</v>
      </c>
      <c r="I194" s="189"/>
      <c r="J194" s="55"/>
      <c r="K194" s="33">
        <f t="shared" si="4"/>
        <v>0</v>
      </c>
      <c r="L194" s="68">
        <f t="shared" si="7"/>
        <v>0</v>
      </c>
      <c r="M194" s="66">
        <f t="shared" si="5"/>
        <v>0</v>
      </c>
      <c r="N194" s="32">
        <f t="shared" si="6"/>
        <v>0</v>
      </c>
      <c r="O194" s="52">
        <f>'Pay App 8'!O194+'Pay App 8'!P194</f>
        <v>0</v>
      </c>
      <c r="P194" s="45"/>
      <c r="Q194" s="66">
        <f>'Pay App 8'!Q194+N194+P194</f>
        <v>0</v>
      </c>
    </row>
    <row r="195" spans="1:17" ht="21" customHeight="1" x14ac:dyDescent="0.2">
      <c r="A195" s="149" t="s">
        <v>344</v>
      </c>
      <c r="B195" s="149"/>
      <c r="C195" s="151" t="s">
        <v>345</v>
      </c>
      <c r="D195" s="152"/>
      <c r="E195" s="52">
        <f>'Pay App 8'!E195</f>
        <v>0</v>
      </c>
      <c r="F195" s="45"/>
      <c r="G195" s="65">
        <f>'Pay App 8'!G195+F195</f>
        <v>0</v>
      </c>
      <c r="H195" s="188">
        <f>'Pay App 8'!K195</f>
        <v>0</v>
      </c>
      <c r="I195" s="189"/>
      <c r="J195" s="55"/>
      <c r="K195" s="33">
        <f t="shared" si="4"/>
        <v>0</v>
      </c>
      <c r="L195" s="68">
        <f t="shared" si="7"/>
        <v>0</v>
      </c>
      <c r="M195" s="66">
        <f t="shared" si="5"/>
        <v>0</v>
      </c>
      <c r="N195" s="32">
        <f t="shared" si="6"/>
        <v>0</v>
      </c>
      <c r="O195" s="52">
        <f>'Pay App 8'!O195+'Pay App 8'!P195</f>
        <v>0</v>
      </c>
      <c r="P195" s="45"/>
      <c r="Q195" s="66">
        <f>'Pay App 8'!Q195+N195+P195</f>
        <v>0</v>
      </c>
    </row>
    <row r="196" spans="1:17" ht="21" customHeight="1" x14ac:dyDescent="0.2">
      <c r="A196" s="149" t="s">
        <v>346</v>
      </c>
      <c r="B196" s="149"/>
      <c r="C196" s="149" t="s">
        <v>347</v>
      </c>
      <c r="D196" s="150"/>
      <c r="E196" s="52">
        <f>'Pay App 8'!E196</f>
        <v>0</v>
      </c>
      <c r="F196" s="45"/>
      <c r="G196" s="65">
        <f>'Pay App 8'!G196+F196</f>
        <v>0</v>
      </c>
      <c r="H196" s="188">
        <f>'Pay App 8'!K196</f>
        <v>0</v>
      </c>
      <c r="I196" s="189"/>
      <c r="J196" s="55"/>
      <c r="K196" s="33">
        <f t="shared" si="4"/>
        <v>0</v>
      </c>
      <c r="L196" s="68">
        <f t="shared" si="7"/>
        <v>0</v>
      </c>
      <c r="M196" s="66">
        <f t="shared" si="5"/>
        <v>0</v>
      </c>
      <c r="N196" s="32">
        <f t="shared" si="6"/>
        <v>0</v>
      </c>
      <c r="O196" s="52">
        <f>'Pay App 8'!O196+'Pay App 8'!P196</f>
        <v>0</v>
      </c>
      <c r="P196" s="45"/>
      <c r="Q196" s="66">
        <f>'Pay App 8'!Q196+N196+P196</f>
        <v>0</v>
      </c>
    </row>
    <row r="197" spans="1:17" ht="21" customHeight="1" x14ac:dyDescent="0.2">
      <c r="A197" s="149" t="s">
        <v>348</v>
      </c>
      <c r="B197" s="149"/>
      <c r="C197" s="149" t="s">
        <v>349</v>
      </c>
      <c r="D197" s="150"/>
      <c r="E197" s="52">
        <f>'Pay App 8'!E197</f>
        <v>0</v>
      </c>
      <c r="F197" s="45"/>
      <c r="G197" s="65">
        <f>'Pay App 8'!G197+F197</f>
        <v>0</v>
      </c>
      <c r="H197" s="188">
        <f>'Pay App 8'!K197</f>
        <v>0</v>
      </c>
      <c r="I197" s="189"/>
      <c r="J197" s="55"/>
      <c r="K197" s="33">
        <f t="shared" si="4"/>
        <v>0</v>
      </c>
      <c r="L197" s="68">
        <f t="shared" si="7"/>
        <v>0</v>
      </c>
      <c r="M197" s="66">
        <f t="shared" si="5"/>
        <v>0</v>
      </c>
      <c r="N197" s="32">
        <f t="shared" si="6"/>
        <v>0</v>
      </c>
      <c r="O197" s="52">
        <f>'Pay App 8'!O197+'Pay App 8'!P197</f>
        <v>0</v>
      </c>
      <c r="P197" s="45"/>
      <c r="Q197" s="66">
        <f>'Pay App 8'!Q197+N197+P197</f>
        <v>0</v>
      </c>
    </row>
    <row r="198" spans="1:17" ht="21" customHeight="1" x14ac:dyDescent="0.2">
      <c r="A198" s="149" t="s">
        <v>350</v>
      </c>
      <c r="B198" s="149"/>
      <c r="C198" s="151" t="s">
        <v>305</v>
      </c>
      <c r="D198" s="152"/>
      <c r="E198" s="52">
        <f>'Pay App 8'!E198</f>
        <v>0</v>
      </c>
      <c r="F198" s="45"/>
      <c r="G198" s="65">
        <f>'Pay App 8'!G198+F198</f>
        <v>0</v>
      </c>
      <c r="H198" s="188">
        <f>'Pay App 8'!K198</f>
        <v>0</v>
      </c>
      <c r="I198" s="189"/>
      <c r="J198" s="55"/>
      <c r="K198" s="33">
        <f t="shared" si="4"/>
        <v>0</v>
      </c>
      <c r="L198" s="68">
        <f t="shared" si="7"/>
        <v>0</v>
      </c>
      <c r="M198" s="66">
        <f t="shared" si="5"/>
        <v>0</v>
      </c>
      <c r="N198" s="32">
        <f t="shared" si="6"/>
        <v>0</v>
      </c>
      <c r="O198" s="52">
        <f>'Pay App 8'!O198+'Pay App 8'!P198</f>
        <v>0</v>
      </c>
      <c r="P198" s="45"/>
      <c r="Q198" s="66">
        <f>'Pay App 8'!Q198+N198+P198</f>
        <v>0</v>
      </c>
    </row>
    <row r="199" spans="1:17" ht="21" customHeight="1" x14ac:dyDescent="0.2">
      <c r="A199" s="141" t="s">
        <v>351</v>
      </c>
      <c r="B199" s="141"/>
      <c r="C199" s="141" t="s">
        <v>352</v>
      </c>
      <c r="D199" s="142"/>
      <c r="E199" s="52">
        <f>'Pay App 8'!E199</f>
        <v>0</v>
      </c>
      <c r="F199" s="45"/>
      <c r="G199" s="65">
        <f>'Pay App 8'!G199+F199</f>
        <v>0</v>
      </c>
      <c r="H199" s="188">
        <f>'Pay App 8'!K199</f>
        <v>0</v>
      </c>
      <c r="I199" s="189"/>
      <c r="J199" s="55"/>
      <c r="K199" s="33">
        <f t="shared" si="4"/>
        <v>0</v>
      </c>
      <c r="L199" s="68">
        <f t="shared" si="7"/>
        <v>0</v>
      </c>
      <c r="M199" s="66">
        <f t="shared" si="5"/>
        <v>0</v>
      </c>
      <c r="N199" s="32">
        <f t="shared" si="6"/>
        <v>0</v>
      </c>
      <c r="O199" s="52">
        <f>'Pay App 8'!O199+'Pay App 8'!P199</f>
        <v>0</v>
      </c>
      <c r="P199" s="45"/>
      <c r="Q199" s="66">
        <f>'Pay App 8'!Q199+N199+P199</f>
        <v>0</v>
      </c>
    </row>
    <row r="200" spans="1:17" ht="21" customHeight="1" x14ac:dyDescent="0.2">
      <c r="A200" s="149" t="s">
        <v>353</v>
      </c>
      <c r="B200" s="149"/>
      <c r="C200" s="149" t="s">
        <v>354</v>
      </c>
      <c r="D200" s="150"/>
      <c r="E200" s="52">
        <f>'Pay App 8'!E200</f>
        <v>0</v>
      </c>
      <c r="F200" s="45"/>
      <c r="G200" s="65">
        <f>'Pay App 8'!G200+F200</f>
        <v>0</v>
      </c>
      <c r="H200" s="188">
        <f>'Pay App 8'!K200</f>
        <v>0</v>
      </c>
      <c r="I200" s="189"/>
      <c r="J200" s="55"/>
      <c r="K200" s="33">
        <f t="shared" si="4"/>
        <v>0</v>
      </c>
      <c r="L200" s="68">
        <f t="shared" si="7"/>
        <v>0</v>
      </c>
      <c r="M200" s="66">
        <f t="shared" si="5"/>
        <v>0</v>
      </c>
      <c r="N200" s="32">
        <f t="shared" si="6"/>
        <v>0</v>
      </c>
      <c r="O200" s="52">
        <f>'Pay App 8'!O200+'Pay App 8'!P200</f>
        <v>0</v>
      </c>
      <c r="P200" s="45"/>
      <c r="Q200" s="66">
        <f>'Pay App 8'!Q200+N200+P200</f>
        <v>0</v>
      </c>
    </row>
    <row r="201" spans="1:17" ht="21" customHeight="1" x14ac:dyDescent="0.2">
      <c r="A201" s="149" t="s">
        <v>355</v>
      </c>
      <c r="B201" s="149"/>
      <c r="C201" s="149" t="s">
        <v>356</v>
      </c>
      <c r="D201" s="150"/>
      <c r="E201" s="52">
        <f>'Pay App 8'!E201</f>
        <v>0</v>
      </c>
      <c r="F201" s="45"/>
      <c r="G201" s="65">
        <f>'Pay App 8'!G201+F201</f>
        <v>0</v>
      </c>
      <c r="H201" s="188">
        <f>'Pay App 8'!K201</f>
        <v>0</v>
      </c>
      <c r="I201" s="189"/>
      <c r="J201" s="55"/>
      <c r="K201" s="33">
        <f t="shared" si="4"/>
        <v>0</v>
      </c>
      <c r="L201" s="68">
        <f t="shared" si="7"/>
        <v>0</v>
      </c>
      <c r="M201" s="66">
        <f t="shared" si="5"/>
        <v>0</v>
      </c>
      <c r="N201" s="32">
        <f t="shared" si="6"/>
        <v>0</v>
      </c>
      <c r="O201" s="52">
        <f>'Pay App 8'!O201+'Pay App 8'!P201</f>
        <v>0</v>
      </c>
      <c r="P201" s="45"/>
      <c r="Q201" s="66">
        <f>'Pay App 8'!Q201+N201+P201</f>
        <v>0</v>
      </c>
    </row>
    <row r="202" spans="1:17" ht="21" customHeight="1" x14ac:dyDescent="0.2">
      <c r="A202" s="149" t="s">
        <v>357</v>
      </c>
      <c r="B202" s="149"/>
      <c r="C202" s="151" t="s">
        <v>358</v>
      </c>
      <c r="D202" s="152"/>
      <c r="E202" s="52">
        <f>'Pay App 8'!E202</f>
        <v>0</v>
      </c>
      <c r="F202" s="45"/>
      <c r="G202" s="65">
        <f>'Pay App 8'!G202+F202</f>
        <v>0</v>
      </c>
      <c r="H202" s="188">
        <f>'Pay App 8'!K202</f>
        <v>0</v>
      </c>
      <c r="I202" s="189"/>
      <c r="J202" s="55"/>
      <c r="K202" s="33">
        <f t="shared" si="4"/>
        <v>0</v>
      </c>
      <c r="L202" s="68">
        <f t="shared" si="7"/>
        <v>0</v>
      </c>
      <c r="M202" s="66">
        <f t="shared" si="5"/>
        <v>0</v>
      </c>
      <c r="N202" s="32">
        <f t="shared" si="6"/>
        <v>0</v>
      </c>
      <c r="O202" s="52">
        <f>'Pay App 8'!O202+'Pay App 8'!P202</f>
        <v>0</v>
      </c>
      <c r="P202" s="45"/>
      <c r="Q202" s="66">
        <f>'Pay App 8'!Q202+N202+P202</f>
        <v>0</v>
      </c>
    </row>
    <row r="203" spans="1:17" ht="21" customHeight="1" x14ac:dyDescent="0.2">
      <c r="A203" s="149" t="s">
        <v>359</v>
      </c>
      <c r="B203" s="149"/>
      <c r="C203" s="151" t="s">
        <v>360</v>
      </c>
      <c r="D203" s="152"/>
      <c r="E203" s="52">
        <f>'Pay App 8'!E203</f>
        <v>0</v>
      </c>
      <c r="F203" s="45"/>
      <c r="G203" s="65">
        <f>'Pay App 8'!G203+F203</f>
        <v>0</v>
      </c>
      <c r="H203" s="188">
        <f>'Pay App 8'!K203</f>
        <v>0</v>
      </c>
      <c r="I203" s="189"/>
      <c r="J203" s="55"/>
      <c r="K203" s="33">
        <f t="shared" si="4"/>
        <v>0</v>
      </c>
      <c r="L203" s="68">
        <f t="shared" si="7"/>
        <v>0</v>
      </c>
      <c r="M203" s="66">
        <f t="shared" si="5"/>
        <v>0</v>
      </c>
      <c r="N203" s="32">
        <f t="shared" si="6"/>
        <v>0</v>
      </c>
      <c r="O203" s="52">
        <f>'Pay App 8'!O203+'Pay App 8'!P203</f>
        <v>0</v>
      </c>
      <c r="P203" s="45"/>
      <c r="Q203" s="66">
        <f>'Pay App 8'!Q203+N203+P203</f>
        <v>0</v>
      </c>
    </row>
    <row r="204" spans="1:17" ht="21" customHeight="1" x14ac:dyDescent="0.2">
      <c r="A204" s="149" t="s">
        <v>361</v>
      </c>
      <c r="B204" s="149"/>
      <c r="C204" s="149" t="s">
        <v>362</v>
      </c>
      <c r="D204" s="150"/>
      <c r="E204" s="52">
        <f>'Pay App 8'!E204</f>
        <v>0</v>
      </c>
      <c r="F204" s="45"/>
      <c r="G204" s="65">
        <f>'Pay App 8'!G204+F204</f>
        <v>0</v>
      </c>
      <c r="H204" s="188">
        <f>'Pay App 8'!K204</f>
        <v>0</v>
      </c>
      <c r="I204" s="189"/>
      <c r="J204" s="55"/>
      <c r="K204" s="33">
        <f t="shared" si="4"/>
        <v>0</v>
      </c>
      <c r="L204" s="68">
        <f t="shared" si="7"/>
        <v>0</v>
      </c>
      <c r="M204" s="66">
        <f t="shared" si="5"/>
        <v>0</v>
      </c>
      <c r="N204" s="32">
        <f t="shared" si="6"/>
        <v>0</v>
      </c>
      <c r="O204" s="52">
        <f>'Pay App 8'!O204+'Pay App 8'!P204</f>
        <v>0</v>
      </c>
      <c r="P204" s="45"/>
      <c r="Q204" s="66">
        <f>'Pay App 8'!Q204+N204+P204</f>
        <v>0</v>
      </c>
    </row>
    <row r="205" spans="1:17" ht="21" customHeight="1" x14ac:dyDescent="0.2">
      <c r="A205" s="149" t="s">
        <v>363</v>
      </c>
      <c r="B205" s="149"/>
      <c r="C205" s="151" t="s">
        <v>364</v>
      </c>
      <c r="D205" s="152"/>
      <c r="E205" s="52">
        <f>'Pay App 8'!E205</f>
        <v>0</v>
      </c>
      <c r="F205" s="45"/>
      <c r="G205" s="65">
        <f>'Pay App 8'!G205+F205</f>
        <v>0</v>
      </c>
      <c r="H205" s="188">
        <f>'Pay App 8'!K205</f>
        <v>0</v>
      </c>
      <c r="I205" s="189"/>
      <c r="J205" s="55"/>
      <c r="K205" s="33">
        <f t="shared" si="4"/>
        <v>0</v>
      </c>
      <c r="L205" s="68">
        <f t="shared" si="7"/>
        <v>0</v>
      </c>
      <c r="M205" s="66">
        <f t="shared" si="5"/>
        <v>0</v>
      </c>
      <c r="N205" s="32">
        <f t="shared" si="6"/>
        <v>0</v>
      </c>
      <c r="O205" s="52">
        <f>'Pay App 8'!O205+'Pay App 8'!P205</f>
        <v>0</v>
      </c>
      <c r="P205" s="45"/>
      <c r="Q205" s="66">
        <f>'Pay App 8'!Q205+N205+P205</f>
        <v>0</v>
      </c>
    </row>
    <row r="206" spans="1:17" ht="21" customHeight="1" x14ac:dyDescent="0.2">
      <c r="A206" s="141" t="s">
        <v>365</v>
      </c>
      <c r="B206" s="141"/>
      <c r="C206" s="141" t="s">
        <v>366</v>
      </c>
      <c r="D206" s="142"/>
      <c r="E206" s="52">
        <f>'Pay App 8'!E206</f>
        <v>0</v>
      </c>
      <c r="F206" s="45"/>
      <c r="G206" s="65">
        <f>'Pay App 8'!G206+F206</f>
        <v>0</v>
      </c>
      <c r="H206" s="188">
        <f>'Pay App 8'!K206</f>
        <v>0</v>
      </c>
      <c r="I206" s="189"/>
      <c r="J206" s="55"/>
      <c r="K206" s="33">
        <f t="shared" si="4"/>
        <v>0</v>
      </c>
      <c r="L206" s="68">
        <f t="shared" si="7"/>
        <v>0</v>
      </c>
      <c r="M206" s="66">
        <f t="shared" si="5"/>
        <v>0</v>
      </c>
      <c r="N206" s="32">
        <f t="shared" si="6"/>
        <v>0</v>
      </c>
      <c r="O206" s="52">
        <f>'Pay App 8'!O206+'Pay App 8'!P206</f>
        <v>0</v>
      </c>
      <c r="P206" s="45"/>
      <c r="Q206" s="66">
        <f>'Pay App 8'!Q206+N206+P206</f>
        <v>0</v>
      </c>
    </row>
    <row r="207" spans="1:17" ht="21" customHeight="1" x14ac:dyDescent="0.2">
      <c r="A207" s="149" t="s">
        <v>367</v>
      </c>
      <c r="B207" s="149"/>
      <c r="C207" s="149" t="s">
        <v>368</v>
      </c>
      <c r="D207" s="150"/>
      <c r="E207" s="52">
        <f>'Pay App 8'!E207</f>
        <v>0</v>
      </c>
      <c r="F207" s="45"/>
      <c r="G207" s="65">
        <f>'Pay App 8'!G207+F207</f>
        <v>0</v>
      </c>
      <c r="H207" s="188">
        <f>'Pay App 8'!K207</f>
        <v>0</v>
      </c>
      <c r="I207" s="189"/>
      <c r="J207" s="55"/>
      <c r="K207" s="33">
        <f t="shared" si="4"/>
        <v>0</v>
      </c>
      <c r="L207" s="68">
        <f t="shared" si="7"/>
        <v>0</v>
      </c>
      <c r="M207" s="66">
        <f t="shared" si="5"/>
        <v>0</v>
      </c>
      <c r="N207" s="32">
        <f t="shared" si="6"/>
        <v>0</v>
      </c>
      <c r="O207" s="52">
        <f>'Pay App 8'!O207+'Pay App 8'!P207</f>
        <v>0</v>
      </c>
      <c r="P207" s="45"/>
      <c r="Q207" s="66">
        <f>'Pay App 8'!Q207+N207+P207</f>
        <v>0</v>
      </c>
    </row>
    <row r="208" spans="1:17" ht="21" customHeight="1" x14ac:dyDescent="0.2">
      <c r="A208" s="141" t="s">
        <v>369</v>
      </c>
      <c r="B208" s="141"/>
      <c r="C208" s="141" t="s">
        <v>370</v>
      </c>
      <c r="D208" s="142"/>
      <c r="E208" s="52">
        <f>'Pay App 8'!E208</f>
        <v>0</v>
      </c>
      <c r="F208" s="45"/>
      <c r="G208" s="65">
        <f>'Pay App 8'!G208+F208</f>
        <v>0</v>
      </c>
      <c r="H208" s="188">
        <f>'Pay App 8'!K208</f>
        <v>0</v>
      </c>
      <c r="I208" s="189"/>
      <c r="J208" s="55"/>
      <c r="K208" s="33">
        <f t="shared" si="4"/>
        <v>0</v>
      </c>
      <c r="L208" s="68">
        <f t="shared" si="7"/>
        <v>0</v>
      </c>
      <c r="M208" s="66">
        <f t="shared" si="5"/>
        <v>0</v>
      </c>
      <c r="N208" s="32">
        <f t="shared" si="6"/>
        <v>0</v>
      </c>
      <c r="O208" s="52">
        <f>'Pay App 8'!O208+'Pay App 8'!P208</f>
        <v>0</v>
      </c>
      <c r="P208" s="45"/>
      <c r="Q208" s="66">
        <f>'Pay App 8'!Q208+N208+P208</f>
        <v>0</v>
      </c>
    </row>
    <row r="209" spans="1:17" ht="21" customHeight="1" x14ac:dyDescent="0.2">
      <c r="A209" s="149" t="s">
        <v>371</v>
      </c>
      <c r="B209" s="149"/>
      <c r="C209" s="149" t="s">
        <v>372</v>
      </c>
      <c r="D209" s="150"/>
      <c r="E209" s="52">
        <f>'Pay App 8'!E209</f>
        <v>0</v>
      </c>
      <c r="F209" s="45"/>
      <c r="G209" s="65">
        <f>'Pay App 8'!G209+F209</f>
        <v>0</v>
      </c>
      <c r="H209" s="188">
        <f>'Pay App 8'!K209</f>
        <v>0</v>
      </c>
      <c r="I209" s="189"/>
      <c r="J209" s="55"/>
      <c r="K209" s="33">
        <f t="shared" si="4"/>
        <v>0</v>
      </c>
      <c r="L209" s="68">
        <f t="shared" si="7"/>
        <v>0</v>
      </c>
      <c r="M209" s="66">
        <f t="shared" si="5"/>
        <v>0</v>
      </c>
      <c r="N209" s="32">
        <f t="shared" si="6"/>
        <v>0</v>
      </c>
      <c r="O209" s="52">
        <f>'Pay App 8'!O209+'Pay App 8'!P209</f>
        <v>0</v>
      </c>
      <c r="P209" s="45"/>
      <c r="Q209" s="66">
        <f>'Pay App 8'!Q209+N209+P209</f>
        <v>0</v>
      </c>
    </row>
    <row r="210" spans="1:17" ht="21" customHeight="1" x14ac:dyDescent="0.2">
      <c r="A210" s="149" t="s">
        <v>373</v>
      </c>
      <c r="B210" s="149"/>
      <c r="C210" s="151" t="s">
        <v>374</v>
      </c>
      <c r="D210" s="152"/>
      <c r="E210" s="52">
        <f>'Pay App 8'!E210</f>
        <v>0</v>
      </c>
      <c r="F210" s="45"/>
      <c r="G210" s="65">
        <f>'Pay App 8'!G210+F210</f>
        <v>0</v>
      </c>
      <c r="H210" s="188">
        <f>'Pay App 8'!K210</f>
        <v>0</v>
      </c>
      <c r="I210" s="189"/>
      <c r="J210" s="55"/>
      <c r="K210" s="33">
        <f t="shared" si="4"/>
        <v>0</v>
      </c>
      <c r="L210" s="68">
        <f t="shared" si="7"/>
        <v>0</v>
      </c>
      <c r="M210" s="66">
        <f t="shared" si="5"/>
        <v>0</v>
      </c>
      <c r="N210" s="32">
        <f t="shared" si="6"/>
        <v>0</v>
      </c>
      <c r="O210" s="52">
        <f>'Pay App 8'!O210+'Pay App 8'!P210</f>
        <v>0</v>
      </c>
      <c r="P210" s="45"/>
      <c r="Q210" s="66">
        <f>'Pay App 8'!Q210+N210+P210</f>
        <v>0</v>
      </c>
    </row>
    <row r="211" spans="1:17" ht="21" customHeight="1" x14ac:dyDescent="0.2">
      <c r="A211" s="149" t="s">
        <v>375</v>
      </c>
      <c r="B211" s="149"/>
      <c r="C211" s="149" t="s">
        <v>376</v>
      </c>
      <c r="D211" s="150"/>
      <c r="E211" s="52">
        <f>'Pay App 8'!E211</f>
        <v>0</v>
      </c>
      <c r="F211" s="45"/>
      <c r="G211" s="65">
        <f>'Pay App 8'!G211+F211</f>
        <v>0</v>
      </c>
      <c r="H211" s="188">
        <f>'Pay App 8'!K211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8'!O211+'Pay App 8'!P211</f>
        <v>0</v>
      </c>
      <c r="P211" s="45"/>
      <c r="Q211" s="66">
        <f>'Pay App 8'!Q211+N211+P211</f>
        <v>0</v>
      </c>
    </row>
    <row r="212" spans="1:17" ht="21" customHeight="1" x14ac:dyDescent="0.2">
      <c r="A212" s="149" t="s">
        <v>377</v>
      </c>
      <c r="B212" s="149"/>
      <c r="C212" s="151" t="s">
        <v>378</v>
      </c>
      <c r="D212" s="152"/>
      <c r="E212" s="52">
        <f>'Pay App 8'!E212</f>
        <v>0</v>
      </c>
      <c r="F212" s="45"/>
      <c r="G212" s="65">
        <f>'Pay App 8'!G212+F212</f>
        <v>0</v>
      </c>
      <c r="H212" s="188">
        <f>'Pay App 8'!K212</f>
        <v>0</v>
      </c>
      <c r="I212" s="189"/>
      <c r="J212" s="55"/>
      <c r="K212" s="33">
        <f t="shared" si="8"/>
        <v>0</v>
      </c>
      <c r="L212" s="68">
        <f t="shared" ref="L212:L241" si="11">IF(ISERROR(K212/G212),0,K212/G212)</f>
        <v>0</v>
      </c>
      <c r="M212" s="66">
        <f t="shared" si="9"/>
        <v>0</v>
      </c>
      <c r="N212" s="32">
        <f t="shared" si="10"/>
        <v>0</v>
      </c>
      <c r="O212" s="52">
        <f>'Pay App 8'!O212+'Pay App 8'!P212</f>
        <v>0</v>
      </c>
      <c r="P212" s="45"/>
      <c r="Q212" s="66">
        <f>'Pay App 8'!Q212+N212+P212</f>
        <v>0</v>
      </c>
    </row>
    <row r="213" spans="1:17" ht="21" customHeight="1" x14ac:dyDescent="0.2">
      <c r="A213" s="141" t="s">
        <v>379</v>
      </c>
      <c r="B213" s="141"/>
      <c r="C213" s="141" t="s">
        <v>380</v>
      </c>
      <c r="D213" s="142"/>
      <c r="E213" s="52">
        <f>'Pay App 8'!E213</f>
        <v>0</v>
      </c>
      <c r="F213" s="45"/>
      <c r="G213" s="65">
        <f>'Pay App 8'!G213+F213</f>
        <v>0</v>
      </c>
      <c r="H213" s="188">
        <f>'Pay App 8'!K213</f>
        <v>0</v>
      </c>
      <c r="I213" s="189"/>
      <c r="J213" s="55"/>
      <c r="K213" s="33">
        <f t="shared" si="8"/>
        <v>0</v>
      </c>
      <c r="L213" s="68">
        <f t="shared" si="11"/>
        <v>0</v>
      </c>
      <c r="M213" s="66">
        <f t="shared" si="9"/>
        <v>0</v>
      </c>
      <c r="N213" s="32">
        <f t="shared" si="10"/>
        <v>0</v>
      </c>
      <c r="O213" s="52">
        <f>'Pay App 8'!O213+'Pay App 8'!P213</f>
        <v>0</v>
      </c>
      <c r="P213" s="45"/>
      <c r="Q213" s="66">
        <f>'Pay App 8'!Q213+N213+P213</f>
        <v>0</v>
      </c>
    </row>
    <row r="214" spans="1:17" ht="21" customHeight="1" x14ac:dyDescent="0.2">
      <c r="A214" s="149" t="s">
        <v>381</v>
      </c>
      <c r="B214" s="149"/>
      <c r="C214" s="151" t="s">
        <v>382</v>
      </c>
      <c r="D214" s="152"/>
      <c r="E214" s="52">
        <f>'Pay App 8'!E214</f>
        <v>0</v>
      </c>
      <c r="F214" s="45"/>
      <c r="G214" s="65">
        <f>'Pay App 8'!G214+F214</f>
        <v>0</v>
      </c>
      <c r="H214" s="188">
        <f>'Pay App 8'!K214</f>
        <v>0</v>
      </c>
      <c r="I214" s="189"/>
      <c r="J214" s="55"/>
      <c r="K214" s="33">
        <f t="shared" si="8"/>
        <v>0</v>
      </c>
      <c r="L214" s="68">
        <f t="shared" si="11"/>
        <v>0</v>
      </c>
      <c r="M214" s="66">
        <f t="shared" si="9"/>
        <v>0</v>
      </c>
      <c r="N214" s="32">
        <f t="shared" si="10"/>
        <v>0</v>
      </c>
      <c r="O214" s="52">
        <f>'Pay App 8'!O214+'Pay App 8'!P214</f>
        <v>0</v>
      </c>
      <c r="P214" s="45"/>
      <c r="Q214" s="66">
        <f>'Pay App 8'!Q214+N214+P214</f>
        <v>0</v>
      </c>
    </row>
    <row r="215" spans="1:17" ht="21" customHeight="1" x14ac:dyDescent="0.2">
      <c r="A215" s="149" t="s">
        <v>383</v>
      </c>
      <c r="B215" s="149"/>
      <c r="C215" s="149" t="s">
        <v>384</v>
      </c>
      <c r="D215" s="150"/>
      <c r="E215" s="52">
        <f>'Pay App 8'!E215</f>
        <v>0</v>
      </c>
      <c r="F215" s="45"/>
      <c r="G215" s="65">
        <f>'Pay App 8'!G215+F215</f>
        <v>0</v>
      </c>
      <c r="H215" s="188">
        <f>'Pay App 8'!K215</f>
        <v>0</v>
      </c>
      <c r="I215" s="189"/>
      <c r="J215" s="55"/>
      <c r="K215" s="33">
        <f t="shared" si="8"/>
        <v>0</v>
      </c>
      <c r="L215" s="68">
        <f t="shared" si="11"/>
        <v>0</v>
      </c>
      <c r="M215" s="66">
        <f t="shared" si="9"/>
        <v>0</v>
      </c>
      <c r="N215" s="32">
        <f t="shared" si="10"/>
        <v>0</v>
      </c>
      <c r="O215" s="52">
        <f>'Pay App 8'!O215+'Pay App 8'!P215</f>
        <v>0</v>
      </c>
      <c r="P215" s="45"/>
      <c r="Q215" s="66">
        <f>'Pay App 8'!Q215+N215+P215</f>
        <v>0</v>
      </c>
    </row>
    <row r="216" spans="1:17" ht="21" customHeight="1" x14ac:dyDescent="0.2">
      <c r="A216" s="149" t="s">
        <v>385</v>
      </c>
      <c r="B216" s="149"/>
      <c r="C216" s="149" t="s">
        <v>386</v>
      </c>
      <c r="D216" s="150"/>
      <c r="E216" s="52">
        <f>'Pay App 8'!E216</f>
        <v>0</v>
      </c>
      <c r="F216" s="45"/>
      <c r="G216" s="65">
        <f>'Pay App 8'!G216+F216</f>
        <v>0</v>
      </c>
      <c r="H216" s="188">
        <f>'Pay App 8'!K216</f>
        <v>0</v>
      </c>
      <c r="I216" s="189"/>
      <c r="J216" s="55"/>
      <c r="K216" s="33">
        <f t="shared" si="8"/>
        <v>0</v>
      </c>
      <c r="L216" s="68">
        <f t="shared" si="11"/>
        <v>0</v>
      </c>
      <c r="M216" s="66">
        <f t="shared" si="9"/>
        <v>0</v>
      </c>
      <c r="N216" s="32">
        <f t="shared" si="10"/>
        <v>0</v>
      </c>
      <c r="O216" s="52">
        <f>'Pay App 8'!O216+'Pay App 8'!P216</f>
        <v>0</v>
      </c>
      <c r="P216" s="45"/>
      <c r="Q216" s="66">
        <f>'Pay App 8'!Q216+N216+P216</f>
        <v>0</v>
      </c>
    </row>
    <row r="217" spans="1:17" ht="21" customHeight="1" x14ac:dyDescent="0.2">
      <c r="A217" s="149" t="s">
        <v>387</v>
      </c>
      <c r="B217" s="149"/>
      <c r="C217" s="149" t="s">
        <v>388</v>
      </c>
      <c r="D217" s="150"/>
      <c r="E217" s="52">
        <f>'Pay App 8'!E217</f>
        <v>0</v>
      </c>
      <c r="F217" s="45"/>
      <c r="G217" s="65">
        <f>'Pay App 8'!G217+F217</f>
        <v>0</v>
      </c>
      <c r="H217" s="188">
        <f>'Pay App 8'!K217</f>
        <v>0</v>
      </c>
      <c r="I217" s="189"/>
      <c r="J217" s="55"/>
      <c r="K217" s="33">
        <f t="shared" si="8"/>
        <v>0</v>
      </c>
      <c r="L217" s="68">
        <f t="shared" si="11"/>
        <v>0</v>
      </c>
      <c r="M217" s="66">
        <f>G217-K217</f>
        <v>0</v>
      </c>
      <c r="N217" s="32">
        <f t="shared" si="10"/>
        <v>0</v>
      </c>
      <c r="O217" s="52">
        <f>'Pay App 8'!O217+'Pay App 8'!P217</f>
        <v>0</v>
      </c>
      <c r="P217" s="45"/>
      <c r="Q217" s="66">
        <f>'Pay App 8'!Q217+N217+P217</f>
        <v>0</v>
      </c>
    </row>
    <row r="218" spans="1:17" ht="21" customHeight="1" x14ac:dyDescent="0.2">
      <c r="A218" s="149" t="s">
        <v>389</v>
      </c>
      <c r="B218" s="149"/>
      <c r="C218" s="151" t="s">
        <v>390</v>
      </c>
      <c r="D218" s="152"/>
      <c r="E218" s="52">
        <f>'Pay App 8'!E218</f>
        <v>0</v>
      </c>
      <c r="F218" s="45"/>
      <c r="G218" s="65">
        <f>'Pay App 8'!G218+F218</f>
        <v>0</v>
      </c>
      <c r="H218" s="188">
        <f>'Pay App 8'!K218</f>
        <v>0</v>
      </c>
      <c r="I218" s="189"/>
      <c r="J218" s="55"/>
      <c r="K218" s="33">
        <f t="shared" si="8"/>
        <v>0</v>
      </c>
      <c r="L218" s="68">
        <f t="shared" si="11"/>
        <v>0</v>
      </c>
      <c r="M218" s="66">
        <f t="shared" si="9"/>
        <v>0</v>
      </c>
      <c r="N218" s="32">
        <f t="shared" si="10"/>
        <v>0</v>
      </c>
      <c r="O218" s="52">
        <f>'Pay App 8'!O218+'Pay App 8'!P218</f>
        <v>0</v>
      </c>
      <c r="P218" s="45"/>
      <c r="Q218" s="66">
        <f>'Pay App 8'!Q218+N218+P218</f>
        <v>0</v>
      </c>
    </row>
    <row r="219" spans="1:17" ht="21" customHeight="1" x14ac:dyDescent="0.2">
      <c r="A219" s="141" t="s">
        <v>391</v>
      </c>
      <c r="B219" s="141"/>
      <c r="C219" s="141" t="s">
        <v>392</v>
      </c>
      <c r="D219" s="142"/>
      <c r="E219" s="52">
        <f>'Pay App 8'!E219</f>
        <v>0</v>
      </c>
      <c r="F219" s="45"/>
      <c r="G219" s="65">
        <f>'Pay App 8'!G219+F219</f>
        <v>0</v>
      </c>
      <c r="H219" s="188">
        <f>'Pay App 8'!K219</f>
        <v>0</v>
      </c>
      <c r="I219" s="189"/>
      <c r="J219" s="55"/>
      <c r="K219" s="33">
        <f t="shared" si="8"/>
        <v>0</v>
      </c>
      <c r="L219" s="68">
        <f t="shared" si="11"/>
        <v>0</v>
      </c>
      <c r="M219" s="66">
        <f t="shared" si="9"/>
        <v>0</v>
      </c>
      <c r="N219" s="32">
        <f t="shared" si="10"/>
        <v>0</v>
      </c>
      <c r="O219" s="52">
        <f>'Pay App 8'!O219+'Pay App 8'!P219</f>
        <v>0</v>
      </c>
      <c r="P219" s="45"/>
      <c r="Q219" s="66">
        <f>'Pay App 8'!Q219+N219+P219</f>
        <v>0</v>
      </c>
    </row>
    <row r="220" spans="1:17" ht="21" customHeight="1" x14ac:dyDescent="0.2">
      <c r="A220" s="149" t="s">
        <v>393</v>
      </c>
      <c r="B220" s="149"/>
      <c r="C220" s="149" t="s">
        <v>394</v>
      </c>
      <c r="D220" s="150"/>
      <c r="E220" s="52">
        <f>'Pay App 8'!E220</f>
        <v>0</v>
      </c>
      <c r="F220" s="45"/>
      <c r="G220" s="65">
        <f>'Pay App 8'!G220+F220</f>
        <v>0</v>
      </c>
      <c r="H220" s="188">
        <f>'Pay App 8'!K220</f>
        <v>0</v>
      </c>
      <c r="I220" s="189"/>
      <c r="J220" s="55"/>
      <c r="K220" s="33">
        <f t="shared" si="8"/>
        <v>0</v>
      </c>
      <c r="L220" s="68">
        <f t="shared" si="11"/>
        <v>0</v>
      </c>
      <c r="M220" s="66">
        <f t="shared" si="9"/>
        <v>0</v>
      </c>
      <c r="N220" s="32">
        <f t="shared" si="10"/>
        <v>0</v>
      </c>
      <c r="O220" s="52">
        <f>'Pay App 8'!O220+'Pay App 8'!P220</f>
        <v>0</v>
      </c>
      <c r="P220" s="45"/>
      <c r="Q220" s="66">
        <f>'Pay App 8'!Q220+N220+P220</f>
        <v>0</v>
      </c>
    </row>
    <row r="221" spans="1:17" ht="21" customHeight="1" x14ac:dyDescent="0.2">
      <c r="A221" s="141" t="s">
        <v>395</v>
      </c>
      <c r="B221" s="141"/>
      <c r="C221" s="141" t="s">
        <v>396</v>
      </c>
      <c r="D221" s="142"/>
      <c r="E221" s="52">
        <f>'Pay App 8'!E221</f>
        <v>0</v>
      </c>
      <c r="F221" s="45"/>
      <c r="G221" s="65">
        <f>'Pay App 8'!G221+F221</f>
        <v>0</v>
      </c>
      <c r="H221" s="188">
        <f>'Pay App 8'!K221</f>
        <v>0</v>
      </c>
      <c r="I221" s="189"/>
      <c r="J221" s="55"/>
      <c r="K221" s="33">
        <f t="shared" si="8"/>
        <v>0</v>
      </c>
      <c r="L221" s="68">
        <f t="shared" si="11"/>
        <v>0</v>
      </c>
      <c r="M221" s="66">
        <f t="shared" si="9"/>
        <v>0</v>
      </c>
      <c r="N221" s="32">
        <f t="shared" si="10"/>
        <v>0</v>
      </c>
      <c r="O221" s="52">
        <f>'Pay App 8'!O221+'Pay App 8'!P221</f>
        <v>0</v>
      </c>
      <c r="P221" s="45"/>
      <c r="Q221" s="66">
        <f>'Pay App 8'!Q221+N221+P221</f>
        <v>0</v>
      </c>
    </row>
    <row r="222" spans="1:17" ht="21" customHeight="1" x14ac:dyDescent="0.2">
      <c r="A222" s="149" t="s">
        <v>397</v>
      </c>
      <c r="B222" s="149"/>
      <c r="C222" s="149" t="s">
        <v>398</v>
      </c>
      <c r="D222" s="150"/>
      <c r="E222" s="52">
        <f>'Pay App 8'!E222</f>
        <v>0</v>
      </c>
      <c r="F222" s="45"/>
      <c r="G222" s="65">
        <f>'Pay App 8'!G222+F222</f>
        <v>0</v>
      </c>
      <c r="H222" s="188">
        <f>'Pay App 8'!K222</f>
        <v>0</v>
      </c>
      <c r="I222" s="189"/>
      <c r="J222" s="55"/>
      <c r="K222" s="33">
        <f t="shared" si="8"/>
        <v>0</v>
      </c>
      <c r="L222" s="68">
        <f t="shared" si="11"/>
        <v>0</v>
      </c>
      <c r="M222" s="66">
        <f t="shared" si="9"/>
        <v>0</v>
      </c>
      <c r="N222" s="32">
        <f t="shared" si="10"/>
        <v>0</v>
      </c>
      <c r="O222" s="52">
        <f>'Pay App 8'!O222+'Pay App 8'!P222</f>
        <v>0</v>
      </c>
      <c r="P222" s="45"/>
      <c r="Q222" s="66">
        <f>'Pay App 8'!Q222+N222+P222</f>
        <v>0</v>
      </c>
    </row>
    <row r="223" spans="1:17" ht="21" customHeight="1" x14ac:dyDescent="0.2">
      <c r="A223" s="149" t="s">
        <v>399</v>
      </c>
      <c r="B223" s="149"/>
      <c r="C223" s="149" t="s">
        <v>400</v>
      </c>
      <c r="D223" s="150"/>
      <c r="E223" s="52">
        <f>'Pay App 8'!E223</f>
        <v>0</v>
      </c>
      <c r="F223" s="45"/>
      <c r="G223" s="65">
        <f>'Pay App 8'!G223+F223</f>
        <v>0</v>
      </c>
      <c r="H223" s="188">
        <f>'Pay App 8'!K223</f>
        <v>0</v>
      </c>
      <c r="I223" s="189"/>
      <c r="J223" s="55"/>
      <c r="K223" s="33">
        <f t="shared" si="8"/>
        <v>0</v>
      </c>
      <c r="L223" s="68">
        <f t="shared" si="11"/>
        <v>0</v>
      </c>
      <c r="M223" s="66">
        <f t="shared" si="9"/>
        <v>0</v>
      </c>
      <c r="N223" s="32">
        <f t="shared" si="10"/>
        <v>0</v>
      </c>
      <c r="O223" s="52">
        <f>'Pay App 8'!O223+'Pay App 8'!P223</f>
        <v>0</v>
      </c>
      <c r="P223" s="45"/>
      <c r="Q223" s="66">
        <f>'Pay App 8'!Q223+N223+P223</f>
        <v>0</v>
      </c>
    </row>
    <row r="224" spans="1:17" ht="21" customHeight="1" x14ac:dyDescent="0.2">
      <c r="A224" s="149" t="s">
        <v>401</v>
      </c>
      <c r="B224" s="149"/>
      <c r="C224" s="149" t="s">
        <v>402</v>
      </c>
      <c r="D224" s="150"/>
      <c r="E224" s="52">
        <f>'Pay App 8'!E224</f>
        <v>0</v>
      </c>
      <c r="F224" s="45"/>
      <c r="G224" s="65">
        <f>'Pay App 8'!G224+F224</f>
        <v>0</v>
      </c>
      <c r="H224" s="188">
        <f>'Pay App 8'!K224</f>
        <v>0</v>
      </c>
      <c r="I224" s="189"/>
      <c r="J224" s="55"/>
      <c r="K224" s="33">
        <f t="shared" si="8"/>
        <v>0</v>
      </c>
      <c r="L224" s="68">
        <f t="shared" si="11"/>
        <v>0</v>
      </c>
      <c r="M224" s="66">
        <f t="shared" si="9"/>
        <v>0</v>
      </c>
      <c r="N224" s="32">
        <f t="shared" si="10"/>
        <v>0</v>
      </c>
      <c r="O224" s="52">
        <f>'Pay App 8'!O224+'Pay App 8'!P224</f>
        <v>0</v>
      </c>
      <c r="P224" s="45"/>
      <c r="Q224" s="66">
        <f>'Pay App 8'!Q224+N224+P224</f>
        <v>0</v>
      </c>
    </row>
    <row r="225" spans="1:17" ht="21" customHeight="1" x14ac:dyDescent="0.2">
      <c r="A225" s="149" t="s">
        <v>403</v>
      </c>
      <c r="B225" s="149"/>
      <c r="C225" s="149" t="s">
        <v>404</v>
      </c>
      <c r="D225" s="150"/>
      <c r="E225" s="52">
        <f>'Pay App 8'!E225</f>
        <v>0</v>
      </c>
      <c r="F225" s="45"/>
      <c r="G225" s="65">
        <f>'Pay App 8'!G225+F225</f>
        <v>0</v>
      </c>
      <c r="H225" s="188">
        <f>'Pay App 8'!K225</f>
        <v>0</v>
      </c>
      <c r="I225" s="189"/>
      <c r="J225" s="55"/>
      <c r="K225" s="33">
        <f t="shared" si="8"/>
        <v>0</v>
      </c>
      <c r="L225" s="68">
        <f t="shared" si="11"/>
        <v>0</v>
      </c>
      <c r="M225" s="66">
        <f t="shared" si="9"/>
        <v>0</v>
      </c>
      <c r="N225" s="32">
        <f t="shared" si="10"/>
        <v>0</v>
      </c>
      <c r="O225" s="52">
        <f>'Pay App 8'!O225+'Pay App 8'!P225</f>
        <v>0</v>
      </c>
      <c r="P225" s="45"/>
      <c r="Q225" s="66">
        <f>'Pay App 8'!Q225+N225+P225</f>
        <v>0</v>
      </c>
    </row>
    <row r="226" spans="1:17" ht="21" customHeight="1" x14ac:dyDescent="0.2">
      <c r="A226" s="141" t="s">
        <v>405</v>
      </c>
      <c r="B226" s="141"/>
      <c r="C226" s="141" t="s">
        <v>406</v>
      </c>
      <c r="D226" s="142"/>
      <c r="E226" s="52">
        <f>'Pay App 8'!E226</f>
        <v>0</v>
      </c>
      <c r="F226" s="45"/>
      <c r="G226" s="65">
        <f>'Pay App 8'!G226+F226</f>
        <v>0</v>
      </c>
      <c r="H226" s="188">
        <f>'Pay App 8'!K226</f>
        <v>0</v>
      </c>
      <c r="I226" s="189"/>
      <c r="J226" s="55"/>
      <c r="K226" s="33">
        <f t="shared" si="8"/>
        <v>0</v>
      </c>
      <c r="L226" s="68">
        <f t="shared" si="11"/>
        <v>0</v>
      </c>
      <c r="M226" s="66">
        <f t="shared" si="9"/>
        <v>0</v>
      </c>
      <c r="N226" s="32">
        <f t="shared" si="10"/>
        <v>0</v>
      </c>
      <c r="O226" s="52">
        <f>'Pay App 8'!O226+'Pay App 8'!P226</f>
        <v>0</v>
      </c>
      <c r="P226" s="45"/>
      <c r="Q226" s="66">
        <f>'Pay App 8'!Q226+N226+P226</f>
        <v>0</v>
      </c>
    </row>
    <row r="227" spans="1:17" ht="21" customHeight="1" x14ac:dyDescent="0.2">
      <c r="A227" s="149" t="s">
        <v>407</v>
      </c>
      <c r="B227" s="149"/>
      <c r="C227" s="149" t="s">
        <v>408</v>
      </c>
      <c r="D227" s="150"/>
      <c r="E227" s="52">
        <f>'Pay App 8'!E227</f>
        <v>0</v>
      </c>
      <c r="F227" s="45"/>
      <c r="G227" s="65">
        <f>'Pay App 8'!G227+F227</f>
        <v>0</v>
      </c>
      <c r="H227" s="188">
        <f>'Pay App 8'!K227</f>
        <v>0</v>
      </c>
      <c r="I227" s="189"/>
      <c r="J227" s="55"/>
      <c r="K227" s="33">
        <f t="shared" si="8"/>
        <v>0</v>
      </c>
      <c r="L227" s="68">
        <f t="shared" si="11"/>
        <v>0</v>
      </c>
      <c r="M227" s="66">
        <f t="shared" si="9"/>
        <v>0</v>
      </c>
      <c r="N227" s="32">
        <f t="shared" si="10"/>
        <v>0</v>
      </c>
      <c r="O227" s="52">
        <f>'Pay App 8'!O227+'Pay App 8'!P227</f>
        <v>0</v>
      </c>
      <c r="P227" s="45"/>
      <c r="Q227" s="66">
        <f>'Pay App 8'!Q227+N227+P227</f>
        <v>0</v>
      </c>
    </row>
    <row r="228" spans="1:17" ht="21" customHeight="1" x14ac:dyDescent="0.2">
      <c r="A228" s="149" t="s">
        <v>409</v>
      </c>
      <c r="B228" s="149"/>
      <c r="C228" s="149" t="s">
        <v>410</v>
      </c>
      <c r="D228" s="150"/>
      <c r="E228" s="52">
        <f>'Pay App 8'!E228</f>
        <v>0</v>
      </c>
      <c r="F228" s="45"/>
      <c r="G228" s="65">
        <f>'Pay App 8'!G228+F228</f>
        <v>0</v>
      </c>
      <c r="H228" s="188">
        <f>'Pay App 8'!K228</f>
        <v>0</v>
      </c>
      <c r="I228" s="189"/>
      <c r="J228" s="55"/>
      <c r="K228" s="33">
        <f t="shared" si="8"/>
        <v>0</v>
      </c>
      <c r="L228" s="68">
        <f t="shared" si="11"/>
        <v>0</v>
      </c>
      <c r="M228" s="66">
        <f t="shared" si="9"/>
        <v>0</v>
      </c>
      <c r="N228" s="32">
        <f t="shared" si="10"/>
        <v>0</v>
      </c>
      <c r="O228" s="52">
        <f>'Pay App 8'!O228+'Pay App 8'!P228</f>
        <v>0</v>
      </c>
      <c r="P228" s="45"/>
      <c r="Q228" s="66">
        <f>'Pay App 8'!Q228+N228+P228</f>
        <v>0</v>
      </c>
    </row>
    <row r="229" spans="1:17" ht="21" customHeight="1" x14ac:dyDescent="0.2">
      <c r="A229" s="149" t="s">
        <v>411</v>
      </c>
      <c r="B229" s="149"/>
      <c r="C229" s="149" t="s">
        <v>412</v>
      </c>
      <c r="D229" s="150"/>
      <c r="E229" s="52">
        <f>'Pay App 8'!E229</f>
        <v>0</v>
      </c>
      <c r="F229" s="45"/>
      <c r="G229" s="65">
        <f>'Pay App 8'!G229+F229</f>
        <v>0</v>
      </c>
      <c r="H229" s="188">
        <f>'Pay App 8'!K229</f>
        <v>0</v>
      </c>
      <c r="I229" s="189"/>
      <c r="J229" s="55"/>
      <c r="K229" s="33">
        <f t="shared" si="8"/>
        <v>0</v>
      </c>
      <c r="L229" s="68">
        <f t="shared" si="11"/>
        <v>0</v>
      </c>
      <c r="M229" s="66">
        <f t="shared" si="9"/>
        <v>0</v>
      </c>
      <c r="N229" s="32">
        <f t="shared" si="10"/>
        <v>0</v>
      </c>
      <c r="O229" s="52">
        <f>'Pay App 8'!O229+'Pay App 8'!P229</f>
        <v>0</v>
      </c>
      <c r="P229" s="45"/>
      <c r="Q229" s="66">
        <f>'Pay App 8'!Q229+N229+P229</f>
        <v>0</v>
      </c>
    </row>
    <row r="230" spans="1:17" ht="21" customHeight="1" x14ac:dyDescent="0.2">
      <c r="A230" s="149" t="s">
        <v>413</v>
      </c>
      <c r="B230" s="149"/>
      <c r="C230" s="149" t="s">
        <v>414</v>
      </c>
      <c r="D230" s="150"/>
      <c r="E230" s="52">
        <f>'Pay App 8'!E230</f>
        <v>0</v>
      </c>
      <c r="F230" s="45"/>
      <c r="G230" s="65">
        <f>'Pay App 8'!G230+F230</f>
        <v>0</v>
      </c>
      <c r="H230" s="188">
        <f>'Pay App 8'!K230</f>
        <v>0</v>
      </c>
      <c r="I230" s="189"/>
      <c r="J230" s="55"/>
      <c r="K230" s="33">
        <f t="shared" si="8"/>
        <v>0</v>
      </c>
      <c r="L230" s="68">
        <f t="shared" si="11"/>
        <v>0</v>
      </c>
      <c r="M230" s="66">
        <f t="shared" si="9"/>
        <v>0</v>
      </c>
      <c r="N230" s="32">
        <f t="shared" si="10"/>
        <v>0</v>
      </c>
      <c r="O230" s="52">
        <f>'Pay App 8'!O230+'Pay App 8'!P230</f>
        <v>0</v>
      </c>
      <c r="P230" s="45"/>
      <c r="Q230" s="66">
        <f>'Pay App 8'!Q230+N230+P230</f>
        <v>0</v>
      </c>
    </row>
    <row r="231" spans="1:17" ht="21" customHeight="1" x14ac:dyDescent="0.2">
      <c r="A231" s="149" t="s">
        <v>415</v>
      </c>
      <c r="B231" s="149"/>
      <c r="C231" s="149" t="s">
        <v>416</v>
      </c>
      <c r="D231" s="150"/>
      <c r="E231" s="52">
        <f>'Pay App 8'!E231</f>
        <v>0</v>
      </c>
      <c r="F231" s="45"/>
      <c r="G231" s="65">
        <f>'Pay App 8'!G231+F231</f>
        <v>0</v>
      </c>
      <c r="H231" s="188">
        <f>'Pay App 8'!K231</f>
        <v>0</v>
      </c>
      <c r="I231" s="189"/>
      <c r="J231" s="55"/>
      <c r="K231" s="33">
        <f t="shared" si="8"/>
        <v>0</v>
      </c>
      <c r="L231" s="68">
        <f t="shared" si="11"/>
        <v>0</v>
      </c>
      <c r="M231" s="66">
        <f t="shared" si="9"/>
        <v>0</v>
      </c>
      <c r="N231" s="32">
        <f t="shared" si="10"/>
        <v>0</v>
      </c>
      <c r="O231" s="52">
        <f>'Pay App 8'!O231+'Pay App 8'!P231</f>
        <v>0</v>
      </c>
      <c r="P231" s="45"/>
      <c r="Q231" s="66">
        <f>'Pay App 8'!Q231+N231+P231</f>
        <v>0</v>
      </c>
    </row>
    <row r="232" spans="1:17" ht="21" customHeight="1" x14ac:dyDescent="0.2">
      <c r="A232" s="141" t="s">
        <v>417</v>
      </c>
      <c r="B232" s="141"/>
      <c r="C232" s="141" t="s">
        <v>418</v>
      </c>
      <c r="D232" s="142"/>
      <c r="E232" s="52">
        <f>'Pay App 8'!E232</f>
        <v>0</v>
      </c>
      <c r="F232" s="45"/>
      <c r="G232" s="65">
        <f>'Pay App 8'!G232+F232</f>
        <v>0</v>
      </c>
      <c r="H232" s="188">
        <f>'Pay App 8'!K232</f>
        <v>0</v>
      </c>
      <c r="I232" s="189"/>
      <c r="J232" s="55"/>
      <c r="K232" s="33">
        <f t="shared" si="8"/>
        <v>0</v>
      </c>
      <c r="L232" s="68">
        <f t="shared" si="11"/>
        <v>0</v>
      </c>
      <c r="M232" s="66">
        <f t="shared" si="9"/>
        <v>0</v>
      </c>
      <c r="N232" s="32">
        <f t="shared" si="10"/>
        <v>0</v>
      </c>
      <c r="O232" s="52">
        <f>'Pay App 8'!O232+'Pay App 8'!P232</f>
        <v>0</v>
      </c>
      <c r="P232" s="45"/>
      <c r="Q232" s="66">
        <f>'Pay App 8'!Q232+N232+P232</f>
        <v>0</v>
      </c>
    </row>
    <row r="233" spans="1:17" ht="21" customHeight="1" x14ac:dyDescent="0.2">
      <c r="A233" s="149" t="s">
        <v>419</v>
      </c>
      <c r="B233" s="149"/>
      <c r="C233" s="149" t="s">
        <v>420</v>
      </c>
      <c r="D233" s="150"/>
      <c r="E233" s="52">
        <f>'Pay App 8'!E233</f>
        <v>0</v>
      </c>
      <c r="F233" s="45"/>
      <c r="G233" s="65">
        <f>'Pay App 8'!G233+F233</f>
        <v>0</v>
      </c>
      <c r="H233" s="188">
        <f>'Pay App 8'!K233</f>
        <v>0</v>
      </c>
      <c r="I233" s="189"/>
      <c r="J233" s="55"/>
      <c r="K233" s="33">
        <f t="shared" si="8"/>
        <v>0</v>
      </c>
      <c r="L233" s="68">
        <f t="shared" si="11"/>
        <v>0</v>
      </c>
      <c r="M233" s="66">
        <f t="shared" si="9"/>
        <v>0</v>
      </c>
      <c r="N233" s="32">
        <f t="shared" si="10"/>
        <v>0</v>
      </c>
      <c r="O233" s="52">
        <f>'Pay App 8'!O233+'Pay App 8'!P233</f>
        <v>0</v>
      </c>
      <c r="P233" s="45"/>
      <c r="Q233" s="66">
        <f>'Pay App 8'!Q233+N233+P233</f>
        <v>0</v>
      </c>
    </row>
    <row r="234" spans="1:17" ht="21" customHeight="1" x14ac:dyDescent="0.2">
      <c r="A234" s="149" t="s">
        <v>421</v>
      </c>
      <c r="B234" s="149"/>
      <c r="C234" s="149" t="s">
        <v>422</v>
      </c>
      <c r="D234" s="150"/>
      <c r="E234" s="52">
        <f>'Pay App 8'!E234</f>
        <v>0</v>
      </c>
      <c r="F234" s="45"/>
      <c r="G234" s="65">
        <f>'Pay App 8'!G234+F234</f>
        <v>0</v>
      </c>
      <c r="H234" s="188">
        <f>'Pay App 8'!K234</f>
        <v>0</v>
      </c>
      <c r="I234" s="189"/>
      <c r="J234" s="55"/>
      <c r="K234" s="33">
        <f t="shared" si="8"/>
        <v>0</v>
      </c>
      <c r="L234" s="68">
        <f t="shared" si="11"/>
        <v>0</v>
      </c>
      <c r="M234" s="66">
        <f t="shared" si="9"/>
        <v>0</v>
      </c>
      <c r="N234" s="32">
        <f t="shared" si="10"/>
        <v>0</v>
      </c>
      <c r="O234" s="52">
        <f>'Pay App 8'!O234+'Pay App 8'!P234</f>
        <v>0</v>
      </c>
      <c r="P234" s="45"/>
      <c r="Q234" s="66">
        <f>'Pay App 8'!Q234+N234+P234</f>
        <v>0</v>
      </c>
    </row>
    <row r="235" spans="1:17" ht="21" customHeight="1" x14ac:dyDescent="0.2">
      <c r="A235" s="149" t="s">
        <v>423</v>
      </c>
      <c r="B235" s="149"/>
      <c r="C235" s="149" t="s">
        <v>424</v>
      </c>
      <c r="D235" s="150"/>
      <c r="E235" s="52">
        <f>'Pay App 8'!E235</f>
        <v>0</v>
      </c>
      <c r="F235" s="45"/>
      <c r="G235" s="65">
        <f>'Pay App 8'!G235+F235</f>
        <v>0</v>
      </c>
      <c r="H235" s="188">
        <f>'Pay App 8'!K235</f>
        <v>0</v>
      </c>
      <c r="I235" s="189"/>
      <c r="J235" s="55"/>
      <c r="K235" s="33">
        <f t="shared" si="8"/>
        <v>0</v>
      </c>
      <c r="L235" s="68">
        <f t="shared" si="11"/>
        <v>0</v>
      </c>
      <c r="M235" s="66">
        <f t="shared" si="9"/>
        <v>0</v>
      </c>
      <c r="N235" s="32">
        <f t="shared" si="10"/>
        <v>0</v>
      </c>
      <c r="O235" s="52">
        <f>'Pay App 8'!O235+'Pay App 8'!P235</f>
        <v>0</v>
      </c>
      <c r="P235" s="45"/>
      <c r="Q235" s="66">
        <f>'Pay App 8'!Q235+N235+P235</f>
        <v>0</v>
      </c>
    </row>
    <row r="236" spans="1:17" ht="21" customHeight="1" x14ac:dyDescent="0.2">
      <c r="A236" s="149" t="s">
        <v>425</v>
      </c>
      <c r="B236" s="149"/>
      <c r="C236" s="149" t="s">
        <v>426</v>
      </c>
      <c r="D236" s="150"/>
      <c r="E236" s="52">
        <f>'Pay App 8'!E236</f>
        <v>0</v>
      </c>
      <c r="F236" s="45"/>
      <c r="G236" s="65">
        <f>'Pay App 8'!G236+F236</f>
        <v>0</v>
      </c>
      <c r="H236" s="188">
        <f>'Pay App 8'!K236</f>
        <v>0</v>
      </c>
      <c r="I236" s="189"/>
      <c r="J236" s="55"/>
      <c r="K236" s="33">
        <f t="shared" si="8"/>
        <v>0</v>
      </c>
      <c r="L236" s="68">
        <f t="shared" si="11"/>
        <v>0</v>
      </c>
      <c r="M236" s="66">
        <f t="shared" si="9"/>
        <v>0</v>
      </c>
      <c r="N236" s="32">
        <f t="shared" si="10"/>
        <v>0</v>
      </c>
      <c r="O236" s="52">
        <f>'Pay App 8'!O236+'Pay App 8'!P236</f>
        <v>0</v>
      </c>
      <c r="P236" s="45"/>
      <c r="Q236" s="66">
        <f>'Pay App 8'!Q236+N236+P236</f>
        <v>0</v>
      </c>
    </row>
    <row r="237" spans="1:17" ht="21" customHeight="1" x14ac:dyDescent="0.2">
      <c r="A237" s="149" t="s">
        <v>427</v>
      </c>
      <c r="B237" s="149"/>
      <c r="C237" s="149" t="s">
        <v>428</v>
      </c>
      <c r="D237" s="150"/>
      <c r="E237" s="52">
        <f>'Pay App 8'!E237</f>
        <v>0</v>
      </c>
      <c r="F237" s="45"/>
      <c r="G237" s="65">
        <f>'Pay App 8'!G237+F237</f>
        <v>0</v>
      </c>
      <c r="H237" s="188">
        <f>'Pay App 8'!K237</f>
        <v>0</v>
      </c>
      <c r="I237" s="189"/>
      <c r="J237" s="55"/>
      <c r="K237" s="33">
        <f t="shared" si="8"/>
        <v>0</v>
      </c>
      <c r="L237" s="68">
        <f t="shared" si="11"/>
        <v>0</v>
      </c>
      <c r="M237" s="66">
        <f t="shared" si="9"/>
        <v>0</v>
      </c>
      <c r="N237" s="32">
        <f t="shared" si="10"/>
        <v>0</v>
      </c>
      <c r="O237" s="52">
        <f>'Pay App 8'!O237+'Pay App 8'!P237</f>
        <v>0</v>
      </c>
      <c r="P237" s="45"/>
      <c r="Q237" s="66">
        <f>'Pay App 8'!Q237+N237+P237</f>
        <v>0</v>
      </c>
    </row>
    <row r="238" spans="1:17" ht="21" customHeight="1" x14ac:dyDescent="0.2">
      <c r="A238" s="149" t="s">
        <v>429</v>
      </c>
      <c r="B238" s="149"/>
      <c r="C238" s="149" t="s">
        <v>430</v>
      </c>
      <c r="D238" s="150"/>
      <c r="E238" s="52">
        <f>'Pay App 8'!E238</f>
        <v>0</v>
      </c>
      <c r="F238" s="45"/>
      <c r="G238" s="65">
        <f>'Pay App 8'!G238+F238</f>
        <v>0</v>
      </c>
      <c r="H238" s="188">
        <f>'Pay App 8'!K238</f>
        <v>0</v>
      </c>
      <c r="I238" s="189"/>
      <c r="J238" s="55"/>
      <c r="K238" s="33">
        <f t="shared" si="8"/>
        <v>0</v>
      </c>
      <c r="L238" s="68">
        <f t="shared" si="11"/>
        <v>0</v>
      </c>
      <c r="M238" s="66">
        <f t="shared" si="9"/>
        <v>0</v>
      </c>
      <c r="N238" s="32">
        <f t="shared" si="10"/>
        <v>0</v>
      </c>
      <c r="O238" s="52">
        <f>'Pay App 8'!O238+'Pay App 8'!P238</f>
        <v>0</v>
      </c>
      <c r="P238" s="45"/>
      <c r="Q238" s="66">
        <f>'Pay App 8'!Q238+N238+P238</f>
        <v>0</v>
      </c>
    </row>
    <row r="239" spans="1:17" ht="21" customHeight="1" x14ac:dyDescent="0.2">
      <c r="A239" s="149" t="s">
        <v>431</v>
      </c>
      <c r="B239" s="149"/>
      <c r="C239" s="149" t="s">
        <v>432</v>
      </c>
      <c r="D239" s="150"/>
      <c r="E239" s="52">
        <f>'Pay App 8'!E239</f>
        <v>0</v>
      </c>
      <c r="F239" s="45"/>
      <c r="G239" s="65">
        <f>'Pay App 8'!G239+F239</f>
        <v>0</v>
      </c>
      <c r="H239" s="188">
        <f>'Pay App 8'!K239</f>
        <v>0</v>
      </c>
      <c r="I239" s="189"/>
      <c r="J239" s="55"/>
      <c r="K239" s="33">
        <f t="shared" si="8"/>
        <v>0</v>
      </c>
      <c r="L239" s="68">
        <f t="shared" si="11"/>
        <v>0</v>
      </c>
      <c r="M239" s="66">
        <f t="shared" si="9"/>
        <v>0</v>
      </c>
      <c r="N239" s="32">
        <f t="shared" si="10"/>
        <v>0</v>
      </c>
      <c r="O239" s="52">
        <f>'Pay App 8'!O239+'Pay App 8'!P239</f>
        <v>0</v>
      </c>
      <c r="P239" s="45"/>
      <c r="Q239" s="66">
        <f>'Pay App 8'!Q239+N239+P239</f>
        <v>0</v>
      </c>
    </row>
    <row r="240" spans="1:17" ht="21" customHeight="1" x14ac:dyDescent="0.2">
      <c r="A240" s="141" t="s">
        <v>433</v>
      </c>
      <c r="B240" s="141"/>
      <c r="C240" s="141" t="s">
        <v>434</v>
      </c>
      <c r="D240" s="142"/>
      <c r="E240" s="52">
        <f>'Pay App 8'!E240</f>
        <v>0</v>
      </c>
      <c r="F240" s="45"/>
      <c r="G240" s="66">
        <f>'Pay App 8'!G240+F240</f>
        <v>0</v>
      </c>
      <c r="H240" s="188">
        <f>'Pay App 8'!K240</f>
        <v>0</v>
      </c>
      <c r="I240" s="189"/>
      <c r="J240" s="55"/>
      <c r="K240" s="33">
        <f>H240+J240</f>
        <v>0</v>
      </c>
      <c r="L240" s="69">
        <f t="shared" si="11"/>
        <v>0</v>
      </c>
      <c r="M240" s="66">
        <f>G240-K240</f>
        <v>0</v>
      </c>
      <c r="N240" s="32">
        <f t="shared" si="10"/>
        <v>0</v>
      </c>
      <c r="O240" s="52">
        <f>'Pay App 8'!O240+'Pay App 8'!P240</f>
        <v>0</v>
      </c>
      <c r="P240" s="45"/>
      <c r="Q240" s="66">
        <f>'Pay App 8'!Q240+N240+P240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PIhXKD22CIubjjm/xoMg06gadvVVDUK4eYsFKZhNA6/+yrMH3azGGUp3yPdxBPkkufzIDPiU5zVpFtRAwIxYPQ==" saltValue="/6bksJKINW1DKDbFxo3wvA==" spinCount="100000"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0A00-000000000000}"/>
    <dataValidation type="decimal" operator="lessThanOrEqual" allowBlank="1" showInputMessage="1" showErrorMessage="1" errorTitle="Release retention" error="In order to release retention, the number entered into this cell must be negative." sqref="O81:O240" xr:uid="{00000000-0002-0000-0A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13.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10</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9'!F36+F241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9'!F51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9'!F55+'Pay App 9'!F57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9'!B62+N241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10.1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10</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9'!E81</f>
        <v>0</v>
      </c>
      <c r="F81" s="44"/>
      <c r="G81" s="64">
        <f>'Pay App 9'!G81+F81</f>
        <v>0</v>
      </c>
      <c r="H81" s="190">
        <f>'Pay App 9'!K81</f>
        <v>0</v>
      </c>
      <c r="I81" s="191"/>
      <c r="J81" s="54"/>
      <c r="K81" s="31">
        <f>H81+J81</f>
        <v>0</v>
      </c>
      <c r="L81" s="67">
        <f>IF(ISERROR(K81/G81),0,K81/G81)</f>
        <v>0</v>
      </c>
      <c r="M81" s="64">
        <f>G81-K81</f>
        <v>0</v>
      </c>
      <c r="N81" s="30">
        <f>IF(MOD(ROUND(ABS(J81*0.05)*10000,0),10)=5,ROUNDDOWN((J81*0.05),2),ROUND((J81*0.05),2))</f>
        <v>0</v>
      </c>
      <c r="O81" s="51">
        <f>'Pay App 9'!O81+'Pay App 9'!P81</f>
        <v>0</v>
      </c>
      <c r="P81" s="44"/>
      <c r="Q81" s="64">
        <f>'Pay App 9'!Q81+N81+P81</f>
        <v>0</v>
      </c>
    </row>
    <row r="82" spans="1:17" ht="21" customHeight="1" x14ac:dyDescent="0.2">
      <c r="A82" s="151" t="s">
        <v>118</v>
      </c>
      <c r="B82" s="151"/>
      <c r="C82" s="151" t="s">
        <v>119</v>
      </c>
      <c r="D82" s="152"/>
      <c r="E82" s="52">
        <f>'Pay App 9'!E82</f>
        <v>0</v>
      </c>
      <c r="F82" s="45"/>
      <c r="G82" s="65">
        <f>'Pay App 9'!G82+F82</f>
        <v>0</v>
      </c>
      <c r="H82" s="188">
        <f>'Pay App 9'!K82</f>
        <v>0</v>
      </c>
      <c r="I82" s="189"/>
      <c r="J82" s="55"/>
      <c r="K82" s="33">
        <f>H82+J82</f>
        <v>0</v>
      </c>
      <c r="L82" s="68">
        <f t="shared" ref="L82:L147" si="0">IF(ISERROR(K82/G82),0,K82/G82)</f>
        <v>0</v>
      </c>
      <c r="M82" s="66">
        <f>G82-K82</f>
        <v>0</v>
      </c>
      <c r="N82" s="32">
        <f>IF(MOD(ROUND(ABS(J82*0.05)*10000,0),10)=5,ROUNDDOWN((J82*0.05),2),ROUND((J82*0.05),2))</f>
        <v>0</v>
      </c>
      <c r="O82" s="52">
        <f>'Pay App 9'!O82+'Pay App 9'!P82</f>
        <v>0</v>
      </c>
      <c r="P82" s="45"/>
      <c r="Q82" s="66">
        <f>'Pay App 9'!Q82+N82+P82</f>
        <v>0</v>
      </c>
    </row>
    <row r="83" spans="1:17" ht="21" customHeight="1" x14ac:dyDescent="0.2">
      <c r="A83" s="151" t="s">
        <v>120</v>
      </c>
      <c r="B83" s="151"/>
      <c r="C83" s="83" t="s">
        <v>121</v>
      </c>
      <c r="D83" s="35"/>
      <c r="E83" s="52">
        <f>'Pay App 9'!E83</f>
        <v>0</v>
      </c>
      <c r="F83" s="45"/>
      <c r="G83" s="65">
        <f>'Pay App 9'!G83+F83</f>
        <v>0</v>
      </c>
      <c r="H83" s="188">
        <f>'Pay App 9'!K83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9'!O83+'Pay App 9'!P83</f>
        <v>0</v>
      </c>
      <c r="P83" s="45"/>
      <c r="Q83" s="66">
        <f>'Pay App 9'!Q83+N83+P83</f>
        <v>0</v>
      </c>
    </row>
    <row r="84" spans="1:17" ht="21" customHeight="1" x14ac:dyDescent="0.2">
      <c r="A84" s="151" t="s">
        <v>122</v>
      </c>
      <c r="B84" s="151"/>
      <c r="C84" s="151" t="s">
        <v>123</v>
      </c>
      <c r="D84" s="152"/>
      <c r="E84" s="52">
        <f>'Pay App 9'!E84</f>
        <v>0</v>
      </c>
      <c r="F84" s="45"/>
      <c r="G84" s="65">
        <f>'Pay App 9'!G84+F84</f>
        <v>0</v>
      </c>
      <c r="H84" s="188">
        <f>'Pay App 9'!K84</f>
        <v>0</v>
      </c>
      <c r="I84" s="189"/>
      <c r="J84" s="55"/>
      <c r="K84" s="33">
        <f t="shared" si="1"/>
        <v>0</v>
      </c>
      <c r="L84" s="68">
        <f t="shared" si="0"/>
        <v>0</v>
      </c>
      <c r="M84" s="66">
        <f t="shared" si="2"/>
        <v>0</v>
      </c>
      <c r="N84" s="32">
        <f t="shared" si="3"/>
        <v>0</v>
      </c>
      <c r="O84" s="52">
        <f>'Pay App 9'!O84+'Pay App 9'!P84</f>
        <v>0</v>
      </c>
      <c r="P84" s="45"/>
      <c r="Q84" s="66">
        <f>'Pay App 9'!Q84+N84+P84</f>
        <v>0</v>
      </c>
    </row>
    <row r="85" spans="1:17" ht="21" customHeight="1" x14ac:dyDescent="0.2">
      <c r="A85" s="151" t="s">
        <v>124</v>
      </c>
      <c r="B85" s="151"/>
      <c r="C85" s="151" t="s">
        <v>125</v>
      </c>
      <c r="D85" s="152"/>
      <c r="E85" s="52">
        <f>'Pay App 9'!E85</f>
        <v>0</v>
      </c>
      <c r="F85" s="45"/>
      <c r="G85" s="65">
        <f>'Pay App 9'!G85+F85</f>
        <v>0</v>
      </c>
      <c r="H85" s="188">
        <f>'Pay App 9'!K85</f>
        <v>0</v>
      </c>
      <c r="I85" s="189"/>
      <c r="J85" s="55"/>
      <c r="K85" s="33">
        <f t="shared" si="1"/>
        <v>0</v>
      </c>
      <c r="L85" s="68">
        <f t="shared" si="0"/>
        <v>0</v>
      </c>
      <c r="M85" s="66">
        <f t="shared" si="2"/>
        <v>0</v>
      </c>
      <c r="N85" s="32">
        <f t="shared" si="3"/>
        <v>0</v>
      </c>
      <c r="O85" s="52">
        <f>'Pay App 9'!O85+'Pay App 9'!P85</f>
        <v>0</v>
      </c>
      <c r="P85" s="45"/>
      <c r="Q85" s="66">
        <f>'Pay App 9'!Q85+N85+P85</f>
        <v>0</v>
      </c>
    </row>
    <row r="86" spans="1:17" ht="21" customHeight="1" x14ac:dyDescent="0.2">
      <c r="A86" s="151" t="s">
        <v>126</v>
      </c>
      <c r="B86" s="151"/>
      <c r="C86" s="151" t="s">
        <v>127</v>
      </c>
      <c r="D86" s="152"/>
      <c r="E86" s="52">
        <f>'Pay App 9'!E86</f>
        <v>0</v>
      </c>
      <c r="F86" s="45"/>
      <c r="G86" s="65">
        <f>'Pay App 9'!G86+F86</f>
        <v>0</v>
      </c>
      <c r="H86" s="188">
        <f>'Pay App 9'!K86</f>
        <v>0</v>
      </c>
      <c r="I86" s="189"/>
      <c r="J86" s="55"/>
      <c r="K86" s="33">
        <f t="shared" si="1"/>
        <v>0</v>
      </c>
      <c r="L86" s="68">
        <f t="shared" si="0"/>
        <v>0</v>
      </c>
      <c r="M86" s="66">
        <f t="shared" si="2"/>
        <v>0</v>
      </c>
      <c r="N86" s="32">
        <f t="shared" si="3"/>
        <v>0</v>
      </c>
      <c r="O86" s="52">
        <f>'Pay App 9'!O86+'Pay App 9'!P86</f>
        <v>0</v>
      </c>
      <c r="P86" s="45"/>
      <c r="Q86" s="66">
        <f>'Pay App 9'!Q86+N86+P86</f>
        <v>0</v>
      </c>
    </row>
    <row r="87" spans="1:17" ht="21" customHeight="1" x14ac:dyDescent="0.2">
      <c r="A87" s="151" t="s">
        <v>128</v>
      </c>
      <c r="B87" s="151"/>
      <c r="C87" s="151" t="s">
        <v>129</v>
      </c>
      <c r="D87" s="152"/>
      <c r="E87" s="52">
        <f>'Pay App 9'!E87</f>
        <v>0</v>
      </c>
      <c r="F87" s="45"/>
      <c r="G87" s="65">
        <f>'Pay App 9'!G87+F87</f>
        <v>0</v>
      </c>
      <c r="H87" s="188">
        <f>'Pay App 9'!K87</f>
        <v>0</v>
      </c>
      <c r="I87" s="189"/>
      <c r="J87" s="55"/>
      <c r="K87" s="33">
        <f t="shared" si="1"/>
        <v>0</v>
      </c>
      <c r="L87" s="68">
        <f>IF(ISERROR(K87/G87),0,K87/G87)</f>
        <v>0</v>
      </c>
      <c r="M87" s="66">
        <f t="shared" si="2"/>
        <v>0</v>
      </c>
      <c r="N87" s="32">
        <f t="shared" si="3"/>
        <v>0</v>
      </c>
      <c r="O87" s="52">
        <f>'Pay App 9'!O87+'Pay App 9'!P87</f>
        <v>0</v>
      </c>
      <c r="P87" s="45"/>
      <c r="Q87" s="66">
        <f>'Pay App 9'!Q87+N87+P87</f>
        <v>0</v>
      </c>
    </row>
    <row r="88" spans="1:17" ht="21" customHeight="1" x14ac:dyDescent="0.2">
      <c r="A88" s="151" t="s">
        <v>130</v>
      </c>
      <c r="B88" s="151"/>
      <c r="C88" s="151" t="s">
        <v>131</v>
      </c>
      <c r="D88" s="152"/>
      <c r="E88" s="52">
        <f>'Pay App 9'!E88</f>
        <v>0</v>
      </c>
      <c r="F88" s="45"/>
      <c r="G88" s="65">
        <f>'Pay App 9'!G88+F88</f>
        <v>0</v>
      </c>
      <c r="H88" s="188">
        <f>'Pay App 9'!K88</f>
        <v>0</v>
      </c>
      <c r="I88" s="189"/>
      <c r="J88" s="55"/>
      <c r="K88" s="33">
        <f t="shared" si="1"/>
        <v>0</v>
      </c>
      <c r="L88" s="68">
        <f t="shared" si="0"/>
        <v>0</v>
      </c>
      <c r="M88" s="66">
        <f t="shared" si="2"/>
        <v>0</v>
      </c>
      <c r="N88" s="32">
        <f t="shared" si="3"/>
        <v>0</v>
      </c>
      <c r="O88" s="52">
        <f>'Pay App 9'!O88+'Pay App 9'!P88</f>
        <v>0</v>
      </c>
      <c r="P88" s="45"/>
      <c r="Q88" s="66">
        <f>'Pay App 9'!Q88+N88+P88</f>
        <v>0</v>
      </c>
    </row>
    <row r="89" spans="1:17" ht="21" customHeight="1" x14ac:dyDescent="0.2">
      <c r="A89" s="151" t="s">
        <v>132</v>
      </c>
      <c r="B89" s="151"/>
      <c r="C89" s="151" t="s">
        <v>133</v>
      </c>
      <c r="D89" s="152"/>
      <c r="E89" s="52">
        <f>'Pay App 9'!E89</f>
        <v>0</v>
      </c>
      <c r="F89" s="45"/>
      <c r="G89" s="65">
        <f>'Pay App 9'!G89+F89</f>
        <v>0</v>
      </c>
      <c r="H89" s="188">
        <f>'Pay App 9'!K89</f>
        <v>0</v>
      </c>
      <c r="I89" s="189"/>
      <c r="J89" s="55"/>
      <c r="K89" s="33">
        <f t="shared" si="1"/>
        <v>0</v>
      </c>
      <c r="L89" s="68">
        <f>IF(ISERROR(K89/G89),0,K89/G89)</f>
        <v>0</v>
      </c>
      <c r="M89" s="66">
        <f t="shared" si="2"/>
        <v>0</v>
      </c>
      <c r="N89" s="32">
        <f t="shared" si="3"/>
        <v>0</v>
      </c>
      <c r="O89" s="52">
        <f>'Pay App 9'!O89+'Pay App 9'!P89</f>
        <v>0</v>
      </c>
      <c r="P89" s="45"/>
      <c r="Q89" s="66">
        <f>'Pay App 9'!Q89+N89+P89</f>
        <v>0</v>
      </c>
    </row>
    <row r="90" spans="1:17" ht="21" customHeight="1" x14ac:dyDescent="0.2">
      <c r="A90" s="153" t="s">
        <v>134</v>
      </c>
      <c r="B90" s="153"/>
      <c r="C90" s="158" t="s">
        <v>135</v>
      </c>
      <c r="D90" s="159"/>
      <c r="E90" s="52">
        <f>'Pay App 9'!E90</f>
        <v>0</v>
      </c>
      <c r="F90" s="45"/>
      <c r="G90" s="65">
        <f>'Pay App 9'!G90+F90</f>
        <v>0</v>
      </c>
      <c r="H90" s="188">
        <f>'Pay App 9'!K90</f>
        <v>0</v>
      </c>
      <c r="I90" s="189"/>
      <c r="J90" s="55"/>
      <c r="K90" s="33">
        <f t="shared" si="1"/>
        <v>0</v>
      </c>
      <c r="L90" s="68">
        <f t="shared" si="0"/>
        <v>0</v>
      </c>
      <c r="M90" s="66">
        <f t="shared" si="2"/>
        <v>0</v>
      </c>
      <c r="N90" s="32">
        <f t="shared" si="3"/>
        <v>0</v>
      </c>
      <c r="O90" s="52">
        <f>'Pay App 9'!O90+'Pay App 9'!P90</f>
        <v>0</v>
      </c>
      <c r="P90" s="45"/>
      <c r="Q90" s="66">
        <f>'Pay App 9'!Q90+N90+P90</f>
        <v>0</v>
      </c>
    </row>
    <row r="91" spans="1:17" ht="21" customHeight="1" x14ac:dyDescent="0.2">
      <c r="A91" s="151" t="s">
        <v>136</v>
      </c>
      <c r="B91" s="151"/>
      <c r="C91" s="151" t="s">
        <v>137</v>
      </c>
      <c r="D91" s="152"/>
      <c r="E91" s="52">
        <f>'Pay App 9'!E91</f>
        <v>0</v>
      </c>
      <c r="F91" s="45"/>
      <c r="G91" s="65">
        <f>'Pay App 9'!G91+F91</f>
        <v>0</v>
      </c>
      <c r="H91" s="188">
        <f>'Pay App 9'!K91</f>
        <v>0</v>
      </c>
      <c r="I91" s="189"/>
      <c r="J91" s="55"/>
      <c r="K91" s="33">
        <f t="shared" si="1"/>
        <v>0</v>
      </c>
      <c r="L91" s="68">
        <f t="shared" si="0"/>
        <v>0</v>
      </c>
      <c r="M91" s="66">
        <f t="shared" si="2"/>
        <v>0</v>
      </c>
      <c r="N91" s="32">
        <f t="shared" si="3"/>
        <v>0</v>
      </c>
      <c r="O91" s="52">
        <f>'Pay App 9'!O91+'Pay App 9'!P91</f>
        <v>0</v>
      </c>
      <c r="P91" s="45"/>
      <c r="Q91" s="66">
        <f>'Pay App 9'!Q91+N91+P91</f>
        <v>0</v>
      </c>
    </row>
    <row r="92" spans="1:17" ht="21" customHeight="1" x14ac:dyDescent="0.2">
      <c r="A92" s="151" t="s">
        <v>138</v>
      </c>
      <c r="B92" s="151"/>
      <c r="C92" s="151" t="s">
        <v>139</v>
      </c>
      <c r="D92" s="152"/>
      <c r="E92" s="52">
        <f>'Pay App 9'!E92</f>
        <v>0</v>
      </c>
      <c r="F92" s="45"/>
      <c r="G92" s="65">
        <f>'Pay App 9'!G92+F92</f>
        <v>0</v>
      </c>
      <c r="H92" s="188">
        <f>'Pay App 9'!K92</f>
        <v>0</v>
      </c>
      <c r="I92" s="189"/>
      <c r="J92" s="55"/>
      <c r="K92" s="33">
        <f t="shared" si="1"/>
        <v>0</v>
      </c>
      <c r="L92" s="68">
        <f t="shared" si="0"/>
        <v>0</v>
      </c>
      <c r="M92" s="66">
        <f t="shared" si="2"/>
        <v>0</v>
      </c>
      <c r="N92" s="32">
        <f t="shared" si="3"/>
        <v>0</v>
      </c>
      <c r="O92" s="52">
        <f>'Pay App 9'!O92+'Pay App 9'!P92</f>
        <v>0</v>
      </c>
      <c r="P92" s="45"/>
      <c r="Q92" s="66">
        <f>'Pay App 9'!Q92+N92+P92</f>
        <v>0</v>
      </c>
    </row>
    <row r="93" spans="1:17" ht="21" customHeight="1" x14ac:dyDescent="0.2">
      <c r="A93" s="151" t="s">
        <v>140</v>
      </c>
      <c r="B93" s="151"/>
      <c r="C93" s="151" t="s">
        <v>141</v>
      </c>
      <c r="D93" s="152"/>
      <c r="E93" s="52">
        <f>'Pay App 9'!E93</f>
        <v>0</v>
      </c>
      <c r="F93" s="45"/>
      <c r="G93" s="65">
        <f>'Pay App 9'!G93+F93</f>
        <v>0</v>
      </c>
      <c r="H93" s="188">
        <f>'Pay App 9'!K93</f>
        <v>0</v>
      </c>
      <c r="I93" s="189"/>
      <c r="J93" s="55"/>
      <c r="K93" s="33">
        <f t="shared" si="1"/>
        <v>0</v>
      </c>
      <c r="L93" s="68">
        <f t="shared" si="0"/>
        <v>0</v>
      </c>
      <c r="M93" s="66">
        <f t="shared" si="2"/>
        <v>0</v>
      </c>
      <c r="N93" s="32">
        <f t="shared" si="3"/>
        <v>0</v>
      </c>
      <c r="O93" s="52">
        <f>'Pay App 9'!O93+'Pay App 9'!P93</f>
        <v>0</v>
      </c>
      <c r="P93" s="45"/>
      <c r="Q93" s="66">
        <f>'Pay App 9'!Q93+N93+P93</f>
        <v>0</v>
      </c>
    </row>
    <row r="94" spans="1:17" ht="21" customHeight="1" x14ac:dyDescent="0.2">
      <c r="A94" s="151" t="s">
        <v>142</v>
      </c>
      <c r="B94" s="151"/>
      <c r="C94" s="151" t="s">
        <v>143</v>
      </c>
      <c r="D94" s="152"/>
      <c r="E94" s="52">
        <f>'Pay App 9'!E94</f>
        <v>0</v>
      </c>
      <c r="F94" s="45"/>
      <c r="G94" s="65">
        <f>'Pay App 9'!G94+F94</f>
        <v>0</v>
      </c>
      <c r="H94" s="188">
        <f>'Pay App 9'!K94</f>
        <v>0</v>
      </c>
      <c r="I94" s="189"/>
      <c r="J94" s="55"/>
      <c r="K94" s="33">
        <f t="shared" si="1"/>
        <v>0</v>
      </c>
      <c r="L94" s="68">
        <f t="shared" si="0"/>
        <v>0</v>
      </c>
      <c r="M94" s="66">
        <f t="shared" si="2"/>
        <v>0</v>
      </c>
      <c r="N94" s="32">
        <f t="shared" si="3"/>
        <v>0</v>
      </c>
      <c r="O94" s="52">
        <f>'Pay App 9'!O94+'Pay App 9'!P94</f>
        <v>0</v>
      </c>
      <c r="P94" s="45"/>
      <c r="Q94" s="66">
        <f>'Pay App 9'!Q94+N94+P94</f>
        <v>0</v>
      </c>
    </row>
    <row r="95" spans="1:17" ht="21" customHeight="1" x14ac:dyDescent="0.2">
      <c r="A95" s="151" t="s">
        <v>144</v>
      </c>
      <c r="B95" s="151"/>
      <c r="C95" s="151" t="s">
        <v>145</v>
      </c>
      <c r="D95" s="152"/>
      <c r="E95" s="52">
        <f>'Pay App 9'!E95</f>
        <v>0</v>
      </c>
      <c r="F95" s="45"/>
      <c r="G95" s="65">
        <f>'Pay App 9'!G95+F95</f>
        <v>0</v>
      </c>
      <c r="H95" s="188">
        <f>'Pay App 9'!K95</f>
        <v>0</v>
      </c>
      <c r="I95" s="189"/>
      <c r="J95" s="55"/>
      <c r="K95" s="33">
        <f t="shared" si="1"/>
        <v>0</v>
      </c>
      <c r="L95" s="68">
        <f t="shared" si="0"/>
        <v>0</v>
      </c>
      <c r="M95" s="66">
        <f t="shared" si="2"/>
        <v>0</v>
      </c>
      <c r="N95" s="32">
        <f t="shared" si="3"/>
        <v>0</v>
      </c>
      <c r="O95" s="52">
        <f>'Pay App 9'!O95+'Pay App 9'!P95</f>
        <v>0</v>
      </c>
      <c r="P95" s="45"/>
      <c r="Q95" s="66">
        <f>'Pay App 9'!Q95+N95+P95</f>
        <v>0</v>
      </c>
    </row>
    <row r="96" spans="1:17" ht="21" customHeight="1" x14ac:dyDescent="0.2">
      <c r="A96" s="151" t="s">
        <v>146</v>
      </c>
      <c r="B96" s="151"/>
      <c r="C96" s="151" t="s">
        <v>147</v>
      </c>
      <c r="D96" s="152"/>
      <c r="E96" s="52">
        <f>'Pay App 9'!E96</f>
        <v>0</v>
      </c>
      <c r="F96" s="45"/>
      <c r="G96" s="65">
        <f>'Pay App 9'!G96+F96</f>
        <v>0</v>
      </c>
      <c r="H96" s="188">
        <f>'Pay App 9'!K96</f>
        <v>0</v>
      </c>
      <c r="I96" s="189"/>
      <c r="J96" s="55"/>
      <c r="K96" s="33">
        <f t="shared" si="1"/>
        <v>0</v>
      </c>
      <c r="L96" s="68">
        <f t="shared" si="0"/>
        <v>0</v>
      </c>
      <c r="M96" s="66">
        <f t="shared" si="2"/>
        <v>0</v>
      </c>
      <c r="N96" s="32">
        <f t="shared" si="3"/>
        <v>0</v>
      </c>
      <c r="O96" s="52">
        <f>'Pay App 9'!O96+'Pay App 9'!P96</f>
        <v>0</v>
      </c>
      <c r="P96" s="45"/>
      <c r="Q96" s="66">
        <f>'Pay App 9'!Q96+N96+P96</f>
        <v>0</v>
      </c>
    </row>
    <row r="97" spans="1:17" ht="21" customHeight="1" x14ac:dyDescent="0.2">
      <c r="A97" s="151" t="s">
        <v>148</v>
      </c>
      <c r="B97" s="151"/>
      <c r="C97" s="151" t="s">
        <v>149</v>
      </c>
      <c r="D97" s="152"/>
      <c r="E97" s="52">
        <f>'Pay App 9'!E97</f>
        <v>0</v>
      </c>
      <c r="F97" s="45"/>
      <c r="G97" s="65">
        <f>'Pay App 9'!G97+F97</f>
        <v>0</v>
      </c>
      <c r="H97" s="188">
        <f>'Pay App 9'!K97</f>
        <v>0</v>
      </c>
      <c r="I97" s="189"/>
      <c r="J97" s="55"/>
      <c r="K97" s="33">
        <f t="shared" si="1"/>
        <v>0</v>
      </c>
      <c r="L97" s="68">
        <f t="shared" si="0"/>
        <v>0</v>
      </c>
      <c r="M97" s="66">
        <f t="shared" si="2"/>
        <v>0</v>
      </c>
      <c r="N97" s="32">
        <f t="shared" si="3"/>
        <v>0</v>
      </c>
      <c r="O97" s="52">
        <f>'Pay App 9'!O97+'Pay App 9'!P97</f>
        <v>0</v>
      </c>
      <c r="P97" s="45"/>
      <c r="Q97" s="66">
        <f>'Pay App 9'!Q97+N97+P97</f>
        <v>0</v>
      </c>
    </row>
    <row r="98" spans="1:17" ht="21" customHeight="1" x14ac:dyDescent="0.2">
      <c r="A98" s="151" t="s">
        <v>150</v>
      </c>
      <c r="B98" s="151"/>
      <c r="C98" s="151" t="s">
        <v>151</v>
      </c>
      <c r="D98" s="152"/>
      <c r="E98" s="52">
        <f>'Pay App 9'!E98</f>
        <v>0</v>
      </c>
      <c r="F98" s="45"/>
      <c r="G98" s="65">
        <f>'Pay App 9'!G98+F98</f>
        <v>0</v>
      </c>
      <c r="H98" s="188">
        <f>'Pay App 9'!K98</f>
        <v>0</v>
      </c>
      <c r="I98" s="189"/>
      <c r="J98" s="55"/>
      <c r="K98" s="33">
        <f t="shared" si="1"/>
        <v>0</v>
      </c>
      <c r="L98" s="68">
        <f t="shared" si="0"/>
        <v>0</v>
      </c>
      <c r="M98" s="66">
        <f t="shared" si="2"/>
        <v>0</v>
      </c>
      <c r="N98" s="32">
        <f t="shared" si="3"/>
        <v>0</v>
      </c>
      <c r="O98" s="52">
        <f>'Pay App 9'!O98+'Pay App 9'!P98</f>
        <v>0</v>
      </c>
      <c r="P98" s="45"/>
      <c r="Q98" s="66">
        <f>'Pay App 9'!Q98+N98+P98</f>
        <v>0</v>
      </c>
    </row>
    <row r="99" spans="1:17" ht="21" customHeight="1" x14ac:dyDescent="0.2">
      <c r="A99" s="151" t="s">
        <v>152</v>
      </c>
      <c r="B99" s="151"/>
      <c r="C99" s="151" t="s">
        <v>153</v>
      </c>
      <c r="D99" s="152"/>
      <c r="E99" s="52">
        <f>'Pay App 9'!E99</f>
        <v>0</v>
      </c>
      <c r="F99" s="45"/>
      <c r="G99" s="65">
        <f>'Pay App 9'!G99+F99</f>
        <v>0</v>
      </c>
      <c r="H99" s="188">
        <f>'Pay App 9'!K99</f>
        <v>0</v>
      </c>
      <c r="I99" s="189"/>
      <c r="J99" s="55"/>
      <c r="K99" s="33">
        <f t="shared" si="1"/>
        <v>0</v>
      </c>
      <c r="L99" s="68">
        <f t="shared" si="0"/>
        <v>0</v>
      </c>
      <c r="M99" s="66">
        <f t="shared" si="2"/>
        <v>0</v>
      </c>
      <c r="N99" s="32">
        <f t="shared" si="3"/>
        <v>0</v>
      </c>
      <c r="O99" s="52">
        <f>'Pay App 9'!O99+'Pay App 9'!P99</f>
        <v>0</v>
      </c>
      <c r="P99" s="45"/>
      <c r="Q99" s="66">
        <f>'Pay App 9'!Q99+N99+P99</f>
        <v>0</v>
      </c>
    </row>
    <row r="100" spans="1:17" ht="21" customHeight="1" x14ac:dyDescent="0.2">
      <c r="A100" s="151" t="s">
        <v>154</v>
      </c>
      <c r="B100" s="151"/>
      <c r="C100" s="151" t="s">
        <v>155</v>
      </c>
      <c r="D100" s="152"/>
      <c r="E100" s="52">
        <f>'Pay App 9'!E100</f>
        <v>0</v>
      </c>
      <c r="F100" s="45"/>
      <c r="G100" s="65">
        <f>'Pay App 9'!G100+F100</f>
        <v>0</v>
      </c>
      <c r="H100" s="188">
        <f>'Pay App 9'!K100</f>
        <v>0</v>
      </c>
      <c r="I100" s="189"/>
      <c r="J100" s="55"/>
      <c r="K100" s="33">
        <f t="shared" si="1"/>
        <v>0</v>
      </c>
      <c r="L100" s="68">
        <f t="shared" si="0"/>
        <v>0</v>
      </c>
      <c r="M100" s="66">
        <f t="shared" si="2"/>
        <v>0</v>
      </c>
      <c r="N100" s="32">
        <f t="shared" si="3"/>
        <v>0</v>
      </c>
      <c r="O100" s="52">
        <f>'Pay App 9'!O100+'Pay App 9'!P100</f>
        <v>0</v>
      </c>
      <c r="P100" s="45"/>
      <c r="Q100" s="66">
        <f>'Pay App 9'!Q100+N100+P100</f>
        <v>0</v>
      </c>
    </row>
    <row r="101" spans="1:17" ht="21" customHeight="1" x14ac:dyDescent="0.2">
      <c r="A101" s="151" t="s">
        <v>156</v>
      </c>
      <c r="B101" s="151"/>
      <c r="C101" s="151" t="s">
        <v>157</v>
      </c>
      <c r="D101" s="152"/>
      <c r="E101" s="52">
        <f>'Pay App 9'!E101</f>
        <v>0</v>
      </c>
      <c r="F101" s="45"/>
      <c r="G101" s="65">
        <f>'Pay App 9'!G101+F101</f>
        <v>0</v>
      </c>
      <c r="H101" s="188">
        <f>'Pay App 9'!K101</f>
        <v>0</v>
      </c>
      <c r="I101" s="189"/>
      <c r="J101" s="55"/>
      <c r="K101" s="33">
        <f t="shared" si="1"/>
        <v>0</v>
      </c>
      <c r="L101" s="68">
        <f t="shared" si="0"/>
        <v>0</v>
      </c>
      <c r="M101" s="66">
        <f t="shared" si="2"/>
        <v>0</v>
      </c>
      <c r="N101" s="32">
        <f t="shared" si="3"/>
        <v>0</v>
      </c>
      <c r="O101" s="52">
        <f>'Pay App 9'!O101+'Pay App 9'!P101</f>
        <v>0</v>
      </c>
      <c r="P101" s="45"/>
      <c r="Q101" s="66">
        <f>'Pay App 9'!Q101+N101+P101</f>
        <v>0</v>
      </c>
    </row>
    <row r="102" spans="1:17" ht="21" customHeight="1" x14ac:dyDescent="0.2">
      <c r="A102" s="151" t="s">
        <v>158</v>
      </c>
      <c r="B102" s="151"/>
      <c r="C102" s="151" t="s">
        <v>159</v>
      </c>
      <c r="D102" s="152"/>
      <c r="E102" s="52">
        <f>'Pay App 9'!E102</f>
        <v>0</v>
      </c>
      <c r="F102" s="45"/>
      <c r="G102" s="65">
        <f>'Pay App 9'!G102+F102</f>
        <v>0</v>
      </c>
      <c r="H102" s="188">
        <f>'Pay App 9'!K102</f>
        <v>0</v>
      </c>
      <c r="I102" s="189"/>
      <c r="J102" s="55"/>
      <c r="K102" s="33">
        <f t="shared" si="1"/>
        <v>0</v>
      </c>
      <c r="L102" s="68">
        <f t="shared" si="0"/>
        <v>0</v>
      </c>
      <c r="M102" s="66">
        <f t="shared" si="2"/>
        <v>0</v>
      </c>
      <c r="N102" s="32">
        <f t="shared" si="3"/>
        <v>0</v>
      </c>
      <c r="O102" s="52">
        <f>'Pay App 9'!O102+'Pay App 9'!P102</f>
        <v>0</v>
      </c>
      <c r="P102" s="45"/>
      <c r="Q102" s="66">
        <f>'Pay App 9'!Q102+N102+P102</f>
        <v>0</v>
      </c>
    </row>
    <row r="103" spans="1:17" ht="21" customHeight="1" x14ac:dyDescent="0.2">
      <c r="A103" s="151" t="s">
        <v>160</v>
      </c>
      <c r="B103" s="151"/>
      <c r="C103" s="151" t="s">
        <v>161</v>
      </c>
      <c r="D103" s="152"/>
      <c r="E103" s="52">
        <f>'Pay App 9'!E103</f>
        <v>0</v>
      </c>
      <c r="F103" s="45"/>
      <c r="G103" s="65">
        <f>'Pay App 9'!G103+F103</f>
        <v>0</v>
      </c>
      <c r="H103" s="188">
        <f>'Pay App 9'!K103</f>
        <v>0</v>
      </c>
      <c r="I103" s="189"/>
      <c r="J103" s="55"/>
      <c r="K103" s="33">
        <f t="shared" si="1"/>
        <v>0</v>
      </c>
      <c r="L103" s="68">
        <f t="shared" si="0"/>
        <v>0</v>
      </c>
      <c r="M103" s="66">
        <f t="shared" si="2"/>
        <v>0</v>
      </c>
      <c r="N103" s="32">
        <f t="shared" si="3"/>
        <v>0</v>
      </c>
      <c r="O103" s="52">
        <f>'Pay App 9'!O103+'Pay App 9'!P103</f>
        <v>0</v>
      </c>
      <c r="P103" s="45"/>
      <c r="Q103" s="66">
        <f>'Pay App 9'!Q103+N103+P103</f>
        <v>0</v>
      </c>
    </row>
    <row r="104" spans="1:17" ht="21" customHeight="1" x14ac:dyDescent="0.2">
      <c r="A104" s="151" t="s">
        <v>162</v>
      </c>
      <c r="B104" s="151"/>
      <c r="C104" s="151" t="s">
        <v>163</v>
      </c>
      <c r="D104" s="152"/>
      <c r="E104" s="52">
        <f>'Pay App 9'!E104</f>
        <v>0</v>
      </c>
      <c r="F104" s="45"/>
      <c r="G104" s="65">
        <f>'Pay App 9'!G104+F104</f>
        <v>0</v>
      </c>
      <c r="H104" s="188">
        <f>'Pay App 9'!K104</f>
        <v>0</v>
      </c>
      <c r="I104" s="189"/>
      <c r="J104" s="55"/>
      <c r="K104" s="33">
        <f t="shared" si="1"/>
        <v>0</v>
      </c>
      <c r="L104" s="68">
        <f t="shared" si="0"/>
        <v>0</v>
      </c>
      <c r="M104" s="66">
        <f t="shared" si="2"/>
        <v>0</v>
      </c>
      <c r="N104" s="32">
        <f t="shared" si="3"/>
        <v>0</v>
      </c>
      <c r="O104" s="52">
        <f>'Pay App 9'!O104+'Pay App 9'!P104</f>
        <v>0</v>
      </c>
      <c r="P104" s="45"/>
      <c r="Q104" s="66">
        <f>'Pay App 9'!Q104+N104+P104</f>
        <v>0</v>
      </c>
    </row>
    <row r="105" spans="1:17" ht="21" customHeight="1" x14ac:dyDescent="0.2">
      <c r="A105" s="151" t="s">
        <v>164</v>
      </c>
      <c r="B105" s="151"/>
      <c r="C105" s="151" t="s">
        <v>165</v>
      </c>
      <c r="D105" s="152"/>
      <c r="E105" s="52">
        <f>'Pay App 9'!E105</f>
        <v>0</v>
      </c>
      <c r="F105" s="45"/>
      <c r="G105" s="65">
        <f>'Pay App 9'!G105+F105</f>
        <v>0</v>
      </c>
      <c r="H105" s="188">
        <f>'Pay App 9'!K105</f>
        <v>0</v>
      </c>
      <c r="I105" s="189"/>
      <c r="J105" s="55"/>
      <c r="K105" s="33">
        <f t="shared" si="1"/>
        <v>0</v>
      </c>
      <c r="L105" s="68">
        <f t="shared" si="0"/>
        <v>0</v>
      </c>
      <c r="M105" s="66">
        <f t="shared" si="2"/>
        <v>0</v>
      </c>
      <c r="N105" s="32">
        <f t="shared" si="3"/>
        <v>0</v>
      </c>
      <c r="O105" s="52">
        <f>'Pay App 9'!O105+'Pay App 9'!P105</f>
        <v>0</v>
      </c>
      <c r="P105" s="45"/>
      <c r="Q105" s="66">
        <f>'Pay App 9'!Q105+N105+P105</f>
        <v>0</v>
      </c>
    </row>
    <row r="106" spans="1:17" ht="21" customHeight="1" x14ac:dyDescent="0.2">
      <c r="A106" s="151" t="s">
        <v>166</v>
      </c>
      <c r="B106" s="151"/>
      <c r="C106" s="151" t="s">
        <v>167</v>
      </c>
      <c r="D106" s="152"/>
      <c r="E106" s="52">
        <f>'Pay App 9'!E106</f>
        <v>0</v>
      </c>
      <c r="F106" s="45"/>
      <c r="G106" s="65">
        <f>'Pay App 9'!G106+F106</f>
        <v>0</v>
      </c>
      <c r="H106" s="188">
        <f>'Pay App 9'!K106</f>
        <v>0</v>
      </c>
      <c r="I106" s="189"/>
      <c r="J106" s="55"/>
      <c r="K106" s="33">
        <f t="shared" si="1"/>
        <v>0</v>
      </c>
      <c r="L106" s="68">
        <f t="shared" si="0"/>
        <v>0</v>
      </c>
      <c r="M106" s="66">
        <f t="shared" si="2"/>
        <v>0</v>
      </c>
      <c r="N106" s="32">
        <f t="shared" si="3"/>
        <v>0</v>
      </c>
      <c r="O106" s="52">
        <f>'Pay App 9'!O106+'Pay App 9'!P106</f>
        <v>0</v>
      </c>
      <c r="P106" s="45"/>
      <c r="Q106" s="66">
        <f>'Pay App 9'!Q106+N106+P106</f>
        <v>0</v>
      </c>
    </row>
    <row r="107" spans="1:17" ht="21" customHeight="1" x14ac:dyDescent="0.2">
      <c r="A107" s="151" t="s">
        <v>168</v>
      </c>
      <c r="B107" s="151"/>
      <c r="C107" s="151" t="s">
        <v>169</v>
      </c>
      <c r="D107" s="152"/>
      <c r="E107" s="52">
        <f>'Pay App 9'!E107</f>
        <v>0</v>
      </c>
      <c r="F107" s="45"/>
      <c r="G107" s="65">
        <f>'Pay App 9'!G107+F107</f>
        <v>0</v>
      </c>
      <c r="H107" s="188">
        <f>'Pay App 9'!K107</f>
        <v>0</v>
      </c>
      <c r="I107" s="189"/>
      <c r="J107" s="55"/>
      <c r="K107" s="33">
        <f t="shared" si="1"/>
        <v>0</v>
      </c>
      <c r="L107" s="68">
        <f t="shared" si="0"/>
        <v>0</v>
      </c>
      <c r="M107" s="66">
        <f t="shared" si="2"/>
        <v>0</v>
      </c>
      <c r="N107" s="32">
        <f t="shared" si="3"/>
        <v>0</v>
      </c>
      <c r="O107" s="52">
        <f>'Pay App 9'!O107+'Pay App 9'!P107</f>
        <v>0</v>
      </c>
      <c r="P107" s="45"/>
      <c r="Q107" s="66">
        <f>'Pay App 9'!Q107+N107+P107</f>
        <v>0</v>
      </c>
    </row>
    <row r="108" spans="1:17" ht="21" customHeight="1" x14ac:dyDescent="0.2">
      <c r="A108" s="151" t="s">
        <v>170</v>
      </c>
      <c r="B108" s="151"/>
      <c r="C108" s="151" t="s">
        <v>171</v>
      </c>
      <c r="D108" s="152"/>
      <c r="E108" s="52">
        <f>'Pay App 9'!E108</f>
        <v>0</v>
      </c>
      <c r="F108" s="45"/>
      <c r="G108" s="65">
        <f>'Pay App 9'!G108+F108</f>
        <v>0</v>
      </c>
      <c r="H108" s="188">
        <f>'Pay App 9'!K108</f>
        <v>0</v>
      </c>
      <c r="I108" s="189"/>
      <c r="J108" s="55"/>
      <c r="K108" s="33">
        <f t="shared" si="1"/>
        <v>0</v>
      </c>
      <c r="L108" s="68">
        <f t="shared" si="0"/>
        <v>0</v>
      </c>
      <c r="M108" s="66">
        <f t="shared" si="2"/>
        <v>0</v>
      </c>
      <c r="N108" s="32">
        <f t="shared" si="3"/>
        <v>0</v>
      </c>
      <c r="O108" s="52">
        <f>'Pay App 9'!O108+'Pay App 9'!P108</f>
        <v>0</v>
      </c>
      <c r="P108" s="45"/>
      <c r="Q108" s="66">
        <f>'Pay App 9'!Q108+N108+P108</f>
        <v>0</v>
      </c>
    </row>
    <row r="109" spans="1:17" ht="21" customHeight="1" x14ac:dyDescent="0.2">
      <c r="A109" s="151" t="s">
        <v>172</v>
      </c>
      <c r="B109" s="151"/>
      <c r="C109" s="151" t="s">
        <v>173</v>
      </c>
      <c r="D109" s="152"/>
      <c r="E109" s="52">
        <f>'Pay App 9'!E109</f>
        <v>0</v>
      </c>
      <c r="F109" s="45"/>
      <c r="G109" s="65">
        <f>'Pay App 9'!G109+F109</f>
        <v>0</v>
      </c>
      <c r="H109" s="188">
        <f>'Pay App 9'!K109</f>
        <v>0</v>
      </c>
      <c r="I109" s="189"/>
      <c r="J109" s="55"/>
      <c r="K109" s="33">
        <f t="shared" si="1"/>
        <v>0</v>
      </c>
      <c r="L109" s="68">
        <f t="shared" si="0"/>
        <v>0</v>
      </c>
      <c r="M109" s="66">
        <f t="shared" si="2"/>
        <v>0</v>
      </c>
      <c r="N109" s="32">
        <f t="shared" si="3"/>
        <v>0</v>
      </c>
      <c r="O109" s="52">
        <f>'Pay App 9'!O109+'Pay App 9'!P109</f>
        <v>0</v>
      </c>
      <c r="P109" s="45"/>
      <c r="Q109" s="66">
        <f>'Pay App 9'!Q109+N109+P109</f>
        <v>0</v>
      </c>
    </row>
    <row r="110" spans="1:17" ht="21" customHeight="1" x14ac:dyDescent="0.2">
      <c r="A110" s="151" t="s">
        <v>174</v>
      </c>
      <c r="B110" s="151"/>
      <c r="C110" s="151" t="s">
        <v>175</v>
      </c>
      <c r="D110" s="152"/>
      <c r="E110" s="52">
        <f>'Pay App 9'!E110</f>
        <v>0</v>
      </c>
      <c r="F110" s="45"/>
      <c r="G110" s="65">
        <f>'Pay App 9'!G110+F110</f>
        <v>0</v>
      </c>
      <c r="H110" s="188">
        <f>'Pay App 9'!K110</f>
        <v>0</v>
      </c>
      <c r="I110" s="189"/>
      <c r="J110" s="55"/>
      <c r="K110" s="33">
        <f t="shared" si="1"/>
        <v>0</v>
      </c>
      <c r="L110" s="68">
        <f t="shared" si="0"/>
        <v>0</v>
      </c>
      <c r="M110" s="66">
        <f t="shared" si="2"/>
        <v>0</v>
      </c>
      <c r="N110" s="32">
        <f t="shared" si="3"/>
        <v>0</v>
      </c>
      <c r="O110" s="52">
        <f>'Pay App 9'!O110+'Pay App 9'!P110</f>
        <v>0</v>
      </c>
      <c r="P110" s="45"/>
      <c r="Q110" s="66">
        <f>'Pay App 9'!Q110+N110+P110</f>
        <v>0</v>
      </c>
    </row>
    <row r="111" spans="1:17" ht="21" customHeight="1" x14ac:dyDescent="0.2">
      <c r="A111" s="151" t="s">
        <v>176</v>
      </c>
      <c r="B111" s="151"/>
      <c r="C111" s="151" t="s">
        <v>177</v>
      </c>
      <c r="D111" s="152"/>
      <c r="E111" s="52">
        <f>'Pay App 9'!E111</f>
        <v>0</v>
      </c>
      <c r="F111" s="45"/>
      <c r="G111" s="65">
        <f>'Pay App 9'!G111+F111</f>
        <v>0</v>
      </c>
      <c r="H111" s="188">
        <f>'Pay App 9'!K111</f>
        <v>0</v>
      </c>
      <c r="I111" s="189"/>
      <c r="J111" s="55"/>
      <c r="K111" s="33">
        <f t="shared" si="1"/>
        <v>0</v>
      </c>
      <c r="L111" s="68">
        <f t="shared" si="0"/>
        <v>0</v>
      </c>
      <c r="M111" s="66">
        <f t="shared" si="2"/>
        <v>0</v>
      </c>
      <c r="N111" s="32">
        <f t="shared" si="3"/>
        <v>0</v>
      </c>
      <c r="O111" s="52">
        <f>'Pay App 9'!O111+'Pay App 9'!P111</f>
        <v>0</v>
      </c>
      <c r="P111" s="45"/>
      <c r="Q111" s="66">
        <f>'Pay App 9'!Q111+N111+P111</f>
        <v>0</v>
      </c>
    </row>
    <row r="112" spans="1:17" ht="21" customHeight="1" x14ac:dyDescent="0.2">
      <c r="A112" s="151" t="s">
        <v>178</v>
      </c>
      <c r="B112" s="151"/>
      <c r="C112" s="151" t="s">
        <v>179</v>
      </c>
      <c r="D112" s="152"/>
      <c r="E112" s="52">
        <f>'Pay App 9'!E112</f>
        <v>0</v>
      </c>
      <c r="F112" s="45"/>
      <c r="G112" s="65">
        <f>'Pay App 9'!G112+F112</f>
        <v>0</v>
      </c>
      <c r="H112" s="188">
        <f>'Pay App 9'!K112</f>
        <v>0</v>
      </c>
      <c r="I112" s="189"/>
      <c r="J112" s="55"/>
      <c r="K112" s="33">
        <f t="shared" si="1"/>
        <v>0</v>
      </c>
      <c r="L112" s="68">
        <f t="shared" si="0"/>
        <v>0</v>
      </c>
      <c r="M112" s="66">
        <f t="shared" si="2"/>
        <v>0</v>
      </c>
      <c r="N112" s="32">
        <f t="shared" si="3"/>
        <v>0</v>
      </c>
      <c r="O112" s="52">
        <f>'Pay App 9'!O112+'Pay App 9'!P112</f>
        <v>0</v>
      </c>
      <c r="P112" s="45"/>
      <c r="Q112" s="66">
        <f>'Pay App 9'!Q112+N112+P112</f>
        <v>0</v>
      </c>
    </row>
    <row r="113" spans="1:17" ht="21" customHeight="1" x14ac:dyDescent="0.2">
      <c r="A113" s="151" t="s">
        <v>180</v>
      </c>
      <c r="B113" s="151"/>
      <c r="C113" s="151" t="s">
        <v>181</v>
      </c>
      <c r="D113" s="152"/>
      <c r="E113" s="52">
        <f>'Pay App 9'!E113</f>
        <v>0</v>
      </c>
      <c r="F113" s="45"/>
      <c r="G113" s="65">
        <f>'Pay App 9'!G113+F113</f>
        <v>0</v>
      </c>
      <c r="H113" s="188">
        <f>'Pay App 9'!K113</f>
        <v>0</v>
      </c>
      <c r="I113" s="189"/>
      <c r="J113" s="55"/>
      <c r="K113" s="33">
        <f t="shared" si="1"/>
        <v>0</v>
      </c>
      <c r="L113" s="68">
        <f t="shared" si="0"/>
        <v>0</v>
      </c>
      <c r="M113" s="66">
        <f t="shared" si="2"/>
        <v>0</v>
      </c>
      <c r="N113" s="32">
        <f t="shared" si="3"/>
        <v>0</v>
      </c>
      <c r="O113" s="52">
        <f>'Pay App 9'!O113+'Pay App 9'!P113</f>
        <v>0</v>
      </c>
      <c r="P113" s="45"/>
      <c r="Q113" s="66">
        <f>'Pay App 9'!Q113+N113+P113</f>
        <v>0</v>
      </c>
    </row>
    <row r="114" spans="1:17" ht="21" customHeight="1" x14ac:dyDescent="0.2">
      <c r="A114" s="153" t="s">
        <v>182</v>
      </c>
      <c r="B114" s="153"/>
      <c r="C114" s="153" t="s">
        <v>183</v>
      </c>
      <c r="D114" s="154"/>
      <c r="E114" s="52">
        <f>'Pay App 9'!E114</f>
        <v>0</v>
      </c>
      <c r="F114" s="45"/>
      <c r="G114" s="65">
        <f>'Pay App 9'!G114+F114</f>
        <v>0</v>
      </c>
      <c r="H114" s="188">
        <f>'Pay App 9'!K114</f>
        <v>0</v>
      </c>
      <c r="I114" s="189"/>
      <c r="J114" s="55"/>
      <c r="K114" s="33">
        <f t="shared" si="1"/>
        <v>0</v>
      </c>
      <c r="L114" s="68">
        <f t="shared" si="0"/>
        <v>0</v>
      </c>
      <c r="M114" s="66">
        <f t="shared" si="2"/>
        <v>0</v>
      </c>
      <c r="N114" s="32">
        <f t="shared" si="3"/>
        <v>0</v>
      </c>
      <c r="O114" s="52">
        <f>'Pay App 9'!O114+'Pay App 9'!P114</f>
        <v>0</v>
      </c>
      <c r="P114" s="45"/>
      <c r="Q114" s="66">
        <f>'Pay App 9'!Q114+N114+P114</f>
        <v>0</v>
      </c>
    </row>
    <row r="115" spans="1:17" ht="21" customHeight="1" x14ac:dyDescent="0.2">
      <c r="A115" s="151" t="s">
        <v>184</v>
      </c>
      <c r="B115" s="151"/>
      <c r="C115" s="151" t="s">
        <v>185</v>
      </c>
      <c r="D115" s="152"/>
      <c r="E115" s="52">
        <f>'Pay App 9'!E115</f>
        <v>0</v>
      </c>
      <c r="F115" s="45"/>
      <c r="G115" s="65">
        <f>'Pay App 9'!G115+F115</f>
        <v>0</v>
      </c>
      <c r="H115" s="188">
        <f>'Pay App 9'!K115</f>
        <v>0</v>
      </c>
      <c r="I115" s="189"/>
      <c r="J115" s="55"/>
      <c r="K115" s="33">
        <f t="shared" si="1"/>
        <v>0</v>
      </c>
      <c r="L115" s="68">
        <f t="shared" si="0"/>
        <v>0</v>
      </c>
      <c r="M115" s="66">
        <f t="shared" si="2"/>
        <v>0</v>
      </c>
      <c r="N115" s="32">
        <f t="shared" si="3"/>
        <v>0</v>
      </c>
      <c r="O115" s="52">
        <f>'Pay App 9'!O115+'Pay App 9'!P115</f>
        <v>0</v>
      </c>
      <c r="P115" s="45"/>
      <c r="Q115" s="66">
        <f>'Pay App 9'!Q115+N115+P115</f>
        <v>0</v>
      </c>
    </row>
    <row r="116" spans="1:17" ht="21" customHeight="1" x14ac:dyDescent="0.2">
      <c r="A116" s="151" t="s">
        <v>186</v>
      </c>
      <c r="B116" s="151"/>
      <c r="C116" s="151" t="s">
        <v>187</v>
      </c>
      <c r="D116" s="152"/>
      <c r="E116" s="52">
        <f>'Pay App 9'!E116</f>
        <v>0</v>
      </c>
      <c r="F116" s="45"/>
      <c r="G116" s="65">
        <f>'Pay App 9'!G116+F116</f>
        <v>0</v>
      </c>
      <c r="H116" s="188">
        <f>'Pay App 9'!K116</f>
        <v>0</v>
      </c>
      <c r="I116" s="189"/>
      <c r="J116" s="55"/>
      <c r="K116" s="33">
        <f t="shared" si="1"/>
        <v>0</v>
      </c>
      <c r="L116" s="68">
        <f t="shared" si="0"/>
        <v>0</v>
      </c>
      <c r="M116" s="66">
        <f t="shared" si="2"/>
        <v>0</v>
      </c>
      <c r="N116" s="32">
        <f t="shared" si="3"/>
        <v>0</v>
      </c>
      <c r="O116" s="52">
        <f>'Pay App 9'!O116+'Pay App 9'!P116</f>
        <v>0</v>
      </c>
      <c r="P116" s="45"/>
      <c r="Q116" s="66">
        <f>'Pay App 9'!Q116+N116+P116</f>
        <v>0</v>
      </c>
    </row>
    <row r="117" spans="1:17" ht="21" customHeight="1" x14ac:dyDescent="0.2">
      <c r="A117" s="151" t="s">
        <v>188</v>
      </c>
      <c r="B117" s="151"/>
      <c r="C117" s="151" t="s">
        <v>581</v>
      </c>
      <c r="D117" s="152"/>
      <c r="E117" s="52">
        <f>'Pay App 9'!E117</f>
        <v>0</v>
      </c>
      <c r="F117" s="45"/>
      <c r="G117" s="65">
        <f>'Pay App 9'!G117+F117</f>
        <v>0</v>
      </c>
      <c r="H117" s="188">
        <f>'Pay App 9'!K117</f>
        <v>0</v>
      </c>
      <c r="I117" s="189"/>
      <c r="J117" s="55"/>
      <c r="K117" s="33">
        <f t="shared" si="1"/>
        <v>0</v>
      </c>
      <c r="L117" s="68">
        <f t="shared" si="0"/>
        <v>0</v>
      </c>
      <c r="M117" s="66">
        <f t="shared" si="2"/>
        <v>0</v>
      </c>
      <c r="N117" s="32">
        <f t="shared" si="3"/>
        <v>0</v>
      </c>
      <c r="O117" s="52">
        <f>'Pay App 9'!O117+'Pay App 9'!P117</f>
        <v>0</v>
      </c>
      <c r="P117" s="45"/>
      <c r="Q117" s="66">
        <f>'Pay App 9'!Q117+N117+P117</f>
        <v>0</v>
      </c>
    </row>
    <row r="118" spans="1:17" ht="21" customHeight="1" x14ac:dyDescent="0.2">
      <c r="A118" s="153" t="s">
        <v>190</v>
      </c>
      <c r="B118" s="153"/>
      <c r="C118" s="142" t="s">
        <v>191</v>
      </c>
      <c r="D118" s="156"/>
      <c r="E118" s="52">
        <f>'Pay App 9'!E118</f>
        <v>0</v>
      </c>
      <c r="F118" s="45"/>
      <c r="G118" s="65">
        <f>'Pay App 9'!G118+F118</f>
        <v>0</v>
      </c>
      <c r="H118" s="188">
        <f>'Pay App 9'!K118</f>
        <v>0</v>
      </c>
      <c r="I118" s="189"/>
      <c r="J118" s="55"/>
      <c r="K118" s="33">
        <f t="shared" si="1"/>
        <v>0</v>
      </c>
      <c r="L118" s="68">
        <f t="shared" si="0"/>
        <v>0</v>
      </c>
      <c r="M118" s="66">
        <f t="shared" si="2"/>
        <v>0</v>
      </c>
      <c r="N118" s="32">
        <f t="shared" si="3"/>
        <v>0</v>
      </c>
      <c r="O118" s="52">
        <f>'Pay App 9'!O118+'Pay App 9'!P118</f>
        <v>0</v>
      </c>
      <c r="P118" s="45"/>
      <c r="Q118" s="66">
        <f>'Pay App 9'!Q118+N118+P118</f>
        <v>0</v>
      </c>
    </row>
    <row r="119" spans="1:17" ht="21" customHeight="1" x14ac:dyDescent="0.2">
      <c r="A119" s="151" t="s">
        <v>192</v>
      </c>
      <c r="B119" s="151"/>
      <c r="C119" s="151" t="s">
        <v>193</v>
      </c>
      <c r="D119" s="152"/>
      <c r="E119" s="52">
        <f>'Pay App 9'!E119</f>
        <v>0</v>
      </c>
      <c r="F119" s="45"/>
      <c r="G119" s="65">
        <f>'Pay App 9'!G119+F119</f>
        <v>0</v>
      </c>
      <c r="H119" s="188">
        <f>'Pay App 9'!K119</f>
        <v>0</v>
      </c>
      <c r="I119" s="189"/>
      <c r="J119" s="55"/>
      <c r="K119" s="33">
        <f t="shared" si="1"/>
        <v>0</v>
      </c>
      <c r="L119" s="68">
        <f t="shared" si="0"/>
        <v>0</v>
      </c>
      <c r="M119" s="66">
        <f t="shared" si="2"/>
        <v>0</v>
      </c>
      <c r="N119" s="32">
        <f t="shared" si="3"/>
        <v>0</v>
      </c>
      <c r="O119" s="52">
        <f>'Pay App 9'!O119+'Pay App 9'!P119</f>
        <v>0</v>
      </c>
      <c r="P119" s="45"/>
      <c r="Q119" s="66">
        <f>'Pay App 9'!Q119+N119+P119</f>
        <v>0</v>
      </c>
    </row>
    <row r="120" spans="1:17" ht="21" customHeight="1" x14ac:dyDescent="0.2">
      <c r="A120" s="151" t="s">
        <v>194</v>
      </c>
      <c r="B120" s="151"/>
      <c r="C120" s="150" t="s">
        <v>195</v>
      </c>
      <c r="D120" s="157"/>
      <c r="E120" s="52">
        <f>'Pay App 9'!E120</f>
        <v>0</v>
      </c>
      <c r="F120" s="45"/>
      <c r="G120" s="65">
        <f>'Pay App 9'!G120+F120</f>
        <v>0</v>
      </c>
      <c r="H120" s="188">
        <f>'Pay App 9'!K120</f>
        <v>0</v>
      </c>
      <c r="I120" s="189"/>
      <c r="J120" s="55"/>
      <c r="K120" s="33">
        <f t="shared" si="1"/>
        <v>0</v>
      </c>
      <c r="L120" s="68">
        <f t="shared" si="0"/>
        <v>0</v>
      </c>
      <c r="M120" s="66">
        <f t="shared" si="2"/>
        <v>0</v>
      </c>
      <c r="N120" s="32">
        <f t="shared" si="3"/>
        <v>0</v>
      </c>
      <c r="O120" s="52">
        <f>'Pay App 9'!O120+'Pay App 9'!P120</f>
        <v>0</v>
      </c>
      <c r="P120" s="45"/>
      <c r="Q120" s="66">
        <f>'Pay App 9'!Q120+N120+P120</f>
        <v>0</v>
      </c>
    </row>
    <row r="121" spans="1:17" ht="21" customHeight="1" x14ac:dyDescent="0.2">
      <c r="A121" s="151" t="s">
        <v>196</v>
      </c>
      <c r="B121" s="151"/>
      <c r="C121" s="151" t="s">
        <v>197</v>
      </c>
      <c r="D121" s="152"/>
      <c r="E121" s="52">
        <f>'Pay App 9'!E121</f>
        <v>0</v>
      </c>
      <c r="F121" s="45"/>
      <c r="G121" s="65">
        <f>'Pay App 9'!G121+F121</f>
        <v>0</v>
      </c>
      <c r="H121" s="188">
        <f>'Pay App 9'!K121</f>
        <v>0</v>
      </c>
      <c r="I121" s="189"/>
      <c r="J121" s="55"/>
      <c r="K121" s="33">
        <f t="shared" si="1"/>
        <v>0</v>
      </c>
      <c r="L121" s="68">
        <f t="shared" si="0"/>
        <v>0</v>
      </c>
      <c r="M121" s="66">
        <f t="shared" si="2"/>
        <v>0</v>
      </c>
      <c r="N121" s="32">
        <f t="shared" si="3"/>
        <v>0</v>
      </c>
      <c r="O121" s="52">
        <f>'Pay App 9'!O121+'Pay App 9'!P121</f>
        <v>0</v>
      </c>
      <c r="P121" s="45"/>
      <c r="Q121" s="66">
        <f>'Pay App 9'!Q121+N121+P121</f>
        <v>0</v>
      </c>
    </row>
    <row r="122" spans="1:17" ht="21" customHeight="1" x14ac:dyDescent="0.2">
      <c r="A122" s="151" t="s">
        <v>198</v>
      </c>
      <c r="B122" s="151"/>
      <c r="C122" s="151" t="s">
        <v>199</v>
      </c>
      <c r="D122" s="152"/>
      <c r="E122" s="52">
        <f>'Pay App 9'!E122</f>
        <v>0</v>
      </c>
      <c r="F122" s="45"/>
      <c r="G122" s="65">
        <f>'Pay App 9'!G122+F122</f>
        <v>0</v>
      </c>
      <c r="H122" s="188">
        <f>'Pay App 9'!K122</f>
        <v>0</v>
      </c>
      <c r="I122" s="189"/>
      <c r="J122" s="55"/>
      <c r="K122" s="33">
        <f t="shared" si="1"/>
        <v>0</v>
      </c>
      <c r="L122" s="68">
        <f t="shared" si="0"/>
        <v>0</v>
      </c>
      <c r="M122" s="66">
        <f t="shared" si="2"/>
        <v>0</v>
      </c>
      <c r="N122" s="32">
        <f t="shared" si="3"/>
        <v>0</v>
      </c>
      <c r="O122" s="52">
        <f>'Pay App 9'!O122+'Pay App 9'!P122</f>
        <v>0</v>
      </c>
      <c r="P122" s="45"/>
      <c r="Q122" s="66">
        <f>'Pay App 9'!Q122+N122+P122</f>
        <v>0</v>
      </c>
    </row>
    <row r="123" spans="1:17" ht="21" customHeight="1" x14ac:dyDescent="0.2">
      <c r="A123" s="151" t="s">
        <v>200</v>
      </c>
      <c r="B123" s="151"/>
      <c r="C123" s="151" t="s">
        <v>201</v>
      </c>
      <c r="D123" s="152"/>
      <c r="E123" s="52">
        <f>'Pay App 9'!E123</f>
        <v>0</v>
      </c>
      <c r="F123" s="45"/>
      <c r="G123" s="65">
        <f>'Pay App 9'!G123+F123</f>
        <v>0</v>
      </c>
      <c r="H123" s="188">
        <f>'Pay App 9'!K123</f>
        <v>0</v>
      </c>
      <c r="I123" s="189"/>
      <c r="J123" s="55"/>
      <c r="K123" s="33">
        <f t="shared" si="1"/>
        <v>0</v>
      </c>
      <c r="L123" s="68">
        <f t="shared" si="0"/>
        <v>0</v>
      </c>
      <c r="M123" s="66">
        <f t="shared" si="2"/>
        <v>0</v>
      </c>
      <c r="N123" s="32">
        <f t="shared" si="3"/>
        <v>0</v>
      </c>
      <c r="O123" s="52">
        <f>'Pay App 9'!O123+'Pay App 9'!P123</f>
        <v>0</v>
      </c>
      <c r="P123" s="45"/>
      <c r="Q123" s="66">
        <f>'Pay App 9'!Q123+N123+P123</f>
        <v>0</v>
      </c>
    </row>
    <row r="124" spans="1:17" ht="21" customHeight="1" x14ac:dyDescent="0.2">
      <c r="A124" s="153" t="s">
        <v>202</v>
      </c>
      <c r="B124" s="153"/>
      <c r="C124" s="154" t="s">
        <v>203</v>
      </c>
      <c r="D124" s="155"/>
      <c r="E124" s="52">
        <f>'Pay App 9'!E124</f>
        <v>0</v>
      </c>
      <c r="F124" s="45"/>
      <c r="G124" s="65">
        <f>'Pay App 9'!G124+F124</f>
        <v>0</v>
      </c>
      <c r="H124" s="188">
        <f>'Pay App 9'!K124</f>
        <v>0</v>
      </c>
      <c r="I124" s="189"/>
      <c r="J124" s="55"/>
      <c r="K124" s="33">
        <f t="shared" si="1"/>
        <v>0</v>
      </c>
      <c r="L124" s="68">
        <f t="shared" si="0"/>
        <v>0</v>
      </c>
      <c r="M124" s="66">
        <f t="shared" si="2"/>
        <v>0</v>
      </c>
      <c r="N124" s="32">
        <f t="shared" si="3"/>
        <v>0</v>
      </c>
      <c r="O124" s="52">
        <f>'Pay App 9'!O124+'Pay App 9'!P124</f>
        <v>0</v>
      </c>
      <c r="P124" s="45"/>
      <c r="Q124" s="66">
        <f>'Pay App 9'!Q124+N124+P124</f>
        <v>0</v>
      </c>
    </row>
    <row r="125" spans="1:17" ht="21" customHeight="1" x14ac:dyDescent="0.2">
      <c r="A125" s="151" t="s">
        <v>204</v>
      </c>
      <c r="B125" s="151"/>
      <c r="C125" s="151" t="s">
        <v>205</v>
      </c>
      <c r="D125" s="152"/>
      <c r="E125" s="52">
        <f>'Pay App 9'!E125</f>
        <v>0</v>
      </c>
      <c r="F125" s="45"/>
      <c r="G125" s="65">
        <f>'Pay App 9'!G125+F125</f>
        <v>0</v>
      </c>
      <c r="H125" s="188">
        <f>'Pay App 9'!K125</f>
        <v>0</v>
      </c>
      <c r="I125" s="189"/>
      <c r="J125" s="55"/>
      <c r="K125" s="33">
        <f t="shared" si="1"/>
        <v>0</v>
      </c>
      <c r="L125" s="68">
        <f t="shared" si="0"/>
        <v>0</v>
      </c>
      <c r="M125" s="66">
        <f t="shared" si="2"/>
        <v>0</v>
      </c>
      <c r="N125" s="32">
        <f t="shared" si="3"/>
        <v>0</v>
      </c>
      <c r="O125" s="52">
        <f>'Pay App 9'!O125+'Pay App 9'!P125</f>
        <v>0</v>
      </c>
      <c r="P125" s="45"/>
      <c r="Q125" s="66">
        <f>'Pay App 9'!Q125+N125+P125</f>
        <v>0</v>
      </c>
    </row>
    <row r="126" spans="1:17" ht="21" customHeight="1" x14ac:dyDescent="0.2">
      <c r="A126" s="151" t="s">
        <v>206</v>
      </c>
      <c r="B126" s="151"/>
      <c r="C126" s="151" t="s">
        <v>207</v>
      </c>
      <c r="D126" s="152"/>
      <c r="E126" s="52">
        <f>'Pay App 9'!E126</f>
        <v>0</v>
      </c>
      <c r="F126" s="45"/>
      <c r="G126" s="65">
        <f>'Pay App 9'!G126+F126</f>
        <v>0</v>
      </c>
      <c r="H126" s="188">
        <f>'Pay App 9'!K126</f>
        <v>0</v>
      </c>
      <c r="I126" s="189"/>
      <c r="J126" s="55"/>
      <c r="K126" s="33">
        <f t="shared" si="1"/>
        <v>0</v>
      </c>
      <c r="L126" s="68">
        <f t="shared" si="0"/>
        <v>0</v>
      </c>
      <c r="M126" s="66">
        <f t="shared" si="2"/>
        <v>0</v>
      </c>
      <c r="N126" s="32">
        <f t="shared" si="3"/>
        <v>0</v>
      </c>
      <c r="O126" s="52">
        <f>'Pay App 9'!O126+'Pay App 9'!P126</f>
        <v>0</v>
      </c>
      <c r="P126" s="45"/>
      <c r="Q126" s="66">
        <f>'Pay App 9'!Q126+N126+P126</f>
        <v>0</v>
      </c>
    </row>
    <row r="127" spans="1:17" ht="21" customHeight="1" x14ac:dyDescent="0.2">
      <c r="A127" s="151" t="s">
        <v>208</v>
      </c>
      <c r="B127" s="151"/>
      <c r="C127" s="151" t="s">
        <v>209</v>
      </c>
      <c r="D127" s="152"/>
      <c r="E127" s="52">
        <f>'Pay App 9'!E127</f>
        <v>0</v>
      </c>
      <c r="F127" s="45"/>
      <c r="G127" s="65">
        <f>'Pay App 9'!G127+F127</f>
        <v>0</v>
      </c>
      <c r="H127" s="188">
        <f>'Pay App 9'!K127</f>
        <v>0</v>
      </c>
      <c r="I127" s="189"/>
      <c r="J127" s="55"/>
      <c r="K127" s="33">
        <f t="shared" si="1"/>
        <v>0</v>
      </c>
      <c r="L127" s="68">
        <f t="shared" si="0"/>
        <v>0</v>
      </c>
      <c r="M127" s="66">
        <f t="shared" si="2"/>
        <v>0</v>
      </c>
      <c r="N127" s="32">
        <f t="shared" si="3"/>
        <v>0</v>
      </c>
      <c r="O127" s="52">
        <f>'Pay App 9'!O127+'Pay App 9'!P127</f>
        <v>0</v>
      </c>
      <c r="P127" s="45"/>
      <c r="Q127" s="66">
        <f>'Pay App 9'!Q127+N127+P127</f>
        <v>0</v>
      </c>
    </row>
    <row r="128" spans="1:17" ht="21" customHeight="1" x14ac:dyDescent="0.2">
      <c r="A128" s="153" t="s">
        <v>210</v>
      </c>
      <c r="B128" s="153"/>
      <c r="C128" s="153" t="s">
        <v>211</v>
      </c>
      <c r="D128" s="154"/>
      <c r="E128" s="52">
        <f>'Pay App 9'!E128</f>
        <v>0</v>
      </c>
      <c r="F128" s="45"/>
      <c r="G128" s="65">
        <f>'Pay App 9'!G128+F128</f>
        <v>0</v>
      </c>
      <c r="H128" s="188">
        <f>'Pay App 9'!K128</f>
        <v>0</v>
      </c>
      <c r="I128" s="189"/>
      <c r="J128" s="55"/>
      <c r="K128" s="33">
        <f t="shared" si="1"/>
        <v>0</v>
      </c>
      <c r="L128" s="68">
        <f t="shared" si="0"/>
        <v>0</v>
      </c>
      <c r="M128" s="66">
        <f t="shared" si="2"/>
        <v>0</v>
      </c>
      <c r="N128" s="32">
        <f t="shared" si="3"/>
        <v>0</v>
      </c>
      <c r="O128" s="52">
        <f>'Pay App 9'!O128+'Pay App 9'!P128</f>
        <v>0</v>
      </c>
      <c r="P128" s="45"/>
      <c r="Q128" s="66">
        <f>'Pay App 9'!Q128+N128+P128</f>
        <v>0</v>
      </c>
    </row>
    <row r="129" spans="1:17" ht="21" customHeight="1" x14ac:dyDescent="0.2">
      <c r="A129" s="151" t="s">
        <v>212</v>
      </c>
      <c r="B129" s="151"/>
      <c r="C129" s="151" t="s">
        <v>213</v>
      </c>
      <c r="D129" s="152"/>
      <c r="E129" s="52">
        <f>'Pay App 9'!E129</f>
        <v>0</v>
      </c>
      <c r="F129" s="45"/>
      <c r="G129" s="65">
        <f>'Pay App 9'!G129+F129</f>
        <v>0</v>
      </c>
      <c r="H129" s="188">
        <f>'Pay App 9'!K129</f>
        <v>0</v>
      </c>
      <c r="I129" s="189"/>
      <c r="J129" s="55"/>
      <c r="K129" s="33">
        <f t="shared" si="1"/>
        <v>0</v>
      </c>
      <c r="L129" s="68">
        <f t="shared" si="0"/>
        <v>0</v>
      </c>
      <c r="M129" s="66">
        <f t="shared" si="2"/>
        <v>0</v>
      </c>
      <c r="N129" s="32">
        <f t="shared" si="3"/>
        <v>0</v>
      </c>
      <c r="O129" s="52">
        <f>'Pay App 9'!O129+'Pay App 9'!P129</f>
        <v>0</v>
      </c>
      <c r="P129" s="45"/>
      <c r="Q129" s="66">
        <f>'Pay App 9'!Q129+N129+P129</f>
        <v>0</v>
      </c>
    </row>
    <row r="130" spans="1:17" ht="21" customHeight="1" x14ac:dyDescent="0.2">
      <c r="A130" s="151" t="s">
        <v>214</v>
      </c>
      <c r="B130" s="151"/>
      <c r="C130" s="151" t="s">
        <v>215</v>
      </c>
      <c r="D130" s="152"/>
      <c r="E130" s="52">
        <f>'Pay App 9'!E130</f>
        <v>0</v>
      </c>
      <c r="F130" s="45"/>
      <c r="G130" s="65">
        <f>'Pay App 9'!G130+F130</f>
        <v>0</v>
      </c>
      <c r="H130" s="188">
        <f>'Pay App 9'!K130</f>
        <v>0</v>
      </c>
      <c r="I130" s="189"/>
      <c r="J130" s="55"/>
      <c r="K130" s="33">
        <f t="shared" si="1"/>
        <v>0</v>
      </c>
      <c r="L130" s="68">
        <f t="shared" si="0"/>
        <v>0</v>
      </c>
      <c r="M130" s="66">
        <f t="shared" si="2"/>
        <v>0</v>
      </c>
      <c r="N130" s="32">
        <f t="shared" si="3"/>
        <v>0</v>
      </c>
      <c r="O130" s="52">
        <f>'Pay App 9'!O130+'Pay App 9'!P130</f>
        <v>0</v>
      </c>
      <c r="P130" s="45"/>
      <c r="Q130" s="66">
        <f>'Pay App 9'!Q130+N130+P130</f>
        <v>0</v>
      </c>
    </row>
    <row r="131" spans="1:17" ht="21" customHeight="1" x14ac:dyDescent="0.2">
      <c r="A131" s="151" t="s">
        <v>216</v>
      </c>
      <c r="B131" s="151"/>
      <c r="C131" s="151" t="s">
        <v>217</v>
      </c>
      <c r="D131" s="152"/>
      <c r="E131" s="52">
        <f>'Pay App 9'!E131</f>
        <v>0</v>
      </c>
      <c r="F131" s="45"/>
      <c r="G131" s="65">
        <f>'Pay App 9'!G131+F131</f>
        <v>0</v>
      </c>
      <c r="H131" s="188">
        <f>'Pay App 9'!K131</f>
        <v>0</v>
      </c>
      <c r="I131" s="189"/>
      <c r="J131" s="55"/>
      <c r="K131" s="33">
        <f t="shared" si="1"/>
        <v>0</v>
      </c>
      <c r="L131" s="68">
        <f t="shared" si="0"/>
        <v>0</v>
      </c>
      <c r="M131" s="66">
        <f t="shared" si="2"/>
        <v>0</v>
      </c>
      <c r="N131" s="32">
        <f t="shared" si="3"/>
        <v>0</v>
      </c>
      <c r="O131" s="52">
        <f>'Pay App 9'!O131+'Pay App 9'!P131</f>
        <v>0</v>
      </c>
      <c r="P131" s="45"/>
      <c r="Q131" s="66">
        <f>'Pay App 9'!Q131+N131+P131</f>
        <v>0</v>
      </c>
    </row>
    <row r="132" spans="1:17" ht="21" customHeight="1" x14ac:dyDescent="0.2">
      <c r="A132" s="151" t="s">
        <v>218</v>
      </c>
      <c r="B132" s="151"/>
      <c r="C132" s="151" t="s">
        <v>219</v>
      </c>
      <c r="D132" s="152"/>
      <c r="E132" s="52">
        <f>'Pay App 9'!E132</f>
        <v>0</v>
      </c>
      <c r="F132" s="45"/>
      <c r="G132" s="65">
        <f>'Pay App 9'!G132+F132</f>
        <v>0</v>
      </c>
      <c r="H132" s="188">
        <f>'Pay App 9'!K132</f>
        <v>0</v>
      </c>
      <c r="I132" s="189"/>
      <c r="J132" s="55"/>
      <c r="K132" s="33">
        <f t="shared" si="1"/>
        <v>0</v>
      </c>
      <c r="L132" s="68">
        <f t="shared" si="0"/>
        <v>0</v>
      </c>
      <c r="M132" s="66">
        <f t="shared" si="2"/>
        <v>0</v>
      </c>
      <c r="N132" s="32">
        <f t="shared" si="3"/>
        <v>0</v>
      </c>
      <c r="O132" s="52">
        <f>'Pay App 9'!O132+'Pay App 9'!P132</f>
        <v>0</v>
      </c>
      <c r="P132" s="45"/>
      <c r="Q132" s="66">
        <f>'Pay App 9'!Q132+N132+P132</f>
        <v>0</v>
      </c>
    </row>
    <row r="133" spans="1:17" ht="21" customHeight="1" x14ac:dyDescent="0.2">
      <c r="A133" s="151" t="s">
        <v>220</v>
      </c>
      <c r="B133" s="151"/>
      <c r="C133" s="151" t="s">
        <v>221</v>
      </c>
      <c r="D133" s="152"/>
      <c r="E133" s="52">
        <f>'Pay App 9'!E133</f>
        <v>0</v>
      </c>
      <c r="F133" s="45"/>
      <c r="G133" s="65">
        <f>'Pay App 9'!G133+F133</f>
        <v>0</v>
      </c>
      <c r="H133" s="188">
        <f>'Pay App 9'!K133</f>
        <v>0</v>
      </c>
      <c r="I133" s="189"/>
      <c r="J133" s="55"/>
      <c r="K133" s="33">
        <f t="shared" si="1"/>
        <v>0</v>
      </c>
      <c r="L133" s="68">
        <f t="shared" si="0"/>
        <v>0</v>
      </c>
      <c r="M133" s="66">
        <f t="shared" si="2"/>
        <v>0</v>
      </c>
      <c r="N133" s="32">
        <f t="shared" si="3"/>
        <v>0</v>
      </c>
      <c r="O133" s="52">
        <f>'Pay App 9'!O133+'Pay App 9'!P133</f>
        <v>0</v>
      </c>
      <c r="P133" s="45"/>
      <c r="Q133" s="66">
        <f>'Pay App 9'!Q133+N133+P133</f>
        <v>0</v>
      </c>
    </row>
    <row r="134" spans="1:17" ht="21" customHeight="1" x14ac:dyDescent="0.2">
      <c r="A134" s="151" t="s">
        <v>222</v>
      </c>
      <c r="B134" s="151"/>
      <c r="C134" s="151" t="s">
        <v>223</v>
      </c>
      <c r="D134" s="152"/>
      <c r="E134" s="52">
        <f>'Pay App 9'!E134</f>
        <v>0</v>
      </c>
      <c r="F134" s="45"/>
      <c r="G134" s="65">
        <f>'Pay App 9'!G134+F134</f>
        <v>0</v>
      </c>
      <c r="H134" s="188">
        <f>'Pay App 9'!K134</f>
        <v>0</v>
      </c>
      <c r="I134" s="189"/>
      <c r="J134" s="55"/>
      <c r="K134" s="33">
        <f t="shared" si="1"/>
        <v>0</v>
      </c>
      <c r="L134" s="68">
        <f t="shared" si="0"/>
        <v>0</v>
      </c>
      <c r="M134" s="66">
        <f t="shared" si="2"/>
        <v>0</v>
      </c>
      <c r="N134" s="32">
        <f t="shared" si="3"/>
        <v>0</v>
      </c>
      <c r="O134" s="52">
        <f>'Pay App 9'!O134+'Pay App 9'!P134</f>
        <v>0</v>
      </c>
      <c r="P134" s="45"/>
      <c r="Q134" s="66">
        <f>'Pay App 9'!Q134+N134+P134</f>
        <v>0</v>
      </c>
    </row>
    <row r="135" spans="1:17" ht="21" customHeight="1" x14ac:dyDescent="0.2">
      <c r="A135" s="153" t="s">
        <v>224</v>
      </c>
      <c r="B135" s="153"/>
      <c r="C135" s="153" t="s">
        <v>225</v>
      </c>
      <c r="D135" s="154"/>
      <c r="E135" s="52">
        <f>'Pay App 9'!E135</f>
        <v>0</v>
      </c>
      <c r="F135" s="45"/>
      <c r="G135" s="65">
        <f>'Pay App 9'!G135+F135</f>
        <v>0</v>
      </c>
      <c r="H135" s="188">
        <f>'Pay App 9'!K135</f>
        <v>0</v>
      </c>
      <c r="I135" s="189"/>
      <c r="J135" s="55"/>
      <c r="K135" s="33">
        <f t="shared" si="1"/>
        <v>0</v>
      </c>
      <c r="L135" s="68">
        <f t="shared" si="0"/>
        <v>0</v>
      </c>
      <c r="M135" s="66">
        <f t="shared" si="2"/>
        <v>0</v>
      </c>
      <c r="N135" s="32">
        <f t="shared" si="3"/>
        <v>0</v>
      </c>
      <c r="O135" s="52">
        <f>'Pay App 9'!O135+'Pay App 9'!P135</f>
        <v>0</v>
      </c>
      <c r="P135" s="45"/>
      <c r="Q135" s="66">
        <f>'Pay App 9'!Q135+N135+P135</f>
        <v>0</v>
      </c>
    </row>
    <row r="136" spans="1:17" ht="21" customHeight="1" x14ac:dyDescent="0.2">
      <c r="A136" s="151" t="s">
        <v>226</v>
      </c>
      <c r="B136" s="151"/>
      <c r="C136" s="151" t="s">
        <v>227</v>
      </c>
      <c r="D136" s="152"/>
      <c r="E136" s="52">
        <f>'Pay App 9'!E136</f>
        <v>0</v>
      </c>
      <c r="F136" s="45"/>
      <c r="G136" s="65">
        <f>'Pay App 9'!G136+F136</f>
        <v>0</v>
      </c>
      <c r="H136" s="188">
        <f>'Pay App 9'!K136</f>
        <v>0</v>
      </c>
      <c r="I136" s="189"/>
      <c r="J136" s="55"/>
      <c r="K136" s="33">
        <f t="shared" si="1"/>
        <v>0</v>
      </c>
      <c r="L136" s="68">
        <f t="shared" si="0"/>
        <v>0</v>
      </c>
      <c r="M136" s="66">
        <f t="shared" si="2"/>
        <v>0</v>
      </c>
      <c r="N136" s="32">
        <f t="shared" si="3"/>
        <v>0</v>
      </c>
      <c r="O136" s="52">
        <f>'Pay App 9'!O136+'Pay App 9'!P136</f>
        <v>0</v>
      </c>
      <c r="P136" s="45"/>
      <c r="Q136" s="66">
        <f>'Pay App 9'!Q136+N136+P136</f>
        <v>0</v>
      </c>
    </row>
    <row r="137" spans="1:17" ht="21" customHeight="1" x14ac:dyDescent="0.2">
      <c r="A137" s="151" t="s">
        <v>228</v>
      </c>
      <c r="B137" s="151"/>
      <c r="C137" s="151" t="s">
        <v>229</v>
      </c>
      <c r="D137" s="152"/>
      <c r="E137" s="52">
        <f>'Pay App 9'!E137</f>
        <v>0</v>
      </c>
      <c r="F137" s="45"/>
      <c r="G137" s="65">
        <f>'Pay App 9'!G137+F137</f>
        <v>0</v>
      </c>
      <c r="H137" s="188">
        <f>'Pay App 9'!K137</f>
        <v>0</v>
      </c>
      <c r="I137" s="189"/>
      <c r="J137" s="55"/>
      <c r="K137" s="33">
        <f t="shared" si="1"/>
        <v>0</v>
      </c>
      <c r="L137" s="68">
        <f t="shared" si="0"/>
        <v>0</v>
      </c>
      <c r="M137" s="66">
        <f t="shared" si="2"/>
        <v>0</v>
      </c>
      <c r="N137" s="32">
        <f t="shared" si="3"/>
        <v>0</v>
      </c>
      <c r="O137" s="52">
        <f>'Pay App 9'!O137+'Pay App 9'!P137</f>
        <v>0</v>
      </c>
      <c r="P137" s="45"/>
      <c r="Q137" s="66">
        <f>'Pay App 9'!Q137+N137+P137</f>
        <v>0</v>
      </c>
    </row>
    <row r="138" spans="1:17" ht="21" customHeight="1" x14ac:dyDescent="0.2">
      <c r="A138" s="151" t="s">
        <v>230</v>
      </c>
      <c r="B138" s="151"/>
      <c r="C138" s="151" t="s">
        <v>231</v>
      </c>
      <c r="D138" s="152"/>
      <c r="E138" s="52">
        <f>'Pay App 9'!E138</f>
        <v>0</v>
      </c>
      <c r="F138" s="45"/>
      <c r="G138" s="65">
        <f>'Pay App 9'!G138+F138</f>
        <v>0</v>
      </c>
      <c r="H138" s="188">
        <f>'Pay App 9'!K138</f>
        <v>0</v>
      </c>
      <c r="I138" s="189"/>
      <c r="J138" s="55"/>
      <c r="K138" s="33">
        <f t="shared" si="1"/>
        <v>0</v>
      </c>
      <c r="L138" s="68">
        <f t="shared" si="0"/>
        <v>0</v>
      </c>
      <c r="M138" s="66">
        <f t="shared" si="2"/>
        <v>0</v>
      </c>
      <c r="N138" s="32">
        <f t="shared" si="3"/>
        <v>0</v>
      </c>
      <c r="O138" s="52">
        <f>'Pay App 9'!O138+'Pay App 9'!P138</f>
        <v>0</v>
      </c>
      <c r="P138" s="45"/>
      <c r="Q138" s="66">
        <f>'Pay App 9'!Q138+N138+P138</f>
        <v>0</v>
      </c>
    </row>
    <row r="139" spans="1:17" ht="21" customHeight="1" x14ac:dyDescent="0.2">
      <c r="A139" s="153" t="s">
        <v>232</v>
      </c>
      <c r="B139" s="153"/>
      <c r="C139" s="153" t="s">
        <v>233</v>
      </c>
      <c r="D139" s="154"/>
      <c r="E139" s="52">
        <f>'Pay App 9'!E139</f>
        <v>0</v>
      </c>
      <c r="F139" s="45"/>
      <c r="G139" s="65">
        <f>'Pay App 9'!G139+F139</f>
        <v>0</v>
      </c>
      <c r="H139" s="188">
        <f>'Pay App 9'!K139</f>
        <v>0</v>
      </c>
      <c r="I139" s="189"/>
      <c r="J139" s="55"/>
      <c r="K139" s="33">
        <f t="shared" si="1"/>
        <v>0</v>
      </c>
      <c r="L139" s="68">
        <f t="shared" si="0"/>
        <v>0</v>
      </c>
      <c r="M139" s="66">
        <f t="shared" si="2"/>
        <v>0</v>
      </c>
      <c r="N139" s="32">
        <f t="shared" si="3"/>
        <v>0</v>
      </c>
      <c r="O139" s="52">
        <f>'Pay App 9'!O139+'Pay App 9'!P139</f>
        <v>0</v>
      </c>
      <c r="P139" s="45"/>
      <c r="Q139" s="66">
        <f>'Pay App 9'!Q139+N139+P139</f>
        <v>0</v>
      </c>
    </row>
    <row r="140" spans="1:17" ht="21" customHeight="1" x14ac:dyDescent="0.2">
      <c r="A140" s="151" t="s">
        <v>234</v>
      </c>
      <c r="B140" s="151"/>
      <c r="C140" s="151" t="s">
        <v>235</v>
      </c>
      <c r="D140" s="152"/>
      <c r="E140" s="52">
        <f>'Pay App 9'!E140</f>
        <v>0</v>
      </c>
      <c r="F140" s="45"/>
      <c r="G140" s="65">
        <f>'Pay App 9'!G140+F140</f>
        <v>0</v>
      </c>
      <c r="H140" s="188">
        <f>'Pay App 9'!K140</f>
        <v>0</v>
      </c>
      <c r="I140" s="189"/>
      <c r="J140" s="55"/>
      <c r="K140" s="33">
        <f t="shared" si="1"/>
        <v>0</v>
      </c>
      <c r="L140" s="68">
        <f t="shared" si="0"/>
        <v>0</v>
      </c>
      <c r="M140" s="66">
        <f t="shared" si="2"/>
        <v>0</v>
      </c>
      <c r="N140" s="32">
        <f t="shared" si="3"/>
        <v>0</v>
      </c>
      <c r="O140" s="52">
        <f>'Pay App 9'!O140+'Pay App 9'!P140</f>
        <v>0</v>
      </c>
      <c r="P140" s="45"/>
      <c r="Q140" s="66">
        <f>'Pay App 9'!Q140+N140+P140</f>
        <v>0</v>
      </c>
    </row>
    <row r="141" spans="1:17" ht="21" customHeight="1" x14ac:dyDescent="0.2">
      <c r="A141" s="151" t="s">
        <v>236</v>
      </c>
      <c r="B141" s="151"/>
      <c r="C141" s="151" t="s">
        <v>237</v>
      </c>
      <c r="D141" s="152"/>
      <c r="E141" s="52">
        <f>'Pay App 9'!E141</f>
        <v>0</v>
      </c>
      <c r="F141" s="45"/>
      <c r="G141" s="65">
        <f>'Pay App 9'!G141+F141</f>
        <v>0</v>
      </c>
      <c r="H141" s="188">
        <f>'Pay App 9'!K141</f>
        <v>0</v>
      </c>
      <c r="I141" s="189"/>
      <c r="J141" s="55"/>
      <c r="K141" s="33">
        <f t="shared" si="1"/>
        <v>0</v>
      </c>
      <c r="L141" s="68">
        <f t="shared" si="0"/>
        <v>0</v>
      </c>
      <c r="M141" s="66">
        <f t="shared" si="2"/>
        <v>0</v>
      </c>
      <c r="N141" s="32">
        <f t="shared" si="3"/>
        <v>0</v>
      </c>
      <c r="O141" s="52">
        <f>'Pay App 9'!O141+'Pay App 9'!P141</f>
        <v>0</v>
      </c>
      <c r="P141" s="45"/>
      <c r="Q141" s="66">
        <f>'Pay App 9'!Q141+N141+P141</f>
        <v>0</v>
      </c>
    </row>
    <row r="142" spans="1:17" ht="21" customHeight="1" x14ac:dyDescent="0.2">
      <c r="A142" s="151" t="s">
        <v>238</v>
      </c>
      <c r="B142" s="151"/>
      <c r="C142" s="151" t="s">
        <v>239</v>
      </c>
      <c r="D142" s="152"/>
      <c r="E142" s="52">
        <f>'Pay App 9'!E142</f>
        <v>0</v>
      </c>
      <c r="F142" s="45"/>
      <c r="G142" s="65">
        <f>'Pay App 9'!G142+F142</f>
        <v>0</v>
      </c>
      <c r="H142" s="188">
        <f>'Pay App 9'!K142</f>
        <v>0</v>
      </c>
      <c r="I142" s="189"/>
      <c r="J142" s="55"/>
      <c r="K142" s="33">
        <f t="shared" si="1"/>
        <v>0</v>
      </c>
      <c r="L142" s="68">
        <f t="shared" si="0"/>
        <v>0</v>
      </c>
      <c r="M142" s="66">
        <f t="shared" si="2"/>
        <v>0</v>
      </c>
      <c r="N142" s="32">
        <f t="shared" si="3"/>
        <v>0</v>
      </c>
      <c r="O142" s="52">
        <f>'Pay App 9'!O142+'Pay App 9'!P142</f>
        <v>0</v>
      </c>
      <c r="P142" s="45"/>
      <c r="Q142" s="66">
        <f>'Pay App 9'!Q142+N142+P142</f>
        <v>0</v>
      </c>
    </row>
    <row r="143" spans="1:17" ht="21" customHeight="1" x14ac:dyDescent="0.2">
      <c r="A143" s="151" t="s">
        <v>240</v>
      </c>
      <c r="B143" s="151"/>
      <c r="C143" s="151" t="s">
        <v>241</v>
      </c>
      <c r="D143" s="152"/>
      <c r="E143" s="52">
        <f>'Pay App 9'!E143</f>
        <v>0</v>
      </c>
      <c r="F143" s="45"/>
      <c r="G143" s="65">
        <f>'Pay App 9'!G143+F143</f>
        <v>0</v>
      </c>
      <c r="H143" s="188">
        <f>'Pay App 9'!K143</f>
        <v>0</v>
      </c>
      <c r="I143" s="189"/>
      <c r="J143" s="55"/>
      <c r="K143" s="33">
        <f t="shared" si="1"/>
        <v>0</v>
      </c>
      <c r="L143" s="68">
        <f t="shared" si="0"/>
        <v>0</v>
      </c>
      <c r="M143" s="66">
        <f t="shared" si="2"/>
        <v>0</v>
      </c>
      <c r="N143" s="32">
        <f t="shared" si="3"/>
        <v>0</v>
      </c>
      <c r="O143" s="52">
        <f>'Pay App 9'!O143+'Pay App 9'!P143</f>
        <v>0</v>
      </c>
      <c r="P143" s="45"/>
      <c r="Q143" s="66">
        <f>'Pay App 9'!Q143+N143+P143</f>
        <v>0</v>
      </c>
    </row>
    <row r="144" spans="1:17" ht="21" customHeight="1" x14ac:dyDescent="0.2">
      <c r="A144" s="151" t="s">
        <v>242</v>
      </c>
      <c r="B144" s="151"/>
      <c r="C144" s="151" t="s">
        <v>243</v>
      </c>
      <c r="D144" s="152"/>
      <c r="E144" s="52">
        <f>'Pay App 9'!E144</f>
        <v>0</v>
      </c>
      <c r="F144" s="45"/>
      <c r="G144" s="65">
        <f>'Pay App 9'!G144+F144</f>
        <v>0</v>
      </c>
      <c r="H144" s="188">
        <f>'Pay App 9'!K144</f>
        <v>0</v>
      </c>
      <c r="I144" s="189"/>
      <c r="J144" s="55"/>
      <c r="K144" s="33">
        <f t="shared" si="1"/>
        <v>0</v>
      </c>
      <c r="L144" s="68">
        <f t="shared" si="0"/>
        <v>0</v>
      </c>
      <c r="M144" s="66">
        <f t="shared" si="2"/>
        <v>0</v>
      </c>
      <c r="N144" s="32">
        <f t="shared" si="3"/>
        <v>0</v>
      </c>
      <c r="O144" s="52">
        <f>'Pay App 9'!O144+'Pay App 9'!P144</f>
        <v>0</v>
      </c>
      <c r="P144" s="45"/>
      <c r="Q144" s="66">
        <f>'Pay App 9'!Q144+N144+P144</f>
        <v>0</v>
      </c>
    </row>
    <row r="145" spans="1:17" ht="21" customHeight="1" x14ac:dyDescent="0.2">
      <c r="A145" s="151" t="s">
        <v>244</v>
      </c>
      <c r="B145" s="151"/>
      <c r="C145" s="151" t="s">
        <v>245</v>
      </c>
      <c r="D145" s="152"/>
      <c r="E145" s="52">
        <f>'Pay App 9'!E145</f>
        <v>0</v>
      </c>
      <c r="F145" s="45"/>
      <c r="G145" s="65">
        <f>'Pay App 9'!G145+F145</f>
        <v>0</v>
      </c>
      <c r="H145" s="188">
        <f>'Pay App 9'!K145</f>
        <v>0</v>
      </c>
      <c r="I145" s="189"/>
      <c r="J145" s="55"/>
      <c r="K145" s="33">
        <f t="shared" si="1"/>
        <v>0</v>
      </c>
      <c r="L145" s="68">
        <f t="shared" si="0"/>
        <v>0</v>
      </c>
      <c r="M145" s="66">
        <f t="shared" si="2"/>
        <v>0</v>
      </c>
      <c r="N145" s="32">
        <f t="shared" si="3"/>
        <v>0</v>
      </c>
      <c r="O145" s="52">
        <f>'Pay App 9'!O145+'Pay App 9'!P145</f>
        <v>0</v>
      </c>
      <c r="P145" s="45"/>
      <c r="Q145" s="66">
        <f>'Pay App 9'!Q145+N145+P145</f>
        <v>0</v>
      </c>
    </row>
    <row r="146" spans="1:17" ht="21" customHeight="1" x14ac:dyDescent="0.2">
      <c r="A146" s="151" t="s">
        <v>246</v>
      </c>
      <c r="B146" s="151"/>
      <c r="C146" s="151" t="s">
        <v>247</v>
      </c>
      <c r="D146" s="152"/>
      <c r="E146" s="52">
        <f>'Pay App 9'!E146</f>
        <v>0</v>
      </c>
      <c r="F146" s="45"/>
      <c r="G146" s="65">
        <f>'Pay App 9'!G146+F146</f>
        <v>0</v>
      </c>
      <c r="H146" s="188">
        <f>'Pay App 9'!K146</f>
        <v>0</v>
      </c>
      <c r="I146" s="189"/>
      <c r="J146" s="55"/>
      <c r="K146" s="33">
        <f t="shared" si="1"/>
        <v>0</v>
      </c>
      <c r="L146" s="68">
        <f t="shared" si="0"/>
        <v>0</v>
      </c>
      <c r="M146" s="66">
        <f t="shared" si="2"/>
        <v>0</v>
      </c>
      <c r="N146" s="32">
        <f t="shared" si="3"/>
        <v>0</v>
      </c>
      <c r="O146" s="52">
        <f>'Pay App 9'!O146+'Pay App 9'!P146</f>
        <v>0</v>
      </c>
      <c r="P146" s="45"/>
      <c r="Q146" s="66">
        <f>'Pay App 9'!Q146+N146+P146</f>
        <v>0</v>
      </c>
    </row>
    <row r="147" spans="1:17" ht="21" customHeight="1" x14ac:dyDescent="0.2">
      <c r="A147" s="151" t="s">
        <v>248</v>
      </c>
      <c r="B147" s="151"/>
      <c r="C147" s="151" t="s">
        <v>249</v>
      </c>
      <c r="D147" s="152"/>
      <c r="E147" s="52">
        <f>'Pay App 9'!E147</f>
        <v>0</v>
      </c>
      <c r="F147" s="45"/>
      <c r="G147" s="65">
        <f>'Pay App 9'!G147+F147</f>
        <v>0</v>
      </c>
      <c r="H147" s="188">
        <f>'Pay App 9'!K147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9'!O147+'Pay App 9'!P147</f>
        <v>0</v>
      </c>
      <c r="P147" s="45"/>
      <c r="Q147" s="66">
        <f>'Pay App 9'!Q147+N147+P147</f>
        <v>0</v>
      </c>
    </row>
    <row r="148" spans="1:17" ht="21" customHeight="1" x14ac:dyDescent="0.2">
      <c r="A148" s="151" t="s">
        <v>250</v>
      </c>
      <c r="B148" s="151"/>
      <c r="C148" s="151" t="s">
        <v>251</v>
      </c>
      <c r="D148" s="152"/>
      <c r="E148" s="52">
        <f>'Pay App 9'!E148</f>
        <v>0</v>
      </c>
      <c r="F148" s="45"/>
      <c r="G148" s="65">
        <f>'Pay App 9'!G148+F148</f>
        <v>0</v>
      </c>
      <c r="H148" s="188">
        <f>'Pay App 9'!K148</f>
        <v>0</v>
      </c>
      <c r="I148" s="189"/>
      <c r="J148" s="55"/>
      <c r="K148" s="33">
        <f t="shared" si="4"/>
        <v>0</v>
      </c>
      <c r="L148" s="68">
        <f t="shared" ref="L148:L211" si="7">IF(ISERROR(K148/G148),0,K148/G148)</f>
        <v>0</v>
      </c>
      <c r="M148" s="66">
        <f t="shared" si="5"/>
        <v>0</v>
      </c>
      <c r="N148" s="32">
        <f t="shared" si="6"/>
        <v>0</v>
      </c>
      <c r="O148" s="52">
        <f>'Pay App 9'!O148+'Pay App 9'!P148</f>
        <v>0</v>
      </c>
      <c r="P148" s="45"/>
      <c r="Q148" s="66">
        <f>'Pay App 9'!Q148+N148+P148</f>
        <v>0</v>
      </c>
    </row>
    <row r="149" spans="1:17" ht="21" customHeight="1" x14ac:dyDescent="0.2">
      <c r="A149" s="153" t="s">
        <v>252</v>
      </c>
      <c r="B149" s="153"/>
      <c r="C149" s="153" t="s">
        <v>253</v>
      </c>
      <c r="D149" s="154"/>
      <c r="E149" s="52">
        <f>'Pay App 9'!E149</f>
        <v>0</v>
      </c>
      <c r="F149" s="45"/>
      <c r="G149" s="65">
        <f>'Pay App 9'!G149+F149</f>
        <v>0</v>
      </c>
      <c r="H149" s="188">
        <f>'Pay App 9'!K149</f>
        <v>0</v>
      </c>
      <c r="I149" s="189"/>
      <c r="J149" s="55"/>
      <c r="K149" s="33">
        <f t="shared" si="4"/>
        <v>0</v>
      </c>
      <c r="L149" s="68">
        <f t="shared" si="7"/>
        <v>0</v>
      </c>
      <c r="M149" s="66">
        <f t="shared" si="5"/>
        <v>0</v>
      </c>
      <c r="N149" s="32">
        <f t="shared" si="6"/>
        <v>0</v>
      </c>
      <c r="O149" s="52">
        <f>'Pay App 9'!O149+'Pay App 9'!P149</f>
        <v>0</v>
      </c>
      <c r="P149" s="45"/>
      <c r="Q149" s="66">
        <f>'Pay App 9'!Q149+N149+P149</f>
        <v>0</v>
      </c>
    </row>
    <row r="150" spans="1:17" ht="21" customHeight="1" x14ac:dyDescent="0.2">
      <c r="A150" s="151" t="s">
        <v>254</v>
      </c>
      <c r="B150" s="151"/>
      <c r="C150" s="151" t="s">
        <v>255</v>
      </c>
      <c r="D150" s="152"/>
      <c r="E150" s="52">
        <f>'Pay App 9'!E150</f>
        <v>0</v>
      </c>
      <c r="F150" s="45"/>
      <c r="G150" s="65">
        <f>'Pay App 9'!G150+F150</f>
        <v>0</v>
      </c>
      <c r="H150" s="188">
        <f>'Pay App 9'!K150</f>
        <v>0</v>
      </c>
      <c r="I150" s="189"/>
      <c r="J150" s="55"/>
      <c r="K150" s="33">
        <f t="shared" si="4"/>
        <v>0</v>
      </c>
      <c r="L150" s="68">
        <f t="shared" si="7"/>
        <v>0</v>
      </c>
      <c r="M150" s="66">
        <f t="shared" si="5"/>
        <v>0</v>
      </c>
      <c r="N150" s="32">
        <f t="shared" si="6"/>
        <v>0</v>
      </c>
      <c r="O150" s="52">
        <f>'Pay App 9'!O150+'Pay App 9'!P150</f>
        <v>0</v>
      </c>
      <c r="P150" s="45"/>
      <c r="Q150" s="66">
        <f>'Pay App 9'!Q150+N150+P150</f>
        <v>0</v>
      </c>
    </row>
    <row r="151" spans="1:17" ht="21" customHeight="1" x14ac:dyDescent="0.2">
      <c r="A151" s="151" t="s">
        <v>256</v>
      </c>
      <c r="B151" s="151"/>
      <c r="C151" s="151" t="s">
        <v>257</v>
      </c>
      <c r="D151" s="152"/>
      <c r="E151" s="52">
        <f>'Pay App 9'!E151</f>
        <v>0</v>
      </c>
      <c r="F151" s="45"/>
      <c r="G151" s="65">
        <f>'Pay App 9'!G151+F151</f>
        <v>0</v>
      </c>
      <c r="H151" s="188">
        <f>'Pay App 9'!K151</f>
        <v>0</v>
      </c>
      <c r="I151" s="189"/>
      <c r="J151" s="55"/>
      <c r="K151" s="33">
        <f t="shared" si="4"/>
        <v>0</v>
      </c>
      <c r="L151" s="68">
        <f t="shared" si="7"/>
        <v>0</v>
      </c>
      <c r="M151" s="66">
        <f t="shared" si="5"/>
        <v>0</v>
      </c>
      <c r="N151" s="32">
        <f t="shared" si="6"/>
        <v>0</v>
      </c>
      <c r="O151" s="52">
        <f>'Pay App 9'!O151+'Pay App 9'!P151</f>
        <v>0</v>
      </c>
      <c r="P151" s="45"/>
      <c r="Q151" s="66">
        <f>'Pay App 9'!Q151+N151+P151</f>
        <v>0</v>
      </c>
    </row>
    <row r="152" spans="1:17" ht="21" customHeight="1" x14ac:dyDescent="0.2">
      <c r="A152" s="151" t="s">
        <v>258</v>
      </c>
      <c r="B152" s="151"/>
      <c r="C152" s="151" t="s">
        <v>259</v>
      </c>
      <c r="D152" s="152"/>
      <c r="E152" s="52">
        <f>'Pay App 9'!E152</f>
        <v>0</v>
      </c>
      <c r="F152" s="45"/>
      <c r="G152" s="65">
        <f>'Pay App 9'!G152+F152</f>
        <v>0</v>
      </c>
      <c r="H152" s="188">
        <f>'Pay App 9'!K152</f>
        <v>0</v>
      </c>
      <c r="I152" s="189"/>
      <c r="J152" s="55"/>
      <c r="K152" s="33">
        <f t="shared" si="4"/>
        <v>0</v>
      </c>
      <c r="L152" s="68">
        <f t="shared" si="7"/>
        <v>0</v>
      </c>
      <c r="M152" s="66">
        <f t="shared" si="5"/>
        <v>0</v>
      </c>
      <c r="N152" s="32">
        <f t="shared" si="6"/>
        <v>0</v>
      </c>
      <c r="O152" s="52">
        <f>'Pay App 9'!O152+'Pay App 9'!P152</f>
        <v>0</v>
      </c>
      <c r="P152" s="45"/>
      <c r="Q152" s="66">
        <f>'Pay App 9'!Q152+N152+P152</f>
        <v>0</v>
      </c>
    </row>
    <row r="153" spans="1:17" ht="21" customHeight="1" x14ac:dyDescent="0.2">
      <c r="A153" s="151" t="s">
        <v>260</v>
      </c>
      <c r="B153" s="151"/>
      <c r="C153" s="151" t="s">
        <v>261</v>
      </c>
      <c r="D153" s="152"/>
      <c r="E153" s="52">
        <f>'Pay App 9'!E153</f>
        <v>0</v>
      </c>
      <c r="F153" s="45"/>
      <c r="G153" s="65">
        <f>'Pay App 9'!G153+F153</f>
        <v>0</v>
      </c>
      <c r="H153" s="188">
        <f>'Pay App 9'!K153</f>
        <v>0</v>
      </c>
      <c r="I153" s="189"/>
      <c r="J153" s="55"/>
      <c r="K153" s="33">
        <f t="shared" si="4"/>
        <v>0</v>
      </c>
      <c r="L153" s="68">
        <f t="shared" si="7"/>
        <v>0</v>
      </c>
      <c r="M153" s="66">
        <f t="shared" si="5"/>
        <v>0</v>
      </c>
      <c r="N153" s="32">
        <f t="shared" si="6"/>
        <v>0</v>
      </c>
      <c r="O153" s="52">
        <f>'Pay App 9'!O153+'Pay App 9'!P153</f>
        <v>0</v>
      </c>
      <c r="P153" s="45"/>
      <c r="Q153" s="66">
        <f>'Pay App 9'!Q153+N153+P153</f>
        <v>0</v>
      </c>
    </row>
    <row r="154" spans="1:17" ht="21" customHeight="1" x14ac:dyDescent="0.2">
      <c r="A154" s="151" t="s">
        <v>262</v>
      </c>
      <c r="B154" s="151"/>
      <c r="C154" s="151" t="s">
        <v>263</v>
      </c>
      <c r="D154" s="152"/>
      <c r="E154" s="52">
        <f>'Pay App 9'!E154</f>
        <v>0</v>
      </c>
      <c r="F154" s="45"/>
      <c r="G154" s="65">
        <f>'Pay App 9'!G154+F154</f>
        <v>0</v>
      </c>
      <c r="H154" s="188">
        <f>'Pay App 9'!K154</f>
        <v>0</v>
      </c>
      <c r="I154" s="189"/>
      <c r="J154" s="55"/>
      <c r="K154" s="33">
        <f t="shared" si="4"/>
        <v>0</v>
      </c>
      <c r="L154" s="68">
        <f t="shared" si="7"/>
        <v>0</v>
      </c>
      <c r="M154" s="66">
        <f t="shared" si="5"/>
        <v>0</v>
      </c>
      <c r="N154" s="32">
        <f t="shared" si="6"/>
        <v>0</v>
      </c>
      <c r="O154" s="52">
        <f>'Pay App 9'!O154+'Pay App 9'!P154</f>
        <v>0</v>
      </c>
      <c r="P154" s="45"/>
      <c r="Q154" s="66">
        <f>'Pay App 9'!Q154+N154+P154</f>
        <v>0</v>
      </c>
    </row>
    <row r="155" spans="1:17" ht="21" customHeight="1" x14ac:dyDescent="0.2">
      <c r="A155" s="151" t="s">
        <v>264</v>
      </c>
      <c r="B155" s="151"/>
      <c r="C155" s="151" t="s">
        <v>265</v>
      </c>
      <c r="D155" s="152"/>
      <c r="E155" s="52">
        <f>'Pay App 9'!E155</f>
        <v>0</v>
      </c>
      <c r="F155" s="45"/>
      <c r="G155" s="65">
        <f>'Pay App 9'!G155+F155</f>
        <v>0</v>
      </c>
      <c r="H155" s="188">
        <f>'Pay App 9'!K155</f>
        <v>0</v>
      </c>
      <c r="I155" s="189"/>
      <c r="J155" s="55"/>
      <c r="K155" s="33">
        <f t="shared" si="4"/>
        <v>0</v>
      </c>
      <c r="L155" s="68">
        <f t="shared" si="7"/>
        <v>0</v>
      </c>
      <c r="M155" s="66">
        <f t="shared" si="5"/>
        <v>0</v>
      </c>
      <c r="N155" s="32">
        <f t="shared" si="6"/>
        <v>0</v>
      </c>
      <c r="O155" s="52">
        <f>'Pay App 9'!O155+'Pay App 9'!P155</f>
        <v>0</v>
      </c>
      <c r="P155" s="45"/>
      <c r="Q155" s="66">
        <f>'Pay App 9'!Q155+N155+P155</f>
        <v>0</v>
      </c>
    </row>
    <row r="156" spans="1:17" ht="21" customHeight="1" x14ac:dyDescent="0.2">
      <c r="A156" s="151" t="s">
        <v>266</v>
      </c>
      <c r="B156" s="151"/>
      <c r="C156" s="151" t="s">
        <v>267</v>
      </c>
      <c r="D156" s="152"/>
      <c r="E156" s="52">
        <f>'Pay App 9'!E156</f>
        <v>0</v>
      </c>
      <c r="F156" s="45"/>
      <c r="G156" s="65">
        <f>'Pay App 9'!G156+F156</f>
        <v>0</v>
      </c>
      <c r="H156" s="188">
        <f>'Pay App 9'!K156</f>
        <v>0</v>
      </c>
      <c r="I156" s="189"/>
      <c r="J156" s="55"/>
      <c r="K156" s="33">
        <f t="shared" si="4"/>
        <v>0</v>
      </c>
      <c r="L156" s="68">
        <f t="shared" si="7"/>
        <v>0</v>
      </c>
      <c r="M156" s="66">
        <f t="shared" si="5"/>
        <v>0</v>
      </c>
      <c r="N156" s="32">
        <f t="shared" si="6"/>
        <v>0</v>
      </c>
      <c r="O156" s="52">
        <f>'Pay App 9'!O156+'Pay App 9'!P156</f>
        <v>0</v>
      </c>
      <c r="P156" s="45"/>
      <c r="Q156" s="66">
        <f>'Pay App 9'!Q156+N156+P156</f>
        <v>0</v>
      </c>
    </row>
    <row r="157" spans="1:17" ht="21" customHeight="1" x14ac:dyDescent="0.2">
      <c r="A157" s="151" t="s">
        <v>268</v>
      </c>
      <c r="B157" s="151"/>
      <c r="C157" s="151" t="s">
        <v>269</v>
      </c>
      <c r="D157" s="152"/>
      <c r="E157" s="52">
        <f>'Pay App 9'!E157</f>
        <v>0</v>
      </c>
      <c r="F157" s="45"/>
      <c r="G157" s="65">
        <f>'Pay App 9'!G157+F157</f>
        <v>0</v>
      </c>
      <c r="H157" s="188">
        <f>'Pay App 9'!K157</f>
        <v>0</v>
      </c>
      <c r="I157" s="189"/>
      <c r="J157" s="55"/>
      <c r="K157" s="33">
        <f t="shared" si="4"/>
        <v>0</v>
      </c>
      <c r="L157" s="68">
        <f t="shared" si="7"/>
        <v>0</v>
      </c>
      <c r="M157" s="66">
        <f t="shared" si="5"/>
        <v>0</v>
      </c>
      <c r="N157" s="32">
        <f t="shared" si="6"/>
        <v>0</v>
      </c>
      <c r="O157" s="52">
        <f>'Pay App 9'!O157+'Pay App 9'!P157</f>
        <v>0</v>
      </c>
      <c r="P157" s="45"/>
      <c r="Q157" s="66">
        <f>'Pay App 9'!Q157+N157+P157</f>
        <v>0</v>
      </c>
    </row>
    <row r="158" spans="1:17" ht="21" customHeight="1" x14ac:dyDescent="0.2">
      <c r="A158" s="153" t="s">
        <v>270</v>
      </c>
      <c r="B158" s="153"/>
      <c r="C158" s="153" t="s">
        <v>271</v>
      </c>
      <c r="D158" s="154"/>
      <c r="E158" s="52">
        <f>'Pay App 9'!E158</f>
        <v>0</v>
      </c>
      <c r="F158" s="45"/>
      <c r="G158" s="65">
        <f>'Pay App 9'!G158+F158</f>
        <v>0</v>
      </c>
      <c r="H158" s="188">
        <f>'Pay App 9'!K158</f>
        <v>0</v>
      </c>
      <c r="I158" s="189"/>
      <c r="J158" s="55"/>
      <c r="K158" s="33">
        <f t="shared" si="4"/>
        <v>0</v>
      </c>
      <c r="L158" s="68">
        <f t="shared" si="7"/>
        <v>0</v>
      </c>
      <c r="M158" s="66">
        <f t="shared" si="5"/>
        <v>0</v>
      </c>
      <c r="N158" s="32">
        <f t="shared" si="6"/>
        <v>0</v>
      </c>
      <c r="O158" s="52">
        <f>'Pay App 9'!O158+'Pay App 9'!P158</f>
        <v>0</v>
      </c>
      <c r="P158" s="45"/>
      <c r="Q158" s="66">
        <f>'Pay App 9'!Q158+N158+P158</f>
        <v>0</v>
      </c>
    </row>
    <row r="159" spans="1:17" ht="21" customHeight="1" x14ac:dyDescent="0.2">
      <c r="A159" s="151" t="s">
        <v>272</v>
      </c>
      <c r="B159" s="151"/>
      <c r="C159" s="151" t="s">
        <v>273</v>
      </c>
      <c r="D159" s="152"/>
      <c r="E159" s="52">
        <f>'Pay App 9'!E159</f>
        <v>0</v>
      </c>
      <c r="F159" s="45"/>
      <c r="G159" s="65">
        <f>'Pay App 9'!G159+F159</f>
        <v>0</v>
      </c>
      <c r="H159" s="188">
        <f>'Pay App 9'!K159</f>
        <v>0</v>
      </c>
      <c r="I159" s="189"/>
      <c r="J159" s="55"/>
      <c r="K159" s="33">
        <f t="shared" si="4"/>
        <v>0</v>
      </c>
      <c r="L159" s="68">
        <f t="shared" si="7"/>
        <v>0</v>
      </c>
      <c r="M159" s="66">
        <f t="shared" si="5"/>
        <v>0</v>
      </c>
      <c r="N159" s="32">
        <f t="shared" si="6"/>
        <v>0</v>
      </c>
      <c r="O159" s="52">
        <f>'Pay App 9'!O159+'Pay App 9'!P159</f>
        <v>0</v>
      </c>
      <c r="P159" s="45"/>
      <c r="Q159" s="66">
        <f>'Pay App 9'!Q159+N159+P159</f>
        <v>0</v>
      </c>
    </row>
    <row r="160" spans="1:17" ht="21" customHeight="1" x14ac:dyDescent="0.2">
      <c r="A160" s="151" t="s">
        <v>274</v>
      </c>
      <c r="B160" s="151"/>
      <c r="C160" s="151" t="s">
        <v>275</v>
      </c>
      <c r="D160" s="152"/>
      <c r="E160" s="52">
        <f>'Pay App 9'!E160</f>
        <v>0</v>
      </c>
      <c r="F160" s="45"/>
      <c r="G160" s="65">
        <f>'Pay App 9'!G160+F160</f>
        <v>0</v>
      </c>
      <c r="H160" s="188">
        <f>'Pay App 9'!K160</f>
        <v>0</v>
      </c>
      <c r="I160" s="189"/>
      <c r="J160" s="55"/>
      <c r="K160" s="33">
        <f t="shared" si="4"/>
        <v>0</v>
      </c>
      <c r="L160" s="68">
        <f t="shared" si="7"/>
        <v>0</v>
      </c>
      <c r="M160" s="66">
        <f t="shared" si="5"/>
        <v>0</v>
      </c>
      <c r="N160" s="32">
        <f t="shared" si="6"/>
        <v>0</v>
      </c>
      <c r="O160" s="52">
        <f>'Pay App 9'!O160+'Pay App 9'!P160</f>
        <v>0</v>
      </c>
      <c r="P160" s="45"/>
      <c r="Q160" s="66">
        <f>'Pay App 9'!Q160+N160+P160</f>
        <v>0</v>
      </c>
    </row>
    <row r="161" spans="1:17" ht="21" customHeight="1" x14ac:dyDescent="0.2">
      <c r="A161" s="151" t="s">
        <v>276</v>
      </c>
      <c r="B161" s="151"/>
      <c r="C161" s="151" t="s">
        <v>277</v>
      </c>
      <c r="D161" s="152"/>
      <c r="E161" s="52">
        <f>'Pay App 9'!E161</f>
        <v>0</v>
      </c>
      <c r="F161" s="45"/>
      <c r="G161" s="65">
        <f>'Pay App 9'!G161+F161</f>
        <v>0</v>
      </c>
      <c r="H161" s="188">
        <f>'Pay App 9'!K161</f>
        <v>0</v>
      </c>
      <c r="I161" s="189"/>
      <c r="J161" s="55"/>
      <c r="K161" s="33">
        <f t="shared" si="4"/>
        <v>0</v>
      </c>
      <c r="L161" s="68">
        <f t="shared" si="7"/>
        <v>0</v>
      </c>
      <c r="M161" s="66">
        <f t="shared" si="5"/>
        <v>0</v>
      </c>
      <c r="N161" s="32">
        <f t="shared" si="6"/>
        <v>0</v>
      </c>
      <c r="O161" s="52">
        <f>'Pay App 9'!O161+'Pay App 9'!P161</f>
        <v>0</v>
      </c>
      <c r="P161" s="45"/>
      <c r="Q161" s="66">
        <f>'Pay App 9'!Q161+N161+P161</f>
        <v>0</v>
      </c>
    </row>
    <row r="162" spans="1:17" ht="21" customHeight="1" x14ac:dyDescent="0.2">
      <c r="A162" s="151" t="s">
        <v>278</v>
      </c>
      <c r="B162" s="151"/>
      <c r="C162" s="151" t="s">
        <v>279</v>
      </c>
      <c r="D162" s="152"/>
      <c r="E162" s="52">
        <f>'Pay App 9'!E162</f>
        <v>0</v>
      </c>
      <c r="F162" s="45"/>
      <c r="G162" s="65">
        <f>'Pay App 9'!G162+F162</f>
        <v>0</v>
      </c>
      <c r="H162" s="188">
        <f>'Pay App 9'!K162</f>
        <v>0</v>
      </c>
      <c r="I162" s="189"/>
      <c r="J162" s="55"/>
      <c r="K162" s="33">
        <f t="shared" si="4"/>
        <v>0</v>
      </c>
      <c r="L162" s="68">
        <f t="shared" si="7"/>
        <v>0</v>
      </c>
      <c r="M162" s="66">
        <f t="shared" si="5"/>
        <v>0</v>
      </c>
      <c r="N162" s="32">
        <f t="shared" si="6"/>
        <v>0</v>
      </c>
      <c r="O162" s="52">
        <f>'Pay App 9'!O162+'Pay App 9'!P162</f>
        <v>0</v>
      </c>
      <c r="P162" s="45"/>
      <c r="Q162" s="66">
        <f>'Pay App 9'!Q162+N162+P162</f>
        <v>0</v>
      </c>
    </row>
    <row r="163" spans="1:17" ht="21" customHeight="1" x14ac:dyDescent="0.2">
      <c r="A163" s="151" t="s">
        <v>280</v>
      </c>
      <c r="B163" s="151"/>
      <c r="C163" s="151" t="s">
        <v>281</v>
      </c>
      <c r="D163" s="152"/>
      <c r="E163" s="52">
        <f>'Pay App 9'!E163</f>
        <v>0</v>
      </c>
      <c r="F163" s="45"/>
      <c r="G163" s="65">
        <f>'Pay App 9'!G163+F163</f>
        <v>0</v>
      </c>
      <c r="H163" s="188">
        <f>'Pay App 9'!K163</f>
        <v>0</v>
      </c>
      <c r="I163" s="189"/>
      <c r="J163" s="55"/>
      <c r="K163" s="33">
        <f t="shared" si="4"/>
        <v>0</v>
      </c>
      <c r="L163" s="68">
        <f t="shared" si="7"/>
        <v>0</v>
      </c>
      <c r="M163" s="66">
        <f t="shared" si="5"/>
        <v>0</v>
      </c>
      <c r="N163" s="32">
        <f t="shared" si="6"/>
        <v>0</v>
      </c>
      <c r="O163" s="52">
        <f>'Pay App 9'!O163+'Pay App 9'!P163</f>
        <v>0</v>
      </c>
      <c r="P163" s="45"/>
      <c r="Q163" s="66">
        <f>'Pay App 9'!Q163+N163+P163</f>
        <v>0</v>
      </c>
    </row>
    <row r="164" spans="1:17" ht="21" customHeight="1" x14ac:dyDescent="0.2">
      <c r="A164" s="151" t="s">
        <v>282</v>
      </c>
      <c r="B164" s="151"/>
      <c r="C164" s="151" t="s">
        <v>283</v>
      </c>
      <c r="D164" s="152"/>
      <c r="E164" s="52">
        <f>'Pay App 9'!E164</f>
        <v>0</v>
      </c>
      <c r="F164" s="45"/>
      <c r="G164" s="65">
        <f>'Pay App 9'!G164+F164</f>
        <v>0</v>
      </c>
      <c r="H164" s="188">
        <f>'Pay App 9'!K164</f>
        <v>0</v>
      </c>
      <c r="I164" s="189"/>
      <c r="J164" s="55"/>
      <c r="K164" s="33">
        <f t="shared" si="4"/>
        <v>0</v>
      </c>
      <c r="L164" s="68">
        <f t="shared" si="7"/>
        <v>0</v>
      </c>
      <c r="M164" s="66">
        <f t="shared" si="5"/>
        <v>0</v>
      </c>
      <c r="N164" s="32">
        <f t="shared" si="6"/>
        <v>0</v>
      </c>
      <c r="O164" s="52">
        <f>'Pay App 9'!O164+'Pay App 9'!P164</f>
        <v>0</v>
      </c>
      <c r="P164" s="45"/>
      <c r="Q164" s="66">
        <f>'Pay App 9'!Q164+N164+P164</f>
        <v>0</v>
      </c>
    </row>
    <row r="165" spans="1:17" ht="21" customHeight="1" x14ac:dyDescent="0.2">
      <c r="A165" s="151" t="s">
        <v>284</v>
      </c>
      <c r="B165" s="151"/>
      <c r="C165" s="151" t="s">
        <v>285</v>
      </c>
      <c r="D165" s="152"/>
      <c r="E165" s="52">
        <f>'Pay App 9'!E165</f>
        <v>0</v>
      </c>
      <c r="F165" s="45"/>
      <c r="G165" s="65">
        <f>'Pay App 9'!G165+F165</f>
        <v>0</v>
      </c>
      <c r="H165" s="188">
        <f>'Pay App 9'!K165</f>
        <v>0</v>
      </c>
      <c r="I165" s="189"/>
      <c r="J165" s="55"/>
      <c r="K165" s="33">
        <f t="shared" si="4"/>
        <v>0</v>
      </c>
      <c r="L165" s="68">
        <f t="shared" si="7"/>
        <v>0</v>
      </c>
      <c r="M165" s="66">
        <f t="shared" si="5"/>
        <v>0</v>
      </c>
      <c r="N165" s="32">
        <f t="shared" si="6"/>
        <v>0</v>
      </c>
      <c r="O165" s="52">
        <f>'Pay App 9'!O165+'Pay App 9'!P165</f>
        <v>0</v>
      </c>
      <c r="P165" s="45"/>
      <c r="Q165" s="66">
        <f>'Pay App 9'!Q165+N165+P165</f>
        <v>0</v>
      </c>
    </row>
    <row r="166" spans="1:17" ht="21" customHeight="1" x14ac:dyDescent="0.2">
      <c r="A166" s="153" t="s">
        <v>286</v>
      </c>
      <c r="B166" s="153"/>
      <c r="C166" s="153" t="s">
        <v>287</v>
      </c>
      <c r="D166" s="154"/>
      <c r="E166" s="52">
        <f>'Pay App 9'!E166</f>
        <v>0</v>
      </c>
      <c r="F166" s="45"/>
      <c r="G166" s="65">
        <f>'Pay App 9'!G166+F166</f>
        <v>0</v>
      </c>
      <c r="H166" s="188">
        <f>'Pay App 9'!K166</f>
        <v>0</v>
      </c>
      <c r="I166" s="189"/>
      <c r="J166" s="55"/>
      <c r="K166" s="33">
        <f t="shared" si="4"/>
        <v>0</v>
      </c>
      <c r="L166" s="68">
        <f t="shared" si="7"/>
        <v>0</v>
      </c>
      <c r="M166" s="66">
        <f t="shared" si="5"/>
        <v>0</v>
      </c>
      <c r="N166" s="32">
        <f t="shared" si="6"/>
        <v>0</v>
      </c>
      <c r="O166" s="52">
        <f>'Pay App 9'!O166+'Pay App 9'!P166</f>
        <v>0</v>
      </c>
      <c r="P166" s="45"/>
      <c r="Q166" s="66">
        <f>'Pay App 9'!Q166+N166+P166</f>
        <v>0</v>
      </c>
    </row>
    <row r="167" spans="1:17" ht="21" customHeight="1" x14ac:dyDescent="0.2">
      <c r="A167" s="153" t="s">
        <v>288</v>
      </c>
      <c r="B167" s="153"/>
      <c r="C167" s="153" t="s">
        <v>289</v>
      </c>
      <c r="D167" s="154"/>
      <c r="E167" s="52">
        <f>'Pay App 9'!E167</f>
        <v>0</v>
      </c>
      <c r="F167" s="45"/>
      <c r="G167" s="65">
        <f>'Pay App 9'!G167+F167</f>
        <v>0</v>
      </c>
      <c r="H167" s="188">
        <f>'Pay App 9'!K167</f>
        <v>0</v>
      </c>
      <c r="I167" s="189"/>
      <c r="J167" s="55"/>
      <c r="K167" s="33">
        <f t="shared" si="4"/>
        <v>0</v>
      </c>
      <c r="L167" s="68">
        <f t="shared" si="7"/>
        <v>0</v>
      </c>
      <c r="M167" s="66">
        <f t="shared" si="5"/>
        <v>0</v>
      </c>
      <c r="N167" s="32">
        <f t="shared" si="6"/>
        <v>0</v>
      </c>
      <c r="O167" s="52">
        <f>'Pay App 9'!O167+'Pay App 9'!P167</f>
        <v>0</v>
      </c>
      <c r="P167" s="45"/>
      <c r="Q167" s="66">
        <f>'Pay App 9'!Q167+N167+P167</f>
        <v>0</v>
      </c>
    </row>
    <row r="168" spans="1:17" ht="21" customHeight="1" x14ac:dyDescent="0.2">
      <c r="A168" s="151" t="s">
        <v>290</v>
      </c>
      <c r="B168" s="151"/>
      <c r="C168" s="151" t="s">
        <v>291</v>
      </c>
      <c r="D168" s="152"/>
      <c r="E168" s="52">
        <f>'Pay App 9'!E168</f>
        <v>0</v>
      </c>
      <c r="F168" s="45"/>
      <c r="G168" s="65">
        <f>'Pay App 9'!G168+F168</f>
        <v>0</v>
      </c>
      <c r="H168" s="188">
        <f>'Pay App 9'!K168</f>
        <v>0</v>
      </c>
      <c r="I168" s="189"/>
      <c r="J168" s="55"/>
      <c r="K168" s="33">
        <f t="shared" si="4"/>
        <v>0</v>
      </c>
      <c r="L168" s="68">
        <f t="shared" si="7"/>
        <v>0</v>
      </c>
      <c r="M168" s="66">
        <f t="shared" si="5"/>
        <v>0</v>
      </c>
      <c r="N168" s="32">
        <f t="shared" si="6"/>
        <v>0</v>
      </c>
      <c r="O168" s="52">
        <f>'Pay App 9'!O168+'Pay App 9'!P168</f>
        <v>0</v>
      </c>
      <c r="P168" s="45"/>
      <c r="Q168" s="66">
        <f>'Pay App 9'!Q168+N168+P168</f>
        <v>0</v>
      </c>
    </row>
    <row r="169" spans="1:17" ht="21" customHeight="1" x14ac:dyDescent="0.2">
      <c r="A169" s="151" t="s">
        <v>292</v>
      </c>
      <c r="B169" s="151"/>
      <c r="C169" s="151" t="s">
        <v>293</v>
      </c>
      <c r="D169" s="152"/>
      <c r="E169" s="52">
        <f>'Pay App 9'!E169</f>
        <v>0</v>
      </c>
      <c r="F169" s="45"/>
      <c r="G169" s="65">
        <f>'Pay App 9'!G169+F169</f>
        <v>0</v>
      </c>
      <c r="H169" s="188">
        <f>'Pay App 9'!K169</f>
        <v>0</v>
      </c>
      <c r="I169" s="189"/>
      <c r="J169" s="55"/>
      <c r="K169" s="33">
        <f t="shared" si="4"/>
        <v>0</v>
      </c>
      <c r="L169" s="68">
        <f t="shared" si="7"/>
        <v>0</v>
      </c>
      <c r="M169" s="66">
        <f t="shared" si="5"/>
        <v>0</v>
      </c>
      <c r="N169" s="32">
        <f t="shared" si="6"/>
        <v>0</v>
      </c>
      <c r="O169" s="52">
        <f>'Pay App 9'!O169+'Pay App 9'!P169</f>
        <v>0</v>
      </c>
      <c r="P169" s="45"/>
      <c r="Q169" s="66">
        <f>'Pay App 9'!Q169+N169+P169</f>
        <v>0</v>
      </c>
    </row>
    <row r="170" spans="1:17" ht="21" customHeight="1" x14ac:dyDescent="0.2">
      <c r="A170" s="151" t="s">
        <v>294</v>
      </c>
      <c r="B170" s="151"/>
      <c r="C170" s="151" t="s">
        <v>295</v>
      </c>
      <c r="D170" s="152"/>
      <c r="E170" s="52">
        <f>'Pay App 9'!E170</f>
        <v>0</v>
      </c>
      <c r="F170" s="45"/>
      <c r="G170" s="65">
        <f>'Pay App 9'!G170+F170</f>
        <v>0</v>
      </c>
      <c r="H170" s="188">
        <f>'Pay App 9'!K170</f>
        <v>0</v>
      </c>
      <c r="I170" s="189"/>
      <c r="J170" s="55"/>
      <c r="K170" s="33">
        <f t="shared" si="4"/>
        <v>0</v>
      </c>
      <c r="L170" s="68">
        <f t="shared" si="7"/>
        <v>0</v>
      </c>
      <c r="M170" s="66">
        <f t="shared" si="5"/>
        <v>0</v>
      </c>
      <c r="N170" s="32">
        <f t="shared" si="6"/>
        <v>0</v>
      </c>
      <c r="O170" s="52">
        <f>'Pay App 9'!O170+'Pay App 9'!P170</f>
        <v>0</v>
      </c>
      <c r="P170" s="45"/>
      <c r="Q170" s="66">
        <f>'Pay App 9'!Q170+N170+P170</f>
        <v>0</v>
      </c>
    </row>
    <row r="171" spans="1:17" ht="21" customHeight="1" x14ac:dyDescent="0.2">
      <c r="A171" s="151" t="s">
        <v>296</v>
      </c>
      <c r="B171" s="151"/>
      <c r="C171" s="151" t="s">
        <v>297</v>
      </c>
      <c r="D171" s="152"/>
      <c r="E171" s="52">
        <f>'Pay App 9'!E171</f>
        <v>0</v>
      </c>
      <c r="F171" s="45"/>
      <c r="G171" s="65">
        <f>'Pay App 9'!G171+F171</f>
        <v>0</v>
      </c>
      <c r="H171" s="188">
        <f>'Pay App 9'!K171</f>
        <v>0</v>
      </c>
      <c r="I171" s="189"/>
      <c r="J171" s="55"/>
      <c r="K171" s="33">
        <f t="shared" si="4"/>
        <v>0</v>
      </c>
      <c r="L171" s="68">
        <f t="shared" si="7"/>
        <v>0</v>
      </c>
      <c r="M171" s="66">
        <f t="shared" si="5"/>
        <v>0</v>
      </c>
      <c r="N171" s="32">
        <f t="shared" si="6"/>
        <v>0</v>
      </c>
      <c r="O171" s="52">
        <f>'Pay App 9'!O171+'Pay App 9'!P171</f>
        <v>0</v>
      </c>
      <c r="P171" s="45"/>
      <c r="Q171" s="66">
        <f>'Pay App 9'!Q171+N171+P171</f>
        <v>0</v>
      </c>
    </row>
    <row r="172" spans="1:17" ht="21" customHeight="1" x14ac:dyDescent="0.2">
      <c r="A172" s="151" t="s">
        <v>298</v>
      </c>
      <c r="B172" s="151"/>
      <c r="C172" s="151" t="s">
        <v>299</v>
      </c>
      <c r="D172" s="152"/>
      <c r="E172" s="52">
        <f>'Pay App 9'!E172</f>
        <v>0</v>
      </c>
      <c r="F172" s="45"/>
      <c r="G172" s="65">
        <f>'Pay App 9'!G172+F172</f>
        <v>0</v>
      </c>
      <c r="H172" s="188">
        <f>'Pay App 9'!K172</f>
        <v>0</v>
      </c>
      <c r="I172" s="189"/>
      <c r="J172" s="55"/>
      <c r="K172" s="33">
        <f t="shared" si="4"/>
        <v>0</v>
      </c>
      <c r="L172" s="68">
        <f t="shared" si="7"/>
        <v>0</v>
      </c>
      <c r="M172" s="66">
        <f t="shared" si="5"/>
        <v>0</v>
      </c>
      <c r="N172" s="32">
        <f t="shared" si="6"/>
        <v>0</v>
      </c>
      <c r="O172" s="52">
        <f>'Pay App 9'!O172+'Pay App 9'!P172</f>
        <v>0</v>
      </c>
      <c r="P172" s="45"/>
      <c r="Q172" s="66">
        <f>'Pay App 9'!Q172+N172+P172</f>
        <v>0</v>
      </c>
    </row>
    <row r="173" spans="1:17" ht="21" customHeight="1" x14ac:dyDescent="0.2">
      <c r="A173" s="151" t="s">
        <v>300</v>
      </c>
      <c r="B173" s="151"/>
      <c r="C173" s="151" t="s">
        <v>301</v>
      </c>
      <c r="D173" s="152"/>
      <c r="E173" s="52">
        <f>'Pay App 9'!E173</f>
        <v>0</v>
      </c>
      <c r="F173" s="45"/>
      <c r="G173" s="65">
        <f>'Pay App 9'!G173+F173</f>
        <v>0</v>
      </c>
      <c r="H173" s="188">
        <f>'Pay App 9'!K173</f>
        <v>0</v>
      </c>
      <c r="I173" s="189"/>
      <c r="J173" s="55"/>
      <c r="K173" s="33">
        <f t="shared" si="4"/>
        <v>0</v>
      </c>
      <c r="L173" s="68">
        <f t="shared" si="7"/>
        <v>0</v>
      </c>
      <c r="M173" s="66">
        <f t="shared" si="5"/>
        <v>0</v>
      </c>
      <c r="N173" s="32">
        <f t="shared" si="6"/>
        <v>0</v>
      </c>
      <c r="O173" s="52">
        <f>'Pay App 9'!O173+'Pay App 9'!P173</f>
        <v>0</v>
      </c>
      <c r="P173" s="45"/>
      <c r="Q173" s="66">
        <f>'Pay App 9'!Q173+N173+P173</f>
        <v>0</v>
      </c>
    </row>
    <row r="174" spans="1:17" ht="21" customHeight="1" x14ac:dyDescent="0.2">
      <c r="A174" s="151" t="s">
        <v>302</v>
      </c>
      <c r="B174" s="151"/>
      <c r="C174" s="151" t="s">
        <v>303</v>
      </c>
      <c r="D174" s="152"/>
      <c r="E174" s="52">
        <f>'Pay App 9'!E174</f>
        <v>0</v>
      </c>
      <c r="F174" s="45"/>
      <c r="G174" s="65">
        <f>'Pay App 9'!G174+F174</f>
        <v>0</v>
      </c>
      <c r="H174" s="188">
        <f>'Pay App 9'!K174</f>
        <v>0</v>
      </c>
      <c r="I174" s="189"/>
      <c r="J174" s="55"/>
      <c r="K174" s="33">
        <f t="shared" si="4"/>
        <v>0</v>
      </c>
      <c r="L174" s="68">
        <f t="shared" si="7"/>
        <v>0</v>
      </c>
      <c r="M174" s="66">
        <f t="shared" si="5"/>
        <v>0</v>
      </c>
      <c r="N174" s="32">
        <f t="shared" si="6"/>
        <v>0</v>
      </c>
      <c r="O174" s="52">
        <f>'Pay App 9'!O174+'Pay App 9'!P174</f>
        <v>0</v>
      </c>
      <c r="P174" s="45"/>
      <c r="Q174" s="66">
        <f>'Pay App 9'!Q174+N174+P174</f>
        <v>0</v>
      </c>
    </row>
    <row r="175" spans="1:17" ht="21" customHeight="1" x14ac:dyDescent="0.2">
      <c r="A175" s="151" t="s">
        <v>304</v>
      </c>
      <c r="B175" s="151"/>
      <c r="C175" s="151" t="s">
        <v>305</v>
      </c>
      <c r="D175" s="152"/>
      <c r="E175" s="52">
        <f>'Pay App 9'!E175</f>
        <v>0</v>
      </c>
      <c r="F175" s="45"/>
      <c r="G175" s="65">
        <f>'Pay App 9'!G175+F175</f>
        <v>0</v>
      </c>
      <c r="H175" s="188">
        <f>'Pay App 9'!K175</f>
        <v>0</v>
      </c>
      <c r="I175" s="189"/>
      <c r="J175" s="55"/>
      <c r="K175" s="33">
        <f t="shared" si="4"/>
        <v>0</v>
      </c>
      <c r="L175" s="68">
        <f t="shared" si="7"/>
        <v>0</v>
      </c>
      <c r="M175" s="66">
        <f t="shared" si="5"/>
        <v>0</v>
      </c>
      <c r="N175" s="32">
        <f t="shared" si="6"/>
        <v>0</v>
      </c>
      <c r="O175" s="52">
        <f>'Pay App 9'!O175+'Pay App 9'!P175</f>
        <v>0</v>
      </c>
      <c r="P175" s="45"/>
      <c r="Q175" s="66">
        <f>'Pay App 9'!Q175+N175+P175</f>
        <v>0</v>
      </c>
    </row>
    <row r="176" spans="1:17" ht="21" customHeight="1" x14ac:dyDescent="0.2">
      <c r="A176" s="151" t="s">
        <v>306</v>
      </c>
      <c r="B176" s="151"/>
      <c r="C176" s="151" t="s">
        <v>307</v>
      </c>
      <c r="D176" s="152"/>
      <c r="E176" s="52">
        <f>'Pay App 9'!E176</f>
        <v>0</v>
      </c>
      <c r="F176" s="45"/>
      <c r="G176" s="65">
        <f>'Pay App 9'!G176+F176</f>
        <v>0</v>
      </c>
      <c r="H176" s="188">
        <f>'Pay App 9'!K176</f>
        <v>0</v>
      </c>
      <c r="I176" s="189"/>
      <c r="J176" s="55"/>
      <c r="K176" s="33">
        <f t="shared" si="4"/>
        <v>0</v>
      </c>
      <c r="L176" s="68">
        <f t="shared" si="7"/>
        <v>0</v>
      </c>
      <c r="M176" s="66">
        <f t="shared" si="5"/>
        <v>0</v>
      </c>
      <c r="N176" s="32">
        <f t="shared" si="6"/>
        <v>0</v>
      </c>
      <c r="O176" s="52">
        <f>'Pay App 9'!O176+'Pay App 9'!P176</f>
        <v>0</v>
      </c>
      <c r="P176" s="45"/>
      <c r="Q176" s="66">
        <f>'Pay App 9'!Q176+N176+P176</f>
        <v>0</v>
      </c>
    </row>
    <row r="177" spans="1:17" ht="21" customHeight="1" x14ac:dyDescent="0.2">
      <c r="A177" s="151" t="s">
        <v>308</v>
      </c>
      <c r="B177" s="151"/>
      <c r="C177" s="151" t="s">
        <v>309</v>
      </c>
      <c r="D177" s="152"/>
      <c r="E177" s="52">
        <f>'Pay App 9'!E177</f>
        <v>0</v>
      </c>
      <c r="F177" s="45"/>
      <c r="G177" s="65">
        <f>'Pay App 9'!G177+F177</f>
        <v>0</v>
      </c>
      <c r="H177" s="188">
        <f>'Pay App 9'!K177</f>
        <v>0</v>
      </c>
      <c r="I177" s="189"/>
      <c r="J177" s="55"/>
      <c r="K177" s="33">
        <f t="shared" si="4"/>
        <v>0</v>
      </c>
      <c r="L177" s="68">
        <f t="shared" si="7"/>
        <v>0</v>
      </c>
      <c r="M177" s="66">
        <f t="shared" si="5"/>
        <v>0</v>
      </c>
      <c r="N177" s="32">
        <f t="shared" si="6"/>
        <v>0</v>
      </c>
      <c r="O177" s="52">
        <f>'Pay App 9'!O177+'Pay App 9'!P177</f>
        <v>0</v>
      </c>
      <c r="P177" s="45"/>
      <c r="Q177" s="66">
        <f>'Pay App 9'!Q177+N177+P177</f>
        <v>0</v>
      </c>
    </row>
    <row r="178" spans="1:17" ht="21" customHeight="1" x14ac:dyDescent="0.2">
      <c r="A178" s="141" t="s">
        <v>310</v>
      </c>
      <c r="B178" s="141"/>
      <c r="C178" s="141" t="s">
        <v>311</v>
      </c>
      <c r="D178" s="142"/>
      <c r="E178" s="52">
        <f>'Pay App 9'!E178</f>
        <v>0</v>
      </c>
      <c r="F178" s="45"/>
      <c r="G178" s="65">
        <f>'Pay App 9'!G178+F178</f>
        <v>0</v>
      </c>
      <c r="H178" s="188">
        <f>'Pay App 9'!K178</f>
        <v>0</v>
      </c>
      <c r="I178" s="189"/>
      <c r="J178" s="55"/>
      <c r="K178" s="33">
        <f t="shared" si="4"/>
        <v>0</v>
      </c>
      <c r="L178" s="68">
        <f t="shared" si="7"/>
        <v>0</v>
      </c>
      <c r="M178" s="66">
        <f t="shared" si="5"/>
        <v>0</v>
      </c>
      <c r="N178" s="32">
        <f t="shared" si="6"/>
        <v>0</v>
      </c>
      <c r="O178" s="52">
        <f>'Pay App 9'!O178+'Pay App 9'!P178</f>
        <v>0</v>
      </c>
      <c r="P178" s="45"/>
      <c r="Q178" s="66">
        <f>'Pay App 9'!Q178+N178+P178</f>
        <v>0</v>
      </c>
    </row>
    <row r="179" spans="1:17" ht="21" customHeight="1" x14ac:dyDescent="0.2">
      <c r="A179" s="151" t="s">
        <v>312</v>
      </c>
      <c r="B179" s="151"/>
      <c r="C179" s="151" t="s">
        <v>313</v>
      </c>
      <c r="D179" s="152"/>
      <c r="E179" s="52">
        <f>'Pay App 9'!E179</f>
        <v>0</v>
      </c>
      <c r="F179" s="45"/>
      <c r="G179" s="65">
        <f>'Pay App 9'!G179+F179</f>
        <v>0</v>
      </c>
      <c r="H179" s="188">
        <f>'Pay App 9'!K179</f>
        <v>0</v>
      </c>
      <c r="I179" s="189"/>
      <c r="J179" s="55"/>
      <c r="K179" s="33">
        <f t="shared" si="4"/>
        <v>0</v>
      </c>
      <c r="L179" s="68">
        <f t="shared" si="7"/>
        <v>0</v>
      </c>
      <c r="M179" s="66">
        <f t="shared" si="5"/>
        <v>0</v>
      </c>
      <c r="N179" s="32">
        <f t="shared" si="6"/>
        <v>0</v>
      </c>
      <c r="O179" s="52">
        <f>'Pay App 9'!O179+'Pay App 9'!P179</f>
        <v>0</v>
      </c>
      <c r="P179" s="45"/>
      <c r="Q179" s="66">
        <f>'Pay App 9'!Q179+N179+P179</f>
        <v>0</v>
      </c>
    </row>
    <row r="180" spans="1:17" ht="21" customHeight="1" x14ac:dyDescent="0.2">
      <c r="A180" s="151" t="s">
        <v>314</v>
      </c>
      <c r="B180" s="151"/>
      <c r="C180" s="149" t="s">
        <v>315</v>
      </c>
      <c r="D180" s="150"/>
      <c r="E180" s="52">
        <f>'Pay App 9'!E180</f>
        <v>0</v>
      </c>
      <c r="F180" s="45"/>
      <c r="G180" s="65">
        <f>'Pay App 9'!G180+F180</f>
        <v>0</v>
      </c>
      <c r="H180" s="188">
        <f>'Pay App 9'!K180</f>
        <v>0</v>
      </c>
      <c r="I180" s="189"/>
      <c r="J180" s="55"/>
      <c r="K180" s="33">
        <f t="shared" si="4"/>
        <v>0</v>
      </c>
      <c r="L180" s="68">
        <f t="shared" si="7"/>
        <v>0</v>
      </c>
      <c r="M180" s="66">
        <f t="shared" si="5"/>
        <v>0</v>
      </c>
      <c r="N180" s="32">
        <f t="shared" si="6"/>
        <v>0</v>
      </c>
      <c r="O180" s="52">
        <f>'Pay App 9'!O180+'Pay App 9'!P180</f>
        <v>0</v>
      </c>
      <c r="P180" s="45"/>
      <c r="Q180" s="66">
        <f>'Pay App 9'!Q180+N180+P180</f>
        <v>0</v>
      </c>
    </row>
    <row r="181" spans="1:17" ht="21" customHeight="1" x14ac:dyDescent="0.2">
      <c r="A181" s="151" t="s">
        <v>316</v>
      </c>
      <c r="B181" s="151"/>
      <c r="C181" s="151" t="s">
        <v>317</v>
      </c>
      <c r="D181" s="152"/>
      <c r="E181" s="52">
        <f>'Pay App 9'!E181</f>
        <v>0</v>
      </c>
      <c r="F181" s="45"/>
      <c r="G181" s="65">
        <f>'Pay App 9'!G181+F181</f>
        <v>0</v>
      </c>
      <c r="H181" s="188">
        <f>'Pay App 9'!K181</f>
        <v>0</v>
      </c>
      <c r="I181" s="189"/>
      <c r="J181" s="55"/>
      <c r="K181" s="33">
        <f t="shared" si="4"/>
        <v>0</v>
      </c>
      <c r="L181" s="68">
        <f t="shared" si="7"/>
        <v>0</v>
      </c>
      <c r="M181" s="66">
        <f t="shared" si="5"/>
        <v>0</v>
      </c>
      <c r="N181" s="32">
        <f t="shared" si="6"/>
        <v>0</v>
      </c>
      <c r="O181" s="52">
        <f>'Pay App 9'!O181+'Pay App 9'!P181</f>
        <v>0</v>
      </c>
      <c r="P181" s="45"/>
      <c r="Q181" s="66">
        <f>'Pay App 9'!Q181+N181+P181</f>
        <v>0</v>
      </c>
    </row>
    <row r="182" spans="1:17" ht="21" customHeight="1" x14ac:dyDescent="0.2">
      <c r="A182" s="151" t="s">
        <v>318</v>
      </c>
      <c r="B182" s="151"/>
      <c r="C182" s="151" t="s">
        <v>319</v>
      </c>
      <c r="D182" s="152"/>
      <c r="E182" s="52">
        <f>'Pay App 9'!E182</f>
        <v>0</v>
      </c>
      <c r="F182" s="45"/>
      <c r="G182" s="65">
        <f>'Pay App 9'!G182+F182</f>
        <v>0</v>
      </c>
      <c r="H182" s="188">
        <f>'Pay App 9'!K182</f>
        <v>0</v>
      </c>
      <c r="I182" s="189"/>
      <c r="J182" s="55"/>
      <c r="K182" s="33">
        <f t="shared" si="4"/>
        <v>0</v>
      </c>
      <c r="L182" s="68">
        <f t="shared" si="7"/>
        <v>0</v>
      </c>
      <c r="M182" s="66">
        <f t="shared" si="5"/>
        <v>0</v>
      </c>
      <c r="N182" s="32">
        <f t="shared" si="6"/>
        <v>0</v>
      </c>
      <c r="O182" s="52">
        <f>'Pay App 9'!O182+'Pay App 9'!P182</f>
        <v>0</v>
      </c>
      <c r="P182" s="45"/>
      <c r="Q182" s="66">
        <f>'Pay App 9'!Q182+N182+P182</f>
        <v>0</v>
      </c>
    </row>
    <row r="183" spans="1:17" ht="21" customHeight="1" x14ac:dyDescent="0.2">
      <c r="A183" s="151" t="s">
        <v>320</v>
      </c>
      <c r="B183" s="151"/>
      <c r="C183" s="151" t="s">
        <v>321</v>
      </c>
      <c r="D183" s="152"/>
      <c r="E183" s="52">
        <f>'Pay App 9'!E183</f>
        <v>0</v>
      </c>
      <c r="F183" s="45"/>
      <c r="G183" s="65">
        <f>'Pay App 9'!G183+F183</f>
        <v>0</v>
      </c>
      <c r="H183" s="188">
        <f>'Pay App 9'!K183</f>
        <v>0</v>
      </c>
      <c r="I183" s="189"/>
      <c r="J183" s="55"/>
      <c r="K183" s="33">
        <f t="shared" si="4"/>
        <v>0</v>
      </c>
      <c r="L183" s="68">
        <f t="shared" si="7"/>
        <v>0</v>
      </c>
      <c r="M183" s="66">
        <f t="shared" si="5"/>
        <v>0</v>
      </c>
      <c r="N183" s="32">
        <f t="shared" si="6"/>
        <v>0</v>
      </c>
      <c r="O183" s="52">
        <f>'Pay App 9'!O183+'Pay App 9'!P183</f>
        <v>0</v>
      </c>
      <c r="P183" s="45"/>
      <c r="Q183" s="66">
        <f>'Pay App 9'!Q183+N183+P183</f>
        <v>0</v>
      </c>
    </row>
    <row r="184" spans="1:17" ht="21" customHeight="1" x14ac:dyDescent="0.2">
      <c r="A184" s="151" t="s">
        <v>322</v>
      </c>
      <c r="B184" s="151"/>
      <c r="C184" s="151" t="s">
        <v>323</v>
      </c>
      <c r="D184" s="152"/>
      <c r="E184" s="52">
        <f>'Pay App 9'!E184</f>
        <v>0</v>
      </c>
      <c r="F184" s="45"/>
      <c r="G184" s="65">
        <f>'Pay App 9'!G184+F184</f>
        <v>0</v>
      </c>
      <c r="H184" s="188">
        <f>'Pay App 9'!K184</f>
        <v>0</v>
      </c>
      <c r="I184" s="189"/>
      <c r="J184" s="55"/>
      <c r="K184" s="33">
        <f t="shared" si="4"/>
        <v>0</v>
      </c>
      <c r="L184" s="68">
        <f t="shared" si="7"/>
        <v>0</v>
      </c>
      <c r="M184" s="66">
        <f t="shared" si="5"/>
        <v>0</v>
      </c>
      <c r="N184" s="32">
        <f t="shared" si="6"/>
        <v>0</v>
      </c>
      <c r="O184" s="52">
        <f>'Pay App 9'!O184+'Pay App 9'!P184</f>
        <v>0</v>
      </c>
      <c r="P184" s="45"/>
      <c r="Q184" s="66">
        <f>'Pay App 9'!Q184+N184+P184</f>
        <v>0</v>
      </c>
    </row>
    <row r="185" spans="1:17" ht="21" customHeight="1" x14ac:dyDescent="0.2">
      <c r="A185" s="141" t="s">
        <v>324</v>
      </c>
      <c r="B185" s="141"/>
      <c r="C185" s="141" t="s">
        <v>325</v>
      </c>
      <c r="D185" s="142"/>
      <c r="E185" s="52">
        <f>'Pay App 9'!E185</f>
        <v>0</v>
      </c>
      <c r="F185" s="45"/>
      <c r="G185" s="65">
        <f>'Pay App 9'!G185+F185</f>
        <v>0</v>
      </c>
      <c r="H185" s="188">
        <f>'Pay App 9'!K185</f>
        <v>0</v>
      </c>
      <c r="I185" s="189"/>
      <c r="J185" s="55"/>
      <c r="K185" s="33">
        <f t="shared" si="4"/>
        <v>0</v>
      </c>
      <c r="L185" s="68">
        <f t="shared" si="7"/>
        <v>0</v>
      </c>
      <c r="M185" s="66">
        <f t="shared" si="5"/>
        <v>0</v>
      </c>
      <c r="N185" s="32">
        <f t="shared" si="6"/>
        <v>0</v>
      </c>
      <c r="O185" s="52">
        <f>'Pay App 9'!O185+'Pay App 9'!P185</f>
        <v>0</v>
      </c>
      <c r="P185" s="45"/>
      <c r="Q185" s="66">
        <f>'Pay App 9'!Q185+N185+P185</f>
        <v>0</v>
      </c>
    </row>
    <row r="186" spans="1:17" ht="21" customHeight="1" x14ac:dyDescent="0.2">
      <c r="A186" s="141" t="s">
        <v>326</v>
      </c>
      <c r="B186" s="141"/>
      <c r="C186" s="141" t="s">
        <v>327</v>
      </c>
      <c r="D186" s="142"/>
      <c r="E186" s="52">
        <f>'Pay App 9'!E186</f>
        <v>0</v>
      </c>
      <c r="F186" s="45"/>
      <c r="G186" s="65">
        <f>'Pay App 9'!G186+F186</f>
        <v>0</v>
      </c>
      <c r="H186" s="188">
        <f>'Pay App 9'!K186</f>
        <v>0</v>
      </c>
      <c r="I186" s="189"/>
      <c r="J186" s="55"/>
      <c r="K186" s="33">
        <f t="shared" si="4"/>
        <v>0</v>
      </c>
      <c r="L186" s="68">
        <f t="shared" si="7"/>
        <v>0</v>
      </c>
      <c r="M186" s="66">
        <f t="shared" si="5"/>
        <v>0</v>
      </c>
      <c r="N186" s="32">
        <f t="shared" si="6"/>
        <v>0</v>
      </c>
      <c r="O186" s="52">
        <f>'Pay App 9'!O186+'Pay App 9'!P186</f>
        <v>0</v>
      </c>
      <c r="P186" s="45"/>
      <c r="Q186" s="66">
        <f>'Pay App 9'!Q186+N186+P186</f>
        <v>0</v>
      </c>
    </row>
    <row r="187" spans="1:17" ht="21" customHeight="1" x14ac:dyDescent="0.2">
      <c r="A187" s="151" t="s">
        <v>328</v>
      </c>
      <c r="B187" s="151"/>
      <c r="C187" s="151" t="s">
        <v>329</v>
      </c>
      <c r="D187" s="152"/>
      <c r="E187" s="52">
        <f>'Pay App 9'!E187</f>
        <v>0</v>
      </c>
      <c r="F187" s="45"/>
      <c r="G187" s="65">
        <f>'Pay App 9'!G187+F187</f>
        <v>0</v>
      </c>
      <c r="H187" s="188">
        <f>'Pay App 9'!K187</f>
        <v>0</v>
      </c>
      <c r="I187" s="189"/>
      <c r="J187" s="55"/>
      <c r="K187" s="33">
        <f t="shared" si="4"/>
        <v>0</v>
      </c>
      <c r="L187" s="68">
        <f t="shared" si="7"/>
        <v>0</v>
      </c>
      <c r="M187" s="66">
        <f t="shared" si="5"/>
        <v>0</v>
      </c>
      <c r="N187" s="32">
        <f t="shared" si="6"/>
        <v>0</v>
      </c>
      <c r="O187" s="52">
        <f>'Pay App 9'!O187+'Pay App 9'!P187</f>
        <v>0</v>
      </c>
      <c r="P187" s="45"/>
      <c r="Q187" s="66">
        <f>'Pay App 9'!Q187+N187+P187</f>
        <v>0</v>
      </c>
    </row>
    <row r="188" spans="1:17" ht="21" customHeight="1" x14ac:dyDescent="0.2">
      <c r="A188" s="151" t="s">
        <v>330</v>
      </c>
      <c r="B188" s="151"/>
      <c r="C188" s="151" t="s">
        <v>331</v>
      </c>
      <c r="D188" s="152"/>
      <c r="E188" s="52">
        <f>'Pay App 9'!E188</f>
        <v>0</v>
      </c>
      <c r="F188" s="45"/>
      <c r="G188" s="65">
        <f>'Pay App 9'!G188+F188</f>
        <v>0</v>
      </c>
      <c r="H188" s="188">
        <f>'Pay App 9'!K188</f>
        <v>0</v>
      </c>
      <c r="I188" s="189"/>
      <c r="J188" s="55"/>
      <c r="K188" s="33">
        <f t="shared" si="4"/>
        <v>0</v>
      </c>
      <c r="L188" s="68">
        <f t="shared" si="7"/>
        <v>0</v>
      </c>
      <c r="M188" s="66">
        <f t="shared" si="5"/>
        <v>0</v>
      </c>
      <c r="N188" s="32">
        <f t="shared" si="6"/>
        <v>0</v>
      </c>
      <c r="O188" s="52">
        <f>'Pay App 9'!O188+'Pay App 9'!P188</f>
        <v>0</v>
      </c>
      <c r="P188" s="45"/>
      <c r="Q188" s="66">
        <f>'Pay App 9'!Q188+N188+P188</f>
        <v>0</v>
      </c>
    </row>
    <row r="189" spans="1:17" ht="21" customHeight="1" x14ac:dyDescent="0.2">
      <c r="A189" s="151" t="s">
        <v>332</v>
      </c>
      <c r="B189" s="151"/>
      <c r="C189" s="151" t="s">
        <v>333</v>
      </c>
      <c r="D189" s="152"/>
      <c r="E189" s="52">
        <f>'Pay App 9'!E189</f>
        <v>0</v>
      </c>
      <c r="F189" s="45"/>
      <c r="G189" s="65">
        <f>'Pay App 9'!G189+F189</f>
        <v>0</v>
      </c>
      <c r="H189" s="188">
        <f>'Pay App 9'!K189</f>
        <v>0</v>
      </c>
      <c r="I189" s="189"/>
      <c r="J189" s="55"/>
      <c r="K189" s="33">
        <f t="shared" si="4"/>
        <v>0</v>
      </c>
      <c r="L189" s="68">
        <f t="shared" si="7"/>
        <v>0</v>
      </c>
      <c r="M189" s="66">
        <f t="shared" si="5"/>
        <v>0</v>
      </c>
      <c r="N189" s="32">
        <f t="shared" si="6"/>
        <v>0</v>
      </c>
      <c r="O189" s="52">
        <f>'Pay App 9'!O189+'Pay App 9'!P189</f>
        <v>0</v>
      </c>
      <c r="P189" s="45"/>
      <c r="Q189" s="66">
        <f>'Pay App 9'!Q189+N189+P189</f>
        <v>0</v>
      </c>
    </row>
    <row r="190" spans="1:17" ht="21" customHeight="1" x14ac:dyDescent="0.2">
      <c r="A190" s="141" t="s">
        <v>334</v>
      </c>
      <c r="B190" s="141"/>
      <c r="C190" s="141" t="s">
        <v>335</v>
      </c>
      <c r="D190" s="142"/>
      <c r="E190" s="52">
        <f>'Pay App 9'!E190</f>
        <v>0</v>
      </c>
      <c r="F190" s="45"/>
      <c r="G190" s="65">
        <f>'Pay App 9'!G190+F190</f>
        <v>0</v>
      </c>
      <c r="H190" s="188">
        <f>'Pay App 9'!K190</f>
        <v>0</v>
      </c>
      <c r="I190" s="189"/>
      <c r="J190" s="55"/>
      <c r="K190" s="33">
        <f t="shared" si="4"/>
        <v>0</v>
      </c>
      <c r="L190" s="68">
        <f t="shared" si="7"/>
        <v>0</v>
      </c>
      <c r="M190" s="66">
        <f t="shared" si="5"/>
        <v>0</v>
      </c>
      <c r="N190" s="32">
        <f t="shared" si="6"/>
        <v>0</v>
      </c>
      <c r="O190" s="52">
        <f>'Pay App 9'!O190+'Pay App 9'!P190</f>
        <v>0</v>
      </c>
      <c r="P190" s="45"/>
      <c r="Q190" s="66">
        <f>'Pay App 9'!Q190+N190+P190</f>
        <v>0</v>
      </c>
    </row>
    <row r="191" spans="1:17" ht="21" customHeight="1" x14ac:dyDescent="0.2">
      <c r="A191" s="149" t="s">
        <v>336</v>
      </c>
      <c r="B191" s="149"/>
      <c r="C191" s="149" t="s">
        <v>337</v>
      </c>
      <c r="D191" s="150"/>
      <c r="E191" s="52">
        <f>'Pay App 9'!E191</f>
        <v>0</v>
      </c>
      <c r="F191" s="45"/>
      <c r="G191" s="65">
        <f>'Pay App 9'!G191+F191</f>
        <v>0</v>
      </c>
      <c r="H191" s="188">
        <f>'Pay App 9'!K191</f>
        <v>0</v>
      </c>
      <c r="I191" s="189"/>
      <c r="J191" s="55"/>
      <c r="K191" s="33">
        <f t="shared" si="4"/>
        <v>0</v>
      </c>
      <c r="L191" s="68">
        <f t="shared" si="7"/>
        <v>0</v>
      </c>
      <c r="M191" s="66">
        <f t="shared" si="5"/>
        <v>0</v>
      </c>
      <c r="N191" s="32">
        <f t="shared" si="6"/>
        <v>0</v>
      </c>
      <c r="O191" s="52">
        <f>'Pay App 9'!O191+'Pay App 9'!P191</f>
        <v>0</v>
      </c>
      <c r="P191" s="45"/>
      <c r="Q191" s="66">
        <f>'Pay App 9'!Q191+N191+P191</f>
        <v>0</v>
      </c>
    </row>
    <row r="192" spans="1:17" ht="21" customHeight="1" x14ac:dyDescent="0.2">
      <c r="A192" s="149" t="s">
        <v>338</v>
      </c>
      <c r="B192" s="149"/>
      <c r="C192" s="151" t="s">
        <v>339</v>
      </c>
      <c r="D192" s="152"/>
      <c r="E192" s="52">
        <f>'Pay App 9'!E192</f>
        <v>0</v>
      </c>
      <c r="F192" s="45"/>
      <c r="G192" s="65">
        <f>'Pay App 9'!G192+F192</f>
        <v>0</v>
      </c>
      <c r="H192" s="188">
        <f>'Pay App 9'!K192</f>
        <v>0</v>
      </c>
      <c r="I192" s="189"/>
      <c r="J192" s="55"/>
      <c r="K192" s="33">
        <f t="shared" si="4"/>
        <v>0</v>
      </c>
      <c r="L192" s="68">
        <f t="shared" si="7"/>
        <v>0</v>
      </c>
      <c r="M192" s="66">
        <f t="shared" si="5"/>
        <v>0</v>
      </c>
      <c r="N192" s="32">
        <f t="shared" si="6"/>
        <v>0</v>
      </c>
      <c r="O192" s="52">
        <f>'Pay App 9'!O192+'Pay App 9'!P192</f>
        <v>0</v>
      </c>
      <c r="P192" s="45"/>
      <c r="Q192" s="66">
        <f>'Pay App 9'!Q192+N192+P192</f>
        <v>0</v>
      </c>
    </row>
    <row r="193" spans="1:17" ht="21" customHeight="1" x14ac:dyDescent="0.2">
      <c r="A193" s="141" t="s">
        <v>340</v>
      </c>
      <c r="B193" s="141"/>
      <c r="C193" s="141" t="s">
        <v>341</v>
      </c>
      <c r="D193" s="142"/>
      <c r="E193" s="52">
        <f>'Pay App 9'!E193</f>
        <v>0</v>
      </c>
      <c r="F193" s="45"/>
      <c r="G193" s="65">
        <f>'Pay App 9'!G193+F193</f>
        <v>0</v>
      </c>
      <c r="H193" s="188">
        <f>'Pay App 9'!K193</f>
        <v>0</v>
      </c>
      <c r="I193" s="189"/>
      <c r="J193" s="55"/>
      <c r="K193" s="33">
        <f t="shared" si="4"/>
        <v>0</v>
      </c>
      <c r="L193" s="68">
        <f t="shared" si="7"/>
        <v>0</v>
      </c>
      <c r="M193" s="66">
        <f t="shared" si="5"/>
        <v>0</v>
      </c>
      <c r="N193" s="32">
        <f t="shared" si="6"/>
        <v>0</v>
      </c>
      <c r="O193" s="52">
        <f>'Pay App 9'!O193+'Pay App 9'!P193</f>
        <v>0</v>
      </c>
      <c r="P193" s="45"/>
      <c r="Q193" s="66">
        <f>'Pay App 9'!Q193+N193+P193</f>
        <v>0</v>
      </c>
    </row>
    <row r="194" spans="1:17" ht="21" customHeight="1" x14ac:dyDescent="0.2">
      <c r="A194" s="149" t="s">
        <v>342</v>
      </c>
      <c r="B194" s="149"/>
      <c r="C194" s="149" t="s">
        <v>343</v>
      </c>
      <c r="D194" s="150"/>
      <c r="E194" s="52">
        <f>'Pay App 9'!E194</f>
        <v>0</v>
      </c>
      <c r="F194" s="45"/>
      <c r="G194" s="65">
        <f>'Pay App 9'!G194+F194</f>
        <v>0</v>
      </c>
      <c r="H194" s="188">
        <f>'Pay App 9'!K194</f>
        <v>0</v>
      </c>
      <c r="I194" s="189"/>
      <c r="J194" s="55"/>
      <c r="K194" s="33">
        <f t="shared" si="4"/>
        <v>0</v>
      </c>
      <c r="L194" s="68">
        <f t="shared" si="7"/>
        <v>0</v>
      </c>
      <c r="M194" s="66">
        <f t="shared" si="5"/>
        <v>0</v>
      </c>
      <c r="N194" s="32">
        <f t="shared" si="6"/>
        <v>0</v>
      </c>
      <c r="O194" s="52">
        <f>'Pay App 9'!O194+'Pay App 9'!P194</f>
        <v>0</v>
      </c>
      <c r="P194" s="45"/>
      <c r="Q194" s="66">
        <f>'Pay App 9'!Q194+N194+P194</f>
        <v>0</v>
      </c>
    </row>
    <row r="195" spans="1:17" ht="21" customHeight="1" x14ac:dyDescent="0.2">
      <c r="A195" s="149" t="s">
        <v>344</v>
      </c>
      <c r="B195" s="149"/>
      <c r="C195" s="151" t="s">
        <v>345</v>
      </c>
      <c r="D195" s="152"/>
      <c r="E195" s="52">
        <f>'Pay App 9'!E195</f>
        <v>0</v>
      </c>
      <c r="F195" s="45"/>
      <c r="G195" s="65">
        <f>'Pay App 9'!G195+F195</f>
        <v>0</v>
      </c>
      <c r="H195" s="188">
        <f>'Pay App 9'!K195</f>
        <v>0</v>
      </c>
      <c r="I195" s="189"/>
      <c r="J195" s="55"/>
      <c r="K195" s="33">
        <f t="shared" si="4"/>
        <v>0</v>
      </c>
      <c r="L195" s="68">
        <f t="shared" si="7"/>
        <v>0</v>
      </c>
      <c r="M195" s="66">
        <f t="shared" si="5"/>
        <v>0</v>
      </c>
      <c r="N195" s="32">
        <f t="shared" si="6"/>
        <v>0</v>
      </c>
      <c r="O195" s="52">
        <f>'Pay App 9'!O195+'Pay App 9'!P195</f>
        <v>0</v>
      </c>
      <c r="P195" s="45"/>
      <c r="Q195" s="66">
        <f>'Pay App 9'!Q195+N195+P195</f>
        <v>0</v>
      </c>
    </row>
    <row r="196" spans="1:17" ht="21" customHeight="1" x14ac:dyDescent="0.2">
      <c r="A196" s="149" t="s">
        <v>346</v>
      </c>
      <c r="B196" s="149"/>
      <c r="C196" s="149" t="s">
        <v>347</v>
      </c>
      <c r="D196" s="150"/>
      <c r="E196" s="52">
        <f>'Pay App 9'!E196</f>
        <v>0</v>
      </c>
      <c r="F196" s="45"/>
      <c r="G196" s="65">
        <f>'Pay App 9'!G196+F196</f>
        <v>0</v>
      </c>
      <c r="H196" s="188">
        <f>'Pay App 9'!K196</f>
        <v>0</v>
      </c>
      <c r="I196" s="189"/>
      <c r="J196" s="55"/>
      <c r="K196" s="33">
        <f t="shared" si="4"/>
        <v>0</v>
      </c>
      <c r="L196" s="68">
        <f t="shared" si="7"/>
        <v>0</v>
      </c>
      <c r="M196" s="66">
        <f t="shared" si="5"/>
        <v>0</v>
      </c>
      <c r="N196" s="32">
        <f t="shared" si="6"/>
        <v>0</v>
      </c>
      <c r="O196" s="52">
        <f>'Pay App 9'!O196+'Pay App 9'!P196</f>
        <v>0</v>
      </c>
      <c r="P196" s="45"/>
      <c r="Q196" s="66">
        <f>'Pay App 9'!Q196+N196+P196</f>
        <v>0</v>
      </c>
    </row>
    <row r="197" spans="1:17" ht="21" customHeight="1" x14ac:dyDescent="0.2">
      <c r="A197" s="149" t="s">
        <v>348</v>
      </c>
      <c r="B197" s="149"/>
      <c r="C197" s="149" t="s">
        <v>349</v>
      </c>
      <c r="D197" s="150"/>
      <c r="E197" s="52">
        <f>'Pay App 9'!E197</f>
        <v>0</v>
      </c>
      <c r="F197" s="45"/>
      <c r="G197" s="65">
        <f>'Pay App 9'!G197+F197</f>
        <v>0</v>
      </c>
      <c r="H197" s="188">
        <f>'Pay App 9'!K197</f>
        <v>0</v>
      </c>
      <c r="I197" s="189"/>
      <c r="J197" s="55"/>
      <c r="K197" s="33">
        <f t="shared" si="4"/>
        <v>0</v>
      </c>
      <c r="L197" s="68">
        <f t="shared" si="7"/>
        <v>0</v>
      </c>
      <c r="M197" s="66">
        <f t="shared" si="5"/>
        <v>0</v>
      </c>
      <c r="N197" s="32">
        <f t="shared" si="6"/>
        <v>0</v>
      </c>
      <c r="O197" s="52">
        <f>'Pay App 9'!O197+'Pay App 9'!P197</f>
        <v>0</v>
      </c>
      <c r="P197" s="45"/>
      <c r="Q197" s="66">
        <f>'Pay App 9'!Q197+N197+P197</f>
        <v>0</v>
      </c>
    </row>
    <row r="198" spans="1:17" ht="21" customHeight="1" x14ac:dyDescent="0.2">
      <c r="A198" s="149" t="s">
        <v>350</v>
      </c>
      <c r="B198" s="149"/>
      <c r="C198" s="151" t="s">
        <v>305</v>
      </c>
      <c r="D198" s="152"/>
      <c r="E198" s="52">
        <f>'Pay App 9'!E198</f>
        <v>0</v>
      </c>
      <c r="F198" s="45"/>
      <c r="G198" s="65">
        <f>'Pay App 9'!G198+F198</f>
        <v>0</v>
      </c>
      <c r="H198" s="188">
        <f>'Pay App 9'!K198</f>
        <v>0</v>
      </c>
      <c r="I198" s="189"/>
      <c r="J198" s="55"/>
      <c r="K198" s="33">
        <f t="shared" si="4"/>
        <v>0</v>
      </c>
      <c r="L198" s="68">
        <f t="shared" si="7"/>
        <v>0</v>
      </c>
      <c r="M198" s="66">
        <f t="shared" si="5"/>
        <v>0</v>
      </c>
      <c r="N198" s="32">
        <f t="shared" si="6"/>
        <v>0</v>
      </c>
      <c r="O198" s="52">
        <f>'Pay App 9'!O198+'Pay App 9'!P198</f>
        <v>0</v>
      </c>
      <c r="P198" s="45"/>
      <c r="Q198" s="66">
        <f>'Pay App 9'!Q198+N198+P198</f>
        <v>0</v>
      </c>
    </row>
    <row r="199" spans="1:17" ht="21" customHeight="1" x14ac:dyDescent="0.2">
      <c r="A199" s="141" t="s">
        <v>351</v>
      </c>
      <c r="B199" s="141"/>
      <c r="C199" s="141" t="s">
        <v>352</v>
      </c>
      <c r="D199" s="142"/>
      <c r="E199" s="52">
        <f>'Pay App 9'!E199</f>
        <v>0</v>
      </c>
      <c r="F199" s="45"/>
      <c r="G199" s="65">
        <f>'Pay App 9'!G199+F199</f>
        <v>0</v>
      </c>
      <c r="H199" s="188">
        <f>'Pay App 9'!K199</f>
        <v>0</v>
      </c>
      <c r="I199" s="189"/>
      <c r="J199" s="55"/>
      <c r="K199" s="33">
        <f t="shared" si="4"/>
        <v>0</v>
      </c>
      <c r="L199" s="68">
        <f t="shared" si="7"/>
        <v>0</v>
      </c>
      <c r="M199" s="66">
        <f t="shared" si="5"/>
        <v>0</v>
      </c>
      <c r="N199" s="32">
        <f t="shared" si="6"/>
        <v>0</v>
      </c>
      <c r="O199" s="52">
        <f>'Pay App 9'!O199+'Pay App 9'!P199</f>
        <v>0</v>
      </c>
      <c r="P199" s="45"/>
      <c r="Q199" s="66">
        <f>'Pay App 9'!Q199+N199+P199</f>
        <v>0</v>
      </c>
    </row>
    <row r="200" spans="1:17" ht="21" customHeight="1" x14ac:dyDescent="0.2">
      <c r="A200" s="149" t="s">
        <v>353</v>
      </c>
      <c r="B200" s="149"/>
      <c r="C200" s="149" t="s">
        <v>354</v>
      </c>
      <c r="D200" s="150"/>
      <c r="E200" s="52">
        <f>'Pay App 9'!E200</f>
        <v>0</v>
      </c>
      <c r="F200" s="45"/>
      <c r="G200" s="65">
        <f>'Pay App 9'!G200+F200</f>
        <v>0</v>
      </c>
      <c r="H200" s="188">
        <f>'Pay App 9'!K200</f>
        <v>0</v>
      </c>
      <c r="I200" s="189"/>
      <c r="J200" s="55"/>
      <c r="K200" s="33">
        <f t="shared" si="4"/>
        <v>0</v>
      </c>
      <c r="L200" s="68">
        <f t="shared" si="7"/>
        <v>0</v>
      </c>
      <c r="M200" s="66">
        <f t="shared" si="5"/>
        <v>0</v>
      </c>
      <c r="N200" s="32">
        <f t="shared" si="6"/>
        <v>0</v>
      </c>
      <c r="O200" s="52">
        <f>'Pay App 9'!O200+'Pay App 9'!P200</f>
        <v>0</v>
      </c>
      <c r="P200" s="45"/>
      <c r="Q200" s="66">
        <f>'Pay App 9'!Q200+N200+P200</f>
        <v>0</v>
      </c>
    </row>
    <row r="201" spans="1:17" ht="21" customHeight="1" x14ac:dyDescent="0.2">
      <c r="A201" s="149" t="s">
        <v>355</v>
      </c>
      <c r="B201" s="149"/>
      <c r="C201" s="149" t="s">
        <v>356</v>
      </c>
      <c r="D201" s="150"/>
      <c r="E201" s="52">
        <f>'Pay App 9'!E201</f>
        <v>0</v>
      </c>
      <c r="F201" s="45"/>
      <c r="G201" s="65">
        <f>'Pay App 9'!G201+F201</f>
        <v>0</v>
      </c>
      <c r="H201" s="188">
        <f>'Pay App 9'!K201</f>
        <v>0</v>
      </c>
      <c r="I201" s="189"/>
      <c r="J201" s="55"/>
      <c r="K201" s="33">
        <f t="shared" si="4"/>
        <v>0</v>
      </c>
      <c r="L201" s="68">
        <f t="shared" si="7"/>
        <v>0</v>
      </c>
      <c r="M201" s="66">
        <f t="shared" si="5"/>
        <v>0</v>
      </c>
      <c r="N201" s="32">
        <f t="shared" si="6"/>
        <v>0</v>
      </c>
      <c r="O201" s="52">
        <f>'Pay App 9'!O201+'Pay App 9'!P201</f>
        <v>0</v>
      </c>
      <c r="P201" s="45"/>
      <c r="Q201" s="66">
        <f>'Pay App 9'!Q201+N201+P201</f>
        <v>0</v>
      </c>
    </row>
    <row r="202" spans="1:17" ht="21" customHeight="1" x14ac:dyDescent="0.2">
      <c r="A202" s="149" t="s">
        <v>357</v>
      </c>
      <c r="B202" s="149"/>
      <c r="C202" s="151" t="s">
        <v>358</v>
      </c>
      <c r="D202" s="152"/>
      <c r="E202" s="52">
        <f>'Pay App 9'!E202</f>
        <v>0</v>
      </c>
      <c r="F202" s="45"/>
      <c r="G202" s="65">
        <f>'Pay App 9'!G202+F202</f>
        <v>0</v>
      </c>
      <c r="H202" s="188">
        <f>'Pay App 9'!K202</f>
        <v>0</v>
      </c>
      <c r="I202" s="189"/>
      <c r="J202" s="55"/>
      <c r="K202" s="33">
        <f t="shared" si="4"/>
        <v>0</v>
      </c>
      <c r="L202" s="68">
        <f t="shared" si="7"/>
        <v>0</v>
      </c>
      <c r="M202" s="66">
        <f t="shared" si="5"/>
        <v>0</v>
      </c>
      <c r="N202" s="32">
        <f t="shared" si="6"/>
        <v>0</v>
      </c>
      <c r="O202" s="52">
        <f>'Pay App 9'!O202+'Pay App 9'!P202</f>
        <v>0</v>
      </c>
      <c r="P202" s="45"/>
      <c r="Q202" s="66">
        <f>'Pay App 9'!Q202+N202+P202</f>
        <v>0</v>
      </c>
    </row>
    <row r="203" spans="1:17" ht="21" customHeight="1" x14ac:dyDescent="0.2">
      <c r="A203" s="149" t="s">
        <v>359</v>
      </c>
      <c r="B203" s="149"/>
      <c r="C203" s="151" t="s">
        <v>360</v>
      </c>
      <c r="D203" s="152"/>
      <c r="E203" s="52">
        <f>'Pay App 9'!E203</f>
        <v>0</v>
      </c>
      <c r="F203" s="45"/>
      <c r="G203" s="65">
        <f>'Pay App 9'!G203+F203</f>
        <v>0</v>
      </c>
      <c r="H203" s="188">
        <f>'Pay App 9'!K203</f>
        <v>0</v>
      </c>
      <c r="I203" s="189"/>
      <c r="J203" s="55"/>
      <c r="K203" s="33">
        <f t="shared" si="4"/>
        <v>0</v>
      </c>
      <c r="L203" s="68">
        <f t="shared" si="7"/>
        <v>0</v>
      </c>
      <c r="M203" s="66">
        <f t="shared" si="5"/>
        <v>0</v>
      </c>
      <c r="N203" s="32">
        <f t="shared" si="6"/>
        <v>0</v>
      </c>
      <c r="O203" s="52">
        <f>'Pay App 9'!O203+'Pay App 9'!P203</f>
        <v>0</v>
      </c>
      <c r="P203" s="45"/>
      <c r="Q203" s="66">
        <f>'Pay App 9'!Q203+N203+P203</f>
        <v>0</v>
      </c>
    </row>
    <row r="204" spans="1:17" ht="21" customHeight="1" x14ac:dyDescent="0.2">
      <c r="A204" s="149" t="s">
        <v>361</v>
      </c>
      <c r="B204" s="149"/>
      <c r="C204" s="149" t="s">
        <v>362</v>
      </c>
      <c r="D204" s="150"/>
      <c r="E204" s="52">
        <f>'Pay App 9'!E204</f>
        <v>0</v>
      </c>
      <c r="F204" s="45"/>
      <c r="G204" s="65">
        <f>'Pay App 9'!G204+F204</f>
        <v>0</v>
      </c>
      <c r="H204" s="188">
        <f>'Pay App 9'!K204</f>
        <v>0</v>
      </c>
      <c r="I204" s="189"/>
      <c r="J204" s="55"/>
      <c r="K204" s="33">
        <f t="shared" si="4"/>
        <v>0</v>
      </c>
      <c r="L204" s="68">
        <f t="shared" si="7"/>
        <v>0</v>
      </c>
      <c r="M204" s="66">
        <f t="shared" si="5"/>
        <v>0</v>
      </c>
      <c r="N204" s="32">
        <f t="shared" si="6"/>
        <v>0</v>
      </c>
      <c r="O204" s="52">
        <f>'Pay App 9'!O204+'Pay App 9'!P204</f>
        <v>0</v>
      </c>
      <c r="P204" s="45"/>
      <c r="Q204" s="66">
        <f>'Pay App 9'!Q204+N204+P204</f>
        <v>0</v>
      </c>
    </row>
    <row r="205" spans="1:17" ht="21" customHeight="1" x14ac:dyDescent="0.2">
      <c r="A205" s="149" t="s">
        <v>363</v>
      </c>
      <c r="B205" s="149"/>
      <c r="C205" s="151" t="s">
        <v>364</v>
      </c>
      <c r="D205" s="152"/>
      <c r="E205" s="52">
        <f>'Pay App 9'!E205</f>
        <v>0</v>
      </c>
      <c r="F205" s="45"/>
      <c r="G205" s="65">
        <f>'Pay App 9'!G205+F205</f>
        <v>0</v>
      </c>
      <c r="H205" s="188">
        <f>'Pay App 9'!K205</f>
        <v>0</v>
      </c>
      <c r="I205" s="189"/>
      <c r="J205" s="55"/>
      <c r="K205" s="33">
        <f t="shared" si="4"/>
        <v>0</v>
      </c>
      <c r="L205" s="68">
        <f t="shared" si="7"/>
        <v>0</v>
      </c>
      <c r="M205" s="66">
        <f t="shared" si="5"/>
        <v>0</v>
      </c>
      <c r="N205" s="32">
        <f t="shared" si="6"/>
        <v>0</v>
      </c>
      <c r="O205" s="52">
        <f>'Pay App 9'!O205+'Pay App 9'!P205</f>
        <v>0</v>
      </c>
      <c r="P205" s="45"/>
      <c r="Q205" s="66">
        <f>'Pay App 9'!Q205+N205+P205</f>
        <v>0</v>
      </c>
    </row>
    <row r="206" spans="1:17" ht="21" customHeight="1" x14ac:dyDescent="0.2">
      <c r="A206" s="141" t="s">
        <v>365</v>
      </c>
      <c r="B206" s="141"/>
      <c r="C206" s="141" t="s">
        <v>366</v>
      </c>
      <c r="D206" s="142"/>
      <c r="E206" s="52">
        <f>'Pay App 9'!E206</f>
        <v>0</v>
      </c>
      <c r="F206" s="45"/>
      <c r="G206" s="65">
        <f>'Pay App 9'!G206+F206</f>
        <v>0</v>
      </c>
      <c r="H206" s="188">
        <f>'Pay App 9'!K206</f>
        <v>0</v>
      </c>
      <c r="I206" s="189"/>
      <c r="J206" s="55"/>
      <c r="K206" s="33">
        <f t="shared" si="4"/>
        <v>0</v>
      </c>
      <c r="L206" s="68">
        <f t="shared" si="7"/>
        <v>0</v>
      </c>
      <c r="M206" s="66">
        <f t="shared" si="5"/>
        <v>0</v>
      </c>
      <c r="N206" s="32">
        <f t="shared" si="6"/>
        <v>0</v>
      </c>
      <c r="O206" s="52">
        <f>'Pay App 9'!O206+'Pay App 9'!P206</f>
        <v>0</v>
      </c>
      <c r="P206" s="45"/>
      <c r="Q206" s="66">
        <f>'Pay App 9'!Q206+N206+P206</f>
        <v>0</v>
      </c>
    </row>
    <row r="207" spans="1:17" ht="21" customHeight="1" x14ac:dyDescent="0.2">
      <c r="A207" s="149" t="s">
        <v>367</v>
      </c>
      <c r="B207" s="149"/>
      <c r="C207" s="149" t="s">
        <v>368</v>
      </c>
      <c r="D207" s="150"/>
      <c r="E207" s="52">
        <f>'Pay App 9'!E207</f>
        <v>0</v>
      </c>
      <c r="F207" s="45"/>
      <c r="G207" s="65">
        <f>'Pay App 9'!G207+F207</f>
        <v>0</v>
      </c>
      <c r="H207" s="188">
        <f>'Pay App 9'!K207</f>
        <v>0</v>
      </c>
      <c r="I207" s="189"/>
      <c r="J207" s="55"/>
      <c r="K207" s="33">
        <f t="shared" si="4"/>
        <v>0</v>
      </c>
      <c r="L207" s="68">
        <f t="shared" si="7"/>
        <v>0</v>
      </c>
      <c r="M207" s="66">
        <f t="shared" si="5"/>
        <v>0</v>
      </c>
      <c r="N207" s="32">
        <f t="shared" si="6"/>
        <v>0</v>
      </c>
      <c r="O207" s="52">
        <f>'Pay App 9'!O207+'Pay App 9'!P207</f>
        <v>0</v>
      </c>
      <c r="P207" s="45"/>
      <c r="Q207" s="66">
        <f>'Pay App 9'!Q207+N207+P207</f>
        <v>0</v>
      </c>
    </row>
    <row r="208" spans="1:17" ht="21" customHeight="1" x14ac:dyDescent="0.2">
      <c r="A208" s="141" t="s">
        <v>369</v>
      </c>
      <c r="B208" s="141"/>
      <c r="C208" s="141" t="s">
        <v>370</v>
      </c>
      <c r="D208" s="142"/>
      <c r="E208" s="52">
        <f>'Pay App 9'!E208</f>
        <v>0</v>
      </c>
      <c r="F208" s="45"/>
      <c r="G208" s="65">
        <f>'Pay App 9'!G208+F208</f>
        <v>0</v>
      </c>
      <c r="H208" s="188">
        <f>'Pay App 9'!K208</f>
        <v>0</v>
      </c>
      <c r="I208" s="189"/>
      <c r="J208" s="55"/>
      <c r="K208" s="33">
        <f t="shared" si="4"/>
        <v>0</v>
      </c>
      <c r="L208" s="68">
        <f t="shared" si="7"/>
        <v>0</v>
      </c>
      <c r="M208" s="66">
        <f t="shared" si="5"/>
        <v>0</v>
      </c>
      <c r="N208" s="32">
        <f t="shared" si="6"/>
        <v>0</v>
      </c>
      <c r="O208" s="52">
        <f>'Pay App 9'!O208+'Pay App 9'!P208</f>
        <v>0</v>
      </c>
      <c r="P208" s="45"/>
      <c r="Q208" s="66">
        <f>'Pay App 9'!Q208+N208+P208</f>
        <v>0</v>
      </c>
    </row>
    <row r="209" spans="1:17" ht="21" customHeight="1" x14ac:dyDescent="0.2">
      <c r="A209" s="149" t="s">
        <v>371</v>
      </c>
      <c r="B209" s="149"/>
      <c r="C209" s="149" t="s">
        <v>372</v>
      </c>
      <c r="D209" s="150"/>
      <c r="E209" s="52">
        <f>'Pay App 9'!E209</f>
        <v>0</v>
      </c>
      <c r="F209" s="45"/>
      <c r="G209" s="65">
        <f>'Pay App 9'!G209+F209</f>
        <v>0</v>
      </c>
      <c r="H209" s="188">
        <f>'Pay App 9'!K209</f>
        <v>0</v>
      </c>
      <c r="I209" s="189"/>
      <c r="J209" s="55"/>
      <c r="K209" s="33">
        <f t="shared" si="4"/>
        <v>0</v>
      </c>
      <c r="L209" s="68">
        <f t="shared" si="7"/>
        <v>0</v>
      </c>
      <c r="M209" s="66">
        <f t="shared" si="5"/>
        <v>0</v>
      </c>
      <c r="N209" s="32">
        <f t="shared" si="6"/>
        <v>0</v>
      </c>
      <c r="O209" s="52">
        <f>'Pay App 9'!O209+'Pay App 9'!P209</f>
        <v>0</v>
      </c>
      <c r="P209" s="45"/>
      <c r="Q209" s="66">
        <f>'Pay App 9'!Q209+N209+P209</f>
        <v>0</v>
      </c>
    </row>
    <row r="210" spans="1:17" ht="21" customHeight="1" x14ac:dyDescent="0.2">
      <c r="A210" s="149" t="s">
        <v>373</v>
      </c>
      <c r="B210" s="149"/>
      <c r="C210" s="151" t="s">
        <v>374</v>
      </c>
      <c r="D210" s="152"/>
      <c r="E210" s="52">
        <f>'Pay App 9'!E210</f>
        <v>0</v>
      </c>
      <c r="F210" s="45"/>
      <c r="G210" s="65">
        <f>'Pay App 9'!G210+F210</f>
        <v>0</v>
      </c>
      <c r="H210" s="188">
        <f>'Pay App 9'!K210</f>
        <v>0</v>
      </c>
      <c r="I210" s="189"/>
      <c r="J210" s="55"/>
      <c r="K210" s="33">
        <f t="shared" si="4"/>
        <v>0</v>
      </c>
      <c r="L210" s="68">
        <f t="shared" si="7"/>
        <v>0</v>
      </c>
      <c r="M210" s="66">
        <f t="shared" si="5"/>
        <v>0</v>
      </c>
      <c r="N210" s="32">
        <f t="shared" si="6"/>
        <v>0</v>
      </c>
      <c r="O210" s="52">
        <f>'Pay App 9'!O210+'Pay App 9'!P210</f>
        <v>0</v>
      </c>
      <c r="P210" s="45"/>
      <c r="Q210" s="66">
        <f>'Pay App 9'!Q210+N210+P210</f>
        <v>0</v>
      </c>
    </row>
    <row r="211" spans="1:17" ht="21" customHeight="1" x14ac:dyDescent="0.2">
      <c r="A211" s="149" t="s">
        <v>375</v>
      </c>
      <c r="B211" s="149"/>
      <c r="C211" s="149" t="s">
        <v>376</v>
      </c>
      <c r="D211" s="150"/>
      <c r="E211" s="52">
        <f>'Pay App 9'!E211</f>
        <v>0</v>
      </c>
      <c r="F211" s="45"/>
      <c r="G211" s="65">
        <f>'Pay App 9'!G211+F211</f>
        <v>0</v>
      </c>
      <c r="H211" s="188">
        <f>'Pay App 9'!K211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9'!O211+'Pay App 9'!P211</f>
        <v>0</v>
      </c>
      <c r="P211" s="45"/>
      <c r="Q211" s="66">
        <f>'Pay App 9'!Q211+N211+P211</f>
        <v>0</v>
      </c>
    </row>
    <row r="212" spans="1:17" ht="21" customHeight="1" x14ac:dyDescent="0.2">
      <c r="A212" s="149" t="s">
        <v>377</v>
      </c>
      <c r="B212" s="149"/>
      <c r="C212" s="151" t="s">
        <v>378</v>
      </c>
      <c r="D212" s="152"/>
      <c r="E212" s="52">
        <f>'Pay App 9'!E212</f>
        <v>0</v>
      </c>
      <c r="F212" s="45"/>
      <c r="G212" s="65">
        <f>'Pay App 9'!G212+F212</f>
        <v>0</v>
      </c>
      <c r="H212" s="188">
        <f>'Pay App 9'!K212</f>
        <v>0</v>
      </c>
      <c r="I212" s="189"/>
      <c r="J212" s="55"/>
      <c r="K212" s="33">
        <f t="shared" si="8"/>
        <v>0</v>
      </c>
      <c r="L212" s="68">
        <f t="shared" ref="L212:L241" si="11">IF(ISERROR(K212/G212),0,K212/G212)</f>
        <v>0</v>
      </c>
      <c r="M212" s="66">
        <f t="shared" si="9"/>
        <v>0</v>
      </c>
      <c r="N212" s="32">
        <f t="shared" si="10"/>
        <v>0</v>
      </c>
      <c r="O212" s="52">
        <f>'Pay App 9'!O212+'Pay App 9'!P212</f>
        <v>0</v>
      </c>
      <c r="P212" s="45"/>
      <c r="Q212" s="66">
        <f>'Pay App 9'!Q212+N212+P212</f>
        <v>0</v>
      </c>
    </row>
    <row r="213" spans="1:17" ht="21" customHeight="1" x14ac:dyDescent="0.2">
      <c r="A213" s="141" t="s">
        <v>379</v>
      </c>
      <c r="B213" s="141"/>
      <c r="C213" s="141" t="s">
        <v>380</v>
      </c>
      <c r="D213" s="142"/>
      <c r="E213" s="52">
        <f>'Pay App 9'!E213</f>
        <v>0</v>
      </c>
      <c r="F213" s="45"/>
      <c r="G213" s="65">
        <f>'Pay App 9'!G213+F213</f>
        <v>0</v>
      </c>
      <c r="H213" s="188">
        <f>'Pay App 9'!K213</f>
        <v>0</v>
      </c>
      <c r="I213" s="189"/>
      <c r="J213" s="55"/>
      <c r="K213" s="33">
        <f t="shared" si="8"/>
        <v>0</v>
      </c>
      <c r="L213" s="68">
        <f t="shared" si="11"/>
        <v>0</v>
      </c>
      <c r="M213" s="66">
        <f t="shared" si="9"/>
        <v>0</v>
      </c>
      <c r="N213" s="32">
        <f t="shared" si="10"/>
        <v>0</v>
      </c>
      <c r="O213" s="52">
        <f>'Pay App 9'!O213+'Pay App 9'!P213</f>
        <v>0</v>
      </c>
      <c r="P213" s="45"/>
      <c r="Q213" s="66">
        <f>'Pay App 9'!Q213+N213+P213</f>
        <v>0</v>
      </c>
    </row>
    <row r="214" spans="1:17" ht="21" customHeight="1" x14ac:dyDescent="0.2">
      <c r="A214" s="149" t="s">
        <v>381</v>
      </c>
      <c r="B214" s="149"/>
      <c r="C214" s="151" t="s">
        <v>382</v>
      </c>
      <c r="D214" s="152"/>
      <c r="E214" s="52">
        <f>'Pay App 9'!E214</f>
        <v>0</v>
      </c>
      <c r="F214" s="45"/>
      <c r="G214" s="65">
        <f>'Pay App 9'!G214+F214</f>
        <v>0</v>
      </c>
      <c r="H214" s="188">
        <f>'Pay App 9'!K214</f>
        <v>0</v>
      </c>
      <c r="I214" s="189"/>
      <c r="J214" s="55"/>
      <c r="K214" s="33">
        <f t="shared" si="8"/>
        <v>0</v>
      </c>
      <c r="L214" s="68">
        <f t="shared" si="11"/>
        <v>0</v>
      </c>
      <c r="M214" s="66">
        <f t="shared" si="9"/>
        <v>0</v>
      </c>
      <c r="N214" s="32">
        <f t="shared" si="10"/>
        <v>0</v>
      </c>
      <c r="O214" s="52">
        <f>'Pay App 9'!O214+'Pay App 9'!P214</f>
        <v>0</v>
      </c>
      <c r="P214" s="45"/>
      <c r="Q214" s="66">
        <f>'Pay App 9'!Q214+N214+P214</f>
        <v>0</v>
      </c>
    </row>
    <row r="215" spans="1:17" ht="21" customHeight="1" x14ac:dyDescent="0.2">
      <c r="A215" s="149" t="s">
        <v>383</v>
      </c>
      <c r="B215" s="149"/>
      <c r="C215" s="149" t="s">
        <v>384</v>
      </c>
      <c r="D215" s="150"/>
      <c r="E215" s="52">
        <f>'Pay App 9'!E215</f>
        <v>0</v>
      </c>
      <c r="F215" s="45"/>
      <c r="G215" s="65">
        <f>'Pay App 9'!G215+F215</f>
        <v>0</v>
      </c>
      <c r="H215" s="188">
        <f>'Pay App 9'!K215</f>
        <v>0</v>
      </c>
      <c r="I215" s="189"/>
      <c r="J215" s="55"/>
      <c r="K215" s="33">
        <f t="shared" si="8"/>
        <v>0</v>
      </c>
      <c r="L215" s="68">
        <f t="shared" si="11"/>
        <v>0</v>
      </c>
      <c r="M215" s="66">
        <f t="shared" si="9"/>
        <v>0</v>
      </c>
      <c r="N215" s="32">
        <f t="shared" si="10"/>
        <v>0</v>
      </c>
      <c r="O215" s="52">
        <f>'Pay App 9'!O215+'Pay App 9'!P215</f>
        <v>0</v>
      </c>
      <c r="P215" s="45"/>
      <c r="Q215" s="66">
        <f>'Pay App 9'!Q215+N215+P215</f>
        <v>0</v>
      </c>
    </row>
    <row r="216" spans="1:17" ht="21" customHeight="1" x14ac:dyDescent="0.2">
      <c r="A216" s="149" t="s">
        <v>385</v>
      </c>
      <c r="B216" s="149"/>
      <c r="C216" s="149" t="s">
        <v>386</v>
      </c>
      <c r="D216" s="150"/>
      <c r="E216" s="52">
        <f>'Pay App 9'!E216</f>
        <v>0</v>
      </c>
      <c r="F216" s="45"/>
      <c r="G216" s="65">
        <f>'Pay App 9'!G216+F216</f>
        <v>0</v>
      </c>
      <c r="H216" s="188">
        <f>'Pay App 9'!K216</f>
        <v>0</v>
      </c>
      <c r="I216" s="189"/>
      <c r="J216" s="55"/>
      <c r="K216" s="33">
        <f t="shared" si="8"/>
        <v>0</v>
      </c>
      <c r="L216" s="68">
        <f t="shared" si="11"/>
        <v>0</v>
      </c>
      <c r="M216" s="66">
        <f t="shared" si="9"/>
        <v>0</v>
      </c>
      <c r="N216" s="32">
        <f t="shared" si="10"/>
        <v>0</v>
      </c>
      <c r="O216" s="52">
        <f>'Pay App 9'!O216+'Pay App 9'!P216</f>
        <v>0</v>
      </c>
      <c r="P216" s="45"/>
      <c r="Q216" s="66">
        <f>'Pay App 9'!Q216+N216+P216</f>
        <v>0</v>
      </c>
    </row>
    <row r="217" spans="1:17" ht="21" customHeight="1" x14ac:dyDescent="0.2">
      <c r="A217" s="149" t="s">
        <v>387</v>
      </c>
      <c r="B217" s="149"/>
      <c r="C217" s="149" t="s">
        <v>388</v>
      </c>
      <c r="D217" s="150"/>
      <c r="E217" s="52">
        <f>'Pay App 9'!E217</f>
        <v>0</v>
      </c>
      <c r="F217" s="45"/>
      <c r="G217" s="65">
        <f>'Pay App 9'!G217+F217</f>
        <v>0</v>
      </c>
      <c r="H217" s="188">
        <f>'Pay App 9'!K217</f>
        <v>0</v>
      </c>
      <c r="I217" s="189"/>
      <c r="J217" s="55"/>
      <c r="K217" s="33">
        <f t="shared" si="8"/>
        <v>0</v>
      </c>
      <c r="L217" s="68">
        <f t="shared" si="11"/>
        <v>0</v>
      </c>
      <c r="M217" s="66">
        <f>G217-K217</f>
        <v>0</v>
      </c>
      <c r="N217" s="32">
        <f t="shared" si="10"/>
        <v>0</v>
      </c>
      <c r="O217" s="52">
        <f>'Pay App 9'!O217+'Pay App 9'!P217</f>
        <v>0</v>
      </c>
      <c r="P217" s="45"/>
      <c r="Q217" s="66">
        <f>'Pay App 9'!Q217+N217+P217</f>
        <v>0</v>
      </c>
    </row>
    <row r="218" spans="1:17" ht="21" customHeight="1" x14ac:dyDescent="0.2">
      <c r="A218" s="149" t="s">
        <v>389</v>
      </c>
      <c r="B218" s="149"/>
      <c r="C218" s="151" t="s">
        <v>390</v>
      </c>
      <c r="D218" s="152"/>
      <c r="E218" s="52">
        <f>'Pay App 9'!E218</f>
        <v>0</v>
      </c>
      <c r="F218" s="45"/>
      <c r="G218" s="65">
        <f>'Pay App 9'!G218+F218</f>
        <v>0</v>
      </c>
      <c r="H218" s="188">
        <f>'Pay App 9'!K218</f>
        <v>0</v>
      </c>
      <c r="I218" s="189"/>
      <c r="J218" s="55"/>
      <c r="K218" s="33">
        <f t="shared" si="8"/>
        <v>0</v>
      </c>
      <c r="L218" s="68">
        <f t="shared" si="11"/>
        <v>0</v>
      </c>
      <c r="M218" s="66">
        <f t="shared" si="9"/>
        <v>0</v>
      </c>
      <c r="N218" s="32">
        <f t="shared" si="10"/>
        <v>0</v>
      </c>
      <c r="O218" s="52">
        <f>'Pay App 9'!O218+'Pay App 9'!P218</f>
        <v>0</v>
      </c>
      <c r="P218" s="45"/>
      <c r="Q218" s="66">
        <f>'Pay App 9'!Q218+N218+P218</f>
        <v>0</v>
      </c>
    </row>
    <row r="219" spans="1:17" ht="21" customHeight="1" x14ac:dyDescent="0.2">
      <c r="A219" s="141" t="s">
        <v>391</v>
      </c>
      <c r="B219" s="141"/>
      <c r="C219" s="141" t="s">
        <v>392</v>
      </c>
      <c r="D219" s="142"/>
      <c r="E219" s="52">
        <f>'Pay App 9'!E219</f>
        <v>0</v>
      </c>
      <c r="F219" s="45"/>
      <c r="G219" s="65">
        <f>'Pay App 9'!G219+F219</f>
        <v>0</v>
      </c>
      <c r="H219" s="188">
        <f>'Pay App 9'!K219</f>
        <v>0</v>
      </c>
      <c r="I219" s="189"/>
      <c r="J219" s="55"/>
      <c r="K219" s="33">
        <f t="shared" si="8"/>
        <v>0</v>
      </c>
      <c r="L219" s="68">
        <f t="shared" si="11"/>
        <v>0</v>
      </c>
      <c r="M219" s="66">
        <f t="shared" si="9"/>
        <v>0</v>
      </c>
      <c r="N219" s="32">
        <f t="shared" si="10"/>
        <v>0</v>
      </c>
      <c r="O219" s="52">
        <f>'Pay App 9'!O219+'Pay App 9'!P219</f>
        <v>0</v>
      </c>
      <c r="P219" s="45"/>
      <c r="Q219" s="66">
        <f>'Pay App 9'!Q219+N219+P219</f>
        <v>0</v>
      </c>
    </row>
    <row r="220" spans="1:17" ht="21" customHeight="1" x14ac:dyDescent="0.2">
      <c r="A220" s="149" t="s">
        <v>393</v>
      </c>
      <c r="B220" s="149"/>
      <c r="C220" s="149" t="s">
        <v>394</v>
      </c>
      <c r="D220" s="150"/>
      <c r="E220" s="52">
        <f>'Pay App 9'!E220</f>
        <v>0</v>
      </c>
      <c r="F220" s="45"/>
      <c r="G220" s="65">
        <f>'Pay App 9'!G220+F220</f>
        <v>0</v>
      </c>
      <c r="H220" s="188">
        <f>'Pay App 9'!K220</f>
        <v>0</v>
      </c>
      <c r="I220" s="189"/>
      <c r="J220" s="55"/>
      <c r="K220" s="33">
        <f t="shared" si="8"/>
        <v>0</v>
      </c>
      <c r="L220" s="68">
        <f t="shared" si="11"/>
        <v>0</v>
      </c>
      <c r="M220" s="66">
        <f t="shared" si="9"/>
        <v>0</v>
      </c>
      <c r="N220" s="32">
        <f t="shared" si="10"/>
        <v>0</v>
      </c>
      <c r="O220" s="52">
        <f>'Pay App 9'!O220+'Pay App 9'!P220</f>
        <v>0</v>
      </c>
      <c r="P220" s="45"/>
      <c r="Q220" s="66">
        <f>'Pay App 9'!Q220+N220+P220</f>
        <v>0</v>
      </c>
    </row>
    <row r="221" spans="1:17" ht="21" customHeight="1" x14ac:dyDescent="0.2">
      <c r="A221" s="141" t="s">
        <v>395</v>
      </c>
      <c r="B221" s="141"/>
      <c r="C221" s="141" t="s">
        <v>396</v>
      </c>
      <c r="D221" s="142"/>
      <c r="E221" s="52">
        <f>'Pay App 9'!E221</f>
        <v>0</v>
      </c>
      <c r="F221" s="45"/>
      <c r="G221" s="65">
        <f>'Pay App 9'!G221+F221</f>
        <v>0</v>
      </c>
      <c r="H221" s="188">
        <f>'Pay App 9'!K221</f>
        <v>0</v>
      </c>
      <c r="I221" s="189"/>
      <c r="J221" s="55"/>
      <c r="K221" s="33">
        <f t="shared" si="8"/>
        <v>0</v>
      </c>
      <c r="L221" s="68">
        <f t="shared" si="11"/>
        <v>0</v>
      </c>
      <c r="M221" s="66">
        <f t="shared" si="9"/>
        <v>0</v>
      </c>
      <c r="N221" s="32">
        <f t="shared" si="10"/>
        <v>0</v>
      </c>
      <c r="O221" s="52">
        <f>'Pay App 9'!O221+'Pay App 9'!P221</f>
        <v>0</v>
      </c>
      <c r="P221" s="45"/>
      <c r="Q221" s="66">
        <f>'Pay App 9'!Q221+N221+P221</f>
        <v>0</v>
      </c>
    </row>
    <row r="222" spans="1:17" ht="21" customHeight="1" x14ac:dyDescent="0.2">
      <c r="A222" s="149" t="s">
        <v>397</v>
      </c>
      <c r="B222" s="149"/>
      <c r="C222" s="149" t="s">
        <v>398</v>
      </c>
      <c r="D222" s="150"/>
      <c r="E222" s="52">
        <f>'Pay App 9'!E222</f>
        <v>0</v>
      </c>
      <c r="F222" s="45"/>
      <c r="G222" s="65">
        <f>'Pay App 9'!G222+F222</f>
        <v>0</v>
      </c>
      <c r="H222" s="188">
        <f>'Pay App 9'!K222</f>
        <v>0</v>
      </c>
      <c r="I222" s="189"/>
      <c r="J222" s="55"/>
      <c r="K222" s="33">
        <f t="shared" si="8"/>
        <v>0</v>
      </c>
      <c r="L222" s="68">
        <f t="shared" si="11"/>
        <v>0</v>
      </c>
      <c r="M222" s="66">
        <f t="shared" si="9"/>
        <v>0</v>
      </c>
      <c r="N222" s="32">
        <f t="shared" si="10"/>
        <v>0</v>
      </c>
      <c r="O222" s="52">
        <f>'Pay App 9'!O222+'Pay App 9'!P222</f>
        <v>0</v>
      </c>
      <c r="P222" s="45"/>
      <c r="Q222" s="66">
        <f>'Pay App 9'!Q222+N222+P222</f>
        <v>0</v>
      </c>
    </row>
    <row r="223" spans="1:17" ht="21" customHeight="1" x14ac:dyDescent="0.2">
      <c r="A223" s="149" t="s">
        <v>399</v>
      </c>
      <c r="B223" s="149"/>
      <c r="C223" s="149" t="s">
        <v>400</v>
      </c>
      <c r="D223" s="150"/>
      <c r="E223" s="52">
        <f>'Pay App 9'!E223</f>
        <v>0</v>
      </c>
      <c r="F223" s="45"/>
      <c r="G223" s="65">
        <f>'Pay App 9'!G223+F223</f>
        <v>0</v>
      </c>
      <c r="H223" s="188">
        <f>'Pay App 9'!K223</f>
        <v>0</v>
      </c>
      <c r="I223" s="189"/>
      <c r="J223" s="55"/>
      <c r="K223" s="33">
        <f t="shared" si="8"/>
        <v>0</v>
      </c>
      <c r="L223" s="68">
        <f t="shared" si="11"/>
        <v>0</v>
      </c>
      <c r="M223" s="66">
        <f t="shared" si="9"/>
        <v>0</v>
      </c>
      <c r="N223" s="32">
        <f t="shared" si="10"/>
        <v>0</v>
      </c>
      <c r="O223" s="52">
        <f>'Pay App 9'!O223+'Pay App 9'!P223</f>
        <v>0</v>
      </c>
      <c r="P223" s="45"/>
      <c r="Q223" s="66">
        <f>'Pay App 9'!Q223+N223+P223</f>
        <v>0</v>
      </c>
    </row>
    <row r="224" spans="1:17" ht="21" customHeight="1" x14ac:dyDescent="0.2">
      <c r="A224" s="149" t="s">
        <v>401</v>
      </c>
      <c r="B224" s="149"/>
      <c r="C224" s="149" t="s">
        <v>402</v>
      </c>
      <c r="D224" s="150"/>
      <c r="E224" s="52">
        <f>'Pay App 9'!E224</f>
        <v>0</v>
      </c>
      <c r="F224" s="45"/>
      <c r="G224" s="65">
        <f>'Pay App 9'!G224+F224</f>
        <v>0</v>
      </c>
      <c r="H224" s="188">
        <f>'Pay App 9'!K224</f>
        <v>0</v>
      </c>
      <c r="I224" s="189"/>
      <c r="J224" s="55"/>
      <c r="K224" s="33">
        <f t="shared" si="8"/>
        <v>0</v>
      </c>
      <c r="L224" s="68">
        <f t="shared" si="11"/>
        <v>0</v>
      </c>
      <c r="M224" s="66">
        <f t="shared" si="9"/>
        <v>0</v>
      </c>
      <c r="N224" s="32">
        <f t="shared" si="10"/>
        <v>0</v>
      </c>
      <c r="O224" s="52">
        <f>'Pay App 9'!O224+'Pay App 9'!P224</f>
        <v>0</v>
      </c>
      <c r="P224" s="45"/>
      <c r="Q224" s="66">
        <f>'Pay App 9'!Q224+N224+P224</f>
        <v>0</v>
      </c>
    </row>
    <row r="225" spans="1:17" ht="21" customHeight="1" x14ac:dyDescent="0.2">
      <c r="A225" s="149" t="s">
        <v>403</v>
      </c>
      <c r="B225" s="149"/>
      <c r="C225" s="149" t="s">
        <v>404</v>
      </c>
      <c r="D225" s="150"/>
      <c r="E225" s="52">
        <f>'Pay App 9'!E225</f>
        <v>0</v>
      </c>
      <c r="F225" s="45"/>
      <c r="G225" s="65">
        <f>'Pay App 9'!G225+F225</f>
        <v>0</v>
      </c>
      <c r="H225" s="188">
        <f>'Pay App 9'!K225</f>
        <v>0</v>
      </c>
      <c r="I225" s="189"/>
      <c r="J225" s="55"/>
      <c r="K225" s="33">
        <f t="shared" si="8"/>
        <v>0</v>
      </c>
      <c r="L225" s="68">
        <f t="shared" si="11"/>
        <v>0</v>
      </c>
      <c r="M225" s="66">
        <f t="shared" si="9"/>
        <v>0</v>
      </c>
      <c r="N225" s="32">
        <f t="shared" si="10"/>
        <v>0</v>
      </c>
      <c r="O225" s="52">
        <f>'Pay App 9'!O225+'Pay App 9'!P225</f>
        <v>0</v>
      </c>
      <c r="P225" s="45"/>
      <c r="Q225" s="66">
        <f>'Pay App 9'!Q225+N225+P225</f>
        <v>0</v>
      </c>
    </row>
    <row r="226" spans="1:17" ht="21" customHeight="1" x14ac:dyDescent="0.2">
      <c r="A226" s="141" t="s">
        <v>405</v>
      </c>
      <c r="B226" s="141"/>
      <c r="C226" s="141" t="s">
        <v>406</v>
      </c>
      <c r="D226" s="142"/>
      <c r="E226" s="52">
        <f>'Pay App 9'!E226</f>
        <v>0</v>
      </c>
      <c r="F226" s="45"/>
      <c r="G226" s="65">
        <f>'Pay App 9'!G226+F226</f>
        <v>0</v>
      </c>
      <c r="H226" s="188">
        <f>'Pay App 9'!K226</f>
        <v>0</v>
      </c>
      <c r="I226" s="189"/>
      <c r="J226" s="55"/>
      <c r="K226" s="33">
        <f t="shared" si="8"/>
        <v>0</v>
      </c>
      <c r="L226" s="68">
        <f t="shared" si="11"/>
        <v>0</v>
      </c>
      <c r="M226" s="66">
        <f t="shared" si="9"/>
        <v>0</v>
      </c>
      <c r="N226" s="32">
        <f t="shared" si="10"/>
        <v>0</v>
      </c>
      <c r="O226" s="52">
        <f>'Pay App 9'!O226+'Pay App 9'!P226</f>
        <v>0</v>
      </c>
      <c r="P226" s="45"/>
      <c r="Q226" s="66">
        <f>'Pay App 9'!Q226+N226+P226</f>
        <v>0</v>
      </c>
    </row>
    <row r="227" spans="1:17" ht="21" customHeight="1" x14ac:dyDescent="0.2">
      <c r="A227" s="149" t="s">
        <v>407</v>
      </c>
      <c r="B227" s="149"/>
      <c r="C227" s="149" t="s">
        <v>408</v>
      </c>
      <c r="D227" s="150"/>
      <c r="E227" s="52">
        <f>'Pay App 9'!E227</f>
        <v>0</v>
      </c>
      <c r="F227" s="45"/>
      <c r="G227" s="65">
        <f>'Pay App 9'!G227+F227</f>
        <v>0</v>
      </c>
      <c r="H227" s="188">
        <f>'Pay App 9'!K227</f>
        <v>0</v>
      </c>
      <c r="I227" s="189"/>
      <c r="J227" s="55"/>
      <c r="K227" s="33">
        <f t="shared" si="8"/>
        <v>0</v>
      </c>
      <c r="L227" s="68">
        <f t="shared" si="11"/>
        <v>0</v>
      </c>
      <c r="M227" s="66">
        <f t="shared" si="9"/>
        <v>0</v>
      </c>
      <c r="N227" s="32">
        <f t="shared" si="10"/>
        <v>0</v>
      </c>
      <c r="O227" s="52">
        <f>'Pay App 9'!O227+'Pay App 9'!P227</f>
        <v>0</v>
      </c>
      <c r="P227" s="45"/>
      <c r="Q227" s="66">
        <f>'Pay App 9'!Q227+N227+P227</f>
        <v>0</v>
      </c>
    </row>
    <row r="228" spans="1:17" ht="21" customHeight="1" x14ac:dyDescent="0.2">
      <c r="A228" s="149" t="s">
        <v>409</v>
      </c>
      <c r="B228" s="149"/>
      <c r="C228" s="149" t="s">
        <v>410</v>
      </c>
      <c r="D228" s="150"/>
      <c r="E228" s="52">
        <f>'Pay App 9'!E228</f>
        <v>0</v>
      </c>
      <c r="F228" s="45"/>
      <c r="G228" s="65">
        <f>'Pay App 9'!G228+F228</f>
        <v>0</v>
      </c>
      <c r="H228" s="188">
        <f>'Pay App 9'!K228</f>
        <v>0</v>
      </c>
      <c r="I228" s="189"/>
      <c r="J228" s="55"/>
      <c r="K228" s="33">
        <f t="shared" si="8"/>
        <v>0</v>
      </c>
      <c r="L228" s="68">
        <f t="shared" si="11"/>
        <v>0</v>
      </c>
      <c r="M228" s="66">
        <f t="shared" si="9"/>
        <v>0</v>
      </c>
      <c r="N228" s="32">
        <f t="shared" si="10"/>
        <v>0</v>
      </c>
      <c r="O228" s="52">
        <f>'Pay App 9'!O228+'Pay App 9'!P228</f>
        <v>0</v>
      </c>
      <c r="P228" s="45"/>
      <c r="Q228" s="66">
        <f>'Pay App 9'!Q228+N228+P228</f>
        <v>0</v>
      </c>
    </row>
    <row r="229" spans="1:17" ht="21" customHeight="1" x14ac:dyDescent="0.2">
      <c r="A229" s="149" t="s">
        <v>411</v>
      </c>
      <c r="B229" s="149"/>
      <c r="C229" s="149" t="s">
        <v>412</v>
      </c>
      <c r="D229" s="150"/>
      <c r="E229" s="52">
        <f>'Pay App 9'!E229</f>
        <v>0</v>
      </c>
      <c r="F229" s="45"/>
      <c r="G229" s="65">
        <f>'Pay App 9'!G229+F229</f>
        <v>0</v>
      </c>
      <c r="H229" s="188">
        <f>'Pay App 9'!K229</f>
        <v>0</v>
      </c>
      <c r="I229" s="189"/>
      <c r="J229" s="55"/>
      <c r="K229" s="33">
        <f t="shared" si="8"/>
        <v>0</v>
      </c>
      <c r="L229" s="68">
        <f t="shared" si="11"/>
        <v>0</v>
      </c>
      <c r="M229" s="66">
        <f t="shared" si="9"/>
        <v>0</v>
      </c>
      <c r="N229" s="32">
        <f t="shared" si="10"/>
        <v>0</v>
      </c>
      <c r="O229" s="52">
        <f>'Pay App 9'!O229+'Pay App 9'!P229</f>
        <v>0</v>
      </c>
      <c r="P229" s="45"/>
      <c r="Q229" s="66">
        <f>'Pay App 9'!Q229+N229+P229</f>
        <v>0</v>
      </c>
    </row>
    <row r="230" spans="1:17" ht="21" customHeight="1" x14ac:dyDescent="0.2">
      <c r="A230" s="149" t="s">
        <v>413</v>
      </c>
      <c r="B230" s="149"/>
      <c r="C230" s="149" t="s">
        <v>414</v>
      </c>
      <c r="D230" s="150"/>
      <c r="E230" s="52">
        <f>'Pay App 9'!E230</f>
        <v>0</v>
      </c>
      <c r="F230" s="45"/>
      <c r="G230" s="65">
        <f>'Pay App 9'!G230+F230</f>
        <v>0</v>
      </c>
      <c r="H230" s="188">
        <f>'Pay App 9'!K230</f>
        <v>0</v>
      </c>
      <c r="I230" s="189"/>
      <c r="J230" s="55"/>
      <c r="K230" s="33">
        <f t="shared" si="8"/>
        <v>0</v>
      </c>
      <c r="L230" s="68">
        <f t="shared" si="11"/>
        <v>0</v>
      </c>
      <c r="M230" s="66">
        <f t="shared" si="9"/>
        <v>0</v>
      </c>
      <c r="N230" s="32">
        <f t="shared" si="10"/>
        <v>0</v>
      </c>
      <c r="O230" s="52">
        <f>'Pay App 9'!O230+'Pay App 9'!P230</f>
        <v>0</v>
      </c>
      <c r="P230" s="45"/>
      <c r="Q230" s="66">
        <f>'Pay App 9'!Q230+N230+P230</f>
        <v>0</v>
      </c>
    </row>
    <row r="231" spans="1:17" ht="21" customHeight="1" x14ac:dyDescent="0.2">
      <c r="A231" s="149" t="s">
        <v>415</v>
      </c>
      <c r="B231" s="149"/>
      <c r="C231" s="149" t="s">
        <v>416</v>
      </c>
      <c r="D231" s="150"/>
      <c r="E231" s="52">
        <f>'Pay App 9'!E231</f>
        <v>0</v>
      </c>
      <c r="F231" s="45"/>
      <c r="G231" s="65">
        <f>'Pay App 9'!G231+F231</f>
        <v>0</v>
      </c>
      <c r="H231" s="188">
        <f>'Pay App 9'!K231</f>
        <v>0</v>
      </c>
      <c r="I231" s="189"/>
      <c r="J231" s="55"/>
      <c r="K231" s="33">
        <f t="shared" si="8"/>
        <v>0</v>
      </c>
      <c r="L231" s="68">
        <f t="shared" si="11"/>
        <v>0</v>
      </c>
      <c r="M231" s="66">
        <f t="shared" si="9"/>
        <v>0</v>
      </c>
      <c r="N231" s="32">
        <f t="shared" si="10"/>
        <v>0</v>
      </c>
      <c r="O231" s="52">
        <f>'Pay App 9'!O231+'Pay App 9'!P231</f>
        <v>0</v>
      </c>
      <c r="P231" s="45"/>
      <c r="Q231" s="66">
        <f>'Pay App 9'!Q231+N231+P231</f>
        <v>0</v>
      </c>
    </row>
    <row r="232" spans="1:17" ht="21" customHeight="1" x14ac:dyDescent="0.2">
      <c r="A232" s="141" t="s">
        <v>417</v>
      </c>
      <c r="B232" s="141"/>
      <c r="C232" s="141" t="s">
        <v>418</v>
      </c>
      <c r="D232" s="142"/>
      <c r="E232" s="52">
        <f>'Pay App 9'!E232</f>
        <v>0</v>
      </c>
      <c r="F232" s="45"/>
      <c r="G232" s="65">
        <f>'Pay App 9'!G232+F232</f>
        <v>0</v>
      </c>
      <c r="H232" s="188">
        <f>'Pay App 9'!K232</f>
        <v>0</v>
      </c>
      <c r="I232" s="189"/>
      <c r="J232" s="55"/>
      <c r="K232" s="33">
        <f t="shared" si="8"/>
        <v>0</v>
      </c>
      <c r="L232" s="68">
        <f t="shared" si="11"/>
        <v>0</v>
      </c>
      <c r="M232" s="66">
        <f t="shared" si="9"/>
        <v>0</v>
      </c>
      <c r="N232" s="32">
        <f t="shared" si="10"/>
        <v>0</v>
      </c>
      <c r="O232" s="52">
        <f>'Pay App 9'!O232+'Pay App 9'!P232</f>
        <v>0</v>
      </c>
      <c r="P232" s="45"/>
      <c r="Q232" s="66">
        <f>'Pay App 9'!Q232+N232+P232</f>
        <v>0</v>
      </c>
    </row>
    <row r="233" spans="1:17" ht="21" customHeight="1" x14ac:dyDescent="0.2">
      <c r="A233" s="149" t="s">
        <v>419</v>
      </c>
      <c r="B233" s="149"/>
      <c r="C233" s="149" t="s">
        <v>420</v>
      </c>
      <c r="D233" s="150"/>
      <c r="E233" s="52">
        <f>'Pay App 9'!E233</f>
        <v>0</v>
      </c>
      <c r="F233" s="45"/>
      <c r="G233" s="65">
        <f>'Pay App 9'!G233+F233</f>
        <v>0</v>
      </c>
      <c r="H233" s="188">
        <f>'Pay App 9'!K233</f>
        <v>0</v>
      </c>
      <c r="I233" s="189"/>
      <c r="J233" s="55"/>
      <c r="K233" s="33">
        <f t="shared" si="8"/>
        <v>0</v>
      </c>
      <c r="L233" s="68">
        <f t="shared" si="11"/>
        <v>0</v>
      </c>
      <c r="M233" s="66">
        <f t="shared" si="9"/>
        <v>0</v>
      </c>
      <c r="N233" s="32">
        <f t="shared" si="10"/>
        <v>0</v>
      </c>
      <c r="O233" s="52">
        <f>'Pay App 9'!O233+'Pay App 9'!P233</f>
        <v>0</v>
      </c>
      <c r="P233" s="45"/>
      <c r="Q233" s="66">
        <f>'Pay App 9'!Q233+N233+P233</f>
        <v>0</v>
      </c>
    </row>
    <row r="234" spans="1:17" ht="21" customHeight="1" x14ac:dyDescent="0.2">
      <c r="A234" s="149" t="s">
        <v>421</v>
      </c>
      <c r="B234" s="149"/>
      <c r="C234" s="149" t="s">
        <v>422</v>
      </c>
      <c r="D234" s="150"/>
      <c r="E234" s="52">
        <f>'Pay App 9'!E234</f>
        <v>0</v>
      </c>
      <c r="F234" s="45"/>
      <c r="G234" s="65">
        <f>'Pay App 9'!G234+F234</f>
        <v>0</v>
      </c>
      <c r="H234" s="188">
        <f>'Pay App 9'!K234</f>
        <v>0</v>
      </c>
      <c r="I234" s="189"/>
      <c r="J234" s="55"/>
      <c r="K234" s="33">
        <f t="shared" si="8"/>
        <v>0</v>
      </c>
      <c r="L234" s="68">
        <f t="shared" si="11"/>
        <v>0</v>
      </c>
      <c r="M234" s="66">
        <f t="shared" si="9"/>
        <v>0</v>
      </c>
      <c r="N234" s="32">
        <f t="shared" si="10"/>
        <v>0</v>
      </c>
      <c r="O234" s="52">
        <f>'Pay App 9'!O234+'Pay App 9'!P234</f>
        <v>0</v>
      </c>
      <c r="P234" s="45"/>
      <c r="Q234" s="66">
        <f>'Pay App 9'!Q234+N234+P234</f>
        <v>0</v>
      </c>
    </row>
    <row r="235" spans="1:17" ht="21" customHeight="1" x14ac:dyDescent="0.2">
      <c r="A235" s="149" t="s">
        <v>423</v>
      </c>
      <c r="B235" s="149"/>
      <c r="C235" s="149" t="s">
        <v>424</v>
      </c>
      <c r="D235" s="150"/>
      <c r="E235" s="52">
        <f>'Pay App 9'!E235</f>
        <v>0</v>
      </c>
      <c r="F235" s="45"/>
      <c r="G235" s="65">
        <f>'Pay App 9'!G235+F235</f>
        <v>0</v>
      </c>
      <c r="H235" s="188">
        <f>'Pay App 9'!K235</f>
        <v>0</v>
      </c>
      <c r="I235" s="189"/>
      <c r="J235" s="55"/>
      <c r="K235" s="33">
        <f t="shared" si="8"/>
        <v>0</v>
      </c>
      <c r="L235" s="68">
        <f t="shared" si="11"/>
        <v>0</v>
      </c>
      <c r="M235" s="66">
        <f t="shared" si="9"/>
        <v>0</v>
      </c>
      <c r="N235" s="32">
        <f t="shared" si="10"/>
        <v>0</v>
      </c>
      <c r="O235" s="52">
        <f>'Pay App 9'!O235+'Pay App 9'!P235</f>
        <v>0</v>
      </c>
      <c r="P235" s="45"/>
      <c r="Q235" s="66">
        <f>'Pay App 9'!Q235+N235+P235</f>
        <v>0</v>
      </c>
    </row>
    <row r="236" spans="1:17" ht="21" customHeight="1" x14ac:dyDescent="0.2">
      <c r="A236" s="149" t="s">
        <v>425</v>
      </c>
      <c r="B236" s="149"/>
      <c r="C236" s="149" t="s">
        <v>426</v>
      </c>
      <c r="D236" s="150"/>
      <c r="E236" s="52">
        <f>'Pay App 9'!E236</f>
        <v>0</v>
      </c>
      <c r="F236" s="45"/>
      <c r="G236" s="65">
        <f>'Pay App 9'!G236+F236</f>
        <v>0</v>
      </c>
      <c r="H236" s="188">
        <f>'Pay App 9'!K236</f>
        <v>0</v>
      </c>
      <c r="I236" s="189"/>
      <c r="J236" s="55"/>
      <c r="K236" s="33">
        <f t="shared" si="8"/>
        <v>0</v>
      </c>
      <c r="L236" s="68">
        <f t="shared" si="11"/>
        <v>0</v>
      </c>
      <c r="M236" s="66">
        <f t="shared" si="9"/>
        <v>0</v>
      </c>
      <c r="N236" s="32">
        <f t="shared" si="10"/>
        <v>0</v>
      </c>
      <c r="O236" s="52">
        <f>'Pay App 9'!O236+'Pay App 9'!P236</f>
        <v>0</v>
      </c>
      <c r="P236" s="45"/>
      <c r="Q236" s="66">
        <f>'Pay App 9'!Q236+N236+P236</f>
        <v>0</v>
      </c>
    </row>
    <row r="237" spans="1:17" ht="21" customHeight="1" x14ac:dyDescent="0.2">
      <c r="A237" s="149" t="s">
        <v>427</v>
      </c>
      <c r="B237" s="149"/>
      <c r="C237" s="149" t="s">
        <v>428</v>
      </c>
      <c r="D237" s="150"/>
      <c r="E237" s="52">
        <f>'Pay App 9'!E237</f>
        <v>0</v>
      </c>
      <c r="F237" s="45"/>
      <c r="G237" s="65">
        <f>'Pay App 9'!G237+F237</f>
        <v>0</v>
      </c>
      <c r="H237" s="188">
        <f>'Pay App 9'!K237</f>
        <v>0</v>
      </c>
      <c r="I237" s="189"/>
      <c r="J237" s="55"/>
      <c r="K237" s="33">
        <f t="shared" si="8"/>
        <v>0</v>
      </c>
      <c r="L237" s="68">
        <f t="shared" si="11"/>
        <v>0</v>
      </c>
      <c r="M237" s="66">
        <f t="shared" si="9"/>
        <v>0</v>
      </c>
      <c r="N237" s="32">
        <f t="shared" si="10"/>
        <v>0</v>
      </c>
      <c r="O237" s="52">
        <f>'Pay App 9'!O237+'Pay App 9'!P237</f>
        <v>0</v>
      </c>
      <c r="P237" s="45"/>
      <c r="Q237" s="66">
        <f>'Pay App 9'!Q237+N237+P237</f>
        <v>0</v>
      </c>
    </row>
    <row r="238" spans="1:17" ht="21" customHeight="1" x14ac:dyDescent="0.2">
      <c r="A238" s="149" t="s">
        <v>429</v>
      </c>
      <c r="B238" s="149"/>
      <c r="C238" s="149" t="s">
        <v>430</v>
      </c>
      <c r="D238" s="150"/>
      <c r="E238" s="52">
        <f>'Pay App 9'!E238</f>
        <v>0</v>
      </c>
      <c r="F238" s="45"/>
      <c r="G238" s="65">
        <f>'Pay App 9'!G238+F238</f>
        <v>0</v>
      </c>
      <c r="H238" s="188">
        <f>'Pay App 9'!K238</f>
        <v>0</v>
      </c>
      <c r="I238" s="189"/>
      <c r="J238" s="55"/>
      <c r="K238" s="33">
        <f t="shared" si="8"/>
        <v>0</v>
      </c>
      <c r="L238" s="68">
        <f t="shared" si="11"/>
        <v>0</v>
      </c>
      <c r="M238" s="66">
        <f t="shared" si="9"/>
        <v>0</v>
      </c>
      <c r="N238" s="32">
        <f t="shared" si="10"/>
        <v>0</v>
      </c>
      <c r="O238" s="52">
        <f>'Pay App 9'!O238+'Pay App 9'!P238</f>
        <v>0</v>
      </c>
      <c r="P238" s="45"/>
      <c r="Q238" s="66">
        <f>'Pay App 9'!Q238+N238+P238</f>
        <v>0</v>
      </c>
    </row>
    <row r="239" spans="1:17" ht="21" customHeight="1" x14ac:dyDescent="0.2">
      <c r="A239" s="149" t="s">
        <v>431</v>
      </c>
      <c r="B239" s="149"/>
      <c r="C239" s="149" t="s">
        <v>432</v>
      </c>
      <c r="D239" s="150"/>
      <c r="E239" s="52">
        <f>'Pay App 9'!E239</f>
        <v>0</v>
      </c>
      <c r="F239" s="45"/>
      <c r="G239" s="65">
        <f>'Pay App 9'!G239+F239</f>
        <v>0</v>
      </c>
      <c r="H239" s="188">
        <f>'Pay App 9'!K239</f>
        <v>0</v>
      </c>
      <c r="I239" s="189"/>
      <c r="J239" s="55"/>
      <c r="K239" s="33">
        <f t="shared" si="8"/>
        <v>0</v>
      </c>
      <c r="L239" s="68">
        <f t="shared" si="11"/>
        <v>0</v>
      </c>
      <c r="M239" s="66">
        <f t="shared" si="9"/>
        <v>0</v>
      </c>
      <c r="N239" s="32">
        <f t="shared" si="10"/>
        <v>0</v>
      </c>
      <c r="O239" s="52">
        <f>'Pay App 9'!O239+'Pay App 9'!P239</f>
        <v>0</v>
      </c>
      <c r="P239" s="45"/>
      <c r="Q239" s="66">
        <f>'Pay App 9'!Q239+N239+P239</f>
        <v>0</v>
      </c>
    </row>
    <row r="240" spans="1:17" ht="21" customHeight="1" x14ac:dyDescent="0.2">
      <c r="A240" s="141" t="s">
        <v>433</v>
      </c>
      <c r="B240" s="141"/>
      <c r="C240" s="141" t="s">
        <v>434</v>
      </c>
      <c r="D240" s="142"/>
      <c r="E240" s="52">
        <f>'Pay App 9'!E240</f>
        <v>0</v>
      </c>
      <c r="F240" s="45"/>
      <c r="G240" s="66">
        <f>'Pay App 9'!G240+F240</f>
        <v>0</v>
      </c>
      <c r="H240" s="188">
        <f>'Pay App 9'!K240</f>
        <v>0</v>
      </c>
      <c r="I240" s="189"/>
      <c r="J240" s="55"/>
      <c r="K240" s="33">
        <f>H240+J240</f>
        <v>0</v>
      </c>
      <c r="L240" s="69">
        <f t="shared" si="11"/>
        <v>0</v>
      </c>
      <c r="M240" s="66">
        <f>G240-K240</f>
        <v>0</v>
      </c>
      <c r="N240" s="32">
        <f t="shared" si="10"/>
        <v>0</v>
      </c>
      <c r="O240" s="52">
        <f>'Pay App 9'!O240+'Pay App 9'!P240</f>
        <v>0</v>
      </c>
      <c r="P240" s="45"/>
      <c r="Q240" s="66">
        <f>'Pay App 9'!Q240+N240+P240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fzxtN5LTVMOANiSb7urdH1Ixovmr4Sf0jIXERe+BcwA3Y1vgK/vt9DHN5gbc0Iziq0xTgVybpHZZxiOLilB0wg==" saltValue="jaKmcBAdM/Tct7hm1Em7PQ==" spinCount="100000"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0B00-000000000000}">
      <formula1>0</formula1>
    </dataValidation>
    <dataValidation allowBlank="1" showInputMessage="1" sqref="P81:P240" xr:uid="{00000000-0002-0000-0B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1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11</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10'!F36+F241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10'!F51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10'!F55+'Pay App 10'!F57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10'!B62+N241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11.1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11</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10'!E81</f>
        <v>0</v>
      </c>
      <c r="F81" s="44"/>
      <c r="G81" s="64">
        <f>'Pay App 10'!G81+F81</f>
        <v>0</v>
      </c>
      <c r="H81" s="190">
        <f>'Pay App 10'!K81</f>
        <v>0</v>
      </c>
      <c r="I81" s="191"/>
      <c r="J81" s="54"/>
      <c r="K81" s="31">
        <f>H81+J81</f>
        <v>0</v>
      </c>
      <c r="L81" s="67">
        <f>IF(ISERROR(K81/G81),0,K81/G81)</f>
        <v>0</v>
      </c>
      <c r="M81" s="64">
        <f>G81-K81</f>
        <v>0</v>
      </c>
      <c r="N81" s="30">
        <f>IF(MOD(ROUND(ABS(J81*0.05)*10000,0),10)=5,ROUNDDOWN((J81*0.05),2),ROUND((J81*0.05),2))</f>
        <v>0</v>
      </c>
      <c r="O81" s="51">
        <f>'Pay App 10'!O81+'Pay App 10'!P81</f>
        <v>0</v>
      </c>
      <c r="P81" s="44"/>
      <c r="Q81" s="64">
        <f>'Pay App 10'!Q81+N81+P81</f>
        <v>0</v>
      </c>
    </row>
    <row r="82" spans="1:17" ht="21" customHeight="1" x14ac:dyDescent="0.2">
      <c r="A82" s="151" t="s">
        <v>118</v>
      </c>
      <c r="B82" s="151"/>
      <c r="C82" s="151" t="s">
        <v>119</v>
      </c>
      <c r="D82" s="152"/>
      <c r="E82" s="52">
        <f>'Pay App 10'!E82</f>
        <v>0</v>
      </c>
      <c r="F82" s="45"/>
      <c r="G82" s="65">
        <f>'Pay App 10'!G82+F82</f>
        <v>0</v>
      </c>
      <c r="H82" s="188">
        <f>'Pay App 10'!K82</f>
        <v>0</v>
      </c>
      <c r="I82" s="189"/>
      <c r="J82" s="55"/>
      <c r="K82" s="33">
        <f>H82+J82</f>
        <v>0</v>
      </c>
      <c r="L82" s="68">
        <f t="shared" ref="L82:L147" si="0">IF(ISERROR(K82/G82),0,K82/G82)</f>
        <v>0</v>
      </c>
      <c r="M82" s="66">
        <f>G82-K82</f>
        <v>0</v>
      </c>
      <c r="N82" s="32">
        <f>IF(MOD(ROUND(ABS(J82*0.05)*10000,0),10)=5,ROUNDDOWN((J82*0.05),2),ROUND((J82*0.05),2))</f>
        <v>0</v>
      </c>
      <c r="O82" s="52">
        <f>'Pay App 10'!O82+'Pay App 10'!P82</f>
        <v>0</v>
      </c>
      <c r="P82" s="45"/>
      <c r="Q82" s="66">
        <f>'Pay App 10'!Q82+N82+P82</f>
        <v>0</v>
      </c>
    </row>
    <row r="83" spans="1:17" ht="21" customHeight="1" x14ac:dyDescent="0.2">
      <c r="A83" s="151" t="s">
        <v>120</v>
      </c>
      <c r="B83" s="151"/>
      <c r="C83" s="83" t="s">
        <v>121</v>
      </c>
      <c r="D83" s="35"/>
      <c r="E83" s="52">
        <f>'Pay App 10'!E83</f>
        <v>0</v>
      </c>
      <c r="F83" s="45"/>
      <c r="G83" s="65">
        <f>'Pay App 10'!G83+F83</f>
        <v>0</v>
      </c>
      <c r="H83" s="188">
        <f>'Pay App 10'!K83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10'!O83+'Pay App 10'!P83</f>
        <v>0</v>
      </c>
      <c r="P83" s="45"/>
      <c r="Q83" s="66">
        <f>'Pay App 10'!Q83+N83+P83</f>
        <v>0</v>
      </c>
    </row>
    <row r="84" spans="1:17" ht="21" customHeight="1" x14ac:dyDescent="0.2">
      <c r="A84" s="151" t="s">
        <v>122</v>
      </c>
      <c r="B84" s="151"/>
      <c r="C84" s="151" t="s">
        <v>123</v>
      </c>
      <c r="D84" s="152"/>
      <c r="E84" s="52">
        <f>'Pay App 10'!E84</f>
        <v>0</v>
      </c>
      <c r="F84" s="45"/>
      <c r="G84" s="65">
        <f>'Pay App 10'!G84+F84</f>
        <v>0</v>
      </c>
      <c r="H84" s="188">
        <f>'Pay App 10'!K84</f>
        <v>0</v>
      </c>
      <c r="I84" s="189"/>
      <c r="J84" s="55"/>
      <c r="K84" s="33">
        <f t="shared" si="1"/>
        <v>0</v>
      </c>
      <c r="L84" s="68">
        <f t="shared" si="0"/>
        <v>0</v>
      </c>
      <c r="M84" s="66">
        <f t="shared" si="2"/>
        <v>0</v>
      </c>
      <c r="N84" s="32">
        <f t="shared" si="3"/>
        <v>0</v>
      </c>
      <c r="O84" s="52">
        <f>'Pay App 10'!O84+'Pay App 10'!P84</f>
        <v>0</v>
      </c>
      <c r="P84" s="45"/>
      <c r="Q84" s="66">
        <f>'Pay App 10'!Q84+N84+P84</f>
        <v>0</v>
      </c>
    </row>
    <row r="85" spans="1:17" ht="21" customHeight="1" x14ac:dyDescent="0.2">
      <c r="A85" s="151" t="s">
        <v>124</v>
      </c>
      <c r="B85" s="151"/>
      <c r="C85" s="151" t="s">
        <v>125</v>
      </c>
      <c r="D85" s="152"/>
      <c r="E85" s="52">
        <f>'Pay App 10'!E85</f>
        <v>0</v>
      </c>
      <c r="F85" s="45"/>
      <c r="G85" s="65">
        <f>'Pay App 10'!G85+F85</f>
        <v>0</v>
      </c>
      <c r="H85" s="188">
        <f>'Pay App 10'!K85</f>
        <v>0</v>
      </c>
      <c r="I85" s="189"/>
      <c r="J85" s="55"/>
      <c r="K85" s="33">
        <f t="shared" si="1"/>
        <v>0</v>
      </c>
      <c r="L85" s="68">
        <f t="shared" si="0"/>
        <v>0</v>
      </c>
      <c r="M85" s="66">
        <f t="shared" si="2"/>
        <v>0</v>
      </c>
      <c r="N85" s="32">
        <f t="shared" si="3"/>
        <v>0</v>
      </c>
      <c r="O85" s="52">
        <f>'Pay App 10'!O85+'Pay App 10'!P85</f>
        <v>0</v>
      </c>
      <c r="P85" s="45"/>
      <c r="Q85" s="66">
        <f>'Pay App 10'!Q85+N85+P85</f>
        <v>0</v>
      </c>
    </row>
    <row r="86" spans="1:17" ht="21" customHeight="1" x14ac:dyDescent="0.2">
      <c r="A86" s="151" t="s">
        <v>126</v>
      </c>
      <c r="B86" s="151"/>
      <c r="C86" s="151" t="s">
        <v>127</v>
      </c>
      <c r="D86" s="152"/>
      <c r="E86" s="52">
        <f>'Pay App 10'!E86</f>
        <v>0</v>
      </c>
      <c r="F86" s="45"/>
      <c r="G86" s="65">
        <f>'Pay App 10'!G86+F86</f>
        <v>0</v>
      </c>
      <c r="H86" s="188">
        <f>'Pay App 10'!K86</f>
        <v>0</v>
      </c>
      <c r="I86" s="189"/>
      <c r="J86" s="55"/>
      <c r="K86" s="33">
        <f t="shared" si="1"/>
        <v>0</v>
      </c>
      <c r="L86" s="68">
        <f t="shared" si="0"/>
        <v>0</v>
      </c>
      <c r="M86" s="66">
        <f t="shared" si="2"/>
        <v>0</v>
      </c>
      <c r="N86" s="32">
        <f t="shared" si="3"/>
        <v>0</v>
      </c>
      <c r="O86" s="52">
        <f>'Pay App 10'!O86+'Pay App 10'!P86</f>
        <v>0</v>
      </c>
      <c r="P86" s="45"/>
      <c r="Q86" s="66">
        <f>'Pay App 10'!Q86+N86+P86</f>
        <v>0</v>
      </c>
    </row>
    <row r="87" spans="1:17" ht="21" customHeight="1" x14ac:dyDescent="0.2">
      <c r="A87" s="151" t="s">
        <v>128</v>
      </c>
      <c r="B87" s="151"/>
      <c r="C87" s="151" t="s">
        <v>129</v>
      </c>
      <c r="D87" s="152"/>
      <c r="E87" s="52">
        <f>'Pay App 10'!E87</f>
        <v>0</v>
      </c>
      <c r="F87" s="45"/>
      <c r="G87" s="65">
        <f>'Pay App 10'!G87+F87</f>
        <v>0</v>
      </c>
      <c r="H87" s="188">
        <f>'Pay App 10'!K87</f>
        <v>0</v>
      </c>
      <c r="I87" s="189"/>
      <c r="J87" s="55"/>
      <c r="K87" s="33">
        <f t="shared" si="1"/>
        <v>0</v>
      </c>
      <c r="L87" s="68">
        <f>IF(ISERROR(K87/G87),0,K87/G87)</f>
        <v>0</v>
      </c>
      <c r="M87" s="66">
        <f t="shared" si="2"/>
        <v>0</v>
      </c>
      <c r="N87" s="32">
        <f t="shared" si="3"/>
        <v>0</v>
      </c>
      <c r="O87" s="52">
        <f>'Pay App 10'!O87+'Pay App 10'!P87</f>
        <v>0</v>
      </c>
      <c r="P87" s="45"/>
      <c r="Q87" s="66">
        <f>'Pay App 10'!Q87+N87+P87</f>
        <v>0</v>
      </c>
    </row>
    <row r="88" spans="1:17" ht="21" customHeight="1" x14ac:dyDescent="0.2">
      <c r="A88" s="151" t="s">
        <v>130</v>
      </c>
      <c r="B88" s="151"/>
      <c r="C88" s="151" t="s">
        <v>131</v>
      </c>
      <c r="D88" s="152"/>
      <c r="E88" s="52">
        <f>'Pay App 10'!E88</f>
        <v>0</v>
      </c>
      <c r="F88" s="45"/>
      <c r="G88" s="65">
        <f>'Pay App 10'!G88+F88</f>
        <v>0</v>
      </c>
      <c r="H88" s="188">
        <f>'Pay App 10'!K88</f>
        <v>0</v>
      </c>
      <c r="I88" s="189"/>
      <c r="J88" s="55"/>
      <c r="K88" s="33">
        <f t="shared" si="1"/>
        <v>0</v>
      </c>
      <c r="L88" s="68">
        <f t="shared" si="0"/>
        <v>0</v>
      </c>
      <c r="M88" s="66">
        <f t="shared" si="2"/>
        <v>0</v>
      </c>
      <c r="N88" s="32">
        <f t="shared" si="3"/>
        <v>0</v>
      </c>
      <c r="O88" s="52">
        <f>'Pay App 10'!O88+'Pay App 10'!P88</f>
        <v>0</v>
      </c>
      <c r="P88" s="45"/>
      <c r="Q88" s="66">
        <f>'Pay App 10'!Q88+N88+P88</f>
        <v>0</v>
      </c>
    </row>
    <row r="89" spans="1:17" ht="21" customHeight="1" x14ac:dyDescent="0.2">
      <c r="A89" s="151" t="s">
        <v>132</v>
      </c>
      <c r="B89" s="151"/>
      <c r="C89" s="151" t="s">
        <v>133</v>
      </c>
      <c r="D89" s="152"/>
      <c r="E89" s="52">
        <f>'Pay App 10'!E89</f>
        <v>0</v>
      </c>
      <c r="F89" s="45"/>
      <c r="G89" s="65">
        <f>'Pay App 10'!G89+F89</f>
        <v>0</v>
      </c>
      <c r="H89" s="188">
        <f>'Pay App 10'!K89</f>
        <v>0</v>
      </c>
      <c r="I89" s="189"/>
      <c r="J89" s="55"/>
      <c r="K89" s="33">
        <f t="shared" si="1"/>
        <v>0</v>
      </c>
      <c r="L89" s="68">
        <f>IF(ISERROR(K89/G89),0,K89/G89)</f>
        <v>0</v>
      </c>
      <c r="M89" s="66">
        <f t="shared" si="2"/>
        <v>0</v>
      </c>
      <c r="N89" s="32">
        <f t="shared" si="3"/>
        <v>0</v>
      </c>
      <c r="O89" s="52">
        <f>'Pay App 10'!O89+'Pay App 10'!P89</f>
        <v>0</v>
      </c>
      <c r="P89" s="45"/>
      <c r="Q89" s="66">
        <f>'Pay App 10'!Q89+N89+P89</f>
        <v>0</v>
      </c>
    </row>
    <row r="90" spans="1:17" ht="21" customHeight="1" x14ac:dyDescent="0.2">
      <c r="A90" s="153" t="s">
        <v>134</v>
      </c>
      <c r="B90" s="153"/>
      <c r="C90" s="158" t="s">
        <v>135</v>
      </c>
      <c r="D90" s="159"/>
      <c r="E90" s="52">
        <f>'Pay App 10'!E90</f>
        <v>0</v>
      </c>
      <c r="F90" s="45"/>
      <c r="G90" s="65">
        <f>'Pay App 10'!G90+F90</f>
        <v>0</v>
      </c>
      <c r="H90" s="188">
        <f>'Pay App 10'!K90</f>
        <v>0</v>
      </c>
      <c r="I90" s="189"/>
      <c r="J90" s="55"/>
      <c r="K90" s="33">
        <f t="shared" si="1"/>
        <v>0</v>
      </c>
      <c r="L90" s="68">
        <f t="shared" si="0"/>
        <v>0</v>
      </c>
      <c r="M90" s="66">
        <f t="shared" si="2"/>
        <v>0</v>
      </c>
      <c r="N90" s="32">
        <f t="shared" si="3"/>
        <v>0</v>
      </c>
      <c r="O90" s="52">
        <f>'Pay App 10'!O90+'Pay App 10'!P90</f>
        <v>0</v>
      </c>
      <c r="P90" s="45"/>
      <c r="Q90" s="66">
        <f>'Pay App 10'!Q90+N90+P90</f>
        <v>0</v>
      </c>
    </row>
    <row r="91" spans="1:17" ht="21" customHeight="1" x14ac:dyDescent="0.2">
      <c r="A91" s="151" t="s">
        <v>136</v>
      </c>
      <c r="B91" s="151"/>
      <c r="C91" s="151" t="s">
        <v>137</v>
      </c>
      <c r="D91" s="152"/>
      <c r="E91" s="52">
        <f>'Pay App 10'!E91</f>
        <v>0</v>
      </c>
      <c r="F91" s="45"/>
      <c r="G91" s="65">
        <f>'Pay App 10'!G91+F91</f>
        <v>0</v>
      </c>
      <c r="H91" s="188">
        <f>'Pay App 10'!K91</f>
        <v>0</v>
      </c>
      <c r="I91" s="189"/>
      <c r="J91" s="55"/>
      <c r="K91" s="33">
        <f t="shared" si="1"/>
        <v>0</v>
      </c>
      <c r="L91" s="68">
        <f t="shared" si="0"/>
        <v>0</v>
      </c>
      <c r="M91" s="66">
        <f t="shared" si="2"/>
        <v>0</v>
      </c>
      <c r="N91" s="32">
        <f t="shared" si="3"/>
        <v>0</v>
      </c>
      <c r="O91" s="52">
        <f>'Pay App 10'!O91+'Pay App 10'!P91</f>
        <v>0</v>
      </c>
      <c r="P91" s="45"/>
      <c r="Q91" s="66">
        <f>'Pay App 10'!Q91+N91+P91</f>
        <v>0</v>
      </c>
    </row>
    <row r="92" spans="1:17" ht="21" customHeight="1" x14ac:dyDescent="0.2">
      <c r="A92" s="151" t="s">
        <v>138</v>
      </c>
      <c r="B92" s="151"/>
      <c r="C92" s="151" t="s">
        <v>139</v>
      </c>
      <c r="D92" s="152"/>
      <c r="E92" s="52">
        <f>'Pay App 10'!E92</f>
        <v>0</v>
      </c>
      <c r="F92" s="45"/>
      <c r="G92" s="65">
        <f>'Pay App 10'!G92+F92</f>
        <v>0</v>
      </c>
      <c r="H92" s="188">
        <f>'Pay App 10'!K92</f>
        <v>0</v>
      </c>
      <c r="I92" s="189"/>
      <c r="J92" s="55"/>
      <c r="K92" s="33">
        <f t="shared" si="1"/>
        <v>0</v>
      </c>
      <c r="L92" s="68">
        <f t="shared" si="0"/>
        <v>0</v>
      </c>
      <c r="M92" s="66">
        <f t="shared" si="2"/>
        <v>0</v>
      </c>
      <c r="N92" s="32">
        <f t="shared" si="3"/>
        <v>0</v>
      </c>
      <c r="O92" s="52">
        <f>'Pay App 10'!O92+'Pay App 10'!P92</f>
        <v>0</v>
      </c>
      <c r="P92" s="45"/>
      <c r="Q92" s="66">
        <f>'Pay App 10'!Q92+N92+P92</f>
        <v>0</v>
      </c>
    </row>
    <row r="93" spans="1:17" ht="21" customHeight="1" x14ac:dyDescent="0.2">
      <c r="A93" s="151" t="s">
        <v>140</v>
      </c>
      <c r="B93" s="151"/>
      <c r="C93" s="151" t="s">
        <v>141</v>
      </c>
      <c r="D93" s="152"/>
      <c r="E93" s="52">
        <f>'Pay App 10'!E93</f>
        <v>0</v>
      </c>
      <c r="F93" s="45"/>
      <c r="G93" s="65">
        <f>'Pay App 10'!G93+F93</f>
        <v>0</v>
      </c>
      <c r="H93" s="188">
        <f>'Pay App 10'!K93</f>
        <v>0</v>
      </c>
      <c r="I93" s="189"/>
      <c r="J93" s="55"/>
      <c r="K93" s="33">
        <f t="shared" si="1"/>
        <v>0</v>
      </c>
      <c r="L93" s="68">
        <f t="shared" si="0"/>
        <v>0</v>
      </c>
      <c r="M93" s="66">
        <f t="shared" si="2"/>
        <v>0</v>
      </c>
      <c r="N93" s="32">
        <f t="shared" si="3"/>
        <v>0</v>
      </c>
      <c r="O93" s="52">
        <f>'Pay App 10'!O93+'Pay App 10'!P93</f>
        <v>0</v>
      </c>
      <c r="P93" s="45"/>
      <c r="Q93" s="66">
        <f>'Pay App 10'!Q93+N93+P93</f>
        <v>0</v>
      </c>
    </row>
    <row r="94" spans="1:17" ht="21" customHeight="1" x14ac:dyDescent="0.2">
      <c r="A94" s="151" t="s">
        <v>142</v>
      </c>
      <c r="B94" s="151"/>
      <c r="C94" s="151" t="s">
        <v>143</v>
      </c>
      <c r="D94" s="152"/>
      <c r="E94" s="52">
        <f>'Pay App 10'!E94</f>
        <v>0</v>
      </c>
      <c r="F94" s="45"/>
      <c r="G94" s="65">
        <f>'Pay App 10'!G94+F94</f>
        <v>0</v>
      </c>
      <c r="H94" s="188">
        <f>'Pay App 10'!K94</f>
        <v>0</v>
      </c>
      <c r="I94" s="189"/>
      <c r="J94" s="55"/>
      <c r="K94" s="33">
        <f t="shared" si="1"/>
        <v>0</v>
      </c>
      <c r="L94" s="68">
        <f t="shared" si="0"/>
        <v>0</v>
      </c>
      <c r="M94" s="66">
        <f t="shared" si="2"/>
        <v>0</v>
      </c>
      <c r="N94" s="32">
        <f t="shared" si="3"/>
        <v>0</v>
      </c>
      <c r="O94" s="52">
        <f>'Pay App 10'!O94+'Pay App 10'!P94</f>
        <v>0</v>
      </c>
      <c r="P94" s="45"/>
      <c r="Q94" s="66">
        <f>'Pay App 10'!Q94+N94+P94</f>
        <v>0</v>
      </c>
    </row>
    <row r="95" spans="1:17" ht="21" customHeight="1" x14ac:dyDescent="0.2">
      <c r="A95" s="151" t="s">
        <v>144</v>
      </c>
      <c r="B95" s="151"/>
      <c r="C95" s="151" t="s">
        <v>145</v>
      </c>
      <c r="D95" s="152"/>
      <c r="E95" s="52">
        <f>'Pay App 10'!E95</f>
        <v>0</v>
      </c>
      <c r="F95" s="45"/>
      <c r="G95" s="65">
        <f>'Pay App 10'!G95+F95</f>
        <v>0</v>
      </c>
      <c r="H95" s="188">
        <f>'Pay App 10'!K95</f>
        <v>0</v>
      </c>
      <c r="I95" s="189"/>
      <c r="J95" s="55"/>
      <c r="K95" s="33">
        <f t="shared" si="1"/>
        <v>0</v>
      </c>
      <c r="L95" s="68">
        <f t="shared" si="0"/>
        <v>0</v>
      </c>
      <c r="M95" s="66">
        <f t="shared" si="2"/>
        <v>0</v>
      </c>
      <c r="N95" s="32">
        <f t="shared" si="3"/>
        <v>0</v>
      </c>
      <c r="O95" s="52">
        <f>'Pay App 10'!O95+'Pay App 10'!P95</f>
        <v>0</v>
      </c>
      <c r="P95" s="45"/>
      <c r="Q95" s="66">
        <f>'Pay App 10'!Q95+N95+P95</f>
        <v>0</v>
      </c>
    </row>
    <row r="96" spans="1:17" ht="21" customHeight="1" x14ac:dyDescent="0.2">
      <c r="A96" s="151" t="s">
        <v>146</v>
      </c>
      <c r="B96" s="151"/>
      <c r="C96" s="151" t="s">
        <v>147</v>
      </c>
      <c r="D96" s="152"/>
      <c r="E96" s="52">
        <f>'Pay App 10'!E96</f>
        <v>0</v>
      </c>
      <c r="F96" s="45"/>
      <c r="G96" s="65">
        <f>'Pay App 10'!G96+F96</f>
        <v>0</v>
      </c>
      <c r="H96" s="188">
        <f>'Pay App 10'!K96</f>
        <v>0</v>
      </c>
      <c r="I96" s="189"/>
      <c r="J96" s="55"/>
      <c r="K96" s="33">
        <f t="shared" si="1"/>
        <v>0</v>
      </c>
      <c r="L96" s="68">
        <f t="shared" si="0"/>
        <v>0</v>
      </c>
      <c r="M96" s="66">
        <f t="shared" si="2"/>
        <v>0</v>
      </c>
      <c r="N96" s="32">
        <f t="shared" si="3"/>
        <v>0</v>
      </c>
      <c r="O96" s="52">
        <f>'Pay App 10'!O96+'Pay App 10'!P96</f>
        <v>0</v>
      </c>
      <c r="P96" s="45"/>
      <c r="Q96" s="66">
        <f>'Pay App 10'!Q96+N96+P96</f>
        <v>0</v>
      </c>
    </row>
    <row r="97" spans="1:17" ht="21" customHeight="1" x14ac:dyDescent="0.2">
      <c r="A97" s="151" t="s">
        <v>148</v>
      </c>
      <c r="B97" s="151"/>
      <c r="C97" s="151" t="s">
        <v>149</v>
      </c>
      <c r="D97" s="152"/>
      <c r="E97" s="52">
        <f>'Pay App 10'!E97</f>
        <v>0</v>
      </c>
      <c r="F97" s="45"/>
      <c r="G97" s="65">
        <f>'Pay App 10'!G97+F97</f>
        <v>0</v>
      </c>
      <c r="H97" s="188">
        <f>'Pay App 10'!K97</f>
        <v>0</v>
      </c>
      <c r="I97" s="189"/>
      <c r="J97" s="55"/>
      <c r="K97" s="33">
        <f t="shared" si="1"/>
        <v>0</v>
      </c>
      <c r="L97" s="68">
        <f t="shared" si="0"/>
        <v>0</v>
      </c>
      <c r="M97" s="66">
        <f t="shared" si="2"/>
        <v>0</v>
      </c>
      <c r="N97" s="32">
        <f t="shared" si="3"/>
        <v>0</v>
      </c>
      <c r="O97" s="52">
        <f>'Pay App 10'!O97+'Pay App 10'!P97</f>
        <v>0</v>
      </c>
      <c r="P97" s="45"/>
      <c r="Q97" s="66">
        <f>'Pay App 10'!Q97+N97+P97</f>
        <v>0</v>
      </c>
    </row>
    <row r="98" spans="1:17" ht="21" customHeight="1" x14ac:dyDescent="0.2">
      <c r="A98" s="151" t="s">
        <v>150</v>
      </c>
      <c r="B98" s="151"/>
      <c r="C98" s="151" t="s">
        <v>151</v>
      </c>
      <c r="D98" s="152"/>
      <c r="E98" s="52">
        <f>'Pay App 10'!E98</f>
        <v>0</v>
      </c>
      <c r="F98" s="45"/>
      <c r="G98" s="65">
        <f>'Pay App 10'!G98+F98</f>
        <v>0</v>
      </c>
      <c r="H98" s="188">
        <f>'Pay App 10'!K98</f>
        <v>0</v>
      </c>
      <c r="I98" s="189"/>
      <c r="J98" s="55"/>
      <c r="K98" s="33">
        <f t="shared" si="1"/>
        <v>0</v>
      </c>
      <c r="L98" s="68">
        <f t="shared" si="0"/>
        <v>0</v>
      </c>
      <c r="M98" s="66">
        <f t="shared" si="2"/>
        <v>0</v>
      </c>
      <c r="N98" s="32">
        <f t="shared" si="3"/>
        <v>0</v>
      </c>
      <c r="O98" s="52">
        <f>'Pay App 10'!O98+'Pay App 10'!P98</f>
        <v>0</v>
      </c>
      <c r="P98" s="45"/>
      <c r="Q98" s="66">
        <f>'Pay App 10'!Q98+N98+P98</f>
        <v>0</v>
      </c>
    </row>
    <row r="99" spans="1:17" ht="21" customHeight="1" x14ac:dyDescent="0.2">
      <c r="A99" s="151" t="s">
        <v>152</v>
      </c>
      <c r="B99" s="151"/>
      <c r="C99" s="151" t="s">
        <v>153</v>
      </c>
      <c r="D99" s="152"/>
      <c r="E99" s="52">
        <f>'Pay App 10'!E99</f>
        <v>0</v>
      </c>
      <c r="F99" s="45"/>
      <c r="G99" s="65">
        <f>'Pay App 10'!G99+F99</f>
        <v>0</v>
      </c>
      <c r="H99" s="188">
        <f>'Pay App 10'!K99</f>
        <v>0</v>
      </c>
      <c r="I99" s="189"/>
      <c r="J99" s="55"/>
      <c r="K99" s="33">
        <f t="shared" si="1"/>
        <v>0</v>
      </c>
      <c r="L99" s="68">
        <f t="shared" si="0"/>
        <v>0</v>
      </c>
      <c r="M99" s="66">
        <f t="shared" si="2"/>
        <v>0</v>
      </c>
      <c r="N99" s="32">
        <f t="shared" si="3"/>
        <v>0</v>
      </c>
      <c r="O99" s="52">
        <f>'Pay App 10'!O99+'Pay App 10'!P99</f>
        <v>0</v>
      </c>
      <c r="P99" s="45"/>
      <c r="Q99" s="66">
        <f>'Pay App 10'!Q99+N99+P99</f>
        <v>0</v>
      </c>
    </row>
    <row r="100" spans="1:17" ht="21" customHeight="1" x14ac:dyDescent="0.2">
      <c r="A100" s="151" t="s">
        <v>154</v>
      </c>
      <c r="B100" s="151"/>
      <c r="C100" s="151" t="s">
        <v>155</v>
      </c>
      <c r="D100" s="152"/>
      <c r="E100" s="52">
        <f>'Pay App 10'!E100</f>
        <v>0</v>
      </c>
      <c r="F100" s="45"/>
      <c r="G100" s="65">
        <f>'Pay App 10'!G100+F100</f>
        <v>0</v>
      </c>
      <c r="H100" s="188">
        <f>'Pay App 10'!K100</f>
        <v>0</v>
      </c>
      <c r="I100" s="189"/>
      <c r="J100" s="55"/>
      <c r="K100" s="33">
        <f t="shared" si="1"/>
        <v>0</v>
      </c>
      <c r="L100" s="68">
        <f t="shared" si="0"/>
        <v>0</v>
      </c>
      <c r="M100" s="66">
        <f t="shared" si="2"/>
        <v>0</v>
      </c>
      <c r="N100" s="32">
        <f t="shared" si="3"/>
        <v>0</v>
      </c>
      <c r="O100" s="52">
        <f>'Pay App 10'!O100+'Pay App 10'!P100</f>
        <v>0</v>
      </c>
      <c r="P100" s="45"/>
      <c r="Q100" s="66">
        <f>'Pay App 10'!Q100+N100+P100</f>
        <v>0</v>
      </c>
    </row>
    <row r="101" spans="1:17" ht="21" customHeight="1" x14ac:dyDescent="0.2">
      <c r="A101" s="151" t="s">
        <v>156</v>
      </c>
      <c r="B101" s="151"/>
      <c r="C101" s="151" t="s">
        <v>157</v>
      </c>
      <c r="D101" s="152"/>
      <c r="E101" s="52">
        <f>'Pay App 10'!E101</f>
        <v>0</v>
      </c>
      <c r="F101" s="45"/>
      <c r="G101" s="65">
        <f>'Pay App 10'!G101+F101</f>
        <v>0</v>
      </c>
      <c r="H101" s="188">
        <f>'Pay App 10'!K101</f>
        <v>0</v>
      </c>
      <c r="I101" s="189"/>
      <c r="J101" s="55"/>
      <c r="K101" s="33">
        <f t="shared" si="1"/>
        <v>0</v>
      </c>
      <c r="L101" s="68">
        <f t="shared" si="0"/>
        <v>0</v>
      </c>
      <c r="M101" s="66">
        <f t="shared" si="2"/>
        <v>0</v>
      </c>
      <c r="N101" s="32">
        <f t="shared" si="3"/>
        <v>0</v>
      </c>
      <c r="O101" s="52">
        <f>'Pay App 10'!O101+'Pay App 10'!P101</f>
        <v>0</v>
      </c>
      <c r="P101" s="45"/>
      <c r="Q101" s="66">
        <f>'Pay App 10'!Q101+N101+P101</f>
        <v>0</v>
      </c>
    </row>
    <row r="102" spans="1:17" ht="21" customHeight="1" x14ac:dyDescent="0.2">
      <c r="A102" s="151" t="s">
        <v>158</v>
      </c>
      <c r="B102" s="151"/>
      <c r="C102" s="151" t="s">
        <v>159</v>
      </c>
      <c r="D102" s="152"/>
      <c r="E102" s="52">
        <f>'Pay App 10'!E102</f>
        <v>0</v>
      </c>
      <c r="F102" s="45"/>
      <c r="G102" s="65">
        <f>'Pay App 10'!G102+F102</f>
        <v>0</v>
      </c>
      <c r="H102" s="188">
        <f>'Pay App 10'!K102</f>
        <v>0</v>
      </c>
      <c r="I102" s="189"/>
      <c r="J102" s="55"/>
      <c r="K102" s="33">
        <f t="shared" si="1"/>
        <v>0</v>
      </c>
      <c r="L102" s="68">
        <f t="shared" si="0"/>
        <v>0</v>
      </c>
      <c r="M102" s="66">
        <f t="shared" si="2"/>
        <v>0</v>
      </c>
      <c r="N102" s="32">
        <f t="shared" si="3"/>
        <v>0</v>
      </c>
      <c r="O102" s="52">
        <f>'Pay App 10'!O102+'Pay App 10'!P102</f>
        <v>0</v>
      </c>
      <c r="P102" s="45"/>
      <c r="Q102" s="66">
        <f>'Pay App 10'!Q102+N102+P102</f>
        <v>0</v>
      </c>
    </row>
    <row r="103" spans="1:17" ht="21" customHeight="1" x14ac:dyDescent="0.2">
      <c r="A103" s="151" t="s">
        <v>160</v>
      </c>
      <c r="B103" s="151"/>
      <c r="C103" s="151" t="s">
        <v>161</v>
      </c>
      <c r="D103" s="152"/>
      <c r="E103" s="52">
        <f>'Pay App 10'!E103</f>
        <v>0</v>
      </c>
      <c r="F103" s="45"/>
      <c r="G103" s="65">
        <f>'Pay App 10'!G103+F103</f>
        <v>0</v>
      </c>
      <c r="H103" s="188">
        <f>'Pay App 10'!K103</f>
        <v>0</v>
      </c>
      <c r="I103" s="189"/>
      <c r="J103" s="55"/>
      <c r="K103" s="33">
        <f t="shared" si="1"/>
        <v>0</v>
      </c>
      <c r="L103" s="68">
        <f t="shared" si="0"/>
        <v>0</v>
      </c>
      <c r="M103" s="66">
        <f t="shared" si="2"/>
        <v>0</v>
      </c>
      <c r="N103" s="32">
        <f t="shared" si="3"/>
        <v>0</v>
      </c>
      <c r="O103" s="52">
        <f>'Pay App 10'!O103+'Pay App 10'!P103</f>
        <v>0</v>
      </c>
      <c r="P103" s="45"/>
      <c r="Q103" s="66">
        <f>'Pay App 10'!Q103+N103+P103</f>
        <v>0</v>
      </c>
    </row>
    <row r="104" spans="1:17" ht="21" customHeight="1" x14ac:dyDescent="0.2">
      <c r="A104" s="151" t="s">
        <v>162</v>
      </c>
      <c r="B104" s="151"/>
      <c r="C104" s="151" t="s">
        <v>163</v>
      </c>
      <c r="D104" s="152"/>
      <c r="E104" s="52">
        <f>'Pay App 10'!E104</f>
        <v>0</v>
      </c>
      <c r="F104" s="45"/>
      <c r="G104" s="65">
        <f>'Pay App 10'!G104+F104</f>
        <v>0</v>
      </c>
      <c r="H104" s="188">
        <f>'Pay App 10'!K104</f>
        <v>0</v>
      </c>
      <c r="I104" s="189"/>
      <c r="J104" s="55"/>
      <c r="K104" s="33">
        <f t="shared" si="1"/>
        <v>0</v>
      </c>
      <c r="L104" s="68">
        <f t="shared" si="0"/>
        <v>0</v>
      </c>
      <c r="M104" s="66">
        <f t="shared" si="2"/>
        <v>0</v>
      </c>
      <c r="N104" s="32">
        <f t="shared" si="3"/>
        <v>0</v>
      </c>
      <c r="O104" s="52">
        <f>'Pay App 10'!O104+'Pay App 10'!P104</f>
        <v>0</v>
      </c>
      <c r="P104" s="45"/>
      <c r="Q104" s="66">
        <f>'Pay App 10'!Q104+N104+P104</f>
        <v>0</v>
      </c>
    </row>
    <row r="105" spans="1:17" ht="21" customHeight="1" x14ac:dyDescent="0.2">
      <c r="A105" s="151" t="s">
        <v>164</v>
      </c>
      <c r="B105" s="151"/>
      <c r="C105" s="151" t="s">
        <v>165</v>
      </c>
      <c r="D105" s="152"/>
      <c r="E105" s="52">
        <f>'Pay App 10'!E105</f>
        <v>0</v>
      </c>
      <c r="F105" s="45"/>
      <c r="G105" s="65">
        <f>'Pay App 10'!G105+F105</f>
        <v>0</v>
      </c>
      <c r="H105" s="188">
        <f>'Pay App 10'!K105</f>
        <v>0</v>
      </c>
      <c r="I105" s="189"/>
      <c r="J105" s="55"/>
      <c r="K105" s="33">
        <f t="shared" si="1"/>
        <v>0</v>
      </c>
      <c r="L105" s="68">
        <f t="shared" si="0"/>
        <v>0</v>
      </c>
      <c r="M105" s="66">
        <f t="shared" si="2"/>
        <v>0</v>
      </c>
      <c r="N105" s="32">
        <f t="shared" si="3"/>
        <v>0</v>
      </c>
      <c r="O105" s="52">
        <f>'Pay App 10'!O105+'Pay App 10'!P105</f>
        <v>0</v>
      </c>
      <c r="P105" s="45"/>
      <c r="Q105" s="66">
        <f>'Pay App 10'!Q105+N105+P105</f>
        <v>0</v>
      </c>
    </row>
    <row r="106" spans="1:17" ht="21" customHeight="1" x14ac:dyDescent="0.2">
      <c r="A106" s="151" t="s">
        <v>166</v>
      </c>
      <c r="B106" s="151"/>
      <c r="C106" s="151" t="s">
        <v>167</v>
      </c>
      <c r="D106" s="152"/>
      <c r="E106" s="52">
        <f>'Pay App 10'!E106</f>
        <v>0</v>
      </c>
      <c r="F106" s="45"/>
      <c r="G106" s="65">
        <f>'Pay App 10'!G106+F106</f>
        <v>0</v>
      </c>
      <c r="H106" s="188">
        <f>'Pay App 10'!K106</f>
        <v>0</v>
      </c>
      <c r="I106" s="189"/>
      <c r="J106" s="55"/>
      <c r="K106" s="33">
        <f t="shared" si="1"/>
        <v>0</v>
      </c>
      <c r="L106" s="68">
        <f t="shared" si="0"/>
        <v>0</v>
      </c>
      <c r="M106" s="66">
        <f t="shared" si="2"/>
        <v>0</v>
      </c>
      <c r="N106" s="32">
        <f t="shared" si="3"/>
        <v>0</v>
      </c>
      <c r="O106" s="52">
        <f>'Pay App 10'!O106+'Pay App 10'!P106</f>
        <v>0</v>
      </c>
      <c r="P106" s="45"/>
      <c r="Q106" s="66">
        <f>'Pay App 10'!Q106+N106+P106</f>
        <v>0</v>
      </c>
    </row>
    <row r="107" spans="1:17" ht="21" customHeight="1" x14ac:dyDescent="0.2">
      <c r="A107" s="151" t="s">
        <v>168</v>
      </c>
      <c r="B107" s="151"/>
      <c r="C107" s="151" t="s">
        <v>169</v>
      </c>
      <c r="D107" s="152"/>
      <c r="E107" s="52">
        <f>'Pay App 10'!E107</f>
        <v>0</v>
      </c>
      <c r="F107" s="45"/>
      <c r="G107" s="65">
        <f>'Pay App 10'!G107+F107</f>
        <v>0</v>
      </c>
      <c r="H107" s="188">
        <f>'Pay App 10'!K107</f>
        <v>0</v>
      </c>
      <c r="I107" s="189"/>
      <c r="J107" s="55"/>
      <c r="K107" s="33">
        <f t="shared" si="1"/>
        <v>0</v>
      </c>
      <c r="L107" s="68">
        <f t="shared" si="0"/>
        <v>0</v>
      </c>
      <c r="M107" s="66">
        <f t="shared" si="2"/>
        <v>0</v>
      </c>
      <c r="N107" s="32">
        <f t="shared" si="3"/>
        <v>0</v>
      </c>
      <c r="O107" s="52">
        <f>'Pay App 10'!O107+'Pay App 10'!P107</f>
        <v>0</v>
      </c>
      <c r="P107" s="45"/>
      <c r="Q107" s="66">
        <f>'Pay App 10'!Q107+N107+P107</f>
        <v>0</v>
      </c>
    </row>
    <row r="108" spans="1:17" ht="21" customHeight="1" x14ac:dyDescent="0.2">
      <c r="A108" s="151" t="s">
        <v>170</v>
      </c>
      <c r="B108" s="151"/>
      <c r="C108" s="151" t="s">
        <v>171</v>
      </c>
      <c r="D108" s="152"/>
      <c r="E108" s="52">
        <f>'Pay App 10'!E108</f>
        <v>0</v>
      </c>
      <c r="F108" s="45"/>
      <c r="G108" s="65">
        <f>'Pay App 10'!G108+F108</f>
        <v>0</v>
      </c>
      <c r="H108" s="188">
        <f>'Pay App 10'!K108</f>
        <v>0</v>
      </c>
      <c r="I108" s="189"/>
      <c r="J108" s="55"/>
      <c r="K108" s="33">
        <f t="shared" si="1"/>
        <v>0</v>
      </c>
      <c r="L108" s="68">
        <f t="shared" si="0"/>
        <v>0</v>
      </c>
      <c r="M108" s="66">
        <f t="shared" si="2"/>
        <v>0</v>
      </c>
      <c r="N108" s="32">
        <f t="shared" si="3"/>
        <v>0</v>
      </c>
      <c r="O108" s="52">
        <f>'Pay App 10'!O108+'Pay App 10'!P108</f>
        <v>0</v>
      </c>
      <c r="P108" s="45"/>
      <c r="Q108" s="66">
        <f>'Pay App 10'!Q108+N108+P108</f>
        <v>0</v>
      </c>
    </row>
    <row r="109" spans="1:17" ht="21" customHeight="1" x14ac:dyDescent="0.2">
      <c r="A109" s="151" t="s">
        <v>172</v>
      </c>
      <c r="B109" s="151"/>
      <c r="C109" s="151" t="s">
        <v>173</v>
      </c>
      <c r="D109" s="152"/>
      <c r="E109" s="52">
        <f>'Pay App 10'!E109</f>
        <v>0</v>
      </c>
      <c r="F109" s="45"/>
      <c r="G109" s="65">
        <f>'Pay App 10'!G109+F109</f>
        <v>0</v>
      </c>
      <c r="H109" s="188">
        <f>'Pay App 10'!K109</f>
        <v>0</v>
      </c>
      <c r="I109" s="189"/>
      <c r="J109" s="55"/>
      <c r="K109" s="33">
        <f t="shared" si="1"/>
        <v>0</v>
      </c>
      <c r="L109" s="68">
        <f t="shared" si="0"/>
        <v>0</v>
      </c>
      <c r="M109" s="66">
        <f t="shared" si="2"/>
        <v>0</v>
      </c>
      <c r="N109" s="32">
        <f t="shared" si="3"/>
        <v>0</v>
      </c>
      <c r="O109" s="52">
        <f>'Pay App 10'!O109+'Pay App 10'!P109</f>
        <v>0</v>
      </c>
      <c r="P109" s="45"/>
      <c r="Q109" s="66">
        <f>'Pay App 10'!Q109+N109+P109</f>
        <v>0</v>
      </c>
    </row>
    <row r="110" spans="1:17" ht="21" customHeight="1" x14ac:dyDescent="0.2">
      <c r="A110" s="151" t="s">
        <v>174</v>
      </c>
      <c r="B110" s="151"/>
      <c r="C110" s="151" t="s">
        <v>175</v>
      </c>
      <c r="D110" s="152"/>
      <c r="E110" s="52">
        <f>'Pay App 10'!E110</f>
        <v>0</v>
      </c>
      <c r="F110" s="45"/>
      <c r="G110" s="65">
        <f>'Pay App 10'!G110+F110</f>
        <v>0</v>
      </c>
      <c r="H110" s="188">
        <f>'Pay App 10'!K110</f>
        <v>0</v>
      </c>
      <c r="I110" s="189"/>
      <c r="J110" s="55"/>
      <c r="K110" s="33">
        <f t="shared" si="1"/>
        <v>0</v>
      </c>
      <c r="L110" s="68">
        <f t="shared" si="0"/>
        <v>0</v>
      </c>
      <c r="M110" s="66">
        <f t="shared" si="2"/>
        <v>0</v>
      </c>
      <c r="N110" s="32">
        <f t="shared" si="3"/>
        <v>0</v>
      </c>
      <c r="O110" s="52">
        <f>'Pay App 10'!O110+'Pay App 10'!P110</f>
        <v>0</v>
      </c>
      <c r="P110" s="45"/>
      <c r="Q110" s="66">
        <f>'Pay App 10'!Q110+N110+P110</f>
        <v>0</v>
      </c>
    </row>
    <row r="111" spans="1:17" ht="21" customHeight="1" x14ac:dyDescent="0.2">
      <c r="A111" s="151" t="s">
        <v>176</v>
      </c>
      <c r="B111" s="151"/>
      <c r="C111" s="151" t="s">
        <v>177</v>
      </c>
      <c r="D111" s="152"/>
      <c r="E111" s="52">
        <f>'Pay App 10'!E111</f>
        <v>0</v>
      </c>
      <c r="F111" s="45"/>
      <c r="G111" s="65">
        <f>'Pay App 10'!G111+F111</f>
        <v>0</v>
      </c>
      <c r="H111" s="188">
        <f>'Pay App 10'!K111</f>
        <v>0</v>
      </c>
      <c r="I111" s="189"/>
      <c r="J111" s="55"/>
      <c r="K111" s="33">
        <f t="shared" si="1"/>
        <v>0</v>
      </c>
      <c r="L111" s="68">
        <f t="shared" si="0"/>
        <v>0</v>
      </c>
      <c r="M111" s="66">
        <f t="shared" si="2"/>
        <v>0</v>
      </c>
      <c r="N111" s="32">
        <f t="shared" si="3"/>
        <v>0</v>
      </c>
      <c r="O111" s="52">
        <f>'Pay App 10'!O111+'Pay App 10'!P111</f>
        <v>0</v>
      </c>
      <c r="P111" s="45"/>
      <c r="Q111" s="66">
        <f>'Pay App 10'!Q111+N111+P111</f>
        <v>0</v>
      </c>
    </row>
    <row r="112" spans="1:17" ht="21" customHeight="1" x14ac:dyDescent="0.2">
      <c r="A112" s="151" t="s">
        <v>178</v>
      </c>
      <c r="B112" s="151"/>
      <c r="C112" s="151" t="s">
        <v>179</v>
      </c>
      <c r="D112" s="152"/>
      <c r="E112" s="52">
        <f>'Pay App 10'!E112</f>
        <v>0</v>
      </c>
      <c r="F112" s="45"/>
      <c r="G112" s="65">
        <f>'Pay App 10'!G112+F112</f>
        <v>0</v>
      </c>
      <c r="H112" s="188">
        <f>'Pay App 10'!K112</f>
        <v>0</v>
      </c>
      <c r="I112" s="189"/>
      <c r="J112" s="55"/>
      <c r="K112" s="33">
        <f t="shared" si="1"/>
        <v>0</v>
      </c>
      <c r="L112" s="68">
        <f t="shared" si="0"/>
        <v>0</v>
      </c>
      <c r="M112" s="66">
        <f t="shared" si="2"/>
        <v>0</v>
      </c>
      <c r="N112" s="32">
        <f t="shared" si="3"/>
        <v>0</v>
      </c>
      <c r="O112" s="52">
        <f>'Pay App 10'!O112+'Pay App 10'!P112</f>
        <v>0</v>
      </c>
      <c r="P112" s="45"/>
      <c r="Q112" s="66">
        <f>'Pay App 10'!Q112+N112+P112</f>
        <v>0</v>
      </c>
    </row>
    <row r="113" spans="1:17" ht="21" customHeight="1" x14ac:dyDescent="0.2">
      <c r="A113" s="151" t="s">
        <v>180</v>
      </c>
      <c r="B113" s="151"/>
      <c r="C113" s="151" t="s">
        <v>181</v>
      </c>
      <c r="D113" s="152"/>
      <c r="E113" s="52">
        <f>'Pay App 10'!E113</f>
        <v>0</v>
      </c>
      <c r="F113" s="45"/>
      <c r="G113" s="65">
        <f>'Pay App 10'!G113+F113</f>
        <v>0</v>
      </c>
      <c r="H113" s="188">
        <f>'Pay App 10'!K113</f>
        <v>0</v>
      </c>
      <c r="I113" s="189"/>
      <c r="J113" s="55"/>
      <c r="K113" s="33">
        <f t="shared" si="1"/>
        <v>0</v>
      </c>
      <c r="L113" s="68">
        <f t="shared" si="0"/>
        <v>0</v>
      </c>
      <c r="M113" s="66">
        <f t="shared" si="2"/>
        <v>0</v>
      </c>
      <c r="N113" s="32">
        <f t="shared" si="3"/>
        <v>0</v>
      </c>
      <c r="O113" s="52">
        <f>'Pay App 10'!O113+'Pay App 10'!P113</f>
        <v>0</v>
      </c>
      <c r="P113" s="45"/>
      <c r="Q113" s="66">
        <f>'Pay App 10'!Q113+N113+P113</f>
        <v>0</v>
      </c>
    </row>
    <row r="114" spans="1:17" ht="21" customHeight="1" x14ac:dyDescent="0.2">
      <c r="A114" s="153" t="s">
        <v>182</v>
      </c>
      <c r="B114" s="153"/>
      <c r="C114" s="153" t="s">
        <v>183</v>
      </c>
      <c r="D114" s="154"/>
      <c r="E114" s="52">
        <f>'Pay App 10'!E114</f>
        <v>0</v>
      </c>
      <c r="F114" s="45"/>
      <c r="G114" s="65">
        <f>'Pay App 10'!G114+F114</f>
        <v>0</v>
      </c>
      <c r="H114" s="188">
        <f>'Pay App 10'!K114</f>
        <v>0</v>
      </c>
      <c r="I114" s="189"/>
      <c r="J114" s="55"/>
      <c r="K114" s="33">
        <f t="shared" si="1"/>
        <v>0</v>
      </c>
      <c r="L114" s="68">
        <f t="shared" si="0"/>
        <v>0</v>
      </c>
      <c r="M114" s="66">
        <f t="shared" si="2"/>
        <v>0</v>
      </c>
      <c r="N114" s="32">
        <f t="shared" si="3"/>
        <v>0</v>
      </c>
      <c r="O114" s="52">
        <f>'Pay App 10'!O114+'Pay App 10'!P114</f>
        <v>0</v>
      </c>
      <c r="P114" s="45"/>
      <c r="Q114" s="66">
        <f>'Pay App 10'!Q114+N114+P114</f>
        <v>0</v>
      </c>
    </row>
    <row r="115" spans="1:17" ht="21" customHeight="1" x14ac:dyDescent="0.2">
      <c r="A115" s="151" t="s">
        <v>184</v>
      </c>
      <c r="B115" s="151"/>
      <c r="C115" s="151" t="s">
        <v>185</v>
      </c>
      <c r="D115" s="152"/>
      <c r="E115" s="52">
        <f>'Pay App 10'!E115</f>
        <v>0</v>
      </c>
      <c r="F115" s="45"/>
      <c r="G115" s="65">
        <f>'Pay App 10'!G115+F115</f>
        <v>0</v>
      </c>
      <c r="H115" s="188">
        <f>'Pay App 10'!K115</f>
        <v>0</v>
      </c>
      <c r="I115" s="189"/>
      <c r="J115" s="55"/>
      <c r="K115" s="33">
        <f t="shared" si="1"/>
        <v>0</v>
      </c>
      <c r="L115" s="68">
        <f t="shared" si="0"/>
        <v>0</v>
      </c>
      <c r="M115" s="66">
        <f t="shared" si="2"/>
        <v>0</v>
      </c>
      <c r="N115" s="32">
        <f t="shared" si="3"/>
        <v>0</v>
      </c>
      <c r="O115" s="52">
        <f>'Pay App 10'!O115+'Pay App 10'!P115</f>
        <v>0</v>
      </c>
      <c r="P115" s="45"/>
      <c r="Q115" s="66">
        <f>'Pay App 10'!Q115+N115+P115</f>
        <v>0</v>
      </c>
    </row>
    <row r="116" spans="1:17" ht="21" customHeight="1" x14ac:dyDescent="0.2">
      <c r="A116" s="151" t="s">
        <v>186</v>
      </c>
      <c r="B116" s="151"/>
      <c r="C116" s="151" t="s">
        <v>187</v>
      </c>
      <c r="D116" s="152"/>
      <c r="E116" s="52">
        <f>'Pay App 10'!E116</f>
        <v>0</v>
      </c>
      <c r="F116" s="45"/>
      <c r="G116" s="65">
        <f>'Pay App 10'!G116+F116</f>
        <v>0</v>
      </c>
      <c r="H116" s="188">
        <f>'Pay App 10'!K116</f>
        <v>0</v>
      </c>
      <c r="I116" s="189"/>
      <c r="J116" s="55"/>
      <c r="K116" s="33">
        <f t="shared" si="1"/>
        <v>0</v>
      </c>
      <c r="L116" s="68">
        <f t="shared" si="0"/>
        <v>0</v>
      </c>
      <c r="M116" s="66">
        <f t="shared" si="2"/>
        <v>0</v>
      </c>
      <c r="N116" s="32">
        <f t="shared" si="3"/>
        <v>0</v>
      </c>
      <c r="O116" s="52">
        <f>'Pay App 10'!O116+'Pay App 10'!P116</f>
        <v>0</v>
      </c>
      <c r="P116" s="45"/>
      <c r="Q116" s="66">
        <f>'Pay App 10'!Q116+N116+P116</f>
        <v>0</v>
      </c>
    </row>
    <row r="117" spans="1:17" ht="21" customHeight="1" x14ac:dyDescent="0.2">
      <c r="A117" s="151" t="s">
        <v>188</v>
      </c>
      <c r="B117" s="151"/>
      <c r="C117" s="151" t="s">
        <v>581</v>
      </c>
      <c r="D117" s="152"/>
      <c r="E117" s="52">
        <f>'Pay App 10'!E117</f>
        <v>0</v>
      </c>
      <c r="F117" s="45"/>
      <c r="G117" s="65">
        <f>'Pay App 10'!G117+F117</f>
        <v>0</v>
      </c>
      <c r="H117" s="188">
        <f>'Pay App 10'!K117</f>
        <v>0</v>
      </c>
      <c r="I117" s="189"/>
      <c r="J117" s="55"/>
      <c r="K117" s="33">
        <f t="shared" si="1"/>
        <v>0</v>
      </c>
      <c r="L117" s="68">
        <f t="shared" si="0"/>
        <v>0</v>
      </c>
      <c r="M117" s="66">
        <f t="shared" si="2"/>
        <v>0</v>
      </c>
      <c r="N117" s="32">
        <f t="shared" si="3"/>
        <v>0</v>
      </c>
      <c r="O117" s="52">
        <f>'Pay App 10'!O117+'Pay App 10'!P117</f>
        <v>0</v>
      </c>
      <c r="P117" s="45"/>
      <c r="Q117" s="66">
        <f>'Pay App 10'!Q117+N117+P117</f>
        <v>0</v>
      </c>
    </row>
    <row r="118" spans="1:17" ht="21" customHeight="1" x14ac:dyDescent="0.2">
      <c r="A118" s="153" t="s">
        <v>190</v>
      </c>
      <c r="B118" s="153"/>
      <c r="C118" s="142" t="s">
        <v>191</v>
      </c>
      <c r="D118" s="156"/>
      <c r="E118" s="52">
        <f>'Pay App 10'!E118</f>
        <v>0</v>
      </c>
      <c r="F118" s="45"/>
      <c r="G118" s="65">
        <f>'Pay App 10'!G118+F118</f>
        <v>0</v>
      </c>
      <c r="H118" s="188">
        <f>'Pay App 10'!K118</f>
        <v>0</v>
      </c>
      <c r="I118" s="189"/>
      <c r="J118" s="55"/>
      <c r="K118" s="33">
        <f t="shared" si="1"/>
        <v>0</v>
      </c>
      <c r="L118" s="68">
        <f t="shared" si="0"/>
        <v>0</v>
      </c>
      <c r="M118" s="66">
        <f t="shared" si="2"/>
        <v>0</v>
      </c>
      <c r="N118" s="32">
        <f t="shared" si="3"/>
        <v>0</v>
      </c>
      <c r="O118" s="52">
        <f>'Pay App 10'!O118+'Pay App 10'!P118</f>
        <v>0</v>
      </c>
      <c r="P118" s="45"/>
      <c r="Q118" s="66">
        <f>'Pay App 10'!Q118+N118+P118</f>
        <v>0</v>
      </c>
    </row>
    <row r="119" spans="1:17" ht="21" customHeight="1" x14ac:dyDescent="0.2">
      <c r="A119" s="151" t="s">
        <v>192</v>
      </c>
      <c r="B119" s="151"/>
      <c r="C119" s="151" t="s">
        <v>193</v>
      </c>
      <c r="D119" s="152"/>
      <c r="E119" s="52">
        <f>'Pay App 10'!E119</f>
        <v>0</v>
      </c>
      <c r="F119" s="45"/>
      <c r="G119" s="65">
        <f>'Pay App 10'!G119+F119</f>
        <v>0</v>
      </c>
      <c r="H119" s="188">
        <f>'Pay App 10'!K119</f>
        <v>0</v>
      </c>
      <c r="I119" s="189"/>
      <c r="J119" s="55"/>
      <c r="K119" s="33">
        <f t="shared" si="1"/>
        <v>0</v>
      </c>
      <c r="L119" s="68">
        <f t="shared" si="0"/>
        <v>0</v>
      </c>
      <c r="M119" s="66">
        <f t="shared" si="2"/>
        <v>0</v>
      </c>
      <c r="N119" s="32">
        <f t="shared" si="3"/>
        <v>0</v>
      </c>
      <c r="O119" s="52">
        <f>'Pay App 10'!O119+'Pay App 10'!P119</f>
        <v>0</v>
      </c>
      <c r="P119" s="45"/>
      <c r="Q119" s="66">
        <f>'Pay App 10'!Q119+N119+P119</f>
        <v>0</v>
      </c>
    </row>
    <row r="120" spans="1:17" ht="21" customHeight="1" x14ac:dyDescent="0.2">
      <c r="A120" s="151" t="s">
        <v>194</v>
      </c>
      <c r="B120" s="151"/>
      <c r="C120" s="150" t="s">
        <v>195</v>
      </c>
      <c r="D120" s="157"/>
      <c r="E120" s="52">
        <f>'Pay App 10'!E120</f>
        <v>0</v>
      </c>
      <c r="F120" s="45"/>
      <c r="G120" s="65">
        <f>'Pay App 10'!G120+F120</f>
        <v>0</v>
      </c>
      <c r="H120" s="188">
        <f>'Pay App 10'!K120</f>
        <v>0</v>
      </c>
      <c r="I120" s="189"/>
      <c r="J120" s="55"/>
      <c r="K120" s="33">
        <f t="shared" si="1"/>
        <v>0</v>
      </c>
      <c r="L120" s="68">
        <f t="shared" si="0"/>
        <v>0</v>
      </c>
      <c r="M120" s="66">
        <f t="shared" si="2"/>
        <v>0</v>
      </c>
      <c r="N120" s="32">
        <f t="shared" si="3"/>
        <v>0</v>
      </c>
      <c r="O120" s="52">
        <f>'Pay App 10'!O120+'Pay App 10'!P120</f>
        <v>0</v>
      </c>
      <c r="P120" s="45"/>
      <c r="Q120" s="66">
        <f>'Pay App 10'!Q120+N120+P120</f>
        <v>0</v>
      </c>
    </row>
    <row r="121" spans="1:17" ht="21" customHeight="1" x14ac:dyDescent="0.2">
      <c r="A121" s="151" t="s">
        <v>196</v>
      </c>
      <c r="B121" s="151"/>
      <c r="C121" s="151" t="s">
        <v>197</v>
      </c>
      <c r="D121" s="152"/>
      <c r="E121" s="52">
        <f>'Pay App 10'!E121</f>
        <v>0</v>
      </c>
      <c r="F121" s="45"/>
      <c r="G121" s="65">
        <f>'Pay App 10'!G121+F121</f>
        <v>0</v>
      </c>
      <c r="H121" s="188">
        <f>'Pay App 10'!K121</f>
        <v>0</v>
      </c>
      <c r="I121" s="189"/>
      <c r="J121" s="55"/>
      <c r="K121" s="33">
        <f t="shared" si="1"/>
        <v>0</v>
      </c>
      <c r="L121" s="68">
        <f t="shared" si="0"/>
        <v>0</v>
      </c>
      <c r="M121" s="66">
        <f t="shared" si="2"/>
        <v>0</v>
      </c>
      <c r="N121" s="32">
        <f t="shared" si="3"/>
        <v>0</v>
      </c>
      <c r="O121" s="52">
        <f>'Pay App 10'!O121+'Pay App 10'!P121</f>
        <v>0</v>
      </c>
      <c r="P121" s="45"/>
      <c r="Q121" s="66">
        <f>'Pay App 10'!Q121+N121+P121</f>
        <v>0</v>
      </c>
    </row>
    <row r="122" spans="1:17" ht="21" customHeight="1" x14ac:dyDescent="0.2">
      <c r="A122" s="151" t="s">
        <v>198</v>
      </c>
      <c r="B122" s="151"/>
      <c r="C122" s="151" t="s">
        <v>199</v>
      </c>
      <c r="D122" s="152"/>
      <c r="E122" s="52">
        <f>'Pay App 10'!E122</f>
        <v>0</v>
      </c>
      <c r="F122" s="45"/>
      <c r="G122" s="65">
        <f>'Pay App 10'!G122+F122</f>
        <v>0</v>
      </c>
      <c r="H122" s="188">
        <f>'Pay App 10'!K122</f>
        <v>0</v>
      </c>
      <c r="I122" s="189"/>
      <c r="J122" s="55"/>
      <c r="K122" s="33">
        <f t="shared" si="1"/>
        <v>0</v>
      </c>
      <c r="L122" s="68">
        <f t="shared" si="0"/>
        <v>0</v>
      </c>
      <c r="M122" s="66">
        <f t="shared" si="2"/>
        <v>0</v>
      </c>
      <c r="N122" s="32">
        <f t="shared" si="3"/>
        <v>0</v>
      </c>
      <c r="O122" s="52">
        <f>'Pay App 10'!O122+'Pay App 10'!P122</f>
        <v>0</v>
      </c>
      <c r="P122" s="45"/>
      <c r="Q122" s="66">
        <f>'Pay App 10'!Q122+N122+P122</f>
        <v>0</v>
      </c>
    </row>
    <row r="123" spans="1:17" ht="21" customHeight="1" x14ac:dyDescent="0.2">
      <c r="A123" s="151" t="s">
        <v>200</v>
      </c>
      <c r="B123" s="151"/>
      <c r="C123" s="151" t="s">
        <v>201</v>
      </c>
      <c r="D123" s="152"/>
      <c r="E123" s="52">
        <f>'Pay App 10'!E123</f>
        <v>0</v>
      </c>
      <c r="F123" s="45"/>
      <c r="G123" s="65">
        <f>'Pay App 10'!G123+F123</f>
        <v>0</v>
      </c>
      <c r="H123" s="188">
        <f>'Pay App 10'!K123</f>
        <v>0</v>
      </c>
      <c r="I123" s="189"/>
      <c r="J123" s="55"/>
      <c r="K123" s="33">
        <f t="shared" si="1"/>
        <v>0</v>
      </c>
      <c r="L123" s="68">
        <f t="shared" si="0"/>
        <v>0</v>
      </c>
      <c r="M123" s="66">
        <f t="shared" si="2"/>
        <v>0</v>
      </c>
      <c r="N123" s="32">
        <f t="shared" si="3"/>
        <v>0</v>
      </c>
      <c r="O123" s="52">
        <f>'Pay App 10'!O123+'Pay App 10'!P123</f>
        <v>0</v>
      </c>
      <c r="P123" s="45"/>
      <c r="Q123" s="66">
        <f>'Pay App 10'!Q123+N123+P123</f>
        <v>0</v>
      </c>
    </row>
    <row r="124" spans="1:17" ht="21" customHeight="1" x14ac:dyDescent="0.2">
      <c r="A124" s="153" t="s">
        <v>202</v>
      </c>
      <c r="B124" s="153"/>
      <c r="C124" s="154" t="s">
        <v>203</v>
      </c>
      <c r="D124" s="155"/>
      <c r="E124" s="52">
        <f>'Pay App 10'!E124</f>
        <v>0</v>
      </c>
      <c r="F124" s="45"/>
      <c r="G124" s="65">
        <f>'Pay App 10'!G124+F124</f>
        <v>0</v>
      </c>
      <c r="H124" s="188">
        <f>'Pay App 10'!K124</f>
        <v>0</v>
      </c>
      <c r="I124" s="189"/>
      <c r="J124" s="55"/>
      <c r="K124" s="33">
        <f t="shared" si="1"/>
        <v>0</v>
      </c>
      <c r="L124" s="68">
        <f t="shared" si="0"/>
        <v>0</v>
      </c>
      <c r="M124" s="66">
        <f t="shared" si="2"/>
        <v>0</v>
      </c>
      <c r="N124" s="32">
        <f t="shared" si="3"/>
        <v>0</v>
      </c>
      <c r="O124" s="52">
        <f>'Pay App 10'!O124+'Pay App 10'!P124</f>
        <v>0</v>
      </c>
      <c r="P124" s="45"/>
      <c r="Q124" s="66">
        <f>'Pay App 10'!Q124+N124+P124</f>
        <v>0</v>
      </c>
    </row>
    <row r="125" spans="1:17" ht="21" customHeight="1" x14ac:dyDescent="0.2">
      <c r="A125" s="151" t="s">
        <v>204</v>
      </c>
      <c r="B125" s="151"/>
      <c r="C125" s="151" t="s">
        <v>205</v>
      </c>
      <c r="D125" s="152"/>
      <c r="E125" s="52">
        <f>'Pay App 10'!E125</f>
        <v>0</v>
      </c>
      <c r="F125" s="45"/>
      <c r="G125" s="65">
        <f>'Pay App 10'!G125+F125</f>
        <v>0</v>
      </c>
      <c r="H125" s="188">
        <f>'Pay App 10'!K125</f>
        <v>0</v>
      </c>
      <c r="I125" s="189"/>
      <c r="J125" s="55"/>
      <c r="K125" s="33">
        <f t="shared" si="1"/>
        <v>0</v>
      </c>
      <c r="L125" s="68">
        <f t="shared" si="0"/>
        <v>0</v>
      </c>
      <c r="M125" s="66">
        <f t="shared" si="2"/>
        <v>0</v>
      </c>
      <c r="N125" s="32">
        <f t="shared" si="3"/>
        <v>0</v>
      </c>
      <c r="O125" s="52">
        <f>'Pay App 10'!O125+'Pay App 10'!P125</f>
        <v>0</v>
      </c>
      <c r="P125" s="45"/>
      <c r="Q125" s="66">
        <f>'Pay App 10'!Q125+N125+P125</f>
        <v>0</v>
      </c>
    </row>
    <row r="126" spans="1:17" ht="21" customHeight="1" x14ac:dyDescent="0.2">
      <c r="A126" s="151" t="s">
        <v>206</v>
      </c>
      <c r="B126" s="151"/>
      <c r="C126" s="151" t="s">
        <v>207</v>
      </c>
      <c r="D126" s="152"/>
      <c r="E126" s="52">
        <f>'Pay App 10'!E126</f>
        <v>0</v>
      </c>
      <c r="F126" s="45"/>
      <c r="G126" s="65">
        <f>'Pay App 10'!G126+F126</f>
        <v>0</v>
      </c>
      <c r="H126" s="188">
        <f>'Pay App 10'!K126</f>
        <v>0</v>
      </c>
      <c r="I126" s="189"/>
      <c r="J126" s="55"/>
      <c r="K126" s="33">
        <f t="shared" si="1"/>
        <v>0</v>
      </c>
      <c r="L126" s="68">
        <f t="shared" si="0"/>
        <v>0</v>
      </c>
      <c r="M126" s="66">
        <f t="shared" si="2"/>
        <v>0</v>
      </c>
      <c r="N126" s="32">
        <f t="shared" si="3"/>
        <v>0</v>
      </c>
      <c r="O126" s="52">
        <f>'Pay App 10'!O126+'Pay App 10'!P126</f>
        <v>0</v>
      </c>
      <c r="P126" s="45"/>
      <c r="Q126" s="66">
        <f>'Pay App 10'!Q126+N126+P126</f>
        <v>0</v>
      </c>
    </row>
    <row r="127" spans="1:17" ht="21" customHeight="1" x14ac:dyDescent="0.2">
      <c r="A127" s="151" t="s">
        <v>208</v>
      </c>
      <c r="B127" s="151"/>
      <c r="C127" s="151" t="s">
        <v>209</v>
      </c>
      <c r="D127" s="152"/>
      <c r="E127" s="52">
        <f>'Pay App 10'!E127</f>
        <v>0</v>
      </c>
      <c r="F127" s="45"/>
      <c r="G127" s="65">
        <f>'Pay App 10'!G127+F127</f>
        <v>0</v>
      </c>
      <c r="H127" s="188">
        <f>'Pay App 10'!K127</f>
        <v>0</v>
      </c>
      <c r="I127" s="189"/>
      <c r="J127" s="55"/>
      <c r="K127" s="33">
        <f t="shared" si="1"/>
        <v>0</v>
      </c>
      <c r="L127" s="68">
        <f t="shared" si="0"/>
        <v>0</v>
      </c>
      <c r="M127" s="66">
        <f t="shared" si="2"/>
        <v>0</v>
      </c>
      <c r="N127" s="32">
        <f t="shared" si="3"/>
        <v>0</v>
      </c>
      <c r="O127" s="52">
        <f>'Pay App 10'!O127+'Pay App 10'!P127</f>
        <v>0</v>
      </c>
      <c r="P127" s="45"/>
      <c r="Q127" s="66">
        <f>'Pay App 10'!Q127+N127+P127</f>
        <v>0</v>
      </c>
    </row>
    <row r="128" spans="1:17" ht="21" customHeight="1" x14ac:dyDescent="0.2">
      <c r="A128" s="153" t="s">
        <v>210</v>
      </c>
      <c r="B128" s="153"/>
      <c r="C128" s="153" t="s">
        <v>211</v>
      </c>
      <c r="D128" s="154"/>
      <c r="E128" s="52">
        <f>'Pay App 10'!E128</f>
        <v>0</v>
      </c>
      <c r="F128" s="45"/>
      <c r="G128" s="65">
        <f>'Pay App 10'!G128+F128</f>
        <v>0</v>
      </c>
      <c r="H128" s="188">
        <f>'Pay App 10'!K128</f>
        <v>0</v>
      </c>
      <c r="I128" s="189"/>
      <c r="J128" s="55"/>
      <c r="K128" s="33">
        <f t="shared" si="1"/>
        <v>0</v>
      </c>
      <c r="L128" s="68">
        <f t="shared" si="0"/>
        <v>0</v>
      </c>
      <c r="M128" s="66">
        <f t="shared" si="2"/>
        <v>0</v>
      </c>
      <c r="N128" s="32">
        <f t="shared" si="3"/>
        <v>0</v>
      </c>
      <c r="O128" s="52">
        <f>'Pay App 10'!O128+'Pay App 10'!P128</f>
        <v>0</v>
      </c>
      <c r="P128" s="45"/>
      <c r="Q128" s="66">
        <f>'Pay App 10'!Q128+N128+P128</f>
        <v>0</v>
      </c>
    </row>
    <row r="129" spans="1:17" ht="21" customHeight="1" x14ac:dyDescent="0.2">
      <c r="A129" s="151" t="s">
        <v>212</v>
      </c>
      <c r="B129" s="151"/>
      <c r="C129" s="151" t="s">
        <v>213</v>
      </c>
      <c r="D129" s="152"/>
      <c r="E129" s="52">
        <f>'Pay App 10'!E129</f>
        <v>0</v>
      </c>
      <c r="F129" s="45"/>
      <c r="G129" s="65">
        <f>'Pay App 10'!G129+F129</f>
        <v>0</v>
      </c>
      <c r="H129" s="188">
        <f>'Pay App 10'!K129</f>
        <v>0</v>
      </c>
      <c r="I129" s="189"/>
      <c r="J129" s="55"/>
      <c r="K129" s="33">
        <f t="shared" si="1"/>
        <v>0</v>
      </c>
      <c r="L129" s="68">
        <f t="shared" si="0"/>
        <v>0</v>
      </c>
      <c r="M129" s="66">
        <f t="shared" si="2"/>
        <v>0</v>
      </c>
      <c r="N129" s="32">
        <f t="shared" si="3"/>
        <v>0</v>
      </c>
      <c r="O129" s="52">
        <f>'Pay App 10'!O129+'Pay App 10'!P129</f>
        <v>0</v>
      </c>
      <c r="P129" s="45"/>
      <c r="Q129" s="66">
        <f>'Pay App 10'!Q129+N129+P129</f>
        <v>0</v>
      </c>
    </row>
    <row r="130" spans="1:17" ht="21" customHeight="1" x14ac:dyDescent="0.2">
      <c r="A130" s="151" t="s">
        <v>214</v>
      </c>
      <c r="B130" s="151"/>
      <c r="C130" s="151" t="s">
        <v>215</v>
      </c>
      <c r="D130" s="152"/>
      <c r="E130" s="52">
        <f>'Pay App 10'!E130</f>
        <v>0</v>
      </c>
      <c r="F130" s="45"/>
      <c r="G130" s="65">
        <f>'Pay App 10'!G130+F130</f>
        <v>0</v>
      </c>
      <c r="H130" s="188">
        <f>'Pay App 10'!K130</f>
        <v>0</v>
      </c>
      <c r="I130" s="189"/>
      <c r="J130" s="55"/>
      <c r="K130" s="33">
        <f t="shared" si="1"/>
        <v>0</v>
      </c>
      <c r="L130" s="68">
        <f t="shared" si="0"/>
        <v>0</v>
      </c>
      <c r="M130" s="66">
        <f t="shared" si="2"/>
        <v>0</v>
      </c>
      <c r="N130" s="32">
        <f t="shared" si="3"/>
        <v>0</v>
      </c>
      <c r="O130" s="52">
        <f>'Pay App 10'!O130+'Pay App 10'!P130</f>
        <v>0</v>
      </c>
      <c r="P130" s="45"/>
      <c r="Q130" s="66">
        <f>'Pay App 10'!Q130+N130+P130</f>
        <v>0</v>
      </c>
    </row>
    <row r="131" spans="1:17" ht="21" customHeight="1" x14ac:dyDescent="0.2">
      <c r="A131" s="151" t="s">
        <v>216</v>
      </c>
      <c r="B131" s="151"/>
      <c r="C131" s="151" t="s">
        <v>217</v>
      </c>
      <c r="D131" s="152"/>
      <c r="E131" s="52">
        <f>'Pay App 10'!E131</f>
        <v>0</v>
      </c>
      <c r="F131" s="45"/>
      <c r="G131" s="65">
        <f>'Pay App 10'!G131+F131</f>
        <v>0</v>
      </c>
      <c r="H131" s="188">
        <f>'Pay App 10'!K131</f>
        <v>0</v>
      </c>
      <c r="I131" s="189"/>
      <c r="J131" s="55"/>
      <c r="K131" s="33">
        <f t="shared" si="1"/>
        <v>0</v>
      </c>
      <c r="L131" s="68">
        <f t="shared" si="0"/>
        <v>0</v>
      </c>
      <c r="M131" s="66">
        <f t="shared" si="2"/>
        <v>0</v>
      </c>
      <c r="N131" s="32">
        <f t="shared" si="3"/>
        <v>0</v>
      </c>
      <c r="O131" s="52">
        <f>'Pay App 10'!O131+'Pay App 10'!P131</f>
        <v>0</v>
      </c>
      <c r="P131" s="45"/>
      <c r="Q131" s="66">
        <f>'Pay App 10'!Q131+N131+P131</f>
        <v>0</v>
      </c>
    </row>
    <row r="132" spans="1:17" ht="21" customHeight="1" x14ac:dyDescent="0.2">
      <c r="A132" s="151" t="s">
        <v>218</v>
      </c>
      <c r="B132" s="151"/>
      <c r="C132" s="151" t="s">
        <v>219</v>
      </c>
      <c r="D132" s="152"/>
      <c r="E132" s="52">
        <f>'Pay App 10'!E132</f>
        <v>0</v>
      </c>
      <c r="F132" s="45"/>
      <c r="G132" s="65">
        <f>'Pay App 10'!G132+F132</f>
        <v>0</v>
      </c>
      <c r="H132" s="188">
        <f>'Pay App 10'!K132</f>
        <v>0</v>
      </c>
      <c r="I132" s="189"/>
      <c r="J132" s="55"/>
      <c r="K132" s="33">
        <f t="shared" si="1"/>
        <v>0</v>
      </c>
      <c r="L132" s="68">
        <f t="shared" si="0"/>
        <v>0</v>
      </c>
      <c r="M132" s="66">
        <f t="shared" si="2"/>
        <v>0</v>
      </c>
      <c r="N132" s="32">
        <f t="shared" si="3"/>
        <v>0</v>
      </c>
      <c r="O132" s="52">
        <f>'Pay App 10'!O132+'Pay App 10'!P132</f>
        <v>0</v>
      </c>
      <c r="P132" s="45"/>
      <c r="Q132" s="66">
        <f>'Pay App 10'!Q132+N132+P132</f>
        <v>0</v>
      </c>
    </row>
    <row r="133" spans="1:17" ht="21" customHeight="1" x14ac:dyDescent="0.2">
      <c r="A133" s="151" t="s">
        <v>220</v>
      </c>
      <c r="B133" s="151"/>
      <c r="C133" s="151" t="s">
        <v>221</v>
      </c>
      <c r="D133" s="152"/>
      <c r="E133" s="52">
        <f>'Pay App 10'!E133</f>
        <v>0</v>
      </c>
      <c r="F133" s="45"/>
      <c r="G133" s="65">
        <f>'Pay App 10'!G133+F133</f>
        <v>0</v>
      </c>
      <c r="H133" s="188">
        <f>'Pay App 10'!K133</f>
        <v>0</v>
      </c>
      <c r="I133" s="189"/>
      <c r="J133" s="55"/>
      <c r="K133" s="33">
        <f t="shared" si="1"/>
        <v>0</v>
      </c>
      <c r="L133" s="68">
        <f t="shared" si="0"/>
        <v>0</v>
      </c>
      <c r="M133" s="66">
        <f t="shared" si="2"/>
        <v>0</v>
      </c>
      <c r="N133" s="32">
        <f t="shared" si="3"/>
        <v>0</v>
      </c>
      <c r="O133" s="52">
        <f>'Pay App 10'!O133+'Pay App 10'!P133</f>
        <v>0</v>
      </c>
      <c r="P133" s="45"/>
      <c r="Q133" s="66">
        <f>'Pay App 10'!Q133+N133+P133</f>
        <v>0</v>
      </c>
    </row>
    <row r="134" spans="1:17" ht="21" customHeight="1" x14ac:dyDescent="0.2">
      <c r="A134" s="151" t="s">
        <v>222</v>
      </c>
      <c r="B134" s="151"/>
      <c r="C134" s="151" t="s">
        <v>223</v>
      </c>
      <c r="D134" s="152"/>
      <c r="E134" s="52">
        <f>'Pay App 10'!E134</f>
        <v>0</v>
      </c>
      <c r="F134" s="45"/>
      <c r="G134" s="65">
        <f>'Pay App 10'!G134+F134</f>
        <v>0</v>
      </c>
      <c r="H134" s="188">
        <f>'Pay App 10'!K134</f>
        <v>0</v>
      </c>
      <c r="I134" s="189"/>
      <c r="J134" s="55"/>
      <c r="K134" s="33">
        <f t="shared" si="1"/>
        <v>0</v>
      </c>
      <c r="L134" s="68">
        <f t="shared" si="0"/>
        <v>0</v>
      </c>
      <c r="M134" s="66">
        <f t="shared" si="2"/>
        <v>0</v>
      </c>
      <c r="N134" s="32">
        <f t="shared" si="3"/>
        <v>0</v>
      </c>
      <c r="O134" s="52">
        <f>'Pay App 10'!O134+'Pay App 10'!P134</f>
        <v>0</v>
      </c>
      <c r="P134" s="45"/>
      <c r="Q134" s="66">
        <f>'Pay App 10'!Q134+N134+P134</f>
        <v>0</v>
      </c>
    </row>
    <row r="135" spans="1:17" ht="21" customHeight="1" x14ac:dyDescent="0.2">
      <c r="A135" s="153" t="s">
        <v>224</v>
      </c>
      <c r="B135" s="153"/>
      <c r="C135" s="153" t="s">
        <v>225</v>
      </c>
      <c r="D135" s="154"/>
      <c r="E135" s="52">
        <f>'Pay App 10'!E135</f>
        <v>0</v>
      </c>
      <c r="F135" s="45"/>
      <c r="G135" s="65">
        <f>'Pay App 10'!G135+F135</f>
        <v>0</v>
      </c>
      <c r="H135" s="188">
        <f>'Pay App 10'!K135</f>
        <v>0</v>
      </c>
      <c r="I135" s="189"/>
      <c r="J135" s="55"/>
      <c r="K135" s="33">
        <f t="shared" si="1"/>
        <v>0</v>
      </c>
      <c r="L135" s="68">
        <f t="shared" si="0"/>
        <v>0</v>
      </c>
      <c r="M135" s="66">
        <f t="shared" si="2"/>
        <v>0</v>
      </c>
      <c r="N135" s="32">
        <f t="shared" si="3"/>
        <v>0</v>
      </c>
      <c r="O135" s="52">
        <f>'Pay App 10'!O135+'Pay App 10'!P135</f>
        <v>0</v>
      </c>
      <c r="P135" s="45"/>
      <c r="Q135" s="66">
        <f>'Pay App 10'!Q135+N135+P135</f>
        <v>0</v>
      </c>
    </row>
    <row r="136" spans="1:17" ht="21" customHeight="1" x14ac:dyDescent="0.2">
      <c r="A136" s="151" t="s">
        <v>226</v>
      </c>
      <c r="B136" s="151"/>
      <c r="C136" s="151" t="s">
        <v>227</v>
      </c>
      <c r="D136" s="152"/>
      <c r="E136" s="52">
        <f>'Pay App 10'!E136</f>
        <v>0</v>
      </c>
      <c r="F136" s="45"/>
      <c r="G136" s="65">
        <f>'Pay App 10'!G136+F136</f>
        <v>0</v>
      </c>
      <c r="H136" s="188">
        <f>'Pay App 10'!K136</f>
        <v>0</v>
      </c>
      <c r="I136" s="189"/>
      <c r="J136" s="55"/>
      <c r="K136" s="33">
        <f t="shared" si="1"/>
        <v>0</v>
      </c>
      <c r="L136" s="68">
        <f t="shared" si="0"/>
        <v>0</v>
      </c>
      <c r="M136" s="66">
        <f t="shared" si="2"/>
        <v>0</v>
      </c>
      <c r="N136" s="32">
        <f t="shared" si="3"/>
        <v>0</v>
      </c>
      <c r="O136" s="52">
        <f>'Pay App 10'!O136+'Pay App 10'!P136</f>
        <v>0</v>
      </c>
      <c r="P136" s="45"/>
      <c r="Q136" s="66">
        <f>'Pay App 10'!Q136+N136+P136</f>
        <v>0</v>
      </c>
    </row>
    <row r="137" spans="1:17" ht="21" customHeight="1" x14ac:dyDescent="0.2">
      <c r="A137" s="151" t="s">
        <v>228</v>
      </c>
      <c r="B137" s="151"/>
      <c r="C137" s="151" t="s">
        <v>229</v>
      </c>
      <c r="D137" s="152"/>
      <c r="E137" s="52">
        <f>'Pay App 10'!E137</f>
        <v>0</v>
      </c>
      <c r="F137" s="45"/>
      <c r="G137" s="65">
        <f>'Pay App 10'!G137+F137</f>
        <v>0</v>
      </c>
      <c r="H137" s="188">
        <f>'Pay App 10'!K137</f>
        <v>0</v>
      </c>
      <c r="I137" s="189"/>
      <c r="J137" s="55"/>
      <c r="K137" s="33">
        <f t="shared" si="1"/>
        <v>0</v>
      </c>
      <c r="L137" s="68">
        <f t="shared" si="0"/>
        <v>0</v>
      </c>
      <c r="M137" s="66">
        <f t="shared" si="2"/>
        <v>0</v>
      </c>
      <c r="N137" s="32">
        <f t="shared" si="3"/>
        <v>0</v>
      </c>
      <c r="O137" s="52">
        <f>'Pay App 10'!O137+'Pay App 10'!P137</f>
        <v>0</v>
      </c>
      <c r="P137" s="45"/>
      <c r="Q137" s="66">
        <f>'Pay App 10'!Q137+N137+P137</f>
        <v>0</v>
      </c>
    </row>
    <row r="138" spans="1:17" ht="21" customHeight="1" x14ac:dyDescent="0.2">
      <c r="A138" s="151" t="s">
        <v>230</v>
      </c>
      <c r="B138" s="151"/>
      <c r="C138" s="151" t="s">
        <v>231</v>
      </c>
      <c r="D138" s="152"/>
      <c r="E138" s="52">
        <f>'Pay App 10'!E138</f>
        <v>0</v>
      </c>
      <c r="F138" s="45"/>
      <c r="G138" s="65">
        <f>'Pay App 10'!G138+F138</f>
        <v>0</v>
      </c>
      <c r="H138" s="188">
        <f>'Pay App 10'!K138</f>
        <v>0</v>
      </c>
      <c r="I138" s="189"/>
      <c r="J138" s="55"/>
      <c r="K138" s="33">
        <f t="shared" si="1"/>
        <v>0</v>
      </c>
      <c r="L138" s="68">
        <f t="shared" si="0"/>
        <v>0</v>
      </c>
      <c r="M138" s="66">
        <f t="shared" si="2"/>
        <v>0</v>
      </c>
      <c r="N138" s="32">
        <f t="shared" si="3"/>
        <v>0</v>
      </c>
      <c r="O138" s="52">
        <f>'Pay App 10'!O138+'Pay App 10'!P138</f>
        <v>0</v>
      </c>
      <c r="P138" s="45"/>
      <c r="Q138" s="66">
        <f>'Pay App 10'!Q138+N138+P138</f>
        <v>0</v>
      </c>
    </row>
    <row r="139" spans="1:17" ht="21" customHeight="1" x14ac:dyDescent="0.2">
      <c r="A139" s="153" t="s">
        <v>232</v>
      </c>
      <c r="B139" s="153"/>
      <c r="C139" s="153" t="s">
        <v>233</v>
      </c>
      <c r="D139" s="154"/>
      <c r="E139" s="52">
        <f>'Pay App 10'!E139</f>
        <v>0</v>
      </c>
      <c r="F139" s="45"/>
      <c r="G139" s="65">
        <f>'Pay App 10'!G139+F139</f>
        <v>0</v>
      </c>
      <c r="H139" s="188">
        <f>'Pay App 10'!K139</f>
        <v>0</v>
      </c>
      <c r="I139" s="189"/>
      <c r="J139" s="55"/>
      <c r="K139" s="33">
        <f t="shared" si="1"/>
        <v>0</v>
      </c>
      <c r="L139" s="68">
        <f t="shared" si="0"/>
        <v>0</v>
      </c>
      <c r="M139" s="66">
        <f t="shared" si="2"/>
        <v>0</v>
      </c>
      <c r="N139" s="32">
        <f t="shared" si="3"/>
        <v>0</v>
      </c>
      <c r="O139" s="52">
        <f>'Pay App 10'!O139+'Pay App 10'!P139</f>
        <v>0</v>
      </c>
      <c r="P139" s="45"/>
      <c r="Q139" s="66">
        <f>'Pay App 10'!Q139+N139+P139</f>
        <v>0</v>
      </c>
    </row>
    <row r="140" spans="1:17" ht="21" customHeight="1" x14ac:dyDescent="0.2">
      <c r="A140" s="151" t="s">
        <v>234</v>
      </c>
      <c r="B140" s="151"/>
      <c r="C140" s="151" t="s">
        <v>235</v>
      </c>
      <c r="D140" s="152"/>
      <c r="E140" s="52">
        <f>'Pay App 10'!E140</f>
        <v>0</v>
      </c>
      <c r="F140" s="45"/>
      <c r="G140" s="65">
        <f>'Pay App 10'!G140+F140</f>
        <v>0</v>
      </c>
      <c r="H140" s="188">
        <f>'Pay App 10'!K140</f>
        <v>0</v>
      </c>
      <c r="I140" s="189"/>
      <c r="J140" s="55"/>
      <c r="K140" s="33">
        <f t="shared" si="1"/>
        <v>0</v>
      </c>
      <c r="L140" s="68">
        <f t="shared" si="0"/>
        <v>0</v>
      </c>
      <c r="M140" s="66">
        <f t="shared" si="2"/>
        <v>0</v>
      </c>
      <c r="N140" s="32">
        <f t="shared" si="3"/>
        <v>0</v>
      </c>
      <c r="O140" s="52">
        <f>'Pay App 10'!O140+'Pay App 10'!P140</f>
        <v>0</v>
      </c>
      <c r="P140" s="45"/>
      <c r="Q140" s="66">
        <f>'Pay App 10'!Q140+N140+P140</f>
        <v>0</v>
      </c>
    </row>
    <row r="141" spans="1:17" ht="21" customHeight="1" x14ac:dyDescent="0.2">
      <c r="A141" s="151" t="s">
        <v>236</v>
      </c>
      <c r="B141" s="151"/>
      <c r="C141" s="151" t="s">
        <v>237</v>
      </c>
      <c r="D141" s="152"/>
      <c r="E141" s="52">
        <f>'Pay App 10'!E141</f>
        <v>0</v>
      </c>
      <c r="F141" s="45"/>
      <c r="G141" s="65">
        <f>'Pay App 10'!G141+F141</f>
        <v>0</v>
      </c>
      <c r="H141" s="188">
        <f>'Pay App 10'!K141</f>
        <v>0</v>
      </c>
      <c r="I141" s="189"/>
      <c r="J141" s="55"/>
      <c r="K141" s="33">
        <f t="shared" si="1"/>
        <v>0</v>
      </c>
      <c r="L141" s="68">
        <f t="shared" si="0"/>
        <v>0</v>
      </c>
      <c r="M141" s="66">
        <f t="shared" si="2"/>
        <v>0</v>
      </c>
      <c r="N141" s="32">
        <f t="shared" si="3"/>
        <v>0</v>
      </c>
      <c r="O141" s="52">
        <f>'Pay App 10'!O141+'Pay App 10'!P141</f>
        <v>0</v>
      </c>
      <c r="P141" s="45"/>
      <c r="Q141" s="66">
        <f>'Pay App 10'!Q141+N141+P141</f>
        <v>0</v>
      </c>
    </row>
    <row r="142" spans="1:17" ht="21" customHeight="1" x14ac:dyDescent="0.2">
      <c r="A142" s="151" t="s">
        <v>238</v>
      </c>
      <c r="B142" s="151"/>
      <c r="C142" s="151" t="s">
        <v>239</v>
      </c>
      <c r="D142" s="152"/>
      <c r="E142" s="52">
        <f>'Pay App 10'!E142</f>
        <v>0</v>
      </c>
      <c r="F142" s="45"/>
      <c r="G142" s="65">
        <f>'Pay App 10'!G142+F142</f>
        <v>0</v>
      </c>
      <c r="H142" s="188">
        <f>'Pay App 10'!K142</f>
        <v>0</v>
      </c>
      <c r="I142" s="189"/>
      <c r="J142" s="55"/>
      <c r="K142" s="33">
        <f t="shared" si="1"/>
        <v>0</v>
      </c>
      <c r="L142" s="68">
        <f t="shared" si="0"/>
        <v>0</v>
      </c>
      <c r="M142" s="66">
        <f t="shared" si="2"/>
        <v>0</v>
      </c>
      <c r="N142" s="32">
        <f t="shared" si="3"/>
        <v>0</v>
      </c>
      <c r="O142" s="52">
        <f>'Pay App 10'!O142+'Pay App 10'!P142</f>
        <v>0</v>
      </c>
      <c r="P142" s="45"/>
      <c r="Q142" s="66">
        <f>'Pay App 10'!Q142+N142+P142</f>
        <v>0</v>
      </c>
    </row>
    <row r="143" spans="1:17" ht="21" customHeight="1" x14ac:dyDescent="0.2">
      <c r="A143" s="151" t="s">
        <v>240</v>
      </c>
      <c r="B143" s="151"/>
      <c r="C143" s="151" t="s">
        <v>241</v>
      </c>
      <c r="D143" s="152"/>
      <c r="E143" s="52">
        <f>'Pay App 10'!E143</f>
        <v>0</v>
      </c>
      <c r="F143" s="45"/>
      <c r="G143" s="65">
        <f>'Pay App 10'!G143+F143</f>
        <v>0</v>
      </c>
      <c r="H143" s="188">
        <f>'Pay App 10'!K143</f>
        <v>0</v>
      </c>
      <c r="I143" s="189"/>
      <c r="J143" s="55"/>
      <c r="K143" s="33">
        <f t="shared" si="1"/>
        <v>0</v>
      </c>
      <c r="L143" s="68">
        <f t="shared" si="0"/>
        <v>0</v>
      </c>
      <c r="M143" s="66">
        <f t="shared" si="2"/>
        <v>0</v>
      </c>
      <c r="N143" s="32">
        <f t="shared" si="3"/>
        <v>0</v>
      </c>
      <c r="O143" s="52">
        <f>'Pay App 10'!O143+'Pay App 10'!P143</f>
        <v>0</v>
      </c>
      <c r="P143" s="45"/>
      <c r="Q143" s="66">
        <f>'Pay App 10'!Q143+N143+P143</f>
        <v>0</v>
      </c>
    </row>
    <row r="144" spans="1:17" ht="21" customHeight="1" x14ac:dyDescent="0.2">
      <c r="A144" s="151" t="s">
        <v>242</v>
      </c>
      <c r="B144" s="151"/>
      <c r="C144" s="151" t="s">
        <v>243</v>
      </c>
      <c r="D144" s="152"/>
      <c r="E144" s="52">
        <f>'Pay App 10'!E144</f>
        <v>0</v>
      </c>
      <c r="F144" s="45"/>
      <c r="G144" s="65">
        <f>'Pay App 10'!G144+F144</f>
        <v>0</v>
      </c>
      <c r="H144" s="188">
        <f>'Pay App 10'!K144</f>
        <v>0</v>
      </c>
      <c r="I144" s="189"/>
      <c r="J144" s="55"/>
      <c r="K144" s="33">
        <f t="shared" si="1"/>
        <v>0</v>
      </c>
      <c r="L144" s="68">
        <f t="shared" si="0"/>
        <v>0</v>
      </c>
      <c r="M144" s="66">
        <f t="shared" si="2"/>
        <v>0</v>
      </c>
      <c r="N144" s="32">
        <f t="shared" si="3"/>
        <v>0</v>
      </c>
      <c r="O144" s="52">
        <f>'Pay App 10'!O144+'Pay App 10'!P144</f>
        <v>0</v>
      </c>
      <c r="P144" s="45"/>
      <c r="Q144" s="66">
        <f>'Pay App 10'!Q144+N144+P144</f>
        <v>0</v>
      </c>
    </row>
    <row r="145" spans="1:17" ht="21" customHeight="1" x14ac:dyDescent="0.2">
      <c r="A145" s="151" t="s">
        <v>244</v>
      </c>
      <c r="B145" s="151"/>
      <c r="C145" s="151" t="s">
        <v>245</v>
      </c>
      <c r="D145" s="152"/>
      <c r="E145" s="52">
        <f>'Pay App 10'!E145</f>
        <v>0</v>
      </c>
      <c r="F145" s="45"/>
      <c r="G145" s="65">
        <f>'Pay App 10'!G145+F145</f>
        <v>0</v>
      </c>
      <c r="H145" s="188">
        <f>'Pay App 10'!K145</f>
        <v>0</v>
      </c>
      <c r="I145" s="189"/>
      <c r="J145" s="55"/>
      <c r="K145" s="33">
        <f t="shared" si="1"/>
        <v>0</v>
      </c>
      <c r="L145" s="68">
        <f t="shared" si="0"/>
        <v>0</v>
      </c>
      <c r="M145" s="66">
        <f t="shared" si="2"/>
        <v>0</v>
      </c>
      <c r="N145" s="32">
        <f t="shared" si="3"/>
        <v>0</v>
      </c>
      <c r="O145" s="52">
        <f>'Pay App 10'!O145+'Pay App 10'!P145</f>
        <v>0</v>
      </c>
      <c r="P145" s="45"/>
      <c r="Q145" s="66">
        <f>'Pay App 10'!Q145+N145+P145</f>
        <v>0</v>
      </c>
    </row>
    <row r="146" spans="1:17" ht="21" customHeight="1" x14ac:dyDescent="0.2">
      <c r="A146" s="151" t="s">
        <v>246</v>
      </c>
      <c r="B146" s="151"/>
      <c r="C146" s="151" t="s">
        <v>247</v>
      </c>
      <c r="D146" s="152"/>
      <c r="E146" s="52">
        <f>'Pay App 10'!E146</f>
        <v>0</v>
      </c>
      <c r="F146" s="45"/>
      <c r="G146" s="65">
        <f>'Pay App 10'!G146+F146</f>
        <v>0</v>
      </c>
      <c r="H146" s="188">
        <f>'Pay App 10'!K146</f>
        <v>0</v>
      </c>
      <c r="I146" s="189"/>
      <c r="J146" s="55"/>
      <c r="K146" s="33">
        <f t="shared" si="1"/>
        <v>0</v>
      </c>
      <c r="L146" s="68">
        <f t="shared" si="0"/>
        <v>0</v>
      </c>
      <c r="M146" s="66">
        <f t="shared" si="2"/>
        <v>0</v>
      </c>
      <c r="N146" s="32">
        <f t="shared" si="3"/>
        <v>0</v>
      </c>
      <c r="O146" s="52">
        <f>'Pay App 10'!O146+'Pay App 10'!P146</f>
        <v>0</v>
      </c>
      <c r="P146" s="45"/>
      <c r="Q146" s="66">
        <f>'Pay App 10'!Q146+N146+P146</f>
        <v>0</v>
      </c>
    </row>
    <row r="147" spans="1:17" ht="21" customHeight="1" x14ac:dyDescent="0.2">
      <c r="A147" s="151" t="s">
        <v>248</v>
      </c>
      <c r="B147" s="151"/>
      <c r="C147" s="151" t="s">
        <v>249</v>
      </c>
      <c r="D147" s="152"/>
      <c r="E147" s="52">
        <f>'Pay App 10'!E147</f>
        <v>0</v>
      </c>
      <c r="F147" s="45"/>
      <c r="G147" s="65">
        <f>'Pay App 10'!G147+F147</f>
        <v>0</v>
      </c>
      <c r="H147" s="188">
        <f>'Pay App 10'!K147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10'!O147+'Pay App 10'!P147</f>
        <v>0</v>
      </c>
      <c r="P147" s="45"/>
      <c r="Q147" s="66">
        <f>'Pay App 10'!Q147+N147+P147</f>
        <v>0</v>
      </c>
    </row>
    <row r="148" spans="1:17" ht="21" customHeight="1" x14ac:dyDescent="0.2">
      <c r="A148" s="151" t="s">
        <v>250</v>
      </c>
      <c r="B148" s="151"/>
      <c r="C148" s="151" t="s">
        <v>251</v>
      </c>
      <c r="D148" s="152"/>
      <c r="E148" s="52">
        <f>'Pay App 10'!E148</f>
        <v>0</v>
      </c>
      <c r="F148" s="45"/>
      <c r="G148" s="65">
        <f>'Pay App 10'!G148+F148</f>
        <v>0</v>
      </c>
      <c r="H148" s="188">
        <f>'Pay App 10'!K148</f>
        <v>0</v>
      </c>
      <c r="I148" s="189"/>
      <c r="J148" s="55"/>
      <c r="K148" s="33">
        <f t="shared" si="4"/>
        <v>0</v>
      </c>
      <c r="L148" s="68">
        <f t="shared" ref="L148:L211" si="7">IF(ISERROR(K148/G148),0,K148/G148)</f>
        <v>0</v>
      </c>
      <c r="M148" s="66">
        <f t="shared" si="5"/>
        <v>0</v>
      </c>
      <c r="N148" s="32">
        <f t="shared" si="6"/>
        <v>0</v>
      </c>
      <c r="O148" s="52">
        <f>'Pay App 10'!O148+'Pay App 10'!P148</f>
        <v>0</v>
      </c>
      <c r="P148" s="45"/>
      <c r="Q148" s="66">
        <f>'Pay App 10'!Q148+N148+P148</f>
        <v>0</v>
      </c>
    </row>
    <row r="149" spans="1:17" ht="21" customHeight="1" x14ac:dyDescent="0.2">
      <c r="A149" s="153" t="s">
        <v>252</v>
      </c>
      <c r="B149" s="153"/>
      <c r="C149" s="153" t="s">
        <v>253</v>
      </c>
      <c r="D149" s="154"/>
      <c r="E149" s="52">
        <f>'Pay App 10'!E149</f>
        <v>0</v>
      </c>
      <c r="F149" s="45"/>
      <c r="G149" s="65">
        <f>'Pay App 10'!G149+F149</f>
        <v>0</v>
      </c>
      <c r="H149" s="188">
        <f>'Pay App 10'!K149</f>
        <v>0</v>
      </c>
      <c r="I149" s="189"/>
      <c r="J149" s="55"/>
      <c r="K149" s="33">
        <f t="shared" si="4"/>
        <v>0</v>
      </c>
      <c r="L149" s="68">
        <f t="shared" si="7"/>
        <v>0</v>
      </c>
      <c r="M149" s="66">
        <f t="shared" si="5"/>
        <v>0</v>
      </c>
      <c r="N149" s="32">
        <f t="shared" si="6"/>
        <v>0</v>
      </c>
      <c r="O149" s="52">
        <f>'Pay App 10'!O149+'Pay App 10'!P149</f>
        <v>0</v>
      </c>
      <c r="P149" s="45"/>
      <c r="Q149" s="66">
        <f>'Pay App 10'!Q149+N149+P149</f>
        <v>0</v>
      </c>
    </row>
    <row r="150" spans="1:17" ht="21" customHeight="1" x14ac:dyDescent="0.2">
      <c r="A150" s="151" t="s">
        <v>254</v>
      </c>
      <c r="B150" s="151"/>
      <c r="C150" s="151" t="s">
        <v>255</v>
      </c>
      <c r="D150" s="152"/>
      <c r="E150" s="52">
        <f>'Pay App 10'!E150</f>
        <v>0</v>
      </c>
      <c r="F150" s="45"/>
      <c r="G150" s="65">
        <f>'Pay App 10'!G150+F150</f>
        <v>0</v>
      </c>
      <c r="H150" s="188">
        <f>'Pay App 10'!K150</f>
        <v>0</v>
      </c>
      <c r="I150" s="189"/>
      <c r="J150" s="55"/>
      <c r="K150" s="33">
        <f t="shared" si="4"/>
        <v>0</v>
      </c>
      <c r="L150" s="68">
        <f t="shared" si="7"/>
        <v>0</v>
      </c>
      <c r="M150" s="66">
        <f t="shared" si="5"/>
        <v>0</v>
      </c>
      <c r="N150" s="32">
        <f t="shared" si="6"/>
        <v>0</v>
      </c>
      <c r="O150" s="52">
        <f>'Pay App 10'!O150+'Pay App 10'!P150</f>
        <v>0</v>
      </c>
      <c r="P150" s="45"/>
      <c r="Q150" s="66">
        <f>'Pay App 10'!Q150+N150+P150</f>
        <v>0</v>
      </c>
    </row>
    <row r="151" spans="1:17" ht="21" customHeight="1" x14ac:dyDescent="0.2">
      <c r="A151" s="151" t="s">
        <v>256</v>
      </c>
      <c r="B151" s="151"/>
      <c r="C151" s="151" t="s">
        <v>257</v>
      </c>
      <c r="D151" s="152"/>
      <c r="E151" s="52">
        <f>'Pay App 10'!E151</f>
        <v>0</v>
      </c>
      <c r="F151" s="45"/>
      <c r="G151" s="65">
        <f>'Pay App 10'!G151+F151</f>
        <v>0</v>
      </c>
      <c r="H151" s="188">
        <f>'Pay App 10'!K151</f>
        <v>0</v>
      </c>
      <c r="I151" s="189"/>
      <c r="J151" s="55"/>
      <c r="K151" s="33">
        <f t="shared" si="4"/>
        <v>0</v>
      </c>
      <c r="L151" s="68">
        <f t="shared" si="7"/>
        <v>0</v>
      </c>
      <c r="M151" s="66">
        <f t="shared" si="5"/>
        <v>0</v>
      </c>
      <c r="N151" s="32">
        <f t="shared" si="6"/>
        <v>0</v>
      </c>
      <c r="O151" s="52">
        <f>'Pay App 10'!O151+'Pay App 10'!P151</f>
        <v>0</v>
      </c>
      <c r="P151" s="45"/>
      <c r="Q151" s="66">
        <f>'Pay App 10'!Q151+N151+P151</f>
        <v>0</v>
      </c>
    </row>
    <row r="152" spans="1:17" ht="21" customHeight="1" x14ac:dyDescent="0.2">
      <c r="A152" s="151" t="s">
        <v>258</v>
      </c>
      <c r="B152" s="151"/>
      <c r="C152" s="151" t="s">
        <v>259</v>
      </c>
      <c r="D152" s="152"/>
      <c r="E152" s="52">
        <f>'Pay App 10'!E152</f>
        <v>0</v>
      </c>
      <c r="F152" s="45"/>
      <c r="G152" s="65">
        <f>'Pay App 10'!G152+F152</f>
        <v>0</v>
      </c>
      <c r="H152" s="188">
        <f>'Pay App 10'!K152</f>
        <v>0</v>
      </c>
      <c r="I152" s="189"/>
      <c r="J152" s="55"/>
      <c r="K152" s="33">
        <f t="shared" si="4"/>
        <v>0</v>
      </c>
      <c r="L152" s="68">
        <f t="shared" si="7"/>
        <v>0</v>
      </c>
      <c r="M152" s="66">
        <f t="shared" si="5"/>
        <v>0</v>
      </c>
      <c r="N152" s="32">
        <f t="shared" si="6"/>
        <v>0</v>
      </c>
      <c r="O152" s="52">
        <f>'Pay App 10'!O152+'Pay App 10'!P152</f>
        <v>0</v>
      </c>
      <c r="P152" s="45"/>
      <c r="Q152" s="66">
        <f>'Pay App 10'!Q152+N152+P152</f>
        <v>0</v>
      </c>
    </row>
    <row r="153" spans="1:17" ht="21" customHeight="1" x14ac:dyDescent="0.2">
      <c r="A153" s="151" t="s">
        <v>260</v>
      </c>
      <c r="B153" s="151"/>
      <c r="C153" s="151" t="s">
        <v>261</v>
      </c>
      <c r="D153" s="152"/>
      <c r="E153" s="52">
        <f>'Pay App 10'!E153</f>
        <v>0</v>
      </c>
      <c r="F153" s="45"/>
      <c r="G153" s="65">
        <f>'Pay App 10'!G153+F153</f>
        <v>0</v>
      </c>
      <c r="H153" s="188">
        <f>'Pay App 10'!K153</f>
        <v>0</v>
      </c>
      <c r="I153" s="189"/>
      <c r="J153" s="55"/>
      <c r="K153" s="33">
        <f t="shared" si="4"/>
        <v>0</v>
      </c>
      <c r="L153" s="68">
        <f t="shared" si="7"/>
        <v>0</v>
      </c>
      <c r="M153" s="66">
        <f t="shared" si="5"/>
        <v>0</v>
      </c>
      <c r="N153" s="32">
        <f t="shared" si="6"/>
        <v>0</v>
      </c>
      <c r="O153" s="52">
        <f>'Pay App 10'!O153+'Pay App 10'!P153</f>
        <v>0</v>
      </c>
      <c r="P153" s="45"/>
      <c r="Q153" s="66">
        <f>'Pay App 10'!Q153+N153+P153</f>
        <v>0</v>
      </c>
    </row>
    <row r="154" spans="1:17" ht="21" customHeight="1" x14ac:dyDescent="0.2">
      <c r="A154" s="151" t="s">
        <v>262</v>
      </c>
      <c r="B154" s="151"/>
      <c r="C154" s="151" t="s">
        <v>263</v>
      </c>
      <c r="D154" s="152"/>
      <c r="E154" s="52">
        <f>'Pay App 10'!E154</f>
        <v>0</v>
      </c>
      <c r="F154" s="45"/>
      <c r="G154" s="65">
        <f>'Pay App 10'!G154+F154</f>
        <v>0</v>
      </c>
      <c r="H154" s="188">
        <f>'Pay App 10'!K154</f>
        <v>0</v>
      </c>
      <c r="I154" s="189"/>
      <c r="J154" s="55"/>
      <c r="K154" s="33">
        <f t="shared" si="4"/>
        <v>0</v>
      </c>
      <c r="L154" s="68">
        <f t="shared" si="7"/>
        <v>0</v>
      </c>
      <c r="M154" s="66">
        <f t="shared" si="5"/>
        <v>0</v>
      </c>
      <c r="N154" s="32">
        <f t="shared" si="6"/>
        <v>0</v>
      </c>
      <c r="O154" s="52">
        <f>'Pay App 10'!O154+'Pay App 10'!P154</f>
        <v>0</v>
      </c>
      <c r="P154" s="45"/>
      <c r="Q154" s="66">
        <f>'Pay App 10'!Q154+N154+P154</f>
        <v>0</v>
      </c>
    </row>
    <row r="155" spans="1:17" ht="21" customHeight="1" x14ac:dyDescent="0.2">
      <c r="A155" s="151" t="s">
        <v>264</v>
      </c>
      <c r="B155" s="151"/>
      <c r="C155" s="151" t="s">
        <v>265</v>
      </c>
      <c r="D155" s="152"/>
      <c r="E155" s="52">
        <f>'Pay App 10'!E155</f>
        <v>0</v>
      </c>
      <c r="F155" s="45"/>
      <c r="G155" s="65">
        <f>'Pay App 10'!G155+F155</f>
        <v>0</v>
      </c>
      <c r="H155" s="188">
        <f>'Pay App 10'!K155</f>
        <v>0</v>
      </c>
      <c r="I155" s="189"/>
      <c r="J155" s="55"/>
      <c r="K155" s="33">
        <f t="shared" si="4"/>
        <v>0</v>
      </c>
      <c r="L155" s="68">
        <f t="shared" si="7"/>
        <v>0</v>
      </c>
      <c r="M155" s="66">
        <f t="shared" si="5"/>
        <v>0</v>
      </c>
      <c r="N155" s="32">
        <f t="shared" si="6"/>
        <v>0</v>
      </c>
      <c r="O155" s="52">
        <f>'Pay App 10'!O155+'Pay App 10'!P155</f>
        <v>0</v>
      </c>
      <c r="P155" s="45"/>
      <c r="Q155" s="66">
        <f>'Pay App 10'!Q155+N155+P155</f>
        <v>0</v>
      </c>
    </row>
    <row r="156" spans="1:17" ht="21" customHeight="1" x14ac:dyDescent="0.2">
      <c r="A156" s="151" t="s">
        <v>266</v>
      </c>
      <c r="B156" s="151"/>
      <c r="C156" s="151" t="s">
        <v>267</v>
      </c>
      <c r="D156" s="152"/>
      <c r="E156" s="52">
        <f>'Pay App 10'!E156</f>
        <v>0</v>
      </c>
      <c r="F156" s="45"/>
      <c r="G156" s="65">
        <f>'Pay App 10'!G156+F156</f>
        <v>0</v>
      </c>
      <c r="H156" s="188">
        <f>'Pay App 10'!K156</f>
        <v>0</v>
      </c>
      <c r="I156" s="189"/>
      <c r="J156" s="55"/>
      <c r="K156" s="33">
        <f t="shared" si="4"/>
        <v>0</v>
      </c>
      <c r="L156" s="68">
        <f t="shared" si="7"/>
        <v>0</v>
      </c>
      <c r="M156" s="66">
        <f t="shared" si="5"/>
        <v>0</v>
      </c>
      <c r="N156" s="32">
        <f t="shared" si="6"/>
        <v>0</v>
      </c>
      <c r="O156" s="52">
        <f>'Pay App 10'!O156+'Pay App 10'!P156</f>
        <v>0</v>
      </c>
      <c r="P156" s="45"/>
      <c r="Q156" s="66">
        <f>'Pay App 10'!Q156+N156+P156</f>
        <v>0</v>
      </c>
    </row>
    <row r="157" spans="1:17" ht="21" customHeight="1" x14ac:dyDescent="0.2">
      <c r="A157" s="151" t="s">
        <v>268</v>
      </c>
      <c r="B157" s="151"/>
      <c r="C157" s="151" t="s">
        <v>269</v>
      </c>
      <c r="D157" s="152"/>
      <c r="E157" s="52">
        <f>'Pay App 10'!E157</f>
        <v>0</v>
      </c>
      <c r="F157" s="45"/>
      <c r="G157" s="65">
        <f>'Pay App 10'!G157+F157</f>
        <v>0</v>
      </c>
      <c r="H157" s="188">
        <f>'Pay App 10'!K157</f>
        <v>0</v>
      </c>
      <c r="I157" s="189"/>
      <c r="J157" s="55"/>
      <c r="K157" s="33">
        <f t="shared" si="4"/>
        <v>0</v>
      </c>
      <c r="L157" s="68">
        <f t="shared" si="7"/>
        <v>0</v>
      </c>
      <c r="M157" s="66">
        <f t="shared" si="5"/>
        <v>0</v>
      </c>
      <c r="N157" s="32">
        <f t="shared" si="6"/>
        <v>0</v>
      </c>
      <c r="O157" s="52">
        <f>'Pay App 10'!O157+'Pay App 10'!P157</f>
        <v>0</v>
      </c>
      <c r="P157" s="45"/>
      <c r="Q157" s="66">
        <f>'Pay App 10'!Q157+N157+P157</f>
        <v>0</v>
      </c>
    </row>
    <row r="158" spans="1:17" ht="21" customHeight="1" x14ac:dyDescent="0.2">
      <c r="A158" s="153" t="s">
        <v>270</v>
      </c>
      <c r="B158" s="153"/>
      <c r="C158" s="153" t="s">
        <v>271</v>
      </c>
      <c r="D158" s="154"/>
      <c r="E158" s="52">
        <f>'Pay App 10'!E158</f>
        <v>0</v>
      </c>
      <c r="F158" s="45"/>
      <c r="G158" s="65">
        <f>'Pay App 10'!G158+F158</f>
        <v>0</v>
      </c>
      <c r="H158" s="188">
        <f>'Pay App 10'!K158</f>
        <v>0</v>
      </c>
      <c r="I158" s="189"/>
      <c r="J158" s="55"/>
      <c r="K158" s="33">
        <f t="shared" si="4"/>
        <v>0</v>
      </c>
      <c r="L158" s="68">
        <f t="shared" si="7"/>
        <v>0</v>
      </c>
      <c r="M158" s="66">
        <f t="shared" si="5"/>
        <v>0</v>
      </c>
      <c r="N158" s="32">
        <f t="shared" si="6"/>
        <v>0</v>
      </c>
      <c r="O158" s="52">
        <f>'Pay App 10'!O158+'Pay App 10'!P158</f>
        <v>0</v>
      </c>
      <c r="P158" s="45"/>
      <c r="Q158" s="66">
        <f>'Pay App 10'!Q158+N158+P158</f>
        <v>0</v>
      </c>
    </row>
    <row r="159" spans="1:17" ht="21" customHeight="1" x14ac:dyDescent="0.2">
      <c r="A159" s="151" t="s">
        <v>272</v>
      </c>
      <c r="B159" s="151"/>
      <c r="C159" s="151" t="s">
        <v>273</v>
      </c>
      <c r="D159" s="152"/>
      <c r="E159" s="52">
        <f>'Pay App 10'!E159</f>
        <v>0</v>
      </c>
      <c r="F159" s="45"/>
      <c r="G159" s="65">
        <f>'Pay App 10'!G159+F159</f>
        <v>0</v>
      </c>
      <c r="H159" s="188">
        <f>'Pay App 10'!K159</f>
        <v>0</v>
      </c>
      <c r="I159" s="189"/>
      <c r="J159" s="55"/>
      <c r="K159" s="33">
        <f t="shared" si="4"/>
        <v>0</v>
      </c>
      <c r="L159" s="68">
        <f t="shared" si="7"/>
        <v>0</v>
      </c>
      <c r="M159" s="66">
        <f t="shared" si="5"/>
        <v>0</v>
      </c>
      <c r="N159" s="32">
        <f t="shared" si="6"/>
        <v>0</v>
      </c>
      <c r="O159" s="52">
        <f>'Pay App 10'!O159+'Pay App 10'!P159</f>
        <v>0</v>
      </c>
      <c r="P159" s="45"/>
      <c r="Q159" s="66">
        <f>'Pay App 10'!Q159+N159+P159</f>
        <v>0</v>
      </c>
    </row>
    <row r="160" spans="1:17" ht="21" customHeight="1" x14ac:dyDescent="0.2">
      <c r="A160" s="151" t="s">
        <v>274</v>
      </c>
      <c r="B160" s="151"/>
      <c r="C160" s="151" t="s">
        <v>275</v>
      </c>
      <c r="D160" s="152"/>
      <c r="E160" s="52">
        <f>'Pay App 10'!E160</f>
        <v>0</v>
      </c>
      <c r="F160" s="45"/>
      <c r="G160" s="65">
        <f>'Pay App 10'!G160+F160</f>
        <v>0</v>
      </c>
      <c r="H160" s="188">
        <f>'Pay App 10'!K160</f>
        <v>0</v>
      </c>
      <c r="I160" s="189"/>
      <c r="J160" s="55"/>
      <c r="K160" s="33">
        <f t="shared" si="4"/>
        <v>0</v>
      </c>
      <c r="L160" s="68">
        <f t="shared" si="7"/>
        <v>0</v>
      </c>
      <c r="M160" s="66">
        <f t="shared" si="5"/>
        <v>0</v>
      </c>
      <c r="N160" s="32">
        <f t="shared" si="6"/>
        <v>0</v>
      </c>
      <c r="O160" s="52">
        <f>'Pay App 10'!O160+'Pay App 10'!P160</f>
        <v>0</v>
      </c>
      <c r="P160" s="45"/>
      <c r="Q160" s="66">
        <f>'Pay App 10'!Q160+N160+P160</f>
        <v>0</v>
      </c>
    </row>
    <row r="161" spans="1:17" ht="21" customHeight="1" x14ac:dyDescent="0.2">
      <c r="A161" s="151" t="s">
        <v>276</v>
      </c>
      <c r="B161" s="151"/>
      <c r="C161" s="151" t="s">
        <v>277</v>
      </c>
      <c r="D161" s="152"/>
      <c r="E161" s="52">
        <f>'Pay App 10'!E161</f>
        <v>0</v>
      </c>
      <c r="F161" s="45"/>
      <c r="G161" s="65">
        <f>'Pay App 10'!G161+F161</f>
        <v>0</v>
      </c>
      <c r="H161" s="188">
        <f>'Pay App 10'!K161</f>
        <v>0</v>
      </c>
      <c r="I161" s="189"/>
      <c r="J161" s="55"/>
      <c r="K161" s="33">
        <f t="shared" si="4"/>
        <v>0</v>
      </c>
      <c r="L161" s="68">
        <f t="shared" si="7"/>
        <v>0</v>
      </c>
      <c r="M161" s="66">
        <f t="shared" si="5"/>
        <v>0</v>
      </c>
      <c r="N161" s="32">
        <f t="shared" si="6"/>
        <v>0</v>
      </c>
      <c r="O161" s="52">
        <f>'Pay App 10'!O161+'Pay App 10'!P161</f>
        <v>0</v>
      </c>
      <c r="P161" s="45"/>
      <c r="Q161" s="66">
        <f>'Pay App 10'!Q161+N161+P161</f>
        <v>0</v>
      </c>
    </row>
    <row r="162" spans="1:17" ht="21" customHeight="1" x14ac:dyDescent="0.2">
      <c r="A162" s="151" t="s">
        <v>278</v>
      </c>
      <c r="B162" s="151"/>
      <c r="C162" s="151" t="s">
        <v>279</v>
      </c>
      <c r="D162" s="152"/>
      <c r="E162" s="52">
        <f>'Pay App 10'!E162</f>
        <v>0</v>
      </c>
      <c r="F162" s="45"/>
      <c r="G162" s="65">
        <f>'Pay App 10'!G162+F162</f>
        <v>0</v>
      </c>
      <c r="H162" s="188">
        <f>'Pay App 10'!K162</f>
        <v>0</v>
      </c>
      <c r="I162" s="189"/>
      <c r="J162" s="55"/>
      <c r="K162" s="33">
        <f t="shared" si="4"/>
        <v>0</v>
      </c>
      <c r="L162" s="68">
        <f t="shared" si="7"/>
        <v>0</v>
      </c>
      <c r="M162" s="66">
        <f t="shared" si="5"/>
        <v>0</v>
      </c>
      <c r="N162" s="32">
        <f t="shared" si="6"/>
        <v>0</v>
      </c>
      <c r="O162" s="52">
        <f>'Pay App 10'!O162+'Pay App 10'!P162</f>
        <v>0</v>
      </c>
      <c r="P162" s="45"/>
      <c r="Q162" s="66">
        <f>'Pay App 10'!Q162+N162+P162</f>
        <v>0</v>
      </c>
    </row>
    <row r="163" spans="1:17" ht="21" customHeight="1" x14ac:dyDescent="0.2">
      <c r="A163" s="151" t="s">
        <v>280</v>
      </c>
      <c r="B163" s="151"/>
      <c r="C163" s="151" t="s">
        <v>281</v>
      </c>
      <c r="D163" s="152"/>
      <c r="E163" s="52">
        <f>'Pay App 10'!E163</f>
        <v>0</v>
      </c>
      <c r="F163" s="45"/>
      <c r="G163" s="65">
        <f>'Pay App 10'!G163+F163</f>
        <v>0</v>
      </c>
      <c r="H163" s="188">
        <f>'Pay App 10'!K163</f>
        <v>0</v>
      </c>
      <c r="I163" s="189"/>
      <c r="J163" s="55"/>
      <c r="K163" s="33">
        <f t="shared" si="4"/>
        <v>0</v>
      </c>
      <c r="L163" s="68">
        <f t="shared" si="7"/>
        <v>0</v>
      </c>
      <c r="M163" s="66">
        <f t="shared" si="5"/>
        <v>0</v>
      </c>
      <c r="N163" s="32">
        <f t="shared" si="6"/>
        <v>0</v>
      </c>
      <c r="O163" s="52">
        <f>'Pay App 10'!O163+'Pay App 10'!P163</f>
        <v>0</v>
      </c>
      <c r="P163" s="45"/>
      <c r="Q163" s="66">
        <f>'Pay App 10'!Q163+N163+P163</f>
        <v>0</v>
      </c>
    </row>
    <row r="164" spans="1:17" ht="21" customHeight="1" x14ac:dyDescent="0.2">
      <c r="A164" s="151" t="s">
        <v>282</v>
      </c>
      <c r="B164" s="151"/>
      <c r="C164" s="151" t="s">
        <v>283</v>
      </c>
      <c r="D164" s="152"/>
      <c r="E164" s="52">
        <f>'Pay App 10'!E164</f>
        <v>0</v>
      </c>
      <c r="F164" s="45"/>
      <c r="G164" s="65">
        <f>'Pay App 10'!G164+F164</f>
        <v>0</v>
      </c>
      <c r="H164" s="188">
        <f>'Pay App 10'!K164</f>
        <v>0</v>
      </c>
      <c r="I164" s="189"/>
      <c r="J164" s="55"/>
      <c r="K164" s="33">
        <f t="shared" si="4"/>
        <v>0</v>
      </c>
      <c r="L164" s="68">
        <f t="shared" si="7"/>
        <v>0</v>
      </c>
      <c r="M164" s="66">
        <f t="shared" si="5"/>
        <v>0</v>
      </c>
      <c r="N164" s="32">
        <f t="shared" si="6"/>
        <v>0</v>
      </c>
      <c r="O164" s="52">
        <f>'Pay App 10'!O164+'Pay App 10'!P164</f>
        <v>0</v>
      </c>
      <c r="P164" s="45"/>
      <c r="Q164" s="66">
        <f>'Pay App 10'!Q164+N164+P164</f>
        <v>0</v>
      </c>
    </row>
    <row r="165" spans="1:17" ht="21" customHeight="1" x14ac:dyDescent="0.2">
      <c r="A165" s="151" t="s">
        <v>284</v>
      </c>
      <c r="B165" s="151"/>
      <c r="C165" s="151" t="s">
        <v>285</v>
      </c>
      <c r="D165" s="152"/>
      <c r="E165" s="52">
        <f>'Pay App 10'!E165</f>
        <v>0</v>
      </c>
      <c r="F165" s="45"/>
      <c r="G165" s="65">
        <f>'Pay App 10'!G165+F165</f>
        <v>0</v>
      </c>
      <c r="H165" s="188">
        <f>'Pay App 10'!K165</f>
        <v>0</v>
      </c>
      <c r="I165" s="189"/>
      <c r="J165" s="55"/>
      <c r="K165" s="33">
        <f t="shared" si="4"/>
        <v>0</v>
      </c>
      <c r="L165" s="68">
        <f t="shared" si="7"/>
        <v>0</v>
      </c>
      <c r="M165" s="66">
        <f t="shared" si="5"/>
        <v>0</v>
      </c>
      <c r="N165" s="32">
        <f t="shared" si="6"/>
        <v>0</v>
      </c>
      <c r="O165" s="52">
        <f>'Pay App 10'!O165+'Pay App 10'!P165</f>
        <v>0</v>
      </c>
      <c r="P165" s="45"/>
      <c r="Q165" s="66">
        <f>'Pay App 10'!Q165+N165+P165</f>
        <v>0</v>
      </c>
    </row>
    <row r="166" spans="1:17" ht="21" customHeight="1" x14ac:dyDescent="0.2">
      <c r="A166" s="153" t="s">
        <v>286</v>
      </c>
      <c r="B166" s="153"/>
      <c r="C166" s="153" t="s">
        <v>287</v>
      </c>
      <c r="D166" s="154"/>
      <c r="E166" s="52">
        <f>'Pay App 10'!E166</f>
        <v>0</v>
      </c>
      <c r="F166" s="45"/>
      <c r="G166" s="65">
        <f>'Pay App 10'!G166+F166</f>
        <v>0</v>
      </c>
      <c r="H166" s="188">
        <f>'Pay App 10'!K166</f>
        <v>0</v>
      </c>
      <c r="I166" s="189"/>
      <c r="J166" s="55"/>
      <c r="K166" s="33">
        <f t="shared" si="4"/>
        <v>0</v>
      </c>
      <c r="L166" s="68">
        <f t="shared" si="7"/>
        <v>0</v>
      </c>
      <c r="M166" s="66">
        <f t="shared" si="5"/>
        <v>0</v>
      </c>
      <c r="N166" s="32">
        <f t="shared" si="6"/>
        <v>0</v>
      </c>
      <c r="O166" s="52">
        <f>'Pay App 10'!O166+'Pay App 10'!P166</f>
        <v>0</v>
      </c>
      <c r="P166" s="45"/>
      <c r="Q166" s="66">
        <f>'Pay App 10'!Q166+N166+P166</f>
        <v>0</v>
      </c>
    </row>
    <row r="167" spans="1:17" ht="21" customHeight="1" x14ac:dyDescent="0.2">
      <c r="A167" s="153" t="s">
        <v>288</v>
      </c>
      <c r="B167" s="153"/>
      <c r="C167" s="153" t="s">
        <v>289</v>
      </c>
      <c r="D167" s="154"/>
      <c r="E167" s="52">
        <f>'Pay App 10'!E167</f>
        <v>0</v>
      </c>
      <c r="F167" s="45"/>
      <c r="G167" s="65">
        <f>'Pay App 10'!G167+F167</f>
        <v>0</v>
      </c>
      <c r="H167" s="188">
        <f>'Pay App 10'!K167</f>
        <v>0</v>
      </c>
      <c r="I167" s="189"/>
      <c r="J167" s="55"/>
      <c r="K167" s="33">
        <f t="shared" si="4"/>
        <v>0</v>
      </c>
      <c r="L167" s="68">
        <f t="shared" si="7"/>
        <v>0</v>
      </c>
      <c r="M167" s="66">
        <f t="shared" si="5"/>
        <v>0</v>
      </c>
      <c r="N167" s="32">
        <f t="shared" si="6"/>
        <v>0</v>
      </c>
      <c r="O167" s="52">
        <f>'Pay App 10'!O167+'Pay App 10'!P167</f>
        <v>0</v>
      </c>
      <c r="P167" s="45"/>
      <c r="Q167" s="66">
        <f>'Pay App 10'!Q167+N167+P167</f>
        <v>0</v>
      </c>
    </row>
    <row r="168" spans="1:17" ht="21" customHeight="1" x14ac:dyDescent="0.2">
      <c r="A168" s="151" t="s">
        <v>290</v>
      </c>
      <c r="B168" s="151"/>
      <c r="C168" s="151" t="s">
        <v>291</v>
      </c>
      <c r="D168" s="152"/>
      <c r="E168" s="52">
        <f>'Pay App 10'!E168</f>
        <v>0</v>
      </c>
      <c r="F168" s="45"/>
      <c r="G168" s="65">
        <f>'Pay App 10'!G168+F168</f>
        <v>0</v>
      </c>
      <c r="H168" s="188">
        <f>'Pay App 10'!K168</f>
        <v>0</v>
      </c>
      <c r="I168" s="189"/>
      <c r="J168" s="55"/>
      <c r="K168" s="33">
        <f t="shared" si="4"/>
        <v>0</v>
      </c>
      <c r="L168" s="68">
        <f t="shared" si="7"/>
        <v>0</v>
      </c>
      <c r="M168" s="66">
        <f t="shared" si="5"/>
        <v>0</v>
      </c>
      <c r="N168" s="32">
        <f t="shared" si="6"/>
        <v>0</v>
      </c>
      <c r="O168" s="52">
        <f>'Pay App 10'!O168+'Pay App 10'!P168</f>
        <v>0</v>
      </c>
      <c r="P168" s="45"/>
      <c r="Q168" s="66">
        <f>'Pay App 10'!Q168+N168+P168</f>
        <v>0</v>
      </c>
    </row>
    <row r="169" spans="1:17" ht="21" customHeight="1" x14ac:dyDescent="0.2">
      <c r="A169" s="151" t="s">
        <v>292</v>
      </c>
      <c r="B169" s="151"/>
      <c r="C169" s="151" t="s">
        <v>293</v>
      </c>
      <c r="D169" s="152"/>
      <c r="E169" s="52">
        <f>'Pay App 10'!E169</f>
        <v>0</v>
      </c>
      <c r="F169" s="45"/>
      <c r="G169" s="65">
        <f>'Pay App 10'!G169+F169</f>
        <v>0</v>
      </c>
      <c r="H169" s="188">
        <f>'Pay App 10'!K169</f>
        <v>0</v>
      </c>
      <c r="I169" s="189"/>
      <c r="J169" s="55"/>
      <c r="K169" s="33">
        <f t="shared" si="4"/>
        <v>0</v>
      </c>
      <c r="L169" s="68">
        <f t="shared" si="7"/>
        <v>0</v>
      </c>
      <c r="M169" s="66">
        <f t="shared" si="5"/>
        <v>0</v>
      </c>
      <c r="N169" s="32">
        <f t="shared" si="6"/>
        <v>0</v>
      </c>
      <c r="O169" s="52">
        <f>'Pay App 10'!O169+'Pay App 10'!P169</f>
        <v>0</v>
      </c>
      <c r="P169" s="45"/>
      <c r="Q169" s="66">
        <f>'Pay App 10'!Q169+N169+P169</f>
        <v>0</v>
      </c>
    </row>
    <row r="170" spans="1:17" ht="21" customHeight="1" x14ac:dyDescent="0.2">
      <c r="A170" s="151" t="s">
        <v>294</v>
      </c>
      <c r="B170" s="151"/>
      <c r="C170" s="151" t="s">
        <v>295</v>
      </c>
      <c r="D170" s="152"/>
      <c r="E170" s="52">
        <f>'Pay App 10'!E170</f>
        <v>0</v>
      </c>
      <c r="F170" s="45"/>
      <c r="G170" s="65">
        <f>'Pay App 10'!G170+F170</f>
        <v>0</v>
      </c>
      <c r="H170" s="188">
        <f>'Pay App 10'!K170</f>
        <v>0</v>
      </c>
      <c r="I170" s="189"/>
      <c r="J170" s="55"/>
      <c r="K170" s="33">
        <f t="shared" si="4"/>
        <v>0</v>
      </c>
      <c r="L170" s="68">
        <f t="shared" si="7"/>
        <v>0</v>
      </c>
      <c r="M170" s="66">
        <f t="shared" si="5"/>
        <v>0</v>
      </c>
      <c r="N170" s="32">
        <f t="shared" si="6"/>
        <v>0</v>
      </c>
      <c r="O170" s="52">
        <f>'Pay App 10'!O170+'Pay App 10'!P170</f>
        <v>0</v>
      </c>
      <c r="P170" s="45"/>
      <c r="Q170" s="66">
        <f>'Pay App 10'!Q170+N170+P170</f>
        <v>0</v>
      </c>
    </row>
    <row r="171" spans="1:17" ht="21" customHeight="1" x14ac:dyDescent="0.2">
      <c r="A171" s="151" t="s">
        <v>296</v>
      </c>
      <c r="B171" s="151"/>
      <c r="C171" s="151" t="s">
        <v>297</v>
      </c>
      <c r="D171" s="152"/>
      <c r="E171" s="52">
        <f>'Pay App 10'!E171</f>
        <v>0</v>
      </c>
      <c r="F171" s="45"/>
      <c r="G171" s="65">
        <f>'Pay App 10'!G171+F171</f>
        <v>0</v>
      </c>
      <c r="H171" s="188">
        <f>'Pay App 10'!K171</f>
        <v>0</v>
      </c>
      <c r="I171" s="189"/>
      <c r="J171" s="55"/>
      <c r="K171" s="33">
        <f t="shared" si="4"/>
        <v>0</v>
      </c>
      <c r="L171" s="68">
        <f t="shared" si="7"/>
        <v>0</v>
      </c>
      <c r="M171" s="66">
        <f t="shared" si="5"/>
        <v>0</v>
      </c>
      <c r="N171" s="32">
        <f t="shared" si="6"/>
        <v>0</v>
      </c>
      <c r="O171" s="52">
        <f>'Pay App 10'!O171+'Pay App 10'!P171</f>
        <v>0</v>
      </c>
      <c r="P171" s="45"/>
      <c r="Q171" s="66">
        <f>'Pay App 10'!Q171+N171+P171</f>
        <v>0</v>
      </c>
    </row>
    <row r="172" spans="1:17" ht="21" customHeight="1" x14ac:dyDescent="0.2">
      <c r="A172" s="151" t="s">
        <v>298</v>
      </c>
      <c r="B172" s="151"/>
      <c r="C172" s="151" t="s">
        <v>299</v>
      </c>
      <c r="D172" s="152"/>
      <c r="E172" s="52">
        <f>'Pay App 10'!E172</f>
        <v>0</v>
      </c>
      <c r="F172" s="45"/>
      <c r="G172" s="65">
        <f>'Pay App 10'!G172+F172</f>
        <v>0</v>
      </c>
      <c r="H172" s="188">
        <f>'Pay App 10'!K172</f>
        <v>0</v>
      </c>
      <c r="I172" s="189"/>
      <c r="J172" s="55"/>
      <c r="K172" s="33">
        <f t="shared" si="4"/>
        <v>0</v>
      </c>
      <c r="L172" s="68">
        <f t="shared" si="7"/>
        <v>0</v>
      </c>
      <c r="M172" s="66">
        <f t="shared" si="5"/>
        <v>0</v>
      </c>
      <c r="N172" s="32">
        <f t="shared" si="6"/>
        <v>0</v>
      </c>
      <c r="O172" s="52">
        <f>'Pay App 10'!O172+'Pay App 10'!P172</f>
        <v>0</v>
      </c>
      <c r="P172" s="45"/>
      <c r="Q172" s="66">
        <f>'Pay App 10'!Q172+N172+P172</f>
        <v>0</v>
      </c>
    </row>
    <row r="173" spans="1:17" ht="21" customHeight="1" x14ac:dyDescent="0.2">
      <c r="A173" s="151" t="s">
        <v>300</v>
      </c>
      <c r="B173" s="151"/>
      <c r="C173" s="151" t="s">
        <v>301</v>
      </c>
      <c r="D173" s="152"/>
      <c r="E173" s="52">
        <f>'Pay App 10'!E173</f>
        <v>0</v>
      </c>
      <c r="F173" s="45"/>
      <c r="G173" s="65">
        <f>'Pay App 10'!G173+F173</f>
        <v>0</v>
      </c>
      <c r="H173" s="188">
        <f>'Pay App 10'!K173</f>
        <v>0</v>
      </c>
      <c r="I173" s="189"/>
      <c r="J173" s="55"/>
      <c r="K173" s="33">
        <f t="shared" si="4"/>
        <v>0</v>
      </c>
      <c r="L173" s="68">
        <f t="shared" si="7"/>
        <v>0</v>
      </c>
      <c r="M173" s="66">
        <f t="shared" si="5"/>
        <v>0</v>
      </c>
      <c r="N173" s="32">
        <f t="shared" si="6"/>
        <v>0</v>
      </c>
      <c r="O173" s="52">
        <f>'Pay App 10'!O173+'Pay App 10'!P173</f>
        <v>0</v>
      </c>
      <c r="P173" s="45"/>
      <c r="Q173" s="66">
        <f>'Pay App 10'!Q173+N173+P173</f>
        <v>0</v>
      </c>
    </row>
    <row r="174" spans="1:17" ht="21" customHeight="1" x14ac:dyDescent="0.2">
      <c r="A174" s="151" t="s">
        <v>302</v>
      </c>
      <c r="B174" s="151"/>
      <c r="C174" s="151" t="s">
        <v>303</v>
      </c>
      <c r="D174" s="152"/>
      <c r="E174" s="52">
        <f>'Pay App 10'!E174</f>
        <v>0</v>
      </c>
      <c r="F174" s="45"/>
      <c r="G174" s="65">
        <f>'Pay App 10'!G174+F174</f>
        <v>0</v>
      </c>
      <c r="H174" s="188">
        <f>'Pay App 10'!K174</f>
        <v>0</v>
      </c>
      <c r="I174" s="189"/>
      <c r="J174" s="55"/>
      <c r="K174" s="33">
        <f t="shared" si="4"/>
        <v>0</v>
      </c>
      <c r="L174" s="68">
        <f t="shared" si="7"/>
        <v>0</v>
      </c>
      <c r="M174" s="66">
        <f t="shared" si="5"/>
        <v>0</v>
      </c>
      <c r="N174" s="32">
        <f t="shared" si="6"/>
        <v>0</v>
      </c>
      <c r="O174" s="52">
        <f>'Pay App 10'!O174+'Pay App 10'!P174</f>
        <v>0</v>
      </c>
      <c r="P174" s="45"/>
      <c r="Q174" s="66">
        <f>'Pay App 10'!Q174+N174+P174</f>
        <v>0</v>
      </c>
    </row>
    <row r="175" spans="1:17" ht="21" customHeight="1" x14ac:dyDescent="0.2">
      <c r="A175" s="151" t="s">
        <v>304</v>
      </c>
      <c r="B175" s="151"/>
      <c r="C175" s="151" t="s">
        <v>305</v>
      </c>
      <c r="D175" s="152"/>
      <c r="E175" s="52">
        <f>'Pay App 10'!E175</f>
        <v>0</v>
      </c>
      <c r="F175" s="45"/>
      <c r="G175" s="65">
        <f>'Pay App 10'!G175+F175</f>
        <v>0</v>
      </c>
      <c r="H175" s="188">
        <f>'Pay App 10'!K175</f>
        <v>0</v>
      </c>
      <c r="I175" s="189"/>
      <c r="J175" s="55"/>
      <c r="K175" s="33">
        <f t="shared" si="4"/>
        <v>0</v>
      </c>
      <c r="L175" s="68">
        <f t="shared" si="7"/>
        <v>0</v>
      </c>
      <c r="M175" s="66">
        <f t="shared" si="5"/>
        <v>0</v>
      </c>
      <c r="N175" s="32">
        <f t="shared" si="6"/>
        <v>0</v>
      </c>
      <c r="O175" s="52">
        <f>'Pay App 10'!O175+'Pay App 10'!P175</f>
        <v>0</v>
      </c>
      <c r="P175" s="45"/>
      <c r="Q175" s="66">
        <f>'Pay App 10'!Q175+N175+P175</f>
        <v>0</v>
      </c>
    </row>
    <row r="176" spans="1:17" ht="21" customHeight="1" x14ac:dyDescent="0.2">
      <c r="A176" s="151" t="s">
        <v>306</v>
      </c>
      <c r="B176" s="151"/>
      <c r="C176" s="151" t="s">
        <v>307</v>
      </c>
      <c r="D176" s="152"/>
      <c r="E176" s="52">
        <f>'Pay App 10'!E176</f>
        <v>0</v>
      </c>
      <c r="F176" s="45"/>
      <c r="G176" s="65">
        <f>'Pay App 10'!G176+F176</f>
        <v>0</v>
      </c>
      <c r="H176" s="188">
        <f>'Pay App 10'!K176</f>
        <v>0</v>
      </c>
      <c r="I176" s="189"/>
      <c r="J176" s="55"/>
      <c r="K176" s="33">
        <f t="shared" si="4"/>
        <v>0</v>
      </c>
      <c r="L176" s="68">
        <f t="shared" si="7"/>
        <v>0</v>
      </c>
      <c r="M176" s="66">
        <f t="shared" si="5"/>
        <v>0</v>
      </c>
      <c r="N176" s="32">
        <f t="shared" si="6"/>
        <v>0</v>
      </c>
      <c r="O176" s="52">
        <f>'Pay App 10'!O176+'Pay App 10'!P176</f>
        <v>0</v>
      </c>
      <c r="P176" s="45"/>
      <c r="Q176" s="66">
        <f>'Pay App 10'!Q176+N176+P176</f>
        <v>0</v>
      </c>
    </row>
    <row r="177" spans="1:17" ht="21" customHeight="1" x14ac:dyDescent="0.2">
      <c r="A177" s="151" t="s">
        <v>308</v>
      </c>
      <c r="B177" s="151"/>
      <c r="C177" s="151" t="s">
        <v>309</v>
      </c>
      <c r="D177" s="152"/>
      <c r="E177" s="52">
        <f>'Pay App 10'!E177</f>
        <v>0</v>
      </c>
      <c r="F177" s="45"/>
      <c r="G177" s="65">
        <f>'Pay App 10'!G177+F177</f>
        <v>0</v>
      </c>
      <c r="H177" s="188">
        <f>'Pay App 10'!K177</f>
        <v>0</v>
      </c>
      <c r="I177" s="189"/>
      <c r="J177" s="55"/>
      <c r="K177" s="33">
        <f t="shared" si="4"/>
        <v>0</v>
      </c>
      <c r="L177" s="68">
        <f t="shared" si="7"/>
        <v>0</v>
      </c>
      <c r="M177" s="66">
        <f t="shared" si="5"/>
        <v>0</v>
      </c>
      <c r="N177" s="32">
        <f t="shared" si="6"/>
        <v>0</v>
      </c>
      <c r="O177" s="52">
        <f>'Pay App 10'!O177+'Pay App 10'!P177</f>
        <v>0</v>
      </c>
      <c r="P177" s="45"/>
      <c r="Q177" s="66">
        <f>'Pay App 10'!Q177+N177+P177</f>
        <v>0</v>
      </c>
    </row>
    <row r="178" spans="1:17" ht="21" customHeight="1" x14ac:dyDescent="0.2">
      <c r="A178" s="141" t="s">
        <v>310</v>
      </c>
      <c r="B178" s="141"/>
      <c r="C178" s="141" t="s">
        <v>311</v>
      </c>
      <c r="D178" s="142"/>
      <c r="E178" s="52">
        <f>'Pay App 10'!E178</f>
        <v>0</v>
      </c>
      <c r="F178" s="45"/>
      <c r="G178" s="65">
        <f>'Pay App 10'!G178+F178</f>
        <v>0</v>
      </c>
      <c r="H178" s="188">
        <f>'Pay App 10'!K178</f>
        <v>0</v>
      </c>
      <c r="I178" s="189"/>
      <c r="J178" s="55"/>
      <c r="K178" s="33">
        <f t="shared" si="4"/>
        <v>0</v>
      </c>
      <c r="L178" s="68">
        <f t="shared" si="7"/>
        <v>0</v>
      </c>
      <c r="M178" s="66">
        <f t="shared" si="5"/>
        <v>0</v>
      </c>
      <c r="N178" s="32">
        <f t="shared" si="6"/>
        <v>0</v>
      </c>
      <c r="O178" s="52">
        <f>'Pay App 10'!O178+'Pay App 10'!P178</f>
        <v>0</v>
      </c>
      <c r="P178" s="45"/>
      <c r="Q178" s="66">
        <f>'Pay App 10'!Q178+N178+P178</f>
        <v>0</v>
      </c>
    </row>
    <row r="179" spans="1:17" ht="21" customHeight="1" x14ac:dyDescent="0.2">
      <c r="A179" s="151" t="s">
        <v>312</v>
      </c>
      <c r="B179" s="151"/>
      <c r="C179" s="151" t="s">
        <v>313</v>
      </c>
      <c r="D179" s="152"/>
      <c r="E179" s="52">
        <f>'Pay App 10'!E179</f>
        <v>0</v>
      </c>
      <c r="F179" s="45"/>
      <c r="G179" s="65">
        <f>'Pay App 10'!G179+F179</f>
        <v>0</v>
      </c>
      <c r="H179" s="188">
        <f>'Pay App 10'!K179</f>
        <v>0</v>
      </c>
      <c r="I179" s="189"/>
      <c r="J179" s="55"/>
      <c r="K179" s="33">
        <f t="shared" si="4"/>
        <v>0</v>
      </c>
      <c r="L179" s="68">
        <f t="shared" si="7"/>
        <v>0</v>
      </c>
      <c r="M179" s="66">
        <f t="shared" si="5"/>
        <v>0</v>
      </c>
      <c r="N179" s="32">
        <f t="shared" si="6"/>
        <v>0</v>
      </c>
      <c r="O179" s="52">
        <f>'Pay App 10'!O179+'Pay App 10'!P179</f>
        <v>0</v>
      </c>
      <c r="P179" s="45"/>
      <c r="Q179" s="66">
        <f>'Pay App 10'!Q179+N179+P179</f>
        <v>0</v>
      </c>
    </row>
    <row r="180" spans="1:17" ht="21" customHeight="1" x14ac:dyDescent="0.2">
      <c r="A180" s="151" t="s">
        <v>314</v>
      </c>
      <c r="B180" s="151"/>
      <c r="C180" s="149" t="s">
        <v>315</v>
      </c>
      <c r="D180" s="150"/>
      <c r="E180" s="52">
        <f>'Pay App 10'!E180</f>
        <v>0</v>
      </c>
      <c r="F180" s="45"/>
      <c r="G180" s="65">
        <f>'Pay App 10'!G180+F180</f>
        <v>0</v>
      </c>
      <c r="H180" s="188">
        <f>'Pay App 10'!K180</f>
        <v>0</v>
      </c>
      <c r="I180" s="189"/>
      <c r="J180" s="55"/>
      <c r="K180" s="33">
        <f t="shared" si="4"/>
        <v>0</v>
      </c>
      <c r="L180" s="68">
        <f t="shared" si="7"/>
        <v>0</v>
      </c>
      <c r="M180" s="66">
        <f t="shared" si="5"/>
        <v>0</v>
      </c>
      <c r="N180" s="32">
        <f t="shared" si="6"/>
        <v>0</v>
      </c>
      <c r="O180" s="52">
        <f>'Pay App 10'!O180+'Pay App 10'!P180</f>
        <v>0</v>
      </c>
      <c r="P180" s="45"/>
      <c r="Q180" s="66">
        <f>'Pay App 10'!Q180+N180+P180</f>
        <v>0</v>
      </c>
    </row>
    <row r="181" spans="1:17" ht="21" customHeight="1" x14ac:dyDescent="0.2">
      <c r="A181" s="151" t="s">
        <v>316</v>
      </c>
      <c r="B181" s="151"/>
      <c r="C181" s="151" t="s">
        <v>317</v>
      </c>
      <c r="D181" s="152"/>
      <c r="E181" s="52">
        <f>'Pay App 10'!E181</f>
        <v>0</v>
      </c>
      <c r="F181" s="45"/>
      <c r="G181" s="65">
        <f>'Pay App 10'!G181+F181</f>
        <v>0</v>
      </c>
      <c r="H181" s="188">
        <f>'Pay App 10'!K181</f>
        <v>0</v>
      </c>
      <c r="I181" s="189"/>
      <c r="J181" s="55"/>
      <c r="K181" s="33">
        <f t="shared" si="4"/>
        <v>0</v>
      </c>
      <c r="L181" s="68">
        <f t="shared" si="7"/>
        <v>0</v>
      </c>
      <c r="M181" s="66">
        <f t="shared" si="5"/>
        <v>0</v>
      </c>
      <c r="N181" s="32">
        <f t="shared" si="6"/>
        <v>0</v>
      </c>
      <c r="O181" s="52">
        <f>'Pay App 10'!O181+'Pay App 10'!P181</f>
        <v>0</v>
      </c>
      <c r="P181" s="45"/>
      <c r="Q181" s="66">
        <f>'Pay App 10'!Q181+N181+P181</f>
        <v>0</v>
      </c>
    </row>
    <row r="182" spans="1:17" ht="21" customHeight="1" x14ac:dyDescent="0.2">
      <c r="A182" s="151" t="s">
        <v>318</v>
      </c>
      <c r="B182" s="151"/>
      <c r="C182" s="151" t="s">
        <v>319</v>
      </c>
      <c r="D182" s="152"/>
      <c r="E182" s="52">
        <f>'Pay App 10'!E182</f>
        <v>0</v>
      </c>
      <c r="F182" s="45"/>
      <c r="G182" s="65">
        <f>'Pay App 10'!G182+F182</f>
        <v>0</v>
      </c>
      <c r="H182" s="188">
        <f>'Pay App 10'!K182</f>
        <v>0</v>
      </c>
      <c r="I182" s="189"/>
      <c r="J182" s="55"/>
      <c r="K182" s="33">
        <f t="shared" si="4"/>
        <v>0</v>
      </c>
      <c r="L182" s="68">
        <f t="shared" si="7"/>
        <v>0</v>
      </c>
      <c r="M182" s="66">
        <f t="shared" si="5"/>
        <v>0</v>
      </c>
      <c r="N182" s="32">
        <f t="shared" si="6"/>
        <v>0</v>
      </c>
      <c r="O182" s="52">
        <f>'Pay App 10'!O182+'Pay App 10'!P182</f>
        <v>0</v>
      </c>
      <c r="P182" s="45"/>
      <c r="Q182" s="66">
        <f>'Pay App 10'!Q182+N182+P182</f>
        <v>0</v>
      </c>
    </row>
    <row r="183" spans="1:17" ht="21" customHeight="1" x14ac:dyDescent="0.2">
      <c r="A183" s="151" t="s">
        <v>320</v>
      </c>
      <c r="B183" s="151"/>
      <c r="C183" s="151" t="s">
        <v>321</v>
      </c>
      <c r="D183" s="152"/>
      <c r="E183" s="52">
        <f>'Pay App 10'!E183</f>
        <v>0</v>
      </c>
      <c r="F183" s="45"/>
      <c r="G183" s="65">
        <f>'Pay App 10'!G183+F183</f>
        <v>0</v>
      </c>
      <c r="H183" s="188">
        <f>'Pay App 10'!K183</f>
        <v>0</v>
      </c>
      <c r="I183" s="189"/>
      <c r="J183" s="55"/>
      <c r="K183" s="33">
        <f t="shared" si="4"/>
        <v>0</v>
      </c>
      <c r="L183" s="68">
        <f t="shared" si="7"/>
        <v>0</v>
      </c>
      <c r="M183" s="66">
        <f t="shared" si="5"/>
        <v>0</v>
      </c>
      <c r="N183" s="32">
        <f t="shared" si="6"/>
        <v>0</v>
      </c>
      <c r="O183" s="52">
        <f>'Pay App 10'!O183+'Pay App 10'!P183</f>
        <v>0</v>
      </c>
      <c r="P183" s="45"/>
      <c r="Q183" s="66">
        <f>'Pay App 10'!Q183+N183+P183</f>
        <v>0</v>
      </c>
    </row>
    <row r="184" spans="1:17" ht="21" customHeight="1" x14ac:dyDescent="0.2">
      <c r="A184" s="151" t="s">
        <v>322</v>
      </c>
      <c r="B184" s="151"/>
      <c r="C184" s="151" t="s">
        <v>323</v>
      </c>
      <c r="D184" s="152"/>
      <c r="E184" s="52">
        <f>'Pay App 10'!E184</f>
        <v>0</v>
      </c>
      <c r="F184" s="45"/>
      <c r="G184" s="65">
        <f>'Pay App 10'!G184+F184</f>
        <v>0</v>
      </c>
      <c r="H184" s="188">
        <f>'Pay App 10'!K184</f>
        <v>0</v>
      </c>
      <c r="I184" s="189"/>
      <c r="J184" s="55"/>
      <c r="K184" s="33">
        <f t="shared" si="4"/>
        <v>0</v>
      </c>
      <c r="L184" s="68">
        <f t="shared" si="7"/>
        <v>0</v>
      </c>
      <c r="M184" s="66">
        <f t="shared" si="5"/>
        <v>0</v>
      </c>
      <c r="N184" s="32">
        <f t="shared" si="6"/>
        <v>0</v>
      </c>
      <c r="O184" s="52">
        <f>'Pay App 10'!O184+'Pay App 10'!P184</f>
        <v>0</v>
      </c>
      <c r="P184" s="45"/>
      <c r="Q184" s="66">
        <f>'Pay App 10'!Q184+N184+P184</f>
        <v>0</v>
      </c>
    </row>
    <row r="185" spans="1:17" ht="21" customHeight="1" x14ac:dyDescent="0.2">
      <c r="A185" s="141" t="s">
        <v>324</v>
      </c>
      <c r="B185" s="141"/>
      <c r="C185" s="141" t="s">
        <v>325</v>
      </c>
      <c r="D185" s="142"/>
      <c r="E185" s="52">
        <f>'Pay App 10'!E185</f>
        <v>0</v>
      </c>
      <c r="F185" s="45"/>
      <c r="G185" s="65">
        <f>'Pay App 10'!G185+F185</f>
        <v>0</v>
      </c>
      <c r="H185" s="188">
        <f>'Pay App 10'!K185</f>
        <v>0</v>
      </c>
      <c r="I185" s="189"/>
      <c r="J185" s="55"/>
      <c r="K185" s="33">
        <f t="shared" si="4"/>
        <v>0</v>
      </c>
      <c r="L185" s="68">
        <f t="shared" si="7"/>
        <v>0</v>
      </c>
      <c r="M185" s="66">
        <f t="shared" si="5"/>
        <v>0</v>
      </c>
      <c r="N185" s="32">
        <f t="shared" si="6"/>
        <v>0</v>
      </c>
      <c r="O185" s="52">
        <f>'Pay App 10'!O185+'Pay App 10'!P185</f>
        <v>0</v>
      </c>
      <c r="P185" s="45"/>
      <c r="Q185" s="66">
        <f>'Pay App 10'!Q185+N185+P185</f>
        <v>0</v>
      </c>
    </row>
    <row r="186" spans="1:17" ht="21" customHeight="1" x14ac:dyDescent="0.2">
      <c r="A186" s="141" t="s">
        <v>326</v>
      </c>
      <c r="B186" s="141"/>
      <c r="C186" s="141" t="s">
        <v>327</v>
      </c>
      <c r="D186" s="142"/>
      <c r="E186" s="52">
        <f>'Pay App 10'!E186</f>
        <v>0</v>
      </c>
      <c r="F186" s="45"/>
      <c r="G186" s="65">
        <f>'Pay App 10'!G186+F186</f>
        <v>0</v>
      </c>
      <c r="H186" s="188">
        <f>'Pay App 10'!K186</f>
        <v>0</v>
      </c>
      <c r="I186" s="189"/>
      <c r="J186" s="55"/>
      <c r="K186" s="33">
        <f t="shared" si="4"/>
        <v>0</v>
      </c>
      <c r="L186" s="68">
        <f t="shared" si="7"/>
        <v>0</v>
      </c>
      <c r="M186" s="66">
        <f t="shared" si="5"/>
        <v>0</v>
      </c>
      <c r="N186" s="32">
        <f t="shared" si="6"/>
        <v>0</v>
      </c>
      <c r="O186" s="52">
        <f>'Pay App 10'!O186+'Pay App 10'!P186</f>
        <v>0</v>
      </c>
      <c r="P186" s="45"/>
      <c r="Q186" s="66">
        <f>'Pay App 10'!Q186+N186+P186</f>
        <v>0</v>
      </c>
    </row>
    <row r="187" spans="1:17" ht="21" customHeight="1" x14ac:dyDescent="0.2">
      <c r="A187" s="151" t="s">
        <v>328</v>
      </c>
      <c r="B187" s="151"/>
      <c r="C187" s="151" t="s">
        <v>329</v>
      </c>
      <c r="D187" s="152"/>
      <c r="E187" s="52">
        <f>'Pay App 10'!E187</f>
        <v>0</v>
      </c>
      <c r="F187" s="45"/>
      <c r="G187" s="65">
        <f>'Pay App 10'!G187+F187</f>
        <v>0</v>
      </c>
      <c r="H187" s="188">
        <f>'Pay App 10'!K187</f>
        <v>0</v>
      </c>
      <c r="I187" s="189"/>
      <c r="J187" s="55"/>
      <c r="K187" s="33">
        <f t="shared" si="4"/>
        <v>0</v>
      </c>
      <c r="L187" s="68">
        <f t="shared" si="7"/>
        <v>0</v>
      </c>
      <c r="M187" s="66">
        <f t="shared" si="5"/>
        <v>0</v>
      </c>
      <c r="N187" s="32">
        <f t="shared" si="6"/>
        <v>0</v>
      </c>
      <c r="O187" s="52">
        <f>'Pay App 10'!O187+'Pay App 10'!P187</f>
        <v>0</v>
      </c>
      <c r="P187" s="45"/>
      <c r="Q187" s="66">
        <f>'Pay App 10'!Q187+N187+P187</f>
        <v>0</v>
      </c>
    </row>
    <row r="188" spans="1:17" ht="21" customHeight="1" x14ac:dyDescent="0.2">
      <c r="A188" s="151" t="s">
        <v>330</v>
      </c>
      <c r="B188" s="151"/>
      <c r="C188" s="151" t="s">
        <v>331</v>
      </c>
      <c r="D188" s="152"/>
      <c r="E188" s="52">
        <f>'Pay App 10'!E188</f>
        <v>0</v>
      </c>
      <c r="F188" s="45"/>
      <c r="G188" s="65">
        <f>'Pay App 10'!G188+F188</f>
        <v>0</v>
      </c>
      <c r="H188" s="188">
        <f>'Pay App 10'!K188</f>
        <v>0</v>
      </c>
      <c r="I188" s="189"/>
      <c r="J188" s="55"/>
      <c r="K188" s="33">
        <f t="shared" si="4"/>
        <v>0</v>
      </c>
      <c r="L188" s="68">
        <f t="shared" si="7"/>
        <v>0</v>
      </c>
      <c r="M188" s="66">
        <f t="shared" si="5"/>
        <v>0</v>
      </c>
      <c r="N188" s="32">
        <f t="shared" si="6"/>
        <v>0</v>
      </c>
      <c r="O188" s="52">
        <f>'Pay App 10'!O188+'Pay App 10'!P188</f>
        <v>0</v>
      </c>
      <c r="P188" s="45"/>
      <c r="Q188" s="66">
        <f>'Pay App 10'!Q188+N188+P188</f>
        <v>0</v>
      </c>
    </row>
    <row r="189" spans="1:17" ht="21" customHeight="1" x14ac:dyDescent="0.2">
      <c r="A189" s="151" t="s">
        <v>332</v>
      </c>
      <c r="B189" s="151"/>
      <c r="C189" s="151" t="s">
        <v>333</v>
      </c>
      <c r="D189" s="152"/>
      <c r="E189" s="52">
        <f>'Pay App 10'!E189</f>
        <v>0</v>
      </c>
      <c r="F189" s="45"/>
      <c r="G189" s="65">
        <f>'Pay App 10'!G189+F189</f>
        <v>0</v>
      </c>
      <c r="H189" s="188">
        <f>'Pay App 10'!K189</f>
        <v>0</v>
      </c>
      <c r="I189" s="189"/>
      <c r="J189" s="55"/>
      <c r="K189" s="33">
        <f t="shared" si="4"/>
        <v>0</v>
      </c>
      <c r="L189" s="68">
        <f t="shared" si="7"/>
        <v>0</v>
      </c>
      <c r="M189" s="66">
        <f t="shared" si="5"/>
        <v>0</v>
      </c>
      <c r="N189" s="32">
        <f t="shared" si="6"/>
        <v>0</v>
      </c>
      <c r="O189" s="52">
        <f>'Pay App 10'!O189+'Pay App 10'!P189</f>
        <v>0</v>
      </c>
      <c r="P189" s="45"/>
      <c r="Q189" s="66">
        <f>'Pay App 10'!Q189+N189+P189</f>
        <v>0</v>
      </c>
    </row>
    <row r="190" spans="1:17" ht="21" customHeight="1" x14ac:dyDescent="0.2">
      <c r="A190" s="141" t="s">
        <v>334</v>
      </c>
      <c r="B190" s="141"/>
      <c r="C190" s="141" t="s">
        <v>335</v>
      </c>
      <c r="D190" s="142"/>
      <c r="E190" s="52">
        <f>'Pay App 10'!E190</f>
        <v>0</v>
      </c>
      <c r="F190" s="45"/>
      <c r="G190" s="65">
        <f>'Pay App 10'!G190+F190</f>
        <v>0</v>
      </c>
      <c r="H190" s="188">
        <f>'Pay App 10'!K190</f>
        <v>0</v>
      </c>
      <c r="I190" s="189"/>
      <c r="J190" s="55"/>
      <c r="K190" s="33">
        <f t="shared" si="4"/>
        <v>0</v>
      </c>
      <c r="L190" s="68">
        <f t="shared" si="7"/>
        <v>0</v>
      </c>
      <c r="M190" s="66">
        <f t="shared" si="5"/>
        <v>0</v>
      </c>
      <c r="N190" s="32">
        <f t="shared" si="6"/>
        <v>0</v>
      </c>
      <c r="O190" s="52">
        <f>'Pay App 10'!O190+'Pay App 10'!P190</f>
        <v>0</v>
      </c>
      <c r="P190" s="45"/>
      <c r="Q190" s="66">
        <f>'Pay App 10'!Q190+N190+P190</f>
        <v>0</v>
      </c>
    </row>
    <row r="191" spans="1:17" ht="21" customHeight="1" x14ac:dyDescent="0.2">
      <c r="A191" s="149" t="s">
        <v>336</v>
      </c>
      <c r="B191" s="149"/>
      <c r="C191" s="149" t="s">
        <v>337</v>
      </c>
      <c r="D191" s="150"/>
      <c r="E191" s="52">
        <f>'Pay App 10'!E191</f>
        <v>0</v>
      </c>
      <c r="F191" s="45"/>
      <c r="G191" s="65">
        <f>'Pay App 10'!G191+F191</f>
        <v>0</v>
      </c>
      <c r="H191" s="188">
        <f>'Pay App 10'!K191</f>
        <v>0</v>
      </c>
      <c r="I191" s="189"/>
      <c r="J191" s="55"/>
      <c r="K191" s="33">
        <f t="shared" si="4"/>
        <v>0</v>
      </c>
      <c r="L191" s="68">
        <f t="shared" si="7"/>
        <v>0</v>
      </c>
      <c r="M191" s="66">
        <f t="shared" si="5"/>
        <v>0</v>
      </c>
      <c r="N191" s="32">
        <f t="shared" si="6"/>
        <v>0</v>
      </c>
      <c r="O191" s="52">
        <f>'Pay App 10'!O191+'Pay App 10'!P191</f>
        <v>0</v>
      </c>
      <c r="P191" s="45"/>
      <c r="Q191" s="66">
        <f>'Pay App 10'!Q191+N191+P191</f>
        <v>0</v>
      </c>
    </row>
    <row r="192" spans="1:17" ht="21" customHeight="1" x14ac:dyDescent="0.2">
      <c r="A192" s="149" t="s">
        <v>338</v>
      </c>
      <c r="B192" s="149"/>
      <c r="C192" s="151" t="s">
        <v>339</v>
      </c>
      <c r="D192" s="152"/>
      <c r="E192" s="52">
        <f>'Pay App 10'!E192</f>
        <v>0</v>
      </c>
      <c r="F192" s="45"/>
      <c r="G192" s="65">
        <f>'Pay App 10'!G192+F192</f>
        <v>0</v>
      </c>
      <c r="H192" s="188">
        <f>'Pay App 10'!K192</f>
        <v>0</v>
      </c>
      <c r="I192" s="189"/>
      <c r="J192" s="55"/>
      <c r="K192" s="33">
        <f t="shared" si="4"/>
        <v>0</v>
      </c>
      <c r="L192" s="68">
        <f t="shared" si="7"/>
        <v>0</v>
      </c>
      <c r="M192" s="66">
        <f t="shared" si="5"/>
        <v>0</v>
      </c>
      <c r="N192" s="32">
        <f t="shared" si="6"/>
        <v>0</v>
      </c>
      <c r="O192" s="52">
        <f>'Pay App 10'!O192+'Pay App 10'!P192</f>
        <v>0</v>
      </c>
      <c r="P192" s="45"/>
      <c r="Q192" s="66">
        <f>'Pay App 10'!Q192+N192+P192</f>
        <v>0</v>
      </c>
    </row>
    <row r="193" spans="1:17" ht="21" customHeight="1" x14ac:dyDescent="0.2">
      <c r="A193" s="141" t="s">
        <v>340</v>
      </c>
      <c r="B193" s="141"/>
      <c r="C193" s="141" t="s">
        <v>341</v>
      </c>
      <c r="D193" s="142"/>
      <c r="E193" s="52">
        <f>'Pay App 10'!E193</f>
        <v>0</v>
      </c>
      <c r="F193" s="45"/>
      <c r="G193" s="65">
        <f>'Pay App 10'!G193+F193</f>
        <v>0</v>
      </c>
      <c r="H193" s="188">
        <f>'Pay App 10'!K193</f>
        <v>0</v>
      </c>
      <c r="I193" s="189"/>
      <c r="J193" s="55"/>
      <c r="K193" s="33">
        <f t="shared" si="4"/>
        <v>0</v>
      </c>
      <c r="L193" s="68">
        <f t="shared" si="7"/>
        <v>0</v>
      </c>
      <c r="M193" s="66">
        <f t="shared" si="5"/>
        <v>0</v>
      </c>
      <c r="N193" s="32">
        <f t="shared" si="6"/>
        <v>0</v>
      </c>
      <c r="O193" s="52">
        <f>'Pay App 10'!O193+'Pay App 10'!P193</f>
        <v>0</v>
      </c>
      <c r="P193" s="45"/>
      <c r="Q193" s="66">
        <f>'Pay App 10'!Q193+N193+P193</f>
        <v>0</v>
      </c>
    </row>
    <row r="194" spans="1:17" ht="21" customHeight="1" x14ac:dyDescent="0.2">
      <c r="A194" s="149" t="s">
        <v>342</v>
      </c>
      <c r="B194" s="149"/>
      <c r="C194" s="149" t="s">
        <v>343</v>
      </c>
      <c r="D194" s="150"/>
      <c r="E194" s="52">
        <f>'Pay App 10'!E194</f>
        <v>0</v>
      </c>
      <c r="F194" s="45"/>
      <c r="G194" s="65">
        <f>'Pay App 10'!G194+F194</f>
        <v>0</v>
      </c>
      <c r="H194" s="188">
        <f>'Pay App 10'!K194</f>
        <v>0</v>
      </c>
      <c r="I194" s="189"/>
      <c r="J194" s="55"/>
      <c r="K194" s="33">
        <f t="shared" si="4"/>
        <v>0</v>
      </c>
      <c r="L194" s="68">
        <f t="shared" si="7"/>
        <v>0</v>
      </c>
      <c r="M194" s="66">
        <f t="shared" si="5"/>
        <v>0</v>
      </c>
      <c r="N194" s="32">
        <f t="shared" si="6"/>
        <v>0</v>
      </c>
      <c r="O194" s="52">
        <f>'Pay App 10'!O194+'Pay App 10'!P194</f>
        <v>0</v>
      </c>
      <c r="P194" s="45"/>
      <c r="Q194" s="66">
        <f>'Pay App 10'!Q194+N194+P194</f>
        <v>0</v>
      </c>
    </row>
    <row r="195" spans="1:17" ht="21" customHeight="1" x14ac:dyDescent="0.2">
      <c r="A195" s="149" t="s">
        <v>344</v>
      </c>
      <c r="B195" s="149"/>
      <c r="C195" s="151" t="s">
        <v>345</v>
      </c>
      <c r="D195" s="152"/>
      <c r="E195" s="52">
        <f>'Pay App 10'!E195</f>
        <v>0</v>
      </c>
      <c r="F195" s="45"/>
      <c r="G195" s="65">
        <f>'Pay App 10'!G195+F195</f>
        <v>0</v>
      </c>
      <c r="H195" s="188">
        <f>'Pay App 10'!K195</f>
        <v>0</v>
      </c>
      <c r="I195" s="189"/>
      <c r="J195" s="55"/>
      <c r="K195" s="33">
        <f t="shared" si="4"/>
        <v>0</v>
      </c>
      <c r="L195" s="68">
        <f t="shared" si="7"/>
        <v>0</v>
      </c>
      <c r="M195" s="66">
        <f t="shared" si="5"/>
        <v>0</v>
      </c>
      <c r="N195" s="32">
        <f t="shared" si="6"/>
        <v>0</v>
      </c>
      <c r="O195" s="52">
        <f>'Pay App 10'!O195+'Pay App 10'!P195</f>
        <v>0</v>
      </c>
      <c r="P195" s="45"/>
      <c r="Q195" s="66">
        <f>'Pay App 10'!Q195+N195+P195</f>
        <v>0</v>
      </c>
    </row>
    <row r="196" spans="1:17" ht="21" customHeight="1" x14ac:dyDescent="0.2">
      <c r="A196" s="149" t="s">
        <v>346</v>
      </c>
      <c r="B196" s="149"/>
      <c r="C196" s="149" t="s">
        <v>347</v>
      </c>
      <c r="D196" s="150"/>
      <c r="E196" s="52">
        <f>'Pay App 10'!E196</f>
        <v>0</v>
      </c>
      <c r="F196" s="45"/>
      <c r="G196" s="65">
        <f>'Pay App 10'!G196+F196</f>
        <v>0</v>
      </c>
      <c r="H196" s="188">
        <f>'Pay App 10'!K196</f>
        <v>0</v>
      </c>
      <c r="I196" s="189"/>
      <c r="J196" s="55"/>
      <c r="K196" s="33">
        <f t="shared" si="4"/>
        <v>0</v>
      </c>
      <c r="L196" s="68">
        <f t="shared" si="7"/>
        <v>0</v>
      </c>
      <c r="M196" s="66">
        <f t="shared" si="5"/>
        <v>0</v>
      </c>
      <c r="N196" s="32">
        <f t="shared" si="6"/>
        <v>0</v>
      </c>
      <c r="O196" s="52">
        <f>'Pay App 10'!O196+'Pay App 10'!P196</f>
        <v>0</v>
      </c>
      <c r="P196" s="45"/>
      <c r="Q196" s="66">
        <f>'Pay App 10'!Q196+N196+P196</f>
        <v>0</v>
      </c>
    </row>
    <row r="197" spans="1:17" ht="21" customHeight="1" x14ac:dyDescent="0.2">
      <c r="A197" s="149" t="s">
        <v>348</v>
      </c>
      <c r="B197" s="149"/>
      <c r="C197" s="149" t="s">
        <v>349</v>
      </c>
      <c r="D197" s="150"/>
      <c r="E197" s="52">
        <f>'Pay App 10'!E197</f>
        <v>0</v>
      </c>
      <c r="F197" s="45"/>
      <c r="G197" s="65">
        <f>'Pay App 10'!G197+F197</f>
        <v>0</v>
      </c>
      <c r="H197" s="188">
        <f>'Pay App 10'!K197</f>
        <v>0</v>
      </c>
      <c r="I197" s="189"/>
      <c r="J197" s="55"/>
      <c r="K197" s="33">
        <f t="shared" si="4"/>
        <v>0</v>
      </c>
      <c r="L197" s="68">
        <f t="shared" si="7"/>
        <v>0</v>
      </c>
      <c r="M197" s="66">
        <f t="shared" si="5"/>
        <v>0</v>
      </c>
      <c r="N197" s="32">
        <f t="shared" si="6"/>
        <v>0</v>
      </c>
      <c r="O197" s="52">
        <f>'Pay App 10'!O197+'Pay App 10'!P197</f>
        <v>0</v>
      </c>
      <c r="P197" s="45"/>
      <c r="Q197" s="66">
        <f>'Pay App 10'!Q197+N197+P197</f>
        <v>0</v>
      </c>
    </row>
    <row r="198" spans="1:17" ht="21" customHeight="1" x14ac:dyDescent="0.2">
      <c r="A198" s="149" t="s">
        <v>350</v>
      </c>
      <c r="B198" s="149"/>
      <c r="C198" s="151" t="s">
        <v>305</v>
      </c>
      <c r="D198" s="152"/>
      <c r="E198" s="52">
        <f>'Pay App 10'!E198</f>
        <v>0</v>
      </c>
      <c r="F198" s="45"/>
      <c r="G198" s="65">
        <f>'Pay App 10'!G198+F198</f>
        <v>0</v>
      </c>
      <c r="H198" s="188">
        <f>'Pay App 10'!K198</f>
        <v>0</v>
      </c>
      <c r="I198" s="189"/>
      <c r="J198" s="55"/>
      <c r="K198" s="33">
        <f t="shared" si="4"/>
        <v>0</v>
      </c>
      <c r="L198" s="68">
        <f t="shared" si="7"/>
        <v>0</v>
      </c>
      <c r="M198" s="66">
        <f t="shared" si="5"/>
        <v>0</v>
      </c>
      <c r="N198" s="32">
        <f t="shared" si="6"/>
        <v>0</v>
      </c>
      <c r="O198" s="52">
        <f>'Pay App 10'!O198+'Pay App 10'!P198</f>
        <v>0</v>
      </c>
      <c r="P198" s="45"/>
      <c r="Q198" s="66">
        <f>'Pay App 10'!Q198+N198+P198</f>
        <v>0</v>
      </c>
    </row>
    <row r="199" spans="1:17" ht="21" customHeight="1" x14ac:dyDescent="0.2">
      <c r="A199" s="141" t="s">
        <v>351</v>
      </c>
      <c r="B199" s="141"/>
      <c r="C199" s="141" t="s">
        <v>352</v>
      </c>
      <c r="D199" s="142"/>
      <c r="E199" s="52">
        <f>'Pay App 10'!E199</f>
        <v>0</v>
      </c>
      <c r="F199" s="45"/>
      <c r="G199" s="65">
        <f>'Pay App 10'!G199+F199</f>
        <v>0</v>
      </c>
      <c r="H199" s="188">
        <f>'Pay App 10'!K199</f>
        <v>0</v>
      </c>
      <c r="I199" s="189"/>
      <c r="J199" s="55"/>
      <c r="K199" s="33">
        <f t="shared" si="4"/>
        <v>0</v>
      </c>
      <c r="L199" s="68">
        <f t="shared" si="7"/>
        <v>0</v>
      </c>
      <c r="M199" s="66">
        <f t="shared" si="5"/>
        <v>0</v>
      </c>
      <c r="N199" s="32">
        <f t="shared" si="6"/>
        <v>0</v>
      </c>
      <c r="O199" s="52">
        <f>'Pay App 10'!O199+'Pay App 10'!P199</f>
        <v>0</v>
      </c>
      <c r="P199" s="45"/>
      <c r="Q199" s="66">
        <f>'Pay App 10'!Q199+N199+P199</f>
        <v>0</v>
      </c>
    </row>
    <row r="200" spans="1:17" ht="21" customHeight="1" x14ac:dyDescent="0.2">
      <c r="A200" s="149" t="s">
        <v>353</v>
      </c>
      <c r="B200" s="149"/>
      <c r="C200" s="149" t="s">
        <v>354</v>
      </c>
      <c r="D200" s="150"/>
      <c r="E200" s="52">
        <f>'Pay App 10'!E200</f>
        <v>0</v>
      </c>
      <c r="F200" s="45"/>
      <c r="G200" s="65">
        <f>'Pay App 10'!G200+F200</f>
        <v>0</v>
      </c>
      <c r="H200" s="188">
        <f>'Pay App 10'!K200</f>
        <v>0</v>
      </c>
      <c r="I200" s="189"/>
      <c r="J200" s="55"/>
      <c r="K200" s="33">
        <f t="shared" si="4"/>
        <v>0</v>
      </c>
      <c r="L200" s="68">
        <f t="shared" si="7"/>
        <v>0</v>
      </c>
      <c r="M200" s="66">
        <f t="shared" si="5"/>
        <v>0</v>
      </c>
      <c r="N200" s="32">
        <f t="shared" si="6"/>
        <v>0</v>
      </c>
      <c r="O200" s="52">
        <f>'Pay App 10'!O200+'Pay App 10'!P200</f>
        <v>0</v>
      </c>
      <c r="P200" s="45"/>
      <c r="Q200" s="66">
        <f>'Pay App 10'!Q200+N200+P200</f>
        <v>0</v>
      </c>
    </row>
    <row r="201" spans="1:17" ht="21" customHeight="1" x14ac:dyDescent="0.2">
      <c r="A201" s="149" t="s">
        <v>355</v>
      </c>
      <c r="B201" s="149"/>
      <c r="C201" s="149" t="s">
        <v>356</v>
      </c>
      <c r="D201" s="150"/>
      <c r="E201" s="52">
        <f>'Pay App 10'!E201</f>
        <v>0</v>
      </c>
      <c r="F201" s="45"/>
      <c r="G201" s="65">
        <f>'Pay App 10'!G201+F201</f>
        <v>0</v>
      </c>
      <c r="H201" s="188">
        <f>'Pay App 10'!K201</f>
        <v>0</v>
      </c>
      <c r="I201" s="189"/>
      <c r="J201" s="55"/>
      <c r="K201" s="33">
        <f t="shared" si="4"/>
        <v>0</v>
      </c>
      <c r="L201" s="68">
        <f t="shared" si="7"/>
        <v>0</v>
      </c>
      <c r="M201" s="66">
        <f t="shared" si="5"/>
        <v>0</v>
      </c>
      <c r="N201" s="32">
        <f t="shared" si="6"/>
        <v>0</v>
      </c>
      <c r="O201" s="52">
        <f>'Pay App 10'!O201+'Pay App 10'!P201</f>
        <v>0</v>
      </c>
      <c r="P201" s="45"/>
      <c r="Q201" s="66">
        <f>'Pay App 10'!Q201+N201+P201</f>
        <v>0</v>
      </c>
    </row>
    <row r="202" spans="1:17" ht="21" customHeight="1" x14ac:dyDescent="0.2">
      <c r="A202" s="149" t="s">
        <v>357</v>
      </c>
      <c r="B202" s="149"/>
      <c r="C202" s="151" t="s">
        <v>358</v>
      </c>
      <c r="D202" s="152"/>
      <c r="E202" s="52">
        <f>'Pay App 10'!E202</f>
        <v>0</v>
      </c>
      <c r="F202" s="45"/>
      <c r="G202" s="65">
        <f>'Pay App 10'!G202+F202</f>
        <v>0</v>
      </c>
      <c r="H202" s="188">
        <f>'Pay App 10'!K202</f>
        <v>0</v>
      </c>
      <c r="I202" s="189"/>
      <c r="J202" s="55"/>
      <c r="K202" s="33">
        <f t="shared" si="4"/>
        <v>0</v>
      </c>
      <c r="L202" s="68">
        <f t="shared" si="7"/>
        <v>0</v>
      </c>
      <c r="M202" s="66">
        <f t="shared" si="5"/>
        <v>0</v>
      </c>
      <c r="N202" s="32">
        <f t="shared" si="6"/>
        <v>0</v>
      </c>
      <c r="O202" s="52">
        <f>'Pay App 10'!O202+'Pay App 10'!P202</f>
        <v>0</v>
      </c>
      <c r="P202" s="45"/>
      <c r="Q202" s="66">
        <f>'Pay App 10'!Q202+N202+P202</f>
        <v>0</v>
      </c>
    </row>
    <row r="203" spans="1:17" ht="21" customHeight="1" x14ac:dyDescent="0.2">
      <c r="A203" s="149" t="s">
        <v>359</v>
      </c>
      <c r="B203" s="149"/>
      <c r="C203" s="151" t="s">
        <v>360</v>
      </c>
      <c r="D203" s="152"/>
      <c r="E203" s="52">
        <f>'Pay App 10'!E203</f>
        <v>0</v>
      </c>
      <c r="F203" s="45"/>
      <c r="G203" s="65">
        <f>'Pay App 10'!G203+F203</f>
        <v>0</v>
      </c>
      <c r="H203" s="188">
        <f>'Pay App 10'!K203</f>
        <v>0</v>
      </c>
      <c r="I203" s="189"/>
      <c r="J203" s="55"/>
      <c r="K203" s="33">
        <f t="shared" si="4"/>
        <v>0</v>
      </c>
      <c r="L203" s="68">
        <f t="shared" si="7"/>
        <v>0</v>
      </c>
      <c r="M203" s="66">
        <f t="shared" si="5"/>
        <v>0</v>
      </c>
      <c r="N203" s="32">
        <f t="shared" si="6"/>
        <v>0</v>
      </c>
      <c r="O203" s="52">
        <f>'Pay App 10'!O203+'Pay App 10'!P203</f>
        <v>0</v>
      </c>
      <c r="P203" s="45"/>
      <c r="Q203" s="66">
        <f>'Pay App 10'!Q203+N203+P203</f>
        <v>0</v>
      </c>
    </row>
    <row r="204" spans="1:17" ht="21" customHeight="1" x14ac:dyDescent="0.2">
      <c r="A204" s="149" t="s">
        <v>361</v>
      </c>
      <c r="B204" s="149"/>
      <c r="C204" s="149" t="s">
        <v>362</v>
      </c>
      <c r="D204" s="150"/>
      <c r="E204" s="52">
        <f>'Pay App 10'!E204</f>
        <v>0</v>
      </c>
      <c r="F204" s="45"/>
      <c r="G204" s="65">
        <f>'Pay App 10'!G204+F204</f>
        <v>0</v>
      </c>
      <c r="H204" s="188">
        <f>'Pay App 10'!K204</f>
        <v>0</v>
      </c>
      <c r="I204" s="189"/>
      <c r="J204" s="55"/>
      <c r="K204" s="33">
        <f t="shared" si="4"/>
        <v>0</v>
      </c>
      <c r="L204" s="68">
        <f t="shared" si="7"/>
        <v>0</v>
      </c>
      <c r="M204" s="66">
        <f t="shared" si="5"/>
        <v>0</v>
      </c>
      <c r="N204" s="32">
        <f t="shared" si="6"/>
        <v>0</v>
      </c>
      <c r="O204" s="52">
        <f>'Pay App 10'!O204+'Pay App 10'!P204</f>
        <v>0</v>
      </c>
      <c r="P204" s="45"/>
      <c r="Q204" s="66">
        <f>'Pay App 10'!Q204+N204+P204</f>
        <v>0</v>
      </c>
    </row>
    <row r="205" spans="1:17" ht="21" customHeight="1" x14ac:dyDescent="0.2">
      <c r="A205" s="149" t="s">
        <v>363</v>
      </c>
      <c r="B205" s="149"/>
      <c r="C205" s="151" t="s">
        <v>364</v>
      </c>
      <c r="D205" s="152"/>
      <c r="E205" s="52">
        <f>'Pay App 10'!E205</f>
        <v>0</v>
      </c>
      <c r="F205" s="45"/>
      <c r="G205" s="65">
        <f>'Pay App 10'!G205+F205</f>
        <v>0</v>
      </c>
      <c r="H205" s="188">
        <f>'Pay App 10'!K205</f>
        <v>0</v>
      </c>
      <c r="I205" s="189"/>
      <c r="J205" s="55"/>
      <c r="K205" s="33">
        <f t="shared" si="4"/>
        <v>0</v>
      </c>
      <c r="L205" s="68">
        <f t="shared" si="7"/>
        <v>0</v>
      </c>
      <c r="M205" s="66">
        <f t="shared" si="5"/>
        <v>0</v>
      </c>
      <c r="N205" s="32">
        <f t="shared" si="6"/>
        <v>0</v>
      </c>
      <c r="O205" s="52">
        <f>'Pay App 10'!O205+'Pay App 10'!P205</f>
        <v>0</v>
      </c>
      <c r="P205" s="45"/>
      <c r="Q205" s="66">
        <f>'Pay App 10'!Q205+N205+P205</f>
        <v>0</v>
      </c>
    </row>
    <row r="206" spans="1:17" ht="21" customHeight="1" x14ac:dyDescent="0.2">
      <c r="A206" s="141" t="s">
        <v>365</v>
      </c>
      <c r="B206" s="141"/>
      <c r="C206" s="141" t="s">
        <v>366</v>
      </c>
      <c r="D206" s="142"/>
      <c r="E206" s="52">
        <f>'Pay App 10'!E206</f>
        <v>0</v>
      </c>
      <c r="F206" s="45"/>
      <c r="G206" s="65">
        <f>'Pay App 10'!G206+F206</f>
        <v>0</v>
      </c>
      <c r="H206" s="188">
        <f>'Pay App 10'!K206</f>
        <v>0</v>
      </c>
      <c r="I206" s="189"/>
      <c r="J206" s="55"/>
      <c r="K206" s="33">
        <f t="shared" si="4"/>
        <v>0</v>
      </c>
      <c r="L206" s="68">
        <f t="shared" si="7"/>
        <v>0</v>
      </c>
      <c r="M206" s="66">
        <f t="shared" si="5"/>
        <v>0</v>
      </c>
      <c r="N206" s="32">
        <f t="shared" si="6"/>
        <v>0</v>
      </c>
      <c r="O206" s="52">
        <f>'Pay App 10'!O206+'Pay App 10'!P206</f>
        <v>0</v>
      </c>
      <c r="P206" s="45"/>
      <c r="Q206" s="66">
        <f>'Pay App 10'!Q206+N206+P206</f>
        <v>0</v>
      </c>
    </row>
    <row r="207" spans="1:17" ht="21" customHeight="1" x14ac:dyDescent="0.2">
      <c r="A207" s="149" t="s">
        <v>367</v>
      </c>
      <c r="B207" s="149"/>
      <c r="C207" s="149" t="s">
        <v>368</v>
      </c>
      <c r="D207" s="150"/>
      <c r="E207" s="52">
        <f>'Pay App 10'!E207</f>
        <v>0</v>
      </c>
      <c r="F207" s="45"/>
      <c r="G207" s="65">
        <f>'Pay App 10'!G207+F207</f>
        <v>0</v>
      </c>
      <c r="H207" s="188">
        <f>'Pay App 10'!K207</f>
        <v>0</v>
      </c>
      <c r="I207" s="189"/>
      <c r="J207" s="55"/>
      <c r="K207" s="33">
        <f t="shared" si="4"/>
        <v>0</v>
      </c>
      <c r="L207" s="68">
        <f t="shared" si="7"/>
        <v>0</v>
      </c>
      <c r="M207" s="66">
        <f t="shared" si="5"/>
        <v>0</v>
      </c>
      <c r="N207" s="32">
        <f t="shared" si="6"/>
        <v>0</v>
      </c>
      <c r="O207" s="52">
        <f>'Pay App 10'!O207+'Pay App 10'!P207</f>
        <v>0</v>
      </c>
      <c r="P207" s="45"/>
      <c r="Q207" s="66">
        <f>'Pay App 10'!Q207+N207+P207</f>
        <v>0</v>
      </c>
    </row>
    <row r="208" spans="1:17" ht="21" customHeight="1" x14ac:dyDescent="0.2">
      <c r="A208" s="141" t="s">
        <v>369</v>
      </c>
      <c r="B208" s="141"/>
      <c r="C208" s="141" t="s">
        <v>370</v>
      </c>
      <c r="D208" s="142"/>
      <c r="E208" s="52">
        <f>'Pay App 10'!E208</f>
        <v>0</v>
      </c>
      <c r="F208" s="45"/>
      <c r="G208" s="65">
        <f>'Pay App 10'!G208+F208</f>
        <v>0</v>
      </c>
      <c r="H208" s="188">
        <f>'Pay App 10'!K208</f>
        <v>0</v>
      </c>
      <c r="I208" s="189"/>
      <c r="J208" s="55"/>
      <c r="K208" s="33">
        <f t="shared" si="4"/>
        <v>0</v>
      </c>
      <c r="L208" s="68">
        <f t="shared" si="7"/>
        <v>0</v>
      </c>
      <c r="M208" s="66">
        <f t="shared" si="5"/>
        <v>0</v>
      </c>
      <c r="N208" s="32">
        <f t="shared" si="6"/>
        <v>0</v>
      </c>
      <c r="O208" s="52">
        <f>'Pay App 10'!O208+'Pay App 10'!P208</f>
        <v>0</v>
      </c>
      <c r="P208" s="45"/>
      <c r="Q208" s="66">
        <f>'Pay App 10'!Q208+N208+P208</f>
        <v>0</v>
      </c>
    </row>
    <row r="209" spans="1:17" ht="21" customHeight="1" x14ac:dyDescent="0.2">
      <c r="A209" s="149" t="s">
        <v>371</v>
      </c>
      <c r="B209" s="149"/>
      <c r="C209" s="149" t="s">
        <v>372</v>
      </c>
      <c r="D209" s="150"/>
      <c r="E209" s="52">
        <f>'Pay App 10'!E209</f>
        <v>0</v>
      </c>
      <c r="F209" s="45"/>
      <c r="G209" s="65">
        <f>'Pay App 10'!G209+F209</f>
        <v>0</v>
      </c>
      <c r="H209" s="188">
        <f>'Pay App 10'!K209</f>
        <v>0</v>
      </c>
      <c r="I209" s="189"/>
      <c r="J209" s="55"/>
      <c r="K209" s="33">
        <f t="shared" si="4"/>
        <v>0</v>
      </c>
      <c r="L209" s="68">
        <f t="shared" si="7"/>
        <v>0</v>
      </c>
      <c r="M209" s="66">
        <f t="shared" si="5"/>
        <v>0</v>
      </c>
      <c r="N209" s="32">
        <f t="shared" si="6"/>
        <v>0</v>
      </c>
      <c r="O209" s="52">
        <f>'Pay App 10'!O209+'Pay App 10'!P209</f>
        <v>0</v>
      </c>
      <c r="P209" s="45"/>
      <c r="Q209" s="66">
        <f>'Pay App 10'!Q209+N209+P209</f>
        <v>0</v>
      </c>
    </row>
    <row r="210" spans="1:17" ht="21" customHeight="1" x14ac:dyDescent="0.2">
      <c r="A210" s="149" t="s">
        <v>373</v>
      </c>
      <c r="B210" s="149"/>
      <c r="C210" s="151" t="s">
        <v>374</v>
      </c>
      <c r="D210" s="152"/>
      <c r="E210" s="52">
        <f>'Pay App 10'!E210</f>
        <v>0</v>
      </c>
      <c r="F210" s="45"/>
      <c r="G210" s="65">
        <f>'Pay App 10'!G210+F210</f>
        <v>0</v>
      </c>
      <c r="H210" s="188">
        <f>'Pay App 10'!K210</f>
        <v>0</v>
      </c>
      <c r="I210" s="189"/>
      <c r="J210" s="55"/>
      <c r="K210" s="33">
        <f t="shared" si="4"/>
        <v>0</v>
      </c>
      <c r="L210" s="68">
        <f t="shared" si="7"/>
        <v>0</v>
      </c>
      <c r="M210" s="66">
        <f t="shared" si="5"/>
        <v>0</v>
      </c>
      <c r="N210" s="32">
        <f t="shared" si="6"/>
        <v>0</v>
      </c>
      <c r="O210" s="52">
        <f>'Pay App 10'!O210+'Pay App 10'!P210</f>
        <v>0</v>
      </c>
      <c r="P210" s="45"/>
      <c r="Q210" s="66">
        <f>'Pay App 10'!Q210+N210+P210</f>
        <v>0</v>
      </c>
    </row>
    <row r="211" spans="1:17" ht="21" customHeight="1" x14ac:dyDescent="0.2">
      <c r="A211" s="149" t="s">
        <v>375</v>
      </c>
      <c r="B211" s="149"/>
      <c r="C211" s="149" t="s">
        <v>376</v>
      </c>
      <c r="D211" s="150"/>
      <c r="E211" s="52">
        <f>'Pay App 10'!E211</f>
        <v>0</v>
      </c>
      <c r="F211" s="45"/>
      <c r="G211" s="65">
        <f>'Pay App 10'!G211+F211</f>
        <v>0</v>
      </c>
      <c r="H211" s="188">
        <f>'Pay App 10'!K211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10'!O211+'Pay App 10'!P211</f>
        <v>0</v>
      </c>
      <c r="P211" s="45"/>
      <c r="Q211" s="66">
        <f>'Pay App 10'!Q211+N211+P211</f>
        <v>0</v>
      </c>
    </row>
    <row r="212" spans="1:17" ht="21" customHeight="1" x14ac:dyDescent="0.2">
      <c r="A212" s="149" t="s">
        <v>377</v>
      </c>
      <c r="B212" s="149"/>
      <c r="C212" s="151" t="s">
        <v>378</v>
      </c>
      <c r="D212" s="152"/>
      <c r="E212" s="52">
        <f>'Pay App 10'!E212</f>
        <v>0</v>
      </c>
      <c r="F212" s="45"/>
      <c r="G212" s="65">
        <f>'Pay App 10'!G212+F212</f>
        <v>0</v>
      </c>
      <c r="H212" s="188">
        <f>'Pay App 10'!K212</f>
        <v>0</v>
      </c>
      <c r="I212" s="189"/>
      <c r="J212" s="55"/>
      <c r="K212" s="33">
        <f t="shared" si="8"/>
        <v>0</v>
      </c>
      <c r="L212" s="68">
        <f t="shared" ref="L212:L241" si="11">IF(ISERROR(K212/G212),0,K212/G212)</f>
        <v>0</v>
      </c>
      <c r="M212" s="66">
        <f t="shared" si="9"/>
        <v>0</v>
      </c>
      <c r="N212" s="32">
        <f t="shared" si="10"/>
        <v>0</v>
      </c>
      <c r="O212" s="52">
        <f>'Pay App 10'!O212+'Pay App 10'!P212</f>
        <v>0</v>
      </c>
      <c r="P212" s="45"/>
      <c r="Q212" s="66">
        <f>'Pay App 10'!Q212+N212+P212</f>
        <v>0</v>
      </c>
    </row>
    <row r="213" spans="1:17" ht="21" customHeight="1" x14ac:dyDescent="0.2">
      <c r="A213" s="141" t="s">
        <v>379</v>
      </c>
      <c r="B213" s="141"/>
      <c r="C213" s="141" t="s">
        <v>380</v>
      </c>
      <c r="D213" s="142"/>
      <c r="E213" s="52">
        <f>'Pay App 10'!E213</f>
        <v>0</v>
      </c>
      <c r="F213" s="45"/>
      <c r="G213" s="65">
        <f>'Pay App 10'!G213+F213</f>
        <v>0</v>
      </c>
      <c r="H213" s="188">
        <f>'Pay App 10'!K213</f>
        <v>0</v>
      </c>
      <c r="I213" s="189"/>
      <c r="J213" s="55"/>
      <c r="K213" s="33">
        <f t="shared" si="8"/>
        <v>0</v>
      </c>
      <c r="L213" s="68">
        <f t="shared" si="11"/>
        <v>0</v>
      </c>
      <c r="M213" s="66">
        <f t="shared" si="9"/>
        <v>0</v>
      </c>
      <c r="N213" s="32">
        <f t="shared" si="10"/>
        <v>0</v>
      </c>
      <c r="O213" s="52">
        <f>'Pay App 10'!O213+'Pay App 10'!P213</f>
        <v>0</v>
      </c>
      <c r="P213" s="45"/>
      <c r="Q213" s="66">
        <f>'Pay App 10'!Q213+N213+P213</f>
        <v>0</v>
      </c>
    </row>
    <row r="214" spans="1:17" ht="21" customHeight="1" x14ac:dyDescent="0.2">
      <c r="A214" s="149" t="s">
        <v>381</v>
      </c>
      <c r="B214" s="149"/>
      <c r="C214" s="151" t="s">
        <v>382</v>
      </c>
      <c r="D214" s="152"/>
      <c r="E214" s="52">
        <f>'Pay App 10'!E214</f>
        <v>0</v>
      </c>
      <c r="F214" s="45"/>
      <c r="G214" s="65">
        <f>'Pay App 10'!G214+F214</f>
        <v>0</v>
      </c>
      <c r="H214" s="188">
        <f>'Pay App 10'!K214</f>
        <v>0</v>
      </c>
      <c r="I214" s="189"/>
      <c r="J214" s="55"/>
      <c r="K214" s="33">
        <f t="shared" si="8"/>
        <v>0</v>
      </c>
      <c r="L214" s="68">
        <f t="shared" si="11"/>
        <v>0</v>
      </c>
      <c r="M214" s="66">
        <f t="shared" si="9"/>
        <v>0</v>
      </c>
      <c r="N214" s="32">
        <f t="shared" si="10"/>
        <v>0</v>
      </c>
      <c r="O214" s="52">
        <f>'Pay App 10'!O214+'Pay App 10'!P214</f>
        <v>0</v>
      </c>
      <c r="P214" s="45"/>
      <c r="Q214" s="66">
        <f>'Pay App 10'!Q214+N214+P214</f>
        <v>0</v>
      </c>
    </row>
    <row r="215" spans="1:17" ht="21" customHeight="1" x14ac:dyDescent="0.2">
      <c r="A215" s="149" t="s">
        <v>383</v>
      </c>
      <c r="B215" s="149"/>
      <c r="C215" s="149" t="s">
        <v>384</v>
      </c>
      <c r="D215" s="150"/>
      <c r="E215" s="52">
        <f>'Pay App 10'!E215</f>
        <v>0</v>
      </c>
      <c r="F215" s="45"/>
      <c r="G215" s="65">
        <f>'Pay App 10'!G215+F215</f>
        <v>0</v>
      </c>
      <c r="H215" s="188">
        <f>'Pay App 10'!K215</f>
        <v>0</v>
      </c>
      <c r="I215" s="189"/>
      <c r="J215" s="55"/>
      <c r="K215" s="33">
        <f t="shared" si="8"/>
        <v>0</v>
      </c>
      <c r="L215" s="68">
        <f t="shared" si="11"/>
        <v>0</v>
      </c>
      <c r="M215" s="66">
        <f t="shared" si="9"/>
        <v>0</v>
      </c>
      <c r="N215" s="32">
        <f t="shared" si="10"/>
        <v>0</v>
      </c>
      <c r="O215" s="52">
        <f>'Pay App 10'!O215+'Pay App 10'!P215</f>
        <v>0</v>
      </c>
      <c r="P215" s="45"/>
      <c r="Q215" s="66">
        <f>'Pay App 10'!Q215+N215+P215</f>
        <v>0</v>
      </c>
    </row>
    <row r="216" spans="1:17" ht="21" customHeight="1" x14ac:dyDescent="0.2">
      <c r="A216" s="149" t="s">
        <v>385</v>
      </c>
      <c r="B216" s="149"/>
      <c r="C216" s="149" t="s">
        <v>386</v>
      </c>
      <c r="D216" s="150"/>
      <c r="E216" s="52">
        <f>'Pay App 10'!E216</f>
        <v>0</v>
      </c>
      <c r="F216" s="45"/>
      <c r="G216" s="65">
        <f>'Pay App 10'!G216+F216</f>
        <v>0</v>
      </c>
      <c r="H216" s="188">
        <f>'Pay App 10'!K216</f>
        <v>0</v>
      </c>
      <c r="I216" s="189"/>
      <c r="J216" s="55"/>
      <c r="K216" s="33">
        <f t="shared" si="8"/>
        <v>0</v>
      </c>
      <c r="L216" s="68">
        <f t="shared" si="11"/>
        <v>0</v>
      </c>
      <c r="M216" s="66">
        <f t="shared" si="9"/>
        <v>0</v>
      </c>
      <c r="N216" s="32">
        <f t="shared" si="10"/>
        <v>0</v>
      </c>
      <c r="O216" s="52">
        <f>'Pay App 10'!O216+'Pay App 10'!P216</f>
        <v>0</v>
      </c>
      <c r="P216" s="45"/>
      <c r="Q216" s="66">
        <f>'Pay App 10'!Q216+N216+P216</f>
        <v>0</v>
      </c>
    </row>
    <row r="217" spans="1:17" ht="21" customHeight="1" x14ac:dyDescent="0.2">
      <c r="A217" s="149" t="s">
        <v>387</v>
      </c>
      <c r="B217" s="149"/>
      <c r="C217" s="149" t="s">
        <v>388</v>
      </c>
      <c r="D217" s="150"/>
      <c r="E217" s="52">
        <f>'Pay App 10'!E217</f>
        <v>0</v>
      </c>
      <c r="F217" s="45"/>
      <c r="G217" s="65">
        <f>'Pay App 10'!G217+F217</f>
        <v>0</v>
      </c>
      <c r="H217" s="188">
        <f>'Pay App 10'!K217</f>
        <v>0</v>
      </c>
      <c r="I217" s="189"/>
      <c r="J217" s="55"/>
      <c r="K217" s="33">
        <f t="shared" si="8"/>
        <v>0</v>
      </c>
      <c r="L217" s="68">
        <f t="shared" si="11"/>
        <v>0</v>
      </c>
      <c r="M217" s="66">
        <f>G217-K217</f>
        <v>0</v>
      </c>
      <c r="N217" s="32">
        <f t="shared" si="10"/>
        <v>0</v>
      </c>
      <c r="O217" s="52">
        <f>'Pay App 10'!O217+'Pay App 10'!P217</f>
        <v>0</v>
      </c>
      <c r="P217" s="45"/>
      <c r="Q217" s="66">
        <f>'Pay App 10'!Q217+N217+P217</f>
        <v>0</v>
      </c>
    </row>
    <row r="218" spans="1:17" ht="21" customHeight="1" x14ac:dyDescent="0.2">
      <c r="A218" s="149" t="s">
        <v>389</v>
      </c>
      <c r="B218" s="149"/>
      <c r="C218" s="151" t="s">
        <v>390</v>
      </c>
      <c r="D218" s="152"/>
      <c r="E218" s="52">
        <f>'Pay App 10'!E218</f>
        <v>0</v>
      </c>
      <c r="F218" s="45"/>
      <c r="G218" s="65">
        <f>'Pay App 10'!G218+F218</f>
        <v>0</v>
      </c>
      <c r="H218" s="188">
        <f>'Pay App 10'!K218</f>
        <v>0</v>
      </c>
      <c r="I218" s="189"/>
      <c r="J218" s="55"/>
      <c r="K218" s="33">
        <f t="shared" si="8"/>
        <v>0</v>
      </c>
      <c r="L218" s="68">
        <f t="shared" si="11"/>
        <v>0</v>
      </c>
      <c r="M218" s="66">
        <f t="shared" si="9"/>
        <v>0</v>
      </c>
      <c r="N218" s="32">
        <f t="shared" si="10"/>
        <v>0</v>
      </c>
      <c r="O218" s="52">
        <f>'Pay App 10'!O218+'Pay App 10'!P218</f>
        <v>0</v>
      </c>
      <c r="P218" s="45"/>
      <c r="Q218" s="66">
        <f>'Pay App 10'!Q218+N218+P218</f>
        <v>0</v>
      </c>
    </row>
    <row r="219" spans="1:17" ht="21" customHeight="1" x14ac:dyDescent="0.2">
      <c r="A219" s="141" t="s">
        <v>391</v>
      </c>
      <c r="B219" s="141"/>
      <c r="C219" s="141" t="s">
        <v>392</v>
      </c>
      <c r="D219" s="142"/>
      <c r="E219" s="52">
        <f>'Pay App 10'!E219</f>
        <v>0</v>
      </c>
      <c r="F219" s="45"/>
      <c r="G219" s="65">
        <f>'Pay App 10'!G219+F219</f>
        <v>0</v>
      </c>
      <c r="H219" s="188">
        <f>'Pay App 10'!K219</f>
        <v>0</v>
      </c>
      <c r="I219" s="189"/>
      <c r="J219" s="55"/>
      <c r="K219" s="33">
        <f t="shared" si="8"/>
        <v>0</v>
      </c>
      <c r="L219" s="68">
        <f t="shared" si="11"/>
        <v>0</v>
      </c>
      <c r="M219" s="66">
        <f t="shared" si="9"/>
        <v>0</v>
      </c>
      <c r="N219" s="32">
        <f t="shared" si="10"/>
        <v>0</v>
      </c>
      <c r="O219" s="52">
        <f>'Pay App 10'!O219+'Pay App 10'!P219</f>
        <v>0</v>
      </c>
      <c r="P219" s="45"/>
      <c r="Q219" s="66">
        <f>'Pay App 10'!Q219+N219+P219</f>
        <v>0</v>
      </c>
    </row>
    <row r="220" spans="1:17" ht="21" customHeight="1" x14ac:dyDescent="0.2">
      <c r="A220" s="149" t="s">
        <v>393</v>
      </c>
      <c r="B220" s="149"/>
      <c r="C220" s="149" t="s">
        <v>394</v>
      </c>
      <c r="D220" s="150"/>
      <c r="E220" s="52">
        <f>'Pay App 10'!E220</f>
        <v>0</v>
      </c>
      <c r="F220" s="45"/>
      <c r="G220" s="65">
        <f>'Pay App 10'!G220+F220</f>
        <v>0</v>
      </c>
      <c r="H220" s="188">
        <f>'Pay App 10'!K220</f>
        <v>0</v>
      </c>
      <c r="I220" s="189"/>
      <c r="J220" s="55"/>
      <c r="K220" s="33">
        <f t="shared" si="8"/>
        <v>0</v>
      </c>
      <c r="L220" s="68">
        <f t="shared" si="11"/>
        <v>0</v>
      </c>
      <c r="M220" s="66">
        <f t="shared" si="9"/>
        <v>0</v>
      </c>
      <c r="N220" s="32">
        <f t="shared" si="10"/>
        <v>0</v>
      </c>
      <c r="O220" s="52">
        <f>'Pay App 10'!O220+'Pay App 10'!P220</f>
        <v>0</v>
      </c>
      <c r="P220" s="45"/>
      <c r="Q220" s="66">
        <f>'Pay App 10'!Q220+N220+P220</f>
        <v>0</v>
      </c>
    </row>
    <row r="221" spans="1:17" ht="21" customHeight="1" x14ac:dyDescent="0.2">
      <c r="A221" s="141" t="s">
        <v>395</v>
      </c>
      <c r="B221" s="141"/>
      <c r="C221" s="141" t="s">
        <v>396</v>
      </c>
      <c r="D221" s="142"/>
      <c r="E221" s="52">
        <f>'Pay App 10'!E221</f>
        <v>0</v>
      </c>
      <c r="F221" s="45"/>
      <c r="G221" s="65">
        <f>'Pay App 10'!G221+F221</f>
        <v>0</v>
      </c>
      <c r="H221" s="188">
        <f>'Pay App 10'!K221</f>
        <v>0</v>
      </c>
      <c r="I221" s="189"/>
      <c r="J221" s="55"/>
      <c r="K221" s="33">
        <f t="shared" si="8"/>
        <v>0</v>
      </c>
      <c r="L221" s="68">
        <f t="shared" si="11"/>
        <v>0</v>
      </c>
      <c r="M221" s="66">
        <f t="shared" si="9"/>
        <v>0</v>
      </c>
      <c r="N221" s="32">
        <f t="shared" si="10"/>
        <v>0</v>
      </c>
      <c r="O221" s="52">
        <f>'Pay App 10'!O221+'Pay App 10'!P221</f>
        <v>0</v>
      </c>
      <c r="P221" s="45"/>
      <c r="Q221" s="66">
        <f>'Pay App 10'!Q221+N221+P221</f>
        <v>0</v>
      </c>
    </row>
    <row r="222" spans="1:17" ht="21" customHeight="1" x14ac:dyDescent="0.2">
      <c r="A222" s="149" t="s">
        <v>397</v>
      </c>
      <c r="B222" s="149"/>
      <c r="C222" s="149" t="s">
        <v>398</v>
      </c>
      <c r="D222" s="150"/>
      <c r="E222" s="52">
        <f>'Pay App 10'!E222</f>
        <v>0</v>
      </c>
      <c r="F222" s="45"/>
      <c r="G222" s="65">
        <f>'Pay App 10'!G222+F222</f>
        <v>0</v>
      </c>
      <c r="H222" s="188">
        <f>'Pay App 10'!K222</f>
        <v>0</v>
      </c>
      <c r="I222" s="189"/>
      <c r="J222" s="55"/>
      <c r="K222" s="33">
        <f t="shared" si="8"/>
        <v>0</v>
      </c>
      <c r="L222" s="68">
        <f t="shared" si="11"/>
        <v>0</v>
      </c>
      <c r="M222" s="66">
        <f t="shared" si="9"/>
        <v>0</v>
      </c>
      <c r="N222" s="32">
        <f t="shared" si="10"/>
        <v>0</v>
      </c>
      <c r="O222" s="52">
        <f>'Pay App 10'!O222+'Pay App 10'!P222</f>
        <v>0</v>
      </c>
      <c r="P222" s="45"/>
      <c r="Q222" s="66">
        <f>'Pay App 10'!Q222+N222+P222</f>
        <v>0</v>
      </c>
    </row>
    <row r="223" spans="1:17" ht="21" customHeight="1" x14ac:dyDescent="0.2">
      <c r="A223" s="149" t="s">
        <v>399</v>
      </c>
      <c r="B223" s="149"/>
      <c r="C223" s="149" t="s">
        <v>400</v>
      </c>
      <c r="D223" s="150"/>
      <c r="E223" s="52">
        <f>'Pay App 10'!E223</f>
        <v>0</v>
      </c>
      <c r="F223" s="45"/>
      <c r="G223" s="65">
        <f>'Pay App 10'!G223+F223</f>
        <v>0</v>
      </c>
      <c r="H223" s="188">
        <f>'Pay App 10'!K223</f>
        <v>0</v>
      </c>
      <c r="I223" s="189"/>
      <c r="J223" s="55"/>
      <c r="K223" s="33">
        <f t="shared" si="8"/>
        <v>0</v>
      </c>
      <c r="L223" s="68">
        <f t="shared" si="11"/>
        <v>0</v>
      </c>
      <c r="M223" s="66">
        <f t="shared" si="9"/>
        <v>0</v>
      </c>
      <c r="N223" s="32">
        <f t="shared" si="10"/>
        <v>0</v>
      </c>
      <c r="O223" s="52">
        <f>'Pay App 10'!O223+'Pay App 10'!P223</f>
        <v>0</v>
      </c>
      <c r="P223" s="45"/>
      <c r="Q223" s="66">
        <f>'Pay App 10'!Q223+N223+P223</f>
        <v>0</v>
      </c>
    </row>
    <row r="224" spans="1:17" ht="21" customHeight="1" x14ac:dyDescent="0.2">
      <c r="A224" s="149" t="s">
        <v>401</v>
      </c>
      <c r="B224" s="149"/>
      <c r="C224" s="149" t="s">
        <v>402</v>
      </c>
      <c r="D224" s="150"/>
      <c r="E224" s="52">
        <f>'Pay App 10'!E224</f>
        <v>0</v>
      </c>
      <c r="F224" s="45"/>
      <c r="G224" s="65">
        <f>'Pay App 10'!G224+F224</f>
        <v>0</v>
      </c>
      <c r="H224" s="188">
        <f>'Pay App 10'!K224</f>
        <v>0</v>
      </c>
      <c r="I224" s="189"/>
      <c r="J224" s="55"/>
      <c r="K224" s="33">
        <f t="shared" si="8"/>
        <v>0</v>
      </c>
      <c r="L224" s="68">
        <f t="shared" si="11"/>
        <v>0</v>
      </c>
      <c r="M224" s="66">
        <f t="shared" si="9"/>
        <v>0</v>
      </c>
      <c r="N224" s="32">
        <f t="shared" si="10"/>
        <v>0</v>
      </c>
      <c r="O224" s="52">
        <f>'Pay App 10'!O224+'Pay App 10'!P224</f>
        <v>0</v>
      </c>
      <c r="P224" s="45"/>
      <c r="Q224" s="66">
        <f>'Pay App 10'!Q224+N224+P224</f>
        <v>0</v>
      </c>
    </row>
    <row r="225" spans="1:17" ht="21" customHeight="1" x14ac:dyDescent="0.2">
      <c r="A225" s="149" t="s">
        <v>403</v>
      </c>
      <c r="B225" s="149"/>
      <c r="C225" s="149" t="s">
        <v>404</v>
      </c>
      <c r="D225" s="150"/>
      <c r="E225" s="52">
        <f>'Pay App 10'!E225</f>
        <v>0</v>
      </c>
      <c r="F225" s="45"/>
      <c r="G225" s="65">
        <f>'Pay App 10'!G225+F225</f>
        <v>0</v>
      </c>
      <c r="H225" s="188">
        <f>'Pay App 10'!K225</f>
        <v>0</v>
      </c>
      <c r="I225" s="189"/>
      <c r="J225" s="55"/>
      <c r="K225" s="33">
        <f t="shared" si="8"/>
        <v>0</v>
      </c>
      <c r="L225" s="68">
        <f t="shared" si="11"/>
        <v>0</v>
      </c>
      <c r="M225" s="66">
        <f t="shared" si="9"/>
        <v>0</v>
      </c>
      <c r="N225" s="32">
        <f t="shared" si="10"/>
        <v>0</v>
      </c>
      <c r="O225" s="52">
        <f>'Pay App 10'!O225+'Pay App 10'!P225</f>
        <v>0</v>
      </c>
      <c r="P225" s="45"/>
      <c r="Q225" s="66">
        <f>'Pay App 10'!Q225+N225+P225</f>
        <v>0</v>
      </c>
    </row>
    <row r="226" spans="1:17" ht="21" customHeight="1" x14ac:dyDescent="0.2">
      <c r="A226" s="141" t="s">
        <v>405</v>
      </c>
      <c r="B226" s="141"/>
      <c r="C226" s="141" t="s">
        <v>406</v>
      </c>
      <c r="D226" s="142"/>
      <c r="E226" s="52">
        <f>'Pay App 10'!E226</f>
        <v>0</v>
      </c>
      <c r="F226" s="45"/>
      <c r="G226" s="65">
        <f>'Pay App 10'!G226+F226</f>
        <v>0</v>
      </c>
      <c r="H226" s="188">
        <f>'Pay App 10'!K226</f>
        <v>0</v>
      </c>
      <c r="I226" s="189"/>
      <c r="J226" s="55"/>
      <c r="K226" s="33">
        <f t="shared" si="8"/>
        <v>0</v>
      </c>
      <c r="L226" s="68">
        <f t="shared" si="11"/>
        <v>0</v>
      </c>
      <c r="M226" s="66">
        <f t="shared" si="9"/>
        <v>0</v>
      </c>
      <c r="N226" s="32">
        <f t="shared" si="10"/>
        <v>0</v>
      </c>
      <c r="O226" s="52">
        <f>'Pay App 10'!O226+'Pay App 10'!P226</f>
        <v>0</v>
      </c>
      <c r="P226" s="45"/>
      <c r="Q226" s="66">
        <f>'Pay App 10'!Q226+N226+P226</f>
        <v>0</v>
      </c>
    </row>
    <row r="227" spans="1:17" ht="21" customHeight="1" x14ac:dyDescent="0.2">
      <c r="A227" s="149" t="s">
        <v>407</v>
      </c>
      <c r="B227" s="149"/>
      <c r="C227" s="149" t="s">
        <v>408</v>
      </c>
      <c r="D227" s="150"/>
      <c r="E227" s="52">
        <f>'Pay App 10'!E227</f>
        <v>0</v>
      </c>
      <c r="F227" s="45"/>
      <c r="G227" s="65">
        <f>'Pay App 10'!G227+F227</f>
        <v>0</v>
      </c>
      <c r="H227" s="188">
        <f>'Pay App 10'!K227</f>
        <v>0</v>
      </c>
      <c r="I227" s="189"/>
      <c r="J227" s="55"/>
      <c r="K227" s="33">
        <f t="shared" si="8"/>
        <v>0</v>
      </c>
      <c r="L227" s="68">
        <f t="shared" si="11"/>
        <v>0</v>
      </c>
      <c r="M227" s="66">
        <f t="shared" si="9"/>
        <v>0</v>
      </c>
      <c r="N227" s="32">
        <f t="shared" si="10"/>
        <v>0</v>
      </c>
      <c r="O227" s="52">
        <f>'Pay App 10'!O227+'Pay App 10'!P227</f>
        <v>0</v>
      </c>
      <c r="P227" s="45"/>
      <c r="Q227" s="66">
        <f>'Pay App 10'!Q227+N227+P227</f>
        <v>0</v>
      </c>
    </row>
    <row r="228" spans="1:17" ht="21" customHeight="1" x14ac:dyDescent="0.2">
      <c r="A228" s="149" t="s">
        <v>409</v>
      </c>
      <c r="B228" s="149"/>
      <c r="C228" s="149" t="s">
        <v>410</v>
      </c>
      <c r="D228" s="150"/>
      <c r="E228" s="52">
        <f>'Pay App 10'!E228</f>
        <v>0</v>
      </c>
      <c r="F228" s="45"/>
      <c r="G228" s="65">
        <f>'Pay App 10'!G228+F228</f>
        <v>0</v>
      </c>
      <c r="H228" s="188">
        <f>'Pay App 10'!K228</f>
        <v>0</v>
      </c>
      <c r="I228" s="189"/>
      <c r="J228" s="55"/>
      <c r="K228" s="33">
        <f t="shared" si="8"/>
        <v>0</v>
      </c>
      <c r="L228" s="68">
        <f t="shared" si="11"/>
        <v>0</v>
      </c>
      <c r="M228" s="66">
        <f t="shared" si="9"/>
        <v>0</v>
      </c>
      <c r="N228" s="32">
        <f t="shared" si="10"/>
        <v>0</v>
      </c>
      <c r="O228" s="52">
        <f>'Pay App 10'!O228+'Pay App 10'!P228</f>
        <v>0</v>
      </c>
      <c r="P228" s="45"/>
      <c r="Q228" s="66">
        <f>'Pay App 10'!Q228+N228+P228</f>
        <v>0</v>
      </c>
    </row>
    <row r="229" spans="1:17" ht="21" customHeight="1" x14ac:dyDescent="0.2">
      <c r="A229" s="149" t="s">
        <v>411</v>
      </c>
      <c r="B229" s="149"/>
      <c r="C229" s="149" t="s">
        <v>412</v>
      </c>
      <c r="D229" s="150"/>
      <c r="E229" s="52">
        <f>'Pay App 10'!E229</f>
        <v>0</v>
      </c>
      <c r="F229" s="45"/>
      <c r="G229" s="65">
        <f>'Pay App 10'!G229+F229</f>
        <v>0</v>
      </c>
      <c r="H229" s="188">
        <f>'Pay App 10'!K229</f>
        <v>0</v>
      </c>
      <c r="I229" s="189"/>
      <c r="J229" s="55"/>
      <c r="K229" s="33">
        <f t="shared" si="8"/>
        <v>0</v>
      </c>
      <c r="L229" s="68">
        <f t="shared" si="11"/>
        <v>0</v>
      </c>
      <c r="M229" s="66">
        <f t="shared" si="9"/>
        <v>0</v>
      </c>
      <c r="N229" s="32">
        <f t="shared" si="10"/>
        <v>0</v>
      </c>
      <c r="O229" s="52">
        <f>'Pay App 10'!O229+'Pay App 10'!P229</f>
        <v>0</v>
      </c>
      <c r="P229" s="45"/>
      <c r="Q229" s="66">
        <f>'Pay App 10'!Q229+N229+P229</f>
        <v>0</v>
      </c>
    </row>
    <row r="230" spans="1:17" ht="21" customHeight="1" x14ac:dyDescent="0.2">
      <c r="A230" s="149" t="s">
        <v>413</v>
      </c>
      <c r="B230" s="149"/>
      <c r="C230" s="149" t="s">
        <v>414</v>
      </c>
      <c r="D230" s="150"/>
      <c r="E230" s="52">
        <f>'Pay App 10'!E230</f>
        <v>0</v>
      </c>
      <c r="F230" s="45"/>
      <c r="G230" s="65">
        <f>'Pay App 10'!G230+F230</f>
        <v>0</v>
      </c>
      <c r="H230" s="188">
        <f>'Pay App 10'!K230</f>
        <v>0</v>
      </c>
      <c r="I230" s="189"/>
      <c r="J230" s="55"/>
      <c r="K230" s="33">
        <f t="shared" si="8"/>
        <v>0</v>
      </c>
      <c r="L230" s="68">
        <f t="shared" si="11"/>
        <v>0</v>
      </c>
      <c r="M230" s="66">
        <f t="shared" si="9"/>
        <v>0</v>
      </c>
      <c r="N230" s="32">
        <f t="shared" si="10"/>
        <v>0</v>
      </c>
      <c r="O230" s="52">
        <f>'Pay App 10'!O230+'Pay App 10'!P230</f>
        <v>0</v>
      </c>
      <c r="P230" s="45"/>
      <c r="Q230" s="66">
        <f>'Pay App 10'!Q230+N230+P230</f>
        <v>0</v>
      </c>
    </row>
    <row r="231" spans="1:17" ht="21" customHeight="1" x14ac:dyDescent="0.2">
      <c r="A231" s="149" t="s">
        <v>415</v>
      </c>
      <c r="B231" s="149"/>
      <c r="C231" s="149" t="s">
        <v>416</v>
      </c>
      <c r="D231" s="150"/>
      <c r="E231" s="52">
        <f>'Pay App 10'!E231</f>
        <v>0</v>
      </c>
      <c r="F231" s="45"/>
      <c r="G231" s="65">
        <f>'Pay App 10'!G231+F231</f>
        <v>0</v>
      </c>
      <c r="H231" s="188">
        <f>'Pay App 10'!K231</f>
        <v>0</v>
      </c>
      <c r="I231" s="189"/>
      <c r="J231" s="55"/>
      <c r="K231" s="33">
        <f t="shared" si="8"/>
        <v>0</v>
      </c>
      <c r="L231" s="68">
        <f t="shared" si="11"/>
        <v>0</v>
      </c>
      <c r="M231" s="66">
        <f t="shared" si="9"/>
        <v>0</v>
      </c>
      <c r="N231" s="32">
        <f t="shared" si="10"/>
        <v>0</v>
      </c>
      <c r="O231" s="52">
        <f>'Pay App 10'!O231+'Pay App 10'!P231</f>
        <v>0</v>
      </c>
      <c r="P231" s="45"/>
      <c r="Q231" s="66">
        <f>'Pay App 10'!Q231+N231+P231</f>
        <v>0</v>
      </c>
    </row>
    <row r="232" spans="1:17" ht="21" customHeight="1" x14ac:dyDescent="0.2">
      <c r="A232" s="141" t="s">
        <v>417</v>
      </c>
      <c r="B232" s="141"/>
      <c r="C232" s="141" t="s">
        <v>418</v>
      </c>
      <c r="D232" s="142"/>
      <c r="E232" s="52">
        <f>'Pay App 10'!E232</f>
        <v>0</v>
      </c>
      <c r="F232" s="45"/>
      <c r="G232" s="65">
        <f>'Pay App 10'!G232+F232</f>
        <v>0</v>
      </c>
      <c r="H232" s="188">
        <f>'Pay App 10'!K232</f>
        <v>0</v>
      </c>
      <c r="I232" s="189"/>
      <c r="J232" s="55"/>
      <c r="K232" s="33">
        <f t="shared" si="8"/>
        <v>0</v>
      </c>
      <c r="L232" s="68">
        <f t="shared" si="11"/>
        <v>0</v>
      </c>
      <c r="M232" s="66">
        <f t="shared" si="9"/>
        <v>0</v>
      </c>
      <c r="N232" s="32">
        <f t="shared" si="10"/>
        <v>0</v>
      </c>
      <c r="O232" s="52">
        <f>'Pay App 10'!O232+'Pay App 10'!P232</f>
        <v>0</v>
      </c>
      <c r="P232" s="45"/>
      <c r="Q232" s="66">
        <f>'Pay App 10'!Q232+N232+P232</f>
        <v>0</v>
      </c>
    </row>
    <row r="233" spans="1:17" ht="21" customHeight="1" x14ac:dyDescent="0.2">
      <c r="A233" s="149" t="s">
        <v>419</v>
      </c>
      <c r="B233" s="149"/>
      <c r="C233" s="149" t="s">
        <v>420</v>
      </c>
      <c r="D233" s="150"/>
      <c r="E233" s="52">
        <f>'Pay App 10'!E233</f>
        <v>0</v>
      </c>
      <c r="F233" s="45"/>
      <c r="G233" s="65">
        <f>'Pay App 10'!G233+F233</f>
        <v>0</v>
      </c>
      <c r="H233" s="188">
        <f>'Pay App 10'!K233</f>
        <v>0</v>
      </c>
      <c r="I233" s="189"/>
      <c r="J233" s="55"/>
      <c r="K233" s="33">
        <f t="shared" si="8"/>
        <v>0</v>
      </c>
      <c r="L233" s="68">
        <f t="shared" si="11"/>
        <v>0</v>
      </c>
      <c r="M233" s="66">
        <f t="shared" si="9"/>
        <v>0</v>
      </c>
      <c r="N233" s="32">
        <f t="shared" si="10"/>
        <v>0</v>
      </c>
      <c r="O233" s="52">
        <f>'Pay App 10'!O233+'Pay App 10'!P233</f>
        <v>0</v>
      </c>
      <c r="P233" s="45"/>
      <c r="Q233" s="66">
        <f>'Pay App 10'!Q233+N233+P233</f>
        <v>0</v>
      </c>
    </row>
    <row r="234" spans="1:17" ht="21" customHeight="1" x14ac:dyDescent="0.2">
      <c r="A234" s="149" t="s">
        <v>421</v>
      </c>
      <c r="B234" s="149"/>
      <c r="C234" s="149" t="s">
        <v>422</v>
      </c>
      <c r="D234" s="150"/>
      <c r="E234" s="52">
        <f>'Pay App 10'!E234</f>
        <v>0</v>
      </c>
      <c r="F234" s="45"/>
      <c r="G234" s="65">
        <f>'Pay App 10'!G234+F234</f>
        <v>0</v>
      </c>
      <c r="H234" s="188">
        <f>'Pay App 10'!K234</f>
        <v>0</v>
      </c>
      <c r="I234" s="189"/>
      <c r="J234" s="55"/>
      <c r="K234" s="33">
        <f t="shared" si="8"/>
        <v>0</v>
      </c>
      <c r="L234" s="68">
        <f t="shared" si="11"/>
        <v>0</v>
      </c>
      <c r="M234" s="66">
        <f t="shared" si="9"/>
        <v>0</v>
      </c>
      <c r="N234" s="32">
        <f t="shared" si="10"/>
        <v>0</v>
      </c>
      <c r="O234" s="52">
        <f>'Pay App 10'!O234+'Pay App 10'!P234</f>
        <v>0</v>
      </c>
      <c r="P234" s="45"/>
      <c r="Q234" s="66">
        <f>'Pay App 10'!Q234+N234+P234</f>
        <v>0</v>
      </c>
    </row>
    <row r="235" spans="1:17" ht="21" customHeight="1" x14ac:dyDescent="0.2">
      <c r="A235" s="149" t="s">
        <v>423</v>
      </c>
      <c r="B235" s="149"/>
      <c r="C235" s="149" t="s">
        <v>424</v>
      </c>
      <c r="D235" s="150"/>
      <c r="E235" s="52">
        <f>'Pay App 10'!E235</f>
        <v>0</v>
      </c>
      <c r="F235" s="45"/>
      <c r="G235" s="65">
        <f>'Pay App 10'!G235+F235</f>
        <v>0</v>
      </c>
      <c r="H235" s="188">
        <f>'Pay App 10'!K235</f>
        <v>0</v>
      </c>
      <c r="I235" s="189"/>
      <c r="J235" s="55"/>
      <c r="K235" s="33">
        <f t="shared" si="8"/>
        <v>0</v>
      </c>
      <c r="L235" s="68">
        <f t="shared" si="11"/>
        <v>0</v>
      </c>
      <c r="M235" s="66">
        <f t="shared" si="9"/>
        <v>0</v>
      </c>
      <c r="N235" s="32">
        <f t="shared" si="10"/>
        <v>0</v>
      </c>
      <c r="O235" s="52">
        <f>'Pay App 10'!O235+'Pay App 10'!P235</f>
        <v>0</v>
      </c>
      <c r="P235" s="45"/>
      <c r="Q235" s="66">
        <f>'Pay App 10'!Q235+N235+P235</f>
        <v>0</v>
      </c>
    </row>
    <row r="236" spans="1:17" ht="21" customHeight="1" x14ac:dyDescent="0.2">
      <c r="A236" s="149" t="s">
        <v>425</v>
      </c>
      <c r="B236" s="149"/>
      <c r="C236" s="149" t="s">
        <v>426</v>
      </c>
      <c r="D236" s="150"/>
      <c r="E236" s="52">
        <f>'Pay App 10'!E236</f>
        <v>0</v>
      </c>
      <c r="F236" s="45"/>
      <c r="G236" s="65">
        <f>'Pay App 10'!G236+F236</f>
        <v>0</v>
      </c>
      <c r="H236" s="188">
        <f>'Pay App 10'!K236</f>
        <v>0</v>
      </c>
      <c r="I236" s="189"/>
      <c r="J236" s="55"/>
      <c r="K236" s="33">
        <f t="shared" si="8"/>
        <v>0</v>
      </c>
      <c r="L236" s="68">
        <f t="shared" si="11"/>
        <v>0</v>
      </c>
      <c r="M236" s="66">
        <f t="shared" si="9"/>
        <v>0</v>
      </c>
      <c r="N236" s="32">
        <f t="shared" si="10"/>
        <v>0</v>
      </c>
      <c r="O236" s="52">
        <f>'Pay App 10'!O236+'Pay App 10'!P236</f>
        <v>0</v>
      </c>
      <c r="P236" s="45"/>
      <c r="Q236" s="66">
        <f>'Pay App 10'!Q236+N236+P236</f>
        <v>0</v>
      </c>
    </row>
    <row r="237" spans="1:17" ht="21" customHeight="1" x14ac:dyDescent="0.2">
      <c r="A237" s="149" t="s">
        <v>427</v>
      </c>
      <c r="B237" s="149"/>
      <c r="C237" s="149" t="s">
        <v>428</v>
      </c>
      <c r="D237" s="150"/>
      <c r="E237" s="52">
        <f>'Pay App 10'!E237</f>
        <v>0</v>
      </c>
      <c r="F237" s="45"/>
      <c r="G237" s="65">
        <f>'Pay App 10'!G237+F237</f>
        <v>0</v>
      </c>
      <c r="H237" s="188">
        <f>'Pay App 10'!K237</f>
        <v>0</v>
      </c>
      <c r="I237" s="189"/>
      <c r="J237" s="55"/>
      <c r="K237" s="33">
        <f t="shared" si="8"/>
        <v>0</v>
      </c>
      <c r="L237" s="68">
        <f t="shared" si="11"/>
        <v>0</v>
      </c>
      <c r="M237" s="66">
        <f t="shared" si="9"/>
        <v>0</v>
      </c>
      <c r="N237" s="32">
        <f t="shared" si="10"/>
        <v>0</v>
      </c>
      <c r="O237" s="52">
        <f>'Pay App 10'!O237+'Pay App 10'!P237</f>
        <v>0</v>
      </c>
      <c r="P237" s="45"/>
      <c r="Q237" s="66">
        <f>'Pay App 10'!Q237+N237+P237</f>
        <v>0</v>
      </c>
    </row>
    <row r="238" spans="1:17" ht="21" customHeight="1" x14ac:dyDescent="0.2">
      <c r="A238" s="149" t="s">
        <v>429</v>
      </c>
      <c r="B238" s="149"/>
      <c r="C238" s="149" t="s">
        <v>430</v>
      </c>
      <c r="D238" s="150"/>
      <c r="E238" s="52">
        <f>'Pay App 10'!E238</f>
        <v>0</v>
      </c>
      <c r="F238" s="45"/>
      <c r="G238" s="65">
        <f>'Pay App 10'!G238+F238</f>
        <v>0</v>
      </c>
      <c r="H238" s="188">
        <f>'Pay App 10'!K238</f>
        <v>0</v>
      </c>
      <c r="I238" s="189"/>
      <c r="J238" s="55"/>
      <c r="K238" s="33">
        <f t="shared" si="8"/>
        <v>0</v>
      </c>
      <c r="L238" s="68">
        <f t="shared" si="11"/>
        <v>0</v>
      </c>
      <c r="M238" s="66">
        <f t="shared" si="9"/>
        <v>0</v>
      </c>
      <c r="N238" s="32">
        <f t="shared" si="10"/>
        <v>0</v>
      </c>
      <c r="O238" s="52">
        <f>'Pay App 10'!O238+'Pay App 10'!P238</f>
        <v>0</v>
      </c>
      <c r="P238" s="45"/>
      <c r="Q238" s="66">
        <f>'Pay App 10'!Q238+N238+P238</f>
        <v>0</v>
      </c>
    </row>
    <row r="239" spans="1:17" ht="21" customHeight="1" x14ac:dyDescent="0.2">
      <c r="A239" s="149" t="s">
        <v>431</v>
      </c>
      <c r="B239" s="149"/>
      <c r="C239" s="149" t="s">
        <v>432</v>
      </c>
      <c r="D239" s="150"/>
      <c r="E239" s="52">
        <f>'Pay App 10'!E239</f>
        <v>0</v>
      </c>
      <c r="F239" s="45"/>
      <c r="G239" s="65">
        <f>'Pay App 10'!G239+F239</f>
        <v>0</v>
      </c>
      <c r="H239" s="188">
        <f>'Pay App 10'!K239</f>
        <v>0</v>
      </c>
      <c r="I239" s="189"/>
      <c r="J239" s="55"/>
      <c r="K239" s="33">
        <f t="shared" si="8"/>
        <v>0</v>
      </c>
      <c r="L239" s="68">
        <f t="shared" si="11"/>
        <v>0</v>
      </c>
      <c r="M239" s="66">
        <f t="shared" si="9"/>
        <v>0</v>
      </c>
      <c r="N239" s="32">
        <f t="shared" si="10"/>
        <v>0</v>
      </c>
      <c r="O239" s="52">
        <f>'Pay App 10'!O239+'Pay App 10'!P239</f>
        <v>0</v>
      </c>
      <c r="P239" s="45"/>
      <c r="Q239" s="66">
        <f>'Pay App 10'!Q239+N239+P239</f>
        <v>0</v>
      </c>
    </row>
    <row r="240" spans="1:17" ht="21" customHeight="1" x14ac:dyDescent="0.2">
      <c r="A240" s="141" t="s">
        <v>433</v>
      </c>
      <c r="B240" s="141"/>
      <c r="C240" s="141" t="s">
        <v>434</v>
      </c>
      <c r="D240" s="142"/>
      <c r="E240" s="52">
        <f>'Pay App 10'!E240</f>
        <v>0</v>
      </c>
      <c r="F240" s="45"/>
      <c r="G240" s="66">
        <f>'Pay App 10'!G240+F240</f>
        <v>0</v>
      </c>
      <c r="H240" s="188">
        <f>'Pay App 10'!K240</f>
        <v>0</v>
      </c>
      <c r="I240" s="189"/>
      <c r="J240" s="55"/>
      <c r="K240" s="33">
        <f>H240+J240</f>
        <v>0</v>
      </c>
      <c r="L240" s="69">
        <f t="shared" si="11"/>
        <v>0</v>
      </c>
      <c r="M240" s="66">
        <f>G240-K240</f>
        <v>0</v>
      </c>
      <c r="N240" s="32">
        <f t="shared" si="10"/>
        <v>0</v>
      </c>
      <c r="O240" s="52">
        <f>'Pay App 10'!O240+'Pay App 10'!P240</f>
        <v>0</v>
      </c>
      <c r="P240" s="45"/>
      <c r="Q240" s="66">
        <f>'Pay App 10'!Q240+N240+P240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vaui+X2z0qjOh7thfvWMMibWXD4nG1M/7AnskH37Ggqd4KKDibeoNM2W3JlYXz2WtTQC0xJS8p4H5JNq52RHtw==" saltValue="O0+eu86GlvNE1zkNedQmBA==" spinCount="100000"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0C00-000000000000}"/>
    <dataValidation type="decimal" operator="lessThanOrEqual" allowBlank="1" showInputMessage="1" showErrorMessage="1" errorTitle="Release retention" error="In order to release retention, the number entered into this cell must be negative." sqref="O81:O240" xr:uid="{00000000-0002-0000-0C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1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12</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11'!F36+F241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11'!F51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11'!F55+'Pay App 11'!F57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11'!B62+N241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12.1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12</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11'!E81</f>
        <v>0</v>
      </c>
      <c r="F81" s="44"/>
      <c r="G81" s="64">
        <f>'Pay App 11'!G81+F81</f>
        <v>0</v>
      </c>
      <c r="H81" s="190">
        <f>'Pay App 11'!K81</f>
        <v>0</v>
      </c>
      <c r="I81" s="191"/>
      <c r="J81" s="54"/>
      <c r="K81" s="31">
        <f>H81+J81</f>
        <v>0</v>
      </c>
      <c r="L81" s="67">
        <f>IF(ISERROR(K81/G81),0,K81/G81)</f>
        <v>0</v>
      </c>
      <c r="M81" s="64">
        <f>G81-K81</f>
        <v>0</v>
      </c>
      <c r="N81" s="30">
        <f>IF(MOD(ROUND(ABS(J81*0.05)*10000,0),10)=5,ROUNDDOWN((J81*0.05),2),ROUND((J81*0.05),2))</f>
        <v>0</v>
      </c>
      <c r="O81" s="51">
        <f>'Pay App 11'!O81+'Pay App 11'!P81</f>
        <v>0</v>
      </c>
      <c r="P81" s="44"/>
      <c r="Q81" s="64">
        <f>'Pay App 11'!Q81+N81+P81</f>
        <v>0</v>
      </c>
    </row>
    <row r="82" spans="1:17" ht="21" customHeight="1" x14ac:dyDescent="0.2">
      <c r="A82" s="151" t="s">
        <v>118</v>
      </c>
      <c r="B82" s="151"/>
      <c r="C82" s="151" t="s">
        <v>119</v>
      </c>
      <c r="D82" s="152"/>
      <c r="E82" s="52">
        <f>'Pay App 11'!E82</f>
        <v>0</v>
      </c>
      <c r="F82" s="45"/>
      <c r="G82" s="65">
        <f>'Pay App 11'!G82+F82</f>
        <v>0</v>
      </c>
      <c r="H82" s="188">
        <f>'Pay App 11'!K82</f>
        <v>0</v>
      </c>
      <c r="I82" s="189"/>
      <c r="J82" s="55"/>
      <c r="K82" s="33">
        <f>H82+J82</f>
        <v>0</v>
      </c>
      <c r="L82" s="68">
        <f t="shared" ref="L82:L147" si="0">IF(ISERROR(K82/G82),0,K82/G82)</f>
        <v>0</v>
      </c>
      <c r="M82" s="66">
        <f>G82-K82</f>
        <v>0</v>
      </c>
      <c r="N82" s="32">
        <f>IF(MOD(ROUND(ABS(J82*0.05)*10000,0),10)=5,ROUNDDOWN((J82*0.05),2),ROUND((J82*0.05),2))</f>
        <v>0</v>
      </c>
      <c r="O82" s="52">
        <f>'Pay App 11'!O82+'Pay App 11'!P82</f>
        <v>0</v>
      </c>
      <c r="P82" s="45"/>
      <c r="Q82" s="66">
        <f>'Pay App 11'!Q82+N82+P82</f>
        <v>0</v>
      </c>
    </row>
    <row r="83" spans="1:17" ht="21" customHeight="1" x14ac:dyDescent="0.2">
      <c r="A83" s="151" t="s">
        <v>120</v>
      </c>
      <c r="B83" s="151"/>
      <c r="C83" s="83" t="s">
        <v>121</v>
      </c>
      <c r="D83" s="35"/>
      <c r="E83" s="52">
        <f>'Pay App 11'!E83</f>
        <v>0</v>
      </c>
      <c r="F83" s="45"/>
      <c r="G83" s="65">
        <f>'Pay App 11'!G83+F83</f>
        <v>0</v>
      </c>
      <c r="H83" s="188">
        <f>'Pay App 11'!K83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11'!O83+'Pay App 11'!P83</f>
        <v>0</v>
      </c>
      <c r="P83" s="45"/>
      <c r="Q83" s="66">
        <f>'Pay App 11'!Q83+N83+P83</f>
        <v>0</v>
      </c>
    </row>
    <row r="84" spans="1:17" ht="21" customHeight="1" x14ac:dyDescent="0.2">
      <c r="A84" s="151" t="s">
        <v>122</v>
      </c>
      <c r="B84" s="151"/>
      <c r="C84" s="151" t="s">
        <v>123</v>
      </c>
      <c r="D84" s="152"/>
      <c r="E84" s="52">
        <f>'Pay App 11'!E84</f>
        <v>0</v>
      </c>
      <c r="F84" s="45"/>
      <c r="G84" s="65">
        <f>'Pay App 11'!G84+F84</f>
        <v>0</v>
      </c>
      <c r="H84" s="188">
        <f>'Pay App 11'!K84</f>
        <v>0</v>
      </c>
      <c r="I84" s="189"/>
      <c r="J84" s="55"/>
      <c r="K84" s="33">
        <f t="shared" si="1"/>
        <v>0</v>
      </c>
      <c r="L84" s="68">
        <f t="shared" si="0"/>
        <v>0</v>
      </c>
      <c r="M84" s="66">
        <f t="shared" si="2"/>
        <v>0</v>
      </c>
      <c r="N84" s="32">
        <f t="shared" si="3"/>
        <v>0</v>
      </c>
      <c r="O84" s="52">
        <f>'Pay App 11'!O84+'Pay App 11'!P84</f>
        <v>0</v>
      </c>
      <c r="P84" s="45"/>
      <c r="Q84" s="66">
        <f>'Pay App 11'!Q84+N84+P84</f>
        <v>0</v>
      </c>
    </row>
    <row r="85" spans="1:17" ht="21" customHeight="1" x14ac:dyDescent="0.2">
      <c r="A85" s="151" t="s">
        <v>124</v>
      </c>
      <c r="B85" s="151"/>
      <c r="C85" s="151" t="s">
        <v>125</v>
      </c>
      <c r="D85" s="152"/>
      <c r="E85" s="52">
        <f>'Pay App 11'!E85</f>
        <v>0</v>
      </c>
      <c r="F85" s="45"/>
      <c r="G85" s="65">
        <f>'Pay App 11'!G85+F85</f>
        <v>0</v>
      </c>
      <c r="H85" s="188">
        <f>'Pay App 11'!K85</f>
        <v>0</v>
      </c>
      <c r="I85" s="189"/>
      <c r="J85" s="55"/>
      <c r="K85" s="33">
        <f t="shared" si="1"/>
        <v>0</v>
      </c>
      <c r="L85" s="68">
        <f t="shared" si="0"/>
        <v>0</v>
      </c>
      <c r="M85" s="66">
        <f t="shared" si="2"/>
        <v>0</v>
      </c>
      <c r="N85" s="32">
        <f t="shared" si="3"/>
        <v>0</v>
      </c>
      <c r="O85" s="52">
        <f>'Pay App 11'!O85+'Pay App 11'!P85</f>
        <v>0</v>
      </c>
      <c r="P85" s="45"/>
      <c r="Q85" s="66">
        <f>'Pay App 11'!Q85+N85+P85</f>
        <v>0</v>
      </c>
    </row>
    <row r="86" spans="1:17" ht="21" customHeight="1" x14ac:dyDescent="0.2">
      <c r="A86" s="151" t="s">
        <v>126</v>
      </c>
      <c r="B86" s="151"/>
      <c r="C86" s="151" t="s">
        <v>127</v>
      </c>
      <c r="D86" s="152"/>
      <c r="E86" s="52">
        <f>'Pay App 11'!E86</f>
        <v>0</v>
      </c>
      <c r="F86" s="45"/>
      <c r="G86" s="65">
        <f>'Pay App 11'!G86+F86</f>
        <v>0</v>
      </c>
      <c r="H86" s="188">
        <f>'Pay App 11'!K86</f>
        <v>0</v>
      </c>
      <c r="I86" s="189"/>
      <c r="J86" s="55"/>
      <c r="K86" s="33">
        <f t="shared" si="1"/>
        <v>0</v>
      </c>
      <c r="L86" s="68">
        <f t="shared" si="0"/>
        <v>0</v>
      </c>
      <c r="M86" s="66">
        <f t="shared" si="2"/>
        <v>0</v>
      </c>
      <c r="N86" s="32">
        <f t="shared" si="3"/>
        <v>0</v>
      </c>
      <c r="O86" s="52">
        <f>'Pay App 11'!O86+'Pay App 11'!P86</f>
        <v>0</v>
      </c>
      <c r="P86" s="45"/>
      <c r="Q86" s="66">
        <f>'Pay App 11'!Q86+N86+P86</f>
        <v>0</v>
      </c>
    </row>
    <row r="87" spans="1:17" ht="21" customHeight="1" x14ac:dyDescent="0.2">
      <c r="A87" s="151" t="s">
        <v>128</v>
      </c>
      <c r="B87" s="151"/>
      <c r="C87" s="151" t="s">
        <v>129</v>
      </c>
      <c r="D87" s="152"/>
      <c r="E87" s="52">
        <f>'Pay App 11'!E87</f>
        <v>0</v>
      </c>
      <c r="F87" s="45"/>
      <c r="G87" s="65">
        <f>'Pay App 11'!G87+F87</f>
        <v>0</v>
      </c>
      <c r="H87" s="188">
        <f>'Pay App 11'!K87</f>
        <v>0</v>
      </c>
      <c r="I87" s="189"/>
      <c r="J87" s="55"/>
      <c r="K87" s="33">
        <f t="shared" si="1"/>
        <v>0</v>
      </c>
      <c r="L87" s="68">
        <f>IF(ISERROR(K87/G87),0,K87/G87)</f>
        <v>0</v>
      </c>
      <c r="M87" s="66">
        <f t="shared" si="2"/>
        <v>0</v>
      </c>
      <c r="N87" s="32">
        <f t="shared" si="3"/>
        <v>0</v>
      </c>
      <c r="O87" s="52">
        <f>'Pay App 11'!O87+'Pay App 11'!P87</f>
        <v>0</v>
      </c>
      <c r="P87" s="45"/>
      <c r="Q87" s="66">
        <f>'Pay App 11'!Q87+N87+P87</f>
        <v>0</v>
      </c>
    </row>
    <row r="88" spans="1:17" ht="21" customHeight="1" x14ac:dyDescent="0.2">
      <c r="A88" s="151" t="s">
        <v>130</v>
      </c>
      <c r="B88" s="151"/>
      <c r="C88" s="151" t="s">
        <v>131</v>
      </c>
      <c r="D88" s="152"/>
      <c r="E88" s="52">
        <f>'Pay App 11'!E88</f>
        <v>0</v>
      </c>
      <c r="F88" s="45"/>
      <c r="G88" s="65">
        <f>'Pay App 11'!G88+F88</f>
        <v>0</v>
      </c>
      <c r="H88" s="188">
        <f>'Pay App 11'!K88</f>
        <v>0</v>
      </c>
      <c r="I88" s="189"/>
      <c r="J88" s="55"/>
      <c r="K88" s="33">
        <f t="shared" si="1"/>
        <v>0</v>
      </c>
      <c r="L88" s="68">
        <f t="shared" si="0"/>
        <v>0</v>
      </c>
      <c r="M88" s="66">
        <f t="shared" si="2"/>
        <v>0</v>
      </c>
      <c r="N88" s="32">
        <f t="shared" si="3"/>
        <v>0</v>
      </c>
      <c r="O88" s="52">
        <f>'Pay App 11'!O88+'Pay App 11'!P88</f>
        <v>0</v>
      </c>
      <c r="P88" s="45"/>
      <c r="Q88" s="66">
        <f>'Pay App 11'!Q88+N88+P88</f>
        <v>0</v>
      </c>
    </row>
    <row r="89" spans="1:17" ht="21" customHeight="1" x14ac:dyDescent="0.2">
      <c r="A89" s="151" t="s">
        <v>132</v>
      </c>
      <c r="B89" s="151"/>
      <c r="C89" s="151" t="s">
        <v>133</v>
      </c>
      <c r="D89" s="152"/>
      <c r="E89" s="52">
        <f>'Pay App 11'!E89</f>
        <v>0</v>
      </c>
      <c r="F89" s="45"/>
      <c r="G89" s="65">
        <f>'Pay App 11'!G89+F89</f>
        <v>0</v>
      </c>
      <c r="H89" s="188">
        <f>'Pay App 11'!K89</f>
        <v>0</v>
      </c>
      <c r="I89" s="189"/>
      <c r="J89" s="55"/>
      <c r="K89" s="33">
        <f t="shared" si="1"/>
        <v>0</v>
      </c>
      <c r="L89" s="68">
        <f>IF(ISERROR(K89/G89),0,K89/G89)</f>
        <v>0</v>
      </c>
      <c r="M89" s="66">
        <f t="shared" si="2"/>
        <v>0</v>
      </c>
      <c r="N89" s="32">
        <f t="shared" si="3"/>
        <v>0</v>
      </c>
      <c r="O89" s="52">
        <f>'Pay App 11'!O89+'Pay App 11'!P89</f>
        <v>0</v>
      </c>
      <c r="P89" s="45"/>
      <c r="Q89" s="66">
        <f>'Pay App 11'!Q89+N89+P89</f>
        <v>0</v>
      </c>
    </row>
    <row r="90" spans="1:17" ht="21" customHeight="1" x14ac:dyDescent="0.2">
      <c r="A90" s="153" t="s">
        <v>134</v>
      </c>
      <c r="B90" s="153"/>
      <c r="C90" s="158" t="s">
        <v>135</v>
      </c>
      <c r="D90" s="159"/>
      <c r="E90" s="52">
        <f>'Pay App 11'!E90</f>
        <v>0</v>
      </c>
      <c r="F90" s="45"/>
      <c r="G90" s="65">
        <f>'Pay App 11'!G90+F90</f>
        <v>0</v>
      </c>
      <c r="H90" s="188">
        <f>'Pay App 11'!K90</f>
        <v>0</v>
      </c>
      <c r="I90" s="189"/>
      <c r="J90" s="55"/>
      <c r="K90" s="33">
        <f t="shared" si="1"/>
        <v>0</v>
      </c>
      <c r="L90" s="68">
        <f t="shared" si="0"/>
        <v>0</v>
      </c>
      <c r="M90" s="66">
        <f t="shared" si="2"/>
        <v>0</v>
      </c>
      <c r="N90" s="32">
        <f t="shared" si="3"/>
        <v>0</v>
      </c>
      <c r="O90" s="52">
        <f>'Pay App 11'!O90+'Pay App 11'!P90</f>
        <v>0</v>
      </c>
      <c r="P90" s="45"/>
      <c r="Q90" s="66">
        <f>'Pay App 11'!Q90+N90+P90</f>
        <v>0</v>
      </c>
    </row>
    <row r="91" spans="1:17" ht="21" customHeight="1" x14ac:dyDescent="0.2">
      <c r="A91" s="151" t="s">
        <v>136</v>
      </c>
      <c r="B91" s="151"/>
      <c r="C91" s="151" t="s">
        <v>137</v>
      </c>
      <c r="D91" s="152"/>
      <c r="E91" s="52">
        <f>'Pay App 11'!E91</f>
        <v>0</v>
      </c>
      <c r="F91" s="45"/>
      <c r="G91" s="65">
        <f>'Pay App 11'!G91+F91</f>
        <v>0</v>
      </c>
      <c r="H91" s="188">
        <f>'Pay App 11'!K91</f>
        <v>0</v>
      </c>
      <c r="I91" s="189"/>
      <c r="J91" s="55"/>
      <c r="K91" s="33">
        <f t="shared" si="1"/>
        <v>0</v>
      </c>
      <c r="L91" s="68">
        <f t="shared" si="0"/>
        <v>0</v>
      </c>
      <c r="M91" s="66">
        <f t="shared" si="2"/>
        <v>0</v>
      </c>
      <c r="N91" s="32">
        <f t="shared" si="3"/>
        <v>0</v>
      </c>
      <c r="O91" s="52">
        <f>'Pay App 11'!O91+'Pay App 11'!P91</f>
        <v>0</v>
      </c>
      <c r="P91" s="45"/>
      <c r="Q91" s="66">
        <f>'Pay App 11'!Q91+N91+P91</f>
        <v>0</v>
      </c>
    </row>
    <row r="92" spans="1:17" ht="21" customHeight="1" x14ac:dyDescent="0.2">
      <c r="A92" s="151" t="s">
        <v>138</v>
      </c>
      <c r="B92" s="151"/>
      <c r="C92" s="151" t="s">
        <v>139</v>
      </c>
      <c r="D92" s="152"/>
      <c r="E92" s="52">
        <f>'Pay App 11'!E92</f>
        <v>0</v>
      </c>
      <c r="F92" s="45"/>
      <c r="G92" s="65">
        <f>'Pay App 11'!G92+F92</f>
        <v>0</v>
      </c>
      <c r="H92" s="188">
        <f>'Pay App 11'!K92</f>
        <v>0</v>
      </c>
      <c r="I92" s="189"/>
      <c r="J92" s="55"/>
      <c r="K92" s="33">
        <f t="shared" si="1"/>
        <v>0</v>
      </c>
      <c r="L92" s="68">
        <f t="shared" si="0"/>
        <v>0</v>
      </c>
      <c r="M92" s="66">
        <f t="shared" si="2"/>
        <v>0</v>
      </c>
      <c r="N92" s="32">
        <f t="shared" si="3"/>
        <v>0</v>
      </c>
      <c r="O92" s="52">
        <f>'Pay App 11'!O92+'Pay App 11'!P92</f>
        <v>0</v>
      </c>
      <c r="P92" s="45"/>
      <c r="Q92" s="66">
        <f>'Pay App 11'!Q92+N92+P92</f>
        <v>0</v>
      </c>
    </row>
    <row r="93" spans="1:17" ht="21" customHeight="1" x14ac:dyDescent="0.2">
      <c r="A93" s="151" t="s">
        <v>140</v>
      </c>
      <c r="B93" s="151"/>
      <c r="C93" s="151" t="s">
        <v>141</v>
      </c>
      <c r="D93" s="152"/>
      <c r="E93" s="52">
        <f>'Pay App 11'!E93</f>
        <v>0</v>
      </c>
      <c r="F93" s="45"/>
      <c r="G93" s="65">
        <f>'Pay App 11'!G93+F93</f>
        <v>0</v>
      </c>
      <c r="H93" s="188">
        <f>'Pay App 11'!K93</f>
        <v>0</v>
      </c>
      <c r="I93" s="189"/>
      <c r="J93" s="55"/>
      <c r="K93" s="33">
        <f t="shared" si="1"/>
        <v>0</v>
      </c>
      <c r="L93" s="68">
        <f t="shared" si="0"/>
        <v>0</v>
      </c>
      <c r="M93" s="66">
        <f t="shared" si="2"/>
        <v>0</v>
      </c>
      <c r="N93" s="32">
        <f t="shared" si="3"/>
        <v>0</v>
      </c>
      <c r="O93" s="52">
        <f>'Pay App 11'!O93+'Pay App 11'!P93</f>
        <v>0</v>
      </c>
      <c r="P93" s="45"/>
      <c r="Q93" s="66">
        <f>'Pay App 11'!Q93+N93+P93</f>
        <v>0</v>
      </c>
    </row>
    <row r="94" spans="1:17" ht="21" customHeight="1" x14ac:dyDescent="0.2">
      <c r="A94" s="151" t="s">
        <v>142</v>
      </c>
      <c r="B94" s="151"/>
      <c r="C94" s="151" t="s">
        <v>143</v>
      </c>
      <c r="D94" s="152"/>
      <c r="E94" s="52">
        <f>'Pay App 11'!E94</f>
        <v>0</v>
      </c>
      <c r="F94" s="45"/>
      <c r="G94" s="65">
        <f>'Pay App 11'!G94+F94</f>
        <v>0</v>
      </c>
      <c r="H94" s="188">
        <f>'Pay App 11'!K94</f>
        <v>0</v>
      </c>
      <c r="I94" s="189"/>
      <c r="J94" s="55"/>
      <c r="K94" s="33">
        <f t="shared" si="1"/>
        <v>0</v>
      </c>
      <c r="L94" s="68">
        <f t="shared" si="0"/>
        <v>0</v>
      </c>
      <c r="M94" s="66">
        <f t="shared" si="2"/>
        <v>0</v>
      </c>
      <c r="N94" s="32">
        <f t="shared" si="3"/>
        <v>0</v>
      </c>
      <c r="O94" s="52">
        <f>'Pay App 11'!O94+'Pay App 11'!P94</f>
        <v>0</v>
      </c>
      <c r="P94" s="45"/>
      <c r="Q94" s="66">
        <f>'Pay App 11'!Q94+N94+P94</f>
        <v>0</v>
      </c>
    </row>
    <row r="95" spans="1:17" ht="21" customHeight="1" x14ac:dyDescent="0.2">
      <c r="A95" s="151" t="s">
        <v>144</v>
      </c>
      <c r="B95" s="151"/>
      <c r="C95" s="151" t="s">
        <v>145</v>
      </c>
      <c r="D95" s="152"/>
      <c r="E95" s="52">
        <f>'Pay App 11'!E95</f>
        <v>0</v>
      </c>
      <c r="F95" s="45"/>
      <c r="G95" s="65">
        <f>'Pay App 11'!G95+F95</f>
        <v>0</v>
      </c>
      <c r="H95" s="188">
        <f>'Pay App 11'!K95</f>
        <v>0</v>
      </c>
      <c r="I95" s="189"/>
      <c r="J95" s="55"/>
      <c r="K95" s="33">
        <f t="shared" si="1"/>
        <v>0</v>
      </c>
      <c r="L95" s="68">
        <f t="shared" si="0"/>
        <v>0</v>
      </c>
      <c r="M95" s="66">
        <f t="shared" si="2"/>
        <v>0</v>
      </c>
      <c r="N95" s="32">
        <f t="shared" si="3"/>
        <v>0</v>
      </c>
      <c r="O95" s="52">
        <f>'Pay App 11'!O95+'Pay App 11'!P95</f>
        <v>0</v>
      </c>
      <c r="P95" s="45"/>
      <c r="Q95" s="66">
        <f>'Pay App 11'!Q95+N95+P95</f>
        <v>0</v>
      </c>
    </row>
    <row r="96" spans="1:17" ht="21" customHeight="1" x14ac:dyDescent="0.2">
      <c r="A96" s="151" t="s">
        <v>146</v>
      </c>
      <c r="B96" s="151"/>
      <c r="C96" s="151" t="s">
        <v>147</v>
      </c>
      <c r="D96" s="152"/>
      <c r="E96" s="52">
        <f>'Pay App 11'!E96</f>
        <v>0</v>
      </c>
      <c r="F96" s="45"/>
      <c r="G96" s="65">
        <f>'Pay App 11'!G96+F96</f>
        <v>0</v>
      </c>
      <c r="H96" s="188">
        <f>'Pay App 11'!K96</f>
        <v>0</v>
      </c>
      <c r="I96" s="189"/>
      <c r="J96" s="55"/>
      <c r="K96" s="33">
        <f t="shared" si="1"/>
        <v>0</v>
      </c>
      <c r="L96" s="68">
        <f t="shared" si="0"/>
        <v>0</v>
      </c>
      <c r="M96" s="66">
        <f t="shared" si="2"/>
        <v>0</v>
      </c>
      <c r="N96" s="32">
        <f t="shared" si="3"/>
        <v>0</v>
      </c>
      <c r="O96" s="52">
        <f>'Pay App 11'!O96+'Pay App 11'!P96</f>
        <v>0</v>
      </c>
      <c r="P96" s="45"/>
      <c r="Q96" s="66">
        <f>'Pay App 11'!Q96+N96+P96</f>
        <v>0</v>
      </c>
    </row>
    <row r="97" spans="1:17" ht="21" customHeight="1" x14ac:dyDescent="0.2">
      <c r="A97" s="151" t="s">
        <v>148</v>
      </c>
      <c r="B97" s="151"/>
      <c r="C97" s="151" t="s">
        <v>149</v>
      </c>
      <c r="D97" s="152"/>
      <c r="E97" s="52">
        <f>'Pay App 11'!E97</f>
        <v>0</v>
      </c>
      <c r="F97" s="45"/>
      <c r="G97" s="65">
        <f>'Pay App 11'!G97+F97</f>
        <v>0</v>
      </c>
      <c r="H97" s="188">
        <f>'Pay App 11'!K97</f>
        <v>0</v>
      </c>
      <c r="I97" s="189"/>
      <c r="J97" s="55"/>
      <c r="K97" s="33">
        <f t="shared" si="1"/>
        <v>0</v>
      </c>
      <c r="L97" s="68">
        <f t="shared" si="0"/>
        <v>0</v>
      </c>
      <c r="M97" s="66">
        <f t="shared" si="2"/>
        <v>0</v>
      </c>
      <c r="N97" s="32">
        <f t="shared" si="3"/>
        <v>0</v>
      </c>
      <c r="O97" s="52">
        <f>'Pay App 11'!O97+'Pay App 11'!P97</f>
        <v>0</v>
      </c>
      <c r="P97" s="45"/>
      <c r="Q97" s="66">
        <f>'Pay App 11'!Q97+N97+P97</f>
        <v>0</v>
      </c>
    </row>
    <row r="98" spans="1:17" ht="21" customHeight="1" x14ac:dyDescent="0.2">
      <c r="A98" s="151" t="s">
        <v>150</v>
      </c>
      <c r="B98" s="151"/>
      <c r="C98" s="151" t="s">
        <v>151</v>
      </c>
      <c r="D98" s="152"/>
      <c r="E98" s="52">
        <f>'Pay App 11'!E98</f>
        <v>0</v>
      </c>
      <c r="F98" s="45"/>
      <c r="G98" s="65">
        <f>'Pay App 11'!G98+F98</f>
        <v>0</v>
      </c>
      <c r="H98" s="188">
        <f>'Pay App 11'!K98</f>
        <v>0</v>
      </c>
      <c r="I98" s="189"/>
      <c r="J98" s="55"/>
      <c r="K98" s="33">
        <f t="shared" si="1"/>
        <v>0</v>
      </c>
      <c r="L98" s="68">
        <f t="shared" si="0"/>
        <v>0</v>
      </c>
      <c r="M98" s="66">
        <f t="shared" si="2"/>
        <v>0</v>
      </c>
      <c r="N98" s="32">
        <f t="shared" si="3"/>
        <v>0</v>
      </c>
      <c r="O98" s="52">
        <f>'Pay App 11'!O98+'Pay App 11'!P98</f>
        <v>0</v>
      </c>
      <c r="P98" s="45"/>
      <c r="Q98" s="66">
        <f>'Pay App 11'!Q98+N98+P98</f>
        <v>0</v>
      </c>
    </row>
    <row r="99" spans="1:17" ht="21" customHeight="1" x14ac:dyDescent="0.2">
      <c r="A99" s="151" t="s">
        <v>152</v>
      </c>
      <c r="B99" s="151"/>
      <c r="C99" s="151" t="s">
        <v>153</v>
      </c>
      <c r="D99" s="152"/>
      <c r="E99" s="52">
        <f>'Pay App 11'!E99</f>
        <v>0</v>
      </c>
      <c r="F99" s="45"/>
      <c r="G99" s="65">
        <f>'Pay App 11'!G99+F99</f>
        <v>0</v>
      </c>
      <c r="H99" s="188">
        <f>'Pay App 11'!K99</f>
        <v>0</v>
      </c>
      <c r="I99" s="189"/>
      <c r="J99" s="55"/>
      <c r="K99" s="33">
        <f t="shared" si="1"/>
        <v>0</v>
      </c>
      <c r="L99" s="68">
        <f t="shared" si="0"/>
        <v>0</v>
      </c>
      <c r="M99" s="66">
        <f t="shared" si="2"/>
        <v>0</v>
      </c>
      <c r="N99" s="32">
        <f t="shared" si="3"/>
        <v>0</v>
      </c>
      <c r="O99" s="52">
        <f>'Pay App 11'!O99+'Pay App 11'!P99</f>
        <v>0</v>
      </c>
      <c r="P99" s="45"/>
      <c r="Q99" s="66">
        <f>'Pay App 11'!Q99+N99+P99</f>
        <v>0</v>
      </c>
    </row>
    <row r="100" spans="1:17" ht="21" customHeight="1" x14ac:dyDescent="0.2">
      <c r="A100" s="151" t="s">
        <v>154</v>
      </c>
      <c r="B100" s="151"/>
      <c r="C100" s="151" t="s">
        <v>155</v>
      </c>
      <c r="D100" s="152"/>
      <c r="E100" s="52">
        <f>'Pay App 11'!E100</f>
        <v>0</v>
      </c>
      <c r="F100" s="45"/>
      <c r="G100" s="65">
        <f>'Pay App 11'!G100+F100</f>
        <v>0</v>
      </c>
      <c r="H100" s="188">
        <f>'Pay App 11'!K100</f>
        <v>0</v>
      </c>
      <c r="I100" s="189"/>
      <c r="J100" s="55"/>
      <c r="K100" s="33">
        <f t="shared" si="1"/>
        <v>0</v>
      </c>
      <c r="L100" s="68">
        <f t="shared" si="0"/>
        <v>0</v>
      </c>
      <c r="M100" s="66">
        <f t="shared" si="2"/>
        <v>0</v>
      </c>
      <c r="N100" s="32">
        <f t="shared" si="3"/>
        <v>0</v>
      </c>
      <c r="O100" s="52">
        <f>'Pay App 11'!O100+'Pay App 11'!P100</f>
        <v>0</v>
      </c>
      <c r="P100" s="45"/>
      <c r="Q100" s="66">
        <f>'Pay App 11'!Q100+N100+P100</f>
        <v>0</v>
      </c>
    </row>
    <row r="101" spans="1:17" ht="21" customHeight="1" x14ac:dyDescent="0.2">
      <c r="A101" s="151" t="s">
        <v>156</v>
      </c>
      <c r="B101" s="151"/>
      <c r="C101" s="151" t="s">
        <v>157</v>
      </c>
      <c r="D101" s="152"/>
      <c r="E101" s="52">
        <f>'Pay App 11'!E101</f>
        <v>0</v>
      </c>
      <c r="F101" s="45"/>
      <c r="G101" s="65">
        <f>'Pay App 11'!G101+F101</f>
        <v>0</v>
      </c>
      <c r="H101" s="188">
        <f>'Pay App 11'!K101</f>
        <v>0</v>
      </c>
      <c r="I101" s="189"/>
      <c r="J101" s="55"/>
      <c r="K101" s="33">
        <f t="shared" si="1"/>
        <v>0</v>
      </c>
      <c r="L101" s="68">
        <f t="shared" si="0"/>
        <v>0</v>
      </c>
      <c r="M101" s="66">
        <f t="shared" si="2"/>
        <v>0</v>
      </c>
      <c r="N101" s="32">
        <f t="shared" si="3"/>
        <v>0</v>
      </c>
      <c r="O101" s="52">
        <f>'Pay App 11'!O101+'Pay App 11'!P101</f>
        <v>0</v>
      </c>
      <c r="P101" s="45"/>
      <c r="Q101" s="66">
        <f>'Pay App 11'!Q101+N101+P101</f>
        <v>0</v>
      </c>
    </row>
    <row r="102" spans="1:17" ht="21" customHeight="1" x14ac:dyDescent="0.2">
      <c r="A102" s="151" t="s">
        <v>158</v>
      </c>
      <c r="B102" s="151"/>
      <c r="C102" s="151" t="s">
        <v>159</v>
      </c>
      <c r="D102" s="152"/>
      <c r="E102" s="52">
        <f>'Pay App 11'!E102</f>
        <v>0</v>
      </c>
      <c r="F102" s="45"/>
      <c r="G102" s="65">
        <f>'Pay App 11'!G102+F102</f>
        <v>0</v>
      </c>
      <c r="H102" s="188">
        <f>'Pay App 11'!K102</f>
        <v>0</v>
      </c>
      <c r="I102" s="189"/>
      <c r="J102" s="55"/>
      <c r="K102" s="33">
        <f t="shared" si="1"/>
        <v>0</v>
      </c>
      <c r="L102" s="68">
        <f t="shared" si="0"/>
        <v>0</v>
      </c>
      <c r="M102" s="66">
        <f t="shared" si="2"/>
        <v>0</v>
      </c>
      <c r="N102" s="32">
        <f t="shared" si="3"/>
        <v>0</v>
      </c>
      <c r="O102" s="52">
        <f>'Pay App 11'!O102+'Pay App 11'!P102</f>
        <v>0</v>
      </c>
      <c r="P102" s="45"/>
      <c r="Q102" s="66">
        <f>'Pay App 11'!Q102+N102+P102</f>
        <v>0</v>
      </c>
    </row>
    <row r="103" spans="1:17" ht="21" customHeight="1" x14ac:dyDescent="0.2">
      <c r="A103" s="151" t="s">
        <v>160</v>
      </c>
      <c r="B103" s="151"/>
      <c r="C103" s="151" t="s">
        <v>161</v>
      </c>
      <c r="D103" s="152"/>
      <c r="E103" s="52">
        <f>'Pay App 11'!E103</f>
        <v>0</v>
      </c>
      <c r="F103" s="45"/>
      <c r="G103" s="65">
        <f>'Pay App 11'!G103+F103</f>
        <v>0</v>
      </c>
      <c r="H103" s="188">
        <f>'Pay App 11'!K103</f>
        <v>0</v>
      </c>
      <c r="I103" s="189"/>
      <c r="J103" s="55"/>
      <c r="K103" s="33">
        <f t="shared" si="1"/>
        <v>0</v>
      </c>
      <c r="L103" s="68">
        <f t="shared" si="0"/>
        <v>0</v>
      </c>
      <c r="M103" s="66">
        <f t="shared" si="2"/>
        <v>0</v>
      </c>
      <c r="N103" s="32">
        <f t="shared" si="3"/>
        <v>0</v>
      </c>
      <c r="O103" s="52">
        <f>'Pay App 11'!O103+'Pay App 11'!P103</f>
        <v>0</v>
      </c>
      <c r="P103" s="45"/>
      <c r="Q103" s="66">
        <f>'Pay App 11'!Q103+N103+P103</f>
        <v>0</v>
      </c>
    </row>
    <row r="104" spans="1:17" ht="21" customHeight="1" x14ac:dyDescent="0.2">
      <c r="A104" s="151" t="s">
        <v>162</v>
      </c>
      <c r="B104" s="151"/>
      <c r="C104" s="151" t="s">
        <v>163</v>
      </c>
      <c r="D104" s="152"/>
      <c r="E104" s="52">
        <f>'Pay App 11'!E104</f>
        <v>0</v>
      </c>
      <c r="F104" s="45"/>
      <c r="G104" s="65">
        <f>'Pay App 11'!G104+F104</f>
        <v>0</v>
      </c>
      <c r="H104" s="188">
        <f>'Pay App 11'!K104</f>
        <v>0</v>
      </c>
      <c r="I104" s="189"/>
      <c r="J104" s="55"/>
      <c r="K104" s="33">
        <f t="shared" si="1"/>
        <v>0</v>
      </c>
      <c r="L104" s="68">
        <f t="shared" si="0"/>
        <v>0</v>
      </c>
      <c r="M104" s="66">
        <f t="shared" si="2"/>
        <v>0</v>
      </c>
      <c r="N104" s="32">
        <f t="shared" si="3"/>
        <v>0</v>
      </c>
      <c r="O104" s="52">
        <f>'Pay App 11'!O104+'Pay App 11'!P104</f>
        <v>0</v>
      </c>
      <c r="P104" s="45"/>
      <c r="Q104" s="66">
        <f>'Pay App 11'!Q104+N104+P104</f>
        <v>0</v>
      </c>
    </row>
    <row r="105" spans="1:17" ht="21" customHeight="1" x14ac:dyDescent="0.2">
      <c r="A105" s="151" t="s">
        <v>164</v>
      </c>
      <c r="B105" s="151"/>
      <c r="C105" s="151" t="s">
        <v>165</v>
      </c>
      <c r="D105" s="152"/>
      <c r="E105" s="52">
        <f>'Pay App 11'!E105</f>
        <v>0</v>
      </c>
      <c r="F105" s="45"/>
      <c r="G105" s="65">
        <f>'Pay App 11'!G105+F105</f>
        <v>0</v>
      </c>
      <c r="H105" s="188">
        <f>'Pay App 11'!K105</f>
        <v>0</v>
      </c>
      <c r="I105" s="189"/>
      <c r="J105" s="55"/>
      <c r="K105" s="33">
        <f t="shared" si="1"/>
        <v>0</v>
      </c>
      <c r="L105" s="68">
        <f t="shared" si="0"/>
        <v>0</v>
      </c>
      <c r="M105" s="66">
        <f t="shared" si="2"/>
        <v>0</v>
      </c>
      <c r="N105" s="32">
        <f t="shared" si="3"/>
        <v>0</v>
      </c>
      <c r="O105" s="52">
        <f>'Pay App 11'!O105+'Pay App 11'!P105</f>
        <v>0</v>
      </c>
      <c r="P105" s="45"/>
      <c r="Q105" s="66">
        <f>'Pay App 11'!Q105+N105+P105</f>
        <v>0</v>
      </c>
    </row>
    <row r="106" spans="1:17" ht="21" customHeight="1" x14ac:dyDescent="0.2">
      <c r="A106" s="151" t="s">
        <v>166</v>
      </c>
      <c r="B106" s="151"/>
      <c r="C106" s="151" t="s">
        <v>167</v>
      </c>
      <c r="D106" s="152"/>
      <c r="E106" s="52">
        <f>'Pay App 11'!E106</f>
        <v>0</v>
      </c>
      <c r="F106" s="45"/>
      <c r="G106" s="65">
        <f>'Pay App 11'!G106+F106</f>
        <v>0</v>
      </c>
      <c r="H106" s="188">
        <f>'Pay App 11'!K106</f>
        <v>0</v>
      </c>
      <c r="I106" s="189"/>
      <c r="J106" s="55"/>
      <c r="K106" s="33">
        <f t="shared" si="1"/>
        <v>0</v>
      </c>
      <c r="L106" s="68">
        <f t="shared" si="0"/>
        <v>0</v>
      </c>
      <c r="M106" s="66">
        <f t="shared" si="2"/>
        <v>0</v>
      </c>
      <c r="N106" s="32">
        <f t="shared" si="3"/>
        <v>0</v>
      </c>
      <c r="O106" s="52">
        <f>'Pay App 11'!O106+'Pay App 11'!P106</f>
        <v>0</v>
      </c>
      <c r="P106" s="45"/>
      <c r="Q106" s="66">
        <f>'Pay App 11'!Q106+N106+P106</f>
        <v>0</v>
      </c>
    </row>
    <row r="107" spans="1:17" ht="21" customHeight="1" x14ac:dyDescent="0.2">
      <c r="A107" s="151" t="s">
        <v>168</v>
      </c>
      <c r="B107" s="151"/>
      <c r="C107" s="151" t="s">
        <v>169</v>
      </c>
      <c r="D107" s="152"/>
      <c r="E107" s="52">
        <f>'Pay App 11'!E107</f>
        <v>0</v>
      </c>
      <c r="F107" s="45"/>
      <c r="G107" s="65">
        <f>'Pay App 11'!G107+F107</f>
        <v>0</v>
      </c>
      <c r="H107" s="188">
        <f>'Pay App 11'!K107</f>
        <v>0</v>
      </c>
      <c r="I107" s="189"/>
      <c r="J107" s="55"/>
      <c r="K107" s="33">
        <f t="shared" si="1"/>
        <v>0</v>
      </c>
      <c r="L107" s="68">
        <f t="shared" si="0"/>
        <v>0</v>
      </c>
      <c r="M107" s="66">
        <f t="shared" si="2"/>
        <v>0</v>
      </c>
      <c r="N107" s="32">
        <f t="shared" si="3"/>
        <v>0</v>
      </c>
      <c r="O107" s="52">
        <f>'Pay App 11'!O107+'Pay App 11'!P107</f>
        <v>0</v>
      </c>
      <c r="P107" s="45"/>
      <c r="Q107" s="66">
        <f>'Pay App 11'!Q107+N107+P107</f>
        <v>0</v>
      </c>
    </row>
    <row r="108" spans="1:17" ht="21" customHeight="1" x14ac:dyDescent="0.2">
      <c r="A108" s="151" t="s">
        <v>170</v>
      </c>
      <c r="B108" s="151"/>
      <c r="C108" s="151" t="s">
        <v>171</v>
      </c>
      <c r="D108" s="152"/>
      <c r="E108" s="52">
        <f>'Pay App 11'!E108</f>
        <v>0</v>
      </c>
      <c r="F108" s="45"/>
      <c r="G108" s="65">
        <f>'Pay App 11'!G108+F108</f>
        <v>0</v>
      </c>
      <c r="H108" s="188">
        <f>'Pay App 11'!K108</f>
        <v>0</v>
      </c>
      <c r="I108" s="189"/>
      <c r="J108" s="55"/>
      <c r="K108" s="33">
        <f t="shared" si="1"/>
        <v>0</v>
      </c>
      <c r="L108" s="68">
        <f t="shared" si="0"/>
        <v>0</v>
      </c>
      <c r="M108" s="66">
        <f t="shared" si="2"/>
        <v>0</v>
      </c>
      <c r="N108" s="32">
        <f t="shared" si="3"/>
        <v>0</v>
      </c>
      <c r="O108" s="52">
        <f>'Pay App 11'!O108+'Pay App 11'!P108</f>
        <v>0</v>
      </c>
      <c r="P108" s="45"/>
      <c r="Q108" s="66">
        <f>'Pay App 11'!Q108+N108+P108</f>
        <v>0</v>
      </c>
    </row>
    <row r="109" spans="1:17" ht="21" customHeight="1" x14ac:dyDescent="0.2">
      <c r="A109" s="151" t="s">
        <v>172</v>
      </c>
      <c r="B109" s="151"/>
      <c r="C109" s="151" t="s">
        <v>173</v>
      </c>
      <c r="D109" s="152"/>
      <c r="E109" s="52">
        <f>'Pay App 11'!E109</f>
        <v>0</v>
      </c>
      <c r="F109" s="45"/>
      <c r="G109" s="65">
        <f>'Pay App 11'!G109+F109</f>
        <v>0</v>
      </c>
      <c r="H109" s="188">
        <f>'Pay App 11'!K109</f>
        <v>0</v>
      </c>
      <c r="I109" s="189"/>
      <c r="J109" s="55"/>
      <c r="K109" s="33">
        <f t="shared" si="1"/>
        <v>0</v>
      </c>
      <c r="L109" s="68">
        <f t="shared" si="0"/>
        <v>0</v>
      </c>
      <c r="M109" s="66">
        <f t="shared" si="2"/>
        <v>0</v>
      </c>
      <c r="N109" s="32">
        <f t="shared" si="3"/>
        <v>0</v>
      </c>
      <c r="O109" s="52">
        <f>'Pay App 11'!O109+'Pay App 11'!P109</f>
        <v>0</v>
      </c>
      <c r="P109" s="45"/>
      <c r="Q109" s="66">
        <f>'Pay App 11'!Q109+N109+P109</f>
        <v>0</v>
      </c>
    </row>
    <row r="110" spans="1:17" ht="21" customHeight="1" x14ac:dyDescent="0.2">
      <c r="A110" s="151" t="s">
        <v>174</v>
      </c>
      <c r="B110" s="151"/>
      <c r="C110" s="151" t="s">
        <v>175</v>
      </c>
      <c r="D110" s="152"/>
      <c r="E110" s="52">
        <f>'Pay App 11'!E110</f>
        <v>0</v>
      </c>
      <c r="F110" s="45"/>
      <c r="G110" s="65">
        <f>'Pay App 11'!G110+F110</f>
        <v>0</v>
      </c>
      <c r="H110" s="188">
        <f>'Pay App 11'!K110</f>
        <v>0</v>
      </c>
      <c r="I110" s="189"/>
      <c r="J110" s="55"/>
      <c r="K110" s="33">
        <f t="shared" si="1"/>
        <v>0</v>
      </c>
      <c r="L110" s="68">
        <f t="shared" si="0"/>
        <v>0</v>
      </c>
      <c r="M110" s="66">
        <f t="shared" si="2"/>
        <v>0</v>
      </c>
      <c r="N110" s="32">
        <f t="shared" si="3"/>
        <v>0</v>
      </c>
      <c r="O110" s="52">
        <f>'Pay App 11'!O110+'Pay App 11'!P110</f>
        <v>0</v>
      </c>
      <c r="P110" s="45"/>
      <c r="Q110" s="66">
        <f>'Pay App 11'!Q110+N110+P110</f>
        <v>0</v>
      </c>
    </row>
    <row r="111" spans="1:17" ht="21" customHeight="1" x14ac:dyDescent="0.2">
      <c r="A111" s="151" t="s">
        <v>176</v>
      </c>
      <c r="B111" s="151"/>
      <c r="C111" s="151" t="s">
        <v>177</v>
      </c>
      <c r="D111" s="152"/>
      <c r="E111" s="52">
        <f>'Pay App 11'!E111</f>
        <v>0</v>
      </c>
      <c r="F111" s="45"/>
      <c r="G111" s="65">
        <f>'Pay App 11'!G111+F111</f>
        <v>0</v>
      </c>
      <c r="H111" s="188">
        <f>'Pay App 11'!K111</f>
        <v>0</v>
      </c>
      <c r="I111" s="189"/>
      <c r="J111" s="55"/>
      <c r="K111" s="33">
        <f t="shared" si="1"/>
        <v>0</v>
      </c>
      <c r="L111" s="68">
        <f t="shared" si="0"/>
        <v>0</v>
      </c>
      <c r="M111" s="66">
        <f t="shared" si="2"/>
        <v>0</v>
      </c>
      <c r="N111" s="32">
        <f t="shared" si="3"/>
        <v>0</v>
      </c>
      <c r="O111" s="52">
        <f>'Pay App 11'!O111+'Pay App 11'!P111</f>
        <v>0</v>
      </c>
      <c r="P111" s="45"/>
      <c r="Q111" s="66">
        <f>'Pay App 11'!Q111+N111+P111</f>
        <v>0</v>
      </c>
    </row>
    <row r="112" spans="1:17" ht="21" customHeight="1" x14ac:dyDescent="0.2">
      <c r="A112" s="151" t="s">
        <v>178</v>
      </c>
      <c r="B112" s="151"/>
      <c r="C112" s="151" t="s">
        <v>179</v>
      </c>
      <c r="D112" s="152"/>
      <c r="E112" s="52">
        <f>'Pay App 11'!E112</f>
        <v>0</v>
      </c>
      <c r="F112" s="45"/>
      <c r="G112" s="65">
        <f>'Pay App 11'!G112+F112</f>
        <v>0</v>
      </c>
      <c r="H112" s="188">
        <f>'Pay App 11'!K112</f>
        <v>0</v>
      </c>
      <c r="I112" s="189"/>
      <c r="J112" s="55"/>
      <c r="K112" s="33">
        <f t="shared" si="1"/>
        <v>0</v>
      </c>
      <c r="L112" s="68">
        <f t="shared" si="0"/>
        <v>0</v>
      </c>
      <c r="M112" s="66">
        <f t="shared" si="2"/>
        <v>0</v>
      </c>
      <c r="N112" s="32">
        <f t="shared" si="3"/>
        <v>0</v>
      </c>
      <c r="O112" s="52">
        <f>'Pay App 11'!O112+'Pay App 11'!P112</f>
        <v>0</v>
      </c>
      <c r="P112" s="45"/>
      <c r="Q112" s="66">
        <f>'Pay App 11'!Q112+N112+P112</f>
        <v>0</v>
      </c>
    </row>
    <row r="113" spans="1:17" ht="21" customHeight="1" x14ac:dyDescent="0.2">
      <c r="A113" s="151" t="s">
        <v>180</v>
      </c>
      <c r="B113" s="151"/>
      <c r="C113" s="151" t="s">
        <v>181</v>
      </c>
      <c r="D113" s="152"/>
      <c r="E113" s="52">
        <f>'Pay App 11'!E113</f>
        <v>0</v>
      </c>
      <c r="F113" s="45"/>
      <c r="G113" s="65">
        <f>'Pay App 11'!G113+F113</f>
        <v>0</v>
      </c>
      <c r="H113" s="188">
        <f>'Pay App 11'!K113</f>
        <v>0</v>
      </c>
      <c r="I113" s="189"/>
      <c r="J113" s="55"/>
      <c r="K113" s="33">
        <f t="shared" si="1"/>
        <v>0</v>
      </c>
      <c r="L113" s="68">
        <f t="shared" si="0"/>
        <v>0</v>
      </c>
      <c r="M113" s="66">
        <f t="shared" si="2"/>
        <v>0</v>
      </c>
      <c r="N113" s="32">
        <f t="shared" si="3"/>
        <v>0</v>
      </c>
      <c r="O113" s="52">
        <f>'Pay App 11'!O113+'Pay App 11'!P113</f>
        <v>0</v>
      </c>
      <c r="P113" s="45"/>
      <c r="Q113" s="66">
        <f>'Pay App 11'!Q113+N113+P113</f>
        <v>0</v>
      </c>
    </row>
    <row r="114" spans="1:17" ht="21" customHeight="1" x14ac:dyDescent="0.2">
      <c r="A114" s="153" t="s">
        <v>182</v>
      </c>
      <c r="B114" s="153"/>
      <c r="C114" s="153" t="s">
        <v>183</v>
      </c>
      <c r="D114" s="154"/>
      <c r="E114" s="52">
        <f>'Pay App 11'!E114</f>
        <v>0</v>
      </c>
      <c r="F114" s="45"/>
      <c r="G114" s="65">
        <f>'Pay App 11'!G114+F114</f>
        <v>0</v>
      </c>
      <c r="H114" s="188">
        <f>'Pay App 11'!K114</f>
        <v>0</v>
      </c>
      <c r="I114" s="189"/>
      <c r="J114" s="55"/>
      <c r="K114" s="33">
        <f t="shared" si="1"/>
        <v>0</v>
      </c>
      <c r="L114" s="68">
        <f t="shared" si="0"/>
        <v>0</v>
      </c>
      <c r="M114" s="66">
        <f t="shared" si="2"/>
        <v>0</v>
      </c>
      <c r="N114" s="32">
        <f t="shared" si="3"/>
        <v>0</v>
      </c>
      <c r="O114" s="52">
        <f>'Pay App 11'!O114+'Pay App 11'!P114</f>
        <v>0</v>
      </c>
      <c r="P114" s="45"/>
      <c r="Q114" s="66">
        <f>'Pay App 11'!Q114+N114+P114</f>
        <v>0</v>
      </c>
    </row>
    <row r="115" spans="1:17" ht="21" customHeight="1" x14ac:dyDescent="0.2">
      <c r="A115" s="151" t="s">
        <v>184</v>
      </c>
      <c r="B115" s="151"/>
      <c r="C115" s="151" t="s">
        <v>185</v>
      </c>
      <c r="D115" s="152"/>
      <c r="E115" s="52">
        <f>'Pay App 11'!E115</f>
        <v>0</v>
      </c>
      <c r="F115" s="45"/>
      <c r="G115" s="65">
        <f>'Pay App 11'!G115+F115</f>
        <v>0</v>
      </c>
      <c r="H115" s="188">
        <f>'Pay App 11'!K115</f>
        <v>0</v>
      </c>
      <c r="I115" s="189"/>
      <c r="J115" s="55"/>
      <c r="K115" s="33">
        <f t="shared" si="1"/>
        <v>0</v>
      </c>
      <c r="L115" s="68">
        <f t="shared" si="0"/>
        <v>0</v>
      </c>
      <c r="M115" s="66">
        <f t="shared" si="2"/>
        <v>0</v>
      </c>
      <c r="N115" s="32">
        <f t="shared" si="3"/>
        <v>0</v>
      </c>
      <c r="O115" s="52">
        <f>'Pay App 11'!O115+'Pay App 11'!P115</f>
        <v>0</v>
      </c>
      <c r="P115" s="45"/>
      <c r="Q115" s="66">
        <f>'Pay App 11'!Q115+N115+P115</f>
        <v>0</v>
      </c>
    </row>
    <row r="116" spans="1:17" ht="21" customHeight="1" x14ac:dyDescent="0.2">
      <c r="A116" s="151" t="s">
        <v>186</v>
      </c>
      <c r="B116" s="151"/>
      <c r="C116" s="151" t="s">
        <v>187</v>
      </c>
      <c r="D116" s="152"/>
      <c r="E116" s="52">
        <f>'Pay App 11'!E116</f>
        <v>0</v>
      </c>
      <c r="F116" s="45"/>
      <c r="G116" s="65">
        <f>'Pay App 11'!G116+F116</f>
        <v>0</v>
      </c>
      <c r="H116" s="188">
        <f>'Pay App 11'!K116</f>
        <v>0</v>
      </c>
      <c r="I116" s="189"/>
      <c r="J116" s="55"/>
      <c r="K116" s="33">
        <f t="shared" si="1"/>
        <v>0</v>
      </c>
      <c r="L116" s="68">
        <f t="shared" si="0"/>
        <v>0</v>
      </c>
      <c r="M116" s="66">
        <f t="shared" si="2"/>
        <v>0</v>
      </c>
      <c r="N116" s="32">
        <f t="shared" si="3"/>
        <v>0</v>
      </c>
      <c r="O116" s="52">
        <f>'Pay App 11'!O116+'Pay App 11'!P116</f>
        <v>0</v>
      </c>
      <c r="P116" s="45"/>
      <c r="Q116" s="66">
        <f>'Pay App 11'!Q116+N116+P116</f>
        <v>0</v>
      </c>
    </row>
    <row r="117" spans="1:17" ht="21" customHeight="1" x14ac:dyDescent="0.2">
      <c r="A117" s="151" t="s">
        <v>188</v>
      </c>
      <c r="B117" s="151"/>
      <c r="C117" s="151" t="s">
        <v>189</v>
      </c>
      <c r="D117" s="152"/>
      <c r="E117" s="52">
        <f>'Pay App 11'!E117</f>
        <v>0</v>
      </c>
      <c r="F117" s="45"/>
      <c r="G117" s="65">
        <f>'Pay App 11'!G117+F117</f>
        <v>0</v>
      </c>
      <c r="H117" s="188">
        <f>'Pay App 11'!K117</f>
        <v>0</v>
      </c>
      <c r="I117" s="189"/>
      <c r="J117" s="55"/>
      <c r="K117" s="33">
        <f t="shared" si="1"/>
        <v>0</v>
      </c>
      <c r="L117" s="68">
        <f t="shared" si="0"/>
        <v>0</v>
      </c>
      <c r="M117" s="66">
        <f t="shared" si="2"/>
        <v>0</v>
      </c>
      <c r="N117" s="32">
        <f t="shared" si="3"/>
        <v>0</v>
      </c>
      <c r="O117" s="52">
        <f>'Pay App 11'!O117+'Pay App 11'!P117</f>
        <v>0</v>
      </c>
      <c r="P117" s="45"/>
      <c r="Q117" s="66">
        <f>'Pay App 11'!Q117+N117+P117</f>
        <v>0</v>
      </c>
    </row>
    <row r="118" spans="1:17" ht="21" customHeight="1" x14ac:dyDescent="0.2">
      <c r="A118" s="153" t="s">
        <v>190</v>
      </c>
      <c r="B118" s="153"/>
      <c r="C118" s="142" t="s">
        <v>191</v>
      </c>
      <c r="D118" s="156"/>
      <c r="E118" s="52">
        <f>'Pay App 11'!E118</f>
        <v>0</v>
      </c>
      <c r="F118" s="45"/>
      <c r="G118" s="65">
        <f>'Pay App 11'!G118+F118</f>
        <v>0</v>
      </c>
      <c r="H118" s="188">
        <f>'Pay App 11'!K118</f>
        <v>0</v>
      </c>
      <c r="I118" s="189"/>
      <c r="J118" s="55"/>
      <c r="K118" s="33">
        <f t="shared" si="1"/>
        <v>0</v>
      </c>
      <c r="L118" s="68">
        <f t="shared" si="0"/>
        <v>0</v>
      </c>
      <c r="M118" s="66">
        <f t="shared" si="2"/>
        <v>0</v>
      </c>
      <c r="N118" s="32">
        <f t="shared" si="3"/>
        <v>0</v>
      </c>
      <c r="O118" s="52">
        <f>'Pay App 11'!O118+'Pay App 11'!P118</f>
        <v>0</v>
      </c>
      <c r="P118" s="45"/>
      <c r="Q118" s="66">
        <f>'Pay App 11'!Q118+N118+P118</f>
        <v>0</v>
      </c>
    </row>
    <row r="119" spans="1:17" ht="21" customHeight="1" x14ac:dyDescent="0.2">
      <c r="A119" s="151" t="s">
        <v>192</v>
      </c>
      <c r="B119" s="151"/>
      <c r="C119" s="151" t="s">
        <v>193</v>
      </c>
      <c r="D119" s="152"/>
      <c r="E119" s="52">
        <f>'Pay App 11'!E119</f>
        <v>0</v>
      </c>
      <c r="F119" s="45"/>
      <c r="G119" s="65">
        <f>'Pay App 11'!G119+F119</f>
        <v>0</v>
      </c>
      <c r="H119" s="188">
        <f>'Pay App 11'!K119</f>
        <v>0</v>
      </c>
      <c r="I119" s="189"/>
      <c r="J119" s="55"/>
      <c r="K119" s="33">
        <f t="shared" si="1"/>
        <v>0</v>
      </c>
      <c r="L119" s="68">
        <f t="shared" si="0"/>
        <v>0</v>
      </c>
      <c r="M119" s="66">
        <f t="shared" si="2"/>
        <v>0</v>
      </c>
      <c r="N119" s="32">
        <f t="shared" si="3"/>
        <v>0</v>
      </c>
      <c r="O119" s="52">
        <f>'Pay App 11'!O119+'Pay App 11'!P119</f>
        <v>0</v>
      </c>
      <c r="P119" s="45"/>
      <c r="Q119" s="66">
        <f>'Pay App 11'!Q119+N119+P119</f>
        <v>0</v>
      </c>
    </row>
    <row r="120" spans="1:17" ht="21" customHeight="1" x14ac:dyDescent="0.2">
      <c r="A120" s="151" t="s">
        <v>194</v>
      </c>
      <c r="B120" s="151"/>
      <c r="C120" s="150" t="s">
        <v>195</v>
      </c>
      <c r="D120" s="157"/>
      <c r="E120" s="52">
        <f>'Pay App 11'!E120</f>
        <v>0</v>
      </c>
      <c r="F120" s="45"/>
      <c r="G120" s="65">
        <f>'Pay App 11'!G120+F120</f>
        <v>0</v>
      </c>
      <c r="H120" s="188">
        <f>'Pay App 11'!K120</f>
        <v>0</v>
      </c>
      <c r="I120" s="189"/>
      <c r="J120" s="55"/>
      <c r="K120" s="33">
        <f t="shared" si="1"/>
        <v>0</v>
      </c>
      <c r="L120" s="68">
        <f t="shared" si="0"/>
        <v>0</v>
      </c>
      <c r="M120" s="66">
        <f t="shared" si="2"/>
        <v>0</v>
      </c>
      <c r="N120" s="32">
        <f t="shared" si="3"/>
        <v>0</v>
      </c>
      <c r="O120" s="52">
        <f>'Pay App 11'!O120+'Pay App 11'!P120</f>
        <v>0</v>
      </c>
      <c r="P120" s="45"/>
      <c r="Q120" s="66">
        <f>'Pay App 11'!Q120+N120+P120</f>
        <v>0</v>
      </c>
    </row>
    <row r="121" spans="1:17" ht="21" customHeight="1" x14ac:dyDescent="0.2">
      <c r="A121" s="151" t="s">
        <v>196</v>
      </c>
      <c r="B121" s="151"/>
      <c r="C121" s="151" t="s">
        <v>197</v>
      </c>
      <c r="D121" s="152"/>
      <c r="E121" s="52">
        <f>'Pay App 11'!E121</f>
        <v>0</v>
      </c>
      <c r="F121" s="45"/>
      <c r="G121" s="65">
        <f>'Pay App 11'!G121+F121</f>
        <v>0</v>
      </c>
      <c r="H121" s="188">
        <f>'Pay App 11'!K121</f>
        <v>0</v>
      </c>
      <c r="I121" s="189"/>
      <c r="J121" s="55"/>
      <c r="K121" s="33">
        <f t="shared" si="1"/>
        <v>0</v>
      </c>
      <c r="L121" s="68">
        <f t="shared" si="0"/>
        <v>0</v>
      </c>
      <c r="M121" s="66">
        <f t="shared" si="2"/>
        <v>0</v>
      </c>
      <c r="N121" s="32">
        <f t="shared" si="3"/>
        <v>0</v>
      </c>
      <c r="O121" s="52">
        <f>'Pay App 11'!O121+'Pay App 11'!P121</f>
        <v>0</v>
      </c>
      <c r="P121" s="45"/>
      <c r="Q121" s="66">
        <f>'Pay App 11'!Q121+N121+P121</f>
        <v>0</v>
      </c>
    </row>
    <row r="122" spans="1:17" ht="21" customHeight="1" x14ac:dyDescent="0.2">
      <c r="A122" s="151" t="s">
        <v>198</v>
      </c>
      <c r="B122" s="151"/>
      <c r="C122" s="151" t="s">
        <v>199</v>
      </c>
      <c r="D122" s="152"/>
      <c r="E122" s="52">
        <f>'Pay App 11'!E122</f>
        <v>0</v>
      </c>
      <c r="F122" s="45"/>
      <c r="G122" s="65">
        <f>'Pay App 11'!G122+F122</f>
        <v>0</v>
      </c>
      <c r="H122" s="188">
        <f>'Pay App 11'!K122</f>
        <v>0</v>
      </c>
      <c r="I122" s="189"/>
      <c r="J122" s="55"/>
      <c r="K122" s="33">
        <f t="shared" si="1"/>
        <v>0</v>
      </c>
      <c r="L122" s="68">
        <f t="shared" si="0"/>
        <v>0</v>
      </c>
      <c r="M122" s="66">
        <f t="shared" si="2"/>
        <v>0</v>
      </c>
      <c r="N122" s="32">
        <f t="shared" si="3"/>
        <v>0</v>
      </c>
      <c r="O122" s="52">
        <f>'Pay App 11'!O122+'Pay App 11'!P122</f>
        <v>0</v>
      </c>
      <c r="P122" s="45"/>
      <c r="Q122" s="66">
        <f>'Pay App 11'!Q122+N122+P122</f>
        <v>0</v>
      </c>
    </row>
    <row r="123" spans="1:17" ht="21" customHeight="1" x14ac:dyDescent="0.2">
      <c r="A123" s="151" t="s">
        <v>200</v>
      </c>
      <c r="B123" s="151"/>
      <c r="C123" s="151" t="s">
        <v>201</v>
      </c>
      <c r="D123" s="152"/>
      <c r="E123" s="52">
        <f>'Pay App 11'!E123</f>
        <v>0</v>
      </c>
      <c r="F123" s="45"/>
      <c r="G123" s="65">
        <f>'Pay App 11'!G123+F123</f>
        <v>0</v>
      </c>
      <c r="H123" s="188">
        <f>'Pay App 11'!K123</f>
        <v>0</v>
      </c>
      <c r="I123" s="189"/>
      <c r="J123" s="55"/>
      <c r="K123" s="33">
        <f t="shared" si="1"/>
        <v>0</v>
      </c>
      <c r="L123" s="68">
        <f t="shared" si="0"/>
        <v>0</v>
      </c>
      <c r="M123" s="66">
        <f t="shared" si="2"/>
        <v>0</v>
      </c>
      <c r="N123" s="32">
        <f t="shared" si="3"/>
        <v>0</v>
      </c>
      <c r="O123" s="52">
        <f>'Pay App 11'!O123+'Pay App 11'!P123</f>
        <v>0</v>
      </c>
      <c r="P123" s="45"/>
      <c r="Q123" s="66">
        <f>'Pay App 11'!Q123+N123+P123</f>
        <v>0</v>
      </c>
    </row>
    <row r="124" spans="1:17" ht="21" customHeight="1" x14ac:dyDescent="0.2">
      <c r="A124" s="153" t="s">
        <v>202</v>
      </c>
      <c r="B124" s="153"/>
      <c r="C124" s="154" t="s">
        <v>203</v>
      </c>
      <c r="D124" s="155"/>
      <c r="E124" s="52">
        <f>'Pay App 11'!E124</f>
        <v>0</v>
      </c>
      <c r="F124" s="45"/>
      <c r="G124" s="65">
        <f>'Pay App 11'!G124+F124</f>
        <v>0</v>
      </c>
      <c r="H124" s="188">
        <f>'Pay App 11'!K124</f>
        <v>0</v>
      </c>
      <c r="I124" s="189"/>
      <c r="J124" s="55"/>
      <c r="K124" s="33">
        <f t="shared" si="1"/>
        <v>0</v>
      </c>
      <c r="L124" s="68">
        <f t="shared" si="0"/>
        <v>0</v>
      </c>
      <c r="M124" s="66">
        <f t="shared" si="2"/>
        <v>0</v>
      </c>
      <c r="N124" s="32">
        <f t="shared" si="3"/>
        <v>0</v>
      </c>
      <c r="O124" s="52">
        <f>'Pay App 11'!O124+'Pay App 11'!P124</f>
        <v>0</v>
      </c>
      <c r="P124" s="45"/>
      <c r="Q124" s="66">
        <f>'Pay App 11'!Q124+N124+P124</f>
        <v>0</v>
      </c>
    </row>
    <row r="125" spans="1:17" ht="21" customHeight="1" x14ac:dyDescent="0.2">
      <c r="A125" s="151" t="s">
        <v>204</v>
      </c>
      <c r="B125" s="151"/>
      <c r="C125" s="151" t="s">
        <v>205</v>
      </c>
      <c r="D125" s="152"/>
      <c r="E125" s="52">
        <f>'Pay App 11'!E125</f>
        <v>0</v>
      </c>
      <c r="F125" s="45"/>
      <c r="G125" s="65">
        <f>'Pay App 11'!G125+F125</f>
        <v>0</v>
      </c>
      <c r="H125" s="188">
        <f>'Pay App 11'!K125</f>
        <v>0</v>
      </c>
      <c r="I125" s="189"/>
      <c r="J125" s="55"/>
      <c r="K125" s="33">
        <f t="shared" si="1"/>
        <v>0</v>
      </c>
      <c r="L125" s="68">
        <f t="shared" si="0"/>
        <v>0</v>
      </c>
      <c r="M125" s="66">
        <f t="shared" si="2"/>
        <v>0</v>
      </c>
      <c r="N125" s="32">
        <f t="shared" si="3"/>
        <v>0</v>
      </c>
      <c r="O125" s="52">
        <f>'Pay App 11'!O125+'Pay App 11'!P125</f>
        <v>0</v>
      </c>
      <c r="P125" s="45"/>
      <c r="Q125" s="66">
        <f>'Pay App 11'!Q125+N125+P125</f>
        <v>0</v>
      </c>
    </row>
    <row r="126" spans="1:17" ht="21" customHeight="1" x14ac:dyDescent="0.2">
      <c r="A126" s="151" t="s">
        <v>206</v>
      </c>
      <c r="B126" s="151"/>
      <c r="C126" s="151" t="s">
        <v>207</v>
      </c>
      <c r="D126" s="152"/>
      <c r="E126" s="52">
        <f>'Pay App 11'!E126</f>
        <v>0</v>
      </c>
      <c r="F126" s="45"/>
      <c r="G126" s="65">
        <f>'Pay App 11'!G126+F126</f>
        <v>0</v>
      </c>
      <c r="H126" s="188">
        <f>'Pay App 11'!K126</f>
        <v>0</v>
      </c>
      <c r="I126" s="189"/>
      <c r="J126" s="55"/>
      <c r="K126" s="33">
        <f t="shared" si="1"/>
        <v>0</v>
      </c>
      <c r="L126" s="68">
        <f t="shared" si="0"/>
        <v>0</v>
      </c>
      <c r="M126" s="66">
        <f t="shared" si="2"/>
        <v>0</v>
      </c>
      <c r="N126" s="32">
        <f t="shared" si="3"/>
        <v>0</v>
      </c>
      <c r="O126" s="52">
        <f>'Pay App 11'!O126+'Pay App 11'!P126</f>
        <v>0</v>
      </c>
      <c r="P126" s="45"/>
      <c r="Q126" s="66">
        <f>'Pay App 11'!Q126+N126+P126</f>
        <v>0</v>
      </c>
    </row>
    <row r="127" spans="1:17" ht="21" customHeight="1" x14ac:dyDescent="0.2">
      <c r="A127" s="151" t="s">
        <v>208</v>
      </c>
      <c r="B127" s="151"/>
      <c r="C127" s="151" t="s">
        <v>581</v>
      </c>
      <c r="D127" s="152"/>
      <c r="E127" s="52">
        <f>'Pay App 11'!E127</f>
        <v>0</v>
      </c>
      <c r="F127" s="45"/>
      <c r="G127" s="65">
        <f>'Pay App 11'!G127+F127</f>
        <v>0</v>
      </c>
      <c r="H127" s="188">
        <f>'Pay App 11'!K127</f>
        <v>0</v>
      </c>
      <c r="I127" s="189"/>
      <c r="J127" s="55"/>
      <c r="K127" s="33">
        <f t="shared" si="1"/>
        <v>0</v>
      </c>
      <c r="L127" s="68">
        <f t="shared" si="0"/>
        <v>0</v>
      </c>
      <c r="M127" s="66">
        <f t="shared" si="2"/>
        <v>0</v>
      </c>
      <c r="N127" s="32">
        <f t="shared" si="3"/>
        <v>0</v>
      </c>
      <c r="O127" s="52">
        <f>'Pay App 11'!O127+'Pay App 11'!P127</f>
        <v>0</v>
      </c>
      <c r="P127" s="45"/>
      <c r="Q127" s="66">
        <f>'Pay App 11'!Q127+N127+P127</f>
        <v>0</v>
      </c>
    </row>
    <row r="128" spans="1:17" ht="21" customHeight="1" x14ac:dyDescent="0.2">
      <c r="A128" s="153" t="s">
        <v>210</v>
      </c>
      <c r="B128" s="153"/>
      <c r="C128" s="153" t="s">
        <v>211</v>
      </c>
      <c r="D128" s="154"/>
      <c r="E128" s="52">
        <f>'Pay App 11'!E128</f>
        <v>0</v>
      </c>
      <c r="F128" s="45"/>
      <c r="G128" s="65">
        <f>'Pay App 11'!G128+F128</f>
        <v>0</v>
      </c>
      <c r="H128" s="188">
        <f>'Pay App 11'!K128</f>
        <v>0</v>
      </c>
      <c r="I128" s="189"/>
      <c r="J128" s="55"/>
      <c r="K128" s="33">
        <f t="shared" si="1"/>
        <v>0</v>
      </c>
      <c r="L128" s="68">
        <f t="shared" si="0"/>
        <v>0</v>
      </c>
      <c r="M128" s="66">
        <f t="shared" si="2"/>
        <v>0</v>
      </c>
      <c r="N128" s="32">
        <f t="shared" si="3"/>
        <v>0</v>
      </c>
      <c r="O128" s="52">
        <f>'Pay App 11'!O128+'Pay App 11'!P128</f>
        <v>0</v>
      </c>
      <c r="P128" s="45"/>
      <c r="Q128" s="66">
        <f>'Pay App 11'!Q128+N128+P128</f>
        <v>0</v>
      </c>
    </row>
    <row r="129" spans="1:17" ht="21" customHeight="1" x14ac:dyDescent="0.2">
      <c r="A129" s="151" t="s">
        <v>212</v>
      </c>
      <c r="B129" s="151"/>
      <c r="C129" s="151" t="s">
        <v>213</v>
      </c>
      <c r="D129" s="152"/>
      <c r="E129" s="52">
        <f>'Pay App 11'!E129</f>
        <v>0</v>
      </c>
      <c r="F129" s="45"/>
      <c r="G129" s="65">
        <f>'Pay App 11'!G129+F129</f>
        <v>0</v>
      </c>
      <c r="H129" s="188">
        <f>'Pay App 11'!K129</f>
        <v>0</v>
      </c>
      <c r="I129" s="189"/>
      <c r="J129" s="55"/>
      <c r="K129" s="33">
        <f t="shared" si="1"/>
        <v>0</v>
      </c>
      <c r="L129" s="68">
        <f t="shared" si="0"/>
        <v>0</v>
      </c>
      <c r="M129" s="66">
        <f t="shared" si="2"/>
        <v>0</v>
      </c>
      <c r="N129" s="32">
        <f t="shared" si="3"/>
        <v>0</v>
      </c>
      <c r="O129" s="52">
        <f>'Pay App 11'!O129+'Pay App 11'!P129</f>
        <v>0</v>
      </c>
      <c r="P129" s="45"/>
      <c r="Q129" s="66">
        <f>'Pay App 11'!Q129+N129+P129</f>
        <v>0</v>
      </c>
    </row>
    <row r="130" spans="1:17" ht="21" customHeight="1" x14ac:dyDescent="0.2">
      <c r="A130" s="151" t="s">
        <v>214</v>
      </c>
      <c r="B130" s="151"/>
      <c r="C130" s="151" t="s">
        <v>215</v>
      </c>
      <c r="D130" s="152"/>
      <c r="E130" s="52">
        <f>'Pay App 11'!E130</f>
        <v>0</v>
      </c>
      <c r="F130" s="45"/>
      <c r="G130" s="65">
        <f>'Pay App 11'!G130+F130</f>
        <v>0</v>
      </c>
      <c r="H130" s="188">
        <f>'Pay App 11'!K130</f>
        <v>0</v>
      </c>
      <c r="I130" s="189"/>
      <c r="J130" s="55"/>
      <c r="K130" s="33">
        <f t="shared" si="1"/>
        <v>0</v>
      </c>
      <c r="L130" s="68">
        <f t="shared" si="0"/>
        <v>0</v>
      </c>
      <c r="M130" s="66">
        <f t="shared" si="2"/>
        <v>0</v>
      </c>
      <c r="N130" s="32">
        <f t="shared" si="3"/>
        <v>0</v>
      </c>
      <c r="O130" s="52">
        <f>'Pay App 11'!O130+'Pay App 11'!P130</f>
        <v>0</v>
      </c>
      <c r="P130" s="45"/>
      <c r="Q130" s="66">
        <f>'Pay App 11'!Q130+N130+P130</f>
        <v>0</v>
      </c>
    </row>
    <row r="131" spans="1:17" ht="21" customHeight="1" x14ac:dyDescent="0.2">
      <c r="A131" s="151" t="s">
        <v>216</v>
      </c>
      <c r="B131" s="151"/>
      <c r="C131" s="151" t="s">
        <v>217</v>
      </c>
      <c r="D131" s="152"/>
      <c r="E131" s="52">
        <f>'Pay App 11'!E131</f>
        <v>0</v>
      </c>
      <c r="F131" s="45"/>
      <c r="G131" s="65">
        <f>'Pay App 11'!G131+F131</f>
        <v>0</v>
      </c>
      <c r="H131" s="188">
        <f>'Pay App 11'!K131</f>
        <v>0</v>
      </c>
      <c r="I131" s="189"/>
      <c r="J131" s="55"/>
      <c r="K131" s="33">
        <f t="shared" si="1"/>
        <v>0</v>
      </c>
      <c r="L131" s="68">
        <f t="shared" si="0"/>
        <v>0</v>
      </c>
      <c r="M131" s="66">
        <f t="shared" si="2"/>
        <v>0</v>
      </c>
      <c r="N131" s="32">
        <f t="shared" si="3"/>
        <v>0</v>
      </c>
      <c r="O131" s="52">
        <f>'Pay App 11'!O131+'Pay App 11'!P131</f>
        <v>0</v>
      </c>
      <c r="P131" s="45"/>
      <c r="Q131" s="66">
        <f>'Pay App 11'!Q131+N131+P131</f>
        <v>0</v>
      </c>
    </row>
    <row r="132" spans="1:17" ht="21" customHeight="1" x14ac:dyDescent="0.2">
      <c r="A132" s="151" t="s">
        <v>218</v>
      </c>
      <c r="B132" s="151"/>
      <c r="C132" s="151" t="s">
        <v>219</v>
      </c>
      <c r="D132" s="152"/>
      <c r="E132" s="52">
        <f>'Pay App 11'!E132</f>
        <v>0</v>
      </c>
      <c r="F132" s="45"/>
      <c r="G132" s="65">
        <f>'Pay App 11'!G132+F132</f>
        <v>0</v>
      </c>
      <c r="H132" s="188">
        <f>'Pay App 11'!K132</f>
        <v>0</v>
      </c>
      <c r="I132" s="189"/>
      <c r="J132" s="55"/>
      <c r="K132" s="33">
        <f t="shared" si="1"/>
        <v>0</v>
      </c>
      <c r="L132" s="68">
        <f t="shared" si="0"/>
        <v>0</v>
      </c>
      <c r="M132" s="66">
        <f t="shared" si="2"/>
        <v>0</v>
      </c>
      <c r="N132" s="32">
        <f t="shared" si="3"/>
        <v>0</v>
      </c>
      <c r="O132" s="52">
        <f>'Pay App 11'!O132+'Pay App 11'!P132</f>
        <v>0</v>
      </c>
      <c r="P132" s="45"/>
      <c r="Q132" s="66">
        <f>'Pay App 11'!Q132+N132+P132</f>
        <v>0</v>
      </c>
    </row>
    <row r="133" spans="1:17" ht="21" customHeight="1" x14ac:dyDescent="0.2">
      <c r="A133" s="151" t="s">
        <v>220</v>
      </c>
      <c r="B133" s="151"/>
      <c r="C133" s="151" t="s">
        <v>221</v>
      </c>
      <c r="D133" s="152"/>
      <c r="E133" s="52">
        <f>'Pay App 11'!E133</f>
        <v>0</v>
      </c>
      <c r="F133" s="45"/>
      <c r="G133" s="65">
        <f>'Pay App 11'!G133+F133</f>
        <v>0</v>
      </c>
      <c r="H133" s="188">
        <f>'Pay App 11'!K133</f>
        <v>0</v>
      </c>
      <c r="I133" s="189"/>
      <c r="J133" s="55"/>
      <c r="K133" s="33">
        <f t="shared" si="1"/>
        <v>0</v>
      </c>
      <c r="L133" s="68">
        <f t="shared" si="0"/>
        <v>0</v>
      </c>
      <c r="M133" s="66">
        <f t="shared" si="2"/>
        <v>0</v>
      </c>
      <c r="N133" s="32">
        <f t="shared" si="3"/>
        <v>0</v>
      </c>
      <c r="O133" s="52">
        <f>'Pay App 11'!O133+'Pay App 11'!P133</f>
        <v>0</v>
      </c>
      <c r="P133" s="45"/>
      <c r="Q133" s="66">
        <f>'Pay App 11'!Q133+N133+P133</f>
        <v>0</v>
      </c>
    </row>
    <row r="134" spans="1:17" ht="21" customHeight="1" x14ac:dyDescent="0.2">
      <c r="A134" s="151" t="s">
        <v>222</v>
      </c>
      <c r="B134" s="151"/>
      <c r="C134" s="151" t="s">
        <v>223</v>
      </c>
      <c r="D134" s="152"/>
      <c r="E134" s="52">
        <f>'Pay App 11'!E134</f>
        <v>0</v>
      </c>
      <c r="F134" s="45"/>
      <c r="G134" s="65">
        <f>'Pay App 11'!G134+F134</f>
        <v>0</v>
      </c>
      <c r="H134" s="188">
        <f>'Pay App 11'!K134</f>
        <v>0</v>
      </c>
      <c r="I134" s="189"/>
      <c r="J134" s="55"/>
      <c r="K134" s="33">
        <f t="shared" si="1"/>
        <v>0</v>
      </c>
      <c r="L134" s="68">
        <f t="shared" si="0"/>
        <v>0</v>
      </c>
      <c r="M134" s="66">
        <f t="shared" si="2"/>
        <v>0</v>
      </c>
      <c r="N134" s="32">
        <f t="shared" si="3"/>
        <v>0</v>
      </c>
      <c r="O134" s="52">
        <f>'Pay App 11'!O134+'Pay App 11'!P134</f>
        <v>0</v>
      </c>
      <c r="P134" s="45"/>
      <c r="Q134" s="66">
        <f>'Pay App 11'!Q134+N134+P134</f>
        <v>0</v>
      </c>
    </row>
    <row r="135" spans="1:17" ht="21" customHeight="1" x14ac:dyDescent="0.2">
      <c r="A135" s="153" t="s">
        <v>224</v>
      </c>
      <c r="B135" s="153"/>
      <c r="C135" s="153" t="s">
        <v>225</v>
      </c>
      <c r="D135" s="154"/>
      <c r="E135" s="52">
        <f>'Pay App 11'!E135</f>
        <v>0</v>
      </c>
      <c r="F135" s="45"/>
      <c r="G135" s="65">
        <f>'Pay App 11'!G135+F135</f>
        <v>0</v>
      </c>
      <c r="H135" s="188">
        <f>'Pay App 11'!K135</f>
        <v>0</v>
      </c>
      <c r="I135" s="189"/>
      <c r="J135" s="55"/>
      <c r="K135" s="33">
        <f t="shared" si="1"/>
        <v>0</v>
      </c>
      <c r="L135" s="68">
        <f t="shared" si="0"/>
        <v>0</v>
      </c>
      <c r="M135" s="66">
        <f t="shared" si="2"/>
        <v>0</v>
      </c>
      <c r="N135" s="32">
        <f t="shared" si="3"/>
        <v>0</v>
      </c>
      <c r="O135" s="52">
        <f>'Pay App 11'!O135+'Pay App 11'!P135</f>
        <v>0</v>
      </c>
      <c r="P135" s="45"/>
      <c r="Q135" s="66">
        <f>'Pay App 11'!Q135+N135+P135</f>
        <v>0</v>
      </c>
    </row>
    <row r="136" spans="1:17" ht="21" customHeight="1" x14ac:dyDescent="0.2">
      <c r="A136" s="151" t="s">
        <v>226</v>
      </c>
      <c r="B136" s="151"/>
      <c r="C136" s="151" t="s">
        <v>227</v>
      </c>
      <c r="D136" s="152"/>
      <c r="E136" s="52">
        <f>'Pay App 11'!E136</f>
        <v>0</v>
      </c>
      <c r="F136" s="45"/>
      <c r="G136" s="65">
        <f>'Pay App 11'!G136+F136</f>
        <v>0</v>
      </c>
      <c r="H136" s="188">
        <f>'Pay App 11'!K136</f>
        <v>0</v>
      </c>
      <c r="I136" s="189"/>
      <c r="J136" s="55"/>
      <c r="K136" s="33">
        <f t="shared" si="1"/>
        <v>0</v>
      </c>
      <c r="L136" s="68">
        <f t="shared" si="0"/>
        <v>0</v>
      </c>
      <c r="M136" s="66">
        <f t="shared" si="2"/>
        <v>0</v>
      </c>
      <c r="N136" s="32">
        <f t="shared" si="3"/>
        <v>0</v>
      </c>
      <c r="O136" s="52">
        <f>'Pay App 11'!O136+'Pay App 11'!P136</f>
        <v>0</v>
      </c>
      <c r="P136" s="45"/>
      <c r="Q136" s="66">
        <f>'Pay App 11'!Q136+N136+P136</f>
        <v>0</v>
      </c>
    </row>
    <row r="137" spans="1:17" ht="21" customHeight="1" x14ac:dyDescent="0.2">
      <c r="A137" s="151" t="s">
        <v>228</v>
      </c>
      <c r="B137" s="151"/>
      <c r="C137" s="151" t="s">
        <v>229</v>
      </c>
      <c r="D137" s="152"/>
      <c r="E137" s="52">
        <f>'Pay App 11'!E137</f>
        <v>0</v>
      </c>
      <c r="F137" s="45"/>
      <c r="G137" s="65">
        <f>'Pay App 11'!G137+F137</f>
        <v>0</v>
      </c>
      <c r="H137" s="188">
        <f>'Pay App 11'!K137</f>
        <v>0</v>
      </c>
      <c r="I137" s="189"/>
      <c r="J137" s="55"/>
      <c r="K137" s="33">
        <f t="shared" si="1"/>
        <v>0</v>
      </c>
      <c r="L137" s="68">
        <f t="shared" si="0"/>
        <v>0</v>
      </c>
      <c r="M137" s="66">
        <f t="shared" si="2"/>
        <v>0</v>
      </c>
      <c r="N137" s="32">
        <f t="shared" si="3"/>
        <v>0</v>
      </c>
      <c r="O137" s="52">
        <f>'Pay App 11'!O137+'Pay App 11'!P137</f>
        <v>0</v>
      </c>
      <c r="P137" s="45"/>
      <c r="Q137" s="66">
        <f>'Pay App 11'!Q137+N137+P137</f>
        <v>0</v>
      </c>
    </row>
    <row r="138" spans="1:17" ht="21" customHeight="1" x14ac:dyDescent="0.2">
      <c r="A138" s="151" t="s">
        <v>230</v>
      </c>
      <c r="B138" s="151"/>
      <c r="C138" s="151" t="s">
        <v>231</v>
      </c>
      <c r="D138" s="152"/>
      <c r="E138" s="52">
        <f>'Pay App 11'!E138</f>
        <v>0</v>
      </c>
      <c r="F138" s="45"/>
      <c r="G138" s="65">
        <f>'Pay App 11'!G138+F138</f>
        <v>0</v>
      </c>
      <c r="H138" s="188">
        <f>'Pay App 11'!K138</f>
        <v>0</v>
      </c>
      <c r="I138" s="189"/>
      <c r="J138" s="55"/>
      <c r="K138" s="33">
        <f t="shared" si="1"/>
        <v>0</v>
      </c>
      <c r="L138" s="68">
        <f t="shared" si="0"/>
        <v>0</v>
      </c>
      <c r="M138" s="66">
        <f t="shared" si="2"/>
        <v>0</v>
      </c>
      <c r="N138" s="32">
        <f t="shared" si="3"/>
        <v>0</v>
      </c>
      <c r="O138" s="52">
        <f>'Pay App 11'!O138+'Pay App 11'!P138</f>
        <v>0</v>
      </c>
      <c r="P138" s="45"/>
      <c r="Q138" s="66">
        <f>'Pay App 11'!Q138+N138+P138</f>
        <v>0</v>
      </c>
    </row>
    <row r="139" spans="1:17" ht="21" customHeight="1" x14ac:dyDescent="0.2">
      <c r="A139" s="153" t="s">
        <v>232</v>
      </c>
      <c r="B139" s="153"/>
      <c r="C139" s="153" t="s">
        <v>233</v>
      </c>
      <c r="D139" s="154"/>
      <c r="E139" s="52">
        <f>'Pay App 11'!E139</f>
        <v>0</v>
      </c>
      <c r="F139" s="45"/>
      <c r="G139" s="65">
        <f>'Pay App 11'!G139+F139</f>
        <v>0</v>
      </c>
      <c r="H139" s="188">
        <f>'Pay App 11'!K139</f>
        <v>0</v>
      </c>
      <c r="I139" s="189"/>
      <c r="J139" s="55"/>
      <c r="K139" s="33">
        <f t="shared" si="1"/>
        <v>0</v>
      </c>
      <c r="L139" s="68">
        <f t="shared" si="0"/>
        <v>0</v>
      </c>
      <c r="M139" s="66">
        <f t="shared" si="2"/>
        <v>0</v>
      </c>
      <c r="N139" s="32">
        <f t="shared" si="3"/>
        <v>0</v>
      </c>
      <c r="O139" s="52">
        <f>'Pay App 11'!O139+'Pay App 11'!P139</f>
        <v>0</v>
      </c>
      <c r="P139" s="45"/>
      <c r="Q139" s="66">
        <f>'Pay App 11'!Q139+N139+P139</f>
        <v>0</v>
      </c>
    </row>
    <row r="140" spans="1:17" ht="21" customHeight="1" x14ac:dyDescent="0.2">
      <c r="A140" s="151" t="s">
        <v>234</v>
      </c>
      <c r="B140" s="151"/>
      <c r="C140" s="151" t="s">
        <v>235</v>
      </c>
      <c r="D140" s="152"/>
      <c r="E140" s="52">
        <f>'Pay App 11'!E140</f>
        <v>0</v>
      </c>
      <c r="F140" s="45"/>
      <c r="G140" s="65">
        <f>'Pay App 11'!G140+F140</f>
        <v>0</v>
      </c>
      <c r="H140" s="188">
        <f>'Pay App 11'!K140</f>
        <v>0</v>
      </c>
      <c r="I140" s="189"/>
      <c r="J140" s="55"/>
      <c r="K140" s="33">
        <f t="shared" si="1"/>
        <v>0</v>
      </c>
      <c r="L140" s="68">
        <f t="shared" si="0"/>
        <v>0</v>
      </c>
      <c r="M140" s="66">
        <f t="shared" si="2"/>
        <v>0</v>
      </c>
      <c r="N140" s="32">
        <f t="shared" si="3"/>
        <v>0</v>
      </c>
      <c r="O140" s="52">
        <f>'Pay App 11'!O140+'Pay App 11'!P140</f>
        <v>0</v>
      </c>
      <c r="P140" s="45"/>
      <c r="Q140" s="66">
        <f>'Pay App 11'!Q140+N140+P140</f>
        <v>0</v>
      </c>
    </row>
    <row r="141" spans="1:17" ht="21" customHeight="1" x14ac:dyDescent="0.2">
      <c r="A141" s="151" t="s">
        <v>236</v>
      </c>
      <c r="B141" s="151"/>
      <c r="C141" s="151" t="s">
        <v>237</v>
      </c>
      <c r="D141" s="152"/>
      <c r="E141" s="52">
        <f>'Pay App 11'!E141</f>
        <v>0</v>
      </c>
      <c r="F141" s="45"/>
      <c r="G141" s="65">
        <f>'Pay App 11'!G141+F141</f>
        <v>0</v>
      </c>
      <c r="H141" s="188">
        <f>'Pay App 11'!K141</f>
        <v>0</v>
      </c>
      <c r="I141" s="189"/>
      <c r="J141" s="55"/>
      <c r="K141" s="33">
        <f t="shared" si="1"/>
        <v>0</v>
      </c>
      <c r="L141" s="68">
        <f t="shared" si="0"/>
        <v>0</v>
      </c>
      <c r="M141" s="66">
        <f t="shared" si="2"/>
        <v>0</v>
      </c>
      <c r="N141" s="32">
        <f t="shared" si="3"/>
        <v>0</v>
      </c>
      <c r="O141" s="52">
        <f>'Pay App 11'!O141+'Pay App 11'!P141</f>
        <v>0</v>
      </c>
      <c r="P141" s="45"/>
      <c r="Q141" s="66">
        <f>'Pay App 11'!Q141+N141+P141</f>
        <v>0</v>
      </c>
    </row>
    <row r="142" spans="1:17" ht="21" customHeight="1" x14ac:dyDescent="0.2">
      <c r="A142" s="151" t="s">
        <v>238</v>
      </c>
      <c r="B142" s="151"/>
      <c r="C142" s="151" t="s">
        <v>239</v>
      </c>
      <c r="D142" s="152"/>
      <c r="E142" s="52">
        <f>'Pay App 11'!E142</f>
        <v>0</v>
      </c>
      <c r="F142" s="45"/>
      <c r="G142" s="65">
        <f>'Pay App 11'!G142+F142</f>
        <v>0</v>
      </c>
      <c r="H142" s="188">
        <f>'Pay App 11'!K142</f>
        <v>0</v>
      </c>
      <c r="I142" s="189"/>
      <c r="J142" s="55"/>
      <c r="K142" s="33">
        <f t="shared" si="1"/>
        <v>0</v>
      </c>
      <c r="L142" s="68">
        <f t="shared" si="0"/>
        <v>0</v>
      </c>
      <c r="M142" s="66">
        <f t="shared" si="2"/>
        <v>0</v>
      </c>
      <c r="N142" s="32">
        <f t="shared" si="3"/>
        <v>0</v>
      </c>
      <c r="O142" s="52">
        <f>'Pay App 11'!O142+'Pay App 11'!P142</f>
        <v>0</v>
      </c>
      <c r="P142" s="45"/>
      <c r="Q142" s="66">
        <f>'Pay App 11'!Q142+N142+P142</f>
        <v>0</v>
      </c>
    </row>
    <row r="143" spans="1:17" ht="21" customHeight="1" x14ac:dyDescent="0.2">
      <c r="A143" s="151" t="s">
        <v>240</v>
      </c>
      <c r="B143" s="151"/>
      <c r="C143" s="151" t="s">
        <v>241</v>
      </c>
      <c r="D143" s="152"/>
      <c r="E143" s="52">
        <f>'Pay App 11'!E143</f>
        <v>0</v>
      </c>
      <c r="F143" s="45"/>
      <c r="G143" s="65">
        <f>'Pay App 11'!G143+F143</f>
        <v>0</v>
      </c>
      <c r="H143" s="188">
        <f>'Pay App 11'!K143</f>
        <v>0</v>
      </c>
      <c r="I143" s="189"/>
      <c r="J143" s="55"/>
      <c r="K143" s="33">
        <f t="shared" si="1"/>
        <v>0</v>
      </c>
      <c r="L143" s="68">
        <f t="shared" si="0"/>
        <v>0</v>
      </c>
      <c r="M143" s="66">
        <f t="shared" si="2"/>
        <v>0</v>
      </c>
      <c r="N143" s="32">
        <f t="shared" si="3"/>
        <v>0</v>
      </c>
      <c r="O143" s="52">
        <f>'Pay App 11'!O143+'Pay App 11'!P143</f>
        <v>0</v>
      </c>
      <c r="P143" s="45"/>
      <c r="Q143" s="66">
        <f>'Pay App 11'!Q143+N143+P143</f>
        <v>0</v>
      </c>
    </row>
    <row r="144" spans="1:17" ht="21" customHeight="1" x14ac:dyDescent="0.2">
      <c r="A144" s="151" t="s">
        <v>242</v>
      </c>
      <c r="B144" s="151"/>
      <c r="C144" s="151" t="s">
        <v>243</v>
      </c>
      <c r="D144" s="152"/>
      <c r="E144" s="52">
        <f>'Pay App 11'!E144</f>
        <v>0</v>
      </c>
      <c r="F144" s="45"/>
      <c r="G144" s="65">
        <f>'Pay App 11'!G144+F144</f>
        <v>0</v>
      </c>
      <c r="H144" s="188">
        <f>'Pay App 11'!K144</f>
        <v>0</v>
      </c>
      <c r="I144" s="189"/>
      <c r="J144" s="55"/>
      <c r="K144" s="33">
        <f t="shared" si="1"/>
        <v>0</v>
      </c>
      <c r="L144" s="68">
        <f t="shared" si="0"/>
        <v>0</v>
      </c>
      <c r="M144" s="66">
        <f t="shared" si="2"/>
        <v>0</v>
      </c>
      <c r="N144" s="32">
        <f t="shared" si="3"/>
        <v>0</v>
      </c>
      <c r="O144" s="52">
        <f>'Pay App 11'!O144+'Pay App 11'!P144</f>
        <v>0</v>
      </c>
      <c r="P144" s="45"/>
      <c r="Q144" s="66">
        <f>'Pay App 11'!Q144+N144+P144</f>
        <v>0</v>
      </c>
    </row>
    <row r="145" spans="1:17" ht="21" customHeight="1" x14ac:dyDescent="0.2">
      <c r="A145" s="151" t="s">
        <v>244</v>
      </c>
      <c r="B145" s="151"/>
      <c r="C145" s="151" t="s">
        <v>245</v>
      </c>
      <c r="D145" s="152"/>
      <c r="E145" s="52">
        <f>'Pay App 11'!E145</f>
        <v>0</v>
      </c>
      <c r="F145" s="45"/>
      <c r="G145" s="65">
        <f>'Pay App 11'!G145+F145</f>
        <v>0</v>
      </c>
      <c r="H145" s="188">
        <f>'Pay App 11'!K145</f>
        <v>0</v>
      </c>
      <c r="I145" s="189"/>
      <c r="J145" s="55"/>
      <c r="K145" s="33">
        <f t="shared" si="1"/>
        <v>0</v>
      </c>
      <c r="L145" s="68">
        <f t="shared" si="0"/>
        <v>0</v>
      </c>
      <c r="M145" s="66">
        <f t="shared" si="2"/>
        <v>0</v>
      </c>
      <c r="N145" s="32">
        <f t="shared" si="3"/>
        <v>0</v>
      </c>
      <c r="O145" s="52">
        <f>'Pay App 11'!O145+'Pay App 11'!P145</f>
        <v>0</v>
      </c>
      <c r="P145" s="45"/>
      <c r="Q145" s="66">
        <f>'Pay App 11'!Q145+N145+P145</f>
        <v>0</v>
      </c>
    </row>
    <row r="146" spans="1:17" ht="21" customHeight="1" x14ac:dyDescent="0.2">
      <c r="A146" s="151" t="s">
        <v>246</v>
      </c>
      <c r="B146" s="151"/>
      <c r="C146" s="151" t="s">
        <v>247</v>
      </c>
      <c r="D146" s="152"/>
      <c r="E146" s="52">
        <f>'Pay App 11'!E146</f>
        <v>0</v>
      </c>
      <c r="F146" s="45"/>
      <c r="G146" s="65">
        <f>'Pay App 11'!G146+F146</f>
        <v>0</v>
      </c>
      <c r="H146" s="188">
        <f>'Pay App 11'!K146</f>
        <v>0</v>
      </c>
      <c r="I146" s="189"/>
      <c r="J146" s="55"/>
      <c r="K146" s="33">
        <f t="shared" si="1"/>
        <v>0</v>
      </c>
      <c r="L146" s="68">
        <f t="shared" si="0"/>
        <v>0</v>
      </c>
      <c r="M146" s="66">
        <f t="shared" si="2"/>
        <v>0</v>
      </c>
      <c r="N146" s="32">
        <f t="shared" si="3"/>
        <v>0</v>
      </c>
      <c r="O146" s="52">
        <f>'Pay App 11'!O146+'Pay App 11'!P146</f>
        <v>0</v>
      </c>
      <c r="P146" s="45"/>
      <c r="Q146" s="66">
        <f>'Pay App 11'!Q146+N146+P146</f>
        <v>0</v>
      </c>
    </row>
    <row r="147" spans="1:17" ht="21" customHeight="1" x14ac:dyDescent="0.2">
      <c r="A147" s="151" t="s">
        <v>248</v>
      </c>
      <c r="B147" s="151"/>
      <c r="C147" s="151" t="s">
        <v>249</v>
      </c>
      <c r="D147" s="152"/>
      <c r="E147" s="52">
        <f>'Pay App 11'!E147</f>
        <v>0</v>
      </c>
      <c r="F147" s="45"/>
      <c r="G147" s="65">
        <f>'Pay App 11'!G147+F147</f>
        <v>0</v>
      </c>
      <c r="H147" s="188">
        <f>'Pay App 11'!K147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11'!O147+'Pay App 11'!P147</f>
        <v>0</v>
      </c>
      <c r="P147" s="45"/>
      <c r="Q147" s="66">
        <f>'Pay App 11'!Q147+N147+P147</f>
        <v>0</v>
      </c>
    </row>
    <row r="148" spans="1:17" ht="21" customHeight="1" x14ac:dyDescent="0.2">
      <c r="A148" s="151" t="s">
        <v>250</v>
      </c>
      <c r="B148" s="151"/>
      <c r="C148" s="151" t="s">
        <v>251</v>
      </c>
      <c r="D148" s="152"/>
      <c r="E148" s="52">
        <f>'Pay App 11'!E148</f>
        <v>0</v>
      </c>
      <c r="F148" s="45"/>
      <c r="G148" s="65">
        <f>'Pay App 11'!G148+F148</f>
        <v>0</v>
      </c>
      <c r="H148" s="188">
        <f>'Pay App 11'!K148</f>
        <v>0</v>
      </c>
      <c r="I148" s="189"/>
      <c r="J148" s="55"/>
      <c r="K148" s="33">
        <f t="shared" si="4"/>
        <v>0</v>
      </c>
      <c r="L148" s="68">
        <f t="shared" ref="L148:L211" si="7">IF(ISERROR(K148/G148),0,K148/G148)</f>
        <v>0</v>
      </c>
      <c r="M148" s="66">
        <f t="shared" si="5"/>
        <v>0</v>
      </c>
      <c r="N148" s="32">
        <f t="shared" si="6"/>
        <v>0</v>
      </c>
      <c r="O148" s="52">
        <f>'Pay App 11'!O148+'Pay App 11'!P148</f>
        <v>0</v>
      </c>
      <c r="P148" s="45"/>
      <c r="Q148" s="66">
        <f>'Pay App 11'!Q148+N148+P148</f>
        <v>0</v>
      </c>
    </row>
    <row r="149" spans="1:17" ht="21" customHeight="1" x14ac:dyDescent="0.2">
      <c r="A149" s="153" t="s">
        <v>252</v>
      </c>
      <c r="B149" s="153"/>
      <c r="C149" s="153" t="s">
        <v>253</v>
      </c>
      <c r="D149" s="154"/>
      <c r="E149" s="52">
        <f>'Pay App 11'!E149</f>
        <v>0</v>
      </c>
      <c r="F149" s="45"/>
      <c r="G149" s="65">
        <f>'Pay App 11'!G149+F149</f>
        <v>0</v>
      </c>
      <c r="H149" s="188">
        <f>'Pay App 11'!K149</f>
        <v>0</v>
      </c>
      <c r="I149" s="189"/>
      <c r="J149" s="55"/>
      <c r="K149" s="33">
        <f t="shared" si="4"/>
        <v>0</v>
      </c>
      <c r="L149" s="68">
        <f t="shared" si="7"/>
        <v>0</v>
      </c>
      <c r="M149" s="66">
        <f t="shared" si="5"/>
        <v>0</v>
      </c>
      <c r="N149" s="32">
        <f t="shared" si="6"/>
        <v>0</v>
      </c>
      <c r="O149" s="52">
        <f>'Pay App 11'!O149+'Pay App 11'!P149</f>
        <v>0</v>
      </c>
      <c r="P149" s="45"/>
      <c r="Q149" s="66">
        <f>'Pay App 11'!Q149+N149+P149</f>
        <v>0</v>
      </c>
    </row>
    <row r="150" spans="1:17" ht="21" customHeight="1" x14ac:dyDescent="0.2">
      <c r="A150" s="151" t="s">
        <v>254</v>
      </c>
      <c r="B150" s="151"/>
      <c r="C150" s="151" t="s">
        <v>255</v>
      </c>
      <c r="D150" s="152"/>
      <c r="E150" s="52">
        <f>'Pay App 11'!E150</f>
        <v>0</v>
      </c>
      <c r="F150" s="45"/>
      <c r="G150" s="65">
        <f>'Pay App 11'!G150+F150</f>
        <v>0</v>
      </c>
      <c r="H150" s="188">
        <f>'Pay App 11'!K150</f>
        <v>0</v>
      </c>
      <c r="I150" s="189"/>
      <c r="J150" s="55"/>
      <c r="K150" s="33">
        <f t="shared" si="4"/>
        <v>0</v>
      </c>
      <c r="L150" s="68">
        <f t="shared" si="7"/>
        <v>0</v>
      </c>
      <c r="M150" s="66">
        <f t="shared" si="5"/>
        <v>0</v>
      </c>
      <c r="N150" s="32">
        <f t="shared" si="6"/>
        <v>0</v>
      </c>
      <c r="O150" s="52">
        <f>'Pay App 11'!O150+'Pay App 11'!P150</f>
        <v>0</v>
      </c>
      <c r="P150" s="45"/>
      <c r="Q150" s="66">
        <f>'Pay App 11'!Q150+N150+P150</f>
        <v>0</v>
      </c>
    </row>
    <row r="151" spans="1:17" ht="21" customHeight="1" x14ac:dyDescent="0.2">
      <c r="A151" s="151" t="s">
        <v>256</v>
      </c>
      <c r="B151" s="151"/>
      <c r="C151" s="151" t="s">
        <v>257</v>
      </c>
      <c r="D151" s="152"/>
      <c r="E151" s="52">
        <f>'Pay App 11'!E151</f>
        <v>0</v>
      </c>
      <c r="F151" s="45"/>
      <c r="G151" s="65">
        <f>'Pay App 11'!G151+F151</f>
        <v>0</v>
      </c>
      <c r="H151" s="188">
        <f>'Pay App 11'!K151</f>
        <v>0</v>
      </c>
      <c r="I151" s="189"/>
      <c r="J151" s="55"/>
      <c r="K151" s="33">
        <f t="shared" si="4"/>
        <v>0</v>
      </c>
      <c r="L151" s="68">
        <f t="shared" si="7"/>
        <v>0</v>
      </c>
      <c r="M151" s="66">
        <f t="shared" si="5"/>
        <v>0</v>
      </c>
      <c r="N151" s="32">
        <f t="shared" si="6"/>
        <v>0</v>
      </c>
      <c r="O151" s="52">
        <f>'Pay App 11'!O151+'Pay App 11'!P151</f>
        <v>0</v>
      </c>
      <c r="P151" s="45"/>
      <c r="Q151" s="66">
        <f>'Pay App 11'!Q151+N151+P151</f>
        <v>0</v>
      </c>
    </row>
    <row r="152" spans="1:17" ht="21" customHeight="1" x14ac:dyDescent="0.2">
      <c r="A152" s="151" t="s">
        <v>258</v>
      </c>
      <c r="B152" s="151"/>
      <c r="C152" s="151" t="s">
        <v>259</v>
      </c>
      <c r="D152" s="152"/>
      <c r="E152" s="52">
        <f>'Pay App 11'!E152</f>
        <v>0</v>
      </c>
      <c r="F152" s="45"/>
      <c r="G152" s="65">
        <f>'Pay App 11'!G152+F152</f>
        <v>0</v>
      </c>
      <c r="H152" s="188">
        <f>'Pay App 11'!K152</f>
        <v>0</v>
      </c>
      <c r="I152" s="189"/>
      <c r="J152" s="55"/>
      <c r="K152" s="33">
        <f t="shared" si="4"/>
        <v>0</v>
      </c>
      <c r="L152" s="68">
        <f t="shared" si="7"/>
        <v>0</v>
      </c>
      <c r="M152" s="66">
        <f t="shared" si="5"/>
        <v>0</v>
      </c>
      <c r="N152" s="32">
        <f t="shared" si="6"/>
        <v>0</v>
      </c>
      <c r="O152" s="52">
        <f>'Pay App 11'!O152+'Pay App 11'!P152</f>
        <v>0</v>
      </c>
      <c r="P152" s="45"/>
      <c r="Q152" s="66">
        <f>'Pay App 11'!Q152+N152+P152</f>
        <v>0</v>
      </c>
    </row>
    <row r="153" spans="1:17" ht="21" customHeight="1" x14ac:dyDescent="0.2">
      <c r="A153" s="151" t="s">
        <v>260</v>
      </c>
      <c r="B153" s="151"/>
      <c r="C153" s="151" t="s">
        <v>261</v>
      </c>
      <c r="D153" s="152"/>
      <c r="E153" s="52">
        <f>'Pay App 11'!E153</f>
        <v>0</v>
      </c>
      <c r="F153" s="45"/>
      <c r="G153" s="65">
        <f>'Pay App 11'!G153+F153</f>
        <v>0</v>
      </c>
      <c r="H153" s="188">
        <f>'Pay App 11'!K153</f>
        <v>0</v>
      </c>
      <c r="I153" s="189"/>
      <c r="J153" s="55"/>
      <c r="K153" s="33">
        <f t="shared" si="4"/>
        <v>0</v>
      </c>
      <c r="L153" s="68">
        <f t="shared" si="7"/>
        <v>0</v>
      </c>
      <c r="M153" s="66">
        <f t="shared" si="5"/>
        <v>0</v>
      </c>
      <c r="N153" s="32">
        <f t="shared" si="6"/>
        <v>0</v>
      </c>
      <c r="O153" s="52">
        <f>'Pay App 11'!O153+'Pay App 11'!P153</f>
        <v>0</v>
      </c>
      <c r="P153" s="45"/>
      <c r="Q153" s="66">
        <f>'Pay App 11'!Q153+N153+P153</f>
        <v>0</v>
      </c>
    </row>
    <row r="154" spans="1:17" ht="21" customHeight="1" x14ac:dyDescent="0.2">
      <c r="A154" s="151" t="s">
        <v>262</v>
      </c>
      <c r="B154" s="151"/>
      <c r="C154" s="151" t="s">
        <v>263</v>
      </c>
      <c r="D154" s="152"/>
      <c r="E154" s="52">
        <f>'Pay App 11'!E154</f>
        <v>0</v>
      </c>
      <c r="F154" s="45"/>
      <c r="G154" s="65">
        <f>'Pay App 11'!G154+F154</f>
        <v>0</v>
      </c>
      <c r="H154" s="188">
        <f>'Pay App 11'!K154</f>
        <v>0</v>
      </c>
      <c r="I154" s="189"/>
      <c r="J154" s="55"/>
      <c r="K154" s="33">
        <f t="shared" si="4"/>
        <v>0</v>
      </c>
      <c r="L154" s="68">
        <f t="shared" si="7"/>
        <v>0</v>
      </c>
      <c r="M154" s="66">
        <f t="shared" si="5"/>
        <v>0</v>
      </c>
      <c r="N154" s="32">
        <f t="shared" si="6"/>
        <v>0</v>
      </c>
      <c r="O154" s="52">
        <f>'Pay App 11'!O154+'Pay App 11'!P154</f>
        <v>0</v>
      </c>
      <c r="P154" s="45"/>
      <c r="Q154" s="66">
        <f>'Pay App 11'!Q154+N154+P154</f>
        <v>0</v>
      </c>
    </row>
    <row r="155" spans="1:17" ht="21" customHeight="1" x14ac:dyDescent="0.2">
      <c r="A155" s="151" t="s">
        <v>264</v>
      </c>
      <c r="B155" s="151"/>
      <c r="C155" s="151" t="s">
        <v>265</v>
      </c>
      <c r="D155" s="152"/>
      <c r="E155" s="52">
        <f>'Pay App 11'!E155</f>
        <v>0</v>
      </c>
      <c r="F155" s="45"/>
      <c r="G155" s="65">
        <f>'Pay App 11'!G155+F155</f>
        <v>0</v>
      </c>
      <c r="H155" s="188">
        <f>'Pay App 11'!K155</f>
        <v>0</v>
      </c>
      <c r="I155" s="189"/>
      <c r="J155" s="55"/>
      <c r="K155" s="33">
        <f t="shared" si="4"/>
        <v>0</v>
      </c>
      <c r="L155" s="68">
        <f t="shared" si="7"/>
        <v>0</v>
      </c>
      <c r="M155" s="66">
        <f t="shared" si="5"/>
        <v>0</v>
      </c>
      <c r="N155" s="32">
        <f t="shared" si="6"/>
        <v>0</v>
      </c>
      <c r="O155" s="52">
        <f>'Pay App 11'!O155+'Pay App 11'!P155</f>
        <v>0</v>
      </c>
      <c r="P155" s="45"/>
      <c r="Q155" s="66">
        <f>'Pay App 11'!Q155+N155+P155</f>
        <v>0</v>
      </c>
    </row>
    <row r="156" spans="1:17" ht="21" customHeight="1" x14ac:dyDescent="0.2">
      <c r="A156" s="151" t="s">
        <v>266</v>
      </c>
      <c r="B156" s="151"/>
      <c r="C156" s="151" t="s">
        <v>267</v>
      </c>
      <c r="D156" s="152"/>
      <c r="E156" s="52">
        <f>'Pay App 11'!E156</f>
        <v>0</v>
      </c>
      <c r="F156" s="45"/>
      <c r="G156" s="65">
        <f>'Pay App 11'!G156+F156</f>
        <v>0</v>
      </c>
      <c r="H156" s="188">
        <f>'Pay App 11'!K156</f>
        <v>0</v>
      </c>
      <c r="I156" s="189"/>
      <c r="J156" s="55"/>
      <c r="K156" s="33">
        <f t="shared" si="4"/>
        <v>0</v>
      </c>
      <c r="L156" s="68">
        <f t="shared" si="7"/>
        <v>0</v>
      </c>
      <c r="M156" s="66">
        <f t="shared" si="5"/>
        <v>0</v>
      </c>
      <c r="N156" s="32">
        <f t="shared" si="6"/>
        <v>0</v>
      </c>
      <c r="O156" s="52">
        <f>'Pay App 11'!O156+'Pay App 11'!P156</f>
        <v>0</v>
      </c>
      <c r="P156" s="45"/>
      <c r="Q156" s="66">
        <f>'Pay App 11'!Q156+N156+P156</f>
        <v>0</v>
      </c>
    </row>
    <row r="157" spans="1:17" ht="21" customHeight="1" x14ac:dyDescent="0.2">
      <c r="A157" s="151" t="s">
        <v>268</v>
      </c>
      <c r="B157" s="151"/>
      <c r="C157" s="151" t="s">
        <v>269</v>
      </c>
      <c r="D157" s="152"/>
      <c r="E157" s="52">
        <f>'Pay App 11'!E157</f>
        <v>0</v>
      </c>
      <c r="F157" s="45"/>
      <c r="G157" s="65">
        <f>'Pay App 11'!G157+F157</f>
        <v>0</v>
      </c>
      <c r="H157" s="188">
        <f>'Pay App 11'!K157</f>
        <v>0</v>
      </c>
      <c r="I157" s="189"/>
      <c r="J157" s="55"/>
      <c r="K157" s="33">
        <f t="shared" si="4"/>
        <v>0</v>
      </c>
      <c r="L157" s="68">
        <f t="shared" si="7"/>
        <v>0</v>
      </c>
      <c r="M157" s="66">
        <f t="shared" si="5"/>
        <v>0</v>
      </c>
      <c r="N157" s="32">
        <f t="shared" si="6"/>
        <v>0</v>
      </c>
      <c r="O157" s="52">
        <f>'Pay App 11'!O157+'Pay App 11'!P157</f>
        <v>0</v>
      </c>
      <c r="P157" s="45"/>
      <c r="Q157" s="66">
        <f>'Pay App 11'!Q157+N157+P157</f>
        <v>0</v>
      </c>
    </row>
    <row r="158" spans="1:17" ht="21" customHeight="1" x14ac:dyDescent="0.2">
      <c r="A158" s="153" t="s">
        <v>270</v>
      </c>
      <c r="B158" s="153"/>
      <c r="C158" s="153" t="s">
        <v>271</v>
      </c>
      <c r="D158" s="154"/>
      <c r="E158" s="52">
        <f>'Pay App 11'!E158</f>
        <v>0</v>
      </c>
      <c r="F158" s="45"/>
      <c r="G158" s="65">
        <f>'Pay App 11'!G158+F158</f>
        <v>0</v>
      </c>
      <c r="H158" s="188">
        <f>'Pay App 11'!K158</f>
        <v>0</v>
      </c>
      <c r="I158" s="189"/>
      <c r="J158" s="55"/>
      <c r="K158" s="33">
        <f t="shared" si="4"/>
        <v>0</v>
      </c>
      <c r="L158" s="68">
        <f t="shared" si="7"/>
        <v>0</v>
      </c>
      <c r="M158" s="66">
        <f t="shared" si="5"/>
        <v>0</v>
      </c>
      <c r="N158" s="32">
        <f t="shared" si="6"/>
        <v>0</v>
      </c>
      <c r="O158" s="52">
        <f>'Pay App 11'!O158+'Pay App 11'!P158</f>
        <v>0</v>
      </c>
      <c r="P158" s="45"/>
      <c r="Q158" s="66">
        <f>'Pay App 11'!Q158+N158+P158</f>
        <v>0</v>
      </c>
    </row>
    <row r="159" spans="1:17" ht="21" customHeight="1" x14ac:dyDescent="0.2">
      <c r="A159" s="151" t="s">
        <v>272</v>
      </c>
      <c r="B159" s="151"/>
      <c r="C159" s="151" t="s">
        <v>273</v>
      </c>
      <c r="D159" s="152"/>
      <c r="E159" s="52">
        <f>'Pay App 11'!E159</f>
        <v>0</v>
      </c>
      <c r="F159" s="45"/>
      <c r="G159" s="65">
        <f>'Pay App 11'!G159+F159</f>
        <v>0</v>
      </c>
      <c r="H159" s="188">
        <f>'Pay App 11'!K159</f>
        <v>0</v>
      </c>
      <c r="I159" s="189"/>
      <c r="J159" s="55"/>
      <c r="K159" s="33">
        <f t="shared" si="4"/>
        <v>0</v>
      </c>
      <c r="L159" s="68">
        <f t="shared" si="7"/>
        <v>0</v>
      </c>
      <c r="M159" s="66">
        <f t="shared" si="5"/>
        <v>0</v>
      </c>
      <c r="N159" s="32">
        <f t="shared" si="6"/>
        <v>0</v>
      </c>
      <c r="O159" s="52">
        <f>'Pay App 11'!O159+'Pay App 11'!P159</f>
        <v>0</v>
      </c>
      <c r="P159" s="45"/>
      <c r="Q159" s="66">
        <f>'Pay App 11'!Q159+N159+P159</f>
        <v>0</v>
      </c>
    </row>
    <row r="160" spans="1:17" ht="21" customHeight="1" x14ac:dyDescent="0.2">
      <c r="A160" s="151" t="s">
        <v>274</v>
      </c>
      <c r="B160" s="151"/>
      <c r="C160" s="151" t="s">
        <v>275</v>
      </c>
      <c r="D160" s="152"/>
      <c r="E160" s="52">
        <f>'Pay App 11'!E160</f>
        <v>0</v>
      </c>
      <c r="F160" s="45"/>
      <c r="G160" s="65">
        <f>'Pay App 11'!G160+F160</f>
        <v>0</v>
      </c>
      <c r="H160" s="188">
        <f>'Pay App 11'!K160</f>
        <v>0</v>
      </c>
      <c r="I160" s="189"/>
      <c r="J160" s="55"/>
      <c r="K160" s="33">
        <f t="shared" si="4"/>
        <v>0</v>
      </c>
      <c r="L160" s="68">
        <f t="shared" si="7"/>
        <v>0</v>
      </c>
      <c r="M160" s="66">
        <f t="shared" si="5"/>
        <v>0</v>
      </c>
      <c r="N160" s="32">
        <f t="shared" si="6"/>
        <v>0</v>
      </c>
      <c r="O160" s="52">
        <f>'Pay App 11'!O160+'Pay App 11'!P160</f>
        <v>0</v>
      </c>
      <c r="P160" s="45"/>
      <c r="Q160" s="66">
        <f>'Pay App 11'!Q160+N160+P160</f>
        <v>0</v>
      </c>
    </row>
    <row r="161" spans="1:17" ht="21" customHeight="1" x14ac:dyDescent="0.2">
      <c r="A161" s="151" t="s">
        <v>276</v>
      </c>
      <c r="B161" s="151"/>
      <c r="C161" s="151" t="s">
        <v>277</v>
      </c>
      <c r="D161" s="152"/>
      <c r="E161" s="52">
        <f>'Pay App 11'!E161</f>
        <v>0</v>
      </c>
      <c r="F161" s="45"/>
      <c r="G161" s="65">
        <f>'Pay App 11'!G161+F161</f>
        <v>0</v>
      </c>
      <c r="H161" s="188">
        <f>'Pay App 11'!K161</f>
        <v>0</v>
      </c>
      <c r="I161" s="189"/>
      <c r="J161" s="55"/>
      <c r="K161" s="33">
        <f t="shared" si="4"/>
        <v>0</v>
      </c>
      <c r="L161" s="68">
        <f t="shared" si="7"/>
        <v>0</v>
      </c>
      <c r="M161" s="66">
        <f t="shared" si="5"/>
        <v>0</v>
      </c>
      <c r="N161" s="32">
        <f t="shared" si="6"/>
        <v>0</v>
      </c>
      <c r="O161" s="52">
        <f>'Pay App 11'!O161+'Pay App 11'!P161</f>
        <v>0</v>
      </c>
      <c r="P161" s="45"/>
      <c r="Q161" s="66">
        <f>'Pay App 11'!Q161+N161+P161</f>
        <v>0</v>
      </c>
    </row>
    <row r="162" spans="1:17" ht="21" customHeight="1" x14ac:dyDescent="0.2">
      <c r="A162" s="151" t="s">
        <v>278</v>
      </c>
      <c r="B162" s="151"/>
      <c r="C162" s="151" t="s">
        <v>279</v>
      </c>
      <c r="D162" s="152"/>
      <c r="E162" s="52">
        <f>'Pay App 11'!E162</f>
        <v>0</v>
      </c>
      <c r="F162" s="45"/>
      <c r="G162" s="65">
        <f>'Pay App 11'!G162+F162</f>
        <v>0</v>
      </c>
      <c r="H162" s="188">
        <f>'Pay App 11'!K162</f>
        <v>0</v>
      </c>
      <c r="I162" s="189"/>
      <c r="J162" s="55"/>
      <c r="K162" s="33">
        <f t="shared" si="4"/>
        <v>0</v>
      </c>
      <c r="L162" s="68">
        <f t="shared" si="7"/>
        <v>0</v>
      </c>
      <c r="M162" s="66">
        <f t="shared" si="5"/>
        <v>0</v>
      </c>
      <c r="N162" s="32">
        <f t="shared" si="6"/>
        <v>0</v>
      </c>
      <c r="O162" s="52">
        <f>'Pay App 11'!O162+'Pay App 11'!P162</f>
        <v>0</v>
      </c>
      <c r="P162" s="45"/>
      <c r="Q162" s="66">
        <f>'Pay App 11'!Q162+N162+P162</f>
        <v>0</v>
      </c>
    </row>
    <row r="163" spans="1:17" ht="21" customHeight="1" x14ac:dyDescent="0.2">
      <c r="A163" s="151" t="s">
        <v>280</v>
      </c>
      <c r="B163" s="151"/>
      <c r="C163" s="151" t="s">
        <v>281</v>
      </c>
      <c r="D163" s="152"/>
      <c r="E163" s="52">
        <f>'Pay App 11'!E163</f>
        <v>0</v>
      </c>
      <c r="F163" s="45"/>
      <c r="G163" s="65">
        <f>'Pay App 11'!G163+F163</f>
        <v>0</v>
      </c>
      <c r="H163" s="188">
        <f>'Pay App 11'!K163</f>
        <v>0</v>
      </c>
      <c r="I163" s="189"/>
      <c r="J163" s="55"/>
      <c r="K163" s="33">
        <f t="shared" si="4"/>
        <v>0</v>
      </c>
      <c r="L163" s="68">
        <f t="shared" si="7"/>
        <v>0</v>
      </c>
      <c r="M163" s="66">
        <f t="shared" si="5"/>
        <v>0</v>
      </c>
      <c r="N163" s="32">
        <f t="shared" si="6"/>
        <v>0</v>
      </c>
      <c r="O163" s="52">
        <f>'Pay App 11'!O163+'Pay App 11'!P163</f>
        <v>0</v>
      </c>
      <c r="P163" s="45"/>
      <c r="Q163" s="66">
        <f>'Pay App 11'!Q163+N163+P163</f>
        <v>0</v>
      </c>
    </row>
    <row r="164" spans="1:17" ht="21" customHeight="1" x14ac:dyDescent="0.2">
      <c r="A164" s="151" t="s">
        <v>282</v>
      </c>
      <c r="B164" s="151"/>
      <c r="C164" s="151" t="s">
        <v>283</v>
      </c>
      <c r="D164" s="152"/>
      <c r="E164" s="52">
        <f>'Pay App 11'!E164</f>
        <v>0</v>
      </c>
      <c r="F164" s="45"/>
      <c r="G164" s="65">
        <f>'Pay App 11'!G164+F164</f>
        <v>0</v>
      </c>
      <c r="H164" s="188">
        <f>'Pay App 11'!K164</f>
        <v>0</v>
      </c>
      <c r="I164" s="189"/>
      <c r="J164" s="55"/>
      <c r="K164" s="33">
        <f t="shared" si="4"/>
        <v>0</v>
      </c>
      <c r="L164" s="68">
        <f t="shared" si="7"/>
        <v>0</v>
      </c>
      <c r="M164" s="66">
        <f t="shared" si="5"/>
        <v>0</v>
      </c>
      <c r="N164" s="32">
        <f t="shared" si="6"/>
        <v>0</v>
      </c>
      <c r="O164" s="52">
        <f>'Pay App 11'!O164+'Pay App 11'!P164</f>
        <v>0</v>
      </c>
      <c r="P164" s="45"/>
      <c r="Q164" s="66">
        <f>'Pay App 11'!Q164+N164+P164</f>
        <v>0</v>
      </c>
    </row>
    <row r="165" spans="1:17" ht="21" customHeight="1" x14ac:dyDescent="0.2">
      <c r="A165" s="151" t="s">
        <v>284</v>
      </c>
      <c r="B165" s="151"/>
      <c r="C165" s="151" t="s">
        <v>285</v>
      </c>
      <c r="D165" s="152"/>
      <c r="E165" s="52">
        <f>'Pay App 11'!E165</f>
        <v>0</v>
      </c>
      <c r="F165" s="45"/>
      <c r="G165" s="65">
        <f>'Pay App 11'!G165+F165</f>
        <v>0</v>
      </c>
      <c r="H165" s="188">
        <f>'Pay App 11'!K165</f>
        <v>0</v>
      </c>
      <c r="I165" s="189"/>
      <c r="J165" s="55"/>
      <c r="K165" s="33">
        <f t="shared" si="4"/>
        <v>0</v>
      </c>
      <c r="L165" s="68">
        <f t="shared" si="7"/>
        <v>0</v>
      </c>
      <c r="M165" s="66">
        <f t="shared" si="5"/>
        <v>0</v>
      </c>
      <c r="N165" s="32">
        <f t="shared" si="6"/>
        <v>0</v>
      </c>
      <c r="O165" s="52">
        <f>'Pay App 11'!O165+'Pay App 11'!P165</f>
        <v>0</v>
      </c>
      <c r="P165" s="45"/>
      <c r="Q165" s="66">
        <f>'Pay App 11'!Q165+N165+P165</f>
        <v>0</v>
      </c>
    </row>
    <row r="166" spans="1:17" ht="21" customHeight="1" x14ac:dyDescent="0.2">
      <c r="A166" s="153" t="s">
        <v>286</v>
      </c>
      <c r="B166" s="153"/>
      <c r="C166" s="153" t="s">
        <v>287</v>
      </c>
      <c r="D166" s="154"/>
      <c r="E166" s="52">
        <f>'Pay App 11'!E166</f>
        <v>0</v>
      </c>
      <c r="F166" s="45"/>
      <c r="G166" s="65">
        <f>'Pay App 11'!G166+F166</f>
        <v>0</v>
      </c>
      <c r="H166" s="188">
        <f>'Pay App 11'!K166</f>
        <v>0</v>
      </c>
      <c r="I166" s="189"/>
      <c r="J166" s="55"/>
      <c r="K166" s="33">
        <f t="shared" si="4"/>
        <v>0</v>
      </c>
      <c r="L166" s="68">
        <f t="shared" si="7"/>
        <v>0</v>
      </c>
      <c r="M166" s="66">
        <f t="shared" si="5"/>
        <v>0</v>
      </c>
      <c r="N166" s="32">
        <f t="shared" si="6"/>
        <v>0</v>
      </c>
      <c r="O166" s="52">
        <f>'Pay App 11'!O166+'Pay App 11'!P166</f>
        <v>0</v>
      </c>
      <c r="P166" s="45"/>
      <c r="Q166" s="66">
        <f>'Pay App 11'!Q166+N166+P166</f>
        <v>0</v>
      </c>
    </row>
    <row r="167" spans="1:17" ht="21" customHeight="1" x14ac:dyDescent="0.2">
      <c r="A167" s="153" t="s">
        <v>288</v>
      </c>
      <c r="B167" s="153"/>
      <c r="C167" s="153" t="s">
        <v>289</v>
      </c>
      <c r="D167" s="154"/>
      <c r="E167" s="52">
        <f>'Pay App 11'!E167</f>
        <v>0</v>
      </c>
      <c r="F167" s="45"/>
      <c r="G167" s="65">
        <f>'Pay App 11'!G167+F167</f>
        <v>0</v>
      </c>
      <c r="H167" s="188">
        <f>'Pay App 11'!K167</f>
        <v>0</v>
      </c>
      <c r="I167" s="189"/>
      <c r="J167" s="55"/>
      <c r="K167" s="33">
        <f t="shared" si="4"/>
        <v>0</v>
      </c>
      <c r="L167" s="68">
        <f t="shared" si="7"/>
        <v>0</v>
      </c>
      <c r="M167" s="66">
        <f t="shared" si="5"/>
        <v>0</v>
      </c>
      <c r="N167" s="32">
        <f t="shared" si="6"/>
        <v>0</v>
      </c>
      <c r="O167" s="52">
        <f>'Pay App 11'!O167+'Pay App 11'!P167</f>
        <v>0</v>
      </c>
      <c r="P167" s="45"/>
      <c r="Q167" s="66">
        <f>'Pay App 11'!Q167+N167+P167</f>
        <v>0</v>
      </c>
    </row>
    <row r="168" spans="1:17" ht="21" customHeight="1" x14ac:dyDescent="0.2">
      <c r="A168" s="151" t="s">
        <v>290</v>
      </c>
      <c r="B168" s="151"/>
      <c r="C168" s="151" t="s">
        <v>291</v>
      </c>
      <c r="D168" s="152"/>
      <c r="E168" s="52">
        <f>'Pay App 11'!E168</f>
        <v>0</v>
      </c>
      <c r="F168" s="45"/>
      <c r="G168" s="65">
        <f>'Pay App 11'!G168+F168</f>
        <v>0</v>
      </c>
      <c r="H168" s="188">
        <f>'Pay App 11'!K168</f>
        <v>0</v>
      </c>
      <c r="I168" s="189"/>
      <c r="J168" s="55"/>
      <c r="K168" s="33">
        <f t="shared" si="4"/>
        <v>0</v>
      </c>
      <c r="L168" s="68">
        <f t="shared" si="7"/>
        <v>0</v>
      </c>
      <c r="M168" s="66">
        <f t="shared" si="5"/>
        <v>0</v>
      </c>
      <c r="N168" s="32">
        <f t="shared" si="6"/>
        <v>0</v>
      </c>
      <c r="O168" s="52">
        <f>'Pay App 11'!O168+'Pay App 11'!P168</f>
        <v>0</v>
      </c>
      <c r="P168" s="45"/>
      <c r="Q168" s="66">
        <f>'Pay App 11'!Q168+N168+P168</f>
        <v>0</v>
      </c>
    </row>
    <row r="169" spans="1:17" ht="21" customHeight="1" x14ac:dyDescent="0.2">
      <c r="A169" s="151" t="s">
        <v>292</v>
      </c>
      <c r="B169" s="151"/>
      <c r="C169" s="151" t="s">
        <v>293</v>
      </c>
      <c r="D169" s="152"/>
      <c r="E169" s="52">
        <f>'Pay App 11'!E169</f>
        <v>0</v>
      </c>
      <c r="F169" s="45"/>
      <c r="G169" s="65">
        <f>'Pay App 11'!G169+F169</f>
        <v>0</v>
      </c>
      <c r="H169" s="188">
        <f>'Pay App 11'!K169</f>
        <v>0</v>
      </c>
      <c r="I169" s="189"/>
      <c r="J169" s="55"/>
      <c r="K169" s="33">
        <f t="shared" si="4"/>
        <v>0</v>
      </c>
      <c r="L169" s="68">
        <f t="shared" si="7"/>
        <v>0</v>
      </c>
      <c r="M169" s="66">
        <f t="shared" si="5"/>
        <v>0</v>
      </c>
      <c r="N169" s="32">
        <f t="shared" si="6"/>
        <v>0</v>
      </c>
      <c r="O169" s="52">
        <f>'Pay App 11'!O169+'Pay App 11'!P169</f>
        <v>0</v>
      </c>
      <c r="P169" s="45"/>
      <c r="Q169" s="66">
        <f>'Pay App 11'!Q169+N169+P169</f>
        <v>0</v>
      </c>
    </row>
    <row r="170" spans="1:17" ht="21" customHeight="1" x14ac:dyDescent="0.2">
      <c r="A170" s="151" t="s">
        <v>294</v>
      </c>
      <c r="B170" s="151"/>
      <c r="C170" s="151" t="s">
        <v>295</v>
      </c>
      <c r="D170" s="152"/>
      <c r="E170" s="52">
        <f>'Pay App 11'!E170</f>
        <v>0</v>
      </c>
      <c r="F170" s="45"/>
      <c r="G170" s="65">
        <f>'Pay App 11'!G170+F170</f>
        <v>0</v>
      </c>
      <c r="H170" s="188">
        <f>'Pay App 11'!K170</f>
        <v>0</v>
      </c>
      <c r="I170" s="189"/>
      <c r="J170" s="55"/>
      <c r="K170" s="33">
        <f t="shared" si="4"/>
        <v>0</v>
      </c>
      <c r="L170" s="68">
        <f t="shared" si="7"/>
        <v>0</v>
      </c>
      <c r="M170" s="66">
        <f t="shared" si="5"/>
        <v>0</v>
      </c>
      <c r="N170" s="32">
        <f t="shared" si="6"/>
        <v>0</v>
      </c>
      <c r="O170" s="52">
        <f>'Pay App 11'!O170+'Pay App 11'!P170</f>
        <v>0</v>
      </c>
      <c r="P170" s="45"/>
      <c r="Q170" s="66">
        <f>'Pay App 11'!Q170+N170+P170</f>
        <v>0</v>
      </c>
    </row>
    <row r="171" spans="1:17" ht="21" customHeight="1" x14ac:dyDescent="0.2">
      <c r="A171" s="151" t="s">
        <v>296</v>
      </c>
      <c r="B171" s="151"/>
      <c r="C171" s="151" t="s">
        <v>297</v>
      </c>
      <c r="D171" s="152"/>
      <c r="E171" s="52">
        <f>'Pay App 11'!E171</f>
        <v>0</v>
      </c>
      <c r="F171" s="45"/>
      <c r="G171" s="65">
        <f>'Pay App 11'!G171+F171</f>
        <v>0</v>
      </c>
      <c r="H171" s="188">
        <f>'Pay App 11'!K171</f>
        <v>0</v>
      </c>
      <c r="I171" s="189"/>
      <c r="J171" s="55"/>
      <c r="K171" s="33">
        <f t="shared" si="4"/>
        <v>0</v>
      </c>
      <c r="L171" s="68">
        <f t="shared" si="7"/>
        <v>0</v>
      </c>
      <c r="M171" s="66">
        <f t="shared" si="5"/>
        <v>0</v>
      </c>
      <c r="N171" s="32">
        <f t="shared" si="6"/>
        <v>0</v>
      </c>
      <c r="O171" s="52">
        <f>'Pay App 11'!O171+'Pay App 11'!P171</f>
        <v>0</v>
      </c>
      <c r="P171" s="45"/>
      <c r="Q171" s="66">
        <f>'Pay App 11'!Q171+N171+P171</f>
        <v>0</v>
      </c>
    </row>
    <row r="172" spans="1:17" ht="21" customHeight="1" x14ac:dyDescent="0.2">
      <c r="A172" s="151" t="s">
        <v>298</v>
      </c>
      <c r="B172" s="151"/>
      <c r="C172" s="151" t="s">
        <v>299</v>
      </c>
      <c r="D172" s="152"/>
      <c r="E172" s="52">
        <f>'Pay App 11'!E172</f>
        <v>0</v>
      </c>
      <c r="F172" s="45"/>
      <c r="G172" s="65">
        <f>'Pay App 11'!G172+F172</f>
        <v>0</v>
      </c>
      <c r="H172" s="188">
        <f>'Pay App 11'!K172</f>
        <v>0</v>
      </c>
      <c r="I172" s="189"/>
      <c r="J172" s="55"/>
      <c r="K172" s="33">
        <f t="shared" si="4"/>
        <v>0</v>
      </c>
      <c r="L172" s="68">
        <f t="shared" si="7"/>
        <v>0</v>
      </c>
      <c r="M172" s="66">
        <f t="shared" si="5"/>
        <v>0</v>
      </c>
      <c r="N172" s="32">
        <f t="shared" si="6"/>
        <v>0</v>
      </c>
      <c r="O172" s="52">
        <f>'Pay App 11'!O172+'Pay App 11'!P172</f>
        <v>0</v>
      </c>
      <c r="P172" s="45"/>
      <c r="Q172" s="66">
        <f>'Pay App 11'!Q172+N172+P172</f>
        <v>0</v>
      </c>
    </row>
    <row r="173" spans="1:17" ht="21" customHeight="1" x14ac:dyDescent="0.2">
      <c r="A173" s="151" t="s">
        <v>300</v>
      </c>
      <c r="B173" s="151"/>
      <c r="C173" s="151" t="s">
        <v>301</v>
      </c>
      <c r="D173" s="152"/>
      <c r="E173" s="52">
        <f>'Pay App 11'!E173</f>
        <v>0</v>
      </c>
      <c r="F173" s="45"/>
      <c r="G173" s="65">
        <f>'Pay App 11'!G173+F173</f>
        <v>0</v>
      </c>
      <c r="H173" s="188">
        <f>'Pay App 11'!K173</f>
        <v>0</v>
      </c>
      <c r="I173" s="189"/>
      <c r="J173" s="55"/>
      <c r="K173" s="33">
        <f t="shared" si="4"/>
        <v>0</v>
      </c>
      <c r="L173" s="68">
        <f t="shared" si="7"/>
        <v>0</v>
      </c>
      <c r="M173" s="66">
        <f t="shared" si="5"/>
        <v>0</v>
      </c>
      <c r="N173" s="32">
        <f t="shared" si="6"/>
        <v>0</v>
      </c>
      <c r="O173" s="52">
        <f>'Pay App 11'!O173+'Pay App 11'!P173</f>
        <v>0</v>
      </c>
      <c r="P173" s="45"/>
      <c r="Q173" s="66">
        <f>'Pay App 11'!Q173+N173+P173</f>
        <v>0</v>
      </c>
    </row>
    <row r="174" spans="1:17" ht="21" customHeight="1" x14ac:dyDescent="0.2">
      <c r="A174" s="151" t="s">
        <v>302</v>
      </c>
      <c r="B174" s="151"/>
      <c r="C174" s="151" t="s">
        <v>303</v>
      </c>
      <c r="D174" s="152"/>
      <c r="E174" s="52">
        <f>'Pay App 11'!E174</f>
        <v>0</v>
      </c>
      <c r="F174" s="45"/>
      <c r="G174" s="65">
        <f>'Pay App 11'!G174+F174</f>
        <v>0</v>
      </c>
      <c r="H174" s="188">
        <f>'Pay App 11'!K174</f>
        <v>0</v>
      </c>
      <c r="I174" s="189"/>
      <c r="J174" s="55"/>
      <c r="K174" s="33">
        <f t="shared" si="4"/>
        <v>0</v>
      </c>
      <c r="L174" s="68">
        <f t="shared" si="7"/>
        <v>0</v>
      </c>
      <c r="M174" s="66">
        <f t="shared" si="5"/>
        <v>0</v>
      </c>
      <c r="N174" s="32">
        <f t="shared" si="6"/>
        <v>0</v>
      </c>
      <c r="O174" s="52">
        <f>'Pay App 11'!O174+'Pay App 11'!P174</f>
        <v>0</v>
      </c>
      <c r="P174" s="45"/>
      <c r="Q174" s="66">
        <f>'Pay App 11'!Q174+N174+P174</f>
        <v>0</v>
      </c>
    </row>
    <row r="175" spans="1:17" ht="21" customHeight="1" x14ac:dyDescent="0.2">
      <c r="A175" s="151" t="s">
        <v>304</v>
      </c>
      <c r="B175" s="151"/>
      <c r="C175" s="151" t="s">
        <v>305</v>
      </c>
      <c r="D175" s="152"/>
      <c r="E175" s="52">
        <f>'Pay App 11'!E175</f>
        <v>0</v>
      </c>
      <c r="F175" s="45"/>
      <c r="G175" s="65">
        <f>'Pay App 11'!G175+F175</f>
        <v>0</v>
      </c>
      <c r="H175" s="188">
        <f>'Pay App 11'!K175</f>
        <v>0</v>
      </c>
      <c r="I175" s="189"/>
      <c r="J175" s="55"/>
      <c r="K175" s="33">
        <f t="shared" si="4"/>
        <v>0</v>
      </c>
      <c r="L175" s="68">
        <f t="shared" si="7"/>
        <v>0</v>
      </c>
      <c r="M175" s="66">
        <f t="shared" si="5"/>
        <v>0</v>
      </c>
      <c r="N175" s="32">
        <f t="shared" si="6"/>
        <v>0</v>
      </c>
      <c r="O175" s="52">
        <f>'Pay App 11'!O175+'Pay App 11'!P175</f>
        <v>0</v>
      </c>
      <c r="P175" s="45"/>
      <c r="Q175" s="66">
        <f>'Pay App 11'!Q175+N175+P175</f>
        <v>0</v>
      </c>
    </row>
    <row r="176" spans="1:17" ht="21" customHeight="1" x14ac:dyDescent="0.2">
      <c r="A176" s="151" t="s">
        <v>306</v>
      </c>
      <c r="B176" s="151"/>
      <c r="C176" s="151" t="s">
        <v>307</v>
      </c>
      <c r="D176" s="152"/>
      <c r="E176" s="52">
        <f>'Pay App 11'!E176</f>
        <v>0</v>
      </c>
      <c r="F176" s="45"/>
      <c r="G176" s="65">
        <f>'Pay App 11'!G176+F176</f>
        <v>0</v>
      </c>
      <c r="H176" s="188">
        <f>'Pay App 11'!K176</f>
        <v>0</v>
      </c>
      <c r="I176" s="189"/>
      <c r="J176" s="55"/>
      <c r="K176" s="33">
        <f t="shared" si="4"/>
        <v>0</v>
      </c>
      <c r="L176" s="68">
        <f t="shared" si="7"/>
        <v>0</v>
      </c>
      <c r="M176" s="66">
        <f t="shared" si="5"/>
        <v>0</v>
      </c>
      <c r="N176" s="32">
        <f t="shared" si="6"/>
        <v>0</v>
      </c>
      <c r="O176" s="52">
        <f>'Pay App 11'!O176+'Pay App 11'!P176</f>
        <v>0</v>
      </c>
      <c r="P176" s="45"/>
      <c r="Q176" s="66">
        <f>'Pay App 11'!Q176+N176+P176</f>
        <v>0</v>
      </c>
    </row>
    <row r="177" spans="1:17" ht="21" customHeight="1" x14ac:dyDescent="0.2">
      <c r="A177" s="151" t="s">
        <v>308</v>
      </c>
      <c r="B177" s="151"/>
      <c r="C177" s="151" t="s">
        <v>309</v>
      </c>
      <c r="D177" s="152"/>
      <c r="E177" s="52">
        <f>'Pay App 11'!E177</f>
        <v>0</v>
      </c>
      <c r="F177" s="45"/>
      <c r="G177" s="65">
        <f>'Pay App 11'!G177+F177</f>
        <v>0</v>
      </c>
      <c r="H177" s="188">
        <f>'Pay App 11'!K177</f>
        <v>0</v>
      </c>
      <c r="I177" s="189"/>
      <c r="J177" s="55"/>
      <c r="K177" s="33">
        <f t="shared" si="4"/>
        <v>0</v>
      </c>
      <c r="L177" s="68">
        <f t="shared" si="7"/>
        <v>0</v>
      </c>
      <c r="M177" s="66">
        <f t="shared" si="5"/>
        <v>0</v>
      </c>
      <c r="N177" s="32">
        <f t="shared" si="6"/>
        <v>0</v>
      </c>
      <c r="O177" s="52">
        <f>'Pay App 11'!O177+'Pay App 11'!P177</f>
        <v>0</v>
      </c>
      <c r="P177" s="45"/>
      <c r="Q177" s="66">
        <f>'Pay App 11'!Q177+N177+P177</f>
        <v>0</v>
      </c>
    </row>
    <row r="178" spans="1:17" ht="21" customHeight="1" x14ac:dyDescent="0.2">
      <c r="A178" s="141" t="s">
        <v>310</v>
      </c>
      <c r="B178" s="141"/>
      <c r="C178" s="141" t="s">
        <v>311</v>
      </c>
      <c r="D178" s="142"/>
      <c r="E178" s="52">
        <f>'Pay App 11'!E178</f>
        <v>0</v>
      </c>
      <c r="F178" s="45"/>
      <c r="G178" s="65">
        <f>'Pay App 11'!G178+F178</f>
        <v>0</v>
      </c>
      <c r="H178" s="188">
        <f>'Pay App 11'!K178</f>
        <v>0</v>
      </c>
      <c r="I178" s="189"/>
      <c r="J178" s="55"/>
      <c r="K178" s="33">
        <f t="shared" si="4"/>
        <v>0</v>
      </c>
      <c r="L178" s="68">
        <f t="shared" si="7"/>
        <v>0</v>
      </c>
      <c r="M178" s="66">
        <f t="shared" si="5"/>
        <v>0</v>
      </c>
      <c r="N178" s="32">
        <f t="shared" si="6"/>
        <v>0</v>
      </c>
      <c r="O178" s="52">
        <f>'Pay App 11'!O178+'Pay App 11'!P178</f>
        <v>0</v>
      </c>
      <c r="P178" s="45"/>
      <c r="Q178" s="66">
        <f>'Pay App 11'!Q178+N178+P178</f>
        <v>0</v>
      </c>
    </row>
    <row r="179" spans="1:17" ht="21" customHeight="1" x14ac:dyDescent="0.2">
      <c r="A179" s="151" t="s">
        <v>312</v>
      </c>
      <c r="B179" s="151"/>
      <c r="C179" s="151" t="s">
        <v>313</v>
      </c>
      <c r="D179" s="152"/>
      <c r="E179" s="52">
        <f>'Pay App 11'!E179</f>
        <v>0</v>
      </c>
      <c r="F179" s="45"/>
      <c r="G179" s="65">
        <f>'Pay App 11'!G179+F179</f>
        <v>0</v>
      </c>
      <c r="H179" s="188">
        <f>'Pay App 11'!K179</f>
        <v>0</v>
      </c>
      <c r="I179" s="189"/>
      <c r="J179" s="55"/>
      <c r="K179" s="33">
        <f t="shared" si="4"/>
        <v>0</v>
      </c>
      <c r="L179" s="68">
        <f t="shared" si="7"/>
        <v>0</v>
      </c>
      <c r="M179" s="66">
        <f t="shared" si="5"/>
        <v>0</v>
      </c>
      <c r="N179" s="32">
        <f t="shared" si="6"/>
        <v>0</v>
      </c>
      <c r="O179" s="52">
        <f>'Pay App 11'!O179+'Pay App 11'!P179</f>
        <v>0</v>
      </c>
      <c r="P179" s="45"/>
      <c r="Q179" s="66">
        <f>'Pay App 11'!Q179+N179+P179</f>
        <v>0</v>
      </c>
    </row>
    <row r="180" spans="1:17" ht="21" customHeight="1" x14ac:dyDescent="0.2">
      <c r="A180" s="151" t="s">
        <v>314</v>
      </c>
      <c r="B180" s="151"/>
      <c r="C180" s="149" t="s">
        <v>315</v>
      </c>
      <c r="D180" s="150"/>
      <c r="E180" s="52">
        <f>'Pay App 11'!E180</f>
        <v>0</v>
      </c>
      <c r="F180" s="45"/>
      <c r="G180" s="65">
        <f>'Pay App 11'!G180+F180</f>
        <v>0</v>
      </c>
      <c r="H180" s="188">
        <f>'Pay App 11'!K180</f>
        <v>0</v>
      </c>
      <c r="I180" s="189"/>
      <c r="J180" s="55"/>
      <c r="K180" s="33">
        <f t="shared" si="4"/>
        <v>0</v>
      </c>
      <c r="L180" s="68">
        <f t="shared" si="7"/>
        <v>0</v>
      </c>
      <c r="M180" s="66">
        <f t="shared" si="5"/>
        <v>0</v>
      </c>
      <c r="N180" s="32">
        <f t="shared" si="6"/>
        <v>0</v>
      </c>
      <c r="O180" s="52">
        <f>'Pay App 11'!O180+'Pay App 11'!P180</f>
        <v>0</v>
      </c>
      <c r="P180" s="45"/>
      <c r="Q180" s="66">
        <f>'Pay App 11'!Q180+N180+P180</f>
        <v>0</v>
      </c>
    </row>
    <row r="181" spans="1:17" ht="21" customHeight="1" x14ac:dyDescent="0.2">
      <c r="A181" s="151" t="s">
        <v>316</v>
      </c>
      <c r="B181" s="151"/>
      <c r="C181" s="151" t="s">
        <v>317</v>
      </c>
      <c r="D181" s="152"/>
      <c r="E181" s="52">
        <f>'Pay App 11'!E181</f>
        <v>0</v>
      </c>
      <c r="F181" s="45"/>
      <c r="G181" s="65">
        <f>'Pay App 11'!G181+F181</f>
        <v>0</v>
      </c>
      <c r="H181" s="188">
        <f>'Pay App 11'!K181</f>
        <v>0</v>
      </c>
      <c r="I181" s="189"/>
      <c r="J181" s="55"/>
      <c r="K181" s="33">
        <f t="shared" si="4"/>
        <v>0</v>
      </c>
      <c r="L181" s="68">
        <f t="shared" si="7"/>
        <v>0</v>
      </c>
      <c r="M181" s="66">
        <f t="shared" si="5"/>
        <v>0</v>
      </c>
      <c r="N181" s="32">
        <f t="shared" si="6"/>
        <v>0</v>
      </c>
      <c r="O181" s="52">
        <f>'Pay App 11'!O181+'Pay App 11'!P181</f>
        <v>0</v>
      </c>
      <c r="P181" s="45"/>
      <c r="Q181" s="66">
        <f>'Pay App 11'!Q181+N181+P181</f>
        <v>0</v>
      </c>
    </row>
    <row r="182" spans="1:17" ht="21" customHeight="1" x14ac:dyDescent="0.2">
      <c r="A182" s="151" t="s">
        <v>318</v>
      </c>
      <c r="B182" s="151"/>
      <c r="C182" s="151" t="s">
        <v>319</v>
      </c>
      <c r="D182" s="152"/>
      <c r="E182" s="52">
        <f>'Pay App 11'!E182</f>
        <v>0</v>
      </c>
      <c r="F182" s="45"/>
      <c r="G182" s="65">
        <f>'Pay App 11'!G182+F182</f>
        <v>0</v>
      </c>
      <c r="H182" s="188">
        <f>'Pay App 11'!K182</f>
        <v>0</v>
      </c>
      <c r="I182" s="189"/>
      <c r="J182" s="55"/>
      <c r="K182" s="33">
        <f t="shared" si="4"/>
        <v>0</v>
      </c>
      <c r="L182" s="68">
        <f t="shared" si="7"/>
        <v>0</v>
      </c>
      <c r="M182" s="66">
        <f t="shared" si="5"/>
        <v>0</v>
      </c>
      <c r="N182" s="32">
        <f t="shared" si="6"/>
        <v>0</v>
      </c>
      <c r="O182" s="52">
        <f>'Pay App 11'!O182+'Pay App 11'!P182</f>
        <v>0</v>
      </c>
      <c r="P182" s="45"/>
      <c r="Q182" s="66">
        <f>'Pay App 11'!Q182+N182+P182</f>
        <v>0</v>
      </c>
    </row>
    <row r="183" spans="1:17" ht="21" customHeight="1" x14ac:dyDescent="0.2">
      <c r="A183" s="151" t="s">
        <v>320</v>
      </c>
      <c r="B183" s="151"/>
      <c r="C183" s="151" t="s">
        <v>321</v>
      </c>
      <c r="D183" s="152"/>
      <c r="E183" s="52">
        <f>'Pay App 11'!E183</f>
        <v>0</v>
      </c>
      <c r="F183" s="45"/>
      <c r="G183" s="65">
        <f>'Pay App 11'!G183+F183</f>
        <v>0</v>
      </c>
      <c r="H183" s="188">
        <f>'Pay App 11'!K183</f>
        <v>0</v>
      </c>
      <c r="I183" s="189"/>
      <c r="J183" s="55"/>
      <c r="K183" s="33">
        <f t="shared" si="4"/>
        <v>0</v>
      </c>
      <c r="L183" s="68">
        <f t="shared" si="7"/>
        <v>0</v>
      </c>
      <c r="M183" s="66">
        <f t="shared" si="5"/>
        <v>0</v>
      </c>
      <c r="N183" s="32">
        <f t="shared" si="6"/>
        <v>0</v>
      </c>
      <c r="O183" s="52">
        <f>'Pay App 11'!O183+'Pay App 11'!P183</f>
        <v>0</v>
      </c>
      <c r="P183" s="45"/>
      <c r="Q183" s="66">
        <f>'Pay App 11'!Q183+N183+P183</f>
        <v>0</v>
      </c>
    </row>
    <row r="184" spans="1:17" ht="21" customHeight="1" x14ac:dyDescent="0.2">
      <c r="A184" s="151" t="s">
        <v>322</v>
      </c>
      <c r="B184" s="151"/>
      <c r="C184" s="151" t="s">
        <v>323</v>
      </c>
      <c r="D184" s="152"/>
      <c r="E184" s="52">
        <f>'Pay App 11'!E184</f>
        <v>0</v>
      </c>
      <c r="F184" s="45"/>
      <c r="G184" s="65">
        <f>'Pay App 11'!G184+F184</f>
        <v>0</v>
      </c>
      <c r="H184" s="188">
        <f>'Pay App 11'!K184</f>
        <v>0</v>
      </c>
      <c r="I184" s="189"/>
      <c r="J184" s="55"/>
      <c r="K184" s="33">
        <f t="shared" si="4"/>
        <v>0</v>
      </c>
      <c r="L184" s="68">
        <f t="shared" si="7"/>
        <v>0</v>
      </c>
      <c r="M184" s="66">
        <f t="shared" si="5"/>
        <v>0</v>
      </c>
      <c r="N184" s="32">
        <f t="shared" si="6"/>
        <v>0</v>
      </c>
      <c r="O184" s="52">
        <f>'Pay App 11'!O184+'Pay App 11'!P184</f>
        <v>0</v>
      </c>
      <c r="P184" s="45"/>
      <c r="Q184" s="66">
        <f>'Pay App 11'!Q184+N184+P184</f>
        <v>0</v>
      </c>
    </row>
    <row r="185" spans="1:17" ht="21" customHeight="1" x14ac:dyDescent="0.2">
      <c r="A185" s="141" t="s">
        <v>324</v>
      </c>
      <c r="B185" s="141"/>
      <c r="C185" s="141" t="s">
        <v>325</v>
      </c>
      <c r="D185" s="142"/>
      <c r="E185" s="52">
        <f>'Pay App 11'!E185</f>
        <v>0</v>
      </c>
      <c r="F185" s="45"/>
      <c r="G185" s="65">
        <f>'Pay App 11'!G185+F185</f>
        <v>0</v>
      </c>
      <c r="H185" s="188">
        <f>'Pay App 11'!K185</f>
        <v>0</v>
      </c>
      <c r="I185" s="189"/>
      <c r="J185" s="55"/>
      <c r="K185" s="33">
        <f t="shared" si="4"/>
        <v>0</v>
      </c>
      <c r="L185" s="68">
        <f t="shared" si="7"/>
        <v>0</v>
      </c>
      <c r="M185" s="66">
        <f t="shared" si="5"/>
        <v>0</v>
      </c>
      <c r="N185" s="32">
        <f t="shared" si="6"/>
        <v>0</v>
      </c>
      <c r="O185" s="52">
        <f>'Pay App 11'!O185+'Pay App 11'!P185</f>
        <v>0</v>
      </c>
      <c r="P185" s="45"/>
      <c r="Q185" s="66">
        <f>'Pay App 11'!Q185+N185+P185</f>
        <v>0</v>
      </c>
    </row>
    <row r="186" spans="1:17" ht="21" customHeight="1" x14ac:dyDescent="0.2">
      <c r="A186" s="141" t="s">
        <v>326</v>
      </c>
      <c r="B186" s="141"/>
      <c r="C186" s="141" t="s">
        <v>327</v>
      </c>
      <c r="D186" s="142"/>
      <c r="E186" s="52">
        <f>'Pay App 11'!E186</f>
        <v>0</v>
      </c>
      <c r="F186" s="45"/>
      <c r="G186" s="65">
        <f>'Pay App 11'!G186+F186</f>
        <v>0</v>
      </c>
      <c r="H186" s="188">
        <f>'Pay App 11'!K186</f>
        <v>0</v>
      </c>
      <c r="I186" s="189"/>
      <c r="J186" s="55"/>
      <c r="K186" s="33">
        <f t="shared" si="4"/>
        <v>0</v>
      </c>
      <c r="L186" s="68">
        <f t="shared" si="7"/>
        <v>0</v>
      </c>
      <c r="M186" s="66">
        <f t="shared" si="5"/>
        <v>0</v>
      </c>
      <c r="N186" s="32">
        <f t="shared" si="6"/>
        <v>0</v>
      </c>
      <c r="O186" s="52">
        <f>'Pay App 11'!O186+'Pay App 11'!P186</f>
        <v>0</v>
      </c>
      <c r="P186" s="45"/>
      <c r="Q186" s="66">
        <f>'Pay App 11'!Q186+N186+P186</f>
        <v>0</v>
      </c>
    </row>
    <row r="187" spans="1:17" ht="21" customHeight="1" x14ac:dyDescent="0.2">
      <c r="A187" s="151" t="s">
        <v>328</v>
      </c>
      <c r="B187" s="151"/>
      <c r="C187" s="151" t="s">
        <v>329</v>
      </c>
      <c r="D187" s="152"/>
      <c r="E187" s="52">
        <f>'Pay App 11'!E187</f>
        <v>0</v>
      </c>
      <c r="F187" s="45"/>
      <c r="G187" s="65">
        <f>'Pay App 11'!G187+F187</f>
        <v>0</v>
      </c>
      <c r="H187" s="188">
        <f>'Pay App 11'!K187</f>
        <v>0</v>
      </c>
      <c r="I187" s="189"/>
      <c r="J187" s="55"/>
      <c r="K187" s="33">
        <f t="shared" si="4"/>
        <v>0</v>
      </c>
      <c r="L187" s="68">
        <f t="shared" si="7"/>
        <v>0</v>
      </c>
      <c r="M187" s="66">
        <f t="shared" si="5"/>
        <v>0</v>
      </c>
      <c r="N187" s="32">
        <f t="shared" si="6"/>
        <v>0</v>
      </c>
      <c r="O187" s="52">
        <f>'Pay App 11'!O187+'Pay App 11'!P187</f>
        <v>0</v>
      </c>
      <c r="P187" s="45"/>
      <c r="Q187" s="66">
        <f>'Pay App 11'!Q187+N187+P187</f>
        <v>0</v>
      </c>
    </row>
    <row r="188" spans="1:17" ht="21" customHeight="1" x14ac:dyDescent="0.2">
      <c r="A188" s="151" t="s">
        <v>330</v>
      </c>
      <c r="B188" s="151"/>
      <c r="C188" s="151" t="s">
        <v>331</v>
      </c>
      <c r="D188" s="152"/>
      <c r="E188" s="52">
        <f>'Pay App 11'!E188</f>
        <v>0</v>
      </c>
      <c r="F188" s="45"/>
      <c r="G188" s="65">
        <f>'Pay App 11'!G188+F188</f>
        <v>0</v>
      </c>
      <c r="H188" s="188">
        <f>'Pay App 11'!K188</f>
        <v>0</v>
      </c>
      <c r="I188" s="189"/>
      <c r="J188" s="55"/>
      <c r="K188" s="33">
        <f t="shared" si="4"/>
        <v>0</v>
      </c>
      <c r="L188" s="68">
        <f t="shared" si="7"/>
        <v>0</v>
      </c>
      <c r="M188" s="66">
        <f t="shared" si="5"/>
        <v>0</v>
      </c>
      <c r="N188" s="32">
        <f t="shared" si="6"/>
        <v>0</v>
      </c>
      <c r="O188" s="52">
        <f>'Pay App 11'!O188+'Pay App 11'!P188</f>
        <v>0</v>
      </c>
      <c r="P188" s="45"/>
      <c r="Q188" s="66">
        <f>'Pay App 11'!Q188+N188+P188</f>
        <v>0</v>
      </c>
    </row>
    <row r="189" spans="1:17" ht="21" customHeight="1" x14ac:dyDescent="0.2">
      <c r="A189" s="151" t="s">
        <v>332</v>
      </c>
      <c r="B189" s="151"/>
      <c r="C189" s="151" t="s">
        <v>333</v>
      </c>
      <c r="D189" s="152"/>
      <c r="E189" s="52">
        <f>'Pay App 11'!E189</f>
        <v>0</v>
      </c>
      <c r="F189" s="45"/>
      <c r="G189" s="65">
        <f>'Pay App 11'!G189+F189</f>
        <v>0</v>
      </c>
      <c r="H189" s="188">
        <f>'Pay App 11'!K189</f>
        <v>0</v>
      </c>
      <c r="I189" s="189"/>
      <c r="J189" s="55"/>
      <c r="K189" s="33">
        <f t="shared" si="4"/>
        <v>0</v>
      </c>
      <c r="L189" s="68">
        <f t="shared" si="7"/>
        <v>0</v>
      </c>
      <c r="M189" s="66">
        <f t="shared" si="5"/>
        <v>0</v>
      </c>
      <c r="N189" s="32">
        <f t="shared" si="6"/>
        <v>0</v>
      </c>
      <c r="O189" s="52">
        <f>'Pay App 11'!O189+'Pay App 11'!P189</f>
        <v>0</v>
      </c>
      <c r="P189" s="45"/>
      <c r="Q189" s="66">
        <f>'Pay App 11'!Q189+N189+P189</f>
        <v>0</v>
      </c>
    </row>
    <row r="190" spans="1:17" ht="21" customHeight="1" x14ac:dyDescent="0.2">
      <c r="A190" s="141" t="s">
        <v>334</v>
      </c>
      <c r="B190" s="141"/>
      <c r="C190" s="141" t="s">
        <v>335</v>
      </c>
      <c r="D190" s="142"/>
      <c r="E190" s="52">
        <f>'Pay App 11'!E190</f>
        <v>0</v>
      </c>
      <c r="F190" s="45"/>
      <c r="G190" s="65">
        <f>'Pay App 11'!G190+F190</f>
        <v>0</v>
      </c>
      <c r="H190" s="188">
        <f>'Pay App 11'!K190</f>
        <v>0</v>
      </c>
      <c r="I190" s="189"/>
      <c r="J190" s="55"/>
      <c r="K190" s="33">
        <f t="shared" si="4"/>
        <v>0</v>
      </c>
      <c r="L190" s="68">
        <f t="shared" si="7"/>
        <v>0</v>
      </c>
      <c r="M190" s="66">
        <f t="shared" si="5"/>
        <v>0</v>
      </c>
      <c r="N190" s="32">
        <f t="shared" si="6"/>
        <v>0</v>
      </c>
      <c r="O190" s="52">
        <f>'Pay App 11'!O190+'Pay App 11'!P190</f>
        <v>0</v>
      </c>
      <c r="P190" s="45"/>
      <c r="Q190" s="66">
        <f>'Pay App 11'!Q190+N190+P190</f>
        <v>0</v>
      </c>
    </row>
    <row r="191" spans="1:17" ht="21" customHeight="1" x14ac:dyDescent="0.2">
      <c r="A191" s="149" t="s">
        <v>336</v>
      </c>
      <c r="B191" s="149"/>
      <c r="C191" s="149" t="s">
        <v>337</v>
      </c>
      <c r="D191" s="150"/>
      <c r="E191" s="52">
        <f>'Pay App 11'!E191</f>
        <v>0</v>
      </c>
      <c r="F191" s="45"/>
      <c r="G191" s="65">
        <f>'Pay App 11'!G191+F191</f>
        <v>0</v>
      </c>
      <c r="H191" s="188">
        <f>'Pay App 11'!K191</f>
        <v>0</v>
      </c>
      <c r="I191" s="189"/>
      <c r="J191" s="55"/>
      <c r="K191" s="33">
        <f t="shared" si="4"/>
        <v>0</v>
      </c>
      <c r="L191" s="68">
        <f t="shared" si="7"/>
        <v>0</v>
      </c>
      <c r="M191" s="66">
        <f t="shared" si="5"/>
        <v>0</v>
      </c>
      <c r="N191" s="32">
        <f t="shared" si="6"/>
        <v>0</v>
      </c>
      <c r="O191" s="52">
        <f>'Pay App 11'!O191+'Pay App 11'!P191</f>
        <v>0</v>
      </c>
      <c r="P191" s="45"/>
      <c r="Q191" s="66">
        <f>'Pay App 11'!Q191+N191+P191</f>
        <v>0</v>
      </c>
    </row>
    <row r="192" spans="1:17" ht="21" customHeight="1" x14ac:dyDescent="0.2">
      <c r="A192" s="149" t="s">
        <v>338</v>
      </c>
      <c r="B192" s="149"/>
      <c r="C192" s="151" t="s">
        <v>339</v>
      </c>
      <c r="D192" s="152"/>
      <c r="E192" s="52">
        <f>'Pay App 11'!E192</f>
        <v>0</v>
      </c>
      <c r="F192" s="45"/>
      <c r="G192" s="65">
        <f>'Pay App 11'!G192+F192</f>
        <v>0</v>
      </c>
      <c r="H192" s="188">
        <f>'Pay App 11'!K192</f>
        <v>0</v>
      </c>
      <c r="I192" s="189"/>
      <c r="J192" s="55"/>
      <c r="K192" s="33">
        <f t="shared" si="4"/>
        <v>0</v>
      </c>
      <c r="L192" s="68">
        <f t="shared" si="7"/>
        <v>0</v>
      </c>
      <c r="M192" s="66">
        <f t="shared" si="5"/>
        <v>0</v>
      </c>
      <c r="N192" s="32">
        <f t="shared" si="6"/>
        <v>0</v>
      </c>
      <c r="O192" s="52">
        <f>'Pay App 11'!O192+'Pay App 11'!P192</f>
        <v>0</v>
      </c>
      <c r="P192" s="45"/>
      <c r="Q192" s="66">
        <f>'Pay App 11'!Q192+N192+P192</f>
        <v>0</v>
      </c>
    </row>
    <row r="193" spans="1:17" ht="21" customHeight="1" x14ac:dyDescent="0.2">
      <c r="A193" s="141" t="s">
        <v>340</v>
      </c>
      <c r="B193" s="141"/>
      <c r="C193" s="141" t="s">
        <v>341</v>
      </c>
      <c r="D193" s="142"/>
      <c r="E193" s="52">
        <f>'Pay App 11'!E193</f>
        <v>0</v>
      </c>
      <c r="F193" s="45"/>
      <c r="G193" s="65">
        <f>'Pay App 11'!G193+F193</f>
        <v>0</v>
      </c>
      <c r="H193" s="188">
        <f>'Pay App 11'!K193</f>
        <v>0</v>
      </c>
      <c r="I193" s="189"/>
      <c r="J193" s="55"/>
      <c r="K193" s="33">
        <f t="shared" si="4"/>
        <v>0</v>
      </c>
      <c r="L193" s="68">
        <f t="shared" si="7"/>
        <v>0</v>
      </c>
      <c r="M193" s="66">
        <f t="shared" si="5"/>
        <v>0</v>
      </c>
      <c r="N193" s="32">
        <f t="shared" si="6"/>
        <v>0</v>
      </c>
      <c r="O193" s="52">
        <f>'Pay App 11'!O193+'Pay App 11'!P193</f>
        <v>0</v>
      </c>
      <c r="P193" s="45"/>
      <c r="Q193" s="66">
        <f>'Pay App 11'!Q193+N193+P193</f>
        <v>0</v>
      </c>
    </row>
    <row r="194" spans="1:17" ht="21" customHeight="1" x14ac:dyDescent="0.2">
      <c r="A194" s="149" t="s">
        <v>342</v>
      </c>
      <c r="B194" s="149"/>
      <c r="C194" s="149" t="s">
        <v>343</v>
      </c>
      <c r="D194" s="150"/>
      <c r="E194" s="52">
        <f>'Pay App 11'!E194</f>
        <v>0</v>
      </c>
      <c r="F194" s="45"/>
      <c r="G194" s="65">
        <f>'Pay App 11'!G194+F194</f>
        <v>0</v>
      </c>
      <c r="H194" s="188">
        <f>'Pay App 11'!K194</f>
        <v>0</v>
      </c>
      <c r="I194" s="189"/>
      <c r="J194" s="55"/>
      <c r="K194" s="33">
        <f t="shared" si="4"/>
        <v>0</v>
      </c>
      <c r="L194" s="68">
        <f t="shared" si="7"/>
        <v>0</v>
      </c>
      <c r="M194" s="66">
        <f t="shared" si="5"/>
        <v>0</v>
      </c>
      <c r="N194" s="32">
        <f t="shared" si="6"/>
        <v>0</v>
      </c>
      <c r="O194" s="52">
        <f>'Pay App 11'!O194+'Pay App 11'!P194</f>
        <v>0</v>
      </c>
      <c r="P194" s="45"/>
      <c r="Q194" s="66">
        <f>'Pay App 11'!Q194+N194+P194</f>
        <v>0</v>
      </c>
    </row>
    <row r="195" spans="1:17" ht="21" customHeight="1" x14ac:dyDescent="0.2">
      <c r="A195" s="149" t="s">
        <v>344</v>
      </c>
      <c r="B195" s="149"/>
      <c r="C195" s="151" t="s">
        <v>345</v>
      </c>
      <c r="D195" s="152"/>
      <c r="E195" s="52">
        <f>'Pay App 11'!E195</f>
        <v>0</v>
      </c>
      <c r="F195" s="45"/>
      <c r="G195" s="65">
        <f>'Pay App 11'!G195+F195</f>
        <v>0</v>
      </c>
      <c r="H195" s="188">
        <f>'Pay App 11'!K195</f>
        <v>0</v>
      </c>
      <c r="I195" s="189"/>
      <c r="J195" s="55"/>
      <c r="K195" s="33">
        <f t="shared" si="4"/>
        <v>0</v>
      </c>
      <c r="L195" s="68">
        <f t="shared" si="7"/>
        <v>0</v>
      </c>
      <c r="M195" s="66">
        <f t="shared" si="5"/>
        <v>0</v>
      </c>
      <c r="N195" s="32">
        <f t="shared" si="6"/>
        <v>0</v>
      </c>
      <c r="O195" s="52">
        <f>'Pay App 11'!O195+'Pay App 11'!P195</f>
        <v>0</v>
      </c>
      <c r="P195" s="45"/>
      <c r="Q195" s="66">
        <f>'Pay App 11'!Q195+N195+P195</f>
        <v>0</v>
      </c>
    </row>
    <row r="196" spans="1:17" ht="21" customHeight="1" x14ac:dyDescent="0.2">
      <c r="A196" s="149" t="s">
        <v>346</v>
      </c>
      <c r="B196" s="149"/>
      <c r="C196" s="149" t="s">
        <v>347</v>
      </c>
      <c r="D196" s="150"/>
      <c r="E196" s="52">
        <f>'Pay App 11'!E196</f>
        <v>0</v>
      </c>
      <c r="F196" s="45"/>
      <c r="G196" s="65">
        <f>'Pay App 11'!G196+F196</f>
        <v>0</v>
      </c>
      <c r="H196" s="188">
        <f>'Pay App 11'!K196</f>
        <v>0</v>
      </c>
      <c r="I196" s="189"/>
      <c r="J196" s="55"/>
      <c r="K196" s="33">
        <f t="shared" si="4"/>
        <v>0</v>
      </c>
      <c r="L196" s="68">
        <f t="shared" si="7"/>
        <v>0</v>
      </c>
      <c r="M196" s="66">
        <f t="shared" si="5"/>
        <v>0</v>
      </c>
      <c r="N196" s="32">
        <f t="shared" si="6"/>
        <v>0</v>
      </c>
      <c r="O196" s="52">
        <f>'Pay App 11'!O196+'Pay App 11'!P196</f>
        <v>0</v>
      </c>
      <c r="P196" s="45"/>
      <c r="Q196" s="66">
        <f>'Pay App 11'!Q196+N196+P196</f>
        <v>0</v>
      </c>
    </row>
    <row r="197" spans="1:17" ht="21" customHeight="1" x14ac:dyDescent="0.2">
      <c r="A197" s="149" t="s">
        <v>348</v>
      </c>
      <c r="B197" s="149"/>
      <c r="C197" s="149" t="s">
        <v>349</v>
      </c>
      <c r="D197" s="150"/>
      <c r="E197" s="52">
        <f>'Pay App 11'!E197</f>
        <v>0</v>
      </c>
      <c r="F197" s="45"/>
      <c r="G197" s="65">
        <f>'Pay App 11'!G197+F197</f>
        <v>0</v>
      </c>
      <c r="H197" s="188">
        <f>'Pay App 11'!K197</f>
        <v>0</v>
      </c>
      <c r="I197" s="189"/>
      <c r="J197" s="55"/>
      <c r="K197" s="33">
        <f t="shared" si="4"/>
        <v>0</v>
      </c>
      <c r="L197" s="68">
        <f t="shared" si="7"/>
        <v>0</v>
      </c>
      <c r="M197" s="66">
        <f t="shared" si="5"/>
        <v>0</v>
      </c>
      <c r="N197" s="32">
        <f t="shared" si="6"/>
        <v>0</v>
      </c>
      <c r="O197" s="52">
        <f>'Pay App 11'!O197+'Pay App 11'!P197</f>
        <v>0</v>
      </c>
      <c r="P197" s="45"/>
      <c r="Q197" s="66">
        <f>'Pay App 11'!Q197+N197+P197</f>
        <v>0</v>
      </c>
    </row>
    <row r="198" spans="1:17" ht="21" customHeight="1" x14ac:dyDescent="0.2">
      <c r="A198" s="149" t="s">
        <v>350</v>
      </c>
      <c r="B198" s="149"/>
      <c r="C198" s="151" t="s">
        <v>305</v>
      </c>
      <c r="D198" s="152"/>
      <c r="E198" s="52">
        <f>'Pay App 11'!E198</f>
        <v>0</v>
      </c>
      <c r="F198" s="45"/>
      <c r="G198" s="65">
        <f>'Pay App 11'!G198+F198</f>
        <v>0</v>
      </c>
      <c r="H198" s="188">
        <f>'Pay App 11'!K198</f>
        <v>0</v>
      </c>
      <c r="I198" s="189"/>
      <c r="J198" s="55"/>
      <c r="K198" s="33">
        <f t="shared" si="4"/>
        <v>0</v>
      </c>
      <c r="L198" s="68">
        <f t="shared" si="7"/>
        <v>0</v>
      </c>
      <c r="M198" s="66">
        <f t="shared" si="5"/>
        <v>0</v>
      </c>
      <c r="N198" s="32">
        <f t="shared" si="6"/>
        <v>0</v>
      </c>
      <c r="O198" s="52">
        <f>'Pay App 11'!O198+'Pay App 11'!P198</f>
        <v>0</v>
      </c>
      <c r="P198" s="45"/>
      <c r="Q198" s="66">
        <f>'Pay App 11'!Q198+N198+P198</f>
        <v>0</v>
      </c>
    </row>
    <row r="199" spans="1:17" ht="21" customHeight="1" x14ac:dyDescent="0.2">
      <c r="A199" s="141" t="s">
        <v>351</v>
      </c>
      <c r="B199" s="141"/>
      <c r="C199" s="141" t="s">
        <v>352</v>
      </c>
      <c r="D199" s="142"/>
      <c r="E199" s="52">
        <f>'Pay App 11'!E199</f>
        <v>0</v>
      </c>
      <c r="F199" s="45"/>
      <c r="G199" s="65">
        <f>'Pay App 11'!G199+F199</f>
        <v>0</v>
      </c>
      <c r="H199" s="188">
        <f>'Pay App 11'!K199</f>
        <v>0</v>
      </c>
      <c r="I199" s="189"/>
      <c r="J199" s="55"/>
      <c r="K199" s="33">
        <f t="shared" si="4"/>
        <v>0</v>
      </c>
      <c r="L199" s="68">
        <f t="shared" si="7"/>
        <v>0</v>
      </c>
      <c r="M199" s="66">
        <f t="shared" si="5"/>
        <v>0</v>
      </c>
      <c r="N199" s="32">
        <f t="shared" si="6"/>
        <v>0</v>
      </c>
      <c r="O199" s="52">
        <f>'Pay App 11'!O199+'Pay App 11'!P199</f>
        <v>0</v>
      </c>
      <c r="P199" s="45"/>
      <c r="Q199" s="66">
        <f>'Pay App 11'!Q199+N199+P199</f>
        <v>0</v>
      </c>
    </row>
    <row r="200" spans="1:17" ht="21" customHeight="1" x14ac:dyDescent="0.2">
      <c r="A200" s="149" t="s">
        <v>353</v>
      </c>
      <c r="B200" s="149"/>
      <c r="C200" s="149" t="s">
        <v>354</v>
      </c>
      <c r="D200" s="150"/>
      <c r="E200" s="52">
        <f>'Pay App 11'!E200</f>
        <v>0</v>
      </c>
      <c r="F200" s="45"/>
      <c r="G200" s="65">
        <f>'Pay App 11'!G200+F200</f>
        <v>0</v>
      </c>
      <c r="H200" s="188">
        <f>'Pay App 11'!K200</f>
        <v>0</v>
      </c>
      <c r="I200" s="189"/>
      <c r="J200" s="55"/>
      <c r="K200" s="33">
        <f t="shared" si="4"/>
        <v>0</v>
      </c>
      <c r="L200" s="68">
        <f t="shared" si="7"/>
        <v>0</v>
      </c>
      <c r="M200" s="66">
        <f t="shared" si="5"/>
        <v>0</v>
      </c>
      <c r="N200" s="32">
        <f t="shared" si="6"/>
        <v>0</v>
      </c>
      <c r="O200" s="52">
        <f>'Pay App 11'!O200+'Pay App 11'!P200</f>
        <v>0</v>
      </c>
      <c r="P200" s="45"/>
      <c r="Q200" s="66">
        <f>'Pay App 11'!Q200+N200+P200</f>
        <v>0</v>
      </c>
    </row>
    <row r="201" spans="1:17" ht="21" customHeight="1" x14ac:dyDescent="0.2">
      <c r="A201" s="149" t="s">
        <v>355</v>
      </c>
      <c r="B201" s="149"/>
      <c r="C201" s="149" t="s">
        <v>356</v>
      </c>
      <c r="D201" s="150"/>
      <c r="E201" s="52">
        <f>'Pay App 11'!E201</f>
        <v>0</v>
      </c>
      <c r="F201" s="45"/>
      <c r="G201" s="65">
        <f>'Pay App 11'!G201+F201</f>
        <v>0</v>
      </c>
      <c r="H201" s="188">
        <f>'Pay App 11'!K201</f>
        <v>0</v>
      </c>
      <c r="I201" s="189"/>
      <c r="J201" s="55"/>
      <c r="K201" s="33">
        <f t="shared" si="4"/>
        <v>0</v>
      </c>
      <c r="L201" s="68">
        <f t="shared" si="7"/>
        <v>0</v>
      </c>
      <c r="M201" s="66">
        <f t="shared" si="5"/>
        <v>0</v>
      </c>
      <c r="N201" s="32">
        <f t="shared" si="6"/>
        <v>0</v>
      </c>
      <c r="O201" s="52">
        <f>'Pay App 11'!O201+'Pay App 11'!P201</f>
        <v>0</v>
      </c>
      <c r="P201" s="45"/>
      <c r="Q201" s="66">
        <f>'Pay App 11'!Q201+N201+P201</f>
        <v>0</v>
      </c>
    </row>
    <row r="202" spans="1:17" ht="21" customHeight="1" x14ac:dyDescent="0.2">
      <c r="A202" s="149" t="s">
        <v>357</v>
      </c>
      <c r="B202" s="149"/>
      <c r="C202" s="151" t="s">
        <v>358</v>
      </c>
      <c r="D202" s="152"/>
      <c r="E202" s="52">
        <f>'Pay App 11'!E202</f>
        <v>0</v>
      </c>
      <c r="F202" s="45"/>
      <c r="G202" s="65">
        <f>'Pay App 11'!G202+F202</f>
        <v>0</v>
      </c>
      <c r="H202" s="188">
        <f>'Pay App 11'!K202</f>
        <v>0</v>
      </c>
      <c r="I202" s="189"/>
      <c r="J202" s="55"/>
      <c r="K202" s="33">
        <f t="shared" si="4"/>
        <v>0</v>
      </c>
      <c r="L202" s="68">
        <f t="shared" si="7"/>
        <v>0</v>
      </c>
      <c r="M202" s="66">
        <f t="shared" si="5"/>
        <v>0</v>
      </c>
      <c r="N202" s="32">
        <f t="shared" si="6"/>
        <v>0</v>
      </c>
      <c r="O202" s="52">
        <f>'Pay App 11'!O202+'Pay App 11'!P202</f>
        <v>0</v>
      </c>
      <c r="P202" s="45"/>
      <c r="Q202" s="66">
        <f>'Pay App 11'!Q202+N202+P202</f>
        <v>0</v>
      </c>
    </row>
    <row r="203" spans="1:17" ht="21" customHeight="1" x14ac:dyDescent="0.2">
      <c r="A203" s="149" t="s">
        <v>359</v>
      </c>
      <c r="B203" s="149"/>
      <c r="C203" s="151" t="s">
        <v>360</v>
      </c>
      <c r="D203" s="152"/>
      <c r="E203" s="52">
        <f>'Pay App 11'!E203</f>
        <v>0</v>
      </c>
      <c r="F203" s="45"/>
      <c r="G203" s="65">
        <f>'Pay App 11'!G203+F203</f>
        <v>0</v>
      </c>
      <c r="H203" s="188">
        <f>'Pay App 11'!K203</f>
        <v>0</v>
      </c>
      <c r="I203" s="189"/>
      <c r="J203" s="55"/>
      <c r="K203" s="33">
        <f t="shared" si="4"/>
        <v>0</v>
      </c>
      <c r="L203" s="68">
        <f t="shared" si="7"/>
        <v>0</v>
      </c>
      <c r="M203" s="66">
        <f t="shared" si="5"/>
        <v>0</v>
      </c>
      <c r="N203" s="32">
        <f t="shared" si="6"/>
        <v>0</v>
      </c>
      <c r="O203" s="52">
        <f>'Pay App 11'!O203+'Pay App 11'!P203</f>
        <v>0</v>
      </c>
      <c r="P203" s="45"/>
      <c r="Q203" s="66">
        <f>'Pay App 11'!Q203+N203+P203</f>
        <v>0</v>
      </c>
    </row>
    <row r="204" spans="1:17" ht="21" customHeight="1" x14ac:dyDescent="0.2">
      <c r="A204" s="149" t="s">
        <v>361</v>
      </c>
      <c r="B204" s="149"/>
      <c r="C204" s="149" t="s">
        <v>362</v>
      </c>
      <c r="D204" s="150"/>
      <c r="E204" s="52">
        <f>'Pay App 11'!E204</f>
        <v>0</v>
      </c>
      <c r="F204" s="45"/>
      <c r="G204" s="65">
        <f>'Pay App 11'!G204+F204</f>
        <v>0</v>
      </c>
      <c r="H204" s="188">
        <f>'Pay App 11'!K204</f>
        <v>0</v>
      </c>
      <c r="I204" s="189"/>
      <c r="J204" s="55"/>
      <c r="K204" s="33">
        <f t="shared" si="4"/>
        <v>0</v>
      </c>
      <c r="L204" s="68">
        <f t="shared" si="7"/>
        <v>0</v>
      </c>
      <c r="M204" s="66">
        <f t="shared" si="5"/>
        <v>0</v>
      </c>
      <c r="N204" s="32">
        <f t="shared" si="6"/>
        <v>0</v>
      </c>
      <c r="O204" s="52">
        <f>'Pay App 11'!O204+'Pay App 11'!P204</f>
        <v>0</v>
      </c>
      <c r="P204" s="45"/>
      <c r="Q204" s="66">
        <f>'Pay App 11'!Q204+N204+P204</f>
        <v>0</v>
      </c>
    </row>
    <row r="205" spans="1:17" ht="21" customHeight="1" x14ac:dyDescent="0.2">
      <c r="A205" s="149" t="s">
        <v>363</v>
      </c>
      <c r="B205" s="149"/>
      <c r="C205" s="151" t="s">
        <v>364</v>
      </c>
      <c r="D205" s="152"/>
      <c r="E205" s="52">
        <f>'Pay App 11'!E205</f>
        <v>0</v>
      </c>
      <c r="F205" s="45"/>
      <c r="G205" s="65">
        <f>'Pay App 11'!G205+F205</f>
        <v>0</v>
      </c>
      <c r="H205" s="188">
        <f>'Pay App 11'!K205</f>
        <v>0</v>
      </c>
      <c r="I205" s="189"/>
      <c r="J205" s="55"/>
      <c r="K205" s="33">
        <f t="shared" si="4"/>
        <v>0</v>
      </c>
      <c r="L205" s="68">
        <f t="shared" si="7"/>
        <v>0</v>
      </c>
      <c r="M205" s="66">
        <f t="shared" si="5"/>
        <v>0</v>
      </c>
      <c r="N205" s="32">
        <f t="shared" si="6"/>
        <v>0</v>
      </c>
      <c r="O205" s="52">
        <f>'Pay App 11'!O205+'Pay App 11'!P205</f>
        <v>0</v>
      </c>
      <c r="P205" s="45"/>
      <c r="Q205" s="66">
        <f>'Pay App 11'!Q205+N205+P205</f>
        <v>0</v>
      </c>
    </row>
    <row r="206" spans="1:17" ht="21" customHeight="1" x14ac:dyDescent="0.2">
      <c r="A206" s="141" t="s">
        <v>365</v>
      </c>
      <c r="B206" s="141"/>
      <c r="C206" s="141" t="s">
        <v>366</v>
      </c>
      <c r="D206" s="142"/>
      <c r="E206" s="52">
        <f>'Pay App 11'!E206</f>
        <v>0</v>
      </c>
      <c r="F206" s="45"/>
      <c r="G206" s="65">
        <f>'Pay App 11'!G206+F206</f>
        <v>0</v>
      </c>
      <c r="H206" s="188">
        <f>'Pay App 11'!K206</f>
        <v>0</v>
      </c>
      <c r="I206" s="189"/>
      <c r="J206" s="55"/>
      <c r="K206" s="33">
        <f t="shared" si="4"/>
        <v>0</v>
      </c>
      <c r="L206" s="68">
        <f t="shared" si="7"/>
        <v>0</v>
      </c>
      <c r="M206" s="66">
        <f t="shared" si="5"/>
        <v>0</v>
      </c>
      <c r="N206" s="32">
        <f t="shared" si="6"/>
        <v>0</v>
      </c>
      <c r="O206" s="52">
        <f>'Pay App 11'!O206+'Pay App 11'!P206</f>
        <v>0</v>
      </c>
      <c r="P206" s="45"/>
      <c r="Q206" s="66">
        <f>'Pay App 11'!Q206+N206+P206</f>
        <v>0</v>
      </c>
    </row>
    <row r="207" spans="1:17" ht="21" customHeight="1" x14ac:dyDescent="0.2">
      <c r="A207" s="149" t="s">
        <v>367</v>
      </c>
      <c r="B207" s="149"/>
      <c r="C207" s="149" t="s">
        <v>368</v>
      </c>
      <c r="D207" s="150"/>
      <c r="E207" s="52">
        <f>'Pay App 11'!E207</f>
        <v>0</v>
      </c>
      <c r="F207" s="45"/>
      <c r="G207" s="65">
        <f>'Pay App 11'!G207+F207</f>
        <v>0</v>
      </c>
      <c r="H207" s="188">
        <f>'Pay App 11'!K207</f>
        <v>0</v>
      </c>
      <c r="I207" s="189"/>
      <c r="J207" s="55"/>
      <c r="K207" s="33">
        <f t="shared" si="4"/>
        <v>0</v>
      </c>
      <c r="L207" s="68">
        <f t="shared" si="7"/>
        <v>0</v>
      </c>
      <c r="M207" s="66">
        <f t="shared" si="5"/>
        <v>0</v>
      </c>
      <c r="N207" s="32">
        <f t="shared" si="6"/>
        <v>0</v>
      </c>
      <c r="O207" s="52">
        <f>'Pay App 11'!O207+'Pay App 11'!P207</f>
        <v>0</v>
      </c>
      <c r="P207" s="45"/>
      <c r="Q207" s="66">
        <f>'Pay App 11'!Q207+N207+P207</f>
        <v>0</v>
      </c>
    </row>
    <row r="208" spans="1:17" ht="21" customHeight="1" x14ac:dyDescent="0.2">
      <c r="A208" s="141" t="s">
        <v>369</v>
      </c>
      <c r="B208" s="141"/>
      <c r="C208" s="141" t="s">
        <v>370</v>
      </c>
      <c r="D208" s="142"/>
      <c r="E208" s="52">
        <f>'Pay App 11'!E208</f>
        <v>0</v>
      </c>
      <c r="F208" s="45"/>
      <c r="G208" s="65">
        <f>'Pay App 11'!G208+F208</f>
        <v>0</v>
      </c>
      <c r="H208" s="188">
        <f>'Pay App 11'!K208</f>
        <v>0</v>
      </c>
      <c r="I208" s="189"/>
      <c r="J208" s="55"/>
      <c r="K208" s="33">
        <f t="shared" si="4"/>
        <v>0</v>
      </c>
      <c r="L208" s="68">
        <f t="shared" si="7"/>
        <v>0</v>
      </c>
      <c r="M208" s="66">
        <f t="shared" si="5"/>
        <v>0</v>
      </c>
      <c r="N208" s="32">
        <f t="shared" si="6"/>
        <v>0</v>
      </c>
      <c r="O208" s="52">
        <f>'Pay App 11'!O208+'Pay App 11'!P208</f>
        <v>0</v>
      </c>
      <c r="P208" s="45"/>
      <c r="Q208" s="66">
        <f>'Pay App 11'!Q208+N208+P208</f>
        <v>0</v>
      </c>
    </row>
    <row r="209" spans="1:17" ht="21" customHeight="1" x14ac:dyDescent="0.2">
      <c r="A209" s="149" t="s">
        <v>371</v>
      </c>
      <c r="B209" s="149"/>
      <c r="C209" s="149" t="s">
        <v>372</v>
      </c>
      <c r="D209" s="150"/>
      <c r="E209" s="52">
        <f>'Pay App 11'!E209</f>
        <v>0</v>
      </c>
      <c r="F209" s="45"/>
      <c r="G209" s="65">
        <f>'Pay App 11'!G209+F209</f>
        <v>0</v>
      </c>
      <c r="H209" s="188">
        <f>'Pay App 11'!K209</f>
        <v>0</v>
      </c>
      <c r="I209" s="189"/>
      <c r="J209" s="55"/>
      <c r="K209" s="33">
        <f t="shared" si="4"/>
        <v>0</v>
      </c>
      <c r="L209" s="68">
        <f t="shared" si="7"/>
        <v>0</v>
      </c>
      <c r="M209" s="66">
        <f t="shared" si="5"/>
        <v>0</v>
      </c>
      <c r="N209" s="32">
        <f t="shared" si="6"/>
        <v>0</v>
      </c>
      <c r="O209" s="52">
        <f>'Pay App 11'!O209+'Pay App 11'!P209</f>
        <v>0</v>
      </c>
      <c r="P209" s="45"/>
      <c r="Q209" s="66">
        <f>'Pay App 11'!Q209+N209+P209</f>
        <v>0</v>
      </c>
    </row>
    <row r="210" spans="1:17" ht="21" customHeight="1" x14ac:dyDescent="0.2">
      <c r="A210" s="149" t="s">
        <v>373</v>
      </c>
      <c r="B210" s="149"/>
      <c r="C210" s="151" t="s">
        <v>374</v>
      </c>
      <c r="D210" s="152"/>
      <c r="E210" s="52">
        <f>'Pay App 11'!E210</f>
        <v>0</v>
      </c>
      <c r="F210" s="45"/>
      <c r="G210" s="65">
        <f>'Pay App 11'!G210+F210</f>
        <v>0</v>
      </c>
      <c r="H210" s="188">
        <f>'Pay App 11'!K210</f>
        <v>0</v>
      </c>
      <c r="I210" s="189"/>
      <c r="J210" s="55"/>
      <c r="K210" s="33">
        <f t="shared" si="4"/>
        <v>0</v>
      </c>
      <c r="L210" s="68">
        <f t="shared" si="7"/>
        <v>0</v>
      </c>
      <c r="M210" s="66">
        <f t="shared" si="5"/>
        <v>0</v>
      </c>
      <c r="N210" s="32">
        <f t="shared" si="6"/>
        <v>0</v>
      </c>
      <c r="O210" s="52">
        <f>'Pay App 11'!O210+'Pay App 11'!P210</f>
        <v>0</v>
      </c>
      <c r="P210" s="45"/>
      <c r="Q210" s="66">
        <f>'Pay App 11'!Q210+N210+P210</f>
        <v>0</v>
      </c>
    </row>
    <row r="211" spans="1:17" ht="21" customHeight="1" x14ac:dyDescent="0.2">
      <c r="A211" s="149" t="s">
        <v>375</v>
      </c>
      <c r="B211" s="149"/>
      <c r="C211" s="149" t="s">
        <v>376</v>
      </c>
      <c r="D211" s="150"/>
      <c r="E211" s="52">
        <f>'Pay App 11'!E211</f>
        <v>0</v>
      </c>
      <c r="F211" s="45"/>
      <c r="G211" s="65">
        <f>'Pay App 11'!G211+F211</f>
        <v>0</v>
      </c>
      <c r="H211" s="188">
        <f>'Pay App 11'!K211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11'!O211+'Pay App 11'!P211</f>
        <v>0</v>
      </c>
      <c r="P211" s="45"/>
      <c r="Q211" s="66">
        <f>'Pay App 11'!Q211+N211+P211</f>
        <v>0</v>
      </c>
    </row>
    <row r="212" spans="1:17" ht="21" customHeight="1" x14ac:dyDescent="0.2">
      <c r="A212" s="149" t="s">
        <v>377</v>
      </c>
      <c r="B212" s="149"/>
      <c r="C212" s="151" t="s">
        <v>378</v>
      </c>
      <c r="D212" s="152"/>
      <c r="E212" s="52">
        <f>'Pay App 11'!E212</f>
        <v>0</v>
      </c>
      <c r="F212" s="45"/>
      <c r="G212" s="65">
        <f>'Pay App 11'!G212+F212</f>
        <v>0</v>
      </c>
      <c r="H212" s="188">
        <f>'Pay App 11'!K212</f>
        <v>0</v>
      </c>
      <c r="I212" s="189"/>
      <c r="J212" s="55"/>
      <c r="K212" s="33">
        <f t="shared" si="8"/>
        <v>0</v>
      </c>
      <c r="L212" s="68">
        <f t="shared" ref="L212:L241" si="11">IF(ISERROR(K212/G212),0,K212/G212)</f>
        <v>0</v>
      </c>
      <c r="M212" s="66">
        <f t="shared" si="9"/>
        <v>0</v>
      </c>
      <c r="N212" s="32">
        <f t="shared" si="10"/>
        <v>0</v>
      </c>
      <c r="O212" s="52">
        <f>'Pay App 11'!O212+'Pay App 11'!P212</f>
        <v>0</v>
      </c>
      <c r="P212" s="45"/>
      <c r="Q212" s="66">
        <f>'Pay App 11'!Q212+N212+P212</f>
        <v>0</v>
      </c>
    </row>
    <row r="213" spans="1:17" ht="21" customHeight="1" x14ac:dyDescent="0.2">
      <c r="A213" s="141" t="s">
        <v>379</v>
      </c>
      <c r="B213" s="141"/>
      <c r="C213" s="141" t="s">
        <v>380</v>
      </c>
      <c r="D213" s="142"/>
      <c r="E213" s="52">
        <f>'Pay App 11'!E213</f>
        <v>0</v>
      </c>
      <c r="F213" s="45"/>
      <c r="G213" s="65">
        <f>'Pay App 11'!G213+F213</f>
        <v>0</v>
      </c>
      <c r="H213" s="188">
        <f>'Pay App 11'!K213</f>
        <v>0</v>
      </c>
      <c r="I213" s="189"/>
      <c r="J213" s="55"/>
      <c r="K213" s="33">
        <f t="shared" si="8"/>
        <v>0</v>
      </c>
      <c r="L213" s="68">
        <f t="shared" si="11"/>
        <v>0</v>
      </c>
      <c r="M213" s="66">
        <f t="shared" si="9"/>
        <v>0</v>
      </c>
      <c r="N213" s="32">
        <f t="shared" si="10"/>
        <v>0</v>
      </c>
      <c r="O213" s="52">
        <f>'Pay App 11'!O213+'Pay App 11'!P213</f>
        <v>0</v>
      </c>
      <c r="P213" s="45"/>
      <c r="Q213" s="66">
        <f>'Pay App 11'!Q213+N213+P213</f>
        <v>0</v>
      </c>
    </row>
    <row r="214" spans="1:17" ht="21" customHeight="1" x14ac:dyDescent="0.2">
      <c r="A214" s="149" t="s">
        <v>381</v>
      </c>
      <c r="B214" s="149"/>
      <c r="C214" s="151" t="s">
        <v>382</v>
      </c>
      <c r="D214" s="152"/>
      <c r="E214" s="52">
        <f>'Pay App 11'!E214</f>
        <v>0</v>
      </c>
      <c r="F214" s="45"/>
      <c r="G214" s="65">
        <f>'Pay App 11'!G214+F214</f>
        <v>0</v>
      </c>
      <c r="H214" s="188">
        <f>'Pay App 11'!K214</f>
        <v>0</v>
      </c>
      <c r="I214" s="189"/>
      <c r="J214" s="55"/>
      <c r="K214" s="33">
        <f t="shared" si="8"/>
        <v>0</v>
      </c>
      <c r="L214" s="68">
        <f t="shared" si="11"/>
        <v>0</v>
      </c>
      <c r="M214" s="66">
        <f t="shared" si="9"/>
        <v>0</v>
      </c>
      <c r="N214" s="32">
        <f t="shared" si="10"/>
        <v>0</v>
      </c>
      <c r="O214" s="52">
        <f>'Pay App 11'!O214+'Pay App 11'!P214</f>
        <v>0</v>
      </c>
      <c r="P214" s="45"/>
      <c r="Q214" s="66">
        <f>'Pay App 11'!Q214+N214+P214</f>
        <v>0</v>
      </c>
    </row>
    <row r="215" spans="1:17" ht="21" customHeight="1" x14ac:dyDescent="0.2">
      <c r="A215" s="149" t="s">
        <v>383</v>
      </c>
      <c r="B215" s="149"/>
      <c r="C215" s="149" t="s">
        <v>384</v>
      </c>
      <c r="D215" s="150"/>
      <c r="E215" s="52">
        <f>'Pay App 11'!E215</f>
        <v>0</v>
      </c>
      <c r="F215" s="45"/>
      <c r="G215" s="65">
        <f>'Pay App 11'!G215+F215</f>
        <v>0</v>
      </c>
      <c r="H215" s="188">
        <f>'Pay App 11'!K215</f>
        <v>0</v>
      </c>
      <c r="I215" s="189"/>
      <c r="J215" s="55"/>
      <c r="K215" s="33">
        <f t="shared" si="8"/>
        <v>0</v>
      </c>
      <c r="L215" s="68">
        <f t="shared" si="11"/>
        <v>0</v>
      </c>
      <c r="M215" s="66">
        <f t="shared" si="9"/>
        <v>0</v>
      </c>
      <c r="N215" s="32">
        <f t="shared" si="10"/>
        <v>0</v>
      </c>
      <c r="O215" s="52">
        <f>'Pay App 11'!O215+'Pay App 11'!P215</f>
        <v>0</v>
      </c>
      <c r="P215" s="45"/>
      <c r="Q215" s="66">
        <f>'Pay App 11'!Q215+N215+P215</f>
        <v>0</v>
      </c>
    </row>
    <row r="216" spans="1:17" ht="21" customHeight="1" x14ac:dyDescent="0.2">
      <c r="A216" s="149" t="s">
        <v>385</v>
      </c>
      <c r="B216" s="149"/>
      <c r="C216" s="149" t="s">
        <v>386</v>
      </c>
      <c r="D216" s="150"/>
      <c r="E216" s="52">
        <f>'Pay App 11'!E216</f>
        <v>0</v>
      </c>
      <c r="F216" s="45"/>
      <c r="G216" s="65">
        <f>'Pay App 11'!G216+F216</f>
        <v>0</v>
      </c>
      <c r="H216" s="188">
        <f>'Pay App 11'!K216</f>
        <v>0</v>
      </c>
      <c r="I216" s="189"/>
      <c r="J216" s="55"/>
      <c r="K216" s="33">
        <f t="shared" si="8"/>
        <v>0</v>
      </c>
      <c r="L216" s="68">
        <f t="shared" si="11"/>
        <v>0</v>
      </c>
      <c r="M216" s="66">
        <f t="shared" si="9"/>
        <v>0</v>
      </c>
      <c r="N216" s="32">
        <f t="shared" si="10"/>
        <v>0</v>
      </c>
      <c r="O216" s="52">
        <f>'Pay App 11'!O216+'Pay App 11'!P216</f>
        <v>0</v>
      </c>
      <c r="P216" s="45"/>
      <c r="Q216" s="66">
        <f>'Pay App 11'!Q216+N216+P216</f>
        <v>0</v>
      </c>
    </row>
    <row r="217" spans="1:17" ht="21" customHeight="1" x14ac:dyDescent="0.2">
      <c r="A217" s="149" t="s">
        <v>387</v>
      </c>
      <c r="B217" s="149"/>
      <c r="C217" s="149" t="s">
        <v>388</v>
      </c>
      <c r="D217" s="150"/>
      <c r="E217" s="52">
        <f>'Pay App 11'!E217</f>
        <v>0</v>
      </c>
      <c r="F217" s="45"/>
      <c r="G217" s="65">
        <f>'Pay App 11'!G217+F217</f>
        <v>0</v>
      </c>
      <c r="H217" s="188">
        <f>'Pay App 11'!K217</f>
        <v>0</v>
      </c>
      <c r="I217" s="189"/>
      <c r="J217" s="55"/>
      <c r="K217" s="33">
        <f t="shared" si="8"/>
        <v>0</v>
      </c>
      <c r="L217" s="68">
        <f t="shared" si="11"/>
        <v>0</v>
      </c>
      <c r="M217" s="66">
        <f>G217-K217</f>
        <v>0</v>
      </c>
      <c r="N217" s="32">
        <f t="shared" si="10"/>
        <v>0</v>
      </c>
      <c r="O217" s="52">
        <f>'Pay App 11'!O217+'Pay App 11'!P217</f>
        <v>0</v>
      </c>
      <c r="P217" s="45"/>
      <c r="Q217" s="66">
        <f>'Pay App 11'!Q217+N217+P217</f>
        <v>0</v>
      </c>
    </row>
    <row r="218" spans="1:17" ht="21" customHeight="1" x14ac:dyDescent="0.2">
      <c r="A218" s="149" t="s">
        <v>389</v>
      </c>
      <c r="B218" s="149"/>
      <c r="C218" s="151" t="s">
        <v>390</v>
      </c>
      <c r="D218" s="152"/>
      <c r="E218" s="52">
        <f>'Pay App 11'!E218</f>
        <v>0</v>
      </c>
      <c r="F218" s="45"/>
      <c r="G218" s="65">
        <f>'Pay App 11'!G218+F218</f>
        <v>0</v>
      </c>
      <c r="H218" s="188">
        <f>'Pay App 11'!K218</f>
        <v>0</v>
      </c>
      <c r="I218" s="189"/>
      <c r="J218" s="55"/>
      <c r="K218" s="33">
        <f t="shared" si="8"/>
        <v>0</v>
      </c>
      <c r="L218" s="68">
        <f t="shared" si="11"/>
        <v>0</v>
      </c>
      <c r="M218" s="66">
        <f t="shared" si="9"/>
        <v>0</v>
      </c>
      <c r="N218" s="32">
        <f t="shared" si="10"/>
        <v>0</v>
      </c>
      <c r="O218" s="52">
        <f>'Pay App 11'!O218+'Pay App 11'!P218</f>
        <v>0</v>
      </c>
      <c r="P218" s="45"/>
      <c r="Q218" s="66">
        <f>'Pay App 11'!Q218+N218+P218</f>
        <v>0</v>
      </c>
    </row>
    <row r="219" spans="1:17" ht="21" customHeight="1" x14ac:dyDescent="0.2">
      <c r="A219" s="141" t="s">
        <v>391</v>
      </c>
      <c r="B219" s="141"/>
      <c r="C219" s="141" t="s">
        <v>392</v>
      </c>
      <c r="D219" s="142"/>
      <c r="E219" s="52">
        <f>'Pay App 11'!E219</f>
        <v>0</v>
      </c>
      <c r="F219" s="45"/>
      <c r="G219" s="65">
        <f>'Pay App 11'!G219+F219</f>
        <v>0</v>
      </c>
      <c r="H219" s="188">
        <f>'Pay App 11'!K219</f>
        <v>0</v>
      </c>
      <c r="I219" s="189"/>
      <c r="J219" s="55"/>
      <c r="K219" s="33">
        <f t="shared" si="8"/>
        <v>0</v>
      </c>
      <c r="L219" s="68">
        <f t="shared" si="11"/>
        <v>0</v>
      </c>
      <c r="M219" s="66">
        <f t="shared" si="9"/>
        <v>0</v>
      </c>
      <c r="N219" s="32">
        <f t="shared" si="10"/>
        <v>0</v>
      </c>
      <c r="O219" s="52">
        <f>'Pay App 11'!O219+'Pay App 11'!P219</f>
        <v>0</v>
      </c>
      <c r="P219" s="45"/>
      <c r="Q219" s="66">
        <f>'Pay App 11'!Q219+N219+P219</f>
        <v>0</v>
      </c>
    </row>
    <row r="220" spans="1:17" ht="21" customHeight="1" x14ac:dyDescent="0.2">
      <c r="A220" s="149" t="s">
        <v>393</v>
      </c>
      <c r="B220" s="149"/>
      <c r="C220" s="149" t="s">
        <v>394</v>
      </c>
      <c r="D220" s="150"/>
      <c r="E220" s="52">
        <f>'Pay App 11'!E220</f>
        <v>0</v>
      </c>
      <c r="F220" s="45"/>
      <c r="G220" s="65">
        <f>'Pay App 11'!G220+F220</f>
        <v>0</v>
      </c>
      <c r="H220" s="188">
        <f>'Pay App 11'!K220</f>
        <v>0</v>
      </c>
      <c r="I220" s="189"/>
      <c r="J220" s="55"/>
      <c r="K220" s="33">
        <f t="shared" si="8"/>
        <v>0</v>
      </c>
      <c r="L220" s="68">
        <f t="shared" si="11"/>
        <v>0</v>
      </c>
      <c r="M220" s="66">
        <f t="shared" si="9"/>
        <v>0</v>
      </c>
      <c r="N220" s="32">
        <f t="shared" si="10"/>
        <v>0</v>
      </c>
      <c r="O220" s="52">
        <f>'Pay App 11'!O220+'Pay App 11'!P220</f>
        <v>0</v>
      </c>
      <c r="P220" s="45"/>
      <c r="Q220" s="66">
        <f>'Pay App 11'!Q220+N220+P220</f>
        <v>0</v>
      </c>
    </row>
    <row r="221" spans="1:17" ht="21" customHeight="1" x14ac:dyDescent="0.2">
      <c r="A221" s="141" t="s">
        <v>395</v>
      </c>
      <c r="B221" s="141"/>
      <c r="C221" s="141" t="s">
        <v>396</v>
      </c>
      <c r="D221" s="142"/>
      <c r="E221" s="52">
        <f>'Pay App 11'!E221</f>
        <v>0</v>
      </c>
      <c r="F221" s="45"/>
      <c r="G221" s="65">
        <f>'Pay App 11'!G221+F221</f>
        <v>0</v>
      </c>
      <c r="H221" s="188">
        <f>'Pay App 11'!K221</f>
        <v>0</v>
      </c>
      <c r="I221" s="189"/>
      <c r="J221" s="55"/>
      <c r="K221" s="33">
        <f t="shared" si="8"/>
        <v>0</v>
      </c>
      <c r="L221" s="68">
        <f t="shared" si="11"/>
        <v>0</v>
      </c>
      <c r="M221" s="66">
        <f t="shared" si="9"/>
        <v>0</v>
      </c>
      <c r="N221" s="32">
        <f t="shared" si="10"/>
        <v>0</v>
      </c>
      <c r="O221" s="52">
        <f>'Pay App 11'!O221+'Pay App 11'!P221</f>
        <v>0</v>
      </c>
      <c r="P221" s="45"/>
      <c r="Q221" s="66">
        <f>'Pay App 11'!Q221+N221+P221</f>
        <v>0</v>
      </c>
    </row>
    <row r="222" spans="1:17" ht="21" customHeight="1" x14ac:dyDescent="0.2">
      <c r="A222" s="149" t="s">
        <v>397</v>
      </c>
      <c r="B222" s="149"/>
      <c r="C222" s="149" t="s">
        <v>398</v>
      </c>
      <c r="D222" s="150"/>
      <c r="E222" s="52">
        <f>'Pay App 11'!E222</f>
        <v>0</v>
      </c>
      <c r="F222" s="45"/>
      <c r="G222" s="65">
        <f>'Pay App 11'!G222+F222</f>
        <v>0</v>
      </c>
      <c r="H222" s="188">
        <f>'Pay App 11'!K222</f>
        <v>0</v>
      </c>
      <c r="I222" s="189"/>
      <c r="J222" s="55"/>
      <c r="K222" s="33">
        <f t="shared" si="8"/>
        <v>0</v>
      </c>
      <c r="L222" s="68">
        <f t="shared" si="11"/>
        <v>0</v>
      </c>
      <c r="M222" s="66">
        <f t="shared" si="9"/>
        <v>0</v>
      </c>
      <c r="N222" s="32">
        <f t="shared" si="10"/>
        <v>0</v>
      </c>
      <c r="O222" s="52">
        <f>'Pay App 11'!O222+'Pay App 11'!P222</f>
        <v>0</v>
      </c>
      <c r="P222" s="45"/>
      <c r="Q222" s="66">
        <f>'Pay App 11'!Q222+N222+P222</f>
        <v>0</v>
      </c>
    </row>
    <row r="223" spans="1:17" ht="21" customHeight="1" x14ac:dyDescent="0.2">
      <c r="A223" s="149" t="s">
        <v>399</v>
      </c>
      <c r="B223" s="149"/>
      <c r="C223" s="149" t="s">
        <v>400</v>
      </c>
      <c r="D223" s="150"/>
      <c r="E223" s="52">
        <f>'Pay App 11'!E223</f>
        <v>0</v>
      </c>
      <c r="F223" s="45"/>
      <c r="G223" s="65">
        <f>'Pay App 11'!G223+F223</f>
        <v>0</v>
      </c>
      <c r="H223" s="188">
        <f>'Pay App 11'!K223</f>
        <v>0</v>
      </c>
      <c r="I223" s="189"/>
      <c r="J223" s="55"/>
      <c r="K223" s="33">
        <f t="shared" si="8"/>
        <v>0</v>
      </c>
      <c r="L223" s="68">
        <f t="shared" si="11"/>
        <v>0</v>
      </c>
      <c r="M223" s="66">
        <f t="shared" si="9"/>
        <v>0</v>
      </c>
      <c r="N223" s="32">
        <f t="shared" si="10"/>
        <v>0</v>
      </c>
      <c r="O223" s="52">
        <f>'Pay App 11'!O223+'Pay App 11'!P223</f>
        <v>0</v>
      </c>
      <c r="P223" s="45"/>
      <c r="Q223" s="66">
        <f>'Pay App 11'!Q223+N223+P223</f>
        <v>0</v>
      </c>
    </row>
    <row r="224" spans="1:17" ht="21" customHeight="1" x14ac:dyDescent="0.2">
      <c r="A224" s="149" t="s">
        <v>401</v>
      </c>
      <c r="B224" s="149"/>
      <c r="C224" s="149" t="s">
        <v>402</v>
      </c>
      <c r="D224" s="150"/>
      <c r="E224" s="52">
        <f>'Pay App 11'!E224</f>
        <v>0</v>
      </c>
      <c r="F224" s="45"/>
      <c r="G224" s="65">
        <f>'Pay App 11'!G224+F224</f>
        <v>0</v>
      </c>
      <c r="H224" s="188">
        <f>'Pay App 11'!K224</f>
        <v>0</v>
      </c>
      <c r="I224" s="189"/>
      <c r="J224" s="55"/>
      <c r="K224" s="33">
        <f t="shared" si="8"/>
        <v>0</v>
      </c>
      <c r="L224" s="68">
        <f t="shared" si="11"/>
        <v>0</v>
      </c>
      <c r="M224" s="66">
        <f t="shared" si="9"/>
        <v>0</v>
      </c>
      <c r="N224" s="32">
        <f t="shared" si="10"/>
        <v>0</v>
      </c>
      <c r="O224" s="52">
        <f>'Pay App 11'!O224+'Pay App 11'!P224</f>
        <v>0</v>
      </c>
      <c r="P224" s="45"/>
      <c r="Q224" s="66">
        <f>'Pay App 11'!Q224+N224+P224</f>
        <v>0</v>
      </c>
    </row>
    <row r="225" spans="1:17" ht="21" customHeight="1" x14ac:dyDescent="0.2">
      <c r="A225" s="149" t="s">
        <v>403</v>
      </c>
      <c r="B225" s="149"/>
      <c r="C225" s="149" t="s">
        <v>404</v>
      </c>
      <c r="D225" s="150"/>
      <c r="E225" s="52">
        <f>'Pay App 11'!E225</f>
        <v>0</v>
      </c>
      <c r="F225" s="45"/>
      <c r="G225" s="65">
        <f>'Pay App 11'!G225+F225</f>
        <v>0</v>
      </c>
      <c r="H225" s="188">
        <f>'Pay App 11'!K225</f>
        <v>0</v>
      </c>
      <c r="I225" s="189"/>
      <c r="J225" s="55"/>
      <c r="K225" s="33">
        <f t="shared" si="8"/>
        <v>0</v>
      </c>
      <c r="L225" s="68">
        <f t="shared" si="11"/>
        <v>0</v>
      </c>
      <c r="M225" s="66">
        <f t="shared" si="9"/>
        <v>0</v>
      </c>
      <c r="N225" s="32">
        <f t="shared" si="10"/>
        <v>0</v>
      </c>
      <c r="O225" s="52">
        <f>'Pay App 11'!O225+'Pay App 11'!P225</f>
        <v>0</v>
      </c>
      <c r="P225" s="45"/>
      <c r="Q225" s="66">
        <f>'Pay App 11'!Q225+N225+P225</f>
        <v>0</v>
      </c>
    </row>
    <row r="226" spans="1:17" ht="21" customHeight="1" x14ac:dyDescent="0.2">
      <c r="A226" s="141" t="s">
        <v>405</v>
      </c>
      <c r="B226" s="141"/>
      <c r="C226" s="141" t="s">
        <v>406</v>
      </c>
      <c r="D226" s="142"/>
      <c r="E226" s="52">
        <f>'Pay App 11'!E226</f>
        <v>0</v>
      </c>
      <c r="F226" s="45"/>
      <c r="G226" s="65">
        <f>'Pay App 11'!G226+F226</f>
        <v>0</v>
      </c>
      <c r="H226" s="188">
        <f>'Pay App 11'!K226</f>
        <v>0</v>
      </c>
      <c r="I226" s="189"/>
      <c r="J226" s="55"/>
      <c r="K226" s="33">
        <f t="shared" si="8"/>
        <v>0</v>
      </c>
      <c r="L226" s="68">
        <f t="shared" si="11"/>
        <v>0</v>
      </c>
      <c r="M226" s="66">
        <f t="shared" si="9"/>
        <v>0</v>
      </c>
      <c r="N226" s="32">
        <f t="shared" si="10"/>
        <v>0</v>
      </c>
      <c r="O226" s="52">
        <f>'Pay App 11'!O226+'Pay App 11'!P226</f>
        <v>0</v>
      </c>
      <c r="P226" s="45"/>
      <c r="Q226" s="66">
        <f>'Pay App 11'!Q226+N226+P226</f>
        <v>0</v>
      </c>
    </row>
    <row r="227" spans="1:17" ht="21" customHeight="1" x14ac:dyDescent="0.2">
      <c r="A227" s="149" t="s">
        <v>407</v>
      </c>
      <c r="B227" s="149"/>
      <c r="C227" s="149" t="s">
        <v>408</v>
      </c>
      <c r="D227" s="150"/>
      <c r="E227" s="52">
        <f>'Pay App 11'!E227</f>
        <v>0</v>
      </c>
      <c r="F227" s="45"/>
      <c r="G227" s="65">
        <f>'Pay App 11'!G227+F227</f>
        <v>0</v>
      </c>
      <c r="H227" s="188">
        <f>'Pay App 11'!K227</f>
        <v>0</v>
      </c>
      <c r="I227" s="189"/>
      <c r="J227" s="55"/>
      <c r="K227" s="33">
        <f t="shared" si="8"/>
        <v>0</v>
      </c>
      <c r="L227" s="68">
        <f t="shared" si="11"/>
        <v>0</v>
      </c>
      <c r="M227" s="66">
        <f t="shared" si="9"/>
        <v>0</v>
      </c>
      <c r="N227" s="32">
        <f t="shared" si="10"/>
        <v>0</v>
      </c>
      <c r="O227" s="52">
        <f>'Pay App 11'!O227+'Pay App 11'!P227</f>
        <v>0</v>
      </c>
      <c r="P227" s="45"/>
      <c r="Q227" s="66">
        <f>'Pay App 11'!Q227+N227+P227</f>
        <v>0</v>
      </c>
    </row>
    <row r="228" spans="1:17" ht="21" customHeight="1" x14ac:dyDescent="0.2">
      <c r="A228" s="149" t="s">
        <v>409</v>
      </c>
      <c r="B228" s="149"/>
      <c r="C228" s="149" t="s">
        <v>410</v>
      </c>
      <c r="D228" s="150"/>
      <c r="E228" s="52">
        <f>'Pay App 11'!E228</f>
        <v>0</v>
      </c>
      <c r="F228" s="45"/>
      <c r="G228" s="65">
        <f>'Pay App 11'!G228+F228</f>
        <v>0</v>
      </c>
      <c r="H228" s="188">
        <f>'Pay App 11'!K228</f>
        <v>0</v>
      </c>
      <c r="I228" s="189"/>
      <c r="J228" s="55"/>
      <c r="K228" s="33">
        <f t="shared" si="8"/>
        <v>0</v>
      </c>
      <c r="L228" s="68">
        <f t="shared" si="11"/>
        <v>0</v>
      </c>
      <c r="M228" s="66">
        <f t="shared" si="9"/>
        <v>0</v>
      </c>
      <c r="N228" s="32">
        <f t="shared" si="10"/>
        <v>0</v>
      </c>
      <c r="O228" s="52">
        <f>'Pay App 11'!O228+'Pay App 11'!P228</f>
        <v>0</v>
      </c>
      <c r="P228" s="45"/>
      <c r="Q228" s="66">
        <f>'Pay App 11'!Q228+N228+P228</f>
        <v>0</v>
      </c>
    </row>
    <row r="229" spans="1:17" ht="21" customHeight="1" x14ac:dyDescent="0.2">
      <c r="A229" s="149" t="s">
        <v>411</v>
      </c>
      <c r="B229" s="149"/>
      <c r="C229" s="149" t="s">
        <v>412</v>
      </c>
      <c r="D229" s="150"/>
      <c r="E229" s="52">
        <f>'Pay App 11'!E229</f>
        <v>0</v>
      </c>
      <c r="F229" s="45"/>
      <c r="G229" s="65">
        <f>'Pay App 11'!G229+F229</f>
        <v>0</v>
      </c>
      <c r="H229" s="188">
        <f>'Pay App 11'!K229</f>
        <v>0</v>
      </c>
      <c r="I229" s="189"/>
      <c r="J229" s="55"/>
      <c r="K229" s="33">
        <f t="shared" si="8"/>
        <v>0</v>
      </c>
      <c r="L229" s="68">
        <f t="shared" si="11"/>
        <v>0</v>
      </c>
      <c r="M229" s="66">
        <f t="shared" si="9"/>
        <v>0</v>
      </c>
      <c r="N229" s="32">
        <f t="shared" si="10"/>
        <v>0</v>
      </c>
      <c r="O229" s="52">
        <f>'Pay App 11'!O229+'Pay App 11'!P229</f>
        <v>0</v>
      </c>
      <c r="P229" s="45"/>
      <c r="Q229" s="66">
        <f>'Pay App 11'!Q229+N229+P229</f>
        <v>0</v>
      </c>
    </row>
    <row r="230" spans="1:17" ht="21" customHeight="1" x14ac:dyDescent="0.2">
      <c r="A230" s="149" t="s">
        <v>413</v>
      </c>
      <c r="B230" s="149"/>
      <c r="C230" s="149" t="s">
        <v>414</v>
      </c>
      <c r="D230" s="150"/>
      <c r="E230" s="52">
        <f>'Pay App 11'!E230</f>
        <v>0</v>
      </c>
      <c r="F230" s="45"/>
      <c r="G230" s="65">
        <f>'Pay App 11'!G230+F230</f>
        <v>0</v>
      </c>
      <c r="H230" s="188">
        <f>'Pay App 11'!K230</f>
        <v>0</v>
      </c>
      <c r="I230" s="189"/>
      <c r="J230" s="55"/>
      <c r="K230" s="33">
        <f t="shared" si="8"/>
        <v>0</v>
      </c>
      <c r="L230" s="68">
        <f t="shared" si="11"/>
        <v>0</v>
      </c>
      <c r="M230" s="66">
        <f t="shared" si="9"/>
        <v>0</v>
      </c>
      <c r="N230" s="32">
        <f t="shared" si="10"/>
        <v>0</v>
      </c>
      <c r="O230" s="52">
        <f>'Pay App 11'!O230+'Pay App 11'!P230</f>
        <v>0</v>
      </c>
      <c r="P230" s="45"/>
      <c r="Q230" s="66">
        <f>'Pay App 11'!Q230+N230+P230</f>
        <v>0</v>
      </c>
    </row>
    <row r="231" spans="1:17" ht="21" customHeight="1" x14ac:dyDescent="0.2">
      <c r="A231" s="149" t="s">
        <v>415</v>
      </c>
      <c r="B231" s="149"/>
      <c r="C231" s="149" t="s">
        <v>416</v>
      </c>
      <c r="D231" s="150"/>
      <c r="E231" s="52">
        <f>'Pay App 11'!E231</f>
        <v>0</v>
      </c>
      <c r="F231" s="45"/>
      <c r="G231" s="65">
        <f>'Pay App 11'!G231+F231</f>
        <v>0</v>
      </c>
      <c r="H231" s="188">
        <f>'Pay App 11'!K231</f>
        <v>0</v>
      </c>
      <c r="I231" s="189"/>
      <c r="J231" s="55"/>
      <c r="K231" s="33">
        <f t="shared" si="8"/>
        <v>0</v>
      </c>
      <c r="L231" s="68">
        <f t="shared" si="11"/>
        <v>0</v>
      </c>
      <c r="M231" s="66">
        <f t="shared" si="9"/>
        <v>0</v>
      </c>
      <c r="N231" s="32">
        <f t="shared" si="10"/>
        <v>0</v>
      </c>
      <c r="O231" s="52">
        <f>'Pay App 11'!O231+'Pay App 11'!P231</f>
        <v>0</v>
      </c>
      <c r="P231" s="45"/>
      <c r="Q231" s="66">
        <f>'Pay App 11'!Q231+N231+P231</f>
        <v>0</v>
      </c>
    </row>
    <row r="232" spans="1:17" ht="21" customHeight="1" x14ac:dyDescent="0.2">
      <c r="A232" s="141" t="s">
        <v>417</v>
      </c>
      <c r="B232" s="141"/>
      <c r="C232" s="141" t="s">
        <v>418</v>
      </c>
      <c r="D232" s="142"/>
      <c r="E232" s="52">
        <f>'Pay App 11'!E232</f>
        <v>0</v>
      </c>
      <c r="F232" s="45"/>
      <c r="G232" s="65">
        <f>'Pay App 11'!G232+F232</f>
        <v>0</v>
      </c>
      <c r="H232" s="188">
        <f>'Pay App 11'!K232</f>
        <v>0</v>
      </c>
      <c r="I232" s="189"/>
      <c r="J232" s="55"/>
      <c r="K232" s="33">
        <f t="shared" si="8"/>
        <v>0</v>
      </c>
      <c r="L232" s="68">
        <f t="shared" si="11"/>
        <v>0</v>
      </c>
      <c r="M232" s="66">
        <f t="shared" si="9"/>
        <v>0</v>
      </c>
      <c r="N232" s="32">
        <f t="shared" si="10"/>
        <v>0</v>
      </c>
      <c r="O232" s="52">
        <f>'Pay App 11'!O232+'Pay App 11'!P232</f>
        <v>0</v>
      </c>
      <c r="P232" s="45"/>
      <c r="Q232" s="66">
        <f>'Pay App 11'!Q232+N232+P232</f>
        <v>0</v>
      </c>
    </row>
    <row r="233" spans="1:17" ht="21" customHeight="1" x14ac:dyDescent="0.2">
      <c r="A233" s="149" t="s">
        <v>419</v>
      </c>
      <c r="B233" s="149"/>
      <c r="C233" s="149" t="s">
        <v>420</v>
      </c>
      <c r="D233" s="150"/>
      <c r="E233" s="52">
        <f>'Pay App 11'!E233</f>
        <v>0</v>
      </c>
      <c r="F233" s="45"/>
      <c r="G233" s="65">
        <f>'Pay App 11'!G233+F233</f>
        <v>0</v>
      </c>
      <c r="H233" s="188">
        <f>'Pay App 11'!K233</f>
        <v>0</v>
      </c>
      <c r="I233" s="189"/>
      <c r="J233" s="55"/>
      <c r="K233" s="33">
        <f t="shared" si="8"/>
        <v>0</v>
      </c>
      <c r="L233" s="68">
        <f t="shared" si="11"/>
        <v>0</v>
      </c>
      <c r="M233" s="66">
        <f t="shared" si="9"/>
        <v>0</v>
      </c>
      <c r="N233" s="32">
        <f t="shared" si="10"/>
        <v>0</v>
      </c>
      <c r="O233" s="52">
        <f>'Pay App 11'!O233+'Pay App 11'!P233</f>
        <v>0</v>
      </c>
      <c r="P233" s="45"/>
      <c r="Q233" s="66">
        <f>'Pay App 11'!Q233+N233+P233</f>
        <v>0</v>
      </c>
    </row>
    <row r="234" spans="1:17" ht="21" customHeight="1" x14ac:dyDescent="0.2">
      <c r="A234" s="149" t="s">
        <v>421</v>
      </c>
      <c r="B234" s="149"/>
      <c r="C234" s="149" t="s">
        <v>422</v>
      </c>
      <c r="D234" s="150"/>
      <c r="E234" s="52">
        <f>'Pay App 11'!E234</f>
        <v>0</v>
      </c>
      <c r="F234" s="45"/>
      <c r="G234" s="65">
        <f>'Pay App 11'!G234+F234</f>
        <v>0</v>
      </c>
      <c r="H234" s="188">
        <f>'Pay App 11'!K234</f>
        <v>0</v>
      </c>
      <c r="I234" s="189"/>
      <c r="J234" s="55"/>
      <c r="K234" s="33">
        <f t="shared" si="8"/>
        <v>0</v>
      </c>
      <c r="L234" s="68">
        <f t="shared" si="11"/>
        <v>0</v>
      </c>
      <c r="M234" s="66">
        <f t="shared" si="9"/>
        <v>0</v>
      </c>
      <c r="N234" s="32">
        <f t="shared" si="10"/>
        <v>0</v>
      </c>
      <c r="O234" s="52">
        <f>'Pay App 11'!O234+'Pay App 11'!P234</f>
        <v>0</v>
      </c>
      <c r="P234" s="45"/>
      <c r="Q234" s="66">
        <f>'Pay App 11'!Q234+N234+P234</f>
        <v>0</v>
      </c>
    </row>
    <row r="235" spans="1:17" ht="21" customHeight="1" x14ac:dyDescent="0.2">
      <c r="A235" s="149" t="s">
        <v>423</v>
      </c>
      <c r="B235" s="149"/>
      <c r="C235" s="149" t="s">
        <v>424</v>
      </c>
      <c r="D235" s="150"/>
      <c r="E235" s="52">
        <f>'Pay App 11'!E235</f>
        <v>0</v>
      </c>
      <c r="F235" s="45"/>
      <c r="G235" s="65">
        <f>'Pay App 11'!G235+F235</f>
        <v>0</v>
      </c>
      <c r="H235" s="188">
        <f>'Pay App 11'!K235</f>
        <v>0</v>
      </c>
      <c r="I235" s="189"/>
      <c r="J235" s="55"/>
      <c r="K235" s="33">
        <f t="shared" si="8"/>
        <v>0</v>
      </c>
      <c r="L235" s="68">
        <f t="shared" si="11"/>
        <v>0</v>
      </c>
      <c r="M235" s="66">
        <f t="shared" si="9"/>
        <v>0</v>
      </c>
      <c r="N235" s="32">
        <f t="shared" si="10"/>
        <v>0</v>
      </c>
      <c r="O235" s="52">
        <f>'Pay App 11'!O235+'Pay App 11'!P235</f>
        <v>0</v>
      </c>
      <c r="P235" s="45"/>
      <c r="Q235" s="66">
        <f>'Pay App 11'!Q235+N235+P235</f>
        <v>0</v>
      </c>
    </row>
    <row r="236" spans="1:17" ht="21" customHeight="1" x14ac:dyDescent="0.2">
      <c r="A236" s="149" t="s">
        <v>425</v>
      </c>
      <c r="B236" s="149"/>
      <c r="C236" s="149" t="s">
        <v>426</v>
      </c>
      <c r="D236" s="150"/>
      <c r="E236" s="52">
        <f>'Pay App 11'!E236</f>
        <v>0</v>
      </c>
      <c r="F236" s="45"/>
      <c r="G236" s="65">
        <f>'Pay App 11'!G236+F236</f>
        <v>0</v>
      </c>
      <c r="H236" s="188">
        <f>'Pay App 11'!K236</f>
        <v>0</v>
      </c>
      <c r="I236" s="189"/>
      <c r="J236" s="55"/>
      <c r="K236" s="33">
        <f t="shared" si="8"/>
        <v>0</v>
      </c>
      <c r="L236" s="68">
        <f t="shared" si="11"/>
        <v>0</v>
      </c>
      <c r="M236" s="66">
        <f t="shared" si="9"/>
        <v>0</v>
      </c>
      <c r="N236" s="32">
        <f t="shared" si="10"/>
        <v>0</v>
      </c>
      <c r="O236" s="52">
        <f>'Pay App 11'!O236+'Pay App 11'!P236</f>
        <v>0</v>
      </c>
      <c r="P236" s="45"/>
      <c r="Q236" s="66">
        <f>'Pay App 11'!Q236+N236+P236</f>
        <v>0</v>
      </c>
    </row>
    <row r="237" spans="1:17" ht="21" customHeight="1" x14ac:dyDescent="0.2">
      <c r="A237" s="149" t="s">
        <v>427</v>
      </c>
      <c r="B237" s="149"/>
      <c r="C237" s="149" t="s">
        <v>428</v>
      </c>
      <c r="D237" s="150"/>
      <c r="E237" s="52">
        <f>'Pay App 11'!E237</f>
        <v>0</v>
      </c>
      <c r="F237" s="45"/>
      <c r="G237" s="65">
        <f>'Pay App 11'!G237+F237</f>
        <v>0</v>
      </c>
      <c r="H237" s="188">
        <f>'Pay App 11'!K237</f>
        <v>0</v>
      </c>
      <c r="I237" s="189"/>
      <c r="J237" s="55"/>
      <c r="K237" s="33">
        <f t="shared" si="8"/>
        <v>0</v>
      </c>
      <c r="L237" s="68">
        <f t="shared" si="11"/>
        <v>0</v>
      </c>
      <c r="M237" s="66">
        <f t="shared" si="9"/>
        <v>0</v>
      </c>
      <c r="N237" s="32">
        <f t="shared" si="10"/>
        <v>0</v>
      </c>
      <c r="O237" s="52">
        <f>'Pay App 11'!O237+'Pay App 11'!P237</f>
        <v>0</v>
      </c>
      <c r="P237" s="45"/>
      <c r="Q237" s="66">
        <f>'Pay App 11'!Q237+N237+P237</f>
        <v>0</v>
      </c>
    </row>
    <row r="238" spans="1:17" ht="21" customHeight="1" x14ac:dyDescent="0.2">
      <c r="A238" s="149" t="s">
        <v>429</v>
      </c>
      <c r="B238" s="149"/>
      <c r="C238" s="149" t="s">
        <v>430</v>
      </c>
      <c r="D238" s="150"/>
      <c r="E238" s="52">
        <f>'Pay App 11'!E238</f>
        <v>0</v>
      </c>
      <c r="F238" s="45"/>
      <c r="G238" s="65">
        <f>'Pay App 11'!G238+F238</f>
        <v>0</v>
      </c>
      <c r="H238" s="188">
        <f>'Pay App 11'!K238</f>
        <v>0</v>
      </c>
      <c r="I238" s="189"/>
      <c r="J238" s="55"/>
      <c r="K238" s="33">
        <f t="shared" si="8"/>
        <v>0</v>
      </c>
      <c r="L238" s="68">
        <f t="shared" si="11"/>
        <v>0</v>
      </c>
      <c r="M238" s="66">
        <f t="shared" si="9"/>
        <v>0</v>
      </c>
      <c r="N238" s="32">
        <f t="shared" si="10"/>
        <v>0</v>
      </c>
      <c r="O238" s="52">
        <f>'Pay App 11'!O238+'Pay App 11'!P238</f>
        <v>0</v>
      </c>
      <c r="P238" s="45"/>
      <c r="Q238" s="66">
        <f>'Pay App 11'!Q238+N238+P238</f>
        <v>0</v>
      </c>
    </row>
    <row r="239" spans="1:17" ht="21" customHeight="1" x14ac:dyDescent="0.2">
      <c r="A239" s="149" t="s">
        <v>431</v>
      </c>
      <c r="B239" s="149"/>
      <c r="C239" s="149" t="s">
        <v>432</v>
      </c>
      <c r="D239" s="150"/>
      <c r="E239" s="52">
        <f>'Pay App 11'!E239</f>
        <v>0</v>
      </c>
      <c r="F239" s="45"/>
      <c r="G239" s="65">
        <f>'Pay App 11'!G239+F239</f>
        <v>0</v>
      </c>
      <c r="H239" s="188">
        <f>'Pay App 11'!K239</f>
        <v>0</v>
      </c>
      <c r="I239" s="189"/>
      <c r="J239" s="55"/>
      <c r="K239" s="33">
        <f t="shared" si="8"/>
        <v>0</v>
      </c>
      <c r="L239" s="68">
        <f t="shared" si="11"/>
        <v>0</v>
      </c>
      <c r="M239" s="66">
        <f t="shared" si="9"/>
        <v>0</v>
      </c>
      <c r="N239" s="32">
        <f t="shared" si="10"/>
        <v>0</v>
      </c>
      <c r="O239" s="52">
        <f>'Pay App 11'!O239+'Pay App 11'!P239</f>
        <v>0</v>
      </c>
      <c r="P239" s="45"/>
      <c r="Q239" s="66">
        <f>'Pay App 11'!Q239+N239+P239</f>
        <v>0</v>
      </c>
    </row>
    <row r="240" spans="1:17" ht="21" customHeight="1" x14ac:dyDescent="0.2">
      <c r="A240" s="141" t="s">
        <v>433</v>
      </c>
      <c r="B240" s="141"/>
      <c r="C240" s="141" t="s">
        <v>434</v>
      </c>
      <c r="D240" s="142"/>
      <c r="E240" s="52">
        <f>'Pay App 11'!E240</f>
        <v>0</v>
      </c>
      <c r="F240" s="45"/>
      <c r="G240" s="66">
        <f>'Pay App 11'!G240+F240</f>
        <v>0</v>
      </c>
      <c r="H240" s="188">
        <f>'Pay App 11'!K240</f>
        <v>0</v>
      </c>
      <c r="I240" s="189"/>
      <c r="J240" s="55"/>
      <c r="K240" s="33">
        <f>H240+J240</f>
        <v>0</v>
      </c>
      <c r="L240" s="69">
        <f t="shared" si="11"/>
        <v>0</v>
      </c>
      <c r="M240" s="66">
        <f>G240-K240</f>
        <v>0</v>
      </c>
      <c r="N240" s="32">
        <f t="shared" si="10"/>
        <v>0</v>
      </c>
      <c r="O240" s="52">
        <f>'Pay App 11'!O240+'Pay App 11'!P240</f>
        <v>0</v>
      </c>
      <c r="P240" s="45"/>
      <c r="Q240" s="66">
        <f>'Pay App 11'!Q240+N240+P240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pm06+NxFgRv087NRagpEp85tplwWcYPYUsDum2B3chFbPLT7K41BDjOUsNh3CebS60DclhTlF3dwCnqCk2ircA==" saltValue="jtSEgTC7r3M3s89fdn56jw==" spinCount="100000"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0D00-000000000000}">
      <formula1>0</formula1>
    </dataValidation>
    <dataValidation allowBlank="1" showInputMessage="1" sqref="P81:P240" xr:uid="{00000000-0002-0000-0D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1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13</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12'!F36+F241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12'!F51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12'!F55+'Pay App 12'!F57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12'!B62+N241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13.1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13</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12'!E81</f>
        <v>0</v>
      </c>
      <c r="F81" s="44"/>
      <c r="G81" s="64">
        <f>'Pay App 12'!G81+F81</f>
        <v>0</v>
      </c>
      <c r="H81" s="190">
        <f>'Pay App 12'!K81</f>
        <v>0</v>
      </c>
      <c r="I81" s="191"/>
      <c r="J81" s="54"/>
      <c r="K81" s="31">
        <f>H81+J81</f>
        <v>0</v>
      </c>
      <c r="L81" s="67">
        <f>IF(ISERROR(K81/G81),0,K81/G81)</f>
        <v>0</v>
      </c>
      <c r="M81" s="64">
        <f>G81-K81</f>
        <v>0</v>
      </c>
      <c r="N81" s="30">
        <f>IF(MOD(ROUND(ABS(J81*0.05)*10000,0),10)=5,ROUNDDOWN((J81*0.05),2),ROUND((J81*0.05),2))</f>
        <v>0</v>
      </c>
      <c r="O81" s="51">
        <f>'Pay App 12'!O81+'Pay App 12'!P81</f>
        <v>0</v>
      </c>
      <c r="P81" s="44"/>
      <c r="Q81" s="64">
        <f>'Pay App 12'!Q81+N81+P81</f>
        <v>0</v>
      </c>
    </row>
    <row r="82" spans="1:17" ht="21" customHeight="1" x14ac:dyDescent="0.2">
      <c r="A82" s="151" t="s">
        <v>118</v>
      </c>
      <c r="B82" s="151"/>
      <c r="C82" s="151" t="s">
        <v>119</v>
      </c>
      <c r="D82" s="152"/>
      <c r="E82" s="52">
        <f>'Pay App 12'!E82</f>
        <v>0</v>
      </c>
      <c r="F82" s="45"/>
      <c r="G82" s="65">
        <f>'Pay App 12'!G82+F82</f>
        <v>0</v>
      </c>
      <c r="H82" s="188">
        <f>'Pay App 12'!K82</f>
        <v>0</v>
      </c>
      <c r="I82" s="189"/>
      <c r="J82" s="55"/>
      <c r="K82" s="33">
        <f>H82+J82</f>
        <v>0</v>
      </c>
      <c r="L82" s="68">
        <f t="shared" ref="L82:L147" si="0">IF(ISERROR(K82/G82),0,K82/G82)</f>
        <v>0</v>
      </c>
      <c r="M82" s="66">
        <f>G82-K82</f>
        <v>0</v>
      </c>
      <c r="N82" s="32">
        <f>IF(MOD(ROUND(ABS(J82*0.05)*10000,0),10)=5,ROUNDDOWN((J82*0.05),2),ROUND((J82*0.05),2))</f>
        <v>0</v>
      </c>
      <c r="O82" s="52">
        <f>'Pay App 12'!O82+'Pay App 12'!P82</f>
        <v>0</v>
      </c>
      <c r="P82" s="45"/>
      <c r="Q82" s="66">
        <f>'Pay App 12'!Q82+N82+P82</f>
        <v>0</v>
      </c>
    </row>
    <row r="83" spans="1:17" ht="21" customHeight="1" x14ac:dyDescent="0.2">
      <c r="A83" s="151" t="s">
        <v>120</v>
      </c>
      <c r="B83" s="151"/>
      <c r="C83" s="83" t="s">
        <v>121</v>
      </c>
      <c r="D83" s="35"/>
      <c r="E83" s="52">
        <f>'Pay App 12'!E83</f>
        <v>0</v>
      </c>
      <c r="F83" s="45"/>
      <c r="G83" s="65">
        <f>'Pay App 12'!G83+F83</f>
        <v>0</v>
      </c>
      <c r="H83" s="188">
        <f>'Pay App 12'!K83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12'!O83+'Pay App 12'!P83</f>
        <v>0</v>
      </c>
      <c r="P83" s="45"/>
      <c r="Q83" s="66">
        <f>'Pay App 12'!Q83+N83+P83</f>
        <v>0</v>
      </c>
    </row>
    <row r="84" spans="1:17" ht="21" customHeight="1" x14ac:dyDescent="0.2">
      <c r="A84" s="151" t="s">
        <v>122</v>
      </c>
      <c r="B84" s="151"/>
      <c r="C84" s="151" t="s">
        <v>123</v>
      </c>
      <c r="D84" s="152"/>
      <c r="E84" s="52">
        <f>'Pay App 12'!E84</f>
        <v>0</v>
      </c>
      <c r="F84" s="45"/>
      <c r="G84" s="65">
        <f>'Pay App 12'!G84+F84</f>
        <v>0</v>
      </c>
      <c r="H84" s="188">
        <f>'Pay App 12'!K84</f>
        <v>0</v>
      </c>
      <c r="I84" s="189"/>
      <c r="J84" s="55"/>
      <c r="K84" s="33">
        <f t="shared" si="1"/>
        <v>0</v>
      </c>
      <c r="L84" s="68">
        <f t="shared" si="0"/>
        <v>0</v>
      </c>
      <c r="M84" s="66">
        <f t="shared" si="2"/>
        <v>0</v>
      </c>
      <c r="N84" s="32">
        <f t="shared" si="3"/>
        <v>0</v>
      </c>
      <c r="O84" s="52">
        <f>'Pay App 12'!O84+'Pay App 12'!P84</f>
        <v>0</v>
      </c>
      <c r="P84" s="45"/>
      <c r="Q84" s="66">
        <f>'Pay App 12'!Q84+N84+P84</f>
        <v>0</v>
      </c>
    </row>
    <row r="85" spans="1:17" ht="21" customHeight="1" x14ac:dyDescent="0.2">
      <c r="A85" s="151" t="s">
        <v>124</v>
      </c>
      <c r="B85" s="151"/>
      <c r="C85" s="151" t="s">
        <v>125</v>
      </c>
      <c r="D85" s="152"/>
      <c r="E85" s="52">
        <f>'Pay App 12'!E85</f>
        <v>0</v>
      </c>
      <c r="F85" s="45"/>
      <c r="G85" s="65">
        <f>'Pay App 12'!G85+F85</f>
        <v>0</v>
      </c>
      <c r="H85" s="188">
        <f>'Pay App 12'!K85</f>
        <v>0</v>
      </c>
      <c r="I85" s="189"/>
      <c r="J85" s="55"/>
      <c r="K85" s="33">
        <f t="shared" si="1"/>
        <v>0</v>
      </c>
      <c r="L85" s="68">
        <f t="shared" si="0"/>
        <v>0</v>
      </c>
      <c r="M85" s="66">
        <f t="shared" si="2"/>
        <v>0</v>
      </c>
      <c r="N85" s="32">
        <f t="shared" si="3"/>
        <v>0</v>
      </c>
      <c r="O85" s="52">
        <f>'Pay App 12'!O85+'Pay App 12'!P85</f>
        <v>0</v>
      </c>
      <c r="P85" s="45"/>
      <c r="Q85" s="66">
        <f>'Pay App 12'!Q85+N85+P85</f>
        <v>0</v>
      </c>
    </row>
    <row r="86" spans="1:17" ht="21" customHeight="1" x14ac:dyDescent="0.2">
      <c r="A86" s="151" t="s">
        <v>126</v>
      </c>
      <c r="B86" s="151"/>
      <c r="C86" s="151" t="s">
        <v>127</v>
      </c>
      <c r="D86" s="152"/>
      <c r="E86" s="52">
        <f>'Pay App 12'!E86</f>
        <v>0</v>
      </c>
      <c r="F86" s="45"/>
      <c r="G86" s="65">
        <f>'Pay App 12'!G86+F86</f>
        <v>0</v>
      </c>
      <c r="H86" s="188">
        <f>'Pay App 12'!K86</f>
        <v>0</v>
      </c>
      <c r="I86" s="189"/>
      <c r="J86" s="55"/>
      <c r="K86" s="33">
        <f t="shared" si="1"/>
        <v>0</v>
      </c>
      <c r="L86" s="68">
        <f t="shared" si="0"/>
        <v>0</v>
      </c>
      <c r="M86" s="66">
        <f t="shared" si="2"/>
        <v>0</v>
      </c>
      <c r="N86" s="32">
        <f t="shared" si="3"/>
        <v>0</v>
      </c>
      <c r="O86" s="52">
        <f>'Pay App 12'!O86+'Pay App 12'!P86</f>
        <v>0</v>
      </c>
      <c r="P86" s="45"/>
      <c r="Q86" s="66">
        <f>'Pay App 12'!Q86+N86+P86</f>
        <v>0</v>
      </c>
    </row>
    <row r="87" spans="1:17" ht="21" customHeight="1" x14ac:dyDescent="0.2">
      <c r="A87" s="151" t="s">
        <v>128</v>
      </c>
      <c r="B87" s="151"/>
      <c r="C87" s="151" t="s">
        <v>129</v>
      </c>
      <c r="D87" s="152"/>
      <c r="E87" s="52">
        <f>'Pay App 12'!E87</f>
        <v>0</v>
      </c>
      <c r="F87" s="45"/>
      <c r="G87" s="65">
        <f>'Pay App 12'!G87+F87</f>
        <v>0</v>
      </c>
      <c r="H87" s="188">
        <f>'Pay App 12'!K87</f>
        <v>0</v>
      </c>
      <c r="I87" s="189"/>
      <c r="J87" s="55"/>
      <c r="K87" s="33">
        <f t="shared" si="1"/>
        <v>0</v>
      </c>
      <c r="L87" s="68">
        <f>IF(ISERROR(K87/G87),0,K87/G87)</f>
        <v>0</v>
      </c>
      <c r="M87" s="66">
        <f t="shared" si="2"/>
        <v>0</v>
      </c>
      <c r="N87" s="32">
        <f t="shared" si="3"/>
        <v>0</v>
      </c>
      <c r="O87" s="52">
        <f>'Pay App 12'!O87+'Pay App 12'!P87</f>
        <v>0</v>
      </c>
      <c r="P87" s="45"/>
      <c r="Q87" s="66">
        <f>'Pay App 12'!Q87+N87+P87</f>
        <v>0</v>
      </c>
    </row>
    <row r="88" spans="1:17" ht="21" customHeight="1" x14ac:dyDescent="0.2">
      <c r="A88" s="151" t="s">
        <v>130</v>
      </c>
      <c r="B88" s="151"/>
      <c r="C88" s="151" t="s">
        <v>131</v>
      </c>
      <c r="D88" s="152"/>
      <c r="E88" s="52">
        <f>'Pay App 12'!E88</f>
        <v>0</v>
      </c>
      <c r="F88" s="45"/>
      <c r="G88" s="65">
        <f>'Pay App 12'!G88+F88</f>
        <v>0</v>
      </c>
      <c r="H88" s="188">
        <f>'Pay App 12'!K88</f>
        <v>0</v>
      </c>
      <c r="I88" s="189"/>
      <c r="J88" s="55"/>
      <c r="K88" s="33">
        <f t="shared" si="1"/>
        <v>0</v>
      </c>
      <c r="L88" s="68">
        <f t="shared" si="0"/>
        <v>0</v>
      </c>
      <c r="M88" s="66">
        <f t="shared" si="2"/>
        <v>0</v>
      </c>
      <c r="N88" s="32">
        <f t="shared" si="3"/>
        <v>0</v>
      </c>
      <c r="O88" s="52">
        <f>'Pay App 12'!O88+'Pay App 12'!P88</f>
        <v>0</v>
      </c>
      <c r="P88" s="45"/>
      <c r="Q88" s="66">
        <f>'Pay App 12'!Q88+N88+P88</f>
        <v>0</v>
      </c>
    </row>
    <row r="89" spans="1:17" ht="21" customHeight="1" x14ac:dyDescent="0.2">
      <c r="A89" s="151" t="s">
        <v>132</v>
      </c>
      <c r="B89" s="151"/>
      <c r="C89" s="151" t="s">
        <v>133</v>
      </c>
      <c r="D89" s="152"/>
      <c r="E89" s="52">
        <f>'Pay App 12'!E89</f>
        <v>0</v>
      </c>
      <c r="F89" s="45"/>
      <c r="G89" s="65">
        <f>'Pay App 12'!G89+F89</f>
        <v>0</v>
      </c>
      <c r="H89" s="188">
        <f>'Pay App 12'!K89</f>
        <v>0</v>
      </c>
      <c r="I89" s="189"/>
      <c r="J89" s="55"/>
      <c r="K89" s="33">
        <f t="shared" si="1"/>
        <v>0</v>
      </c>
      <c r="L89" s="68">
        <f>IF(ISERROR(K89/G89),0,K89/G89)</f>
        <v>0</v>
      </c>
      <c r="M89" s="66">
        <f t="shared" si="2"/>
        <v>0</v>
      </c>
      <c r="N89" s="32">
        <f t="shared" si="3"/>
        <v>0</v>
      </c>
      <c r="O89" s="52">
        <f>'Pay App 12'!O89+'Pay App 12'!P89</f>
        <v>0</v>
      </c>
      <c r="P89" s="45"/>
      <c r="Q89" s="66">
        <f>'Pay App 12'!Q89+N89+P89</f>
        <v>0</v>
      </c>
    </row>
    <row r="90" spans="1:17" ht="21" customHeight="1" x14ac:dyDescent="0.2">
      <c r="A90" s="153" t="s">
        <v>134</v>
      </c>
      <c r="B90" s="153"/>
      <c r="C90" s="158" t="s">
        <v>135</v>
      </c>
      <c r="D90" s="159"/>
      <c r="E90" s="52">
        <f>'Pay App 12'!E90</f>
        <v>0</v>
      </c>
      <c r="F90" s="45"/>
      <c r="G90" s="65">
        <f>'Pay App 12'!G90+F90</f>
        <v>0</v>
      </c>
      <c r="H90" s="188">
        <f>'Pay App 12'!K90</f>
        <v>0</v>
      </c>
      <c r="I90" s="189"/>
      <c r="J90" s="55"/>
      <c r="K90" s="33">
        <f t="shared" si="1"/>
        <v>0</v>
      </c>
      <c r="L90" s="68">
        <f t="shared" si="0"/>
        <v>0</v>
      </c>
      <c r="M90" s="66">
        <f t="shared" si="2"/>
        <v>0</v>
      </c>
      <c r="N90" s="32">
        <f t="shared" si="3"/>
        <v>0</v>
      </c>
      <c r="O90" s="52">
        <f>'Pay App 12'!O90+'Pay App 12'!P90</f>
        <v>0</v>
      </c>
      <c r="P90" s="45"/>
      <c r="Q90" s="66">
        <f>'Pay App 12'!Q90+N90+P90</f>
        <v>0</v>
      </c>
    </row>
    <row r="91" spans="1:17" ht="21" customHeight="1" x14ac:dyDescent="0.2">
      <c r="A91" s="151" t="s">
        <v>136</v>
      </c>
      <c r="B91" s="151"/>
      <c r="C91" s="151" t="s">
        <v>137</v>
      </c>
      <c r="D91" s="152"/>
      <c r="E91" s="52">
        <f>'Pay App 12'!E91</f>
        <v>0</v>
      </c>
      <c r="F91" s="45"/>
      <c r="G91" s="65">
        <f>'Pay App 12'!G91+F91</f>
        <v>0</v>
      </c>
      <c r="H91" s="188">
        <f>'Pay App 12'!K91</f>
        <v>0</v>
      </c>
      <c r="I91" s="189"/>
      <c r="J91" s="55"/>
      <c r="K91" s="33">
        <f t="shared" si="1"/>
        <v>0</v>
      </c>
      <c r="L91" s="68">
        <f t="shared" si="0"/>
        <v>0</v>
      </c>
      <c r="M91" s="66">
        <f t="shared" si="2"/>
        <v>0</v>
      </c>
      <c r="N91" s="32">
        <f t="shared" si="3"/>
        <v>0</v>
      </c>
      <c r="O91" s="52">
        <f>'Pay App 12'!O91+'Pay App 12'!P91</f>
        <v>0</v>
      </c>
      <c r="P91" s="45"/>
      <c r="Q91" s="66">
        <f>'Pay App 12'!Q91+N91+P91</f>
        <v>0</v>
      </c>
    </row>
    <row r="92" spans="1:17" ht="21" customHeight="1" x14ac:dyDescent="0.2">
      <c r="A92" s="151" t="s">
        <v>138</v>
      </c>
      <c r="B92" s="151"/>
      <c r="C92" s="151" t="s">
        <v>139</v>
      </c>
      <c r="D92" s="152"/>
      <c r="E92" s="52">
        <f>'Pay App 12'!E92</f>
        <v>0</v>
      </c>
      <c r="F92" s="45"/>
      <c r="G92" s="65">
        <f>'Pay App 12'!G92+F92</f>
        <v>0</v>
      </c>
      <c r="H92" s="188">
        <f>'Pay App 12'!K92</f>
        <v>0</v>
      </c>
      <c r="I92" s="189"/>
      <c r="J92" s="55"/>
      <c r="K92" s="33">
        <f t="shared" si="1"/>
        <v>0</v>
      </c>
      <c r="L92" s="68">
        <f t="shared" si="0"/>
        <v>0</v>
      </c>
      <c r="M92" s="66">
        <f t="shared" si="2"/>
        <v>0</v>
      </c>
      <c r="N92" s="32">
        <f t="shared" si="3"/>
        <v>0</v>
      </c>
      <c r="O92" s="52">
        <f>'Pay App 12'!O92+'Pay App 12'!P92</f>
        <v>0</v>
      </c>
      <c r="P92" s="45"/>
      <c r="Q92" s="66">
        <f>'Pay App 12'!Q92+N92+P92</f>
        <v>0</v>
      </c>
    </row>
    <row r="93" spans="1:17" ht="21" customHeight="1" x14ac:dyDescent="0.2">
      <c r="A93" s="151" t="s">
        <v>140</v>
      </c>
      <c r="B93" s="151"/>
      <c r="C93" s="151" t="s">
        <v>141</v>
      </c>
      <c r="D93" s="152"/>
      <c r="E93" s="52">
        <f>'Pay App 12'!E93</f>
        <v>0</v>
      </c>
      <c r="F93" s="45"/>
      <c r="G93" s="65">
        <f>'Pay App 12'!G93+F93</f>
        <v>0</v>
      </c>
      <c r="H93" s="188">
        <f>'Pay App 12'!K93</f>
        <v>0</v>
      </c>
      <c r="I93" s="189"/>
      <c r="J93" s="55"/>
      <c r="K93" s="33">
        <f t="shared" si="1"/>
        <v>0</v>
      </c>
      <c r="L93" s="68">
        <f t="shared" si="0"/>
        <v>0</v>
      </c>
      <c r="M93" s="66">
        <f t="shared" si="2"/>
        <v>0</v>
      </c>
      <c r="N93" s="32">
        <f t="shared" si="3"/>
        <v>0</v>
      </c>
      <c r="O93" s="52">
        <f>'Pay App 12'!O93+'Pay App 12'!P93</f>
        <v>0</v>
      </c>
      <c r="P93" s="45"/>
      <c r="Q93" s="66">
        <f>'Pay App 12'!Q93+N93+P93</f>
        <v>0</v>
      </c>
    </row>
    <row r="94" spans="1:17" ht="21" customHeight="1" x14ac:dyDescent="0.2">
      <c r="A94" s="151" t="s">
        <v>142</v>
      </c>
      <c r="B94" s="151"/>
      <c r="C94" s="151" t="s">
        <v>143</v>
      </c>
      <c r="D94" s="152"/>
      <c r="E94" s="52">
        <f>'Pay App 12'!E94</f>
        <v>0</v>
      </c>
      <c r="F94" s="45"/>
      <c r="G94" s="65">
        <f>'Pay App 12'!G94+F94</f>
        <v>0</v>
      </c>
      <c r="H94" s="188">
        <f>'Pay App 12'!K94</f>
        <v>0</v>
      </c>
      <c r="I94" s="189"/>
      <c r="J94" s="55"/>
      <c r="K94" s="33">
        <f t="shared" si="1"/>
        <v>0</v>
      </c>
      <c r="L94" s="68">
        <f t="shared" si="0"/>
        <v>0</v>
      </c>
      <c r="M94" s="66">
        <f t="shared" si="2"/>
        <v>0</v>
      </c>
      <c r="N94" s="32">
        <f t="shared" si="3"/>
        <v>0</v>
      </c>
      <c r="O94" s="52">
        <f>'Pay App 12'!O94+'Pay App 12'!P94</f>
        <v>0</v>
      </c>
      <c r="P94" s="45"/>
      <c r="Q94" s="66">
        <f>'Pay App 12'!Q94+N94+P94</f>
        <v>0</v>
      </c>
    </row>
    <row r="95" spans="1:17" ht="21" customHeight="1" x14ac:dyDescent="0.2">
      <c r="A95" s="151" t="s">
        <v>144</v>
      </c>
      <c r="B95" s="151"/>
      <c r="C95" s="151" t="s">
        <v>145</v>
      </c>
      <c r="D95" s="152"/>
      <c r="E95" s="52">
        <f>'Pay App 12'!E95</f>
        <v>0</v>
      </c>
      <c r="F95" s="45"/>
      <c r="G95" s="65">
        <f>'Pay App 12'!G95+F95</f>
        <v>0</v>
      </c>
      <c r="H95" s="188">
        <f>'Pay App 12'!K95</f>
        <v>0</v>
      </c>
      <c r="I95" s="189"/>
      <c r="J95" s="55"/>
      <c r="K95" s="33">
        <f t="shared" si="1"/>
        <v>0</v>
      </c>
      <c r="L95" s="68">
        <f t="shared" si="0"/>
        <v>0</v>
      </c>
      <c r="M95" s="66">
        <f t="shared" si="2"/>
        <v>0</v>
      </c>
      <c r="N95" s="32">
        <f t="shared" si="3"/>
        <v>0</v>
      </c>
      <c r="O95" s="52">
        <f>'Pay App 12'!O95+'Pay App 12'!P95</f>
        <v>0</v>
      </c>
      <c r="P95" s="45"/>
      <c r="Q95" s="66">
        <f>'Pay App 12'!Q95+N95+P95</f>
        <v>0</v>
      </c>
    </row>
    <row r="96" spans="1:17" ht="21" customHeight="1" x14ac:dyDescent="0.2">
      <c r="A96" s="151" t="s">
        <v>146</v>
      </c>
      <c r="B96" s="151"/>
      <c r="C96" s="151" t="s">
        <v>147</v>
      </c>
      <c r="D96" s="152"/>
      <c r="E96" s="52">
        <f>'Pay App 12'!E96</f>
        <v>0</v>
      </c>
      <c r="F96" s="45"/>
      <c r="G96" s="65">
        <f>'Pay App 12'!G96+F96</f>
        <v>0</v>
      </c>
      <c r="H96" s="188">
        <f>'Pay App 12'!K96</f>
        <v>0</v>
      </c>
      <c r="I96" s="189"/>
      <c r="J96" s="55"/>
      <c r="K96" s="33">
        <f t="shared" si="1"/>
        <v>0</v>
      </c>
      <c r="L96" s="68">
        <f t="shared" si="0"/>
        <v>0</v>
      </c>
      <c r="M96" s="66">
        <f t="shared" si="2"/>
        <v>0</v>
      </c>
      <c r="N96" s="32">
        <f t="shared" si="3"/>
        <v>0</v>
      </c>
      <c r="O96" s="52">
        <f>'Pay App 12'!O96+'Pay App 12'!P96</f>
        <v>0</v>
      </c>
      <c r="P96" s="45"/>
      <c r="Q96" s="66">
        <f>'Pay App 12'!Q96+N96+P96</f>
        <v>0</v>
      </c>
    </row>
    <row r="97" spans="1:17" ht="21" customHeight="1" x14ac:dyDescent="0.2">
      <c r="A97" s="151" t="s">
        <v>148</v>
      </c>
      <c r="B97" s="151"/>
      <c r="C97" s="151" t="s">
        <v>149</v>
      </c>
      <c r="D97" s="152"/>
      <c r="E97" s="52">
        <f>'Pay App 12'!E97</f>
        <v>0</v>
      </c>
      <c r="F97" s="45"/>
      <c r="G97" s="65">
        <f>'Pay App 12'!G97+F97</f>
        <v>0</v>
      </c>
      <c r="H97" s="188">
        <f>'Pay App 12'!K97</f>
        <v>0</v>
      </c>
      <c r="I97" s="189"/>
      <c r="J97" s="55"/>
      <c r="K97" s="33">
        <f t="shared" si="1"/>
        <v>0</v>
      </c>
      <c r="L97" s="68">
        <f t="shared" si="0"/>
        <v>0</v>
      </c>
      <c r="M97" s="66">
        <f t="shared" si="2"/>
        <v>0</v>
      </c>
      <c r="N97" s="32">
        <f t="shared" si="3"/>
        <v>0</v>
      </c>
      <c r="O97" s="52">
        <f>'Pay App 12'!O97+'Pay App 12'!P97</f>
        <v>0</v>
      </c>
      <c r="P97" s="45"/>
      <c r="Q97" s="66">
        <f>'Pay App 12'!Q97+N97+P97</f>
        <v>0</v>
      </c>
    </row>
    <row r="98" spans="1:17" ht="21" customHeight="1" x14ac:dyDescent="0.2">
      <c r="A98" s="151" t="s">
        <v>150</v>
      </c>
      <c r="B98" s="151"/>
      <c r="C98" s="151" t="s">
        <v>151</v>
      </c>
      <c r="D98" s="152"/>
      <c r="E98" s="52">
        <f>'Pay App 12'!E98</f>
        <v>0</v>
      </c>
      <c r="F98" s="45"/>
      <c r="G98" s="65">
        <f>'Pay App 12'!G98+F98</f>
        <v>0</v>
      </c>
      <c r="H98" s="188">
        <f>'Pay App 12'!K98</f>
        <v>0</v>
      </c>
      <c r="I98" s="189"/>
      <c r="J98" s="55"/>
      <c r="K98" s="33">
        <f t="shared" si="1"/>
        <v>0</v>
      </c>
      <c r="L98" s="68">
        <f t="shared" si="0"/>
        <v>0</v>
      </c>
      <c r="M98" s="66">
        <f t="shared" si="2"/>
        <v>0</v>
      </c>
      <c r="N98" s="32">
        <f t="shared" si="3"/>
        <v>0</v>
      </c>
      <c r="O98" s="52">
        <f>'Pay App 12'!O98+'Pay App 12'!P98</f>
        <v>0</v>
      </c>
      <c r="P98" s="45"/>
      <c r="Q98" s="66">
        <f>'Pay App 12'!Q98+N98+P98</f>
        <v>0</v>
      </c>
    </row>
    <row r="99" spans="1:17" ht="21" customHeight="1" x14ac:dyDescent="0.2">
      <c r="A99" s="151" t="s">
        <v>152</v>
      </c>
      <c r="B99" s="151"/>
      <c r="C99" s="151" t="s">
        <v>153</v>
      </c>
      <c r="D99" s="152"/>
      <c r="E99" s="52">
        <f>'Pay App 12'!E99</f>
        <v>0</v>
      </c>
      <c r="F99" s="45"/>
      <c r="G99" s="65">
        <f>'Pay App 12'!G99+F99</f>
        <v>0</v>
      </c>
      <c r="H99" s="188">
        <f>'Pay App 12'!K99</f>
        <v>0</v>
      </c>
      <c r="I99" s="189"/>
      <c r="J99" s="55"/>
      <c r="K99" s="33">
        <f t="shared" si="1"/>
        <v>0</v>
      </c>
      <c r="L99" s="68">
        <f t="shared" si="0"/>
        <v>0</v>
      </c>
      <c r="M99" s="66">
        <f t="shared" si="2"/>
        <v>0</v>
      </c>
      <c r="N99" s="32">
        <f t="shared" si="3"/>
        <v>0</v>
      </c>
      <c r="O99" s="52">
        <f>'Pay App 12'!O99+'Pay App 12'!P99</f>
        <v>0</v>
      </c>
      <c r="P99" s="45"/>
      <c r="Q99" s="66">
        <f>'Pay App 12'!Q99+N99+P99</f>
        <v>0</v>
      </c>
    </row>
    <row r="100" spans="1:17" ht="21" customHeight="1" x14ac:dyDescent="0.2">
      <c r="A100" s="151" t="s">
        <v>154</v>
      </c>
      <c r="B100" s="151"/>
      <c r="C100" s="151" t="s">
        <v>155</v>
      </c>
      <c r="D100" s="152"/>
      <c r="E100" s="52">
        <f>'Pay App 12'!E100</f>
        <v>0</v>
      </c>
      <c r="F100" s="45"/>
      <c r="G100" s="65">
        <f>'Pay App 12'!G100+F100</f>
        <v>0</v>
      </c>
      <c r="H100" s="188">
        <f>'Pay App 12'!K100</f>
        <v>0</v>
      </c>
      <c r="I100" s="189"/>
      <c r="J100" s="55"/>
      <c r="K100" s="33">
        <f t="shared" si="1"/>
        <v>0</v>
      </c>
      <c r="L100" s="68">
        <f t="shared" si="0"/>
        <v>0</v>
      </c>
      <c r="M100" s="66">
        <f t="shared" si="2"/>
        <v>0</v>
      </c>
      <c r="N100" s="32">
        <f t="shared" si="3"/>
        <v>0</v>
      </c>
      <c r="O100" s="52">
        <f>'Pay App 12'!O100+'Pay App 12'!P100</f>
        <v>0</v>
      </c>
      <c r="P100" s="45"/>
      <c r="Q100" s="66">
        <f>'Pay App 12'!Q100+N100+P100</f>
        <v>0</v>
      </c>
    </row>
    <row r="101" spans="1:17" ht="21" customHeight="1" x14ac:dyDescent="0.2">
      <c r="A101" s="151" t="s">
        <v>156</v>
      </c>
      <c r="B101" s="151"/>
      <c r="C101" s="151" t="s">
        <v>157</v>
      </c>
      <c r="D101" s="152"/>
      <c r="E101" s="52">
        <f>'Pay App 12'!E101</f>
        <v>0</v>
      </c>
      <c r="F101" s="45"/>
      <c r="G101" s="65">
        <f>'Pay App 12'!G101+F101</f>
        <v>0</v>
      </c>
      <c r="H101" s="188">
        <f>'Pay App 12'!K101</f>
        <v>0</v>
      </c>
      <c r="I101" s="189"/>
      <c r="J101" s="55"/>
      <c r="K101" s="33">
        <f t="shared" si="1"/>
        <v>0</v>
      </c>
      <c r="L101" s="68">
        <f t="shared" si="0"/>
        <v>0</v>
      </c>
      <c r="M101" s="66">
        <f t="shared" si="2"/>
        <v>0</v>
      </c>
      <c r="N101" s="32">
        <f t="shared" si="3"/>
        <v>0</v>
      </c>
      <c r="O101" s="52">
        <f>'Pay App 12'!O101+'Pay App 12'!P101</f>
        <v>0</v>
      </c>
      <c r="P101" s="45"/>
      <c r="Q101" s="66">
        <f>'Pay App 12'!Q101+N101+P101</f>
        <v>0</v>
      </c>
    </row>
    <row r="102" spans="1:17" ht="21" customHeight="1" x14ac:dyDescent="0.2">
      <c r="A102" s="151" t="s">
        <v>158</v>
      </c>
      <c r="B102" s="151"/>
      <c r="C102" s="151" t="s">
        <v>159</v>
      </c>
      <c r="D102" s="152"/>
      <c r="E102" s="52">
        <f>'Pay App 12'!E102</f>
        <v>0</v>
      </c>
      <c r="F102" s="45"/>
      <c r="G102" s="65">
        <f>'Pay App 12'!G102+F102</f>
        <v>0</v>
      </c>
      <c r="H102" s="188">
        <f>'Pay App 12'!K102</f>
        <v>0</v>
      </c>
      <c r="I102" s="189"/>
      <c r="J102" s="55"/>
      <c r="K102" s="33">
        <f t="shared" si="1"/>
        <v>0</v>
      </c>
      <c r="L102" s="68">
        <f t="shared" si="0"/>
        <v>0</v>
      </c>
      <c r="M102" s="66">
        <f t="shared" si="2"/>
        <v>0</v>
      </c>
      <c r="N102" s="32">
        <f t="shared" si="3"/>
        <v>0</v>
      </c>
      <c r="O102" s="52">
        <f>'Pay App 12'!O102+'Pay App 12'!P102</f>
        <v>0</v>
      </c>
      <c r="P102" s="45"/>
      <c r="Q102" s="66">
        <f>'Pay App 12'!Q102+N102+P102</f>
        <v>0</v>
      </c>
    </row>
    <row r="103" spans="1:17" ht="21" customHeight="1" x14ac:dyDescent="0.2">
      <c r="A103" s="151" t="s">
        <v>160</v>
      </c>
      <c r="B103" s="151"/>
      <c r="C103" s="151" t="s">
        <v>161</v>
      </c>
      <c r="D103" s="152"/>
      <c r="E103" s="52">
        <f>'Pay App 12'!E103</f>
        <v>0</v>
      </c>
      <c r="F103" s="45"/>
      <c r="G103" s="65">
        <f>'Pay App 12'!G103+F103</f>
        <v>0</v>
      </c>
      <c r="H103" s="188">
        <f>'Pay App 12'!K103</f>
        <v>0</v>
      </c>
      <c r="I103" s="189"/>
      <c r="J103" s="55"/>
      <c r="K103" s="33">
        <f t="shared" si="1"/>
        <v>0</v>
      </c>
      <c r="L103" s="68">
        <f t="shared" si="0"/>
        <v>0</v>
      </c>
      <c r="M103" s="66">
        <f t="shared" si="2"/>
        <v>0</v>
      </c>
      <c r="N103" s="32">
        <f t="shared" si="3"/>
        <v>0</v>
      </c>
      <c r="O103" s="52">
        <f>'Pay App 12'!O103+'Pay App 12'!P103</f>
        <v>0</v>
      </c>
      <c r="P103" s="45"/>
      <c r="Q103" s="66">
        <f>'Pay App 12'!Q103+N103+P103</f>
        <v>0</v>
      </c>
    </row>
    <row r="104" spans="1:17" ht="21" customHeight="1" x14ac:dyDescent="0.2">
      <c r="A104" s="151" t="s">
        <v>162</v>
      </c>
      <c r="B104" s="151"/>
      <c r="C104" s="151" t="s">
        <v>163</v>
      </c>
      <c r="D104" s="152"/>
      <c r="E104" s="52">
        <f>'Pay App 12'!E104</f>
        <v>0</v>
      </c>
      <c r="F104" s="45"/>
      <c r="G104" s="65">
        <f>'Pay App 12'!G104+F104</f>
        <v>0</v>
      </c>
      <c r="H104" s="188">
        <f>'Pay App 12'!K104</f>
        <v>0</v>
      </c>
      <c r="I104" s="189"/>
      <c r="J104" s="55"/>
      <c r="K104" s="33">
        <f t="shared" si="1"/>
        <v>0</v>
      </c>
      <c r="L104" s="68">
        <f t="shared" si="0"/>
        <v>0</v>
      </c>
      <c r="M104" s="66">
        <f t="shared" si="2"/>
        <v>0</v>
      </c>
      <c r="N104" s="32">
        <f t="shared" si="3"/>
        <v>0</v>
      </c>
      <c r="O104" s="52">
        <f>'Pay App 12'!O104+'Pay App 12'!P104</f>
        <v>0</v>
      </c>
      <c r="P104" s="45"/>
      <c r="Q104" s="66">
        <f>'Pay App 12'!Q104+N104+P104</f>
        <v>0</v>
      </c>
    </row>
    <row r="105" spans="1:17" ht="21" customHeight="1" x14ac:dyDescent="0.2">
      <c r="A105" s="151" t="s">
        <v>164</v>
      </c>
      <c r="B105" s="151"/>
      <c r="C105" s="151" t="s">
        <v>165</v>
      </c>
      <c r="D105" s="152"/>
      <c r="E105" s="52">
        <f>'Pay App 12'!E105</f>
        <v>0</v>
      </c>
      <c r="F105" s="45"/>
      <c r="G105" s="65">
        <f>'Pay App 12'!G105+F105</f>
        <v>0</v>
      </c>
      <c r="H105" s="188">
        <f>'Pay App 12'!K105</f>
        <v>0</v>
      </c>
      <c r="I105" s="189"/>
      <c r="J105" s="55"/>
      <c r="K105" s="33">
        <f t="shared" si="1"/>
        <v>0</v>
      </c>
      <c r="L105" s="68">
        <f t="shared" si="0"/>
        <v>0</v>
      </c>
      <c r="M105" s="66">
        <f t="shared" si="2"/>
        <v>0</v>
      </c>
      <c r="N105" s="32">
        <f t="shared" si="3"/>
        <v>0</v>
      </c>
      <c r="O105" s="52">
        <f>'Pay App 12'!O105+'Pay App 12'!P105</f>
        <v>0</v>
      </c>
      <c r="P105" s="45"/>
      <c r="Q105" s="66">
        <f>'Pay App 12'!Q105+N105+P105</f>
        <v>0</v>
      </c>
    </row>
    <row r="106" spans="1:17" ht="21" customHeight="1" x14ac:dyDescent="0.2">
      <c r="A106" s="151" t="s">
        <v>166</v>
      </c>
      <c r="B106" s="151"/>
      <c r="C106" s="151" t="s">
        <v>167</v>
      </c>
      <c r="D106" s="152"/>
      <c r="E106" s="52">
        <f>'Pay App 12'!E106</f>
        <v>0</v>
      </c>
      <c r="F106" s="45"/>
      <c r="G106" s="65">
        <f>'Pay App 12'!G106+F106</f>
        <v>0</v>
      </c>
      <c r="H106" s="188">
        <f>'Pay App 12'!K106</f>
        <v>0</v>
      </c>
      <c r="I106" s="189"/>
      <c r="J106" s="55"/>
      <c r="K106" s="33">
        <f t="shared" si="1"/>
        <v>0</v>
      </c>
      <c r="L106" s="68">
        <f t="shared" si="0"/>
        <v>0</v>
      </c>
      <c r="M106" s="66">
        <f t="shared" si="2"/>
        <v>0</v>
      </c>
      <c r="N106" s="32">
        <f t="shared" si="3"/>
        <v>0</v>
      </c>
      <c r="O106" s="52">
        <f>'Pay App 12'!O106+'Pay App 12'!P106</f>
        <v>0</v>
      </c>
      <c r="P106" s="45"/>
      <c r="Q106" s="66">
        <f>'Pay App 12'!Q106+N106+P106</f>
        <v>0</v>
      </c>
    </row>
    <row r="107" spans="1:17" ht="21" customHeight="1" x14ac:dyDescent="0.2">
      <c r="A107" s="151" t="s">
        <v>168</v>
      </c>
      <c r="B107" s="151"/>
      <c r="C107" s="151" t="s">
        <v>169</v>
      </c>
      <c r="D107" s="152"/>
      <c r="E107" s="52">
        <f>'Pay App 12'!E107</f>
        <v>0</v>
      </c>
      <c r="F107" s="45"/>
      <c r="G107" s="65">
        <f>'Pay App 12'!G107+F107</f>
        <v>0</v>
      </c>
      <c r="H107" s="188">
        <f>'Pay App 12'!K107</f>
        <v>0</v>
      </c>
      <c r="I107" s="189"/>
      <c r="J107" s="55"/>
      <c r="K107" s="33">
        <f t="shared" si="1"/>
        <v>0</v>
      </c>
      <c r="L107" s="68">
        <f t="shared" si="0"/>
        <v>0</v>
      </c>
      <c r="M107" s="66">
        <f t="shared" si="2"/>
        <v>0</v>
      </c>
      <c r="N107" s="32">
        <f t="shared" si="3"/>
        <v>0</v>
      </c>
      <c r="O107" s="52">
        <f>'Pay App 12'!O107+'Pay App 12'!P107</f>
        <v>0</v>
      </c>
      <c r="P107" s="45"/>
      <c r="Q107" s="66">
        <f>'Pay App 12'!Q107+N107+P107</f>
        <v>0</v>
      </c>
    </row>
    <row r="108" spans="1:17" ht="21" customHeight="1" x14ac:dyDescent="0.2">
      <c r="A108" s="151" t="s">
        <v>170</v>
      </c>
      <c r="B108" s="151"/>
      <c r="C108" s="151" t="s">
        <v>171</v>
      </c>
      <c r="D108" s="152"/>
      <c r="E108" s="52">
        <f>'Pay App 12'!E108</f>
        <v>0</v>
      </c>
      <c r="F108" s="45"/>
      <c r="G108" s="65">
        <f>'Pay App 12'!G108+F108</f>
        <v>0</v>
      </c>
      <c r="H108" s="188">
        <f>'Pay App 12'!K108</f>
        <v>0</v>
      </c>
      <c r="I108" s="189"/>
      <c r="J108" s="55"/>
      <c r="K108" s="33">
        <f t="shared" si="1"/>
        <v>0</v>
      </c>
      <c r="L108" s="68">
        <f t="shared" si="0"/>
        <v>0</v>
      </c>
      <c r="M108" s="66">
        <f t="shared" si="2"/>
        <v>0</v>
      </c>
      <c r="N108" s="32">
        <f t="shared" si="3"/>
        <v>0</v>
      </c>
      <c r="O108" s="52">
        <f>'Pay App 12'!O108+'Pay App 12'!P108</f>
        <v>0</v>
      </c>
      <c r="P108" s="45"/>
      <c r="Q108" s="66">
        <f>'Pay App 12'!Q108+N108+P108</f>
        <v>0</v>
      </c>
    </row>
    <row r="109" spans="1:17" ht="21" customHeight="1" x14ac:dyDescent="0.2">
      <c r="A109" s="151" t="s">
        <v>172</v>
      </c>
      <c r="B109" s="151"/>
      <c r="C109" s="151" t="s">
        <v>173</v>
      </c>
      <c r="D109" s="152"/>
      <c r="E109" s="52">
        <f>'Pay App 12'!E109</f>
        <v>0</v>
      </c>
      <c r="F109" s="45"/>
      <c r="G109" s="65">
        <f>'Pay App 12'!G109+F109</f>
        <v>0</v>
      </c>
      <c r="H109" s="188">
        <f>'Pay App 12'!K109</f>
        <v>0</v>
      </c>
      <c r="I109" s="189"/>
      <c r="J109" s="55"/>
      <c r="K109" s="33">
        <f t="shared" si="1"/>
        <v>0</v>
      </c>
      <c r="L109" s="68">
        <f t="shared" si="0"/>
        <v>0</v>
      </c>
      <c r="M109" s="66">
        <f t="shared" si="2"/>
        <v>0</v>
      </c>
      <c r="N109" s="32">
        <f t="shared" si="3"/>
        <v>0</v>
      </c>
      <c r="O109" s="52">
        <f>'Pay App 12'!O109+'Pay App 12'!P109</f>
        <v>0</v>
      </c>
      <c r="P109" s="45"/>
      <c r="Q109" s="66">
        <f>'Pay App 12'!Q109+N109+P109</f>
        <v>0</v>
      </c>
    </row>
    <row r="110" spans="1:17" ht="21" customHeight="1" x14ac:dyDescent="0.2">
      <c r="A110" s="151" t="s">
        <v>174</v>
      </c>
      <c r="B110" s="151"/>
      <c r="C110" s="151" t="s">
        <v>175</v>
      </c>
      <c r="D110" s="152"/>
      <c r="E110" s="52">
        <f>'Pay App 12'!E110</f>
        <v>0</v>
      </c>
      <c r="F110" s="45"/>
      <c r="G110" s="65">
        <f>'Pay App 12'!G110+F110</f>
        <v>0</v>
      </c>
      <c r="H110" s="188">
        <f>'Pay App 12'!K110</f>
        <v>0</v>
      </c>
      <c r="I110" s="189"/>
      <c r="J110" s="55"/>
      <c r="K110" s="33">
        <f t="shared" si="1"/>
        <v>0</v>
      </c>
      <c r="L110" s="68">
        <f t="shared" si="0"/>
        <v>0</v>
      </c>
      <c r="M110" s="66">
        <f t="shared" si="2"/>
        <v>0</v>
      </c>
      <c r="N110" s="32">
        <f t="shared" si="3"/>
        <v>0</v>
      </c>
      <c r="O110" s="52">
        <f>'Pay App 12'!O110+'Pay App 12'!P110</f>
        <v>0</v>
      </c>
      <c r="P110" s="45"/>
      <c r="Q110" s="66">
        <f>'Pay App 12'!Q110+N110+P110</f>
        <v>0</v>
      </c>
    </row>
    <row r="111" spans="1:17" ht="21" customHeight="1" x14ac:dyDescent="0.2">
      <c r="A111" s="151" t="s">
        <v>176</v>
      </c>
      <c r="B111" s="151"/>
      <c r="C111" s="151" t="s">
        <v>177</v>
      </c>
      <c r="D111" s="152"/>
      <c r="E111" s="52">
        <f>'Pay App 12'!E111</f>
        <v>0</v>
      </c>
      <c r="F111" s="45"/>
      <c r="G111" s="65">
        <f>'Pay App 12'!G111+F111</f>
        <v>0</v>
      </c>
      <c r="H111" s="188">
        <f>'Pay App 12'!K111</f>
        <v>0</v>
      </c>
      <c r="I111" s="189"/>
      <c r="J111" s="55"/>
      <c r="K111" s="33">
        <f t="shared" si="1"/>
        <v>0</v>
      </c>
      <c r="L111" s="68">
        <f t="shared" si="0"/>
        <v>0</v>
      </c>
      <c r="M111" s="66">
        <f t="shared" si="2"/>
        <v>0</v>
      </c>
      <c r="N111" s="32">
        <f t="shared" si="3"/>
        <v>0</v>
      </c>
      <c r="O111" s="52">
        <f>'Pay App 12'!O111+'Pay App 12'!P111</f>
        <v>0</v>
      </c>
      <c r="P111" s="45"/>
      <c r="Q111" s="66">
        <f>'Pay App 12'!Q111+N111+P111</f>
        <v>0</v>
      </c>
    </row>
    <row r="112" spans="1:17" ht="21" customHeight="1" x14ac:dyDescent="0.2">
      <c r="A112" s="151" t="s">
        <v>178</v>
      </c>
      <c r="B112" s="151"/>
      <c r="C112" s="151" t="s">
        <v>179</v>
      </c>
      <c r="D112" s="152"/>
      <c r="E112" s="52">
        <f>'Pay App 12'!E112</f>
        <v>0</v>
      </c>
      <c r="F112" s="45"/>
      <c r="G112" s="65">
        <f>'Pay App 12'!G112+F112</f>
        <v>0</v>
      </c>
      <c r="H112" s="188">
        <f>'Pay App 12'!K112</f>
        <v>0</v>
      </c>
      <c r="I112" s="189"/>
      <c r="J112" s="55"/>
      <c r="K112" s="33">
        <f t="shared" si="1"/>
        <v>0</v>
      </c>
      <c r="L112" s="68">
        <f t="shared" si="0"/>
        <v>0</v>
      </c>
      <c r="M112" s="66">
        <f t="shared" si="2"/>
        <v>0</v>
      </c>
      <c r="N112" s="32">
        <f t="shared" si="3"/>
        <v>0</v>
      </c>
      <c r="O112" s="52">
        <f>'Pay App 12'!O112+'Pay App 12'!P112</f>
        <v>0</v>
      </c>
      <c r="P112" s="45"/>
      <c r="Q112" s="66">
        <f>'Pay App 12'!Q112+N112+P112</f>
        <v>0</v>
      </c>
    </row>
    <row r="113" spans="1:17" ht="21" customHeight="1" x14ac:dyDescent="0.2">
      <c r="A113" s="151" t="s">
        <v>180</v>
      </c>
      <c r="B113" s="151"/>
      <c r="C113" s="151" t="s">
        <v>181</v>
      </c>
      <c r="D113" s="152"/>
      <c r="E113" s="52">
        <f>'Pay App 12'!E113</f>
        <v>0</v>
      </c>
      <c r="F113" s="45"/>
      <c r="G113" s="65">
        <f>'Pay App 12'!G113+F113</f>
        <v>0</v>
      </c>
      <c r="H113" s="188">
        <f>'Pay App 12'!K113</f>
        <v>0</v>
      </c>
      <c r="I113" s="189"/>
      <c r="J113" s="55"/>
      <c r="K113" s="33">
        <f t="shared" si="1"/>
        <v>0</v>
      </c>
      <c r="L113" s="68">
        <f t="shared" si="0"/>
        <v>0</v>
      </c>
      <c r="M113" s="66">
        <f t="shared" si="2"/>
        <v>0</v>
      </c>
      <c r="N113" s="32">
        <f t="shared" si="3"/>
        <v>0</v>
      </c>
      <c r="O113" s="52">
        <f>'Pay App 12'!O113+'Pay App 12'!P113</f>
        <v>0</v>
      </c>
      <c r="P113" s="45"/>
      <c r="Q113" s="66">
        <f>'Pay App 12'!Q113+N113+P113</f>
        <v>0</v>
      </c>
    </row>
    <row r="114" spans="1:17" ht="21" customHeight="1" x14ac:dyDescent="0.2">
      <c r="A114" s="153" t="s">
        <v>182</v>
      </c>
      <c r="B114" s="153"/>
      <c r="C114" s="153" t="s">
        <v>183</v>
      </c>
      <c r="D114" s="154"/>
      <c r="E114" s="52">
        <f>'Pay App 12'!E114</f>
        <v>0</v>
      </c>
      <c r="F114" s="45"/>
      <c r="G114" s="65">
        <f>'Pay App 12'!G114+F114</f>
        <v>0</v>
      </c>
      <c r="H114" s="188">
        <f>'Pay App 12'!K114</f>
        <v>0</v>
      </c>
      <c r="I114" s="189"/>
      <c r="J114" s="55"/>
      <c r="K114" s="33">
        <f t="shared" si="1"/>
        <v>0</v>
      </c>
      <c r="L114" s="68">
        <f t="shared" si="0"/>
        <v>0</v>
      </c>
      <c r="M114" s="66">
        <f t="shared" si="2"/>
        <v>0</v>
      </c>
      <c r="N114" s="32">
        <f t="shared" si="3"/>
        <v>0</v>
      </c>
      <c r="O114" s="52">
        <f>'Pay App 12'!O114+'Pay App 12'!P114</f>
        <v>0</v>
      </c>
      <c r="P114" s="45"/>
      <c r="Q114" s="66">
        <f>'Pay App 12'!Q114+N114+P114</f>
        <v>0</v>
      </c>
    </row>
    <row r="115" spans="1:17" ht="21" customHeight="1" x14ac:dyDescent="0.2">
      <c r="A115" s="151" t="s">
        <v>184</v>
      </c>
      <c r="B115" s="151"/>
      <c r="C115" s="151" t="s">
        <v>185</v>
      </c>
      <c r="D115" s="152"/>
      <c r="E115" s="52">
        <f>'Pay App 12'!E115</f>
        <v>0</v>
      </c>
      <c r="F115" s="45"/>
      <c r="G115" s="65">
        <f>'Pay App 12'!G115+F115</f>
        <v>0</v>
      </c>
      <c r="H115" s="188">
        <f>'Pay App 12'!K115</f>
        <v>0</v>
      </c>
      <c r="I115" s="189"/>
      <c r="J115" s="55"/>
      <c r="K115" s="33">
        <f t="shared" si="1"/>
        <v>0</v>
      </c>
      <c r="L115" s="68">
        <f t="shared" si="0"/>
        <v>0</v>
      </c>
      <c r="M115" s="66">
        <f t="shared" si="2"/>
        <v>0</v>
      </c>
      <c r="N115" s="32">
        <f t="shared" si="3"/>
        <v>0</v>
      </c>
      <c r="O115" s="52">
        <f>'Pay App 12'!O115+'Pay App 12'!P115</f>
        <v>0</v>
      </c>
      <c r="P115" s="45"/>
      <c r="Q115" s="66">
        <f>'Pay App 12'!Q115+N115+P115</f>
        <v>0</v>
      </c>
    </row>
    <row r="116" spans="1:17" ht="21" customHeight="1" x14ac:dyDescent="0.2">
      <c r="A116" s="151" t="s">
        <v>186</v>
      </c>
      <c r="B116" s="151"/>
      <c r="C116" s="151" t="s">
        <v>187</v>
      </c>
      <c r="D116" s="152"/>
      <c r="E116" s="52">
        <f>'Pay App 12'!E116</f>
        <v>0</v>
      </c>
      <c r="F116" s="45"/>
      <c r="G116" s="65">
        <f>'Pay App 12'!G116+F116</f>
        <v>0</v>
      </c>
      <c r="H116" s="188">
        <f>'Pay App 12'!K116</f>
        <v>0</v>
      </c>
      <c r="I116" s="189"/>
      <c r="J116" s="55"/>
      <c r="K116" s="33">
        <f t="shared" si="1"/>
        <v>0</v>
      </c>
      <c r="L116" s="68">
        <f t="shared" si="0"/>
        <v>0</v>
      </c>
      <c r="M116" s="66">
        <f t="shared" si="2"/>
        <v>0</v>
      </c>
      <c r="N116" s="32">
        <f t="shared" si="3"/>
        <v>0</v>
      </c>
      <c r="O116" s="52">
        <f>'Pay App 12'!O116+'Pay App 12'!P116</f>
        <v>0</v>
      </c>
      <c r="P116" s="45"/>
      <c r="Q116" s="66">
        <f>'Pay App 12'!Q116+N116+P116</f>
        <v>0</v>
      </c>
    </row>
    <row r="117" spans="1:17" ht="21" customHeight="1" x14ac:dyDescent="0.2">
      <c r="A117" s="151" t="s">
        <v>188</v>
      </c>
      <c r="B117" s="151"/>
      <c r="C117" s="151" t="s">
        <v>581</v>
      </c>
      <c r="D117" s="152"/>
      <c r="E117" s="52">
        <f>'Pay App 12'!E117</f>
        <v>0</v>
      </c>
      <c r="F117" s="45"/>
      <c r="G117" s="65">
        <f>'Pay App 12'!G117+F117</f>
        <v>0</v>
      </c>
      <c r="H117" s="188">
        <f>'Pay App 12'!K117</f>
        <v>0</v>
      </c>
      <c r="I117" s="189"/>
      <c r="J117" s="55"/>
      <c r="K117" s="33">
        <f t="shared" si="1"/>
        <v>0</v>
      </c>
      <c r="L117" s="68">
        <f t="shared" si="0"/>
        <v>0</v>
      </c>
      <c r="M117" s="66">
        <f t="shared" si="2"/>
        <v>0</v>
      </c>
      <c r="N117" s="32">
        <f t="shared" si="3"/>
        <v>0</v>
      </c>
      <c r="O117" s="52">
        <f>'Pay App 12'!O117+'Pay App 12'!P117</f>
        <v>0</v>
      </c>
      <c r="P117" s="45"/>
      <c r="Q117" s="66">
        <f>'Pay App 12'!Q117+N117+P117</f>
        <v>0</v>
      </c>
    </row>
    <row r="118" spans="1:17" ht="21" customHeight="1" x14ac:dyDescent="0.2">
      <c r="A118" s="153" t="s">
        <v>190</v>
      </c>
      <c r="B118" s="153"/>
      <c r="C118" s="142" t="s">
        <v>191</v>
      </c>
      <c r="D118" s="156"/>
      <c r="E118" s="52">
        <f>'Pay App 12'!E118</f>
        <v>0</v>
      </c>
      <c r="F118" s="45"/>
      <c r="G118" s="65">
        <f>'Pay App 12'!G118+F118</f>
        <v>0</v>
      </c>
      <c r="H118" s="188">
        <f>'Pay App 12'!K118</f>
        <v>0</v>
      </c>
      <c r="I118" s="189"/>
      <c r="J118" s="55"/>
      <c r="K118" s="33">
        <f t="shared" si="1"/>
        <v>0</v>
      </c>
      <c r="L118" s="68">
        <f t="shared" si="0"/>
        <v>0</v>
      </c>
      <c r="M118" s="66">
        <f t="shared" si="2"/>
        <v>0</v>
      </c>
      <c r="N118" s="32">
        <f t="shared" si="3"/>
        <v>0</v>
      </c>
      <c r="O118" s="52">
        <f>'Pay App 12'!O118+'Pay App 12'!P118</f>
        <v>0</v>
      </c>
      <c r="P118" s="45"/>
      <c r="Q118" s="66">
        <f>'Pay App 12'!Q118+N118+P118</f>
        <v>0</v>
      </c>
    </row>
    <row r="119" spans="1:17" ht="21" customHeight="1" x14ac:dyDescent="0.2">
      <c r="A119" s="151" t="s">
        <v>192</v>
      </c>
      <c r="B119" s="151"/>
      <c r="C119" s="151" t="s">
        <v>193</v>
      </c>
      <c r="D119" s="152"/>
      <c r="E119" s="52">
        <f>'Pay App 12'!E119</f>
        <v>0</v>
      </c>
      <c r="F119" s="45"/>
      <c r="G119" s="65">
        <f>'Pay App 12'!G119+F119</f>
        <v>0</v>
      </c>
      <c r="H119" s="188">
        <f>'Pay App 12'!K119</f>
        <v>0</v>
      </c>
      <c r="I119" s="189"/>
      <c r="J119" s="55"/>
      <c r="K119" s="33">
        <f t="shared" si="1"/>
        <v>0</v>
      </c>
      <c r="L119" s="68">
        <f t="shared" si="0"/>
        <v>0</v>
      </c>
      <c r="M119" s="66">
        <f t="shared" si="2"/>
        <v>0</v>
      </c>
      <c r="N119" s="32">
        <f t="shared" si="3"/>
        <v>0</v>
      </c>
      <c r="O119" s="52">
        <f>'Pay App 12'!O119+'Pay App 12'!P119</f>
        <v>0</v>
      </c>
      <c r="P119" s="45"/>
      <c r="Q119" s="66">
        <f>'Pay App 12'!Q119+N119+P119</f>
        <v>0</v>
      </c>
    </row>
    <row r="120" spans="1:17" ht="21" customHeight="1" x14ac:dyDescent="0.2">
      <c r="A120" s="151" t="s">
        <v>194</v>
      </c>
      <c r="B120" s="151"/>
      <c r="C120" s="150" t="s">
        <v>195</v>
      </c>
      <c r="D120" s="157"/>
      <c r="E120" s="52">
        <f>'Pay App 12'!E120</f>
        <v>0</v>
      </c>
      <c r="F120" s="45"/>
      <c r="G120" s="65">
        <f>'Pay App 12'!G120+F120</f>
        <v>0</v>
      </c>
      <c r="H120" s="188">
        <f>'Pay App 12'!K120</f>
        <v>0</v>
      </c>
      <c r="I120" s="189"/>
      <c r="J120" s="55"/>
      <c r="K120" s="33">
        <f t="shared" si="1"/>
        <v>0</v>
      </c>
      <c r="L120" s="68">
        <f t="shared" si="0"/>
        <v>0</v>
      </c>
      <c r="M120" s="66">
        <f t="shared" si="2"/>
        <v>0</v>
      </c>
      <c r="N120" s="32">
        <f t="shared" si="3"/>
        <v>0</v>
      </c>
      <c r="O120" s="52">
        <f>'Pay App 12'!O120+'Pay App 12'!P120</f>
        <v>0</v>
      </c>
      <c r="P120" s="45"/>
      <c r="Q120" s="66">
        <f>'Pay App 12'!Q120+N120+P120</f>
        <v>0</v>
      </c>
    </row>
    <row r="121" spans="1:17" ht="21" customHeight="1" x14ac:dyDescent="0.2">
      <c r="A121" s="151" t="s">
        <v>196</v>
      </c>
      <c r="B121" s="151"/>
      <c r="C121" s="151" t="s">
        <v>197</v>
      </c>
      <c r="D121" s="152"/>
      <c r="E121" s="52">
        <f>'Pay App 12'!E121</f>
        <v>0</v>
      </c>
      <c r="F121" s="45"/>
      <c r="G121" s="65">
        <f>'Pay App 12'!G121+F121</f>
        <v>0</v>
      </c>
      <c r="H121" s="188">
        <f>'Pay App 12'!K121</f>
        <v>0</v>
      </c>
      <c r="I121" s="189"/>
      <c r="J121" s="55"/>
      <c r="K121" s="33">
        <f t="shared" si="1"/>
        <v>0</v>
      </c>
      <c r="L121" s="68">
        <f t="shared" si="0"/>
        <v>0</v>
      </c>
      <c r="M121" s="66">
        <f t="shared" si="2"/>
        <v>0</v>
      </c>
      <c r="N121" s="32">
        <f t="shared" si="3"/>
        <v>0</v>
      </c>
      <c r="O121" s="52">
        <f>'Pay App 12'!O121+'Pay App 12'!P121</f>
        <v>0</v>
      </c>
      <c r="P121" s="45"/>
      <c r="Q121" s="66">
        <f>'Pay App 12'!Q121+N121+P121</f>
        <v>0</v>
      </c>
    </row>
    <row r="122" spans="1:17" ht="21" customHeight="1" x14ac:dyDescent="0.2">
      <c r="A122" s="151" t="s">
        <v>198</v>
      </c>
      <c r="B122" s="151"/>
      <c r="C122" s="151" t="s">
        <v>199</v>
      </c>
      <c r="D122" s="152"/>
      <c r="E122" s="52">
        <f>'Pay App 12'!E122</f>
        <v>0</v>
      </c>
      <c r="F122" s="45"/>
      <c r="G122" s="65">
        <f>'Pay App 12'!G122+F122</f>
        <v>0</v>
      </c>
      <c r="H122" s="188">
        <f>'Pay App 12'!K122</f>
        <v>0</v>
      </c>
      <c r="I122" s="189"/>
      <c r="J122" s="55"/>
      <c r="K122" s="33">
        <f t="shared" si="1"/>
        <v>0</v>
      </c>
      <c r="L122" s="68">
        <f t="shared" si="0"/>
        <v>0</v>
      </c>
      <c r="M122" s="66">
        <f t="shared" si="2"/>
        <v>0</v>
      </c>
      <c r="N122" s="32">
        <f t="shared" si="3"/>
        <v>0</v>
      </c>
      <c r="O122" s="52">
        <f>'Pay App 12'!O122+'Pay App 12'!P122</f>
        <v>0</v>
      </c>
      <c r="P122" s="45"/>
      <c r="Q122" s="66">
        <f>'Pay App 12'!Q122+N122+P122</f>
        <v>0</v>
      </c>
    </row>
    <row r="123" spans="1:17" ht="21" customHeight="1" x14ac:dyDescent="0.2">
      <c r="A123" s="151" t="s">
        <v>200</v>
      </c>
      <c r="B123" s="151"/>
      <c r="C123" s="151" t="s">
        <v>201</v>
      </c>
      <c r="D123" s="152"/>
      <c r="E123" s="52">
        <f>'Pay App 12'!E123</f>
        <v>0</v>
      </c>
      <c r="F123" s="45"/>
      <c r="G123" s="65">
        <f>'Pay App 12'!G123+F123</f>
        <v>0</v>
      </c>
      <c r="H123" s="188">
        <f>'Pay App 12'!K123</f>
        <v>0</v>
      </c>
      <c r="I123" s="189"/>
      <c r="J123" s="55"/>
      <c r="K123" s="33">
        <f t="shared" si="1"/>
        <v>0</v>
      </c>
      <c r="L123" s="68">
        <f t="shared" si="0"/>
        <v>0</v>
      </c>
      <c r="M123" s="66">
        <f t="shared" si="2"/>
        <v>0</v>
      </c>
      <c r="N123" s="32">
        <f t="shared" si="3"/>
        <v>0</v>
      </c>
      <c r="O123" s="52">
        <f>'Pay App 12'!O123+'Pay App 12'!P123</f>
        <v>0</v>
      </c>
      <c r="P123" s="45"/>
      <c r="Q123" s="66">
        <f>'Pay App 12'!Q123+N123+P123</f>
        <v>0</v>
      </c>
    </row>
    <row r="124" spans="1:17" ht="21" customHeight="1" x14ac:dyDescent="0.2">
      <c r="A124" s="153" t="s">
        <v>202</v>
      </c>
      <c r="B124" s="153"/>
      <c r="C124" s="154" t="s">
        <v>203</v>
      </c>
      <c r="D124" s="155"/>
      <c r="E124" s="52">
        <f>'Pay App 12'!E124</f>
        <v>0</v>
      </c>
      <c r="F124" s="45"/>
      <c r="G124" s="65">
        <f>'Pay App 12'!G124+F124</f>
        <v>0</v>
      </c>
      <c r="H124" s="188">
        <f>'Pay App 12'!K124</f>
        <v>0</v>
      </c>
      <c r="I124" s="189"/>
      <c r="J124" s="55"/>
      <c r="K124" s="33">
        <f t="shared" si="1"/>
        <v>0</v>
      </c>
      <c r="L124" s="68">
        <f t="shared" si="0"/>
        <v>0</v>
      </c>
      <c r="M124" s="66">
        <f t="shared" si="2"/>
        <v>0</v>
      </c>
      <c r="N124" s="32">
        <f t="shared" si="3"/>
        <v>0</v>
      </c>
      <c r="O124" s="52">
        <f>'Pay App 12'!O124+'Pay App 12'!P124</f>
        <v>0</v>
      </c>
      <c r="P124" s="45"/>
      <c r="Q124" s="66">
        <f>'Pay App 12'!Q124+N124+P124</f>
        <v>0</v>
      </c>
    </row>
    <row r="125" spans="1:17" ht="21" customHeight="1" x14ac:dyDescent="0.2">
      <c r="A125" s="151" t="s">
        <v>204</v>
      </c>
      <c r="B125" s="151"/>
      <c r="C125" s="151" t="s">
        <v>205</v>
      </c>
      <c r="D125" s="152"/>
      <c r="E125" s="52">
        <f>'Pay App 12'!E125</f>
        <v>0</v>
      </c>
      <c r="F125" s="45"/>
      <c r="G125" s="65">
        <f>'Pay App 12'!G125+F125</f>
        <v>0</v>
      </c>
      <c r="H125" s="188">
        <f>'Pay App 12'!K125</f>
        <v>0</v>
      </c>
      <c r="I125" s="189"/>
      <c r="J125" s="55"/>
      <c r="K125" s="33">
        <f t="shared" si="1"/>
        <v>0</v>
      </c>
      <c r="L125" s="68">
        <f t="shared" si="0"/>
        <v>0</v>
      </c>
      <c r="M125" s="66">
        <f t="shared" si="2"/>
        <v>0</v>
      </c>
      <c r="N125" s="32">
        <f t="shared" si="3"/>
        <v>0</v>
      </c>
      <c r="O125" s="52">
        <f>'Pay App 12'!O125+'Pay App 12'!P125</f>
        <v>0</v>
      </c>
      <c r="P125" s="45"/>
      <c r="Q125" s="66">
        <f>'Pay App 12'!Q125+N125+P125</f>
        <v>0</v>
      </c>
    </row>
    <row r="126" spans="1:17" ht="21" customHeight="1" x14ac:dyDescent="0.2">
      <c r="A126" s="151" t="s">
        <v>206</v>
      </c>
      <c r="B126" s="151"/>
      <c r="C126" s="151" t="s">
        <v>207</v>
      </c>
      <c r="D126" s="152"/>
      <c r="E126" s="52">
        <f>'Pay App 12'!E126</f>
        <v>0</v>
      </c>
      <c r="F126" s="45"/>
      <c r="G126" s="65">
        <f>'Pay App 12'!G126+F126</f>
        <v>0</v>
      </c>
      <c r="H126" s="188">
        <f>'Pay App 12'!K126</f>
        <v>0</v>
      </c>
      <c r="I126" s="189"/>
      <c r="J126" s="55"/>
      <c r="K126" s="33">
        <f t="shared" si="1"/>
        <v>0</v>
      </c>
      <c r="L126" s="68">
        <f t="shared" si="0"/>
        <v>0</v>
      </c>
      <c r="M126" s="66">
        <f t="shared" si="2"/>
        <v>0</v>
      </c>
      <c r="N126" s="32">
        <f t="shared" si="3"/>
        <v>0</v>
      </c>
      <c r="O126" s="52">
        <f>'Pay App 12'!O126+'Pay App 12'!P126</f>
        <v>0</v>
      </c>
      <c r="P126" s="45"/>
      <c r="Q126" s="66">
        <f>'Pay App 12'!Q126+N126+P126</f>
        <v>0</v>
      </c>
    </row>
    <row r="127" spans="1:17" ht="21" customHeight="1" x14ac:dyDescent="0.2">
      <c r="A127" s="151" t="s">
        <v>208</v>
      </c>
      <c r="B127" s="151"/>
      <c r="C127" s="151" t="s">
        <v>209</v>
      </c>
      <c r="D127" s="152"/>
      <c r="E127" s="52">
        <f>'Pay App 12'!E127</f>
        <v>0</v>
      </c>
      <c r="F127" s="45"/>
      <c r="G127" s="65">
        <f>'Pay App 12'!G127+F127</f>
        <v>0</v>
      </c>
      <c r="H127" s="188">
        <f>'Pay App 12'!K127</f>
        <v>0</v>
      </c>
      <c r="I127" s="189"/>
      <c r="J127" s="55"/>
      <c r="K127" s="33">
        <f t="shared" si="1"/>
        <v>0</v>
      </c>
      <c r="L127" s="68">
        <f t="shared" si="0"/>
        <v>0</v>
      </c>
      <c r="M127" s="66">
        <f t="shared" si="2"/>
        <v>0</v>
      </c>
      <c r="N127" s="32">
        <f t="shared" si="3"/>
        <v>0</v>
      </c>
      <c r="O127" s="52">
        <f>'Pay App 12'!O127+'Pay App 12'!P127</f>
        <v>0</v>
      </c>
      <c r="P127" s="45"/>
      <c r="Q127" s="66">
        <f>'Pay App 12'!Q127+N127+P127</f>
        <v>0</v>
      </c>
    </row>
    <row r="128" spans="1:17" ht="21" customHeight="1" x14ac:dyDescent="0.2">
      <c r="A128" s="153" t="s">
        <v>210</v>
      </c>
      <c r="B128" s="153"/>
      <c r="C128" s="153" t="s">
        <v>211</v>
      </c>
      <c r="D128" s="154"/>
      <c r="E128" s="52">
        <f>'Pay App 12'!E128</f>
        <v>0</v>
      </c>
      <c r="F128" s="45"/>
      <c r="G128" s="65">
        <f>'Pay App 12'!G128+F128</f>
        <v>0</v>
      </c>
      <c r="H128" s="188">
        <f>'Pay App 12'!K128</f>
        <v>0</v>
      </c>
      <c r="I128" s="189"/>
      <c r="J128" s="55"/>
      <c r="K128" s="33">
        <f t="shared" si="1"/>
        <v>0</v>
      </c>
      <c r="L128" s="68">
        <f t="shared" si="0"/>
        <v>0</v>
      </c>
      <c r="M128" s="66">
        <f t="shared" si="2"/>
        <v>0</v>
      </c>
      <c r="N128" s="32">
        <f t="shared" si="3"/>
        <v>0</v>
      </c>
      <c r="O128" s="52">
        <f>'Pay App 12'!O128+'Pay App 12'!P128</f>
        <v>0</v>
      </c>
      <c r="P128" s="45"/>
      <c r="Q128" s="66">
        <f>'Pay App 12'!Q128+N128+P128</f>
        <v>0</v>
      </c>
    </row>
    <row r="129" spans="1:17" ht="21" customHeight="1" x14ac:dyDescent="0.2">
      <c r="A129" s="151" t="s">
        <v>212</v>
      </c>
      <c r="B129" s="151"/>
      <c r="C129" s="151" t="s">
        <v>213</v>
      </c>
      <c r="D129" s="152"/>
      <c r="E129" s="52">
        <f>'Pay App 12'!E129</f>
        <v>0</v>
      </c>
      <c r="F129" s="45"/>
      <c r="G129" s="65">
        <f>'Pay App 12'!G129+F129</f>
        <v>0</v>
      </c>
      <c r="H129" s="188">
        <f>'Pay App 12'!K129</f>
        <v>0</v>
      </c>
      <c r="I129" s="189"/>
      <c r="J129" s="55"/>
      <c r="K129" s="33">
        <f t="shared" si="1"/>
        <v>0</v>
      </c>
      <c r="L129" s="68">
        <f t="shared" si="0"/>
        <v>0</v>
      </c>
      <c r="M129" s="66">
        <f t="shared" si="2"/>
        <v>0</v>
      </c>
      <c r="N129" s="32">
        <f t="shared" si="3"/>
        <v>0</v>
      </c>
      <c r="O129" s="52">
        <f>'Pay App 12'!O129+'Pay App 12'!P129</f>
        <v>0</v>
      </c>
      <c r="P129" s="45"/>
      <c r="Q129" s="66">
        <f>'Pay App 12'!Q129+N129+P129</f>
        <v>0</v>
      </c>
    </row>
    <row r="130" spans="1:17" ht="21" customHeight="1" x14ac:dyDescent="0.2">
      <c r="A130" s="151" t="s">
        <v>214</v>
      </c>
      <c r="B130" s="151"/>
      <c r="C130" s="151" t="s">
        <v>215</v>
      </c>
      <c r="D130" s="152"/>
      <c r="E130" s="52">
        <f>'Pay App 12'!E130</f>
        <v>0</v>
      </c>
      <c r="F130" s="45"/>
      <c r="G130" s="65">
        <f>'Pay App 12'!G130+F130</f>
        <v>0</v>
      </c>
      <c r="H130" s="188">
        <f>'Pay App 12'!K130</f>
        <v>0</v>
      </c>
      <c r="I130" s="189"/>
      <c r="J130" s="55"/>
      <c r="K130" s="33">
        <f t="shared" si="1"/>
        <v>0</v>
      </c>
      <c r="L130" s="68">
        <f t="shared" si="0"/>
        <v>0</v>
      </c>
      <c r="M130" s="66">
        <f t="shared" si="2"/>
        <v>0</v>
      </c>
      <c r="N130" s="32">
        <f t="shared" si="3"/>
        <v>0</v>
      </c>
      <c r="O130" s="52">
        <f>'Pay App 12'!O130+'Pay App 12'!P130</f>
        <v>0</v>
      </c>
      <c r="P130" s="45"/>
      <c r="Q130" s="66">
        <f>'Pay App 12'!Q130+N130+P130</f>
        <v>0</v>
      </c>
    </row>
    <row r="131" spans="1:17" ht="21" customHeight="1" x14ac:dyDescent="0.2">
      <c r="A131" s="151" t="s">
        <v>216</v>
      </c>
      <c r="B131" s="151"/>
      <c r="C131" s="151" t="s">
        <v>217</v>
      </c>
      <c r="D131" s="152"/>
      <c r="E131" s="52">
        <f>'Pay App 12'!E131</f>
        <v>0</v>
      </c>
      <c r="F131" s="45"/>
      <c r="G131" s="65">
        <f>'Pay App 12'!G131+F131</f>
        <v>0</v>
      </c>
      <c r="H131" s="188">
        <f>'Pay App 12'!K131</f>
        <v>0</v>
      </c>
      <c r="I131" s="189"/>
      <c r="J131" s="55"/>
      <c r="K131" s="33">
        <f t="shared" si="1"/>
        <v>0</v>
      </c>
      <c r="L131" s="68">
        <f t="shared" si="0"/>
        <v>0</v>
      </c>
      <c r="M131" s="66">
        <f t="shared" si="2"/>
        <v>0</v>
      </c>
      <c r="N131" s="32">
        <f t="shared" si="3"/>
        <v>0</v>
      </c>
      <c r="O131" s="52">
        <f>'Pay App 12'!O131+'Pay App 12'!P131</f>
        <v>0</v>
      </c>
      <c r="P131" s="45"/>
      <c r="Q131" s="66">
        <f>'Pay App 12'!Q131+N131+P131</f>
        <v>0</v>
      </c>
    </row>
    <row r="132" spans="1:17" ht="21" customHeight="1" x14ac:dyDescent="0.2">
      <c r="A132" s="151" t="s">
        <v>218</v>
      </c>
      <c r="B132" s="151"/>
      <c r="C132" s="151" t="s">
        <v>219</v>
      </c>
      <c r="D132" s="152"/>
      <c r="E132" s="52">
        <f>'Pay App 12'!E132</f>
        <v>0</v>
      </c>
      <c r="F132" s="45"/>
      <c r="G132" s="65">
        <f>'Pay App 12'!G132+F132</f>
        <v>0</v>
      </c>
      <c r="H132" s="188">
        <f>'Pay App 12'!K132</f>
        <v>0</v>
      </c>
      <c r="I132" s="189"/>
      <c r="J132" s="55"/>
      <c r="K132" s="33">
        <f t="shared" si="1"/>
        <v>0</v>
      </c>
      <c r="L132" s="68">
        <f t="shared" si="0"/>
        <v>0</v>
      </c>
      <c r="M132" s="66">
        <f t="shared" si="2"/>
        <v>0</v>
      </c>
      <c r="N132" s="32">
        <f t="shared" si="3"/>
        <v>0</v>
      </c>
      <c r="O132" s="52">
        <f>'Pay App 12'!O132+'Pay App 12'!P132</f>
        <v>0</v>
      </c>
      <c r="P132" s="45"/>
      <c r="Q132" s="66">
        <f>'Pay App 12'!Q132+N132+P132</f>
        <v>0</v>
      </c>
    </row>
    <row r="133" spans="1:17" ht="21" customHeight="1" x14ac:dyDescent="0.2">
      <c r="A133" s="151" t="s">
        <v>220</v>
      </c>
      <c r="B133" s="151"/>
      <c r="C133" s="151" t="s">
        <v>221</v>
      </c>
      <c r="D133" s="152"/>
      <c r="E133" s="52">
        <f>'Pay App 12'!E133</f>
        <v>0</v>
      </c>
      <c r="F133" s="45"/>
      <c r="G133" s="65">
        <f>'Pay App 12'!G133+F133</f>
        <v>0</v>
      </c>
      <c r="H133" s="188">
        <f>'Pay App 12'!K133</f>
        <v>0</v>
      </c>
      <c r="I133" s="189"/>
      <c r="J133" s="55"/>
      <c r="K133" s="33">
        <f t="shared" si="1"/>
        <v>0</v>
      </c>
      <c r="L133" s="68">
        <f t="shared" si="0"/>
        <v>0</v>
      </c>
      <c r="M133" s="66">
        <f t="shared" si="2"/>
        <v>0</v>
      </c>
      <c r="N133" s="32">
        <f t="shared" si="3"/>
        <v>0</v>
      </c>
      <c r="O133" s="52">
        <f>'Pay App 12'!O133+'Pay App 12'!P133</f>
        <v>0</v>
      </c>
      <c r="P133" s="45"/>
      <c r="Q133" s="66">
        <f>'Pay App 12'!Q133+N133+P133</f>
        <v>0</v>
      </c>
    </row>
    <row r="134" spans="1:17" ht="21" customHeight="1" x14ac:dyDescent="0.2">
      <c r="A134" s="151" t="s">
        <v>222</v>
      </c>
      <c r="B134" s="151"/>
      <c r="C134" s="151" t="s">
        <v>223</v>
      </c>
      <c r="D134" s="152"/>
      <c r="E134" s="52">
        <f>'Pay App 12'!E134</f>
        <v>0</v>
      </c>
      <c r="F134" s="45"/>
      <c r="G134" s="65">
        <f>'Pay App 12'!G134+F134</f>
        <v>0</v>
      </c>
      <c r="H134" s="188">
        <f>'Pay App 12'!K134</f>
        <v>0</v>
      </c>
      <c r="I134" s="189"/>
      <c r="J134" s="55"/>
      <c r="K134" s="33">
        <f t="shared" si="1"/>
        <v>0</v>
      </c>
      <c r="L134" s="68">
        <f t="shared" si="0"/>
        <v>0</v>
      </c>
      <c r="M134" s="66">
        <f t="shared" si="2"/>
        <v>0</v>
      </c>
      <c r="N134" s="32">
        <f t="shared" si="3"/>
        <v>0</v>
      </c>
      <c r="O134" s="52">
        <f>'Pay App 12'!O134+'Pay App 12'!P134</f>
        <v>0</v>
      </c>
      <c r="P134" s="45"/>
      <c r="Q134" s="66">
        <f>'Pay App 12'!Q134+N134+P134</f>
        <v>0</v>
      </c>
    </row>
    <row r="135" spans="1:17" ht="21" customHeight="1" x14ac:dyDescent="0.2">
      <c r="A135" s="153" t="s">
        <v>224</v>
      </c>
      <c r="B135" s="153"/>
      <c r="C135" s="153" t="s">
        <v>225</v>
      </c>
      <c r="D135" s="154"/>
      <c r="E135" s="52">
        <f>'Pay App 12'!E135</f>
        <v>0</v>
      </c>
      <c r="F135" s="45"/>
      <c r="G135" s="65">
        <f>'Pay App 12'!G135+F135</f>
        <v>0</v>
      </c>
      <c r="H135" s="188">
        <f>'Pay App 12'!K135</f>
        <v>0</v>
      </c>
      <c r="I135" s="189"/>
      <c r="J135" s="55"/>
      <c r="K135" s="33">
        <f t="shared" si="1"/>
        <v>0</v>
      </c>
      <c r="L135" s="68">
        <f t="shared" si="0"/>
        <v>0</v>
      </c>
      <c r="M135" s="66">
        <f t="shared" si="2"/>
        <v>0</v>
      </c>
      <c r="N135" s="32">
        <f t="shared" si="3"/>
        <v>0</v>
      </c>
      <c r="O135" s="52">
        <f>'Pay App 12'!O135+'Pay App 12'!P135</f>
        <v>0</v>
      </c>
      <c r="P135" s="45"/>
      <c r="Q135" s="66">
        <f>'Pay App 12'!Q135+N135+P135</f>
        <v>0</v>
      </c>
    </row>
    <row r="136" spans="1:17" ht="21" customHeight="1" x14ac:dyDescent="0.2">
      <c r="A136" s="151" t="s">
        <v>226</v>
      </c>
      <c r="B136" s="151"/>
      <c r="C136" s="151" t="s">
        <v>227</v>
      </c>
      <c r="D136" s="152"/>
      <c r="E136" s="52">
        <f>'Pay App 12'!E136</f>
        <v>0</v>
      </c>
      <c r="F136" s="45"/>
      <c r="G136" s="65">
        <f>'Pay App 12'!G136+F136</f>
        <v>0</v>
      </c>
      <c r="H136" s="188">
        <f>'Pay App 12'!K136</f>
        <v>0</v>
      </c>
      <c r="I136" s="189"/>
      <c r="J136" s="55"/>
      <c r="K136" s="33">
        <f t="shared" si="1"/>
        <v>0</v>
      </c>
      <c r="L136" s="68">
        <f t="shared" si="0"/>
        <v>0</v>
      </c>
      <c r="M136" s="66">
        <f t="shared" si="2"/>
        <v>0</v>
      </c>
      <c r="N136" s="32">
        <f t="shared" si="3"/>
        <v>0</v>
      </c>
      <c r="O136" s="52">
        <f>'Pay App 12'!O136+'Pay App 12'!P136</f>
        <v>0</v>
      </c>
      <c r="P136" s="45"/>
      <c r="Q136" s="66">
        <f>'Pay App 12'!Q136+N136+P136</f>
        <v>0</v>
      </c>
    </row>
    <row r="137" spans="1:17" ht="21" customHeight="1" x14ac:dyDescent="0.2">
      <c r="A137" s="151" t="s">
        <v>228</v>
      </c>
      <c r="B137" s="151"/>
      <c r="C137" s="151" t="s">
        <v>229</v>
      </c>
      <c r="D137" s="152"/>
      <c r="E137" s="52">
        <f>'Pay App 12'!E137</f>
        <v>0</v>
      </c>
      <c r="F137" s="45"/>
      <c r="G137" s="65">
        <f>'Pay App 12'!G137+F137</f>
        <v>0</v>
      </c>
      <c r="H137" s="188">
        <f>'Pay App 12'!K137</f>
        <v>0</v>
      </c>
      <c r="I137" s="189"/>
      <c r="J137" s="55"/>
      <c r="K137" s="33">
        <f t="shared" si="1"/>
        <v>0</v>
      </c>
      <c r="L137" s="68">
        <f t="shared" si="0"/>
        <v>0</v>
      </c>
      <c r="M137" s="66">
        <f t="shared" si="2"/>
        <v>0</v>
      </c>
      <c r="N137" s="32">
        <f t="shared" si="3"/>
        <v>0</v>
      </c>
      <c r="O137" s="52">
        <f>'Pay App 12'!O137+'Pay App 12'!P137</f>
        <v>0</v>
      </c>
      <c r="P137" s="45"/>
      <c r="Q137" s="66">
        <f>'Pay App 12'!Q137+N137+P137</f>
        <v>0</v>
      </c>
    </row>
    <row r="138" spans="1:17" ht="21" customHeight="1" x14ac:dyDescent="0.2">
      <c r="A138" s="151" t="s">
        <v>230</v>
      </c>
      <c r="B138" s="151"/>
      <c r="C138" s="151" t="s">
        <v>231</v>
      </c>
      <c r="D138" s="152"/>
      <c r="E138" s="52">
        <f>'Pay App 12'!E138</f>
        <v>0</v>
      </c>
      <c r="F138" s="45"/>
      <c r="G138" s="65">
        <f>'Pay App 12'!G138+F138</f>
        <v>0</v>
      </c>
      <c r="H138" s="188">
        <f>'Pay App 12'!K138</f>
        <v>0</v>
      </c>
      <c r="I138" s="189"/>
      <c r="J138" s="55"/>
      <c r="K138" s="33">
        <f t="shared" si="1"/>
        <v>0</v>
      </c>
      <c r="L138" s="68">
        <f t="shared" si="0"/>
        <v>0</v>
      </c>
      <c r="M138" s="66">
        <f t="shared" si="2"/>
        <v>0</v>
      </c>
      <c r="N138" s="32">
        <f t="shared" si="3"/>
        <v>0</v>
      </c>
      <c r="O138" s="52">
        <f>'Pay App 12'!O138+'Pay App 12'!P138</f>
        <v>0</v>
      </c>
      <c r="P138" s="45"/>
      <c r="Q138" s="66">
        <f>'Pay App 12'!Q138+N138+P138</f>
        <v>0</v>
      </c>
    </row>
    <row r="139" spans="1:17" ht="21" customHeight="1" x14ac:dyDescent="0.2">
      <c r="A139" s="153" t="s">
        <v>232</v>
      </c>
      <c r="B139" s="153"/>
      <c r="C139" s="153" t="s">
        <v>233</v>
      </c>
      <c r="D139" s="154"/>
      <c r="E139" s="52">
        <f>'Pay App 12'!E139</f>
        <v>0</v>
      </c>
      <c r="F139" s="45"/>
      <c r="G139" s="65">
        <f>'Pay App 12'!G139+F139</f>
        <v>0</v>
      </c>
      <c r="H139" s="188">
        <f>'Pay App 12'!K139</f>
        <v>0</v>
      </c>
      <c r="I139" s="189"/>
      <c r="J139" s="55"/>
      <c r="K139" s="33">
        <f t="shared" si="1"/>
        <v>0</v>
      </c>
      <c r="L139" s="68">
        <f t="shared" si="0"/>
        <v>0</v>
      </c>
      <c r="M139" s="66">
        <f t="shared" si="2"/>
        <v>0</v>
      </c>
      <c r="N139" s="32">
        <f t="shared" si="3"/>
        <v>0</v>
      </c>
      <c r="O139" s="52">
        <f>'Pay App 12'!O139+'Pay App 12'!P139</f>
        <v>0</v>
      </c>
      <c r="P139" s="45"/>
      <c r="Q139" s="66">
        <f>'Pay App 12'!Q139+N139+P139</f>
        <v>0</v>
      </c>
    </row>
    <row r="140" spans="1:17" ht="21" customHeight="1" x14ac:dyDescent="0.2">
      <c r="A140" s="151" t="s">
        <v>234</v>
      </c>
      <c r="B140" s="151"/>
      <c r="C140" s="151" t="s">
        <v>235</v>
      </c>
      <c r="D140" s="152"/>
      <c r="E140" s="52">
        <f>'Pay App 12'!E140</f>
        <v>0</v>
      </c>
      <c r="F140" s="45"/>
      <c r="G140" s="65">
        <f>'Pay App 12'!G140+F140</f>
        <v>0</v>
      </c>
      <c r="H140" s="188">
        <f>'Pay App 12'!K140</f>
        <v>0</v>
      </c>
      <c r="I140" s="189"/>
      <c r="J140" s="55"/>
      <c r="K140" s="33">
        <f t="shared" si="1"/>
        <v>0</v>
      </c>
      <c r="L140" s="68">
        <f t="shared" si="0"/>
        <v>0</v>
      </c>
      <c r="M140" s="66">
        <f t="shared" si="2"/>
        <v>0</v>
      </c>
      <c r="N140" s="32">
        <f t="shared" si="3"/>
        <v>0</v>
      </c>
      <c r="O140" s="52">
        <f>'Pay App 12'!O140+'Pay App 12'!P140</f>
        <v>0</v>
      </c>
      <c r="P140" s="45"/>
      <c r="Q140" s="66">
        <f>'Pay App 12'!Q140+N140+P140</f>
        <v>0</v>
      </c>
    </row>
    <row r="141" spans="1:17" ht="21" customHeight="1" x14ac:dyDescent="0.2">
      <c r="A141" s="151" t="s">
        <v>236</v>
      </c>
      <c r="B141" s="151"/>
      <c r="C141" s="151" t="s">
        <v>237</v>
      </c>
      <c r="D141" s="152"/>
      <c r="E141" s="52">
        <f>'Pay App 12'!E141</f>
        <v>0</v>
      </c>
      <c r="F141" s="45"/>
      <c r="G141" s="65">
        <f>'Pay App 12'!G141+F141</f>
        <v>0</v>
      </c>
      <c r="H141" s="188">
        <f>'Pay App 12'!K141</f>
        <v>0</v>
      </c>
      <c r="I141" s="189"/>
      <c r="J141" s="55"/>
      <c r="K141" s="33">
        <f t="shared" si="1"/>
        <v>0</v>
      </c>
      <c r="L141" s="68">
        <f t="shared" si="0"/>
        <v>0</v>
      </c>
      <c r="M141" s="66">
        <f t="shared" si="2"/>
        <v>0</v>
      </c>
      <c r="N141" s="32">
        <f t="shared" si="3"/>
        <v>0</v>
      </c>
      <c r="O141" s="52">
        <f>'Pay App 12'!O141+'Pay App 12'!P141</f>
        <v>0</v>
      </c>
      <c r="P141" s="45"/>
      <c r="Q141" s="66">
        <f>'Pay App 12'!Q141+N141+P141</f>
        <v>0</v>
      </c>
    </row>
    <row r="142" spans="1:17" ht="21" customHeight="1" x14ac:dyDescent="0.2">
      <c r="A142" s="151" t="s">
        <v>238</v>
      </c>
      <c r="B142" s="151"/>
      <c r="C142" s="151" t="s">
        <v>239</v>
      </c>
      <c r="D142" s="152"/>
      <c r="E142" s="52">
        <f>'Pay App 12'!E142</f>
        <v>0</v>
      </c>
      <c r="F142" s="45"/>
      <c r="G142" s="65">
        <f>'Pay App 12'!G142+F142</f>
        <v>0</v>
      </c>
      <c r="H142" s="188">
        <f>'Pay App 12'!K142</f>
        <v>0</v>
      </c>
      <c r="I142" s="189"/>
      <c r="J142" s="55"/>
      <c r="K142" s="33">
        <f t="shared" si="1"/>
        <v>0</v>
      </c>
      <c r="L142" s="68">
        <f t="shared" si="0"/>
        <v>0</v>
      </c>
      <c r="M142" s="66">
        <f t="shared" si="2"/>
        <v>0</v>
      </c>
      <c r="N142" s="32">
        <f t="shared" si="3"/>
        <v>0</v>
      </c>
      <c r="O142" s="52">
        <f>'Pay App 12'!O142+'Pay App 12'!P142</f>
        <v>0</v>
      </c>
      <c r="P142" s="45"/>
      <c r="Q142" s="66">
        <f>'Pay App 12'!Q142+N142+P142</f>
        <v>0</v>
      </c>
    </row>
    <row r="143" spans="1:17" ht="21" customHeight="1" x14ac:dyDescent="0.2">
      <c r="A143" s="151" t="s">
        <v>240</v>
      </c>
      <c r="B143" s="151"/>
      <c r="C143" s="151" t="s">
        <v>241</v>
      </c>
      <c r="D143" s="152"/>
      <c r="E143" s="52">
        <f>'Pay App 12'!E143</f>
        <v>0</v>
      </c>
      <c r="F143" s="45"/>
      <c r="G143" s="65">
        <f>'Pay App 12'!G143+F143</f>
        <v>0</v>
      </c>
      <c r="H143" s="188">
        <f>'Pay App 12'!K143</f>
        <v>0</v>
      </c>
      <c r="I143" s="189"/>
      <c r="J143" s="55"/>
      <c r="K143" s="33">
        <f t="shared" si="1"/>
        <v>0</v>
      </c>
      <c r="L143" s="68">
        <f t="shared" si="0"/>
        <v>0</v>
      </c>
      <c r="M143" s="66">
        <f t="shared" si="2"/>
        <v>0</v>
      </c>
      <c r="N143" s="32">
        <f t="shared" si="3"/>
        <v>0</v>
      </c>
      <c r="O143" s="52">
        <f>'Pay App 12'!O143+'Pay App 12'!P143</f>
        <v>0</v>
      </c>
      <c r="P143" s="45"/>
      <c r="Q143" s="66">
        <f>'Pay App 12'!Q143+N143+P143</f>
        <v>0</v>
      </c>
    </row>
    <row r="144" spans="1:17" ht="21" customHeight="1" x14ac:dyDescent="0.2">
      <c r="A144" s="151" t="s">
        <v>242</v>
      </c>
      <c r="B144" s="151"/>
      <c r="C144" s="151" t="s">
        <v>243</v>
      </c>
      <c r="D144" s="152"/>
      <c r="E144" s="52">
        <f>'Pay App 12'!E144</f>
        <v>0</v>
      </c>
      <c r="F144" s="45"/>
      <c r="G144" s="65">
        <f>'Pay App 12'!G144+F144</f>
        <v>0</v>
      </c>
      <c r="H144" s="188">
        <f>'Pay App 12'!K144</f>
        <v>0</v>
      </c>
      <c r="I144" s="189"/>
      <c r="J144" s="55"/>
      <c r="K144" s="33">
        <f t="shared" si="1"/>
        <v>0</v>
      </c>
      <c r="L144" s="68">
        <f t="shared" si="0"/>
        <v>0</v>
      </c>
      <c r="M144" s="66">
        <f t="shared" si="2"/>
        <v>0</v>
      </c>
      <c r="N144" s="32">
        <f t="shared" si="3"/>
        <v>0</v>
      </c>
      <c r="O144" s="52">
        <f>'Pay App 12'!O144+'Pay App 12'!P144</f>
        <v>0</v>
      </c>
      <c r="P144" s="45"/>
      <c r="Q144" s="66">
        <f>'Pay App 12'!Q144+N144+P144</f>
        <v>0</v>
      </c>
    </row>
    <row r="145" spans="1:17" ht="21" customHeight="1" x14ac:dyDescent="0.2">
      <c r="A145" s="151" t="s">
        <v>244</v>
      </c>
      <c r="B145" s="151"/>
      <c r="C145" s="151" t="s">
        <v>245</v>
      </c>
      <c r="D145" s="152"/>
      <c r="E145" s="52">
        <f>'Pay App 12'!E145</f>
        <v>0</v>
      </c>
      <c r="F145" s="45"/>
      <c r="G145" s="65">
        <f>'Pay App 12'!G145+F145</f>
        <v>0</v>
      </c>
      <c r="H145" s="188">
        <f>'Pay App 12'!K145</f>
        <v>0</v>
      </c>
      <c r="I145" s="189"/>
      <c r="J145" s="55"/>
      <c r="K145" s="33">
        <f t="shared" si="1"/>
        <v>0</v>
      </c>
      <c r="L145" s="68">
        <f t="shared" si="0"/>
        <v>0</v>
      </c>
      <c r="M145" s="66">
        <f t="shared" si="2"/>
        <v>0</v>
      </c>
      <c r="N145" s="32">
        <f t="shared" si="3"/>
        <v>0</v>
      </c>
      <c r="O145" s="52">
        <f>'Pay App 12'!O145+'Pay App 12'!P145</f>
        <v>0</v>
      </c>
      <c r="P145" s="45"/>
      <c r="Q145" s="66">
        <f>'Pay App 12'!Q145+N145+P145</f>
        <v>0</v>
      </c>
    </row>
    <row r="146" spans="1:17" ht="21" customHeight="1" x14ac:dyDescent="0.2">
      <c r="A146" s="151" t="s">
        <v>246</v>
      </c>
      <c r="B146" s="151"/>
      <c r="C146" s="151" t="s">
        <v>247</v>
      </c>
      <c r="D146" s="152"/>
      <c r="E146" s="52">
        <f>'Pay App 12'!E146</f>
        <v>0</v>
      </c>
      <c r="F146" s="45"/>
      <c r="G146" s="65">
        <f>'Pay App 12'!G146+F146</f>
        <v>0</v>
      </c>
      <c r="H146" s="188">
        <f>'Pay App 12'!K146</f>
        <v>0</v>
      </c>
      <c r="I146" s="189"/>
      <c r="J146" s="55"/>
      <c r="K146" s="33">
        <f t="shared" si="1"/>
        <v>0</v>
      </c>
      <c r="L146" s="68">
        <f t="shared" si="0"/>
        <v>0</v>
      </c>
      <c r="M146" s="66">
        <f t="shared" si="2"/>
        <v>0</v>
      </c>
      <c r="N146" s="32">
        <f t="shared" si="3"/>
        <v>0</v>
      </c>
      <c r="O146" s="52">
        <f>'Pay App 12'!O146+'Pay App 12'!P146</f>
        <v>0</v>
      </c>
      <c r="P146" s="45"/>
      <c r="Q146" s="66">
        <f>'Pay App 12'!Q146+N146+P146</f>
        <v>0</v>
      </c>
    </row>
    <row r="147" spans="1:17" ht="21" customHeight="1" x14ac:dyDescent="0.2">
      <c r="A147" s="151" t="s">
        <v>248</v>
      </c>
      <c r="B147" s="151"/>
      <c r="C147" s="151" t="s">
        <v>249</v>
      </c>
      <c r="D147" s="152"/>
      <c r="E147" s="52">
        <f>'Pay App 12'!E147</f>
        <v>0</v>
      </c>
      <c r="F147" s="45"/>
      <c r="G147" s="65">
        <f>'Pay App 12'!G147+F147</f>
        <v>0</v>
      </c>
      <c r="H147" s="188">
        <f>'Pay App 12'!K147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12'!O147+'Pay App 12'!P147</f>
        <v>0</v>
      </c>
      <c r="P147" s="45"/>
      <c r="Q147" s="66">
        <f>'Pay App 12'!Q147+N147+P147</f>
        <v>0</v>
      </c>
    </row>
    <row r="148" spans="1:17" ht="21" customHeight="1" x14ac:dyDescent="0.2">
      <c r="A148" s="151" t="s">
        <v>250</v>
      </c>
      <c r="B148" s="151"/>
      <c r="C148" s="151" t="s">
        <v>251</v>
      </c>
      <c r="D148" s="152"/>
      <c r="E148" s="52">
        <f>'Pay App 12'!E148</f>
        <v>0</v>
      </c>
      <c r="F148" s="45"/>
      <c r="G148" s="65">
        <f>'Pay App 12'!G148+F148</f>
        <v>0</v>
      </c>
      <c r="H148" s="188">
        <f>'Pay App 12'!K148</f>
        <v>0</v>
      </c>
      <c r="I148" s="189"/>
      <c r="J148" s="55"/>
      <c r="K148" s="33">
        <f t="shared" si="4"/>
        <v>0</v>
      </c>
      <c r="L148" s="68">
        <f t="shared" ref="L148:L211" si="7">IF(ISERROR(K148/G148),0,K148/G148)</f>
        <v>0</v>
      </c>
      <c r="M148" s="66">
        <f t="shared" si="5"/>
        <v>0</v>
      </c>
      <c r="N148" s="32">
        <f t="shared" si="6"/>
        <v>0</v>
      </c>
      <c r="O148" s="52">
        <f>'Pay App 12'!O148+'Pay App 12'!P148</f>
        <v>0</v>
      </c>
      <c r="P148" s="45"/>
      <c r="Q148" s="66">
        <f>'Pay App 12'!Q148+N148+P148</f>
        <v>0</v>
      </c>
    </row>
    <row r="149" spans="1:17" ht="21" customHeight="1" x14ac:dyDescent="0.2">
      <c r="A149" s="153" t="s">
        <v>252</v>
      </c>
      <c r="B149" s="153"/>
      <c r="C149" s="153" t="s">
        <v>253</v>
      </c>
      <c r="D149" s="154"/>
      <c r="E149" s="52">
        <f>'Pay App 12'!E149</f>
        <v>0</v>
      </c>
      <c r="F149" s="45"/>
      <c r="G149" s="65">
        <f>'Pay App 12'!G149+F149</f>
        <v>0</v>
      </c>
      <c r="H149" s="188">
        <f>'Pay App 12'!K149</f>
        <v>0</v>
      </c>
      <c r="I149" s="189"/>
      <c r="J149" s="55"/>
      <c r="K149" s="33">
        <f t="shared" si="4"/>
        <v>0</v>
      </c>
      <c r="L149" s="68">
        <f t="shared" si="7"/>
        <v>0</v>
      </c>
      <c r="M149" s="66">
        <f t="shared" si="5"/>
        <v>0</v>
      </c>
      <c r="N149" s="32">
        <f t="shared" si="6"/>
        <v>0</v>
      </c>
      <c r="O149" s="52">
        <f>'Pay App 12'!O149+'Pay App 12'!P149</f>
        <v>0</v>
      </c>
      <c r="P149" s="45"/>
      <c r="Q149" s="66">
        <f>'Pay App 12'!Q149+N149+P149</f>
        <v>0</v>
      </c>
    </row>
    <row r="150" spans="1:17" ht="21" customHeight="1" x14ac:dyDescent="0.2">
      <c r="A150" s="151" t="s">
        <v>254</v>
      </c>
      <c r="B150" s="151"/>
      <c r="C150" s="151" t="s">
        <v>255</v>
      </c>
      <c r="D150" s="152"/>
      <c r="E150" s="52">
        <f>'Pay App 12'!E150</f>
        <v>0</v>
      </c>
      <c r="F150" s="45"/>
      <c r="G150" s="65">
        <f>'Pay App 12'!G150+F150</f>
        <v>0</v>
      </c>
      <c r="H150" s="188">
        <f>'Pay App 12'!K150</f>
        <v>0</v>
      </c>
      <c r="I150" s="189"/>
      <c r="J150" s="55"/>
      <c r="K150" s="33">
        <f t="shared" si="4"/>
        <v>0</v>
      </c>
      <c r="L150" s="68">
        <f t="shared" si="7"/>
        <v>0</v>
      </c>
      <c r="M150" s="66">
        <f t="shared" si="5"/>
        <v>0</v>
      </c>
      <c r="N150" s="32">
        <f t="shared" si="6"/>
        <v>0</v>
      </c>
      <c r="O150" s="52">
        <f>'Pay App 12'!O150+'Pay App 12'!P150</f>
        <v>0</v>
      </c>
      <c r="P150" s="45"/>
      <c r="Q150" s="66">
        <f>'Pay App 12'!Q150+N150+P150</f>
        <v>0</v>
      </c>
    </row>
    <row r="151" spans="1:17" ht="21" customHeight="1" x14ac:dyDescent="0.2">
      <c r="A151" s="151" t="s">
        <v>256</v>
      </c>
      <c r="B151" s="151"/>
      <c r="C151" s="151" t="s">
        <v>257</v>
      </c>
      <c r="D151" s="152"/>
      <c r="E151" s="52">
        <f>'Pay App 12'!E151</f>
        <v>0</v>
      </c>
      <c r="F151" s="45"/>
      <c r="G151" s="65">
        <f>'Pay App 12'!G151+F151</f>
        <v>0</v>
      </c>
      <c r="H151" s="188">
        <f>'Pay App 12'!K151</f>
        <v>0</v>
      </c>
      <c r="I151" s="189"/>
      <c r="J151" s="55"/>
      <c r="K151" s="33">
        <f t="shared" si="4"/>
        <v>0</v>
      </c>
      <c r="L151" s="68">
        <f t="shared" si="7"/>
        <v>0</v>
      </c>
      <c r="M151" s="66">
        <f t="shared" si="5"/>
        <v>0</v>
      </c>
      <c r="N151" s="32">
        <f t="shared" si="6"/>
        <v>0</v>
      </c>
      <c r="O151" s="52">
        <f>'Pay App 12'!O151+'Pay App 12'!P151</f>
        <v>0</v>
      </c>
      <c r="P151" s="45"/>
      <c r="Q151" s="66">
        <f>'Pay App 12'!Q151+N151+P151</f>
        <v>0</v>
      </c>
    </row>
    <row r="152" spans="1:17" ht="21" customHeight="1" x14ac:dyDescent="0.2">
      <c r="A152" s="151" t="s">
        <v>258</v>
      </c>
      <c r="B152" s="151"/>
      <c r="C152" s="151" t="s">
        <v>259</v>
      </c>
      <c r="D152" s="152"/>
      <c r="E152" s="52">
        <f>'Pay App 12'!E152</f>
        <v>0</v>
      </c>
      <c r="F152" s="45"/>
      <c r="G152" s="65">
        <f>'Pay App 12'!G152+F152</f>
        <v>0</v>
      </c>
      <c r="H152" s="188">
        <f>'Pay App 12'!K152</f>
        <v>0</v>
      </c>
      <c r="I152" s="189"/>
      <c r="J152" s="55"/>
      <c r="K152" s="33">
        <f t="shared" si="4"/>
        <v>0</v>
      </c>
      <c r="L152" s="68">
        <f t="shared" si="7"/>
        <v>0</v>
      </c>
      <c r="M152" s="66">
        <f t="shared" si="5"/>
        <v>0</v>
      </c>
      <c r="N152" s="32">
        <f t="shared" si="6"/>
        <v>0</v>
      </c>
      <c r="O152" s="52">
        <f>'Pay App 12'!O152+'Pay App 12'!P152</f>
        <v>0</v>
      </c>
      <c r="P152" s="45"/>
      <c r="Q152" s="66">
        <f>'Pay App 12'!Q152+N152+P152</f>
        <v>0</v>
      </c>
    </row>
    <row r="153" spans="1:17" ht="21" customHeight="1" x14ac:dyDescent="0.2">
      <c r="A153" s="151" t="s">
        <v>260</v>
      </c>
      <c r="B153" s="151"/>
      <c r="C153" s="151" t="s">
        <v>261</v>
      </c>
      <c r="D153" s="152"/>
      <c r="E153" s="52">
        <f>'Pay App 12'!E153</f>
        <v>0</v>
      </c>
      <c r="F153" s="45"/>
      <c r="G153" s="65">
        <f>'Pay App 12'!G153+F153</f>
        <v>0</v>
      </c>
      <c r="H153" s="188">
        <f>'Pay App 12'!K153</f>
        <v>0</v>
      </c>
      <c r="I153" s="189"/>
      <c r="J153" s="55"/>
      <c r="K153" s="33">
        <f t="shared" si="4"/>
        <v>0</v>
      </c>
      <c r="L153" s="68">
        <f t="shared" si="7"/>
        <v>0</v>
      </c>
      <c r="M153" s="66">
        <f t="shared" si="5"/>
        <v>0</v>
      </c>
      <c r="N153" s="32">
        <f t="shared" si="6"/>
        <v>0</v>
      </c>
      <c r="O153" s="52">
        <f>'Pay App 12'!O153+'Pay App 12'!P153</f>
        <v>0</v>
      </c>
      <c r="P153" s="45"/>
      <c r="Q153" s="66">
        <f>'Pay App 12'!Q153+N153+P153</f>
        <v>0</v>
      </c>
    </row>
    <row r="154" spans="1:17" ht="21" customHeight="1" x14ac:dyDescent="0.2">
      <c r="A154" s="151" t="s">
        <v>262</v>
      </c>
      <c r="B154" s="151"/>
      <c r="C154" s="151" t="s">
        <v>263</v>
      </c>
      <c r="D154" s="152"/>
      <c r="E154" s="52">
        <f>'Pay App 12'!E154</f>
        <v>0</v>
      </c>
      <c r="F154" s="45"/>
      <c r="G154" s="65">
        <f>'Pay App 12'!G154+F154</f>
        <v>0</v>
      </c>
      <c r="H154" s="188">
        <f>'Pay App 12'!K154</f>
        <v>0</v>
      </c>
      <c r="I154" s="189"/>
      <c r="J154" s="55"/>
      <c r="K154" s="33">
        <f t="shared" si="4"/>
        <v>0</v>
      </c>
      <c r="L154" s="68">
        <f t="shared" si="7"/>
        <v>0</v>
      </c>
      <c r="M154" s="66">
        <f t="shared" si="5"/>
        <v>0</v>
      </c>
      <c r="N154" s="32">
        <f t="shared" si="6"/>
        <v>0</v>
      </c>
      <c r="O154" s="52">
        <f>'Pay App 12'!O154+'Pay App 12'!P154</f>
        <v>0</v>
      </c>
      <c r="P154" s="45"/>
      <c r="Q154" s="66">
        <f>'Pay App 12'!Q154+N154+P154</f>
        <v>0</v>
      </c>
    </row>
    <row r="155" spans="1:17" ht="21" customHeight="1" x14ac:dyDescent="0.2">
      <c r="A155" s="151" t="s">
        <v>264</v>
      </c>
      <c r="B155" s="151"/>
      <c r="C155" s="151" t="s">
        <v>265</v>
      </c>
      <c r="D155" s="152"/>
      <c r="E155" s="52">
        <f>'Pay App 12'!E155</f>
        <v>0</v>
      </c>
      <c r="F155" s="45"/>
      <c r="G155" s="65">
        <f>'Pay App 12'!G155+F155</f>
        <v>0</v>
      </c>
      <c r="H155" s="188">
        <f>'Pay App 12'!K155</f>
        <v>0</v>
      </c>
      <c r="I155" s="189"/>
      <c r="J155" s="55"/>
      <c r="K155" s="33">
        <f t="shared" si="4"/>
        <v>0</v>
      </c>
      <c r="L155" s="68">
        <f t="shared" si="7"/>
        <v>0</v>
      </c>
      <c r="M155" s="66">
        <f t="shared" si="5"/>
        <v>0</v>
      </c>
      <c r="N155" s="32">
        <f t="shared" si="6"/>
        <v>0</v>
      </c>
      <c r="O155" s="52">
        <f>'Pay App 12'!O155+'Pay App 12'!P155</f>
        <v>0</v>
      </c>
      <c r="P155" s="45"/>
      <c r="Q155" s="66">
        <f>'Pay App 12'!Q155+N155+P155</f>
        <v>0</v>
      </c>
    </row>
    <row r="156" spans="1:17" ht="21" customHeight="1" x14ac:dyDescent="0.2">
      <c r="A156" s="151" t="s">
        <v>266</v>
      </c>
      <c r="B156" s="151"/>
      <c r="C156" s="151" t="s">
        <v>267</v>
      </c>
      <c r="D156" s="152"/>
      <c r="E156" s="52">
        <f>'Pay App 12'!E156</f>
        <v>0</v>
      </c>
      <c r="F156" s="45"/>
      <c r="G156" s="65">
        <f>'Pay App 12'!G156+F156</f>
        <v>0</v>
      </c>
      <c r="H156" s="188">
        <f>'Pay App 12'!K156</f>
        <v>0</v>
      </c>
      <c r="I156" s="189"/>
      <c r="J156" s="55"/>
      <c r="K156" s="33">
        <f t="shared" si="4"/>
        <v>0</v>
      </c>
      <c r="L156" s="68">
        <f t="shared" si="7"/>
        <v>0</v>
      </c>
      <c r="M156" s="66">
        <f t="shared" si="5"/>
        <v>0</v>
      </c>
      <c r="N156" s="32">
        <f t="shared" si="6"/>
        <v>0</v>
      </c>
      <c r="O156" s="52">
        <f>'Pay App 12'!O156+'Pay App 12'!P156</f>
        <v>0</v>
      </c>
      <c r="P156" s="45"/>
      <c r="Q156" s="66">
        <f>'Pay App 12'!Q156+N156+P156</f>
        <v>0</v>
      </c>
    </row>
    <row r="157" spans="1:17" ht="21" customHeight="1" x14ac:dyDescent="0.2">
      <c r="A157" s="151" t="s">
        <v>268</v>
      </c>
      <c r="B157" s="151"/>
      <c r="C157" s="151" t="s">
        <v>269</v>
      </c>
      <c r="D157" s="152"/>
      <c r="E157" s="52">
        <f>'Pay App 12'!E157</f>
        <v>0</v>
      </c>
      <c r="F157" s="45"/>
      <c r="G157" s="65">
        <f>'Pay App 12'!G157+F157</f>
        <v>0</v>
      </c>
      <c r="H157" s="188">
        <f>'Pay App 12'!K157</f>
        <v>0</v>
      </c>
      <c r="I157" s="189"/>
      <c r="J157" s="55"/>
      <c r="K157" s="33">
        <f t="shared" si="4"/>
        <v>0</v>
      </c>
      <c r="L157" s="68">
        <f t="shared" si="7"/>
        <v>0</v>
      </c>
      <c r="M157" s="66">
        <f t="shared" si="5"/>
        <v>0</v>
      </c>
      <c r="N157" s="32">
        <f t="shared" si="6"/>
        <v>0</v>
      </c>
      <c r="O157" s="52">
        <f>'Pay App 12'!O157+'Pay App 12'!P157</f>
        <v>0</v>
      </c>
      <c r="P157" s="45"/>
      <c r="Q157" s="66">
        <f>'Pay App 12'!Q157+N157+P157</f>
        <v>0</v>
      </c>
    </row>
    <row r="158" spans="1:17" ht="21" customHeight="1" x14ac:dyDescent="0.2">
      <c r="A158" s="153" t="s">
        <v>270</v>
      </c>
      <c r="B158" s="153"/>
      <c r="C158" s="153" t="s">
        <v>271</v>
      </c>
      <c r="D158" s="154"/>
      <c r="E158" s="52">
        <f>'Pay App 12'!E158</f>
        <v>0</v>
      </c>
      <c r="F158" s="45"/>
      <c r="G158" s="65">
        <f>'Pay App 12'!G158+F158</f>
        <v>0</v>
      </c>
      <c r="H158" s="188">
        <f>'Pay App 12'!K158</f>
        <v>0</v>
      </c>
      <c r="I158" s="189"/>
      <c r="J158" s="55"/>
      <c r="K158" s="33">
        <f t="shared" si="4"/>
        <v>0</v>
      </c>
      <c r="L158" s="68">
        <f t="shared" si="7"/>
        <v>0</v>
      </c>
      <c r="M158" s="66">
        <f t="shared" si="5"/>
        <v>0</v>
      </c>
      <c r="N158" s="32">
        <f t="shared" si="6"/>
        <v>0</v>
      </c>
      <c r="O158" s="52">
        <f>'Pay App 12'!O158+'Pay App 12'!P158</f>
        <v>0</v>
      </c>
      <c r="P158" s="45"/>
      <c r="Q158" s="66">
        <f>'Pay App 12'!Q158+N158+P158</f>
        <v>0</v>
      </c>
    </row>
    <row r="159" spans="1:17" ht="21" customHeight="1" x14ac:dyDescent="0.2">
      <c r="A159" s="151" t="s">
        <v>272</v>
      </c>
      <c r="B159" s="151"/>
      <c r="C159" s="151" t="s">
        <v>273</v>
      </c>
      <c r="D159" s="152"/>
      <c r="E159" s="52">
        <f>'Pay App 12'!E159</f>
        <v>0</v>
      </c>
      <c r="F159" s="45"/>
      <c r="G159" s="65">
        <f>'Pay App 12'!G159+F159</f>
        <v>0</v>
      </c>
      <c r="H159" s="188">
        <f>'Pay App 12'!K159</f>
        <v>0</v>
      </c>
      <c r="I159" s="189"/>
      <c r="J159" s="55"/>
      <c r="K159" s="33">
        <f t="shared" si="4"/>
        <v>0</v>
      </c>
      <c r="L159" s="68">
        <f t="shared" si="7"/>
        <v>0</v>
      </c>
      <c r="M159" s="66">
        <f t="shared" si="5"/>
        <v>0</v>
      </c>
      <c r="N159" s="32">
        <f t="shared" si="6"/>
        <v>0</v>
      </c>
      <c r="O159" s="52">
        <f>'Pay App 12'!O159+'Pay App 12'!P159</f>
        <v>0</v>
      </c>
      <c r="P159" s="45"/>
      <c r="Q159" s="66">
        <f>'Pay App 12'!Q159+N159+P159</f>
        <v>0</v>
      </c>
    </row>
    <row r="160" spans="1:17" ht="21" customHeight="1" x14ac:dyDescent="0.2">
      <c r="A160" s="151" t="s">
        <v>274</v>
      </c>
      <c r="B160" s="151"/>
      <c r="C160" s="151" t="s">
        <v>275</v>
      </c>
      <c r="D160" s="152"/>
      <c r="E160" s="52">
        <f>'Pay App 12'!E160</f>
        <v>0</v>
      </c>
      <c r="F160" s="45"/>
      <c r="G160" s="65">
        <f>'Pay App 12'!G160+F160</f>
        <v>0</v>
      </c>
      <c r="H160" s="188">
        <f>'Pay App 12'!K160</f>
        <v>0</v>
      </c>
      <c r="I160" s="189"/>
      <c r="J160" s="55"/>
      <c r="K160" s="33">
        <f t="shared" si="4"/>
        <v>0</v>
      </c>
      <c r="L160" s="68">
        <f t="shared" si="7"/>
        <v>0</v>
      </c>
      <c r="M160" s="66">
        <f t="shared" si="5"/>
        <v>0</v>
      </c>
      <c r="N160" s="32">
        <f t="shared" si="6"/>
        <v>0</v>
      </c>
      <c r="O160" s="52">
        <f>'Pay App 12'!O160+'Pay App 12'!P160</f>
        <v>0</v>
      </c>
      <c r="P160" s="45"/>
      <c r="Q160" s="66">
        <f>'Pay App 12'!Q160+N160+P160</f>
        <v>0</v>
      </c>
    </row>
    <row r="161" spans="1:17" ht="21" customHeight="1" x14ac:dyDescent="0.2">
      <c r="A161" s="151" t="s">
        <v>276</v>
      </c>
      <c r="B161" s="151"/>
      <c r="C161" s="151" t="s">
        <v>277</v>
      </c>
      <c r="D161" s="152"/>
      <c r="E161" s="52">
        <f>'Pay App 12'!E161</f>
        <v>0</v>
      </c>
      <c r="F161" s="45"/>
      <c r="G161" s="65">
        <f>'Pay App 12'!G161+F161</f>
        <v>0</v>
      </c>
      <c r="H161" s="188">
        <f>'Pay App 12'!K161</f>
        <v>0</v>
      </c>
      <c r="I161" s="189"/>
      <c r="J161" s="55"/>
      <c r="K161" s="33">
        <f t="shared" si="4"/>
        <v>0</v>
      </c>
      <c r="L161" s="68">
        <f t="shared" si="7"/>
        <v>0</v>
      </c>
      <c r="M161" s="66">
        <f t="shared" si="5"/>
        <v>0</v>
      </c>
      <c r="N161" s="32">
        <f t="shared" si="6"/>
        <v>0</v>
      </c>
      <c r="O161" s="52">
        <f>'Pay App 12'!O161+'Pay App 12'!P161</f>
        <v>0</v>
      </c>
      <c r="P161" s="45"/>
      <c r="Q161" s="66">
        <f>'Pay App 12'!Q161+N161+P161</f>
        <v>0</v>
      </c>
    </row>
    <row r="162" spans="1:17" ht="21" customHeight="1" x14ac:dyDescent="0.2">
      <c r="A162" s="151" t="s">
        <v>278</v>
      </c>
      <c r="B162" s="151"/>
      <c r="C162" s="151" t="s">
        <v>279</v>
      </c>
      <c r="D162" s="152"/>
      <c r="E162" s="52">
        <f>'Pay App 12'!E162</f>
        <v>0</v>
      </c>
      <c r="F162" s="45"/>
      <c r="G162" s="65">
        <f>'Pay App 12'!G162+F162</f>
        <v>0</v>
      </c>
      <c r="H162" s="188">
        <f>'Pay App 12'!K162</f>
        <v>0</v>
      </c>
      <c r="I162" s="189"/>
      <c r="J162" s="55"/>
      <c r="K162" s="33">
        <f t="shared" si="4"/>
        <v>0</v>
      </c>
      <c r="L162" s="68">
        <f t="shared" si="7"/>
        <v>0</v>
      </c>
      <c r="M162" s="66">
        <f t="shared" si="5"/>
        <v>0</v>
      </c>
      <c r="N162" s="32">
        <f t="shared" si="6"/>
        <v>0</v>
      </c>
      <c r="O162" s="52">
        <f>'Pay App 12'!O162+'Pay App 12'!P162</f>
        <v>0</v>
      </c>
      <c r="P162" s="45"/>
      <c r="Q162" s="66">
        <f>'Pay App 12'!Q162+N162+P162</f>
        <v>0</v>
      </c>
    </row>
    <row r="163" spans="1:17" ht="21" customHeight="1" x14ac:dyDescent="0.2">
      <c r="A163" s="151" t="s">
        <v>280</v>
      </c>
      <c r="B163" s="151"/>
      <c r="C163" s="151" t="s">
        <v>281</v>
      </c>
      <c r="D163" s="152"/>
      <c r="E163" s="52">
        <f>'Pay App 12'!E163</f>
        <v>0</v>
      </c>
      <c r="F163" s="45"/>
      <c r="G163" s="65">
        <f>'Pay App 12'!G163+F163</f>
        <v>0</v>
      </c>
      <c r="H163" s="188">
        <f>'Pay App 12'!K163</f>
        <v>0</v>
      </c>
      <c r="I163" s="189"/>
      <c r="J163" s="55"/>
      <c r="K163" s="33">
        <f t="shared" si="4"/>
        <v>0</v>
      </c>
      <c r="L163" s="68">
        <f t="shared" si="7"/>
        <v>0</v>
      </c>
      <c r="M163" s="66">
        <f t="shared" si="5"/>
        <v>0</v>
      </c>
      <c r="N163" s="32">
        <f t="shared" si="6"/>
        <v>0</v>
      </c>
      <c r="O163" s="52">
        <f>'Pay App 12'!O163+'Pay App 12'!P163</f>
        <v>0</v>
      </c>
      <c r="P163" s="45"/>
      <c r="Q163" s="66">
        <f>'Pay App 12'!Q163+N163+P163</f>
        <v>0</v>
      </c>
    </row>
    <row r="164" spans="1:17" ht="21" customHeight="1" x14ac:dyDescent="0.2">
      <c r="A164" s="151" t="s">
        <v>282</v>
      </c>
      <c r="B164" s="151"/>
      <c r="C164" s="151" t="s">
        <v>283</v>
      </c>
      <c r="D164" s="152"/>
      <c r="E164" s="52">
        <f>'Pay App 12'!E164</f>
        <v>0</v>
      </c>
      <c r="F164" s="45"/>
      <c r="G164" s="65">
        <f>'Pay App 12'!G164+F164</f>
        <v>0</v>
      </c>
      <c r="H164" s="188">
        <f>'Pay App 12'!K164</f>
        <v>0</v>
      </c>
      <c r="I164" s="189"/>
      <c r="J164" s="55"/>
      <c r="K164" s="33">
        <f t="shared" si="4"/>
        <v>0</v>
      </c>
      <c r="L164" s="68">
        <f t="shared" si="7"/>
        <v>0</v>
      </c>
      <c r="M164" s="66">
        <f t="shared" si="5"/>
        <v>0</v>
      </c>
      <c r="N164" s="32">
        <f t="shared" si="6"/>
        <v>0</v>
      </c>
      <c r="O164" s="52">
        <f>'Pay App 12'!O164+'Pay App 12'!P164</f>
        <v>0</v>
      </c>
      <c r="P164" s="45"/>
      <c r="Q164" s="66">
        <f>'Pay App 12'!Q164+N164+P164</f>
        <v>0</v>
      </c>
    </row>
    <row r="165" spans="1:17" ht="21" customHeight="1" x14ac:dyDescent="0.2">
      <c r="A165" s="151" t="s">
        <v>284</v>
      </c>
      <c r="B165" s="151"/>
      <c r="C165" s="151" t="s">
        <v>285</v>
      </c>
      <c r="D165" s="152"/>
      <c r="E165" s="52">
        <f>'Pay App 12'!E165</f>
        <v>0</v>
      </c>
      <c r="F165" s="45"/>
      <c r="G165" s="65">
        <f>'Pay App 12'!G165+F165</f>
        <v>0</v>
      </c>
      <c r="H165" s="188">
        <f>'Pay App 12'!K165</f>
        <v>0</v>
      </c>
      <c r="I165" s="189"/>
      <c r="J165" s="55"/>
      <c r="K165" s="33">
        <f t="shared" si="4"/>
        <v>0</v>
      </c>
      <c r="L165" s="68">
        <f t="shared" si="7"/>
        <v>0</v>
      </c>
      <c r="M165" s="66">
        <f t="shared" si="5"/>
        <v>0</v>
      </c>
      <c r="N165" s="32">
        <f t="shared" si="6"/>
        <v>0</v>
      </c>
      <c r="O165" s="52">
        <f>'Pay App 12'!O165+'Pay App 12'!P165</f>
        <v>0</v>
      </c>
      <c r="P165" s="45"/>
      <c r="Q165" s="66">
        <f>'Pay App 12'!Q165+N165+P165</f>
        <v>0</v>
      </c>
    </row>
    <row r="166" spans="1:17" ht="21" customHeight="1" x14ac:dyDescent="0.2">
      <c r="A166" s="153" t="s">
        <v>286</v>
      </c>
      <c r="B166" s="153"/>
      <c r="C166" s="153" t="s">
        <v>287</v>
      </c>
      <c r="D166" s="154"/>
      <c r="E166" s="52">
        <f>'Pay App 12'!E166</f>
        <v>0</v>
      </c>
      <c r="F166" s="45"/>
      <c r="G166" s="65">
        <f>'Pay App 12'!G166+F166</f>
        <v>0</v>
      </c>
      <c r="H166" s="188">
        <f>'Pay App 12'!K166</f>
        <v>0</v>
      </c>
      <c r="I166" s="189"/>
      <c r="J166" s="55"/>
      <c r="K166" s="33">
        <f t="shared" si="4"/>
        <v>0</v>
      </c>
      <c r="L166" s="68">
        <f t="shared" si="7"/>
        <v>0</v>
      </c>
      <c r="M166" s="66">
        <f t="shared" si="5"/>
        <v>0</v>
      </c>
      <c r="N166" s="32">
        <f t="shared" si="6"/>
        <v>0</v>
      </c>
      <c r="O166" s="52">
        <f>'Pay App 12'!O166+'Pay App 12'!P166</f>
        <v>0</v>
      </c>
      <c r="P166" s="45"/>
      <c r="Q166" s="66">
        <f>'Pay App 12'!Q166+N166+P166</f>
        <v>0</v>
      </c>
    </row>
    <row r="167" spans="1:17" ht="21" customHeight="1" x14ac:dyDescent="0.2">
      <c r="A167" s="153" t="s">
        <v>288</v>
      </c>
      <c r="B167" s="153"/>
      <c r="C167" s="153" t="s">
        <v>289</v>
      </c>
      <c r="D167" s="154"/>
      <c r="E167" s="52">
        <f>'Pay App 12'!E167</f>
        <v>0</v>
      </c>
      <c r="F167" s="45"/>
      <c r="G167" s="65">
        <f>'Pay App 12'!G167+F167</f>
        <v>0</v>
      </c>
      <c r="H167" s="188">
        <f>'Pay App 12'!K167</f>
        <v>0</v>
      </c>
      <c r="I167" s="189"/>
      <c r="J167" s="55"/>
      <c r="K167" s="33">
        <f t="shared" si="4"/>
        <v>0</v>
      </c>
      <c r="L167" s="68">
        <f t="shared" si="7"/>
        <v>0</v>
      </c>
      <c r="M167" s="66">
        <f t="shared" si="5"/>
        <v>0</v>
      </c>
      <c r="N167" s="32">
        <f t="shared" si="6"/>
        <v>0</v>
      </c>
      <c r="O167" s="52">
        <f>'Pay App 12'!O167+'Pay App 12'!P167</f>
        <v>0</v>
      </c>
      <c r="P167" s="45"/>
      <c r="Q167" s="66">
        <f>'Pay App 12'!Q167+N167+P167</f>
        <v>0</v>
      </c>
    </row>
    <row r="168" spans="1:17" ht="21" customHeight="1" x14ac:dyDescent="0.2">
      <c r="A168" s="151" t="s">
        <v>290</v>
      </c>
      <c r="B168" s="151"/>
      <c r="C168" s="151" t="s">
        <v>291</v>
      </c>
      <c r="D168" s="152"/>
      <c r="E168" s="52">
        <f>'Pay App 12'!E168</f>
        <v>0</v>
      </c>
      <c r="F168" s="45"/>
      <c r="G168" s="65">
        <f>'Pay App 12'!G168+F168</f>
        <v>0</v>
      </c>
      <c r="H168" s="188">
        <f>'Pay App 12'!K168</f>
        <v>0</v>
      </c>
      <c r="I168" s="189"/>
      <c r="J168" s="55"/>
      <c r="K168" s="33">
        <f t="shared" si="4"/>
        <v>0</v>
      </c>
      <c r="L168" s="68">
        <f t="shared" si="7"/>
        <v>0</v>
      </c>
      <c r="M168" s="66">
        <f t="shared" si="5"/>
        <v>0</v>
      </c>
      <c r="N168" s="32">
        <f t="shared" si="6"/>
        <v>0</v>
      </c>
      <c r="O168" s="52">
        <f>'Pay App 12'!O168+'Pay App 12'!P168</f>
        <v>0</v>
      </c>
      <c r="P168" s="45"/>
      <c r="Q168" s="66">
        <f>'Pay App 12'!Q168+N168+P168</f>
        <v>0</v>
      </c>
    </row>
    <row r="169" spans="1:17" ht="21" customHeight="1" x14ac:dyDescent="0.2">
      <c r="A169" s="151" t="s">
        <v>292</v>
      </c>
      <c r="B169" s="151"/>
      <c r="C169" s="151" t="s">
        <v>293</v>
      </c>
      <c r="D169" s="152"/>
      <c r="E169" s="52">
        <f>'Pay App 12'!E169</f>
        <v>0</v>
      </c>
      <c r="F169" s="45"/>
      <c r="G169" s="65">
        <f>'Pay App 12'!G169+F169</f>
        <v>0</v>
      </c>
      <c r="H169" s="188">
        <f>'Pay App 12'!K169</f>
        <v>0</v>
      </c>
      <c r="I169" s="189"/>
      <c r="J169" s="55"/>
      <c r="K169" s="33">
        <f t="shared" si="4"/>
        <v>0</v>
      </c>
      <c r="L169" s="68">
        <f t="shared" si="7"/>
        <v>0</v>
      </c>
      <c r="M169" s="66">
        <f t="shared" si="5"/>
        <v>0</v>
      </c>
      <c r="N169" s="32">
        <f t="shared" si="6"/>
        <v>0</v>
      </c>
      <c r="O169" s="52">
        <f>'Pay App 12'!O169+'Pay App 12'!P169</f>
        <v>0</v>
      </c>
      <c r="P169" s="45"/>
      <c r="Q169" s="66">
        <f>'Pay App 12'!Q169+N169+P169</f>
        <v>0</v>
      </c>
    </row>
    <row r="170" spans="1:17" ht="21" customHeight="1" x14ac:dyDescent="0.2">
      <c r="A170" s="151" t="s">
        <v>294</v>
      </c>
      <c r="B170" s="151"/>
      <c r="C170" s="151" t="s">
        <v>295</v>
      </c>
      <c r="D170" s="152"/>
      <c r="E170" s="52">
        <f>'Pay App 12'!E170</f>
        <v>0</v>
      </c>
      <c r="F170" s="45"/>
      <c r="G170" s="65">
        <f>'Pay App 12'!G170+F170</f>
        <v>0</v>
      </c>
      <c r="H170" s="188">
        <f>'Pay App 12'!K170</f>
        <v>0</v>
      </c>
      <c r="I170" s="189"/>
      <c r="J170" s="55"/>
      <c r="K170" s="33">
        <f t="shared" si="4"/>
        <v>0</v>
      </c>
      <c r="L170" s="68">
        <f t="shared" si="7"/>
        <v>0</v>
      </c>
      <c r="M170" s="66">
        <f t="shared" si="5"/>
        <v>0</v>
      </c>
      <c r="N170" s="32">
        <f t="shared" si="6"/>
        <v>0</v>
      </c>
      <c r="O170" s="52">
        <f>'Pay App 12'!O170+'Pay App 12'!P170</f>
        <v>0</v>
      </c>
      <c r="P170" s="45"/>
      <c r="Q170" s="66">
        <f>'Pay App 12'!Q170+N170+P170</f>
        <v>0</v>
      </c>
    </row>
    <row r="171" spans="1:17" ht="21" customHeight="1" x14ac:dyDescent="0.2">
      <c r="A171" s="151" t="s">
        <v>296</v>
      </c>
      <c r="B171" s="151"/>
      <c r="C171" s="151" t="s">
        <v>297</v>
      </c>
      <c r="D171" s="152"/>
      <c r="E171" s="52">
        <f>'Pay App 12'!E171</f>
        <v>0</v>
      </c>
      <c r="F171" s="45"/>
      <c r="G171" s="65">
        <f>'Pay App 12'!G171+F171</f>
        <v>0</v>
      </c>
      <c r="H171" s="188">
        <f>'Pay App 12'!K171</f>
        <v>0</v>
      </c>
      <c r="I171" s="189"/>
      <c r="J171" s="55"/>
      <c r="K171" s="33">
        <f t="shared" si="4"/>
        <v>0</v>
      </c>
      <c r="L171" s="68">
        <f t="shared" si="7"/>
        <v>0</v>
      </c>
      <c r="M171" s="66">
        <f t="shared" si="5"/>
        <v>0</v>
      </c>
      <c r="N171" s="32">
        <f t="shared" si="6"/>
        <v>0</v>
      </c>
      <c r="O171" s="52">
        <f>'Pay App 12'!O171+'Pay App 12'!P171</f>
        <v>0</v>
      </c>
      <c r="P171" s="45"/>
      <c r="Q171" s="66">
        <f>'Pay App 12'!Q171+N171+P171</f>
        <v>0</v>
      </c>
    </row>
    <row r="172" spans="1:17" ht="21" customHeight="1" x14ac:dyDescent="0.2">
      <c r="A172" s="151" t="s">
        <v>298</v>
      </c>
      <c r="B172" s="151"/>
      <c r="C172" s="151" t="s">
        <v>299</v>
      </c>
      <c r="D172" s="152"/>
      <c r="E172" s="52">
        <f>'Pay App 12'!E172</f>
        <v>0</v>
      </c>
      <c r="F172" s="45"/>
      <c r="G172" s="65">
        <f>'Pay App 12'!G172+F172</f>
        <v>0</v>
      </c>
      <c r="H172" s="188">
        <f>'Pay App 12'!K172</f>
        <v>0</v>
      </c>
      <c r="I172" s="189"/>
      <c r="J172" s="55"/>
      <c r="K172" s="33">
        <f t="shared" si="4"/>
        <v>0</v>
      </c>
      <c r="L172" s="68">
        <f t="shared" si="7"/>
        <v>0</v>
      </c>
      <c r="M172" s="66">
        <f t="shared" si="5"/>
        <v>0</v>
      </c>
      <c r="N172" s="32">
        <f t="shared" si="6"/>
        <v>0</v>
      </c>
      <c r="O172" s="52">
        <f>'Pay App 12'!O172+'Pay App 12'!P172</f>
        <v>0</v>
      </c>
      <c r="P172" s="45"/>
      <c r="Q172" s="66">
        <f>'Pay App 12'!Q172+N172+P172</f>
        <v>0</v>
      </c>
    </row>
    <row r="173" spans="1:17" ht="21" customHeight="1" x14ac:dyDescent="0.2">
      <c r="A173" s="151" t="s">
        <v>300</v>
      </c>
      <c r="B173" s="151"/>
      <c r="C173" s="151" t="s">
        <v>301</v>
      </c>
      <c r="D173" s="152"/>
      <c r="E173" s="52">
        <f>'Pay App 12'!E173</f>
        <v>0</v>
      </c>
      <c r="F173" s="45"/>
      <c r="G173" s="65">
        <f>'Pay App 12'!G173+F173</f>
        <v>0</v>
      </c>
      <c r="H173" s="188">
        <f>'Pay App 12'!K173</f>
        <v>0</v>
      </c>
      <c r="I173" s="189"/>
      <c r="J173" s="55"/>
      <c r="K173" s="33">
        <f t="shared" si="4"/>
        <v>0</v>
      </c>
      <c r="L173" s="68">
        <f t="shared" si="7"/>
        <v>0</v>
      </c>
      <c r="M173" s="66">
        <f t="shared" si="5"/>
        <v>0</v>
      </c>
      <c r="N173" s="32">
        <f t="shared" si="6"/>
        <v>0</v>
      </c>
      <c r="O173" s="52">
        <f>'Pay App 12'!O173+'Pay App 12'!P173</f>
        <v>0</v>
      </c>
      <c r="P173" s="45"/>
      <c r="Q173" s="66">
        <f>'Pay App 12'!Q173+N173+P173</f>
        <v>0</v>
      </c>
    </row>
    <row r="174" spans="1:17" ht="21" customHeight="1" x14ac:dyDescent="0.2">
      <c r="A174" s="151" t="s">
        <v>302</v>
      </c>
      <c r="B174" s="151"/>
      <c r="C174" s="151" t="s">
        <v>303</v>
      </c>
      <c r="D174" s="152"/>
      <c r="E174" s="52">
        <f>'Pay App 12'!E174</f>
        <v>0</v>
      </c>
      <c r="F174" s="45"/>
      <c r="G174" s="65">
        <f>'Pay App 12'!G174+F174</f>
        <v>0</v>
      </c>
      <c r="H174" s="188">
        <f>'Pay App 12'!K174</f>
        <v>0</v>
      </c>
      <c r="I174" s="189"/>
      <c r="J174" s="55"/>
      <c r="K174" s="33">
        <f t="shared" si="4"/>
        <v>0</v>
      </c>
      <c r="L174" s="68">
        <f t="shared" si="7"/>
        <v>0</v>
      </c>
      <c r="M174" s="66">
        <f t="shared" si="5"/>
        <v>0</v>
      </c>
      <c r="N174" s="32">
        <f t="shared" si="6"/>
        <v>0</v>
      </c>
      <c r="O174" s="52">
        <f>'Pay App 12'!O174+'Pay App 12'!P174</f>
        <v>0</v>
      </c>
      <c r="P174" s="45"/>
      <c r="Q174" s="66">
        <f>'Pay App 12'!Q174+N174+P174</f>
        <v>0</v>
      </c>
    </row>
    <row r="175" spans="1:17" ht="21" customHeight="1" x14ac:dyDescent="0.2">
      <c r="A175" s="151" t="s">
        <v>304</v>
      </c>
      <c r="B175" s="151"/>
      <c r="C175" s="151" t="s">
        <v>305</v>
      </c>
      <c r="D175" s="152"/>
      <c r="E175" s="52">
        <f>'Pay App 12'!E175</f>
        <v>0</v>
      </c>
      <c r="F175" s="45"/>
      <c r="G175" s="65">
        <f>'Pay App 12'!G175+F175</f>
        <v>0</v>
      </c>
      <c r="H175" s="188">
        <f>'Pay App 12'!K175</f>
        <v>0</v>
      </c>
      <c r="I175" s="189"/>
      <c r="J175" s="55"/>
      <c r="K175" s="33">
        <f t="shared" si="4"/>
        <v>0</v>
      </c>
      <c r="L175" s="68">
        <f t="shared" si="7"/>
        <v>0</v>
      </c>
      <c r="M175" s="66">
        <f t="shared" si="5"/>
        <v>0</v>
      </c>
      <c r="N175" s="32">
        <f t="shared" si="6"/>
        <v>0</v>
      </c>
      <c r="O175" s="52">
        <f>'Pay App 12'!O175+'Pay App 12'!P175</f>
        <v>0</v>
      </c>
      <c r="P175" s="45"/>
      <c r="Q175" s="66">
        <f>'Pay App 12'!Q175+N175+P175</f>
        <v>0</v>
      </c>
    </row>
    <row r="176" spans="1:17" ht="21" customHeight="1" x14ac:dyDescent="0.2">
      <c r="A176" s="151" t="s">
        <v>306</v>
      </c>
      <c r="B176" s="151"/>
      <c r="C176" s="151" t="s">
        <v>307</v>
      </c>
      <c r="D176" s="152"/>
      <c r="E176" s="52">
        <f>'Pay App 12'!E176</f>
        <v>0</v>
      </c>
      <c r="F176" s="45"/>
      <c r="G176" s="65">
        <f>'Pay App 12'!G176+F176</f>
        <v>0</v>
      </c>
      <c r="H176" s="188">
        <f>'Pay App 12'!K176</f>
        <v>0</v>
      </c>
      <c r="I176" s="189"/>
      <c r="J176" s="55"/>
      <c r="K176" s="33">
        <f t="shared" si="4"/>
        <v>0</v>
      </c>
      <c r="L176" s="68">
        <f t="shared" si="7"/>
        <v>0</v>
      </c>
      <c r="M176" s="66">
        <f t="shared" si="5"/>
        <v>0</v>
      </c>
      <c r="N176" s="32">
        <f t="shared" si="6"/>
        <v>0</v>
      </c>
      <c r="O176" s="52">
        <f>'Pay App 12'!O176+'Pay App 12'!P176</f>
        <v>0</v>
      </c>
      <c r="P176" s="45"/>
      <c r="Q176" s="66">
        <f>'Pay App 12'!Q176+N176+P176</f>
        <v>0</v>
      </c>
    </row>
    <row r="177" spans="1:17" ht="21" customHeight="1" x14ac:dyDescent="0.2">
      <c r="A177" s="151" t="s">
        <v>308</v>
      </c>
      <c r="B177" s="151"/>
      <c r="C177" s="151" t="s">
        <v>309</v>
      </c>
      <c r="D177" s="152"/>
      <c r="E177" s="52">
        <f>'Pay App 12'!E177</f>
        <v>0</v>
      </c>
      <c r="F177" s="45"/>
      <c r="G177" s="65">
        <f>'Pay App 12'!G177+F177</f>
        <v>0</v>
      </c>
      <c r="H177" s="188">
        <f>'Pay App 12'!K177</f>
        <v>0</v>
      </c>
      <c r="I177" s="189"/>
      <c r="J177" s="55"/>
      <c r="K177" s="33">
        <f t="shared" si="4"/>
        <v>0</v>
      </c>
      <c r="L177" s="68">
        <f t="shared" si="7"/>
        <v>0</v>
      </c>
      <c r="M177" s="66">
        <f t="shared" si="5"/>
        <v>0</v>
      </c>
      <c r="N177" s="32">
        <f t="shared" si="6"/>
        <v>0</v>
      </c>
      <c r="O177" s="52">
        <f>'Pay App 12'!O177+'Pay App 12'!P177</f>
        <v>0</v>
      </c>
      <c r="P177" s="45"/>
      <c r="Q177" s="66">
        <f>'Pay App 12'!Q177+N177+P177</f>
        <v>0</v>
      </c>
    </row>
    <row r="178" spans="1:17" ht="21" customHeight="1" x14ac:dyDescent="0.2">
      <c r="A178" s="141" t="s">
        <v>310</v>
      </c>
      <c r="B178" s="141"/>
      <c r="C178" s="141" t="s">
        <v>311</v>
      </c>
      <c r="D178" s="142"/>
      <c r="E178" s="52">
        <f>'Pay App 12'!E178</f>
        <v>0</v>
      </c>
      <c r="F178" s="45"/>
      <c r="G178" s="65">
        <f>'Pay App 12'!G178+F178</f>
        <v>0</v>
      </c>
      <c r="H178" s="188">
        <f>'Pay App 12'!K178</f>
        <v>0</v>
      </c>
      <c r="I178" s="189"/>
      <c r="J178" s="55"/>
      <c r="K178" s="33">
        <f t="shared" si="4"/>
        <v>0</v>
      </c>
      <c r="L178" s="68">
        <f t="shared" si="7"/>
        <v>0</v>
      </c>
      <c r="M178" s="66">
        <f t="shared" si="5"/>
        <v>0</v>
      </c>
      <c r="N178" s="32">
        <f t="shared" si="6"/>
        <v>0</v>
      </c>
      <c r="O178" s="52">
        <f>'Pay App 12'!O178+'Pay App 12'!P178</f>
        <v>0</v>
      </c>
      <c r="P178" s="45"/>
      <c r="Q178" s="66">
        <f>'Pay App 12'!Q178+N178+P178</f>
        <v>0</v>
      </c>
    </row>
    <row r="179" spans="1:17" ht="21" customHeight="1" x14ac:dyDescent="0.2">
      <c r="A179" s="151" t="s">
        <v>312</v>
      </c>
      <c r="B179" s="151"/>
      <c r="C179" s="151" t="s">
        <v>313</v>
      </c>
      <c r="D179" s="152"/>
      <c r="E179" s="52">
        <f>'Pay App 12'!E179</f>
        <v>0</v>
      </c>
      <c r="F179" s="45"/>
      <c r="G179" s="65">
        <f>'Pay App 12'!G179+F179</f>
        <v>0</v>
      </c>
      <c r="H179" s="188">
        <f>'Pay App 12'!K179</f>
        <v>0</v>
      </c>
      <c r="I179" s="189"/>
      <c r="J179" s="55"/>
      <c r="K179" s="33">
        <f t="shared" si="4"/>
        <v>0</v>
      </c>
      <c r="L179" s="68">
        <f t="shared" si="7"/>
        <v>0</v>
      </c>
      <c r="M179" s="66">
        <f t="shared" si="5"/>
        <v>0</v>
      </c>
      <c r="N179" s="32">
        <f t="shared" si="6"/>
        <v>0</v>
      </c>
      <c r="O179" s="52">
        <f>'Pay App 12'!O179+'Pay App 12'!P179</f>
        <v>0</v>
      </c>
      <c r="P179" s="45"/>
      <c r="Q179" s="66">
        <f>'Pay App 12'!Q179+N179+P179</f>
        <v>0</v>
      </c>
    </row>
    <row r="180" spans="1:17" ht="21" customHeight="1" x14ac:dyDescent="0.2">
      <c r="A180" s="151" t="s">
        <v>314</v>
      </c>
      <c r="B180" s="151"/>
      <c r="C180" s="149" t="s">
        <v>315</v>
      </c>
      <c r="D180" s="150"/>
      <c r="E180" s="52">
        <f>'Pay App 12'!E180</f>
        <v>0</v>
      </c>
      <c r="F180" s="45"/>
      <c r="G180" s="65">
        <f>'Pay App 12'!G180+F180</f>
        <v>0</v>
      </c>
      <c r="H180" s="188">
        <f>'Pay App 12'!K180</f>
        <v>0</v>
      </c>
      <c r="I180" s="189"/>
      <c r="J180" s="55"/>
      <c r="K180" s="33">
        <f t="shared" si="4"/>
        <v>0</v>
      </c>
      <c r="L180" s="68">
        <f t="shared" si="7"/>
        <v>0</v>
      </c>
      <c r="M180" s="66">
        <f t="shared" si="5"/>
        <v>0</v>
      </c>
      <c r="N180" s="32">
        <f t="shared" si="6"/>
        <v>0</v>
      </c>
      <c r="O180" s="52">
        <f>'Pay App 12'!O180+'Pay App 12'!P180</f>
        <v>0</v>
      </c>
      <c r="P180" s="45"/>
      <c r="Q180" s="66">
        <f>'Pay App 12'!Q180+N180+P180</f>
        <v>0</v>
      </c>
    </row>
    <row r="181" spans="1:17" ht="21" customHeight="1" x14ac:dyDescent="0.2">
      <c r="A181" s="151" t="s">
        <v>316</v>
      </c>
      <c r="B181" s="151"/>
      <c r="C181" s="151" t="s">
        <v>317</v>
      </c>
      <c r="D181" s="152"/>
      <c r="E181" s="52">
        <f>'Pay App 12'!E181</f>
        <v>0</v>
      </c>
      <c r="F181" s="45"/>
      <c r="G181" s="65">
        <f>'Pay App 12'!G181+F181</f>
        <v>0</v>
      </c>
      <c r="H181" s="188">
        <f>'Pay App 12'!K181</f>
        <v>0</v>
      </c>
      <c r="I181" s="189"/>
      <c r="J181" s="55"/>
      <c r="K181" s="33">
        <f t="shared" si="4"/>
        <v>0</v>
      </c>
      <c r="L181" s="68">
        <f t="shared" si="7"/>
        <v>0</v>
      </c>
      <c r="M181" s="66">
        <f t="shared" si="5"/>
        <v>0</v>
      </c>
      <c r="N181" s="32">
        <f t="shared" si="6"/>
        <v>0</v>
      </c>
      <c r="O181" s="52">
        <f>'Pay App 12'!O181+'Pay App 12'!P181</f>
        <v>0</v>
      </c>
      <c r="P181" s="45"/>
      <c r="Q181" s="66">
        <f>'Pay App 12'!Q181+N181+P181</f>
        <v>0</v>
      </c>
    </row>
    <row r="182" spans="1:17" ht="21" customHeight="1" x14ac:dyDescent="0.2">
      <c r="A182" s="151" t="s">
        <v>318</v>
      </c>
      <c r="B182" s="151"/>
      <c r="C182" s="151" t="s">
        <v>319</v>
      </c>
      <c r="D182" s="152"/>
      <c r="E182" s="52">
        <f>'Pay App 12'!E182</f>
        <v>0</v>
      </c>
      <c r="F182" s="45"/>
      <c r="G182" s="65">
        <f>'Pay App 12'!G182+F182</f>
        <v>0</v>
      </c>
      <c r="H182" s="188">
        <f>'Pay App 12'!K182</f>
        <v>0</v>
      </c>
      <c r="I182" s="189"/>
      <c r="J182" s="55"/>
      <c r="K182" s="33">
        <f t="shared" si="4"/>
        <v>0</v>
      </c>
      <c r="L182" s="68">
        <f t="shared" si="7"/>
        <v>0</v>
      </c>
      <c r="M182" s="66">
        <f t="shared" si="5"/>
        <v>0</v>
      </c>
      <c r="N182" s="32">
        <f t="shared" si="6"/>
        <v>0</v>
      </c>
      <c r="O182" s="52">
        <f>'Pay App 12'!O182+'Pay App 12'!P182</f>
        <v>0</v>
      </c>
      <c r="P182" s="45"/>
      <c r="Q182" s="66">
        <f>'Pay App 12'!Q182+N182+P182</f>
        <v>0</v>
      </c>
    </row>
    <row r="183" spans="1:17" ht="21" customHeight="1" x14ac:dyDescent="0.2">
      <c r="A183" s="151" t="s">
        <v>320</v>
      </c>
      <c r="B183" s="151"/>
      <c r="C183" s="151" t="s">
        <v>321</v>
      </c>
      <c r="D183" s="152"/>
      <c r="E183" s="52">
        <f>'Pay App 12'!E183</f>
        <v>0</v>
      </c>
      <c r="F183" s="45"/>
      <c r="G183" s="65">
        <f>'Pay App 12'!G183+F183</f>
        <v>0</v>
      </c>
      <c r="H183" s="188">
        <f>'Pay App 12'!K183</f>
        <v>0</v>
      </c>
      <c r="I183" s="189"/>
      <c r="J183" s="55"/>
      <c r="K183" s="33">
        <f t="shared" si="4"/>
        <v>0</v>
      </c>
      <c r="L183" s="68">
        <f t="shared" si="7"/>
        <v>0</v>
      </c>
      <c r="M183" s="66">
        <f t="shared" si="5"/>
        <v>0</v>
      </c>
      <c r="N183" s="32">
        <f t="shared" si="6"/>
        <v>0</v>
      </c>
      <c r="O183" s="52">
        <f>'Pay App 12'!O183+'Pay App 12'!P183</f>
        <v>0</v>
      </c>
      <c r="P183" s="45"/>
      <c r="Q183" s="66">
        <f>'Pay App 12'!Q183+N183+P183</f>
        <v>0</v>
      </c>
    </row>
    <row r="184" spans="1:17" ht="21" customHeight="1" x14ac:dyDescent="0.2">
      <c r="A184" s="151" t="s">
        <v>322</v>
      </c>
      <c r="B184" s="151"/>
      <c r="C184" s="151" t="s">
        <v>323</v>
      </c>
      <c r="D184" s="152"/>
      <c r="E184" s="52">
        <f>'Pay App 12'!E184</f>
        <v>0</v>
      </c>
      <c r="F184" s="45"/>
      <c r="G184" s="65">
        <f>'Pay App 12'!G184+F184</f>
        <v>0</v>
      </c>
      <c r="H184" s="188">
        <f>'Pay App 12'!K184</f>
        <v>0</v>
      </c>
      <c r="I184" s="189"/>
      <c r="J184" s="55"/>
      <c r="K184" s="33">
        <f t="shared" si="4"/>
        <v>0</v>
      </c>
      <c r="L184" s="68">
        <f t="shared" si="7"/>
        <v>0</v>
      </c>
      <c r="M184" s="66">
        <f t="shared" si="5"/>
        <v>0</v>
      </c>
      <c r="N184" s="32">
        <f t="shared" si="6"/>
        <v>0</v>
      </c>
      <c r="O184" s="52">
        <f>'Pay App 12'!O184+'Pay App 12'!P184</f>
        <v>0</v>
      </c>
      <c r="P184" s="45"/>
      <c r="Q184" s="66">
        <f>'Pay App 12'!Q184+N184+P184</f>
        <v>0</v>
      </c>
    </row>
    <row r="185" spans="1:17" ht="21" customHeight="1" x14ac:dyDescent="0.2">
      <c r="A185" s="141" t="s">
        <v>324</v>
      </c>
      <c r="B185" s="141"/>
      <c r="C185" s="141" t="s">
        <v>325</v>
      </c>
      <c r="D185" s="142"/>
      <c r="E185" s="52">
        <f>'Pay App 12'!E185</f>
        <v>0</v>
      </c>
      <c r="F185" s="45"/>
      <c r="G185" s="65">
        <f>'Pay App 12'!G185+F185</f>
        <v>0</v>
      </c>
      <c r="H185" s="188">
        <f>'Pay App 12'!K185</f>
        <v>0</v>
      </c>
      <c r="I185" s="189"/>
      <c r="J185" s="55"/>
      <c r="K185" s="33">
        <f t="shared" si="4"/>
        <v>0</v>
      </c>
      <c r="L185" s="68">
        <f t="shared" si="7"/>
        <v>0</v>
      </c>
      <c r="M185" s="66">
        <f t="shared" si="5"/>
        <v>0</v>
      </c>
      <c r="N185" s="32">
        <f t="shared" si="6"/>
        <v>0</v>
      </c>
      <c r="O185" s="52">
        <f>'Pay App 12'!O185+'Pay App 12'!P185</f>
        <v>0</v>
      </c>
      <c r="P185" s="45"/>
      <c r="Q185" s="66">
        <f>'Pay App 12'!Q185+N185+P185</f>
        <v>0</v>
      </c>
    </row>
    <row r="186" spans="1:17" ht="21" customHeight="1" x14ac:dyDescent="0.2">
      <c r="A186" s="141" t="s">
        <v>326</v>
      </c>
      <c r="B186" s="141"/>
      <c r="C186" s="141" t="s">
        <v>327</v>
      </c>
      <c r="D186" s="142"/>
      <c r="E186" s="52">
        <f>'Pay App 12'!E186</f>
        <v>0</v>
      </c>
      <c r="F186" s="45"/>
      <c r="G186" s="65">
        <f>'Pay App 12'!G186+F186</f>
        <v>0</v>
      </c>
      <c r="H186" s="188">
        <f>'Pay App 12'!K186</f>
        <v>0</v>
      </c>
      <c r="I186" s="189"/>
      <c r="J186" s="55"/>
      <c r="K186" s="33">
        <f t="shared" si="4"/>
        <v>0</v>
      </c>
      <c r="L186" s="68">
        <f t="shared" si="7"/>
        <v>0</v>
      </c>
      <c r="M186" s="66">
        <f t="shared" si="5"/>
        <v>0</v>
      </c>
      <c r="N186" s="32">
        <f t="shared" si="6"/>
        <v>0</v>
      </c>
      <c r="O186" s="52">
        <f>'Pay App 12'!O186+'Pay App 12'!P186</f>
        <v>0</v>
      </c>
      <c r="P186" s="45"/>
      <c r="Q186" s="66">
        <f>'Pay App 12'!Q186+N186+P186</f>
        <v>0</v>
      </c>
    </row>
    <row r="187" spans="1:17" ht="21" customHeight="1" x14ac:dyDescent="0.2">
      <c r="A187" s="151" t="s">
        <v>328</v>
      </c>
      <c r="B187" s="151"/>
      <c r="C187" s="151" t="s">
        <v>329</v>
      </c>
      <c r="D187" s="152"/>
      <c r="E187" s="52">
        <f>'Pay App 12'!E187</f>
        <v>0</v>
      </c>
      <c r="F187" s="45"/>
      <c r="G187" s="65">
        <f>'Pay App 12'!G187+F187</f>
        <v>0</v>
      </c>
      <c r="H187" s="188">
        <f>'Pay App 12'!K187</f>
        <v>0</v>
      </c>
      <c r="I187" s="189"/>
      <c r="J187" s="55"/>
      <c r="K187" s="33">
        <f t="shared" si="4"/>
        <v>0</v>
      </c>
      <c r="L187" s="68">
        <f t="shared" si="7"/>
        <v>0</v>
      </c>
      <c r="M187" s="66">
        <f t="shared" si="5"/>
        <v>0</v>
      </c>
      <c r="N187" s="32">
        <f t="shared" si="6"/>
        <v>0</v>
      </c>
      <c r="O187" s="52">
        <f>'Pay App 12'!O187+'Pay App 12'!P187</f>
        <v>0</v>
      </c>
      <c r="P187" s="45"/>
      <c r="Q187" s="66">
        <f>'Pay App 12'!Q187+N187+P187</f>
        <v>0</v>
      </c>
    </row>
    <row r="188" spans="1:17" ht="21" customHeight="1" x14ac:dyDescent="0.2">
      <c r="A188" s="151" t="s">
        <v>330</v>
      </c>
      <c r="B188" s="151"/>
      <c r="C188" s="151" t="s">
        <v>331</v>
      </c>
      <c r="D188" s="152"/>
      <c r="E188" s="52">
        <f>'Pay App 12'!E188</f>
        <v>0</v>
      </c>
      <c r="F188" s="45"/>
      <c r="G188" s="65">
        <f>'Pay App 12'!G188+F188</f>
        <v>0</v>
      </c>
      <c r="H188" s="188">
        <f>'Pay App 12'!K188</f>
        <v>0</v>
      </c>
      <c r="I188" s="189"/>
      <c r="J188" s="55"/>
      <c r="K188" s="33">
        <f t="shared" si="4"/>
        <v>0</v>
      </c>
      <c r="L188" s="68">
        <f t="shared" si="7"/>
        <v>0</v>
      </c>
      <c r="M188" s="66">
        <f t="shared" si="5"/>
        <v>0</v>
      </c>
      <c r="N188" s="32">
        <f t="shared" si="6"/>
        <v>0</v>
      </c>
      <c r="O188" s="52">
        <f>'Pay App 12'!O188+'Pay App 12'!P188</f>
        <v>0</v>
      </c>
      <c r="P188" s="45"/>
      <c r="Q188" s="66">
        <f>'Pay App 12'!Q188+N188+P188</f>
        <v>0</v>
      </c>
    </row>
    <row r="189" spans="1:17" ht="21" customHeight="1" x14ac:dyDescent="0.2">
      <c r="A189" s="151" t="s">
        <v>332</v>
      </c>
      <c r="B189" s="151"/>
      <c r="C189" s="151" t="s">
        <v>333</v>
      </c>
      <c r="D189" s="152"/>
      <c r="E189" s="52">
        <f>'Pay App 12'!E189</f>
        <v>0</v>
      </c>
      <c r="F189" s="45"/>
      <c r="G189" s="65">
        <f>'Pay App 12'!G189+F189</f>
        <v>0</v>
      </c>
      <c r="H189" s="188">
        <f>'Pay App 12'!K189</f>
        <v>0</v>
      </c>
      <c r="I189" s="189"/>
      <c r="J189" s="55"/>
      <c r="K189" s="33">
        <f t="shared" si="4"/>
        <v>0</v>
      </c>
      <c r="L189" s="68">
        <f t="shared" si="7"/>
        <v>0</v>
      </c>
      <c r="M189" s="66">
        <f t="shared" si="5"/>
        <v>0</v>
      </c>
      <c r="N189" s="32">
        <f t="shared" si="6"/>
        <v>0</v>
      </c>
      <c r="O189" s="52">
        <f>'Pay App 12'!O189+'Pay App 12'!P189</f>
        <v>0</v>
      </c>
      <c r="P189" s="45"/>
      <c r="Q189" s="66">
        <f>'Pay App 12'!Q189+N189+P189</f>
        <v>0</v>
      </c>
    </row>
    <row r="190" spans="1:17" ht="21" customHeight="1" x14ac:dyDescent="0.2">
      <c r="A190" s="141" t="s">
        <v>334</v>
      </c>
      <c r="B190" s="141"/>
      <c r="C190" s="141" t="s">
        <v>335</v>
      </c>
      <c r="D190" s="142"/>
      <c r="E190" s="52">
        <f>'Pay App 12'!E190</f>
        <v>0</v>
      </c>
      <c r="F190" s="45"/>
      <c r="G190" s="65">
        <f>'Pay App 12'!G190+F190</f>
        <v>0</v>
      </c>
      <c r="H190" s="188">
        <f>'Pay App 12'!K190</f>
        <v>0</v>
      </c>
      <c r="I190" s="189"/>
      <c r="J190" s="55"/>
      <c r="K190" s="33">
        <f t="shared" si="4"/>
        <v>0</v>
      </c>
      <c r="L190" s="68">
        <f t="shared" si="7"/>
        <v>0</v>
      </c>
      <c r="M190" s="66">
        <f t="shared" si="5"/>
        <v>0</v>
      </c>
      <c r="N190" s="32">
        <f t="shared" si="6"/>
        <v>0</v>
      </c>
      <c r="O190" s="52">
        <f>'Pay App 12'!O190+'Pay App 12'!P190</f>
        <v>0</v>
      </c>
      <c r="P190" s="45"/>
      <c r="Q190" s="66">
        <f>'Pay App 12'!Q190+N190+P190</f>
        <v>0</v>
      </c>
    </row>
    <row r="191" spans="1:17" ht="21" customHeight="1" x14ac:dyDescent="0.2">
      <c r="A191" s="149" t="s">
        <v>336</v>
      </c>
      <c r="B191" s="149"/>
      <c r="C191" s="149" t="s">
        <v>337</v>
      </c>
      <c r="D191" s="150"/>
      <c r="E191" s="52">
        <f>'Pay App 12'!E191</f>
        <v>0</v>
      </c>
      <c r="F191" s="45"/>
      <c r="G191" s="65">
        <f>'Pay App 12'!G191+F191</f>
        <v>0</v>
      </c>
      <c r="H191" s="188">
        <f>'Pay App 12'!K191</f>
        <v>0</v>
      </c>
      <c r="I191" s="189"/>
      <c r="J191" s="55"/>
      <c r="K191" s="33">
        <f t="shared" si="4"/>
        <v>0</v>
      </c>
      <c r="L191" s="68">
        <f t="shared" si="7"/>
        <v>0</v>
      </c>
      <c r="M191" s="66">
        <f t="shared" si="5"/>
        <v>0</v>
      </c>
      <c r="N191" s="32">
        <f t="shared" si="6"/>
        <v>0</v>
      </c>
      <c r="O191" s="52">
        <f>'Pay App 12'!O191+'Pay App 12'!P191</f>
        <v>0</v>
      </c>
      <c r="P191" s="45"/>
      <c r="Q191" s="66">
        <f>'Pay App 12'!Q191+N191+P191</f>
        <v>0</v>
      </c>
    </row>
    <row r="192" spans="1:17" ht="21" customHeight="1" x14ac:dyDescent="0.2">
      <c r="A192" s="149" t="s">
        <v>338</v>
      </c>
      <c r="B192" s="149"/>
      <c r="C192" s="151" t="s">
        <v>339</v>
      </c>
      <c r="D192" s="152"/>
      <c r="E192" s="52">
        <f>'Pay App 12'!E192</f>
        <v>0</v>
      </c>
      <c r="F192" s="45"/>
      <c r="G192" s="65">
        <f>'Pay App 12'!G192+F192</f>
        <v>0</v>
      </c>
      <c r="H192" s="188">
        <f>'Pay App 12'!K192</f>
        <v>0</v>
      </c>
      <c r="I192" s="189"/>
      <c r="J192" s="55"/>
      <c r="K192" s="33">
        <f t="shared" si="4"/>
        <v>0</v>
      </c>
      <c r="L192" s="68">
        <f t="shared" si="7"/>
        <v>0</v>
      </c>
      <c r="M192" s="66">
        <f t="shared" si="5"/>
        <v>0</v>
      </c>
      <c r="N192" s="32">
        <f t="shared" si="6"/>
        <v>0</v>
      </c>
      <c r="O192" s="52">
        <f>'Pay App 12'!O192+'Pay App 12'!P192</f>
        <v>0</v>
      </c>
      <c r="P192" s="45"/>
      <c r="Q192" s="66">
        <f>'Pay App 12'!Q192+N192+P192</f>
        <v>0</v>
      </c>
    </row>
    <row r="193" spans="1:17" ht="21" customHeight="1" x14ac:dyDescent="0.2">
      <c r="A193" s="141" t="s">
        <v>340</v>
      </c>
      <c r="B193" s="141"/>
      <c r="C193" s="141" t="s">
        <v>341</v>
      </c>
      <c r="D193" s="142"/>
      <c r="E193" s="52">
        <f>'Pay App 12'!E193</f>
        <v>0</v>
      </c>
      <c r="F193" s="45"/>
      <c r="G193" s="65">
        <f>'Pay App 12'!G193+F193</f>
        <v>0</v>
      </c>
      <c r="H193" s="188">
        <f>'Pay App 12'!K193</f>
        <v>0</v>
      </c>
      <c r="I193" s="189"/>
      <c r="J193" s="55"/>
      <c r="K193" s="33">
        <f t="shared" si="4"/>
        <v>0</v>
      </c>
      <c r="L193" s="68">
        <f t="shared" si="7"/>
        <v>0</v>
      </c>
      <c r="M193" s="66">
        <f t="shared" si="5"/>
        <v>0</v>
      </c>
      <c r="N193" s="32">
        <f t="shared" si="6"/>
        <v>0</v>
      </c>
      <c r="O193" s="52">
        <f>'Pay App 12'!O193+'Pay App 12'!P193</f>
        <v>0</v>
      </c>
      <c r="P193" s="45"/>
      <c r="Q193" s="66">
        <f>'Pay App 12'!Q193+N193+P193</f>
        <v>0</v>
      </c>
    </row>
    <row r="194" spans="1:17" ht="21" customHeight="1" x14ac:dyDescent="0.2">
      <c r="A194" s="149" t="s">
        <v>342</v>
      </c>
      <c r="B194" s="149"/>
      <c r="C194" s="149" t="s">
        <v>343</v>
      </c>
      <c r="D194" s="150"/>
      <c r="E194" s="52">
        <f>'Pay App 12'!E194</f>
        <v>0</v>
      </c>
      <c r="F194" s="45"/>
      <c r="G194" s="65">
        <f>'Pay App 12'!G194+F194</f>
        <v>0</v>
      </c>
      <c r="H194" s="188">
        <f>'Pay App 12'!K194</f>
        <v>0</v>
      </c>
      <c r="I194" s="189"/>
      <c r="J194" s="55"/>
      <c r="K194" s="33">
        <f t="shared" si="4"/>
        <v>0</v>
      </c>
      <c r="L194" s="68">
        <f t="shared" si="7"/>
        <v>0</v>
      </c>
      <c r="M194" s="66">
        <f t="shared" si="5"/>
        <v>0</v>
      </c>
      <c r="N194" s="32">
        <f t="shared" si="6"/>
        <v>0</v>
      </c>
      <c r="O194" s="52">
        <f>'Pay App 12'!O194+'Pay App 12'!P194</f>
        <v>0</v>
      </c>
      <c r="P194" s="45"/>
      <c r="Q194" s="66">
        <f>'Pay App 12'!Q194+N194+P194</f>
        <v>0</v>
      </c>
    </row>
    <row r="195" spans="1:17" ht="21" customHeight="1" x14ac:dyDescent="0.2">
      <c r="A195" s="149" t="s">
        <v>344</v>
      </c>
      <c r="B195" s="149"/>
      <c r="C195" s="151" t="s">
        <v>345</v>
      </c>
      <c r="D195" s="152"/>
      <c r="E195" s="52">
        <f>'Pay App 12'!E195</f>
        <v>0</v>
      </c>
      <c r="F195" s="45"/>
      <c r="G195" s="65">
        <f>'Pay App 12'!G195+F195</f>
        <v>0</v>
      </c>
      <c r="H195" s="188">
        <f>'Pay App 12'!K195</f>
        <v>0</v>
      </c>
      <c r="I195" s="189"/>
      <c r="J195" s="55"/>
      <c r="K195" s="33">
        <f t="shared" si="4"/>
        <v>0</v>
      </c>
      <c r="L195" s="68">
        <f t="shared" si="7"/>
        <v>0</v>
      </c>
      <c r="M195" s="66">
        <f t="shared" si="5"/>
        <v>0</v>
      </c>
      <c r="N195" s="32">
        <f t="shared" si="6"/>
        <v>0</v>
      </c>
      <c r="O195" s="52">
        <f>'Pay App 12'!O195+'Pay App 12'!P195</f>
        <v>0</v>
      </c>
      <c r="P195" s="45"/>
      <c r="Q195" s="66">
        <f>'Pay App 12'!Q195+N195+P195</f>
        <v>0</v>
      </c>
    </row>
    <row r="196" spans="1:17" ht="21" customHeight="1" x14ac:dyDescent="0.2">
      <c r="A196" s="149" t="s">
        <v>346</v>
      </c>
      <c r="B196" s="149"/>
      <c r="C196" s="149" t="s">
        <v>347</v>
      </c>
      <c r="D196" s="150"/>
      <c r="E196" s="52">
        <f>'Pay App 12'!E196</f>
        <v>0</v>
      </c>
      <c r="F196" s="45"/>
      <c r="G196" s="65">
        <f>'Pay App 12'!G196+F196</f>
        <v>0</v>
      </c>
      <c r="H196" s="188">
        <f>'Pay App 12'!K196</f>
        <v>0</v>
      </c>
      <c r="I196" s="189"/>
      <c r="J196" s="55"/>
      <c r="K196" s="33">
        <f t="shared" si="4"/>
        <v>0</v>
      </c>
      <c r="L196" s="68">
        <f t="shared" si="7"/>
        <v>0</v>
      </c>
      <c r="M196" s="66">
        <f t="shared" si="5"/>
        <v>0</v>
      </c>
      <c r="N196" s="32">
        <f t="shared" si="6"/>
        <v>0</v>
      </c>
      <c r="O196" s="52">
        <f>'Pay App 12'!O196+'Pay App 12'!P196</f>
        <v>0</v>
      </c>
      <c r="P196" s="45"/>
      <c r="Q196" s="66">
        <f>'Pay App 12'!Q196+N196+P196</f>
        <v>0</v>
      </c>
    </row>
    <row r="197" spans="1:17" ht="21" customHeight="1" x14ac:dyDescent="0.2">
      <c r="A197" s="149" t="s">
        <v>348</v>
      </c>
      <c r="B197" s="149"/>
      <c r="C197" s="149" t="s">
        <v>349</v>
      </c>
      <c r="D197" s="150"/>
      <c r="E197" s="52">
        <f>'Pay App 12'!E197</f>
        <v>0</v>
      </c>
      <c r="F197" s="45"/>
      <c r="G197" s="65">
        <f>'Pay App 12'!G197+F197</f>
        <v>0</v>
      </c>
      <c r="H197" s="188">
        <f>'Pay App 12'!K197</f>
        <v>0</v>
      </c>
      <c r="I197" s="189"/>
      <c r="J197" s="55"/>
      <c r="K197" s="33">
        <f t="shared" si="4"/>
        <v>0</v>
      </c>
      <c r="L197" s="68">
        <f t="shared" si="7"/>
        <v>0</v>
      </c>
      <c r="M197" s="66">
        <f t="shared" si="5"/>
        <v>0</v>
      </c>
      <c r="N197" s="32">
        <f t="shared" si="6"/>
        <v>0</v>
      </c>
      <c r="O197" s="52">
        <f>'Pay App 12'!O197+'Pay App 12'!P197</f>
        <v>0</v>
      </c>
      <c r="P197" s="45"/>
      <c r="Q197" s="66">
        <f>'Pay App 12'!Q197+N197+P197</f>
        <v>0</v>
      </c>
    </row>
    <row r="198" spans="1:17" ht="21" customHeight="1" x14ac:dyDescent="0.2">
      <c r="A198" s="149" t="s">
        <v>350</v>
      </c>
      <c r="B198" s="149"/>
      <c r="C198" s="151" t="s">
        <v>305</v>
      </c>
      <c r="D198" s="152"/>
      <c r="E198" s="52">
        <f>'Pay App 12'!E198</f>
        <v>0</v>
      </c>
      <c r="F198" s="45"/>
      <c r="G198" s="65">
        <f>'Pay App 12'!G198+F198</f>
        <v>0</v>
      </c>
      <c r="H198" s="188">
        <f>'Pay App 12'!K198</f>
        <v>0</v>
      </c>
      <c r="I198" s="189"/>
      <c r="J198" s="55"/>
      <c r="K198" s="33">
        <f t="shared" si="4"/>
        <v>0</v>
      </c>
      <c r="L198" s="68">
        <f t="shared" si="7"/>
        <v>0</v>
      </c>
      <c r="M198" s="66">
        <f t="shared" si="5"/>
        <v>0</v>
      </c>
      <c r="N198" s="32">
        <f t="shared" si="6"/>
        <v>0</v>
      </c>
      <c r="O198" s="52">
        <f>'Pay App 12'!O198+'Pay App 12'!P198</f>
        <v>0</v>
      </c>
      <c r="P198" s="45"/>
      <c r="Q198" s="66">
        <f>'Pay App 12'!Q198+N198+P198</f>
        <v>0</v>
      </c>
    </row>
    <row r="199" spans="1:17" ht="21" customHeight="1" x14ac:dyDescent="0.2">
      <c r="A199" s="141" t="s">
        <v>351</v>
      </c>
      <c r="B199" s="141"/>
      <c r="C199" s="141" t="s">
        <v>352</v>
      </c>
      <c r="D199" s="142"/>
      <c r="E199" s="52">
        <f>'Pay App 12'!E199</f>
        <v>0</v>
      </c>
      <c r="F199" s="45"/>
      <c r="G199" s="65">
        <f>'Pay App 12'!G199+F199</f>
        <v>0</v>
      </c>
      <c r="H199" s="188">
        <f>'Pay App 12'!K199</f>
        <v>0</v>
      </c>
      <c r="I199" s="189"/>
      <c r="J199" s="55"/>
      <c r="K199" s="33">
        <f t="shared" si="4"/>
        <v>0</v>
      </c>
      <c r="L199" s="68">
        <f t="shared" si="7"/>
        <v>0</v>
      </c>
      <c r="M199" s="66">
        <f t="shared" si="5"/>
        <v>0</v>
      </c>
      <c r="N199" s="32">
        <f t="shared" si="6"/>
        <v>0</v>
      </c>
      <c r="O199" s="52">
        <f>'Pay App 12'!O199+'Pay App 12'!P199</f>
        <v>0</v>
      </c>
      <c r="P199" s="45"/>
      <c r="Q199" s="66">
        <f>'Pay App 12'!Q199+N199+P199</f>
        <v>0</v>
      </c>
    </row>
    <row r="200" spans="1:17" ht="21" customHeight="1" x14ac:dyDescent="0.2">
      <c r="A200" s="149" t="s">
        <v>353</v>
      </c>
      <c r="B200" s="149"/>
      <c r="C200" s="149" t="s">
        <v>354</v>
      </c>
      <c r="D200" s="150"/>
      <c r="E200" s="52">
        <f>'Pay App 12'!E200</f>
        <v>0</v>
      </c>
      <c r="F200" s="45"/>
      <c r="G200" s="65">
        <f>'Pay App 12'!G200+F200</f>
        <v>0</v>
      </c>
      <c r="H200" s="188">
        <f>'Pay App 12'!K200</f>
        <v>0</v>
      </c>
      <c r="I200" s="189"/>
      <c r="J200" s="55"/>
      <c r="K200" s="33">
        <f t="shared" si="4"/>
        <v>0</v>
      </c>
      <c r="L200" s="68">
        <f t="shared" si="7"/>
        <v>0</v>
      </c>
      <c r="M200" s="66">
        <f t="shared" si="5"/>
        <v>0</v>
      </c>
      <c r="N200" s="32">
        <f t="shared" si="6"/>
        <v>0</v>
      </c>
      <c r="O200" s="52">
        <f>'Pay App 12'!O200+'Pay App 12'!P200</f>
        <v>0</v>
      </c>
      <c r="P200" s="45"/>
      <c r="Q200" s="66">
        <f>'Pay App 12'!Q200+N200+P200</f>
        <v>0</v>
      </c>
    </row>
    <row r="201" spans="1:17" ht="21" customHeight="1" x14ac:dyDescent="0.2">
      <c r="A201" s="149" t="s">
        <v>355</v>
      </c>
      <c r="B201" s="149"/>
      <c r="C201" s="149" t="s">
        <v>356</v>
      </c>
      <c r="D201" s="150"/>
      <c r="E201" s="52">
        <f>'Pay App 12'!E201</f>
        <v>0</v>
      </c>
      <c r="F201" s="45"/>
      <c r="G201" s="65">
        <f>'Pay App 12'!G201+F201</f>
        <v>0</v>
      </c>
      <c r="H201" s="188">
        <f>'Pay App 12'!K201</f>
        <v>0</v>
      </c>
      <c r="I201" s="189"/>
      <c r="J201" s="55"/>
      <c r="K201" s="33">
        <f t="shared" si="4"/>
        <v>0</v>
      </c>
      <c r="L201" s="68">
        <f t="shared" si="7"/>
        <v>0</v>
      </c>
      <c r="M201" s="66">
        <f t="shared" si="5"/>
        <v>0</v>
      </c>
      <c r="N201" s="32">
        <f t="shared" si="6"/>
        <v>0</v>
      </c>
      <c r="O201" s="52">
        <f>'Pay App 12'!O201+'Pay App 12'!P201</f>
        <v>0</v>
      </c>
      <c r="P201" s="45"/>
      <c r="Q201" s="66">
        <f>'Pay App 12'!Q201+N201+P201</f>
        <v>0</v>
      </c>
    </row>
    <row r="202" spans="1:17" ht="21" customHeight="1" x14ac:dyDescent="0.2">
      <c r="A202" s="149" t="s">
        <v>357</v>
      </c>
      <c r="B202" s="149"/>
      <c r="C202" s="151" t="s">
        <v>358</v>
      </c>
      <c r="D202" s="152"/>
      <c r="E202" s="52">
        <f>'Pay App 12'!E202</f>
        <v>0</v>
      </c>
      <c r="F202" s="45"/>
      <c r="G202" s="65">
        <f>'Pay App 12'!G202+F202</f>
        <v>0</v>
      </c>
      <c r="H202" s="188">
        <f>'Pay App 12'!K202</f>
        <v>0</v>
      </c>
      <c r="I202" s="189"/>
      <c r="J202" s="55"/>
      <c r="K202" s="33">
        <f t="shared" si="4"/>
        <v>0</v>
      </c>
      <c r="L202" s="68">
        <f t="shared" si="7"/>
        <v>0</v>
      </c>
      <c r="M202" s="66">
        <f t="shared" si="5"/>
        <v>0</v>
      </c>
      <c r="N202" s="32">
        <f t="shared" si="6"/>
        <v>0</v>
      </c>
      <c r="O202" s="52">
        <f>'Pay App 12'!O202+'Pay App 12'!P202</f>
        <v>0</v>
      </c>
      <c r="P202" s="45"/>
      <c r="Q202" s="66">
        <f>'Pay App 12'!Q202+N202+P202</f>
        <v>0</v>
      </c>
    </row>
    <row r="203" spans="1:17" ht="21" customHeight="1" x14ac:dyDescent="0.2">
      <c r="A203" s="149" t="s">
        <v>359</v>
      </c>
      <c r="B203" s="149"/>
      <c r="C203" s="151" t="s">
        <v>360</v>
      </c>
      <c r="D203" s="152"/>
      <c r="E203" s="52">
        <f>'Pay App 12'!E203</f>
        <v>0</v>
      </c>
      <c r="F203" s="45"/>
      <c r="G203" s="65">
        <f>'Pay App 12'!G203+F203</f>
        <v>0</v>
      </c>
      <c r="H203" s="188">
        <f>'Pay App 12'!K203</f>
        <v>0</v>
      </c>
      <c r="I203" s="189"/>
      <c r="J203" s="55"/>
      <c r="K203" s="33">
        <f t="shared" si="4"/>
        <v>0</v>
      </c>
      <c r="L203" s="68">
        <f t="shared" si="7"/>
        <v>0</v>
      </c>
      <c r="M203" s="66">
        <f t="shared" si="5"/>
        <v>0</v>
      </c>
      <c r="N203" s="32">
        <f t="shared" si="6"/>
        <v>0</v>
      </c>
      <c r="O203" s="52">
        <f>'Pay App 12'!O203+'Pay App 12'!P203</f>
        <v>0</v>
      </c>
      <c r="P203" s="45"/>
      <c r="Q203" s="66">
        <f>'Pay App 12'!Q203+N203+P203</f>
        <v>0</v>
      </c>
    </row>
    <row r="204" spans="1:17" ht="21" customHeight="1" x14ac:dyDescent="0.2">
      <c r="A204" s="149" t="s">
        <v>361</v>
      </c>
      <c r="B204" s="149"/>
      <c r="C204" s="149" t="s">
        <v>362</v>
      </c>
      <c r="D204" s="150"/>
      <c r="E204" s="52">
        <f>'Pay App 12'!E204</f>
        <v>0</v>
      </c>
      <c r="F204" s="45"/>
      <c r="G204" s="65">
        <f>'Pay App 12'!G204+F204</f>
        <v>0</v>
      </c>
      <c r="H204" s="188">
        <f>'Pay App 12'!K204</f>
        <v>0</v>
      </c>
      <c r="I204" s="189"/>
      <c r="J204" s="55"/>
      <c r="K204" s="33">
        <f t="shared" si="4"/>
        <v>0</v>
      </c>
      <c r="L204" s="68">
        <f t="shared" si="7"/>
        <v>0</v>
      </c>
      <c r="M204" s="66">
        <f t="shared" si="5"/>
        <v>0</v>
      </c>
      <c r="N204" s="32">
        <f t="shared" si="6"/>
        <v>0</v>
      </c>
      <c r="O204" s="52">
        <f>'Pay App 12'!O204+'Pay App 12'!P204</f>
        <v>0</v>
      </c>
      <c r="P204" s="45"/>
      <c r="Q204" s="66">
        <f>'Pay App 12'!Q204+N204+P204</f>
        <v>0</v>
      </c>
    </row>
    <row r="205" spans="1:17" ht="21" customHeight="1" x14ac:dyDescent="0.2">
      <c r="A205" s="149" t="s">
        <v>363</v>
      </c>
      <c r="B205" s="149"/>
      <c r="C205" s="151" t="s">
        <v>364</v>
      </c>
      <c r="D205" s="152"/>
      <c r="E205" s="52">
        <f>'Pay App 12'!E205</f>
        <v>0</v>
      </c>
      <c r="F205" s="45"/>
      <c r="G205" s="65">
        <f>'Pay App 12'!G205+F205</f>
        <v>0</v>
      </c>
      <c r="H205" s="188">
        <f>'Pay App 12'!K205</f>
        <v>0</v>
      </c>
      <c r="I205" s="189"/>
      <c r="J205" s="55"/>
      <c r="K205" s="33">
        <f t="shared" si="4"/>
        <v>0</v>
      </c>
      <c r="L205" s="68">
        <f t="shared" si="7"/>
        <v>0</v>
      </c>
      <c r="M205" s="66">
        <f t="shared" si="5"/>
        <v>0</v>
      </c>
      <c r="N205" s="32">
        <f t="shared" si="6"/>
        <v>0</v>
      </c>
      <c r="O205" s="52">
        <f>'Pay App 12'!O205+'Pay App 12'!P205</f>
        <v>0</v>
      </c>
      <c r="P205" s="45"/>
      <c r="Q205" s="66">
        <f>'Pay App 12'!Q205+N205+P205</f>
        <v>0</v>
      </c>
    </row>
    <row r="206" spans="1:17" ht="21" customHeight="1" x14ac:dyDescent="0.2">
      <c r="A206" s="141" t="s">
        <v>365</v>
      </c>
      <c r="B206" s="141"/>
      <c r="C206" s="141" t="s">
        <v>366</v>
      </c>
      <c r="D206" s="142"/>
      <c r="E206" s="52">
        <f>'Pay App 12'!E206</f>
        <v>0</v>
      </c>
      <c r="F206" s="45"/>
      <c r="G206" s="65">
        <f>'Pay App 12'!G206+F206</f>
        <v>0</v>
      </c>
      <c r="H206" s="188">
        <f>'Pay App 12'!K206</f>
        <v>0</v>
      </c>
      <c r="I206" s="189"/>
      <c r="J206" s="55"/>
      <c r="K206" s="33">
        <f t="shared" si="4"/>
        <v>0</v>
      </c>
      <c r="L206" s="68">
        <f t="shared" si="7"/>
        <v>0</v>
      </c>
      <c r="M206" s="66">
        <f t="shared" si="5"/>
        <v>0</v>
      </c>
      <c r="N206" s="32">
        <f t="shared" si="6"/>
        <v>0</v>
      </c>
      <c r="O206" s="52">
        <f>'Pay App 12'!O206+'Pay App 12'!P206</f>
        <v>0</v>
      </c>
      <c r="P206" s="45"/>
      <c r="Q206" s="66">
        <f>'Pay App 12'!Q206+N206+P206</f>
        <v>0</v>
      </c>
    </row>
    <row r="207" spans="1:17" ht="21" customHeight="1" x14ac:dyDescent="0.2">
      <c r="A207" s="149" t="s">
        <v>367</v>
      </c>
      <c r="B207" s="149"/>
      <c r="C207" s="149" t="s">
        <v>368</v>
      </c>
      <c r="D207" s="150"/>
      <c r="E207" s="52">
        <f>'Pay App 12'!E207</f>
        <v>0</v>
      </c>
      <c r="F207" s="45"/>
      <c r="G207" s="65">
        <f>'Pay App 12'!G207+F207</f>
        <v>0</v>
      </c>
      <c r="H207" s="188">
        <f>'Pay App 12'!K207</f>
        <v>0</v>
      </c>
      <c r="I207" s="189"/>
      <c r="J207" s="55"/>
      <c r="K207" s="33">
        <f t="shared" si="4"/>
        <v>0</v>
      </c>
      <c r="L207" s="68">
        <f t="shared" si="7"/>
        <v>0</v>
      </c>
      <c r="M207" s="66">
        <f t="shared" si="5"/>
        <v>0</v>
      </c>
      <c r="N207" s="32">
        <f t="shared" si="6"/>
        <v>0</v>
      </c>
      <c r="O207" s="52">
        <f>'Pay App 12'!O207+'Pay App 12'!P207</f>
        <v>0</v>
      </c>
      <c r="P207" s="45"/>
      <c r="Q207" s="66">
        <f>'Pay App 12'!Q207+N207+P207</f>
        <v>0</v>
      </c>
    </row>
    <row r="208" spans="1:17" ht="21" customHeight="1" x14ac:dyDescent="0.2">
      <c r="A208" s="141" t="s">
        <v>369</v>
      </c>
      <c r="B208" s="141"/>
      <c r="C208" s="141" t="s">
        <v>370</v>
      </c>
      <c r="D208" s="142"/>
      <c r="E208" s="52">
        <f>'Pay App 12'!E208</f>
        <v>0</v>
      </c>
      <c r="F208" s="45"/>
      <c r="G208" s="65">
        <f>'Pay App 12'!G208+F208</f>
        <v>0</v>
      </c>
      <c r="H208" s="188">
        <f>'Pay App 12'!K208</f>
        <v>0</v>
      </c>
      <c r="I208" s="189"/>
      <c r="J208" s="55"/>
      <c r="K208" s="33">
        <f t="shared" si="4"/>
        <v>0</v>
      </c>
      <c r="L208" s="68">
        <f t="shared" si="7"/>
        <v>0</v>
      </c>
      <c r="M208" s="66">
        <f t="shared" si="5"/>
        <v>0</v>
      </c>
      <c r="N208" s="32">
        <f t="shared" si="6"/>
        <v>0</v>
      </c>
      <c r="O208" s="52">
        <f>'Pay App 12'!O208+'Pay App 12'!P208</f>
        <v>0</v>
      </c>
      <c r="P208" s="45"/>
      <c r="Q208" s="66">
        <f>'Pay App 12'!Q208+N208+P208</f>
        <v>0</v>
      </c>
    </row>
    <row r="209" spans="1:17" ht="21" customHeight="1" x14ac:dyDescent="0.2">
      <c r="A209" s="149" t="s">
        <v>371</v>
      </c>
      <c r="B209" s="149"/>
      <c r="C209" s="149" t="s">
        <v>372</v>
      </c>
      <c r="D209" s="150"/>
      <c r="E209" s="52">
        <f>'Pay App 12'!E209</f>
        <v>0</v>
      </c>
      <c r="F209" s="45"/>
      <c r="G209" s="65">
        <f>'Pay App 12'!G209+F209</f>
        <v>0</v>
      </c>
      <c r="H209" s="188">
        <f>'Pay App 12'!K209</f>
        <v>0</v>
      </c>
      <c r="I209" s="189"/>
      <c r="J209" s="55"/>
      <c r="K209" s="33">
        <f t="shared" si="4"/>
        <v>0</v>
      </c>
      <c r="L209" s="68">
        <f t="shared" si="7"/>
        <v>0</v>
      </c>
      <c r="M209" s="66">
        <f t="shared" si="5"/>
        <v>0</v>
      </c>
      <c r="N209" s="32">
        <f t="shared" si="6"/>
        <v>0</v>
      </c>
      <c r="O209" s="52">
        <f>'Pay App 12'!O209+'Pay App 12'!P209</f>
        <v>0</v>
      </c>
      <c r="P209" s="45"/>
      <c r="Q209" s="66">
        <f>'Pay App 12'!Q209+N209+P209</f>
        <v>0</v>
      </c>
    </row>
    <row r="210" spans="1:17" ht="21" customHeight="1" x14ac:dyDescent="0.2">
      <c r="A210" s="149" t="s">
        <v>373</v>
      </c>
      <c r="B210" s="149"/>
      <c r="C210" s="151" t="s">
        <v>374</v>
      </c>
      <c r="D210" s="152"/>
      <c r="E210" s="52">
        <f>'Pay App 12'!E210</f>
        <v>0</v>
      </c>
      <c r="F210" s="45"/>
      <c r="G210" s="65">
        <f>'Pay App 12'!G210+F210</f>
        <v>0</v>
      </c>
      <c r="H210" s="188">
        <f>'Pay App 12'!K210</f>
        <v>0</v>
      </c>
      <c r="I210" s="189"/>
      <c r="J210" s="55"/>
      <c r="K210" s="33">
        <f t="shared" si="4"/>
        <v>0</v>
      </c>
      <c r="L210" s="68">
        <f t="shared" si="7"/>
        <v>0</v>
      </c>
      <c r="M210" s="66">
        <f t="shared" si="5"/>
        <v>0</v>
      </c>
      <c r="N210" s="32">
        <f t="shared" si="6"/>
        <v>0</v>
      </c>
      <c r="O210" s="52">
        <f>'Pay App 12'!O210+'Pay App 12'!P210</f>
        <v>0</v>
      </c>
      <c r="P210" s="45"/>
      <c r="Q210" s="66">
        <f>'Pay App 12'!Q210+N210+P210</f>
        <v>0</v>
      </c>
    </row>
    <row r="211" spans="1:17" ht="21" customHeight="1" x14ac:dyDescent="0.2">
      <c r="A211" s="149" t="s">
        <v>375</v>
      </c>
      <c r="B211" s="149"/>
      <c r="C211" s="149" t="s">
        <v>376</v>
      </c>
      <c r="D211" s="150"/>
      <c r="E211" s="52">
        <f>'Pay App 12'!E211</f>
        <v>0</v>
      </c>
      <c r="F211" s="45"/>
      <c r="G211" s="65">
        <f>'Pay App 12'!G211+F211</f>
        <v>0</v>
      </c>
      <c r="H211" s="188">
        <f>'Pay App 12'!K211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12'!O211+'Pay App 12'!P211</f>
        <v>0</v>
      </c>
      <c r="P211" s="45"/>
      <c r="Q211" s="66">
        <f>'Pay App 12'!Q211+N211+P211</f>
        <v>0</v>
      </c>
    </row>
    <row r="212" spans="1:17" ht="21" customHeight="1" x14ac:dyDescent="0.2">
      <c r="A212" s="149" t="s">
        <v>377</v>
      </c>
      <c r="B212" s="149"/>
      <c r="C212" s="151" t="s">
        <v>378</v>
      </c>
      <c r="D212" s="152"/>
      <c r="E212" s="52">
        <f>'Pay App 12'!E212</f>
        <v>0</v>
      </c>
      <c r="F212" s="45"/>
      <c r="G212" s="65">
        <f>'Pay App 12'!G212+F212</f>
        <v>0</v>
      </c>
      <c r="H212" s="188">
        <f>'Pay App 12'!K212</f>
        <v>0</v>
      </c>
      <c r="I212" s="189"/>
      <c r="J212" s="55"/>
      <c r="K212" s="33">
        <f t="shared" si="8"/>
        <v>0</v>
      </c>
      <c r="L212" s="68">
        <f t="shared" ref="L212:L241" si="11">IF(ISERROR(K212/G212),0,K212/G212)</f>
        <v>0</v>
      </c>
      <c r="M212" s="66">
        <f t="shared" si="9"/>
        <v>0</v>
      </c>
      <c r="N212" s="32">
        <f t="shared" si="10"/>
        <v>0</v>
      </c>
      <c r="O212" s="52">
        <f>'Pay App 12'!O212+'Pay App 12'!P212</f>
        <v>0</v>
      </c>
      <c r="P212" s="45"/>
      <c r="Q212" s="66">
        <f>'Pay App 12'!Q212+N212+P212</f>
        <v>0</v>
      </c>
    </row>
    <row r="213" spans="1:17" ht="21" customHeight="1" x14ac:dyDescent="0.2">
      <c r="A213" s="141" t="s">
        <v>379</v>
      </c>
      <c r="B213" s="141"/>
      <c r="C213" s="141" t="s">
        <v>380</v>
      </c>
      <c r="D213" s="142"/>
      <c r="E213" s="52">
        <f>'Pay App 12'!E213</f>
        <v>0</v>
      </c>
      <c r="F213" s="45"/>
      <c r="G213" s="65">
        <f>'Pay App 12'!G213+F213</f>
        <v>0</v>
      </c>
      <c r="H213" s="188">
        <f>'Pay App 12'!K213</f>
        <v>0</v>
      </c>
      <c r="I213" s="189"/>
      <c r="J213" s="55"/>
      <c r="K213" s="33">
        <f t="shared" si="8"/>
        <v>0</v>
      </c>
      <c r="L213" s="68">
        <f t="shared" si="11"/>
        <v>0</v>
      </c>
      <c r="M213" s="66">
        <f t="shared" si="9"/>
        <v>0</v>
      </c>
      <c r="N213" s="32">
        <f t="shared" si="10"/>
        <v>0</v>
      </c>
      <c r="O213" s="52">
        <f>'Pay App 12'!O213+'Pay App 12'!P213</f>
        <v>0</v>
      </c>
      <c r="P213" s="45"/>
      <c r="Q213" s="66">
        <f>'Pay App 12'!Q213+N213+P213</f>
        <v>0</v>
      </c>
    </row>
    <row r="214" spans="1:17" ht="21" customHeight="1" x14ac:dyDescent="0.2">
      <c r="A214" s="149" t="s">
        <v>381</v>
      </c>
      <c r="B214" s="149"/>
      <c r="C214" s="151" t="s">
        <v>382</v>
      </c>
      <c r="D214" s="152"/>
      <c r="E214" s="52">
        <f>'Pay App 12'!E214</f>
        <v>0</v>
      </c>
      <c r="F214" s="45"/>
      <c r="G214" s="65">
        <f>'Pay App 12'!G214+F214</f>
        <v>0</v>
      </c>
      <c r="H214" s="188">
        <f>'Pay App 12'!K214</f>
        <v>0</v>
      </c>
      <c r="I214" s="189"/>
      <c r="J214" s="55"/>
      <c r="K214" s="33">
        <f t="shared" si="8"/>
        <v>0</v>
      </c>
      <c r="L214" s="68">
        <f t="shared" si="11"/>
        <v>0</v>
      </c>
      <c r="M214" s="66">
        <f t="shared" si="9"/>
        <v>0</v>
      </c>
      <c r="N214" s="32">
        <f t="shared" si="10"/>
        <v>0</v>
      </c>
      <c r="O214" s="52">
        <f>'Pay App 12'!O214+'Pay App 12'!P214</f>
        <v>0</v>
      </c>
      <c r="P214" s="45"/>
      <c r="Q214" s="66">
        <f>'Pay App 12'!Q214+N214+P214</f>
        <v>0</v>
      </c>
    </row>
    <row r="215" spans="1:17" ht="21" customHeight="1" x14ac:dyDescent="0.2">
      <c r="A215" s="149" t="s">
        <v>383</v>
      </c>
      <c r="B215" s="149"/>
      <c r="C215" s="149" t="s">
        <v>384</v>
      </c>
      <c r="D215" s="150"/>
      <c r="E215" s="52">
        <f>'Pay App 12'!E215</f>
        <v>0</v>
      </c>
      <c r="F215" s="45"/>
      <c r="G215" s="65">
        <f>'Pay App 12'!G215+F215</f>
        <v>0</v>
      </c>
      <c r="H215" s="188">
        <f>'Pay App 12'!K215</f>
        <v>0</v>
      </c>
      <c r="I215" s="189"/>
      <c r="J215" s="55"/>
      <c r="K215" s="33">
        <f t="shared" si="8"/>
        <v>0</v>
      </c>
      <c r="L215" s="68">
        <f t="shared" si="11"/>
        <v>0</v>
      </c>
      <c r="M215" s="66">
        <f t="shared" si="9"/>
        <v>0</v>
      </c>
      <c r="N215" s="32">
        <f t="shared" si="10"/>
        <v>0</v>
      </c>
      <c r="O215" s="52">
        <f>'Pay App 12'!O215+'Pay App 12'!P215</f>
        <v>0</v>
      </c>
      <c r="P215" s="45"/>
      <c r="Q215" s="66">
        <f>'Pay App 12'!Q215+N215+P215</f>
        <v>0</v>
      </c>
    </row>
    <row r="216" spans="1:17" ht="21" customHeight="1" x14ac:dyDescent="0.2">
      <c r="A216" s="149" t="s">
        <v>385</v>
      </c>
      <c r="B216" s="149"/>
      <c r="C216" s="149" t="s">
        <v>386</v>
      </c>
      <c r="D216" s="150"/>
      <c r="E216" s="52">
        <f>'Pay App 12'!E216</f>
        <v>0</v>
      </c>
      <c r="F216" s="45"/>
      <c r="G216" s="65">
        <f>'Pay App 12'!G216+F216</f>
        <v>0</v>
      </c>
      <c r="H216" s="188">
        <f>'Pay App 12'!K216</f>
        <v>0</v>
      </c>
      <c r="I216" s="189"/>
      <c r="J216" s="55"/>
      <c r="K216" s="33">
        <f t="shared" si="8"/>
        <v>0</v>
      </c>
      <c r="L216" s="68">
        <f t="shared" si="11"/>
        <v>0</v>
      </c>
      <c r="M216" s="66">
        <f t="shared" si="9"/>
        <v>0</v>
      </c>
      <c r="N216" s="32">
        <f t="shared" si="10"/>
        <v>0</v>
      </c>
      <c r="O216" s="52">
        <f>'Pay App 12'!O216+'Pay App 12'!P216</f>
        <v>0</v>
      </c>
      <c r="P216" s="45"/>
      <c r="Q216" s="66">
        <f>'Pay App 12'!Q216+N216+P216</f>
        <v>0</v>
      </c>
    </row>
    <row r="217" spans="1:17" ht="21" customHeight="1" x14ac:dyDescent="0.2">
      <c r="A217" s="149" t="s">
        <v>387</v>
      </c>
      <c r="B217" s="149"/>
      <c r="C217" s="149" t="s">
        <v>388</v>
      </c>
      <c r="D217" s="150"/>
      <c r="E217" s="52">
        <f>'Pay App 12'!E217</f>
        <v>0</v>
      </c>
      <c r="F217" s="45"/>
      <c r="G217" s="65">
        <f>'Pay App 12'!G217+F217</f>
        <v>0</v>
      </c>
      <c r="H217" s="188">
        <f>'Pay App 12'!K217</f>
        <v>0</v>
      </c>
      <c r="I217" s="189"/>
      <c r="J217" s="55"/>
      <c r="K217" s="33">
        <f t="shared" si="8"/>
        <v>0</v>
      </c>
      <c r="L217" s="68">
        <f t="shared" si="11"/>
        <v>0</v>
      </c>
      <c r="M217" s="66">
        <f>G217-K217</f>
        <v>0</v>
      </c>
      <c r="N217" s="32">
        <f t="shared" si="10"/>
        <v>0</v>
      </c>
      <c r="O217" s="52">
        <f>'Pay App 12'!O217+'Pay App 12'!P217</f>
        <v>0</v>
      </c>
      <c r="P217" s="45"/>
      <c r="Q217" s="66">
        <f>'Pay App 12'!Q217+N217+P217</f>
        <v>0</v>
      </c>
    </row>
    <row r="218" spans="1:17" ht="21" customHeight="1" x14ac:dyDescent="0.2">
      <c r="A218" s="149" t="s">
        <v>389</v>
      </c>
      <c r="B218" s="149"/>
      <c r="C218" s="151" t="s">
        <v>390</v>
      </c>
      <c r="D218" s="152"/>
      <c r="E218" s="52">
        <f>'Pay App 12'!E218</f>
        <v>0</v>
      </c>
      <c r="F218" s="45"/>
      <c r="G218" s="65">
        <f>'Pay App 12'!G218+F218</f>
        <v>0</v>
      </c>
      <c r="H218" s="188">
        <f>'Pay App 12'!K218</f>
        <v>0</v>
      </c>
      <c r="I218" s="189"/>
      <c r="J218" s="55"/>
      <c r="K218" s="33">
        <f t="shared" si="8"/>
        <v>0</v>
      </c>
      <c r="L218" s="68">
        <f t="shared" si="11"/>
        <v>0</v>
      </c>
      <c r="M218" s="66">
        <f t="shared" si="9"/>
        <v>0</v>
      </c>
      <c r="N218" s="32">
        <f t="shared" si="10"/>
        <v>0</v>
      </c>
      <c r="O218" s="52">
        <f>'Pay App 12'!O218+'Pay App 12'!P218</f>
        <v>0</v>
      </c>
      <c r="P218" s="45"/>
      <c r="Q218" s="66">
        <f>'Pay App 12'!Q218+N218+P218</f>
        <v>0</v>
      </c>
    </row>
    <row r="219" spans="1:17" ht="21" customHeight="1" x14ac:dyDescent="0.2">
      <c r="A219" s="141" t="s">
        <v>391</v>
      </c>
      <c r="B219" s="141"/>
      <c r="C219" s="141" t="s">
        <v>392</v>
      </c>
      <c r="D219" s="142"/>
      <c r="E219" s="52">
        <f>'Pay App 12'!E219</f>
        <v>0</v>
      </c>
      <c r="F219" s="45"/>
      <c r="G219" s="65">
        <f>'Pay App 12'!G219+F219</f>
        <v>0</v>
      </c>
      <c r="H219" s="188">
        <f>'Pay App 12'!K219</f>
        <v>0</v>
      </c>
      <c r="I219" s="189"/>
      <c r="J219" s="55"/>
      <c r="K219" s="33">
        <f t="shared" si="8"/>
        <v>0</v>
      </c>
      <c r="L219" s="68">
        <f t="shared" si="11"/>
        <v>0</v>
      </c>
      <c r="M219" s="66">
        <f t="shared" si="9"/>
        <v>0</v>
      </c>
      <c r="N219" s="32">
        <f t="shared" si="10"/>
        <v>0</v>
      </c>
      <c r="O219" s="52">
        <f>'Pay App 12'!O219+'Pay App 12'!P219</f>
        <v>0</v>
      </c>
      <c r="P219" s="45"/>
      <c r="Q219" s="66">
        <f>'Pay App 12'!Q219+N219+P219</f>
        <v>0</v>
      </c>
    </row>
    <row r="220" spans="1:17" ht="21" customHeight="1" x14ac:dyDescent="0.2">
      <c r="A220" s="149" t="s">
        <v>393</v>
      </c>
      <c r="B220" s="149"/>
      <c r="C220" s="149" t="s">
        <v>394</v>
      </c>
      <c r="D220" s="150"/>
      <c r="E220" s="52">
        <f>'Pay App 12'!E220</f>
        <v>0</v>
      </c>
      <c r="F220" s="45"/>
      <c r="G220" s="65">
        <f>'Pay App 12'!G220+F220</f>
        <v>0</v>
      </c>
      <c r="H220" s="188">
        <f>'Pay App 12'!K220</f>
        <v>0</v>
      </c>
      <c r="I220" s="189"/>
      <c r="J220" s="55"/>
      <c r="K220" s="33">
        <f t="shared" si="8"/>
        <v>0</v>
      </c>
      <c r="L220" s="68">
        <f t="shared" si="11"/>
        <v>0</v>
      </c>
      <c r="M220" s="66">
        <f t="shared" si="9"/>
        <v>0</v>
      </c>
      <c r="N220" s="32">
        <f t="shared" si="10"/>
        <v>0</v>
      </c>
      <c r="O220" s="52">
        <f>'Pay App 12'!O220+'Pay App 12'!P220</f>
        <v>0</v>
      </c>
      <c r="P220" s="45"/>
      <c r="Q220" s="66">
        <f>'Pay App 12'!Q220+N220+P220</f>
        <v>0</v>
      </c>
    </row>
    <row r="221" spans="1:17" ht="21" customHeight="1" x14ac:dyDescent="0.2">
      <c r="A221" s="141" t="s">
        <v>395</v>
      </c>
      <c r="B221" s="141"/>
      <c r="C221" s="141" t="s">
        <v>396</v>
      </c>
      <c r="D221" s="142"/>
      <c r="E221" s="52">
        <f>'Pay App 12'!E221</f>
        <v>0</v>
      </c>
      <c r="F221" s="45"/>
      <c r="G221" s="65">
        <f>'Pay App 12'!G221+F221</f>
        <v>0</v>
      </c>
      <c r="H221" s="188">
        <f>'Pay App 12'!K221</f>
        <v>0</v>
      </c>
      <c r="I221" s="189"/>
      <c r="J221" s="55"/>
      <c r="K221" s="33">
        <f t="shared" si="8"/>
        <v>0</v>
      </c>
      <c r="L221" s="68">
        <f t="shared" si="11"/>
        <v>0</v>
      </c>
      <c r="M221" s="66">
        <f t="shared" si="9"/>
        <v>0</v>
      </c>
      <c r="N221" s="32">
        <f t="shared" si="10"/>
        <v>0</v>
      </c>
      <c r="O221" s="52">
        <f>'Pay App 12'!O221+'Pay App 12'!P221</f>
        <v>0</v>
      </c>
      <c r="P221" s="45"/>
      <c r="Q221" s="66">
        <f>'Pay App 12'!Q221+N221+P221</f>
        <v>0</v>
      </c>
    </row>
    <row r="222" spans="1:17" ht="21" customHeight="1" x14ac:dyDescent="0.2">
      <c r="A222" s="149" t="s">
        <v>397</v>
      </c>
      <c r="B222" s="149"/>
      <c r="C222" s="149" t="s">
        <v>398</v>
      </c>
      <c r="D222" s="150"/>
      <c r="E222" s="52">
        <f>'Pay App 12'!E222</f>
        <v>0</v>
      </c>
      <c r="F222" s="45"/>
      <c r="G222" s="65">
        <f>'Pay App 12'!G222+F222</f>
        <v>0</v>
      </c>
      <c r="H222" s="188">
        <f>'Pay App 12'!K222</f>
        <v>0</v>
      </c>
      <c r="I222" s="189"/>
      <c r="J222" s="55"/>
      <c r="K222" s="33">
        <f t="shared" si="8"/>
        <v>0</v>
      </c>
      <c r="L222" s="68">
        <f t="shared" si="11"/>
        <v>0</v>
      </c>
      <c r="M222" s="66">
        <f t="shared" si="9"/>
        <v>0</v>
      </c>
      <c r="N222" s="32">
        <f t="shared" si="10"/>
        <v>0</v>
      </c>
      <c r="O222" s="52">
        <f>'Pay App 12'!O222+'Pay App 12'!P222</f>
        <v>0</v>
      </c>
      <c r="P222" s="45"/>
      <c r="Q222" s="66">
        <f>'Pay App 12'!Q222+N222+P222</f>
        <v>0</v>
      </c>
    </row>
    <row r="223" spans="1:17" ht="21" customHeight="1" x14ac:dyDescent="0.2">
      <c r="A223" s="149" t="s">
        <v>399</v>
      </c>
      <c r="B223" s="149"/>
      <c r="C223" s="149" t="s">
        <v>400</v>
      </c>
      <c r="D223" s="150"/>
      <c r="E223" s="52">
        <f>'Pay App 12'!E223</f>
        <v>0</v>
      </c>
      <c r="F223" s="45"/>
      <c r="G223" s="65">
        <f>'Pay App 12'!G223+F223</f>
        <v>0</v>
      </c>
      <c r="H223" s="188">
        <f>'Pay App 12'!K223</f>
        <v>0</v>
      </c>
      <c r="I223" s="189"/>
      <c r="J223" s="55"/>
      <c r="K223" s="33">
        <f t="shared" si="8"/>
        <v>0</v>
      </c>
      <c r="L223" s="68">
        <f t="shared" si="11"/>
        <v>0</v>
      </c>
      <c r="M223" s="66">
        <f t="shared" si="9"/>
        <v>0</v>
      </c>
      <c r="N223" s="32">
        <f t="shared" si="10"/>
        <v>0</v>
      </c>
      <c r="O223" s="52">
        <f>'Pay App 12'!O223+'Pay App 12'!P223</f>
        <v>0</v>
      </c>
      <c r="P223" s="45"/>
      <c r="Q223" s="66">
        <f>'Pay App 12'!Q223+N223+P223</f>
        <v>0</v>
      </c>
    </row>
    <row r="224" spans="1:17" ht="21" customHeight="1" x14ac:dyDescent="0.2">
      <c r="A224" s="149" t="s">
        <v>401</v>
      </c>
      <c r="B224" s="149"/>
      <c r="C224" s="149" t="s">
        <v>402</v>
      </c>
      <c r="D224" s="150"/>
      <c r="E224" s="52">
        <f>'Pay App 12'!E224</f>
        <v>0</v>
      </c>
      <c r="F224" s="45"/>
      <c r="G224" s="65">
        <f>'Pay App 12'!G224+F224</f>
        <v>0</v>
      </c>
      <c r="H224" s="188">
        <f>'Pay App 12'!K224</f>
        <v>0</v>
      </c>
      <c r="I224" s="189"/>
      <c r="J224" s="55"/>
      <c r="K224" s="33">
        <f t="shared" si="8"/>
        <v>0</v>
      </c>
      <c r="L224" s="68">
        <f t="shared" si="11"/>
        <v>0</v>
      </c>
      <c r="M224" s="66">
        <f t="shared" si="9"/>
        <v>0</v>
      </c>
      <c r="N224" s="32">
        <f t="shared" si="10"/>
        <v>0</v>
      </c>
      <c r="O224" s="52">
        <f>'Pay App 12'!O224+'Pay App 12'!P224</f>
        <v>0</v>
      </c>
      <c r="P224" s="45"/>
      <c r="Q224" s="66">
        <f>'Pay App 12'!Q224+N224+P224</f>
        <v>0</v>
      </c>
    </row>
    <row r="225" spans="1:17" ht="21" customHeight="1" x14ac:dyDescent="0.2">
      <c r="A225" s="149" t="s">
        <v>403</v>
      </c>
      <c r="B225" s="149"/>
      <c r="C225" s="149" t="s">
        <v>404</v>
      </c>
      <c r="D225" s="150"/>
      <c r="E225" s="52">
        <f>'Pay App 12'!E225</f>
        <v>0</v>
      </c>
      <c r="F225" s="45"/>
      <c r="G225" s="65">
        <f>'Pay App 12'!G225+F225</f>
        <v>0</v>
      </c>
      <c r="H225" s="188">
        <f>'Pay App 12'!K225</f>
        <v>0</v>
      </c>
      <c r="I225" s="189"/>
      <c r="J225" s="55"/>
      <c r="K225" s="33">
        <f t="shared" si="8"/>
        <v>0</v>
      </c>
      <c r="L225" s="68">
        <f t="shared" si="11"/>
        <v>0</v>
      </c>
      <c r="M225" s="66">
        <f t="shared" si="9"/>
        <v>0</v>
      </c>
      <c r="N225" s="32">
        <f t="shared" si="10"/>
        <v>0</v>
      </c>
      <c r="O225" s="52">
        <f>'Pay App 12'!O225+'Pay App 12'!P225</f>
        <v>0</v>
      </c>
      <c r="P225" s="45"/>
      <c r="Q225" s="66">
        <f>'Pay App 12'!Q225+N225+P225</f>
        <v>0</v>
      </c>
    </row>
    <row r="226" spans="1:17" ht="21" customHeight="1" x14ac:dyDescent="0.2">
      <c r="A226" s="141" t="s">
        <v>405</v>
      </c>
      <c r="B226" s="141"/>
      <c r="C226" s="141" t="s">
        <v>406</v>
      </c>
      <c r="D226" s="142"/>
      <c r="E226" s="52">
        <f>'Pay App 12'!E226</f>
        <v>0</v>
      </c>
      <c r="F226" s="45"/>
      <c r="G226" s="65">
        <f>'Pay App 12'!G226+F226</f>
        <v>0</v>
      </c>
      <c r="H226" s="188">
        <f>'Pay App 12'!K226</f>
        <v>0</v>
      </c>
      <c r="I226" s="189"/>
      <c r="J226" s="55"/>
      <c r="K226" s="33">
        <f t="shared" si="8"/>
        <v>0</v>
      </c>
      <c r="L226" s="68">
        <f t="shared" si="11"/>
        <v>0</v>
      </c>
      <c r="M226" s="66">
        <f t="shared" si="9"/>
        <v>0</v>
      </c>
      <c r="N226" s="32">
        <f t="shared" si="10"/>
        <v>0</v>
      </c>
      <c r="O226" s="52">
        <f>'Pay App 12'!O226+'Pay App 12'!P226</f>
        <v>0</v>
      </c>
      <c r="P226" s="45"/>
      <c r="Q226" s="66">
        <f>'Pay App 12'!Q226+N226+P226</f>
        <v>0</v>
      </c>
    </row>
    <row r="227" spans="1:17" ht="21" customHeight="1" x14ac:dyDescent="0.2">
      <c r="A227" s="149" t="s">
        <v>407</v>
      </c>
      <c r="B227" s="149"/>
      <c r="C227" s="149" t="s">
        <v>408</v>
      </c>
      <c r="D227" s="150"/>
      <c r="E227" s="52">
        <f>'Pay App 12'!E227</f>
        <v>0</v>
      </c>
      <c r="F227" s="45"/>
      <c r="G227" s="65">
        <f>'Pay App 12'!G227+F227</f>
        <v>0</v>
      </c>
      <c r="H227" s="188">
        <f>'Pay App 12'!K227</f>
        <v>0</v>
      </c>
      <c r="I227" s="189"/>
      <c r="J227" s="55"/>
      <c r="K227" s="33">
        <f t="shared" si="8"/>
        <v>0</v>
      </c>
      <c r="L227" s="68">
        <f t="shared" si="11"/>
        <v>0</v>
      </c>
      <c r="M227" s="66">
        <f t="shared" si="9"/>
        <v>0</v>
      </c>
      <c r="N227" s="32">
        <f t="shared" si="10"/>
        <v>0</v>
      </c>
      <c r="O227" s="52">
        <f>'Pay App 12'!O227+'Pay App 12'!P227</f>
        <v>0</v>
      </c>
      <c r="P227" s="45"/>
      <c r="Q227" s="66">
        <f>'Pay App 12'!Q227+N227+P227</f>
        <v>0</v>
      </c>
    </row>
    <row r="228" spans="1:17" ht="21" customHeight="1" x14ac:dyDescent="0.2">
      <c r="A228" s="149" t="s">
        <v>409</v>
      </c>
      <c r="B228" s="149"/>
      <c r="C228" s="149" t="s">
        <v>410</v>
      </c>
      <c r="D228" s="150"/>
      <c r="E228" s="52">
        <f>'Pay App 12'!E228</f>
        <v>0</v>
      </c>
      <c r="F228" s="45"/>
      <c r="G228" s="65">
        <f>'Pay App 12'!G228+F228</f>
        <v>0</v>
      </c>
      <c r="H228" s="188">
        <f>'Pay App 12'!K228</f>
        <v>0</v>
      </c>
      <c r="I228" s="189"/>
      <c r="J228" s="55"/>
      <c r="K228" s="33">
        <f t="shared" si="8"/>
        <v>0</v>
      </c>
      <c r="L228" s="68">
        <f t="shared" si="11"/>
        <v>0</v>
      </c>
      <c r="M228" s="66">
        <f t="shared" si="9"/>
        <v>0</v>
      </c>
      <c r="N228" s="32">
        <f t="shared" si="10"/>
        <v>0</v>
      </c>
      <c r="O228" s="52">
        <f>'Pay App 12'!O228+'Pay App 12'!P228</f>
        <v>0</v>
      </c>
      <c r="P228" s="45"/>
      <c r="Q228" s="66">
        <f>'Pay App 12'!Q228+N228+P228</f>
        <v>0</v>
      </c>
    </row>
    <row r="229" spans="1:17" ht="21" customHeight="1" x14ac:dyDescent="0.2">
      <c r="A229" s="149" t="s">
        <v>411</v>
      </c>
      <c r="B229" s="149"/>
      <c r="C229" s="149" t="s">
        <v>412</v>
      </c>
      <c r="D229" s="150"/>
      <c r="E229" s="52">
        <f>'Pay App 12'!E229</f>
        <v>0</v>
      </c>
      <c r="F229" s="45"/>
      <c r="G229" s="65">
        <f>'Pay App 12'!G229+F229</f>
        <v>0</v>
      </c>
      <c r="H229" s="188">
        <f>'Pay App 12'!K229</f>
        <v>0</v>
      </c>
      <c r="I229" s="189"/>
      <c r="J229" s="55"/>
      <c r="K229" s="33">
        <f t="shared" si="8"/>
        <v>0</v>
      </c>
      <c r="L229" s="68">
        <f t="shared" si="11"/>
        <v>0</v>
      </c>
      <c r="M229" s="66">
        <f t="shared" si="9"/>
        <v>0</v>
      </c>
      <c r="N229" s="32">
        <f t="shared" si="10"/>
        <v>0</v>
      </c>
      <c r="O229" s="52">
        <f>'Pay App 12'!O229+'Pay App 12'!P229</f>
        <v>0</v>
      </c>
      <c r="P229" s="45"/>
      <c r="Q229" s="66">
        <f>'Pay App 12'!Q229+N229+P229</f>
        <v>0</v>
      </c>
    </row>
    <row r="230" spans="1:17" ht="21" customHeight="1" x14ac:dyDescent="0.2">
      <c r="A230" s="149" t="s">
        <v>413</v>
      </c>
      <c r="B230" s="149"/>
      <c r="C230" s="149" t="s">
        <v>414</v>
      </c>
      <c r="D230" s="150"/>
      <c r="E230" s="52">
        <f>'Pay App 12'!E230</f>
        <v>0</v>
      </c>
      <c r="F230" s="45"/>
      <c r="G230" s="65">
        <f>'Pay App 12'!G230+F230</f>
        <v>0</v>
      </c>
      <c r="H230" s="188">
        <f>'Pay App 12'!K230</f>
        <v>0</v>
      </c>
      <c r="I230" s="189"/>
      <c r="J230" s="55"/>
      <c r="K230" s="33">
        <f t="shared" si="8"/>
        <v>0</v>
      </c>
      <c r="L230" s="68">
        <f t="shared" si="11"/>
        <v>0</v>
      </c>
      <c r="M230" s="66">
        <f t="shared" si="9"/>
        <v>0</v>
      </c>
      <c r="N230" s="32">
        <f t="shared" si="10"/>
        <v>0</v>
      </c>
      <c r="O230" s="52">
        <f>'Pay App 12'!O230+'Pay App 12'!P230</f>
        <v>0</v>
      </c>
      <c r="P230" s="45"/>
      <c r="Q230" s="66">
        <f>'Pay App 12'!Q230+N230+P230</f>
        <v>0</v>
      </c>
    </row>
    <row r="231" spans="1:17" ht="21" customHeight="1" x14ac:dyDescent="0.2">
      <c r="A231" s="149" t="s">
        <v>415</v>
      </c>
      <c r="B231" s="149"/>
      <c r="C231" s="149" t="s">
        <v>416</v>
      </c>
      <c r="D231" s="150"/>
      <c r="E231" s="52">
        <f>'Pay App 12'!E231</f>
        <v>0</v>
      </c>
      <c r="F231" s="45"/>
      <c r="G231" s="65">
        <f>'Pay App 12'!G231+F231</f>
        <v>0</v>
      </c>
      <c r="H231" s="188">
        <f>'Pay App 12'!K231</f>
        <v>0</v>
      </c>
      <c r="I231" s="189"/>
      <c r="J231" s="55"/>
      <c r="K231" s="33">
        <f t="shared" si="8"/>
        <v>0</v>
      </c>
      <c r="L231" s="68">
        <f t="shared" si="11"/>
        <v>0</v>
      </c>
      <c r="M231" s="66">
        <f t="shared" si="9"/>
        <v>0</v>
      </c>
      <c r="N231" s="32">
        <f t="shared" si="10"/>
        <v>0</v>
      </c>
      <c r="O231" s="52">
        <f>'Pay App 12'!O231+'Pay App 12'!P231</f>
        <v>0</v>
      </c>
      <c r="P231" s="45"/>
      <c r="Q231" s="66">
        <f>'Pay App 12'!Q231+N231+P231</f>
        <v>0</v>
      </c>
    </row>
    <row r="232" spans="1:17" ht="21" customHeight="1" x14ac:dyDescent="0.2">
      <c r="A232" s="141" t="s">
        <v>417</v>
      </c>
      <c r="B232" s="141"/>
      <c r="C232" s="141" t="s">
        <v>418</v>
      </c>
      <c r="D232" s="142"/>
      <c r="E232" s="52">
        <f>'Pay App 12'!E232</f>
        <v>0</v>
      </c>
      <c r="F232" s="45"/>
      <c r="G232" s="65">
        <f>'Pay App 12'!G232+F232</f>
        <v>0</v>
      </c>
      <c r="H232" s="188">
        <f>'Pay App 12'!K232</f>
        <v>0</v>
      </c>
      <c r="I232" s="189"/>
      <c r="J232" s="55"/>
      <c r="K232" s="33">
        <f t="shared" si="8"/>
        <v>0</v>
      </c>
      <c r="L232" s="68">
        <f t="shared" si="11"/>
        <v>0</v>
      </c>
      <c r="M232" s="66">
        <f t="shared" si="9"/>
        <v>0</v>
      </c>
      <c r="N232" s="32">
        <f t="shared" si="10"/>
        <v>0</v>
      </c>
      <c r="O232" s="52">
        <f>'Pay App 12'!O232+'Pay App 12'!P232</f>
        <v>0</v>
      </c>
      <c r="P232" s="45"/>
      <c r="Q232" s="66">
        <f>'Pay App 12'!Q232+N232+P232</f>
        <v>0</v>
      </c>
    </row>
    <row r="233" spans="1:17" ht="21" customHeight="1" x14ac:dyDescent="0.2">
      <c r="A233" s="149" t="s">
        <v>419</v>
      </c>
      <c r="B233" s="149"/>
      <c r="C233" s="149" t="s">
        <v>420</v>
      </c>
      <c r="D233" s="150"/>
      <c r="E233" s="52">
        <f>'Pay App 12'!E233</f>
        <v>0</v>
      </c>
      <c r="F233" s="45"/>
      <c r="G233" s="65">
        <f>'Pay App 12'!G233+F233</f>
        <v>0</v>
      </c>
      <c r="H233" s="188">
        <f>'Pay App 12'!K233</f>
        <v>0</v>
      </c>
      <c r="I233" s="189"/>
      <c r="J233" s="55"/>
      <c r="K233" s="33">
        <f t="shared" si="8"/>
        <v>0</v>
      </c>
      <c r="L233" s="68">
        <f t="shared" si="11"/>
        <v>0</v>
      </c>
      <c r="M233" s="66">
        <f t="shared" si="9"/>
        <v>0</v>
      </c>
      <c r="N233" s="32">
        <f t="shared" si="10"/>
        <v>0</v>
      </c>
      <c r="O233" s="52">
        <f>'Pay App 12'!O233+'Pay App 12'!P233</f>
        <v>0</v>
      </c>
      <c r="P233" s="45"/>
      <c r="Q233" s="66">
        <f>'Pay App 12'!Q233+N233+P233</f>
        <v>0</v>
      </c>
    </row>
    <row r="234" spans="1:17" ht="21" customHeight="1" x14ac:dyDescent="0.2">
      <c r="A234" s="149" t="s">
        <v>421</v>
      </c>
      <c r="B234" s="149"/>
      <c r="C234" s="149" t="s">
        <v>422</v>
      </c>
      <c r="D234" s="150"/>
      <c r="E234" s="52">
        <f>'Pay App 12'!E234</f>
        <v>0</v>
      </c>
      <c r="F234" s="45"/>
      <c r="G234" s="65">
        <f>'Pay App 12'!G234+F234</f>
        <v>0</v>
      </c>
      <c r="H234" s="188">
        <f>'Pay App 12'!K234</f>
        <v>0</v>
      </c>
      <c r="I234" s="189"/>
      <c r="J234" s="55"/>
      <c r="K234" s="33">
        <f t="shared" si="8"/>
        <v>0</v>
      </c>
      <c r="L234" s="68">
        <f t="shared" si="11"/>
        <v>0</v>
      </c>
      <c r="M234" s="66">
        <f t="shared" si="9"/>
        <v>0</v>
      </c>
      <c r="N234" s="32">
        <f t="shared" si="10"/>
        <v>0</v>
      </c>
      <c r="O234" s="52">
        <f>'Pay App 12'!O234+'Pay App 12'!P234</f>
        <v>0</v>
      </c>
      <c r="P234" s="45"/>
      <c r="Q234" s="66">
        <f>'Pay App 12'!Q234+N234+P234</f>
        <v>0</v>
      </c>
    </row>
    <row r="235" spans="1:17" ht="21" customHeight="1" x14ac:dyDescent="0.2">
      <c r="A235" s="149" t="s">
        <v>423</v>
      </c>
      <c r="B235" s="149"/>
      <c r="C235" s="149" t="s">
        <v>424</v>
      </c>
      <c r="D235" s="150"/>
      <c r="E235" s="52">
        <f>'Pay App 12'!E235</f>
        <v>0</v>
      </c>
      <c r="F235" s="45"/>
      <c r="G235" s="65">
        <f>'Pay App 12'!G235+F235</f>
        <v>0</v>
      </c>
      <c r="H235" s="188">
        <f>'Pay App 12'!K235</f>
        <v>0</v>
      </c>
      <c r="I235" s="189"/>
      <c r="J235" s="55"/>
      <c r="K235" s="33">
        <f t="shared" si="8"/>
        <v>0</v>
      </c>
      <c r="L235" s="68">
        <f t="shared" si="11"/>
        <v>0</v>
      </c>
      <c r="M235" s="66">
        <f t="shared" si="9"/>
        <v>0</v>
      </c>
      <c r="N235" s="32">
        <f t="shared" si="10"/>
        <v>0</v>
      </c>
      <c r="O235" s="52">
        <f>'Pay App 12'!O235+'Pay App 12'!P235</f>
        <v>0</v>
      </c>
      <c r="P235" s="45"/>
      <c r="Q235" s="66">
        <f>'Pay App 12'!Q235+N235+P235</f>
        <v>0</v>
      </c>
    </row>
    <row r="236" spans="1:17" ht="21" customHeight="1" x14ac:dyDescent="0.2">
      <c r="A236" s="149" t="s">
        <v>425</v>
      </c>
      <c r="B236" s="149"/>
      <c r="C236" s="149" t="s">
        <v>426</v>
      </c>
      <c r="D236" s="150"/>
      <c r="E236" s="52">
        <f>'Pay App 12'!E236</f>
        <v>0</v>
      </c>
      <c r="F236" s="45"/>
      <c r="G236" s="65">
        <f>'Pay App 12'!G236+F236</f>
        <v>0</v>
      </c>
      <c r="H236" s="188">
        <f>'Pay App 12'!K236</f>
        <v>0</v>
      </c>
      <c r="I236" s="189"/>
      <c r="J236" s="55"/>
      <c r="K236" s="33">
        <f t="shared" si="8"/>
        <v>0</v>
      </c>
      <c r="L236" s="68">
        <f t="shared" si="11"/>
        <v>0</v>
      </c>
      <c r="M236" s="66">
        <f t="shared" si="9"/>
        <v>0</v>
      </c>
      <c r="N236" s="32">
        <f t="shared" si="10"/>
        <v>0</v>
      </c>
      <c r="O236" s="52">
        <f>'Pay App 12'!O236+'Pay App 12'!P236</f>
        <v>0</v>
      </c>
      <c r="P236" s="45"/>
      <c r="Q236" s="66">
        <f>'Pay App 12'!Q236+N236+P236</f>
        <v>0</v>
      </c>
    </row>
    <row r="237" spans="1:17" ht="21" customHeight="1" x14ac:dyDescent="0.2">
      <c r="A237" s="149" t="s">
        <v>427</v>
      </c>
      <c r="B237" s="149"/>
      <c r="C237" s="149" t="s">
        <v>428</v>
      </c>
      <c r="D237" s="150"/>
      <c r="E237" s="52">
        <f>'Pay App 12'!E237</f>
        <v>0</v>
      </c>
      <c r="F237" s="45"/>
      <c r="G237" s="65">
        <f>'Pay App 12'!G237+F237</f>
        <v>0</v>
      </c>
      <c r="H237" s="188">
        <f>'Pay App 12'!K237</f>
        <v>0</v>
      </c>
      <c r="I237" s="189"/>
      <c r="J237" s="55"/>
      <c r="K237" s="33">
        <f t="shared" si="8"/>
        <v>0</v>
      </c>
      <c r="L237" s="68">
        <f t="shared" si="11"/>
        <v>0</v>
      </c>
      <c r="M237" s="66">
        <f t="shared" si="9"/>
        <v>0</v>
      </c>
      <c r="N237" s="32">
        <f t="shared" si="10"/>
        <v>0</v>
      </c>
      <c r="O237" s="52">
        <f>'Pay App 12'!O237+'Pay App 12'!P237</f>
        <v>0</v>
      </c>
      <c r="P237" s="45"/>
      <c r="Q237" s="66">
        <f>'Pay App 12'!Q237+N237+P237</f>
        <v>0</v>
      </c>
    </row>
    <row r="238" spans="1:17" ht="21" customHeight="1" x14ac:dyDescent="0.2">
      <c r="A238" s="149" t="s">
        <v>429</v>
      </c>
      <c r="B238" s="149"/>
      <c r="C238" s="149" t="s">
        <v>430</v>
      </c>
      <c r="D238" s="150"/>
      <c r="E238" s="52">
        <f>'Pay App 12'!E238</f>
        <v>0</v>
      </c>
      <c r="F238" s="45"/>
      <c r="G238" s="65">
        <f>'Pay App 12'!G238+F238</f>
        <v>0</v>
      </c>
      <c r="H238" s="188">
        <f>'Pay App 12'!K238</f>
        <v>0</v>
      </c>
      <c r="I238" s="189"/>
      <c r="J238" s="55"/>
      <c r="K238" s="33">
        <f t="shared" si="8"/>
        <v>0</v>
      </c>
      <c r="L238" s="68">
        <f t="shared" si="11"/>
        <v>0</v>
      </c>
      <c r="M238" s="66">
        <f t="shared" si="9"/>
        <v>0</v>
      </c>
      <c r="N238" s="32">
        <f t="shared" si="10"/>
        <v>0</v>
      </c>
      <c r="O238" s="52">
        <f>'Pay App 12'!O238+'Pay App 12'!P238</f>
        <v>0</v>
      </c>
      <c r="P238" s="45"/>
      <c r="Q238" s="66">
        <f>'Pay App 12'!Q238+N238+P238</f>
        <v>0</v>
      </c>
    </row>
    <row r="239" spans="1:17" ht="21" customHeight="1" x14ac:dyDescent="0.2">
      <c r="A239" s="149" t="s">
        <v>431</v>
      </c>
      <c r="B239" s="149"/>
      <c r="C239" s="149" t="s">
        <v>432</v>
      </c>
      <c r="D239" s="150"/>
      <c r="E239" s="52">
        <f>'Pay App 12'!E239</f>
        <v>0</v>
      </c>
      <c r="F239" s="45"/>
      <c r="G239" s="65">
        <f>'Pay App 12'!G239+F239</f>
        <v>0</v>
      </c>
      <c r="H239" s="188">
        <f>'Pay App 12'!K239</f>
        <v>0</v>
      </c>
      <c r="I239" s="189"/>
      <c r="J239" s="55"/>
      <c r="K239" s="33">
        <f t="shared" si="8"/>
        <v>0</v>
      </c>
      <c r="L239" s="68">
        <f t="shared" si="11"/>
        <v>0</v>
      </c>
      <c r="M239" s="66">
        <f t="shared" si="9"/>
        <v>0</v>
      </c>
      <c r="N239" s="32">
        <f t="shared" si="10"/>
        <v>0</v>
      </c>
      <c r="O239" s="52">
        <f>'Pay App 12'!O239+'Pay App 12'!P239</f>
        <v>0</v>
      </c>
      <c r="P239" s="45"/>
      <c r="Q239" s="66">
        <f>'Pay App 12'!Q239+N239+P239</f>
        <v>0</v>
      </c>
    </row>
    <row r="240" spans="1:17" ht="21" customHeight="1" x14ac:dyDescent="0.2">
      <c r="A240" s="141" t="s">
        <v>433</v>
      </c>
      <c r="B240" s="141"/>
      <c r="C240" s="141" t="s">
        <v>434</v>
      </c>
      <c r="D240" s="142"/>
      <c r="E240" s="52">
        <f>'Pay App 12'!E240</f>
        <v>0</v>
      </c>
      <c r="F240" s="45"/>
      <c r="G240" s="66">
        <f>'Pay App 12'!G240+F240</f>
        <v>0</v>
      </c>
      <c r="H240" s="188">
        <f>'Pay App 12'!K240</f>
        <v>0</v>
      </c>
      <c r="I240" s="189"/>
      <c r="J240" s="55"/>
      <c r="K240" s="33">
        <f>H240+J240</f>
        <v>0</v>
      </c>
      <c r="L240" s="69">
        <f t="shared" si="11"/>
        <v>0</v>
      </c>
      <c r="M240" s="66">
        <f>G240-K240</f>
        <v>0</v>
      </c>
      <c r="N240" s="32">
        <f t="shared" si="10"/>
        <v>0</v>
      </c>
      <c r="O240" s="52">
        <f>'Pay App 12'!O240+'Pay App 12'!P240</f>
        <v>0</v>
      </c>
      <c r="P240" s="45"/>
      <c r="Q240" s="66">
        <f>'Pay App 12'!Q240+N240+P240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e7PekoQtFJQa3s+my2ExyTu2pUIW2gm+Xb/wgwOWjn7w7yyHc6fRcol0bMkQUrona0HBgEtkxEQ+5I0cUE5NOg==" saltValue="IXkmDw271c0AwSdKZzMyHg==" spinCount="100000"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0E00-000000000000}"/>
    <dataValidation type="decimal" operator="lessThanOrEqual" allowBlank="1" showInputMessage="1" showErrorMessage="1" errorTitle="Release retention" error="In order to release retention, the number entered into this cell must be negative." sqref="O81:O240" xr:uid="{00000000-0002-0000-0E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17.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14</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13'!F36+F241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13'!F51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13'!F55+'Pay App 13'!F57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13'!B62+N241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14.1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14</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13'!E81</f>
        <v>0</v>
      </c>
      <c r="F81" s="44"/>
      <c r="G81" s="64">
        <f>'Pay App 13'!G81+F81</f>
        <v>0</v>
      </c>
      <c r="H81" s="190">
        <f>'Pay App 13'!K81</f>
        <v>0</v>
      </c>
      <c r="I81" s="191"/>
      <c r="J81" s="54"/>
      <c r="K81" s="31">
        <f>H81+J81</f>
        <v>0</v>
      </c>
      <c r="L81" s="67">
        <f>IF(ISERROR(K81/G81),0,K81/G81)</f>
        <v>0</v>
      </c>
      <c r="M81" s="64">
        <f>G81-K81</f>
        <v>0</v>
      </c>
      <c r="N81" s="30">
        <f>IF(MOD(ROUND(ABS(J81*0.05)*10000,0),10)=5,ROUNDDOWN((J81*0.05),2),ROUND((J81*0.05),2))</f>
        <v>0</v>
      </c>
      <c r="O81" s="51">
        <f>'Pay App 13'!O81+'Pay App 13'!P81</f>
        <v>0</v>
      </c>
      <c r="P81" s="44"/>
      <c r="Q81" s="64">
        <f>'Pay App 13'!Q81+N81+P81</f>
        <v>0</v>
      </c>
    </row>
    <row r="82" spans="1:17" ht="21" customHeight="1" x14ac:dyDescent="0.2">
      <c r="A82" s="151" t="s">
        <v>118</v>
      </c>
      <c r="B82" s="151"/>
      <c r="C82" s="151" t="s">
        <v>119</v>
      </c>
      <c r="D82" s="152"/>
      <c r="E82" s="52">
        <f>'Pay App 13'!E82</f>
        <v>0</v>
      </c>
      <c r="F82" s="45"/>
      <c r="G82" s="65">
        <f>'Pay App 13'!G82+F82</f>
        <v>0</v>
      </c>
      <c r="H82" s="188">
        <f>'Pay App 13'!K82</f>
        <v>0</v>
      </c>
      <c r="I82" s="189"/>
      <c r="J82" s="55"/>
      <c r="K82" s="33">
        <f>H82+J82</f>
        <v>0</v>
      </c>
      <c r="L82" s="68">
        <f t="shared" ref="L82:L147" si="0">IF(ISERROR(K82/G82),0,K82/G82)</f>
        <v>0</v>
      </c>
      <c r="M82" s="66">
        <f>G82-K82</f>
        <v>0</v>
      </c>
      <c r="N82" s="32">
        <f>IF(MOD(ROUND(ABS(J82*0.05)*10000,0),10)=5,ROUNDDOWN((J82*0.05),2),ROUND((J82*0.05),2))</f>
        <v>0</v>
      </c>
      <c r="O82" s="52">
        <f>'Pay App 13'!O82+'Pay App 13'!P82</f>
        <v>0</v>
      </c>
      <c r="P82" s="45"/>
      <c r="Q82" s="66">
        <f>'Pay App 13'!Q82+N82+P82</f>
        <v>0</v>
      </c>
    </row>
    <row r="83" spans="1:17" ht="21" customHeight="1" x14ac:dyDescent="0.2">
      <c r="A83" s="151" t="s">
        <v>120</v>
      </c>
      <c r="B83" s="151"/>
      <c r="C83" s="83" t="s">
        <v>121</v>
      </c>
      <c r="D83" s="35"/>
      <c r="E83" s="52">
        <f>'Pay App 13'!E83</f>
        <v>0</v>
      </c>
      <c r="F83" s="45"/>
      <c r="G83" s="65">
        <f>'Pay App 13'!G83+F83</f>
        <v>0</v>
      </c>
      <c r="H83" s="188">
        <f>'Pay App 13'!K83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13'!O83+'Pay App 13'!P83</f>
        <v>0</v>
      </c>
      <c r="P83" s="45"/>
      <c r="Q83" s="66">
        <f>'Pay App 13'!Q83+N83+P83</f>
        <v>0</v>
      </c>
    </row>
    <row r="84" spans="1:17" ht="21" customHeight="1" x14ac:dyDescent="0.2">
      <c r="A84" s="151" t="s">
        <v>122</v>
      </c>
      <c r="B84" s="151"/>
      <c r="C84" s="151" t="s">
        <v>123</v>
      </c>
      <c r="D84" s="152"/>
      <c r="E84" s="52">
        <f>'Pay App 13'!E84</f>
        <v>0</v>
      </c>
      <c r="F84" s="45"/>
      <c r="G84" s="65">
        <f>'Pay App 13'!G84+F84</f>
        <v>0</v>
      </c>
      <c r="H84" s="188">
        <f>'Pay App 13'!K84</f>
        <v>0</v>
      </c>
      <c r="I84" s="189"/>
      <c r="J84" s="55"/>
      <c r="K84" s="33">
        <f t="shared" si="1"/>
        <v>0</v>
      </c>
      <c r="L84" s="68">
        <f t="shared" si="0"/>
        <v>0</v>
      </c>
      <c r="M84" s="66">
        <f t="shared" si="2"/>
        <v>0</v>
      </c>
      <c r="N84" s="32">
        <f t="shared" si="3"/>
        <v>0</v>
      </c>
      <c r="O84" s="52">
        <f>'Pay App 13'!O84+'Pay App 13'!P84</f>
        <v>0</v>
      </c>
      <c r="P84" s="45"/>
      <c r="Q84" s="66">
        <f>'Pay App 13'!Q84+N84+P84</f>
        <v>0</v>
      </c>
    </row>
    <row r="85" spans="1:17" ht="21" customHeight="1" x14ac:dyDescent="0.2">
      <c r="A85" s="151" t="s">
        <v>124</v>
      </c>
      <c r="B85" s="151"/>
      <c r="C85" s="151" t="s">
        <v>125</v>
      </c>
      <c r="D85" s="152"/>
      <c r="E85" s="52">
        <f>'Pay App 13'!E85</f>
        <v>0</v>
      </c>
      <c r="F85" s="45"/>
      <c r="G85" s="65">
        <f>'Pay App 13'!G85+F85</f>
        <v>0</v>
      </c>
      <c r="H85" s="188">
        <f>'Pay App 13'!K85</f>
        <v>0</v>
      </c>
      <c r="I85" s="189"/>
      <c r="J85" s="55"/>
      <c r="K85" s="33">
        <f t="shared" si="1"/>
        <v>0</v>
      </c>
      <c r="L85" s="68">
        <f t="shared" si="0"/>
        <v>0</v>
      </c>
      <c r="M85" s="66">
        <f t="shared" si="2"/>
        <v>0</v>
      </c>
      <c r="N85" s="32">
        <f t="shared" si="3"/>
        <v>0</v>
      </c>
      <c r="O85" s="52">
        <f>'Pay App 13'!O85+'Pay App 13'!P85</f>
        <v>0</v>
      </c>
      <c r="P85" s="45"/>
      <c r="Q85" s="66">
        <f>'Pay App 13'!Q85+N85+P85</f>
        <v>0</v>
      </c>
    </row>
    <row r="86" spans="1:17" ht="21" customHeight="1" x14ac:dyDescent="0.2">
      <c r="A86" s="151" t="s">
        <v>126</v>
      </c>
      <c r="B86" s="151"/>
      <c r="C86" s="151" t="s">
        <v>127</v>
      </c>
      <c r="D86" s="152"/>
      <c r="E86" s="52">
        <f>'Pay App 13'!E86</f>
        <v>0</v>
      </c>
      <c r="F86" s="45"/>
      <c r="G86" s="65">
        <f>'Pay App 13'!G86+F86</f>
        <v>0</v>
      </c>
      <c r="H86" s="188">
        <f>'Pay App 13'!K86</f>
        <v>0</v>
      </c>
      <c r="I86" s="189"/>
      <c r="J86" s="55"/>
      <c r="K86" s="33">
        <f t="shared" si="1"/>
        <v>0</v>
      </c>
      <c r="L86" s="68">
        <f t="shared" si="0"/>
        <v>0</v>
      </c>
      <c r="M86" s="66">
        <f t="shared" si="2"/>
        <v>0</v>
      </c>
      <c r="N86" s="32">
        <f t="shared" si="3"/>
        <v>0</v>
      </c>
      <c r="O86" s="52">
        <f>'Pay App 13'!O86+'Pay App 13'!P86</f>
        <v>0</v>
      </c>
      <c r="P86" s="45"/>
      <c r="Q86" s="66">
        <f>'Pay App 13'!Q86+N86+P86</f>
        <v>0</v>
      </c>
    </row>
    <row r="87" spans="1:17" ht="21" customHeight="1" x14ac:dyDescent="0.2">
      <c r="A87" s="151" t="s">
        <v>128</v>
      </c>
      <c r="B87" s="151"/>
      <c r="C87" s="151" t="s">
        <v>129</v>
      </c>
      <c r="D87" s="152"/>
      <c r="E87" s="52">
        <f>'Pay App 13'!E87</f>
        <v>0</v>
      </c>
      <c r="F87" s="45"/>
      <c r="G87" s="65">
        <f>'Pay App 13'!G87+F87</f>
        <v>0</v>
      </c>
      <c r="H87" s="188">
        <f>'Pay App 13'!K87</f>
        <v>0</v>
      </c>
      <c r="I87" s="189"/>
      <c r="J87" s="55"/>
      <c r="K87" s="33">
        <f t="shared" si="1"/>
        <v>0</v>
      </c>
      <c r="L87" s="68">
        <f>IF(ISERROR(K87/G87),0,K87/G87)</f>
        <v>0</v>
      </c>
      <c r="M87" s="66">
        <f t="shared" si="2"/>
        <v>0</v>
      </c>
      <c r="N87" s="32">
        <f t="shared" si="3"/>
        <v>0</v>
      </c>
      <c r="O87" s="52">
        <f>'Pay App 13'!O87+'Pay App 13'!P87</f>
        <v>0</v>
      </c>
      <c r="P87" s="45"/>
      <c r="Q87" s="66">
        <f>'Pay App 13'!Q87+N87+P87</f>
        <v>0</v>
      </c>
    </row>
    <row r="88" spans="1:17" ht="21" customHeight="1" x14ac:dyDescent="0.2">
      <c r="A88" s="151" t="s">
        <v>130</v>
      </c>
      <c r="B88" s="151"/>
      <c r="C88" s="151" t="s">
        <v>131</v>
      </c>
      <c r="D88" s="152"/>
      <c r="E88" s="52">
        <f>'Pay App 13'!E88</f>
        <v>0</v>
      </c>
      <c r="F88" s="45"/>
      <c r="G88" s="65">
        <f>'Pay App 13'!G88+F88</f>
        <v>0</v>
      </c>
      <c r="H88" s="188">
        <f>'Pay App 13'!K88</f>
        <v>0</v>
      </c>
      <c r="I88" s="189"/>
      <c r="J88" s="55"/>
      <c r="K88" s="33">
        <f t="shared" si="1"/>
        <v>0</v>
      </c>
      <c r="L88" s="68">
        <f t="shared" si="0"/>
        <v>0</v>
      </c>
      <c r="M88" s="66">
        <f t="shared" si="2"/>
        <v>0</v>
      </c>
      <c r="N88" s="32">
        <f t="shared" si="3"/>
        <v>0</v>
      </c>
      <c r="O88" s="52">
        <f>'Pay App 13'!O88+'Pay App 13'!P88</f>
        <v>0</v>
      </c>
      <c r="P88" s="45"/>
      <c r="Q88" s="66">
        <f>'Pay App 13'!Q88+N88+P88</f>
        <v>0</v>
      </c>
    </row>
    <row r="89" spans="1:17" ht="21" customHeight="1" x14ac:dyDescent="0.2">
      <c r="A89" s="151" t="s">
        <v>132</v>
      </c>
      <c r="B89" s="151"/>
      <c r="C89" s="151" t="s">
        <v>133</v>
      </c>
      <c r="D89" s="152"/>
      <c r="E89" s="52">
        <f>'Pay App 13'!E89</f>
        <v>0</v>
      </c>
      <c r="F89" s="45"/>
      <c r="G89" s="65">
        <f>'Pay App 13'!G89+F89</f>
        <v>0</v>
      </c>
      <c r="H89" s="188">
        <f>'Pay App 13'!K89</f>
        <v>0</v>
      </c>
      <c r="I89" s="189"/>
      <c r="J89" s="55"/>
      <c r="K89" s="33">
        <f t="shared" si="1"/>
        <v>0</v>
      </c>
      <c r="L89" s="68">
        <f>IF(ISERROR(K89/G89),0,K89/G89)</f>
        <v>0</v>
      </c>
      <c r="M89" s="66">
        <f t="shared" si="2"/>
        <v>0</v>
      </c>
      <c r="N89" s="32">
        <f t="shared" si="3"/>
        <v>0</v>
      </c>
      <c r="O89" s="52">
        <f>'Pay App 13'!O89+'Pay App 13'!P89</f>
        <v>0</v>
      </c>
      <c r="P89" s="45"/>
      <c r="Q89" s="66">
        <f>'Pay App 13'!Q89+N89+P89</f>
        <v>0</v>
      </c>
    </row>
    <row r="90" spans="1:17" ht="21" customHeight="1" x14ac:dyDescent="0.2">
      <c r="A90" s="153" t="s">
        <v>134</v>
      </c>
      <c r="B90" s="153"/>
      <c r="C90" s="158" t="s">
        <v>135</v>
      </c>
      <c r="D90" s="159"/>
      <c r="E90" s="52">
        <f>'Pay App 13'!E90</f>
        <v>0</v>
      </c>
      <c r="F90" s="45"/>
      <c r="G90" s="65">
        <f>'Pay App 13'!G90+F90</f>
        <v>0</v>
      </c>
      <c r="H90" s="188">
        <f>'Pay App 13'!K90</f>
        <v>0</v>
      </c>
      <c r="I90" s="189"/>
      <c r="J90" s="55"/>
      <c r="K90" s="33">
        <f t="shared" si="1"/>
        <v>0</v>
      </c>
      <c r="L90" s="68">
        <f t="shared" si="0"/>
        <v>0</v>
      </c>
      <c r="M90" s="66">
        <f t="shared" si="2"/>
        <v>0</v>
      </c>
      <c r="N90" s="32">
        <f t="shared" si="3"/>
        <v>0</v>
      </c>
      <c r="O90" s="52">
        <f>'Pay App 13'!O90+'Pay App 13'!P90</f>
        <v>0</v>
      </c>
      <c r="P90" s="45"/>
      <c r="Q90" s="66">
        <f>'Pay App 13'!Q90+N90+P90</f>
        <v>0</v>
      </c>
    </row>
    <row r="91" spans="1:17" ht="21" customHeight="1" x14ac:dyDescent="0.2">
      <c r="A91" s="151" t="s">
        <v>136</v>
      </c>
      <c r="B91" s="151"/>
      <c r="C91" s="151" t="s">
        <v>137</v>
      </c>
      <c r="D91" s="152"/>
      <c r="E91" s="52">
        <f>'Pay App 13'!E91</f>
        <v>0</v>
      </c>
      <c r="F91" s="45"/>
      <c r="G91" s="65">
        <f>'Pay App 13'!G91+F91</f>
        <v>0</v>
      </c>
      <c r="H91" s="188">
        <f>'Pay App 13'!K91</f>
        <v>0</v>
      </c>
      <c r="I91" s="189"/>
      <c r="J91" s="55"/>
      <c r="K91" s="33">
        <f t="shared" si="1"/>
        <v>0</v>
      </c>
      <c r="L91" s="68">
        <f t="shared" si="0"/>
        <v>0</v>
      </c>
      <c r="M91" s="66">
        <f t="shared" si="2"/>
        <v>0</v>
      </c>
      <c r="N91" s="32">
        <f t="shared" si="3"/>
        <v>0</v>
      </c>
      <c r="O91" s="52">
        <f>'Pay App 13'!O91+'Pay App 13'!P91</f>
        <v>0</v>
      </c>
      <c r="P91" s="45"/>
      <c r="Q91" s="66">
        <f>'Pay App 13'!Q91+N91+P91</f>
        <v>0</v>
      </c>
    </row>
    <row r="92" spans="1:17" ht="21" customHeight="1" x14ac:dyDescent="0.2">
      <c r="A92" s="151" t="s">
        <v>138</v>
      </c>
      <c r="B92" s="151"/>
      <c r="C92" s="151" t="s">
        <v>139</v>
      </c>
      <c r="D92" s="152"/>
      <c r="E92" s="52">
        <f>'Pay App 13'!E92</f>
        <v>0</v>
      </c>
      <c r="F92" s="45"/>
      <c r="G92" s="65">
        <f>'Pay App 13'!G92+F92</f>
        <v>0</v>
      </c>
      <c r="H92" s="188">
        <f>'Pay App 13'!K92</f>
        <v>0</v>
      </c>
      <c r="I92" s="189"/>
      <c r="J92" s="55"/>
      <c r="K92" s="33">
        <f t="shared" si="1"/>
        <v>0</v>
      </c>
      <c r="L92" s="68">
        <f t="shared" si="0"/>
        <v>0</v>
      </c>
      <c r="M92" s="66">
        <f t="shared" si="2"/>
        <v>0</v>
      </c>
      <c r="N92" s="32">
        <f t="shared" si="3"/>
        <v>0</v>
      </c>
      <c r="O92" s="52">
        <f>'Pay App 13'!O92+'Pay App 13'!P92</f>
        <v>0</v>
      </c>
      <c r="P92" s="45"/>
      <c r="Q92" s="66">
        <f>'Pay App 13'!Q92+N92+P92</f>
        <v>0</v>
      </c>
    </row>
    <row r="93" spans="1:17" ht="21" customHeight="1" x14ac:dyDescent="0.2">
      <c r="A93" s="151" t="s">
        <v>140</v>
      </c>
      <c r="B93" s="151"/>
      <c r="C93" s="151" t="s">
        <v>141</v>
      </c>
      <c r="D93" s="152"/>
      <c r="E93" s="52">
        <f>'Pay App 13'!E93</f>
        <v>0</v>
      </c>
      <c r="F93" s="45"/>
      <c r="G93" s="65">
        <f>'Pay App 13'!G93+F93</f>
        <v>0</v>
      </c>
      <c r="H93" s="188">
        <f>'Pay App 13'!K93</f>
        <v>0</v>
      </c>
      <c r="I93" s="189"/>
      <c r="J93" s="55"/>
      <c r="K93" s="33">
        <f t="shared" si="1"/>
        <v>0</v>
      </c>
      <c r="L93" s="68">
        <f t="shared" si="0"/>
        <v>0</v>
      </c>
      <c r="M93" s="66">
        <f t="shared" si="2"/>
        <v>0</v>
      </c>
      <c r="N93" s="32">
        <f t="shared" si="3"/>
        <v>0</v>
      </c>
      <c r="O93" s="52">
        <f>'Pay App 13'!O93+'Pay App 13'!P93</f>
        <v>0</v>
      </c>
      <c r="P93" s="45"/>
      <c r="Q93" s="66">
        <f>'Pay App 13'!Q93+N93+P93</f>
        <v>0</v>
      </c>
    </row>
    <row r="94" spans="1:17" ht="21" customHeight="1" x14ac:dyDescent="0.2">
      <c r="A94" s="151" t="s">
        <v>142</v>
      </c>
      <c r="B94" s="151"/>
      <c r="C94" s="151" t="s">
        <v>143</v>
      </c>
      <c r="D94" s="152"/>
      <c r="E94" s="52">
        <f>'Pay App 13'!E94</f>
        <v>0</v>
      </c>
      <c r="F94" s="45"/>
      <c r="G94" s="65">
        <f>'Pay App 13'!G94+F94</f>
        <v>0</v>
      </c>
      <c r="H94" s="188">
        <f>'Pay App 13'!K94</f>
        <v>0</v>
      </c>
      <c r="I94" s="189"/>
      <c r="J94" s="55"/>
      <c r="K94" s="33">
        <f t="shared" si="1"/>
        <v>0</v>
      </c>
      <c r="L94" s="68">
        <f t="shared" si="0"/>
        <v>0</v>
      </c>
      <c r="M94" s="66">
        <f t="shared" si="2"/>
        <v>0</v>
      </c>
      <c r="N94" s="32">
        <f t="shared" si="3"/>
        <v>0</v>
      </c>
      <c r="O94" s="52">
        <f>'Pay App 13'!O94+'Pay App 13'!P94</f>
        <v>0</v>
      </c>
      <c r="P94" s="45"/>
      <c r="Q94" s="66">
        <f>'Pay App 13'!Q94+N94+P94</f>
        <v>0</v>
      </c>
    </row>
    <row r="95" spans="1:17" ht="21" customHeight="1" x14ac:dyDescent="0.2">
      <c r="A95" s="151" t="s">
        <v>144</v>
      </c>
      <c r="B95" s="151"/>
      <c r="C95" s="151" t="s">
        <v>145</v>
      </c>
      <c r="D95" s="152"/>
      <c r="E95" s="52">
        <f>'Pay App 13'!E95</f>
        <v>0</v>
      </c>
      <c r="F95" s="45"/>
      <c r="G95" s="65">
        <f>'Pay App 13'!G95+F95</f>
        <v>0</v>
      </c>
      <c r="H95" s="188">
        <f>'Pay App 13'!K95</f>
        <v>0</v>
      </c>
      <c r="I95" s="189"/>
      <c r="J95" s="55"/>
      <c r="K95" s="33">
        <f t="shared" si="1"/>
        <v>0</v>
      </c>
      <c r="L95" s="68">
        <f t="shared" si="0"/>
        <v>0</v>
      </c>
      <c r="M95" s="66">
        <f t="shared" si="2"/>
        <v>0</v>
      </c>
      <c r="N95" s="32">
        <f t="shared" si="3"/>
        <v>0</v>
      </c>
      <c r="O95" s="52">
        <f>'Pay App 13'!O95+'Pay App 13'!P95</f>
        <v>0</v>
      </c>
      <c r="P95" s="45"/>
      <c r="Q95" s="66">
        <f>'Pay App 13'!Q95+N95+P95</f>
        <v>0</v>
      </c>
    </row>
    <row r="96" spans="1:17" ht="21" customHeight="1" x14ac:dyDescent="0.2">
      <c r="A96" s="151" t="s">
        <v>146</v>
      </c>
      <c r="B96" s="151"/>
      <c r="C96" s="151" t="s">
        <v>147</v>
      </c>
      <c r="D96" s="152"/>
      <c r="E96" s="52">
        <f>'Pay App 13'!E96</f>
        <v>0</v>
      </c>
      <c r="F96" s="45"/>
      <c r="G96" s="65">
        <f>'Pay App 13'!G96+F96</f>
        <v>0</v>
      </c>
      <c r="H96" s="188">
        <f>'Pay App 13'!K96</f>
        <v>0</v>
      </c>
      <c r="I96" s="189"/>
      <c r="J96" s="55"/>
      <c r="K96" s="33">
        <f t="shared" si="1"/>
        <v>0</v>
      </c>
      <c r="L96" s="68">
        <f t="shared" si="0"/>
        <v>0</v>
      </c>
      <c r="M96" s="66">
        <f t="shared" si="2"/>
        <v>0</v>
      </c>
      <c r="N96" s="32">
        <f t="shared" si="3"/>
        <v>0</v>
      </c>
      <c r="O96" s="52">
        <f>'Pay App 13'!O96+'Pay App 13'!P96</f>
        <v>0</v>
      </c>
      <c r="P96" s="45"/>
      <c r="Q96" s="66">
        <f>'Pay App 13'!Q96+N96+P96</f>
        <v>0</v>
      </c>
    </row>
    <row r="97" spans="1:17" ht="21" customHeight="1" x14ac:dyDescent="0.2">
      <c r="A97" s="151" t="s">
        <v>148</v>
      </c>
      <c r="B97" s="151"/>
      <c r="C97" s="151" t="s">
        <v>149</v>
      </c>
      <c r="D97" s="152"/>
      <c r="E97" s="52">
        <f>'Pay App 13'!E97</f>
        <v>0</v>
      </c>
      <c r="F97" s="45"/>
      <c r="G97" s="65">
        <f>'Pay App 13'!G97+F97</f>
        <v>0</v>
      </c>
      <c r="H97" s="188">
        <f>'Pay App 13'!K97</f>
        <v>0</v>
      </c>
      <c r="I97" s="189"/>
      <c r="J97" s="55"/>
      <c r="K97" s="33">
        <f t="shared" si="1"/>
        <v>0</v>
      </c>
      <c r="L97" s="68">
        <f t="shared" si="0"/>
        <v>0</v>
      </c>
      <c r="M97" s="66">
        <f t="shared" si="2"/>
        <v>0</v>
      </c>
      <c r="N97" s="32">
        <f t="shared" si="3"/>
        <v>0</v>
      </c>
      <c r="O97" s="52">
        <f>'Pay App 13'!O97+'Pay App 13'!P97</f>
        <v>0</v>
      </c>
      <c r="P97" s="45"/>
      <c r="Q97" s="66">
        <f>'Pay App 13'!Q97+N97+P97</f>
        <v>0</v>
      </c>
    </row>
    <row r="98" spans="1:17" ht="21" customHeight="1" x14ac:dyDescent="0.2">
      <c r="A98" s="151" t="s">
        <v>150</v>
      </c>
      <c r="B98" s="151"/>
      <c r="C98" s="151" t="s">
        <v>151</v>
      </c>
      <c r="D98" s="152"/>
      <c r="E98" s="52">
        <f>'Pay App 13'!E98</f>
        <v>0</v>
      </c>
      <c r="F98" s="45"/>
      <c r="G98" s="65">
        <f>'Pay App 13'!G98+F98</f>
        <v>0</v>
      </c>
      <c r="H98" s="188">
        <f>'Pay App 13'!K98</f>
        <v>0</v>
      </c>
      <c r="I98" s="189"/>
      <c r="J98" s="55"/>
      <c r="K98" s="33">
        <f t="shared" si="1"/>
        <v>0</v>
      </c>
      <c r="L98" s="68">
        <f t="shared" si="0"/>
        <v>0</v>
      </c>
      <c r="M98" s="66">
        <f t="shared" si="2"/>
        <v>0</v>
      </c>
      <c r="N98" s="32">
        <f t="shared" si="3"/>
        <v>0</v>
      </c>
      <c r="O98" s="52">
        <f>'Pay App 13'!O98+'Pay App 13'!P98</f>
        <v>0</v>
      </c>
      <c r="P98" s="45"/>
      <c r="Q98" s="66">
        <f>'Pay App 13'!Q98+N98+P98</f>
        <v>0</v>
      </c>
    </row>
    <row r="99" spans="1:17" ht="21" customHeight="1" x14ac:dyDescent="0.2">
      <c r="A99" s="151" t="s">
        <v>152</v>
      </c>
      <c r="B99" s="151"/>
      <c r="C99" s="151" t="s">
        <v>153</v>
      </c>
      <c r="D99" s="152"/>
      <c r="E99" s="52">
        <f>'Pay App 13'!E99</f>
        <v>0</v>
      </c>
      <c r="F99" s="45"/>
      <c r="G99" s="65">
        <f>'Pay App 13'!G99+F99</f>
        <v>0</v>
      </c>
      <c r="H99" s="188">
        <f>'Pay App 13'!K99</f>
        <v>0</v>
      </c>
      <c r="I99" s="189"/>
      <c r="J99" s="55"/>
      <c r="K99" s="33">
        <f t="shared" si="1"/>
        <v>0</v>
      </c>
      <c r="L99" s="68">
        <f t="shared" si="0"/>
        <v>0</v>
      </c>
      <c r="M99" s="66">
        <f t="shared" si="2"/>
        <v>0</v>
      </c>
      <c r="N99" s="32">
        <f t="shared" si="3"/>
        <v>0</v>
      </c>
      <c r="O99" s="52">
        <f>'Pay App 13'!O99+'Pay App 13'!P99</f>
        <v>0</v>
      </c>
      <c r="P99" s="45"/>
      <c r="Q99" s="66">
        <f>'Pay App 13'!Q99+N99+P99</f>
        <v>0</v>
      </c>
    </row>
    <row r="100" spans="1:17" ht="21" customHeight="1" x14ac:dyDescent="0.2">
      <c r="A100" s="151" t="s">
        <v>154</v>
      </c>
      <c r="B100" s="151"/>
      <c r="C100" s="151" t="s">
        <v>155</v>
      </c>
      <c r="D100" s="152"/>
      <c r="E100" s="52">
        <f>'Pay App 13'!E100</f>
        <v>0</v>
      </c>
      <c r="F100" s="45"/>
      <c r="G100" s="65">
        <f>'Pay App 13'!G100+F100</f>
        <v>0</v>
      </c>
      <c r="H100" s="188">
        <f>'Pay App 13'!K100</f>
        <v>0</v>
      </c>
      <c r="I100" s="189"/>
      <c r="J100" s="55"/>
      <c r="K100" s="33">
        <f t="shared" si="1"/>
        <v>0</v>
      </c>
      <c r="L100" s="68">
        <f t="shared" si="0"/>
        <v>0</v>
      </c>
      <c r="M100" s="66">
        <f t="shared" si="2"/>
        <v>0</v>
      </c>
      <c r="N100" s="32">
        <f t="shared" si="3"/>
        <v>0</v>
      </c>
      <c r="O100" s="52">
        <f>'Pay App 13'!O100+'Pay App 13'!P100</f>
        <v>0</v>
      </c>
      <c r="P100" s="45"/>
      <c r="Q100" s="66">
        <f>'Pay App 13'!Q100+N100+P100</f>
        <v>0</v>
      </c>
    </row>
    <row r="101" spans="1:17" ht="21" customHeight="1" x14ac:dyDescent="0.2">
      <c r="A101" s="151" t="s">
        <v>156</v>
      </c>
      <c r="B101" s="151"/>
      <c r="C101" s="151" t="s">
        <v>157</v>
      </c>
      <c r="D101" s="152"/>
      <c r="E101" s="52">
        <f>'Pay App 13'!E101</f>
        <v>0</v>
      </c>
      <c r="F101" s="45"/>
      <c r="G101" s="65">
        <f>'Pay App 13'!G101+F101</f>
        <v>0</v>
      </c>
      <c r="H101" s="188">
        <f>'Pay App 13'!K101</f>
        <v>0</v>
      </c>
      <c r="I101" s="189"/>
      <c r="J101" s="55"/>
      <c r="K101" s="33">
        <f t="shared" si="1"/>
        <v>0</v>
      </c>
      <c r="L101" s="68">
        <f t="shared" si="0"/>
        <v>0</v>
      </c>
      <c r="M101" s="66">
        <f t="shared" si="2"/>
        <v>0</v>
      </c>
      <c r="N101" s="32">
        <f t="shared" si="3"/>
        <v>0</v>
      </c>
      <c r="O101" s="52">
        <f>'Pay App 13'!O101+'Pay App 13'!P101</f>
        <v>0</v>
      </c>
      <c r="P101" s="45"/>
      <c r="Q101" s="66">
        <f>'Pay App 13'!Q101+N101+P101</f>
        <v>0</v>
      </c>
    </row>
    <row r="102" spans="1:17" ht="21" customHeight="1" x14ac:dyDescent="0.2">
      <c r="A102" s="151" t="s">
        <v>158</v>
      </c>
      <c r="B102" s="151"/>
      <c r="C102" s="151" t="s">
        <v>159</v>
      </c>
      <c r="D102" s="152"/>
      <c r="E102" s="52">
        <f>'Pay App 13'!E102</f>
        <v>0</v>
      </c>
      <c r="F102" s="45"/>
      <c r="G102" s="65">
        <f>'Pay App 13'!G102+F102</f>
        <v>0</v>
      </c>
      <c r="H102" s="188">
        <f>'Pay App 13'!K102</f>
        <v>0</v>
      </c>
      <c r="I102" s="189"/>
      <c r="J102" s="55"/>
      <c r="K102" s="33">
        <f t="shared" si="1"/>
        <v>0</v>
      </c>
      <c r="L102" s="68">
        <f t="shared" si="0"/>
        <v>0</v>
      </c>
      <c r="M102" s="66">
        <f t="shared" si="2"/>
        <v>0</v>
      </c>
      <c r="N102" s="32">
        <f t="shared" si="3"/>
        <v>0</v>
      </c>
      <c r="O102" s="52">
        <f>'Pay App 13'!O102+'Pay App 13'!P102</f>
        <v>0</v>
      </c>
      <c r="P102" s="45"/>
      <c r="Q102" s="66">
        <f>'Pay App 13'!Q102+N102+P102</f>
        <v>0</v>
      </c>
    </row>
    <row r="103" spans="1:17" ht="21" customHeight="1" x14ac:dyDescent="0.2">
      <c r="A103" s="151" t="s">
        <v>160</v>
      </c>
      <c r="B103" s="151"/>
      <c r="C103" s="151" t="s">
        <v>161</v>
      </c>
      <c r="D103" s="152"/>
      <c r="E103" s="52">
        <f>'Pay App 13'!E103</f>
        <v>0</v>
      </c>
      <c r="F103" s="45"/>
      <c r="G103" s="65">
        <f>'Pay App 13'!G103+F103</f>
        <v>0</v>
      </c>
      <c r="H103" s="188">
        <f>'Pay App 13'!K103</f>
        <v>0</v>
      </c>
      <c r="I103" s="189"/>
      <c r="J103" s="55"/>
      <c r="K103" s="33">
        <f t="shared" si="1"/>
        <v>0</v>
      </c>
      <c r="L103" s="68">
        <f t="shared" si="0"/>
        <v>0</v>
      </c>
      <c r="M103" s="66">
        <f t="shared" si="2"/>
        <v>0</v>
      </c>
      <c r="N103" s="32">
        <f t="shared" si="3"/>
        <v>0</v>
      </c>
      <c r="O103" s="52">
        <f>'Pay App 13'!O103+'Pay App 13'!P103</f>
        <v>0</v>
      </c>
      <c r="P103" s="45"/>
      <c r="Q103" s="66">
        <f>'Pay App 13'!Q103+N103+P103</f>
        <v>0</v>
      </c>
    </row>
    <row r="104" spans="1:17" ht="21" customHeight="1" x14ac:dyDescent="0.2">
      <c r="A104" s="151" t="s">
        <v>162</v>
      </c>
      <c r="B104" s="151"/>
      <c r="C104" s="151" t="s">
        <v>163</v>
      </c>
      <c r="D104" s="152"/>
      <c r="E104" s="52">
        <f>'Pay App 13'!E104</f>
        <v>0</v>
      </c>
      <c r="F104" s="45"/>
      <c r="G104" s="65">
        <f>'Pay App 13'!G104+F104</f>
        <v>0</v>
      </c>
      <c r="H104" s="188">
        <f>'Pay App 13'!K104</f>
        <v>0</v>
      </c>
      <c r="I104" s="189"/>
      <c r="J104" s="55"/>
      <c r="K104" s="33">
        <f t="shared" si="1"/>
        <v>0</v>
      </c>
      <c r="L104" s="68">
        <f t="shared" si="0"/>
        <v>0</v>
      </c>
      <c r="M104" s="66">
        <f t="shared" si="2"/>
        <v>0</v>
      </c>
      <c r="N104" s="32">
        <f t="shared" si="3"/>
        <v>0</v>
      </c>
      <c r="O104" s="52">
        <f>'Pay App 13'!O104+'Pay App 13'!P104</f>
        <v>0</v>
      </c>
      <c r="P104" s="45"/>
      <c r="Q104" s="66">
        <f>'Pay App 13'!Q104+N104+P104</f>
        <v>0</v>
      </c>
    </row>
    <row r="105" spans="1:17" ht="21" customHeight="1" x14ac:dyDescent="0.2">
      <c r="A105" s="151" t="s">
        <v>164</v>
      </c>
      <c r="B105" s="151"/>
      <c r="C105" s="151" t="s">
        <v>165</v>
      </c>
      <c r="D105" s="152"/>
      <c r="E105" s="52">
        <f>'Pay App 13'!E105</f>
        <v>0</v>
      </c>
      <c r="F105" s="45"/>
      <c r="G105" s="65">
        <f>'Pay App 13'!G105+F105</f>
        <v>0</v>
      </c>
      <c r="H105" s="188">
        <f>'Pay App 13'!K105</f>
        <v>0</v>
      </c>
      <c r="I105" s="189"/>
      <c r="J105" s="55"/>
      <c r="K105" s="33">
        <f t="shared" si="1"/>
        <v>0</v>
      </c>
      <c r="L105" s="68">
        <f t="shared" si="0"/>
        <v>0</v>
      </c>
      <c r="M105" s="66">
        <f t="shared" si="2"/>
        <v>0</v>
      </c>
      <c r="N105" s="32">
        <f t="shared" si="3"/>
        <v>0</v>
      </c>
      <c r="O105" s="52">
        <f>'Pay App 13'!O105+'Pay App 13'!P105</f>
        <v>0</v>
      </c>
      <c r="P105" s="45"/>
      <c r="Q105" s="66">
        <f>'Pay App 13'!Q105+N105+P105</f>
        <v>0</v>
      </c>
    </row>
    <row r="106" spans="1:17" ht="21" customHeight="1" x14ac:dyDescent="0.2">
      <c r="A106" s="151" t="s">
        <v>166</v>
      </c>
      <c r="B106" s="151"/>
      <c r="C106" s="151" t="s">
        <v>167</v>
      </c>
      <c r="D106" s="152"/>
      <c r="E106" s="52">
        <f>'Pay App 13'!E106</f>
        <v>0</v>
      </c>
      <c r="F106" s="45"/>
      <c r="G106" s="65">
        <f>'Pay App 13'!G106+F106</f>
        <v>0</v>
      </c>
      <c r="H106" s="188">
        <f>'Pay App 13'!K106</f>
        <v>0</v>
      </c>
      <c r="I106" s="189"/>
      <c r="J106" s="55"/>
      <c r="K106" s="33">
        <f t="shared" si="1"/>
        <v>0</v>
      </c>
      <c r="L106" s="68">
        <f t="shared" si="0"/>
        <v>0</v>
      </c>
      <c r="M106" s="66">
        <f t="shared" si="2"/>
        <v>0</v>
      </c>
      <c r="N106" s="32">
        <f t="shared" si="3"/>
        <v>0</v>
      </c>
      <c r="O106" s="52">
        <f>'Pay App 13'!O106+'Pay App 13'!P106</f>
        <v>0</v>
      </c>
      <c r="P106" s="45"/>
      <c r="Q106" s="66">
        <f>'Pay App 13'!Q106+N106+P106</f>
        <v>0</v>
      </c>
    </row>
    <row r="107" spans="1:17" ht="21" customHeight="1" x14ac:dyDescent="0.2">
      <c r="A107" s="151" t="s">
        <v>168</v>
      </c>
      <c r="B107" s="151"/>
      <c r="C107" s="151" t="s">
        <v>169</v>
      </c>
      <c r="D107" s="152"/>
      <c r="E107" s="52">
        <f>'Pay App 13'!E107</f>
        <v>0</v>
      </c>
      <c r="F107" s="45"/>
      <c r="G107" s="65">
        <f>'Pay App 13'!G107+F107</f>
        <v>0</v>
      </c>
      <c r="H107" s="188">
        <f>'Pay App 13'!K107</f>
        <v>0</v>
      </c>
      <c r="I107" s="189"/>
      <c r="J107" s="55"/>
      <c r="K107" s="33">
        <f t="shared" si="1"/>
        <v>0</v>
      </c>
      <c r="L107" s="68">
        <f t="shared" si="0"/>
        <v>0</v>
      </c>
      <c r="M107" s="66">
        <f t="shared" si="2"/>
        <v>0</v>
      </c>
      <c r="N107" s="32">
        <f t="shared" si="3"/>
        <v>0</v>
      </c>
      <c r="O107" s="52">
        <f>'Pay App 13'!O107+'Pay App 13'!P107</f>
        <v>0</v>
      </c>
      <c r="P107" s="45"/>
      <c r="Q107" s="66">
        <f>'Pay App 13'!Q107+N107+P107</f>
        <v>0</v>
      </c>
    </row>
    <row r="108" spans="1:17" ht="21" customHeight="1" x14ac:dyDescent="0.2">
      <c r="A108" s="151" t="s">
        <v>170</v>
      </c>
      <c r="B108" s="151"/>
      <c r="C108" s="151" t="s">
        <v>171</v>
      </c>
      <c r="D108" s="152"/>
      <c r="E108" s="52">
        <f>'Pay App 13'!E108</f>
        <v>0</v>
      </c>
      <c r="F108" s="45"/>
      <c r="G108" s="65">
        <f>'Pay App 13'!G108+F108</f>
        <v>0</v>
      </c>
      <c r="H108" s="188">
        <f>'Pay App 13'!K108</f>
        <v>0</v>
      </c>
      <c r="I108" s="189"/>
      <c r="J108" s="55"/>
      <c r="K108" s="33">
        <f t="shared" si="1"/>
        <v>0</v>
      </c>
      <c r="L108" s="68">
        <f t="shared" si="0"/>
        <v>0</v>
      </c>
      <c r="M108" s="66">
        <f t="shared" si="2"/>
        <v>0</v>
      </c>
      <c r="N108" s="32">
        <f t="shared" si="3"/>
        <v>0</v>
      </c>
      <c r="O108" s="52">
        <f>'Pay App 13'!O108+'Pay App 13'!P108</f>
        <v>0</v>
      </c>
      <c r="P108" s="45"/>
      <c r="Q108" s="66">
        <f>'Pay App 13'!Q108+N108+P108</f>
        <v>0</v>
      </c>
    </row>
    <row r="109" spans="1:17" ht="21" customHeight="1" x14ac:dyDescent="0.2">
      <c r="A109" s="151" t="s">
        <v>172</v>
      </c>
      <c r="B109" s="151"/>
      <c r="C109" s="151" t="s">
        <v>173</v>
      </c>
      <c r="D109" s="152"/>
      <c r="E109" s="52">
        <f>'Pay App 13'!E109</f>
        <v>0</v>
      </c>
      <c r="F109" s="45"/>
      <c r="G109" s="65">
        <f>'Pay App 13'!G109+F109</f>
        <v>0</v>
      </c>
      <c r="H109" s="188">
        <f>'Pay App 13'!K109</f>
        <v>0</v>
      </c>
      <c r="I109" s="189"/>
      <c r="J109" s="55"/>
      <c r="K109" s="33">
        <f t="shared" si="1"/>
        <v>0</v>
      </c>
      <c r="L109" s="68">
        <f t="shared" si="0"/>
        <v>0</v>
      </c>
      <c r="M109" s="66">
        <f t="shared" si="2"/>
        <v>0</v>
      </c>
      <c r="N109" s="32">
        <f t="shared" si="3"/>
        <v>0</v>
      </c>
      <c r="O109" s="52">
        <f>'Pay App 13'!O109+'Pay App 13'!P109</f>
        <v>0</v>
      </c>
      <c r="P109" s="45"/>
      <c r="Q109" s="66">
        <f>'Pay App 13'!Q109+N109+P109</f>
        <v>0</v>
      </c>
    </row>
    <row r="110" spans="1:17" ht="21" customHeight="1" x14ac:dyDescent="0.2">
      <c r="A110" s="151" t="s">
        <v>174</v>
      </c>
      <c r="B110" s="151"/>
      <c r="C110" s="151" t="s">
        <v>175</v>
      </c>
      <c r="D110" s="152"/>
      <c r="E110" s="52">
        <f>'Pay App 13'!E110</f>
        <v>0</v>
      </c>
      <c r="F110" s="45"/>
      <c r="G110" s="65">
        <f>'Pay App 13'!G110+F110</f>
        <v>0</v>
      </c>
      <c r="H110" s="188">
        <f>'Pay App 13'!K110</f>
        <v>0</v>
      </c>
      <c r="I110" s="189"/>
      <c r="J110" s="55"/>
      <c r="K110" s="33">
        <f t="shared" si="1"/>
        <v>0</v>
      </c>
      <c r="L110" s="68">
        <f t="shared" si="0"/>
        <v>0</v>
      </c>
      <c r="M110" s="66">
        <f t="shared" si="2"/>
        <v>0</v>
      </c>
      <c r="N110" s="32">
        <f t="shared" si="3"/>
        <v>0</v>
      </c>
      <c r="O110" s="52">
        <f>'Pay App 13'!O110+'Pay App 13'!P110</f>
        <v>0</v>
      </c>
      <c r="P110" s="45"/>
      <c r="Q110" s="66">
        <f>'Pay App 13'!Q110+N110+P110</f>
        <v>0</v>
      </c>
    </row>
    <row r="111" spans="1:17" ht="21" customHeight="1" x14ac:dyDescent="0.2">
      <c r="A111" s="151" t="s">
        <v>176</v>
      </c>
      <c r="B111" s="151"/>
      <c r="C111" s="151" t="s">
        <v>177</v>
      </c>
      <c r="D111" s="152"/>
      <c r="E111" s="52">
        <f>'Pay App 13'!E111</f>
        <v>0</v>
      </c>
      <c r="F111" s="45"/>
      <c r="G111" s="65">
        <f>'Pay App 13'!G111+F111</f>
        <v>0</v>
      </c>
      <c r="H111" s="188">
        <f>'Pay App 13'!K111</f>
        <v>0</v>
      </c>
      <c r="I111" s="189"/>
      <c r="J111" s="55"/>
      <c r="K111" s="33">
        <f t="shared" si="1"/>
        <v>0</v>
      </c>
      <c r="L111" s="68">
        <f t="shared" si="0"/>
        <v>0</v>
      </c>
      <c r="M111" s="66">
        <f t="shared" si="2"/>
        <v>0</v>
      </c>
      <c r="N111" s="32">
        <f t="shared" si="3"/>
        <v>0</v>
      </c>
      <c r="O111" s="52">
        <f>'Pay App 13'!O111+'Pay App 13'!P111</f>
        <v>0</v>
      </c>
      <c r="P111" s="45"/>
      <c r="Q111" s="66">
        <f>'Pay App 13'!Q111+N111+P111</f>
        <v>0</v>
      </c>
    </row>
    <row r="112" spans="1:17" ht="21" customHeight="1" x14ac:dyDescent="0.2">
      <c r="A112" s="151" t="s">
        <v>178</v>
      </c>
      <c r="B112" s="151"/>
      <c r="C112" s="151" t="s">
        <v>179</v>
      </c>
      <c r="D112" s="152"/>
      <c r="E112" s="52">
        <f>'Pay App 13'!E112</f>
        <v>0</v>
      </c>
      <c r="F112" s="45"/>
      <c r="G112" s="65">
        <f>'Pay App 13'!G112+F112</f>
        <v>0</v>
      </c>
      <c r="H112" s="188">
        <f>'Pay App 13'!K112</f>
        <v>0</v>
      </c>
      <c r="I112" s="189"/>
      <c r="J112" s="55"/>
      <c r="K112" s="33">
        <f t="shared" si="1"/>
        <v>0</v>
      </c>
      <c r="L112" s="68">
        <f t="shared" si="0"/>
        <v>0</v>
      </c>
      <c r="M112" s="66">
        <f t="shared" si="2"/>
        <v>0</v>
      </c>
      <c r="N112" s="32">
        <f t="shared" si="3"/>
        <v>0</v>
      </c>
      <c r="O112" s="52">
        <f>'Pay App 13'!O112+'Pay App 13'!P112</f>
        <v>0</v>
      </c>
      <c r="P112" s="45"/>
      <c r="Q112" s="66">
        <f>'Pay App 13'!Q112+N112+P112</f>
        <v>0</v>
      </c>
    </row>
    <row r="113" spans="1:17" ht="21" customHeight="1" x14ac:dyDescent="0.2">
      <c r="A113" s="151" t="s">
        <v>180</v>
      </c>
      <c r="B113" s="151"/>
      <c r="C113" s="151" t="s">
        <v>181</v>
      </c>
      <c r="D113" s="152"/>
      <c r="E113" s="52">
        <f>'Pay App 13'!E113</f>
        <v>0</v>
      </c>
      <c r="F113" s="45"/>
      <c r="G113" s="65">
        <f>'Pay App 13'!G113+F113</f>
        <v>0</v>
      </c>
      <c r="H113" s="188">
        <f>'Pay App 13'!K113</f>
        <v>0</v>
      </c>
      <c r="I113" s="189"/>
      <c r="J113" s="55"/>
      <c r="K113" s="33">
        <f t="shared" si="1"/>
        <v>0</v>
      </c>
      <c r="L113" s="68">
        <f t="shared" si="0"/>
        <v>0</v>
      </c>
      <c r="M113" s="66">
        <f t="shared" si="2"/>
        <v>0</v>
      </c>
      <c r="N113" s="32">
        <f t="shared" si="3"/>
        <v>0</v>
      </c>
      <c r="O113" s="52">
        <f>'Pay App 13'!O113+'Pay App 13'!P113</f>
        <v>0</v>
      </c>
      <c r="P113" s="45"/>
      <c r="Q113" s="66">
        <f>'Pay App 13'!Q113+N113+P113</f>
        <v>0</v>
      </c>
    </row>
    <row r="114" spans="1:17" ht="21" customHeight="1" x14ac:dyDescent="0.2">
      <c r="A114" s="153" t="s">
        <v>182</v>
      </c>
      <c r="B114" s="153"/>
      <c r="C114" s="153" t="s">
        <v>183</v>
      </c>
      <c r="D114" s="154"/>
      <c r="E114" s="52">
        <f>'Pay App 13'!E114</f>
        <v>0</v>
      </c>
      <c r="F114" s="45"/>
      <c r="G114" s="65">
        <f>'Pay App 13'!G114+F114</f>
        <v>0</v>
      </c>
      <c r="H114" s="188">
        <f>'Pay App 13'!K114</f>
        <v>0</v>
      </c>
      <c r="I114" s="189"/>
      <c r="J114" s="55"/>
      <c r="K114" s="33">
        <f t="shared" si="1"/>
        <v>0</v>
      </c>
      <c r="L114" s="68">
        <f t="shared" si="0"/>
        <v>0</v>
      </c>
      <c r="M114" s="66">
        <f t="shared" si="2"/>
        <v>0</v>
      </c>
      <c r="N114" s="32">
        <f t="shared" si="3"/>
        <v>0</v>
      </c>
      <c r="O114" s="52">
        <f>'Pay App 13'!O114+'Pay App 13'!P114</f>
        <v>0</v>
      </c>
      <c r="P114" s="45"/>
      <c r="Q114" s="66">
        <f>'Pay App 13'!Q114+N114+P114</f>
        <v>0</v>
      </c>
    </row>
    <row r="115" spans="1:17" ht="21" customHeight="1" x14ac:dyDescent="0.2">
      <c r="A115" s="151" t="s">
        <v>184</v>
      </c>
      <c r="B115" s="151"/>
      <c r="C115" s="151" t="s">
        <v>185</v>
      </c>
      <c r="D115" s="152"/>
      <c r="E115" s="52">
        <f>'Pay App 13'!E115</f>
        <v>0</v>
      </c>
      <c r="F115" s="45"/>
      <c r="G115" s="65">
        <f>'Pay App 13'!G115+F115</f>
        <v>0</v>
      </c>
      <c r="H115" s="188">
        <f>'Pay App 13'!K115</f>
        <v>0</v>
      </c>
      <c r="I115" s="189"/>
      <c r="J115" s="55"/>
      <c r="K115" s="33">
        <f t="shared" si="1"/>
        <v>0</v>
      </c>
      <c r="L115" s="68">
        <f t="shared" si="0"/>
        <v>0</v>
      </c>
      <c r="M115" s="66">
        <f t="shared" si="2"/>
        <v>0</v>
      </c>
      <c r="N115" s="32">
        <f t="shared" si="3"/>
        <v>0</v>
      </c>
      <c r="O115" s="52">
        <f>'Pay App 13'!O115+'Pay App 13'!P115</f>
        <v>0</v>
      </c>
      <c r="P115" s="45"/>
      <c r="Q115" s="66">
        <f>'Pay App 13'!Q115+N115+P115</f>
        <v>0</v>
      </c>
    </row>
    <row r="116" spans="1:17" ht="21" customHeight="1" x14ac:dyDescent="0.2">
      <c r="A116" s="151" t="s">
        <v>186</v>
      </c>
      <c r="B116" s="151"/>
      <c r="C116" s="151" t="s">
        <v>187</v>
      </c>
      <c r="D116" s="152"/>
      <c r="E116" s="52">
        <f>'Pay App 13'!E116</f>
        <v>0</v>
      </c>
      <c r="F116" s="45"/>
      <c r="G116" s="65">
        <f>'Pay App 13'!G116+F116</f>
        <v>0</v>
      </c>
      <c r="H116" s="188">
        <f>'Pay App 13'!K116</f>
        <v>0</v>
      </c>
      <c r="I116" s="189"/>
      <c r="J116" s="55"/>
      <c r="K116" s="33">
        <f t="shared" si="1"/>
        <v>0</v>
      </c>
      <c r="L116" s="68">
        <f t="shared" si="0"/>
        <v>0</v>
      </c>
      <c r="M116" s="66">
        <f t="shared" si="2"/>
        <v>0</v>
      </c>
      <c r="N116" s="32">
        <f t="shared" si="3"/>
        <v>0</v>
      </c>
      <c r="O116" s="52">
        <f>'Pay App 13'!O116+'Pay App 13'!P116</f>
        <v>0</v>
      </c>
      <c r="P116" s="45"/>
      <c r="Q116" s="66">
        <f>'Pay App 13'!Q116+N116+P116</f>
        <v>0</v>
      </c>
    </row>
    <row r="117" spans="1:17" ht="21" customHeight="1" x14ac:dyDescent="0.2">
      <c r="A117" s="151" t="s">
        <v>188</v>
      </c>
      <c r="B117" s="151"/>
      <c r="C117" s="151" t="s">
        <v>581</v>
      </c>
      <c r="D117" s="152"/>
      <c r="E117" s="52">
        <f>'Pay App 13'!E117</f>
        <v>0</v>
      </c>
      <c r="F117" s="45"/>
      <c r="G117" s="65">
        <f>'Pay App 13'!G117+F117</f>
        <v>0</v>
      </c>
      <c r="H117" s="188">
        <f>'Pay App 13'!K117</f>
        <v>0</v>
      </c>
      <c r="I117" s="189"/>
      <c r="J117" s="55"/>
      <c r="K117" s="33">
        <f t="shared" si="1"/>
        <v>0</v>
      </c>
      <c r="L117" s="68">
        <f t="shared" si="0"/>
        <v>0</v>
      </c>
      <c r="M117" s="66">
        <f t="shared" si="2"/>
        <v>0</v>
      </c>
      <c r="N117" s="32">
        <f t="shared" si="3"/>
        <v>0</v>
      </c>
      <c r="O117" s="52">
        <f>'Pay App 13'!O117+'Pay App 13'!P117</f>
        <v>0</v>
      </c>
      <c r="P117" s="45"/>
      <c r="Q117" s="66">
        <f>'Pay App 13'!Q117+N117+P117</f>
        <v>0</v>
      </c>
    </row>
    <row r="118" spans="1:17" ht="21" customHeight="1" x14ac:dyDescent="0.2">
      <c r="A118" s="153" t="s">
        <v>190</v>
      </c>
      <c r="B118" s="153"/>
      <c r="C118" s="142" t="s">
        <v>191</v>
      </c>
      <c r="D118" s="156"/>
      <c r="E118" s="52">
        <f>'Pay App 13'!E118</f>
        <v>0</v>
      </c>
      <c r="F118" s="45"/>
      <c r="G118" s="65">
        <f>'Pay App 13'!G118+F118</f>
        <v>0</v>
      </c>
      <c r="H118" s="188">
        <f>'Pay App 13'!K118</f>
        <v>0</v>
      </c>
      <c r="I118" s="189"/>
      <c r="J118" s="55"/>
      <c r="K118" s="33">
        <f t="shared" si="1"/>
        <v>0</v>
      </c>
      <c r="L118" s="68">
        <f t="shared" si="0"/>
        <v>0</v>
      </c>
      <c r="M118" s="66">
        <f t="shared" si="2"/>
        <v>0</v>
      </c>
      <c r="N118" s="32">
        <f t="shared" si="3"/>
        <v>0</v>
      </c>
      <c r="O118" s="52">
        <f>'Pay App 13'!O118+'Pay App 13'!P118</f>
        <v>0</v>
      </c>
      <c r="P118" s="45"/>
      <c r="Q118" s="66">
        <f>'Pay App 13'!Q118+N118+P118</f>
        <v>0</v>
      </c>
    </row>
    <row r="119" spans="1:17" ht="21" customHeight="1" x14ac:dyDescent="0.2">
      <c r="A119" s="151" t="s">
        <v>192</v>
      </c>
      <c r="B119" s="151"/>
      <c r="C119" s="151" t="s">
        <v>193</v>
      </c>
      <c r="D119" s="152"/>
      <c r="E119" s="52">
        <f>'Pay App 13'!E119</f>
        <v>0</v>
      </c>
      <c r="F119" s="45"/>
      <c r="G119" s="65">
        <f>'Pay App 13'!G119+F119</f>
        <v>0</v>
      </c>
      <c r="H119" s="188">
        <f>'Pay App 13'!K119</f>
        <v>0</v>
      </c>
      <c r="I119" s="189"/>
      <c r="J119" s="55"/>
      <c r="K119" s="33">
        <f t="shared" si="1"/>
        <v>0</v>
      </c>
      <c r="L119" s="68">
        <f t="shared" si="0"/>
        <v>0</v>
      </c>
      <c r="M119" s="66">
        <f t="shared" si="2"/>
        <v>0</v>
      </c>
      <c r="N119" s="32">
        <f t="shared" si="3"/>
        <v>0</v>
      </c>
      <c r="O119" s="52">
        <f>'Pay App 13'!O119+'Pay App 13'!P119</f>
        <v>0</v>
      </c>
      <c r="P119" s="45"/>
      <c r="Q119" s="66">
        <f>'Pay App 13'!Q119+N119+P119</f>
        <v>0</v>
      </c>
    </row>
    <row r="120" spans="1:17" ht="21" customHeight="1" x14ac:dyDescent="0.2">
      <c r="A120" s="151" t="s">
        <v>194</v>
      </c>
      <c r="B120" s="151"/>
      <c r="C120" s="150" t="s">
        <v>195</v>
      </c>
      <c r="D120" s="157"/>
      <c r="E120" s="52">
        <f>'Pay App 13'!E120</f>
        <v>0</v>
      </c>
      <c r="F120" s="45"/>
      <c r="G120" s="65">
        <f>'Pay App 13'!G120+F120</f>
        <v>0</v>
      </c>
      <c r="H120" s="188">
        <f>'Pay App 13'!K120</f>
        <v>0</v>
      </c>
      <c r="I120" s="189"/>
      <c r="J120" s="55"/>
      <c r="K120" s="33">
        <f t="shared" si="1"/>
        <v>0</v>
      </c>
      <c r="L120" s="68">
        <f t="shared" si="0"/>
        <v>0</v>
      </c>
      <c r="M120" s="66">
        <f t="shared" si="2"/>
        <v>0</v>
      </c>
      <c r="N120" s="32">
        <f t="shared" si="3"/>
        <v>0</v>
      </c>
      <c r="O120" s="52">
        <f>'Pay App 13'!O120+'Pay App 13'!P120</f>
        <v>0</v>
      </c>
      <c r="P120" s="45"/>
      <c r="Q120" s="66">
        <f>'Pay App 13'!Q120+N120+P120</f>
        <v>0</v>
      </c>
    </row>
    <row r="121" spans="1:17" ht="21" customHeight="1" x14ac:dyDescent="0.2">
      <c r="A121" s="151" t="s">
        <v>196</v>
      </c>
      <c r="B121" s="151"/>
      <c r="C121" s="151" t="s">
        <v>197</v>
      </c>
      <c r="D121" s="152"/>
      <c r="E121" s="52">
        <f>'Pay App 13'!E121</f>
        <v>0</v>
      </c>
      <c r="F121" s="45"/>
      <c r="G121" s="65">
        <f>'Pay App 13'!G121+F121</f>
        <v>0</v>
      </c>
      <c r="H121" s="188">
        <f>'Pay App 13'!K121</f>
        <v>0</v>
      </c>
      <c r="I121" s="189"/>
      <c r="J121" s="55"/>
      <c r="K121" s="33">
        <f t="shared" si="1"/>
        <v>0</v>
      </c>
      <c r="L121" s="68">
        <f t="shared" si="0"/>
        <v>0</v>
      </c>
      <c r="M121" s="66">
        <f t="shared" si="2"/>
        <v>0</v>
      </c>
      <c r="N121" s="32">
        <f t="shared" si="3"/>
        <v>0</v>
      </c>
      <c r="O121" s="52">
        <f>'Pay App 13'!O121+'Pay App 13'!P121</f>
        <v>0</v>
      </c>
      <c r="P121" s="45"/>
      <c r="Q121" s="66">
        <f>'Pay App 13'!Q121+N121+P121</f>
        <v>0</v>
      </c>
    </row>
    <row r="122" spans="1:17" ht="21" customHeight="1" x14ac:dyDescent="0.2">
      <c r="A122" s="151" t="s">
        <v>198</v>
      </c>
      <c r="B122" s="151"/>
      <c r="C122" s="151" t="s">
        <v>199</v>
      </c>
      <c r="D122" s="152"/>
      <c r="E122" s="52">
        <f>'Pay App 13'!E122</f>
        <v>0</v>
      </c>
      <c r="F122" s="45"/>
      <c r="G122" s="65">
        <f>'Pay App 13'!G122+F122</f>
        <v>0</v>
      </c>
      <c r="H122" s="188">
        <f>'Pay App 13'!K122</f>
        <v>0</v>
      </c>
      <c r="I122" s="189"/>
      <c r="J122" s="55"/>
      <c r="K122" s="33">
        <f t="shared" si="1"/>
        <v>0</v>
      </c>
      <c r="L122" s="68">
        <f t="shared" si="0"/>
        <v>0</v>
      </c>
      <c r="M122" s="66">
        <f t="shared" si="2"/>
        <v>0</v>
      </c>
      <c r="N122" s="32">
        <f t="shared" si="3"/>
        <v>0</v>
      </c>
      <c r="O122" s="52">
        <f>'Pay App 13'!O122+'Pay App 13'!P122</f>
        <v>0</v>
      </c>
      <c r="P122" s="45"/>
      <c r="Q122" s="66">
        <f>'Pay App 13'!Q122+N122+P122</f>
        <v>0</v>
      </c>
    </row>
    <row r="123" spans="1:17" ht="21" customHeight="1" x14ac:dyDescent="0.2">
      <c r="A123" s="151" t="s">
        <v>200</v>
      </c>
      <c r="B123" s="151"/>
      <c r="C123" s="151" t="s">
        <v>201</v>
      </c>
      <c r="D123" s="152"/>
      <c r="E123" s="52">
        <f>'Pay App 13'!E123</f>
        <v>0</v>
      </c>
      <c r="F123" s="45"/>
      <c r="G123" s="65">
        <f>'Pay App 13'!G123+F123</f>
        <v>0</v>
      </c>
      <c r="H123" s="188">
        <f>'Pay App 13'!K123</f>
        <v>0</v>
      </c>
      <c r="I123" s="189"/>
      <c r="J123" s="55"/>
      <c r="K123" s="33">
        <f t="shared" si="1"/>
        <v>0</v>
      </c>
      <c r="L123" s="68">
        <f t="shared" si="0"/>
        <v>0</v>
      </c>
      <c r="M123" s="66">
        <f t="shared" si="2"/>
        <v>0</v>
      </c>
      <c r="N123" s="32">
        <f t="shared" si="3"/>
        <v>0</v>
      </c>
      <c r="O123" s="52">
        <f>'Pay App 13'!O123+'Pay App 13'!P123</f>
        <v>0</v>
      </c>
      <c r="P123" s="45"/>
      <c r="Q123" s="66">
        <f>'Pay App 13'!Q123+N123+P123</f>
        <v>0</v>
      </c>
    </row>
    <row r="124" spans="1:17" ht="21" customHeight="1" x14ac:dyDescent="0.2">
      <c r="A124" s="153" t="s">
        <v>202</v>
      </c>
      <c r="B124" s="153"/>
      <c r="C124" s="154" t="s">
        <v>203</v>
      </c>
      <c r="D124" s="155"/>
      <c r="E124" s="52">
        <f>'Pay App 13'!E124</f>
        <v>0</v>
      </c>
      <c r="F124" s="45"/>
      <c r="G124" s="65">
        <f>'Pay App 13'!G124+F124</f>
        <v>0</v>
      </c>
      <c r="H124" s="188">
        <f>'Pay App 13'!K124</f>
        <v>0</v>
      </c>
      <c r="I124" s="189"/>
      <c r="J124" s="55"/>
      <c r="K124" s="33">
        <f t="shared" si="1"/>
        <v>0</v>
      </c>
      <c r="L124" s="68">
        <f t="shared" si="0"/>
        <v>0</v>
      </c>
      <c r="M124" s="66">
        <f t="shared" si="2"/>
        <v>0</v>
      </c>
      <c r="N124" s="32">
        <f t="shared" si="3"/>
        <v>0</v>
      </c>
      <c r="O124" s="52">
        <f>'Pay App 13'!O124+'Pay App 13'!P124</f>
        <v>0</v>
      </c>
      <c r="P124" s="45"/>
      <c r="Q124" s="66">
        <f>'Pay App 13'!Q124+N124+P124</f>
        <v>0</v>
      </c>
    </row>
    <row r="125" spans="1:17" ht="21" customHeight="1" x14ac:dyDescent="0.2">
      <c r="A125" s="151" t="s">
        <v>204</v>
      </c>
      <c r="B125" s="151"/>
      <c r="C125" s="151" t="s">
        <v>205</v>
      </c>
      <c r="D125" s="152"/>
      <c r="E125" s="52">
        <f>'Pay App 13'!E125</f>
        <v>0</v>
      </c>
      <c r="F125" s="45"/>
      <c r="G125" s="65">
        <f>'Pay App 13'!G125+F125</f>
        <v>0</v>
      </c>
      <c r="H125" s="188">
        <f>'Pay App 13'!K125</f>
        <v>0</v>
      </c>
      <c r="I125" s="189"/>
      <c r="J125" s="55"/>
      <c r="K125" s="33">
        <f t="shared" si="1"/>
        <v>0</v>
      </c>
      <c r="L125" s="68">
        <f t="shared" si="0"/>
        <v>0</v>
      </c>
      <c r="M125" s="66">
        <f t="shared" si="2"/>
        <v>0</v>
      </c>
      <c r="N125" s="32">
        <f t="shared" si="3"/>
        <v>0</v>
      </c>
      <c r="O125" s="52">
        <f>'Pay App 13'!O125+'Pay App 13'!P125</f>
        <v>0</v>
      </c>
      <c r="P125" s="45"/>
      <c r="Q125" s="66">
        <f>'Pay App 13'!Q125+N125+P125</f>
        <v>0</v>
      </c>
    </row>
    <row r="126" spans="1:17" ht="21" customHeight="1" x14ac:dyDescent="0.2">
      <c r="A126" s="151" t="s">
        <v>206</v>
      </c>
      <c r="B126" s="151"/>
      <c r="C126" s="151" t="s">
        <v>207</v>
      </c>
      <c r="D126" s="152"/>
      <c r="E126" s="52">
        <f>'Pay App 13'!E126</f>
        <v>0</v>
      </c>
      <c r="F126" s="45"/>
      <c r="G126" s="65">
        <f>'Pay App 13'!G126+F126</f>
        <v>0</v>
      </c>
      <c r="H126" s="188">
        <f>'Pay App 13'!K126</f>
        <v>0</v>
      </c>
      <c r="I126" s="189"/>
      <c r="J126" s="55"/>
      <c r="K126" s="33">
        <f t="shared" si="1"/>
        <v>0</v>
      </c>
      <c r="L126" s="68">
        <f t="shared" si="0"/>
        <v>0</v>
      </c>
      <c r="M126" s="66">
        <f t="shared" si="2"/>
        <v>0</v>
      </c>
      <c r="N126" s="32">
        <f t="shared" si="3"/>
        <v>0</v>
      </c>
      <c r="O126" s="52">
        <f>'Pay App 13'!O126+'Pay App 13'!P126</f>
        <v>0</v>
      </c>
      <c r="P126" s="45"/>
      <c r="Q126" s="66">
        <f>'Pay App 13'!Q126+N126+P126</f>
        <v>0</v>
      </c>
    </row>
    <row r="127" spans="1:17" ht="21" customHeight="1" x14ac:dyDescent="0.2">
      <c r="A127" s="151" t="s">
        <v>208</v>
      </c>
      <c r="B127" s="151"/>
      <c r="C127" s="151" t="s">
        <v>209</v>
      </c>
      <c r="D127" s="152"/>
      <c r="E127" s="52">
        <f>'Pay App 13'!E127</f>
        <v>0</v>
      </c>
      <c r="F127" s="45"/>
      <c r="G127" s="65">
        <f>'Pay App 13'!G127+F127</f>
        <v>0</v>
      </c>
      <c r="H127" s="188">
        <f>'Pay App 13'!K127</f>
        <v>0</v>
      </c>
      <c r="I127" s="189"/>
      <c r="J127" s="55"/>
      <c r="K127" s="33">
        <f t="shared" si="1"/>
        <v>0</v>
      </c>
      <c r="L127" s="68">
        <f t="shared" si="0"/>
        <v>0</v>
      </c>
      <c r="M127" s="66">
        <f t="shared" si="2"/>
        <v>0</v>
      </c>
      <c r="N127" s="32">
        <f t="shared" si="3"/>
        <v>0</v>
      </c>
      <c r="O127" s="52">
        <f>'Pay App 13'!O127+'Pay App 13'!P127</f>
        <v>0</v>
      </c>
      <c r="P127" s="45"/>
      <c r="Q127" s="66">
        <f>'Pay App 13'!Q127+N127+P127</f>
        <v>0</v>
      </c>
    </row>
    <row r="128" spans="1:17" ht="21" customHeight="1" x14ac:dyDescent="0.2">
      <c r="A128" s="153" t="s">
        <v>210</v>
      </c>
      <c r="B128" s="153"/>
      <c r="C128" s="153" t="s">
        <v>211</v>
      </c>
      <c r="D128" s="154"/>
      <c r="E128" s="52">
        <f>'Pay App 13'!E128</f>
        <v>0</v>
      </c>
      <c r="F128" s="45"/>
      <c r="G128" s="65">
        <f>'Pay App 13'!G128+F128</f>
        <v>0</v>
      </c>
      <c r="H128" s="188">
        <f>'Pay App 13'!K128</f>
        <v>0</v>
      </c>
      <c r="I128" s="189"/>
      <c r="J128" s="55"/>
      <c r="K128" s="33">
        <f t="shared" si="1"/>
        <v>0</v>
      </c>
      <c r="L128" s="68">
        <f t="shared" si="0"/>
        <v>0</v>
      </c>
      <c r="M128" s="66">
        <f t="shared" si="2"/>
        <v>0</v>
      </c>
      <c r="N128" s="32">
        <f t="shared" si="3"/>
        <v>0</v>
      </c>
      <c r="O128" s="52">
        <f>'Pay App 13'!O128+'Pay App 13'!P128</f>
        <v>0</v>
      </c>
      <c r="P128" s="45"/>
      <c r="Q128" s="66">
        <f>'Pay App 13'!Q128+N128+P128</f>
        <v>0</v>
      </c>
    </row>
    <row r="129" spans="1:17" ht="21" customHeight="1" x14ac:dyDescent="0.2">
      <c r="A129" s="151" t="s">
        <v>212</v>
      </c>
      <c r="B129" s="151"/>
      <c r="C129" s="151" t="s">
        <v>213</v>
      </c>
      <c r="D129" s="152"/>
      <c r="E129" s="52">
        <f>'Pay App 13'!E129</f>
        <v>0</v>
      </c>
      <c r="F129" s="45"/>
      <c r="G129" s="65">
        <f>'Pay App 13'!G129+F129</f>
        <v>0</v>
      </c>
      <c r="H129" s="188">
        <f>'Pay App 13'!K129</f>
        <v>0</v>
      </c>
      <c r="I129" s="189"/>
      <c r="J129" s="55"/>
      <c r="K129" s="33">
        <f t="shared" si="1"/>
        <v>0</v>
      </c>
      <c r="L129" s="68">
        <f t="shared" si="0"/>
        <v>0</v>
      </c>
      <c r="M129" s="66">
        <f t="shared" si="2"/>
        <v>0</v>
      </c>
      <c r="N129" s="32">
        <f t="shared" si="3"/>
        <v>0</v>
      </c>
      <c r="O129" s="52">
        <f>'Pay App 13'!O129+'Pay App 13'!P129</f>
        <v>0</v>
      </c>
      <c r="P129" s="45"/>
      <c r="Q129" s="66">
        <f>'Pay App 13'!Q129+N129+P129</f>
        <v>0</v>
      </c>
    </row>
    <row r="130" spans="1:17" ht="21" customHeight="1" x14ac:dyDescent="0.2">
      <c r="A130" s="151" t="s">
        <v>214</v>
      </c>
      <c r="B130" s="151"/>
      <c r="C130" s="151" t="s">
        <v>215</v>
      </c>
      <c r="D130" s="152"/>
      <c r="E130" s="52">
        <f>'Pay App 13'!E130</f>
        <v>0</v>
      </c>
      <c r="F130" s="45"/>
      <c r="G130" s="65">
        <f>'Pay App 13'!G130+F130</f>
        <v>0</v>
      </c>
      <c r="H130" s="188">
        <f>'Pay App 13'!K130</f>
        <v>0</v>
      </c>
      <c r="I130" s="189"/>
      <c r="J130" s="55"/>
      <c r="K130" s="33">
        <f t="shared" si="1"/>
        <v>0</v>
      </c>
      <c r="L130" s="68">
        <f t="shared" si="0"/>
        <v>0</v>
      </c>
      <c r="M130" s="66">
        <f t="shared" si="2"/>
        <v>0</v>
      </c>
      <c r="N130" s="32">
        <f t="shared" si="3"/>
        <v>0</v>
      </c>
      <c r="O130" s="52">
        <f>'Pay App 13'!O130+'Pay App 13'!P130</f>
        <v>0</v>
      </c>
      <c r="P130" s="45"/>
      <c r="Q130" s="66">
        <f>'Pay App 13'!Q130+N130+P130</f>
        <v>0</v>
      </c>
    </row>
    <row r="131" spans="1:17" ht="21" customHeight="1" x14ac:dyDescent="0.2">
      <c r="A131" s="151" t="s">
        <v>216</v>
      </c>
      <c r="B131" s="151"/>
      <c r="C131" s="151" t="s">
        <v>217</v>
      </c>
      <c r="D131" s="152"/>
      <c r="E131" s="52">
        <f>'Pay App 13'!E131</f>
        <v>0</v>
      </c>
      <c r="F131" s="45"/>
      <c r="G131" s="65">
        <f>'Pay App 13'!G131+F131</f>
        <v>0</v>
      </c>
      <c r="H131" s="188">
        <f>'Pay App 13'!K131</f>
        <v>0</v>
      </c>
      <c r="I131" s="189"/>
      <c r="J131" s="55"/>
      <c r="K131" s="33">
        <f t="shared" si="1"/>
        <v>0</v>
      </c>
      <c r="L131" s="68">
        <f t="shared" si="0"/>
        <v>0</v>
      </c>
      <c r="M131" s="66">
        <f t="shared" si="2"/>
        <v>0</v>
      </c>
      <c r="N131" s="32">
        <f t="shared" si="3"/>
        <v>0</v>
      </c>
      <c r="O131" s="52">
        <f>'Pay App 13'!O131+'Pay App 13'!P131</f>
        <v>0</v>
      </c>
      <c r="P131" s="45"/>
      <c r="Q131" s="66">
        <f>'Pay App 13'!Q131+N131+P131</f>
        <v>0</v>
      </c>
    </row>
    <row r="132" spans="1:17" ht="21" customHeight="1" x14ac:dyDescent="0.2">
      <c r="A132" s="151" t="s">
        <v>218</v>
      </c>
      <c r="B132" s="151"/>
      <c r="C132" s="151" t="s">
        <v>219</v>
      </c>
      <c r="D132" s="152"/>
      <c r="E132" s="52">
        <f>'Pay App 13'!E132</f>
        <v>0</v>
      </c>
      <c r="F132" s="45"/>
      <c r="G132" s="65">
        <f>'Pay App 13'!G132+F132</f>
        <v>0</v>
      </c>
      <c r="H132" s="188">
        <f>'Pay App 13'!K132</f>
        <v>0</v>
      </c>
      <c r="I132" s="189"/>
      <c r="J132" s="55"/>
      <c r="K132" s="33">
        <f t="shared" si="1"/>
        <v>0</v>
      </c>
      <c r="L132" s="68">
        <f t="shared" si="0"/>
        <v>0</v>
      </c>
      <c r="M132" s="66">
        <f t="shared" si="2"/>
        <v>0</v>
      </c>
      <c r="N132" s="32">
        <f t="shared" si="3"/>
        <v>0</v>
      </c>
      <c r="O132" s="52">
        <f>'Pay App 13'!O132+'Pay App 13'!P132</f>
        <v>0</v>
      </c>
      <c r="P132" s="45"/>
      <c r="Q132" s="66">
        <f>'Pay App 13'!Q132+N132+P132</f>
        <v>0</v>
      </c>
    </row>
    <row r="133" spans="1:17" ht="21" customHeight="1" x14ac:dyDescent="0.2">
      <c r="A133" s="151" t="s">
        <v>220</v>
      </c>
      <c r="B133" s="151"/>
      <c r="C133" s="151" t="s">
        <v>221</v>
      </c>
      <c r="D133" s="152"/>
      <c r="E133" s="52">
        <f>'Pay App 13'!E133</f>
        <v>0</v>
      </c>
      <c r="F133" s="45"/>
      <c r="G133" s="65">
        <f>'Pay App 13'!G133+F133</f>
        <v>0</v>
      </c>
      <c r="H133" s="188">
        <f>'Pay App 13'!K133</f>
        <v>0</v>
      </c>
      <c r="I133" s="189"/>
      <c r="J133" s="55"/>
      <c r="K133" s="33">
        <f t="shared" si="1"/>
        <v>0</v>
      </c>
      <c r="L133" s="68">
        <f t="shared" si="0"/>
        <v>0</v>
      </c>
      <c r="M133" s="66">
        <f t="shared" si="2"/>
        <v>0</v>
      </c>
      <c r="N133" s="32">
        <f t="shared" si="3"/>
        <v>0</v>
      </c>
      <c r="O133" s="52">
        <f>'Pay App 13'!O133+'Pay App 13'!P133</f>
        <v>0</v>
      </c>
      <c r="P133" s="45"/>
      <c r="Q133" s="66">
        <f>'Pay App 13'!Q133+N133+P133</f>
        <v>0</v>
      </c>
    </row>
    <row r="134" spans="1:17" ht="21" customHeight="1" x14ac:dyDescent="0.2">
      <c r="A134" s="151" t="s">
        <v>222</v>
      </c>
      <c r="B134" s="151"/>
      <c r="C134" s="151" t="s">
        <v>223</v>
      </c>
      <c r="D134" s="152"/>
      <c r="E134" s="52">
        <f>'Pay App 13'!E134</f>
        <v>0</v>
      </c>
      <c r="F134" s="45"/>
      <c r="G134" s="65">
        <f>'Pay App 13'!G134+F134</f>
        <v>0</v>
      </c>
      <c r="H134" s="188">
        <f>'Pay App 13'!K134</f>
        <v>0</v>
      </c>
      <c r="I134" s="189"/>
      <c r="J134" s="55"/>
      <c r="K134" s="33">
        <f t="shared" si="1"/>
        <v>0</v>
      </c>
      <c r="L134" s="68">
        <f t="shared" si="0"/>
        <v>0</v>
      </c>
      <c r="M134" s="66">
        <f t="shared" si="2"/>
        <v>0</v>
      </c>
      <c r="N134" s="32">
        <f t="shared" si="3"/>
        <v>0</v>
      </c>
      <c r="O134" s="52">
        <f>'Pay App 13'!O134+'Pay App 13'!P134</f>
        <v>0</v>
      </c>
      <c r="P134" s="45"/>
      <c r="Q134" s="66">
        <f>'Pay App 13'!Q134+N134+P134</f>
        <v>0</v>
      </c>
    </row>
    <row r="135" spans="1:17" ht="21" customHeight="1" x14ac:dyDescent="0.2">
      <c r="A135" s="153" t="s">
        <v>224</v>
      </c>
      <c r="B135" s="153"/>
      <c r="C135" s="153" t="s">
        <v>225</v>
      </c>
      <c r="D135" s="154"/>
      <c r="E135" s="52">
        <f>'Pay App 13'!E135</f>
        <v>0</v>
      </c>
      <c r="F135" s="45"/>
      <c r="G135" s="65">
        <f>'Pay App 13'!G135+F135</f>
        <v>0</v>
      </c>
      <c r="H135" s="188">
        <f>'Pay App 13'!K135</f>
        <v>0</v>
      </c>
      <c r="I135" s="189"/>
      <c r="J135" s="55"/>
      <c r="K135" s="33">
        <f t="shared" si="1"/>
        <v>0</v>
      </c>
      <c r="L135" s="68">
        <f t="shared" si="0"/>
        <v>0</v>
      </c>
      <c r="M135" s="66">
        <f t="shared" si="2"/>
        <v>0</v>
      </c>
      <c r="N135" s="32">
        <f t="shared" si="3"/>
        <v>0</v>
      </c>
      <c r="O135" s="52">
        <f>'Pay App 13'!O135+'Pay App 13'!P135</f>
        <v>0</v>
      </c>
      <c r="P135" s="45"/>
      <c r="Q135" s="66">
        <f>'Pay App 13'!Q135+N135+P135</f>
        <v>0</v>
      </c>
    </row>
    <row r="136" spans="1:17" ht="21" customHeight="1" x14ac:dyDescent="0.2">
      <c r="A136" s="151" t="s">
        <v>226</v>
      </c>
      <c r="B136" s="151"/>
      <c r="C136" s="151" t="s">
        <v>227</v>
      </c>
      <c r="D136" s="152"/>
      <c r="E136" s="52">
        <f>'Pay App 13'!E136</f>
        <v>0</v>
      </c>
      <c r="F136" s="45"/>
      <c r="G136" s="65">
        <f>'Pay App 13'!G136+F136</f>
        <v>0</v>
      </c>
      <c r="H136" s="188">
        <f>'Pay App 13'!K136</f>
        <v>0</v>
      </c>
      <c r="I136" s="189"/>
      <c r="J136" s="55"/>
      <c r="K136" s="33">
        <f t="shared" si="1"/>
        <v>0</v>
      </c>
      <c r="L136" s="68">
        <f t="shared" si="0"/>
        <v>0</v>
      </c>
      <c r="M136" s="66">
        <f t="shared" si="2"/>
        <v>0</v>
      </c>
      <c r="N136" s="32">
        <f t="shared" si="3"/>
        <v>0</v>
      </c>
      <c r="O136" s="52">
        <f>'Pay App 13'!O136+'Pay App 13'!P136</f>
        <v>0</v>
      </c>
      <c r="P136" s="45"/>
      <c r="Q136" s="66">
        <f>'Pay App 13'!Q136+N136+P136</f>
        <v>0</v>
      </c>
    </row>
    <row r="137" spans="1:17" ht="21" customHeight="1" x14ac:dyDescent="0.2">
      <c r="A137" s="151" t="s">
        <v>228</v>
      </c>
      <c r="B137" s="151"/>
      <c r="C137" s="151" t="s">
        <v>229</v>
      </c>
      <c r="D137" s="152"/>
      <c r="E137" s="52">
        <f>'Pay App 13'!E137</f>
        <v>0</v>
      </c>
      <c r="F137" s="45"/>
      <c r="G137" s="65">
        <f>'Pay App 13'!G137+F137</f>
        <v>0</v>
      </c>
      <c r="H137" s="188">
        <f>'Pay App 13'!K137</f>
        <v>0</v>
      </c>
      <c r="I137" s="189"/>
      <c r="J137" s="55"/>
      <c r="K137" s="33">
        <f t="shared" si="1"/>
        <v>0</v>
      </c>
      <c r="L137" s="68">
        <f t="shared" si="0"/>
        <v>0</v>
      </c>
      <c r="M137" s="66">
        <f t="shared" si="2"/>
        <v>0</v>
      </c>
      <c r="N137" s="32">
        <f t="shared" si="3"/>
        <v>0</v>
      </c>
      <c r="O137" s="52">
        <f>'Pay App 13'!O137+'Pay App 13'!P137</f>
        <v>0</v>
      </c>
      <c r="P137" s="45"/>
      <c r="Q137" s="66">
        <f>'Pay App 13'!Q137+N137+P137</f>
        <v>0</v>
      </c>
    </row>
    <row r="138" spans="1:17" ht="21" customHeight="1" x14ac:dyDescent="0.2">
      <c r="A138" s="151" t="s">
        <v>230</v>
      </c>
      <c r="B138" s="151"/>
      <c r="C138" s="151" t="s">
        <v>231</v>
      </c>
      <c r="D138" s="152"/>
      <c r="E138" s="52">
        <f>'Pay App 13'!E138</f>
        <v>0</v>
      </c>
      <c r="F138" s="45"/>
      <c r="G138" s="65">
        <f>'Pay App 13'!G138+F138</f>
        <v>0</v>
      </c>
      <c r="H138" s="188">
        <f>'Pay App 13'!K138</f>
        <v>0</v>
      </c>
      <c r="I138" s="189"/>
      <c r="J138" s="55"/>
      <c r="K138" s="33">
        <f t="shared" si="1"/>
        <v>0</v>
      </c>
      <c r="L138" s="68">
        <f t="shared" si="0"/>
        <v>0</v>
      </c>
      <c r="M138" s="66">
        <f t="shared" si="2"/>
        <v>0</v>
      </c>
      <c r="N138" s="32">
        <f t="shared" si="3"/>
        <v>0</v>
      </c>
      <c r="O138" s="52">
        <f>'Pay App 13'!O138+'Pay App 13'!P138</f>
        <v>0</v>
      </c>
      <c r="P138" s="45"/>
      <c r="Q138" s="66">
        <f>'Pay App 13'!Q138+N138+P138</f>
        <v>0</v>
      </c>
    </row>
    <row r="139" spans="1:17" ht="21" customHeight="1" x14ac:dyDescent="0.2">
      <c r="A139" s="153" t="s">
        <v>232</v>
      </c>
      <c r="B139" s="153"/>
      <c r="C139" s="153" t="s">
        <v>233</v>
      </c>
      <c r="D139" s="154"/>
      <c r="E139" s="52">
        <f>'Pay App 13'!E139</f>
        <v>0</v>
      </c>
      <c r="F139" s="45"/>
      <c r="G139" s="65">
        <f>'Pay App 13'!G139+F139</f>
        <v>0</v>
      </c>
      <c r="H139" s="188">
        <f>'Pay App 13'!K139</f>
        <v>0</v>
      </c>
      <c r="I139" s="189"/>
      <c r="J139" s="55"/>
      <c r="K139" s="33">
        <f t="shared" si="1"/>
        <v>0</v>
      </c>
      <c r="L139" s="68">
        <f t="shared" si="0"/>
        <v>0</v>
      </c>
      <c r="M139" s="66">
        <f t="shared" si="2"/>
        <v>0</v>
      </c>
      <c r="N139" s="32">
        <f t="shared" si="3"/>
        <v>0</v>
      </c>
      <c r="O139" s="52">
        <f>'Pay App 13'!O139+'Pay App 13'!P139</f>
        <v>0</v>
      </c>
      <c r="P139" s="45"/>
      <c r="Q139" s="66">
        <f>'Pay App 13'!Q139+N139+P139</f>
        <v>0</v>
      </c>
    </row>
    <row r="140" spans="1:17" ht="21" customHeight="1" x14ac:dyDescent="0.2">
      <c r="A140" s="151" t="s">
        <v>234</v>
      </c>
      <c r="B140" s="151"/>
      <c r="C140" s="151" t="s">
        <v>235</v>
      </c>
      <c r="D140" s="152"/>
      <c r="E140" s="52">
        <f>'Pay App 13'!E140</f>
        <v>0</v>
      </c>
      <c r="F140" s="45"/>
      <c r="G140" s="65">
        <f>'Pay App 13'!G140+F140</f>
        <v>0</v>
      </c>
      <c r="H140" s="188">
        <f>'Pay App 13'!K140</f>
        <v>0</v>
      </c>
      <c r="I140" s="189"/>
      <c r="J140" s="55"/>
      <c r="K140" s="33">
        <f t="shared" si="1"/>
        <v>0</v>
      </c>
      <c r="L140" s="68">
        <f t="shared" si="0"/>
        <v>0</v>
      </c>
      <c r="M140" s="66">
        <f t="shared" si="2"/>
        <v>0</v>
      </c>
      <c r="N140" s="32">
        <f t="shared" si="3"/>
        <v>0</v>
      </c>
      <c r="O140" s="52">
        <f>'Pay App 13'!O140+'Pay App 13'!P140</f>
        <v>0</v>
      </c>
      <c r="P140" s="45"/>
      <c r="Q140" s="66">
        <f>'Pay App 13'!Q140+N140+P140</f>
        <v>0</v>
      </c>
    </row>
    <row r="141" spans="1:17" ht="21" customHeight="1" x14ac:dyDescent="0.2">
      <c r="A141" s="151" t="s">
        <v>236</v>
      </c>
      <c r="B141" s="151"/>
      <c r="C141" s="151" t="s">
        <v>237</v>
      </c>
      <c r="D141" s="152"/>
      <c r="E141" s="52">
        <f>'Pay App 13'!E141</f>
        <v>0</v>
      </c>
      <c r="F141" s="45"/>
      <c r="G141" s="65">
        <f>'Pay App 13'!G141+F141</f>
        <v>0</v>
      </c>
      <c r="H141" s="188">
        <f>'Pay App 13'!K141</f>
        <v>0</v>
      </c>
      <c r="I141" s="189"/>
      <c r="J141" s="55"/>
      <c r="K141" s="33">
        <f t="shared" si="1"/>
        <v>0</v>
      </c>
      <c r="L141" s="68">
        <f t="shared" si="0"/>
        <v>0</v>
      </c>
      <c r="M141" s="66">
        <f t="shared" si="2"/>
        <v>0</v>
      </c>
      <c r="N141" s="32">
        <f t="shared" si="3"/>
        <v>0</v>
      </c>
      <c r="O141" s="52">
        <f>'Pay App 13'!O141+'Pay App 13'!P141</f>
        <v>0</v>
      </c>
      <c r="P141" s="45"/>
      <c r="Q141" s="66">
        <f>'Pay App 13'!Q141+N141+P141</f>
        <v>0</v>
      </c>
    </row>
    <row r="142" spans="1:17" ht="21" customHeight="1" x14ac:dyDescent="0.2">
      <c r="A142" s="151" t="s">
        <v>238</v>
      </c>
      <c r="B142" s="151"/>
      <c r="C142" s="151" t="s">
        <v>239</v>
      </c>
      <c r="D142" s="152"/>
      <c r="E142" s="52">
        <f>'Pay App 13'!E142</f>
        <v>0</v>
      </c>
      <c r="F142" s="45"/>
      <c r="G142" s="65">
        <f>'Pay App 13'!G142+F142</f>
        <v>0</v>
      </c>
      <c r="H142" s="188">
        <f>'Pay App 13'!K142</f>
        <v>0</v>
      </c>
      <c r="I142" s="189"/>
      <c r="J142" s="55"/>
      <c r="K142" s="33">
        <f t="shared" si="1"/>
        <v>0</v>
      </c>
      <c r="L142" s="68">
        <f t="shared" si="0"/>
        <v>0</v>
      </c>
      <c r="M142" s="66">
        <f t="shared" si="2"/>
        <v>0</v>
      </c>
      <c r="N142" s="32">
        <f t="shared" si="3"/>
        <v>0</v>
      </c>
      <c r="O142" s="52">
        <f>'Pay App 13'!O142+'Pay App 13'!P142</f>
        <v>0</v>
      </c>
      <c r="P142" s="45"/>
      <c r="Q142" s="66">
        <f>'Pay App 13'!Q142+N142+P142</f>
        <v>0</v>
      </c>
    </row>
    <row r="143" spans="1:17" ht="21" customHeight="1" x14ac:dyDescent="0.2">
      <c r="A143" s="151" t="s">
        <v>240</v>
      </c>
      <c r="B143" s="151"/>
      <c r="C143" s="151" t="s">
        <v>241</v>
      </c>
      <c r="D143" s="152"/>
      <c r="E143" s="52">
        <f>'Pay App 13'!E143</f>
        <v>0</v>
      </c>
      <c r="F143" s="45"/>
      <c r="G143" s="65">
        <f>'Pay App 13'!G143+F143</f>
        <v>0</v>
      </c>
      <c r="H143" s="188">
        <f>'Pay App 13'!K143</f>
        <v>0</v>
      </c>
      <c r="I143" s="189"/>
      <c r="J143" s="55"/>
      <c r="K143" s="33">
        <f t="shared" si="1"/>
        <v>0</v>
      </c>
      <c r="L143" s="68">
        <f t="shared" si="0"/>
        <v>0</v>
      </c>
      <c r="M143" s="66">
        <f t="shared" si="2"/>
        <v>0</v>
      </c>
      <c r="N143" s="32">
        <f t="shared" si="3"/>
        <v>0</v>
      </c>
      <c r="O143" s="52">
        <f>'Pay App 13'!O143+'Pay App 13'!P143</f>
        <v>0</v>
      </c>
      <c r="P143" s="45"/>
      <c r="Q143" s="66">
        <f>'Pay App 13'!Q143+N143+P143</f>
        <v>0</v>
      </c>
    </row>
    <row r="144" spans="1:17" ht="21" customHeight="1" x14ac:dyDescent="0.2">
      <c r="A144" s="151" t="s">
        <v>242</v>
      </c>
      <c r="B144" s="151"/>
      <c r="C144" s="151" t="s">
        <v>243</v>
      </c>
      <c r="D144" s="152"/>
      <c r="E144" s="52">
        <f>'Pay App 13'!E144</f>
        <v>0</v>
      </c>
      <c r="F144" s="45"/>
      <c r="G144" s="65">
        <f>'Pay App 13'!G144+F144</f>
        <v>0</v>
      </c>
      <c r="H144" s="188">
        <f>'Pay App 13'!K144</f>
        <v>0</v>
      </c>
      <c r="I144" s="189"/>
      <c r="J144" s="55"/>
      <c r="K144" s="33">
        <f t="shared" si="1"/>
        <v>0</v>
      </c>
      <c r="L144" s="68">
        <f t="shared" si="0"/>
        <v>0</v>
      </c>
      <c r="M144" s="66">
        <f t="shared" si="2"/>
        <v>0</v>
      </c>
      <c r="N144" s="32">
        <f t="shared" si="3"/>
        <v>0</v>
      </c>
      <c r="O144" s="52">
        <f>'Pay App 13'!O144+'Pay App 13'!P144</f>
        <v>0</v>
      </c>
      <c r="P144" s="45"/>
      <c r="Q144" s="66">
        <f>'Pay App 13'!Q144+N144+P144</f>
        <v>0</v>
      </c>
    </row>
    <row r="145" spans="1:17" ht="21" customHeight="1" x14ac:dyDescent="0.2">
      <c r="A145" s="151" t="s">
        <v>244</v>
      </c>
      <c r="B145" s="151"/>
      <c r="C145" s="151" t="s">
        <v>245</v>
      </c>
      <c r="D145" s="152"/>
      <c r="E145" s="52">
        <f>'Pay App 13'!E145</f>
        <v>0</v>
      </c>
      <c r="F145" s="45"/>
      <c r="G145" s="65">
        <f>'Pay App 13'!G145+F145</f>
        <v>0</v>
      </c>
      <c r="H145" s="188">
        <f>'Pay App 13'!K145</f>
        <v>0</v>
      </c>
      <c r="I145" s="189"/>
      <c r="J145" s="55"/>
      <c r="K145" s="33">
        <f t="shared" si="1"/>
        <v>0</v>
      </c>
      <c r="L145" s="68">
        <f t="shared" si="0"/>
        <v>0</v>
      </c>
      <c r="M145" s="66">
        <f t="shared" si="2"/>
        <v>0</v>
      </c>
      <c r="N145" s="32">
        <f t="shared" si="3"/>
        <v>0</v>
      </c>
      <c r="O145" s="52">
        <f>'Pay App 13'!O145+'Pay App 13'!P145</f>
        <v>0</v>
      </c>
      <c r="P145" s="45"/>
      <c r="Q145" s="66">
        <f>'Pay App 13'!Q145+N145+P145</f>
        <v>0</v>
      </c>
    </row>
    <row r="146" spans="1:17" ht="21" customHeight="1" x14ac:dyDescent="0.2">
      <c r="A146" s="151" t="s">
        <v>246</v>
      </c>
      <c r="B146" s="151"/>
      <c r="C146" s="151" t="s">
        <v>247</v>
      </c>
      <c r="D146" s="152"/>
      <c r="E146" s="52">
        <f>'Pay App 13'!E146</f>
        <v>0</v>
      </c>
      <c r="F146" s="45"/>
      <c r="G146" s="65">
        <f>'Pay App 13'!G146+F146</f>
        <v>0</v>
      </c>
      <c r="H146" s="188">
        <f>'Pay App 13'!K146</f>
        <v>0</v>
      </c>
      <c r="I146" s="189"/>
      <c r="J146" s="55"/>
      <c r="K146" s="33">
        <f t="shared" si="1"/>
        <v>0</v>
      </c>
      <c r="L146" s="68">
        <f t="shared" si="0"/>
        <v>0</v>
      </c>
      <c r="M146" s="66">
        <f t="shared" si="2"/>
        <v>0</v>
      </c>
      <c r="N146" s="32">
        <f t="shared" si="3"/>
        <v>0</v>
      </c>
      <c r="O146" s="52">
        <f>'Pay App 13'!O146+'Pay App 13'!P146</f>
        <v>0</v>
      </c>
      <c r="P146" s="45"/>
      <c r="Q146" s="66">
        <f>'Pay App 13'!Q146+N146+P146</f>
        <v>0</v>
      </c>
    </row>
    <row r="147" spans="1:17" ht="21" customHeight="1" x14ac:dyDescent="0.2">
      <c r="A147" s="151" t="s">
        <v>248</v>
      </c>
      <c r="B147" s="151"/>
      <c r="C147" s="151" t="s">
        <v>249</v>
      </c>
      <c r="D147" s="152"/>
      <c r="E147" s="52">
        <f>'Pay App 13'!E147</f>
        <v>0</v>
      </c>
      <c r="F147" s="45"/>
      <c r="G147" s="65">
        <f>'Pay App 13'!G147+F147</f>
        <v>0</v>
      </c>
      <c r="H147" s="188">
        <f>'Pay App 13'!K147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13'!O147+'Pay App 13'!P147</f>
        <v>0</v>
      </c>
      <c r="P147" s="45"/>
      <c r="Q147" s="66">
        <f>'Pay App 13'!Q147+N147+P147</f>
        <v>0</v>
      </c>
    </row>
    <row r="148" spans="1:17" ht="21" customHeight="1" x14ac:dyDescent="0.2">
      <c r="A148" s="151" t="s">
        <v>250</v>
      </c>
      <c r="B148" s="151"/>
      <c r="C148" s="151" t="s">
        <v>251</v>
      </c>
      <c r="D148" s="152"/>
      <c r="E148" s="52">
        <f>'Pay App 13'!E148</f>
        <v>0</v>
      </c>
      <c r="F148" s="45"/>
      <c r="G148" s="65">
        <f>'Pay App 13'!G148+F148</f>
        <v>0</v>
      </c>
      <c r="H148" s="188">
        <f>'Pay App 13'!K148</f>
        <v>0</v>
      </c>
      <c r="I148" s="189"/>
      <c r="J148" s="55"/>
      <c r="K148" s="33">
        <f t="shared" si="4"/>
        <v>0</v>
      </c>
      <c r="L148" s="68">
        <f t="shared" ref="L148:L211" si="7">IF(ISERROR(K148/G148),0,K148/G148)</f>
        <v>0</v>
      </c>
      <c r="M148" s="66">
        <f t="shared" si="5"/>
        <v>0</v>
      </c>
      <c r="N148" s="32">
        <f t="shared" si="6"/>
        <v>0</v>
      </c>
      <c r="O148" s="52">
        <f>'Pay App 13'!O148+'Pay App 13'!P148</f>
        <v>0</v>
      </c>
      <c r="P148" s="45"/>
      <c r="Q148" s="66">
        <f>'Pay App 13'!Q148+N148+P148</f>
        <v>0</v>
      </c>
    </row>
    <row r="149" spans="1:17" ht="21" customHeight="1" x14ac:dyDescent="0.2">
      <c r="A149" s="153" t="s">
        <v>252</v>
      </c>
      <c r="B149" s="153"/>
      <c r="C149" s="153" t="s">
        <v>253</v>
      </c>
      <c r="D149" s="154"/>
      <c r="E149" s="52">
        <f>'Pay App 13'!E149</f>
        <v>0</v>
      </c>
      <c r="F149" s="45"/>
      <c r="G149" s="65">
        <f>'Pay App 13'!G149+F149</f>
        <v>0</v>
      </c>
      <c r="H149" s="188">
        <f>'Pay App 13'!K149</f>
        <v>0</v>
      </c>
      <c r="I149" s="189"/>
      <c r="J149" s="55"/>
      <c r="K149" s="33">
        <f t="shared" si="4"/>
        <v>0</v>
      </c>
      <c r="L149" s="68">
        <f t="shared" si="7"/>
        <v>0</v>
      </c>
      <c r="M149" s="66">
        <f t="shared" si="5"/>
        <v>0</v>
      </c>
      <c r="N149" s="32">
        <f t="shared" si="6"/>
        <v>0</v>
      </c>
      <c r="O149" s="52">
        <f>'Pay App 13'!O149+'Pay App 13'!P149</f>
        <v>0</v>
      </c>
      <c r="P149" s="45"/>
      <c r="Q149" s="66">
        <f>'Pay App 13'!Q149+N149+P149</f>
        <v>0</v>
      </c>
    </row>
    <row r="150" spans="1:17" ht="21" customHeight="1" x14ac:dyDescent="0.2">
      <c r="A150" s="151" t="s">
        <v>254</v>
      </c>
      <c r="B150" s="151"/>
      <c r="C150" s="151" t="s">
        <v>255</v>
      </c>
      <c r="D150" s="152"/>
      <c r="E150" s="52">
        <f>'Pay App 13'!E150</f>
        <v>0</v>
      </c>
      <c r="F150" s="45"/>
      <c r="G150" s="65">
        <f>'Pay App 13'!G150+F150</f>
        <v>0</v>
      </c>
      <c r="H150" s="188">
        <f>'Pay App 13'!K150</f>
        <v>0</v>
      </c>
      <c r="I150" s="189"/>
      <c r="J150" s="55"/>
      <c r="K150" s="33">
        <f t="shared" si="4"/>
        <v>0</v>
      </c>
      <c r="L150" s="68">
        <f t="shared" si="7"/>
        <v>0</v>
      </c>
      <c r="M150" s="66">
        <f t="shared" si="5"/>
        <v>0</v>
      </c>
      <c r="N150" s="32">
        <f t="shared" si="6"/>
        <v>0</v>
      </c>
      <c r="O150" s="52">
        <f>'Pay App 13'!O150+'Pay App 13'!P150</f>
        <v>0</v>
      </c>
      <c r="P150" s="45"/>
      <c r="Q150" s="66">
        <f>'Pay App 13'!Q150+N150+P150</f>
        <v>0</v>
      </c>
    </row>
    <row r="151" spans="1:17" ht="21" customHeight="1" x14ac:dyDescent="0.2">
      <c r="A151" s="151" t="s">
        <v>256</v>
      </c>
      <c r="B151" s="151"/>
      <c r="C151" s="151" t="s">
        <v>257</v>
      </c>
      <c r="D151" s="152"/>
      <c r="E151" s="52">
        <f>'Pay App 13'!E151</f>
        <v>0</v>
      </c>
      <c r="F151" s="45"/>
      <c r="G151" s="65">
        <f>'Pay App 13'!G151+F151</f>
        <v>0</v>
      </c>
      <c r="H151" s="188">
        <f>'Pay App 13'!K151</f>
        <v>0</v>
      </c>
      <c r="I151" s="189"/>
      <c r="J151" s="55"/>
      <c r="K151" s="33">
        <f t="shared" si="4"/>
        <v>0</v>
      </c>
      <c r="L151" s="68">
        <f t="shared" si="7"/>
        <v>0</v>
      </c>
      <c r="M151" s="66">
        <f t="shared" si="5"/>
        <v>0</v>
      </c>
      <c r="N151" s="32">
        <f t="shared" si="6"/>
        <v>0</v>
      </c>
      <c r="O151" s="52">
        <f>'Pay App 13'!O151+'Pay App 13'!P151</f>
        <v>0</v>
      </c>
      <c r="P151" s="45"/>
      <c r="Q151" s="66">
        <f>'Pay App 13'!Q151+N151+P151</f>
        <v>0</v>
      </c>
    </row>
    <row r="152" spans="1:17" ht="21" customHeight="1" x14ac:dyDescent="0.2">
      <c r="A152" s="151" t="s">
        <v>258</v>
      </c>
      <c r="B152" s="151"/>
      <c r="C152" s="151" t="s">
        <v>259</v>
      </c>
      <c r="D152" s="152"/>
      <c r="E152" s="52">
        <f>'Pay App 13'!E152</f>
        <v>0</v>
      </c>
      <c r="F152" s="45"/>
      <c r="G152" s="65">
        <f>'Pay App 13'!G152+F152</f>
        <v>0</v>
      </c>
      <c r="H152" s="188">
        <f>'Pay App 13'!K152</f>
        <v>0</v>
      </c>
      <c r="I152" s="189"/>
      <c r="J152" s="55"/>
      <c r="K152" s="33">
        <f t="shared" si="4"/>
        <v>0</v>
      </c>
      <c r="L152" s="68">
        <f t="shared" si="7"/>
        <v>0</v>
      </c>
      <c r="M152" s="66">
        <f t="shared" si="5"/>
        <v>0</v>
      </c>
      <c r="N152" s="32">
        <f t="shared" si="6"/>
        <v>0</v>
      </c>
      <c r="O152" s="52">
        <f>'Pay App 13'!O152+'Pay App 13'!P152</f>
        <v>0</v>
      </c>
      <c r="P152" s="45"/>
      <c r="Q152" s="66">
        <f>'Pay App 13'!Q152+N152+P152</f>
        <v>0</v>
      </c>
    </row>
    <row r="153" spans="1:17" ht="21" customHeight="1" x14ac:dyDescent="0.2">
      <c r="A153" s="151" t="s">
        <v>260</v>
      </c>
      <c r="B153" s="151"/>
      <c r="C153" s="151" t="s">
        <v>261</v>
      </c>
      <c r="D153" s="152"/>
      <c r="E153" s="52">
        <f>'Pay App 13'!E153</f>
        <v>0</v>
      </c>
      <c r="F153" s="45"/>
      <c r="G153" s="65">
        <f>'Pay App 13'!G153+F153</f>
        <v>0</v>
      </c>
      <c r="H153" s="188">
        <f>'Pay App 13'!K153</f>
        <v>0</v>
      </c>
      <c r="I153" s="189"/>
      <c r="J153" s="55"/>
      <c r="K153" s="33">
        <f t="shared" si="4"/>
        <v>0</v>
      </c>
      <c r="L153" s="68">
        <f t="shared" si="7"/>
        <v>0</v>
      </c>
      <c r="M153" s="66">
        <f t="shared" si="5"/>
        <v>0</v>
      </c>
      <c r="N153" s="32">
        <f t="shared" si="6"/>
        <v>0</v>
      </c>
      <c r="O153" s="52">
        <f>'Pay App 13'!O153+'Pay App 13'!P153</f>
        <v>0</v>
      </c>
      <c r="P153" s="45"/>
      <c r="Q153" s="66">
        <f>'Pay App 13'!Q153+N153+P153</f>
        <v>0</v>
      </c>
    </row>
    <row r="154" spans="1:17" ht="21" customHeight="1" x14ac:dyDescent="0.2">
      <c r="A154" s="151" t="s">
        <v>262</v>
      </c>
      <c r="B154" s="151"/>
      <c r="C154" s="151" t="s">
        <v>263</v>
      </c>
      <c r="D154" s="152"/>
      <c r="E154" s="52">
        <f>'Pay App 13'!E154</f>
        <v>0</v>
      </c>
      <c r="F154" s="45"/>
      <c r="G154" s="65">
        <f>'Pay App 13'!G154+F154</f>
        <v>0</v>
      </c>
      <c r="H154" s="188">
        <f>'Pay App 13'!K154</f>
        <v>0</v>
      </c>
      <c r="I154" s="189"/>
      <c r="J154" s="55"/>
      <c r="K154" s="33">
        <f t="shared" si="4"/>
        <v>0</v>
      </c>
      <c r="L154" s="68">
        <f t="shared" si="7"/>
        <v>0</v>
      </c>
      <c r="M154" s="66">
        <f t="shared" si="5"/>
        <v>0</v>
      </c>
      <c r="N154" s="32">
        <f t="shared" si="6"/>
        <v>0</v>
      </c>
      <c r="O154" s="52">
        <f>'Pay App 13'!O154+'Pay App 13'!P154</f>
        <v>0</v>
      </c>
      <c r="P154" s="45"/>
      <c r="Q154" s="66">
        <f>'Pay App 13'!Q154+N154+P154</f>
        <v>0</v>
      </c>
    </row>
    <row r="155" spans="1:17" ht="21" customHeight="1" x14ac:dyDescent="0.2">
      <c r="A155" s="151" t="s">
        <v>264</v>
      </c>
      <c r="B155" s="151"/>
      <c r="C155" s="151" t="s">
        <v>265</v>
      </c>
      <c r="D155" s="152"/>
      <c r="E155" s="52">
        <f>'Pay App 13'!E155</f>
        <v>0</v>
      </c>
      <c r="F155" s="45"/>
      <c r="G155" s="65">
        <f>'Pay App 13'!G155+F155</f>
        <v>0</v>
      </c>
      <c r="H155" s="188">
        <f>'Pay App 13'!K155</f>
        <v>0</v>
      </c>
      <c r="I155" s="189"/>
      <c r="J155" s="55"/>
      <c r="K155" s="33">
        <f t="shared" si="4"/>
        <v>0</v>
      </c>
      <c r="L155" s="68">
        <f t="shared" si="7"/>
        <v>0</v>
      </c>
      <c r="M155" s="66">
        <f t="shared" si="5"/>
        <v>0</v>
      </c>
      <c r="N155" s="32">
        <f t="shared" si="6"/>
        <v>0</v>
      </c>
      <c r="O155" s="52">
        <f>'Pay App 13'!O155+'Pay App 13'!P155</f>
        <v>0</v>
      </c>
      <c r="P155" s="45"/>
      <c r="Q155" s="66">
        <f>'Pay App 13'!Q155+N155+P155</f>
        <v>0</v>
      </c>
    </row>
    <row r="156" spans="1:17" ht="21" customHeight="1" x14ac:dyDescent="0.2">
      <c r="A156" s="151" t="s">
        <v>266</v>
      </c>
      <c r="B156" s="151"/>
      <c r="C156" s="151" t="s">
        <v>267</v>
      </c>
      <c r="D156" s="152"/>
      <c r="E156" s="52">
        <f>'Pay App 13'!E156</f>
        <v>0</v>
      </c>
      <c r="F156" s="45"/>
      <c r="G156" s="65">
        <f>'Pay App 13'!G156+F156</f>
        <v>0</v>
      </c>
      <c r="H156" s="188">
        <f>'Pay App 13'!K156</f>
        <v>0</v>
      </c>
      <c r="I156" s="189"/>
      <c r="J156" s="55"/>
      <c r="K156" s="33">
        <f t="shared" si="4"/>
        <v>0</v>
      </c>
      <c r="L156" s="68">
        <f t="shared" si="7"/>
        <v>0</v>
      </c>
      <c r="M156" s="66">
        <f t="shared" si="5"/>
        <v>0</v>
      </c>
      <c r="N156" s="32">
        <f t="shared" si="6"/>
        <v>0</v>
      </c>
      <c r="O156" s="52">
        <f>'Pay App 13'!O156+'Pay App 13'!P156</f>
        <v>0</v>
      </c>
      <c r="P156" s="45"/>
      <c r="Q156" s="66">
        <f>'Pay App 13'!Q156+N156+P156</f>
        <v>0</v>
      </c>
    </row>
    <row r="157" spans="1:17" ht="21" customHeight="1" x14ac:dyDescent="0.2">
      <c r="A157" s="151" t="s">
        <v>268</v>
      </c>
      <c r="B157" s="151"/>
      <c r="C157" s="151" t="s">
        <v>269</v>
      </c>
      <c r="D157" s="152"/>
      <c r="E157" s="52">
        <f>'Pay App 13'!E157</f>
        <v>0</v>
      </c>
      <c r="F157" s="45"/>
      <c r="G157" s="65">
        <f>'Pay App 13'!G157+F157</f>
        <v>0</v>
      </c>
      <c r="H157" s="188">
        <f>'Pay App 13'!K157</f>
        <v>0</v>
      </c>
      <c r="I157" s="189"/>
      <c r="J157" s="55"/>
      <c r="K157" s="33">
        <f t="shared" si="4"/>
        <v>0</v>
      </c>
      <c r="L157" s="68">
        <f t="shared" si="7"/>
        <v>0</v>
      </c>
      <c r="M157" s="66">
        <f t="shared" si="5"/>
        <v>0</v>
      </c>
      <c r="N157" s="32">
        <f t="shared" si="6"/>
        <v>0</v>
      </c>
      <c r="O157" s="52">
        <f>'Pay App 13'!O157+'Pay App 13'!P157</f>
        <v>0</v>
      </c>
      <c r="P157" s="45"/>
      <c r="Q157" s="66">
        <f>'Pay App 13'!Q157+N157+P157</f>
        <v>0</v>
      </c>
    </row>
    <row r="158" spans="1:17" ht="21" customHeight="1" x14ac:dyDescent="0.2">
      <c r="A158" s="153" t="s">
        <v>270</v>
      </c>
      <c r="B158" s="153"/>
      <c r="C158" s="153" t="s">
        <v>271</v>
      </c>
      <c r="D158" s="154"/>
      <c r="E158" s="52">
        <f>'Pay App 13'!E158</f>
        <v>0</v>
      </c>
      <c r="F158" s="45"/>
      <c r="G158" s="65">
        <f>'Pay App 13'!G158+F158</f>
        <v>0</v>
      </c>
      <c r="H158" s="188">
        <f>'Pay App 13'!K158</f>
        <v>0</v>
      </c>
      <c r="I158" s="189"/>
      <c r="J158" s="55"/>
      <c r="K158" s="33">
        <f t="shared" si="4"/>
        <v>0</v>
      </c>
      <c r="L158" s="68">
        <f t="shared" si="7"/>
        <v>0</v>
      </c>
      <c r="M158" s="66">
        <f t="shared" si="5"/>
        <v>0</v>
      </c>
      <c r="N158" s="32">
        <f t="shared" si="6"/>
        <v>0</v>
      </c>
      <c r="O158" s="52">
        <f>'Pay App 13'!O158+'Pay App 13'!P158</f>
        <v>0</v>
      </c>
      <c r="P158" s="45"/>
      <c r="Q158" s="66">
        <f>'Pay App 13'!Q158+N158+P158</f>
        <v>0</v>
      </c>
    </row>
    <row r="159" spans="1:17" ht="21" customHeight="1" x14ac:dyDescent="0.2">
      <c r="A159" s="151" t="s">
        <v>272</v>
      </c>
      <c r="B159" s="151"/>
      <c r="C159" s="151" t="s">
        <v>273</v>
      </c>
      <c r="D159" s="152"/>
      <c r="E159" s="52">
        <f>'Pay App 13'!E159</f>
        <v>0</v>
      </c>
      <c r="F159" s="45"/>
      <c r="G159" s="65">
        <f>'Pay App 13'!G159+F159</f>
        <v>0</v>
      </c>
      <c r="H159" s="188">
        <f>'Pay App 13'!K159</f>
        <v>0</v>
      </c>
      <c r="I159" s="189"/>
      <c r="J159" s="55"/>
      <c r="K159" s="33">
        <f t="shared" si="4"/>
        <v>0</v>
      </c>
      <c r="L159" s="68">
        <f t="shared" si="7"/>
        <v>0</v>
      </c>
      <c r="M159" s="66">
        <f t="shared" si="5"/>
        <v>0</v>
      </c>
      <c r="N159" s="32">
        <f t="shared" si="6"/>
        <v>0</v>
      </c>
      <c r="O159" s="52">
        <f>'Pay App 13'!O159+'Pay App 13'!P159</f>
        <v>0</v>
      </c>
      <c r="P159" s="45"/>
      <c r="Q159" s="66">
        <f>'Pay App 13'!Q159+N159+P159</f>
        <v>0</v>
      </c>
    </row>
    <row r="160" spans="1:17" ht="21" customHeight="1" x14ac:dyDescent="0.2">
      <c r="A160" s="151" t="s">
        <v>274</v>
      </c>
      <c r="B160" s="151"/>
      <c r="C160" s="151" t="s">
        <v>275</v>
      </c>
      <c r="D160" s="152"/>
      <c r="E160" s="52">
        <f>'Pay App 13'!E160</f>
        <v>0</v>
      </c>
      <c r="F160" s="45"/>
      <c r="G160" s="65">
        <f>'Pay App 13'!G160+F160</f>
        <v>0</v>
      </c>
      <c r="H160" s="188">
        <f>'Pay App 13'!K160</f>
        <v>0</v>
      </c>
      <c r="I160" s="189"/>
      <c r="J160" s="55"/>
      <c r="K160" s="33">
        <f t="shared" si="4"/>
        <v>0</v>
      </c>
      <c r="L160" s="68">
        <f t="shared" si="7"/>
        <v>0</v>
      </c>
      <c r="M160" s="66">
        <f t="shared" si="5"/>
        <v>0</v>
      </c>
      <c r="N160" s="32">
        <f t="shared" si="6"/>
        <v>0</v>
      </c>
      <c r="O160" s="52">
        <f>'Pay App 13'!O160+'Pay App 13'!P160</f>
        <v>0</v>
      </c>
      <c r="P160" s="45"/>
      <c r="Q160" s="66">
        <f>'Pay App 13'!Q160+N160+P160</f>
        <v>0</v>
      </c>
    </row>
    <row r="161" spans="1:17" ht="21" customHeight="1" x14ac:dyDescent="0.2">
      <c r="A161" s="151" t="s">
        <v>276</v>
      </c>
      <c r="B161" s="151"/>
      <c r="C161" s="151" t="s">
        <v>277</v>
      </c>
      <c r="D161" s="152"/>
      <c r="E161" s="52">
        <f>'Pay App 13'!E161</f>
        <v>0</v>
      </c>
      <c r="F161" s="45"/>
      <c r="G161" s="65">
        <f>'Pay App 13'!G161+F161</f>
        <v>0</v>
      </c>
      <c r="H161" s="188">
        <f>'Pay App 13'!K161</f>
        <v>0</v>
      </c>
      <c r="I161" s="189"/>
      <c r="J161" s="55"/>
      <c r="K161" s="33">
        <f t="shared" si="4"/>
        <v>0</v>
      </c>
      <c r="L161" s="68">
        <f t="shared" si="7"/>
        <v>0</v>
      </c>
      <c r="M161" s="66">
        <f t="shared" si="5"/>
        <v>0</v>
      </c>
      <c r="N161" s="32">
        <f t="shared" si="6"/>
        <v>0</v>
      </c>
      <c r="O161" s="52">
        <f>'Pay App 13'!O161+'Pay App 13'!P161</f>
        <v>0</v>
      </c>
      <c r="P161" s="45"/>
      <c r="Q161" s="66">
        <f>'Pay App 13'!Q161+N161+P161</f>
        <v>0</v>
      </c>
    </row>
    <row r="162" spans="1:17" ht="21" customHeight="1" x14ac:dyDescent="0.2">
      <c r="A162" s="151" t="s">
        <v>278</v>
      </c>
      <c r="B162" s="151"/>
      <c r="C162" s="151" t="s">
        <v>279</v>
      </c>
      <c r="D162" s="152"/>
      <c r="E162" s="52">
        <f>'Pay App 13'!E162</f>
        <v>0</v>
      </c>
      <c r="F162" s="45"/>
      <c r="G162" s="65">
        <f>'Pay App 13'!G162+F162</f>
        <v>0</v>
      </c>
      <c r="H162" s="188">
        <f>'Pay App 13'!K162</f>
        <v>0</v>
      </c>
      <c r="I162" s="189"/>
      <c r="J162" s="55"/>
      <c r="K162" s="33">
        <f t="shared" si="4"/>
        <v>0</v>
      </c>
      <c r="L162" s="68">
        <f t="shared" si="7"/>
        <v>0</v>
      </c>
      <c r="M162" s="66">
        <f t="shared" si="5"/>
        <v>0</v>
      </c>
      <c r="N162" s="32">
        <f t="shared" si="6"/>
        <v>0</v>
      </c>
      <c r="O162" s="52">
        <f>'Pay App 13'!O162+'Pay App 13'!P162</f>
        <v>0</v>
      </c>
      <c r="P162" s="45"/>
      <c r="Q162" s="66">
        <f>'Pay App 13'!Q162+N162+P162</f>
        <v>0</v>
      </c>
    </row>
    <row r="163" spans="1:17" ht="21" customHeight="1" x14ac:dyDescent="0.2">
      <c r="A163" s="151" t="s">
        <v>280</v>
      </c>
      <c r="B163" s="151"/>
      <c r="C163" s="151" t="s">
        <v>281</v>
      </c>
      <c r="D163" s="152"/>
      <c r="E163" s="52">
        <f>'Pay App 13'!E163</f>
        <v>0</v>
      </c>
      <c r="F163" s="45"/>
      <c r="G163" s="65">
        <f>'Pay App 13'!G163+F163</f>
        <v>0</v>
      </c>
      <c r="H163" s="188">
        <f>'Pay App 13'!K163</f>
        <v>0</v>
      </c>
      <c r="I163" s="189"/>
      <c r="J163" s="55"/>
      <c r="K163" s="33">
        <f t="shared" si="4"/>
        <v>0</v>
      </c>
      <c r="L163" s="68">
        <f t="shared" si="7"/>
        <v>0</v>
      </c>
      <c r="M163" s="66">
        <f t="shared" si="5"/>
        <v>0</v>
      </c>
      <c r="N163" s="32">
        <f t="shared" si="6"/>
        <v>0</v>
      </c>
      <c r="O163" s="52">
        <f>'Pay App 13'!O163+'Pay App 13'!P163</f>
        <v>0</v>
      </c>
      <c r="P163" s="45"/>
      <c r="Q163" s="66">
        <f>'Pay App 13'!Q163+N163+P163</f>
        <v>0</v>
      </c>
    </row>
    <row r="164" spans="1:17" ht="21" customHeight="1" x14ac:dyDescent="0.2">
      <c r="A164" s="151" t="s">
        <v>282</v>
      </c>
      <c r="B164" s="151"/>
      <c r="C164" s="151" t="s">
        <v>283</v>
      </c>
      <c r="D164" s="152"/>
      <c r="E164" s="52">
        <f>'Pay App 13'!E164</f>
        <v>0</v>
      </c>
      <c r="F164" s="45"/>
      <c r="G164" s="65">
        <f>'Pay App 13'!G164+F164</f>
        <v>0</v>
      </c>
      <c r="H164" s="188">
        <f>'Pay App 13'!K164</f>
        <v>0</v>
      </c>
      <c r="I164" s="189"/>
      <c r="J164" s="55"/>
      <c r="K164" s="33">
        <f t="shared" si="4"/>
        <v>0</v>
      </c>
      <c r="L164" s="68">
        <f t="shared" si="7"/>
        <v>0</v>
      </c>
      <c r="M164" s="66">
        <f t="shared" si="5"/>
        <v>0</v>
      </c>
      <c r="N164" s="32">
        <f t="shared" si="6"/>
        <v>0</v>
      </c>
      <c r="O164" s="52">
        <f>'Pay App 13'!O164+'Pay App 13'!P164</f>
        <v>0</v>
      </c>
      <c r="P164" s="45"/>
      <c r="Q164" s="66">
        <f>'Pay App 13'!Q164+N164+P164</f>
        <v>0</v>
      </c>
    </row>
    <row r="165" spans="1:17" ht="21" customHeight="1" x14ac:dyDescent="0.2">
      <c r="A165" s="151" t="s">
        <v>284</v>
      </c>
      <c r="B165" s="151"/>
      <c r="C165" s="151" t="s">
        <v>285</v>
      </c>
      <c r="D165" s="152"/>
      <c r="E165" s="52">
        <f>'Pay App 13'!E165</f>
        <v>0</v>
      </c>
      <c r="F165" s="45"/>
      <c r="G165" s="65">
        <f>'Pay App 13'!G165+F165</f>
        <v>0</v>
      </c>
      <c r="H165" s="188">
        <f>'Pay App 13'!K165</f>
        <v>0</v>
      </c>
      <c r="I165" s="189"/>
      <c r="J165" s="55"/>
      <c r="K165" s="33">
        <f t="shared" si="4"/>
        <v>0</v>
      </c>
      <c r="L165" s="68">
        <f t="shared" si="7"/>
        <v>0</v>
      </c>
      <c r="M165" s="66">
        <f t="shared" si="5"/>
        <v>0</v>
      </c>
      <c r="N165" s="32">
        <f t="shared" si="6"/>
        <v>0</v>
      </c>
      <c r="O165" s="52">
        <f>'Pay App 13'!O165+'Pay App 13'!P165</f>
        <v>0</v>
      </c>
      <c r="P165" s="45"/>
      <c r="Q165" s="66">
        <f>'Pay App 13'!Q165+N165+P165</f>
        <v>0</v>
      </c>
    </row>
    <row r="166" spans="1:17" ht="21" customHeight="1" x14ac:dyDescent="0.2">
      <c r="A166" s="153" t="s">
        <v>286</v>
      </c>
      <c r="B166" s="153"/>
      <c r="C166" s="153" t="s">
        <v>287</v>
      </c>
      <c r="D166" s="154"/>
      <c r="E166" s="52">
        <f>'Pay App 13'!E166</f>
        <v>0</v>
      </c>
      <c r="F166" s="45"/>
      <c r="G166" s="65">
        <f>'Pay App 13'!G166+F166</f>
        <v>0</v>
      </c>
      <c r="H166" s="188">
        <f>'Pay App 13'!K166</f>
        <v>0</v>
      </c>
      <c r="I166" s="189"/>
      <c r="J166" s="55"/>
      <c r="K166" s="33">
        <f t="shared" si="4"/>
        <v>0</v>
      </c>
      <c r="L166" s="68">
        <f t="shared" si="7"/>
        <v>0</v>
      </c>
      <c r="M166" s="66">
        <f t="shared" si="5"/>
        <v>0</v>
      </c>
      <c r="N166" s="32">
        <f t="shared" si="6"/>
        <v>0</v>
      </c>
      <c r="O166" s="52">
        <f>'Pay App 13'!O166+'Pay App 13'!P166</f>
        <v>0</v>
      </c>
      <c r="P166" s="45"/>
      <c r="Q166" s="66">
        <f>'Pay App 13'!Q166+N166+P166</f>
        <v>0</v>
      </c>
    </row>
    <row r="167" spans="1:17" ht="21" customHeight="1" x14ac:dyDescent="0.2">
      <c r="A167" s="153" t="s">
        <v>288</v>
      </c>
      <c r="B167" s="153"/>
      <c r="C167" s="153" t="s">
        <v>289</v>
      </c>
      <c r="D167" s="154"/>
      <c r="E167" s="52">
        <f>'Pay App 13'!E167</f>
        <v>0</v>
      </c>
      <c r="F167" s="45"/>
      <c r="G167" s="65">
        <f>'Pay App 13'!G167+F167</f>
        <v>0</v>
      </c>
      <c r="H167" s="188">
        <f>'Pay App 13'!K167</f>
        <v>0</v>
      </c>
      <c r="I167" s="189"/>
      <c r="J167" s="55"/>
      <c r="K167" s="33">
        <f t="shared" si="4"/>
        <v>0</v>
      </c>
      <c r="L167" s="68">
        <f t="shared" si="7"/>
        <v>0</v>
      </c>
      <c r="M167" s="66">
        <f t="shared" si="5"/>
        <v>0</v>
      </c>
      <c r="N167" s="32">
        <f t="shared" si="6"/>
        <v>0</v>
      </c>
      <c r="O167" s="52">
        <f>'Pay App 13'!O167+'Pay App 13'!P167</f>
        <v>0</v>
      </c>
      <c r="P167" s="45"/>
      <c r="Q167" s="66">
        <f>'Pay App 13'!Q167+N167+P167</f>
        <v>0</v>
      </c>
    </row>
    <row r="168" spans="1:17" ht="21" customHeight="1" x14ac:dyDescent="0.2">
      <c r="A168" s="151" t="s">
        <v>290</v>
      </c>
      <c r="B168" s="151"/>
      <c r="C168" s="151" t="s">
        <v>291</v>
      </c>
      <c r="D168" s="152"/>
      <c r="E168" s="52">
        <f>'Pay App 13'!E168</f>
        <v>0</v>
      </c>
      <c r="F168" s="45"/>
      <c r="G168" s="65">
        <f>'Pay App 13'!G168+F168</f>
        <v>0</v>
      </c>
      <c r="H168" s="188">
        <f>'Pay App 13'!K168</f>
        <v>0</v>
      </c>
      <c r="I168" s="189"/>
      <c r="J168" s="55"/>
      <c r="K168" s="33">
        <f t="shared" si="4"/>
        <v>0</v>
      </c>
      <c r="L168" s="68">
        <f t="shared" si="7"/>
        <v>0</v>
      </c>
      <c r="M168" s="66">
        <f t="shared" si="5"/>
        <v>0</v>
      </c>
      <c r="N168" s="32">
        <f t="shared" si="6"/>
        <v>0</v>
      </c>
      <c r="O168" s="52">
        <f>'Pay App 13'!O168+'Pay App 13'!P168</f>
        <v>0</v>
      </c>
      <c r="P168" s="45"/>
      <c r="Q168" s="66">
        <f>'Pay App 13'!Q168+N168+P168</f>
        <v>0</v>
      </c>
    </row>
    <row r="169" spans="1:17" ht="21" customHeight="1" x14ac:dyDescent="0.2">
      <c r="A169" s="151" t="s">
        <v>292</v>
      </c>
      <c r="B169" s="151"/>
      <c r="C169" s="151" t="s">
        <v>293</v>
      </c>
      <c r="D169" s="152"/>
      <c r="E169" s="52">
        <f>'Pay App 13'!E169</f>
        <v>0</v>
      </c>
      <c r="F169" s="45"/>
      <c r="G169" s="65">
        <f>'Pay App 13'!G169+F169</f>
        <v>0</v>
      </c>
      <c r="H169" s="188">
        <f>'Pay App 13'!K169</f>
        <v>0</v>
      </c>
      <c r="I169" s="189"/>
      <c r="J169" s="55"/>
      <c r="K169" s="33">
        <f t="shared" si="4"/>
        <v>0</v>
      </c>
      <c r="L169" s="68">
        <f t="shared" si="7"/>
        <v>0</v>
      </c>
      <c r="M169" s="66">
        <f t="shared" si="5"/>
        <v>0</v>
      </c>
      <c r="N169" s="32">
        <f t="shared" si="6"/>
        <v>0</v>
      </c>
      <c r="O169" s="52">
        <f>'Pay App 13'!O169+'Pay App 13'!P169</f>
        <v>0</v>
      </c>
      <c r="P169" s="45"/>
      <c r="Q169" s="66">
        <f>'Pay App 13'!Q169+N169+P169</f>
        <v>0</v>
      </c>
    </row>
    <row r="170" spans="1:17" ht="21" customHeight="1" x14ac:dyDescent="0.2">
      <c r="A170" s="151" t="s">
        <v>294</v>
      </c>
      <c r="B170" s="151"/>
      <c r="C170" s="151" t="s">
        <v>295</v>
      </c>
      <c r="D170" s="152"/>
      <c r="E170" s="52">
        <f>'Pay App 13'!E170</f>
        <v>0</v>
      </c>
      <c r="F170" s="45"/>
      <c r="G170" s="65">
        <f>'Pay App 13'!G170+F170</f>
        <v>0</v>
      </c>
      <c r="H170" s="188">
        <f>'Pay App 13'!K170</f>
        <v>0</v>
      </c>
      <c r="I170" s="189"/>
      <c r="J170" s="55"/>
      <c r="K170" s="33">
        <f t="shared" si="4"/>
        <v>0</v>
      </c>
      <c r="L170" s="68">
        <f t="shared" si="7"/>
        <v>0</v>
      </c>
      <c r="M170" s="66">
        <f t="shared" si="5"/>
        <v>0</v>
      </c>
      <c r="N170" s="32">
        <f t="shared" si="6"/>
        <v>0</v>
      </c>
      <c r="O170" s="52">
        <f>'Pay App 13'!O170+'Pay App 13'!P170</f>
        <v>0</v>
      </c>
      <c r="P170" s="45"/>
      <c r="Q170" s="66">
        <f>'Pay App 13'!Q170+N170+P170</f>
        <v>0</v>
      </c>
    </row>
    <row r="171" spans="1:17" ht="21" customHeight="1" x14ac:dyDescent="0.2">
      <c r="A171" s="151" t="s">
        <v>296</v>
      </c>
      <c r="B171" s="151"/>
      <c r="C171" s="151" t="s">
        <v>297</v>
      </c>
      <c r="D171" s="152"/>
      <c r="E171" s="52">
        <f>'Pay App 13'!E171</f>
        <v>0</v>
      </c>
      <c r="F171" s="45"/>
      <c r="G171" s="65">
        <f>'Pay App 13'!G171+F171</f>
        <v>0</v>
      </c>
      <c r="H171" s="188">
        <f>'Pay App 13'!K171</f>
        <v>0</v>
      </c>
      <c r="I171" s="189"/>
      <c r="J171" s="55"/>
      <c r="K171" s="33">
        <f t="shared" si="4"/>
        <v>0</v>
      </c>
      <c r="L171" s="68">
        <f t="shared" si="7"/>
        <v>0</v>
      </c>
      <c r="M171" s="66">
        <f t="shared" si="5"/>
        <v>0</v>
      </c>
      <c r="N171" s="32">
        <f t="shared" si="6"/>
        <v>0</v>
      </c>
      <c r="O171" s="52">
        <f>'Pay App 13'!O171+'Pay App 13'!P171</f>
        <v>0</v>
      </c>
      <c r="P171" s="45"/>
      <c r="Q171" s="66">
        <f>'Pay App 13'!Q171+N171+P171</f>
        <v>0</v>
      </c>
    </row>
    <row r="172" spans="1:17" ht="21" customHeight="1" x14ac:dyDescent="0.2">
      <c r="A172" s="151" t="s">
        <v>298</v>
      </c>
      <c r="B172" s="151"/>
      <c r="C172" s="151" t="s">
        <v>299</v>
      </c>
      <c r="D172" s="152"/>
      <c r="E172" s="52">
        <f>'Pay App 13'!E172</f>
        <v>0</v>
      </c>
      <c r="F172" s="45"/>
      <c r="G172" s="65">
        <f>'Pay App 13'!G172+F172</f>
        <v>0</v>
      </c>
      <c r="H172" s="188">
        <f>'Pay App 13'!K172</f>
        <v>0</v>
      </c>
      <c r="I172" s="189"/>
      <c r="J172" s="55"/>
      <c r="K172" s="33">
        <f t="shared" si="4"/>
        <v>0</v>
      </c>
      <c r="L172" s="68">
        <f t="shared" si="7"/>
        <v>0</v>
      </c>
      <c r="M172" s="66">
        <f t="shared" si="5"/>
        <v>0</v>
      </c>
      <c r="N172" s="32">
        <f t="shared" si="6"/>
        <v>0</v>
      </c>
      <c r="O172" s="52">
        <f>'Pay App 13'!O172+'Pay App 13'!P172</f>
        <v>0</v>
      </c>
      <c r="P172" s="45"/>
      <c r="Q172" s="66">
        <f>'Pay App 13'!Q172+N172+P172</f>
        <v>0</v>
      </c>
    </row>
    <row r="173" spans="1:17" ht="21" customHeight="1" x14ac:dyDescent="0.2">
      <c r="A173" s="151" t="s">
        <v>300</v>
      </c>
      <c r="B173" s="151"/>
      <c r="C173" s="151" t="s">
        <v>301</v>
      </c>
      <c r="D173" s="152"/>
      <c r="E173" s="52">
        <f>'Pay App 13'!E173</f>
        <v>0</v>
      </c>
      <c r="F173" s="45"/>
      <c r="G173" s="65">
        <f>'Pay App 13'!G173+F173</f>
        <v>0</v>
      </c>
      <c r="H173" s="188">
        <f>'Pay App 13'!K173</f>
        <v>0</v>
      </c>
      <c r="I173" s="189"/>
      <c r="J173" s="55"/>
      <c r="K173" s="33">
        <f t="shared" si="4"/>
        <v>0</v>
      </c>
      <c r="L173" s="68">
        <f t="shared" si="7"/>
        <v>0</v>
      </c>
      <c r="M173" s="66">
        <f t="shared" si="5"/>
        <v>0</v>
      </c>
      <c r="N173" s="32">
        <f t="shared" si="6"/>
        <v>0</v>
      </c>
      <c r="O173" s="52">
        <f>'Pay App 13'!O173+'Pay App 13'!P173</f>
        <v>0</v>
      </c>
      <c r="P173" s="45"/>
      <c r="Q173" s="66">
        <f>'Pay App 13'!Q173+N173+P173</f>
        <v>0</v>
      </c>
    </row>
    <row r="174" spans="1:17" ht="21" customHeight="1" x14ac:dyDescent="0.2">
      <c r="A174" s="151" t="s">
        <v>302</v>
      </c>
      <c r="B174" s="151"/>
      <c r="C174" s="151" t="s">
        <v>303</v>
      </c>
      <c r="D174" s="152"/>
      <c r="E174" s="52">
        <f>'Pay App 13'!E174</f>
        <v>0</v>
      </c>
      <c r="F174" s="45"/>
      <c r="G174" s="65">
        <f>'Pay App 13'!G174+F174</f>
        <v>0</v>
      </c>
      <c r="H174" s="188">
        <f>'Pay App 13'!K174</f>
        <v>0</v>
      </c>
      <c r="I174" s="189"/>
      <c r="J174" s="55"/>
      <c r="K174" s="33">
        <f t="shared" si="4"/>
        <v>0</v>
      </c>
      <c r="L174" s="68">
        <f t="shared" si="7"/>
        <v>0</v>
      </c>
      <c r="M174" s="66">
        <f t="shared" si="5"/>
        <v>0</v>
      </c>
      <c r="N174" s="32">
        <f t="shared" si="6"/>
        <v>0</v>
      </c>
      <c r="O174" s="52">
        <f>'Pay App 13'!O174+'Pay App 13'!P174</f>
        <v>0</v>
      </c>
      <c r="P174" s="45"/>
      <c r="Q174" s="66">
        <f>'Pay App 13'!Q174+N174+P174</f>
        <v>0</v>
      </c>
    </row>
    <row r="175" spans="1:17" ht="21" customHeight="1" x14ac:dyDescent="0.2">
      <c r="A175" s="151" t="s">
        <v>304</v>
      </c>
      <c r="B175" s="151"/>
      <c r="C175" s="151" t="s">
        <v>305</v>
      </c>
      <c r="D175" s="152"/>
      <c r="E175" s="52">
        <f>'Pay App 13'!E175</f>
        <v>0</v>
      </c>
      <c r="F175" s="45"/>
      <c r="G175" s="65">
        <f>'Pay App 13'!G175+F175</f>
        <v>0</v>
      </c>
      <c r="H175" s="188">
        <f>'Pay App 13'!K175</f>
        <v>0</v>
      </c>
      <c r="I175" s="189"/>
      <c r="J175" s="55"/>
      <c r="K175" s="33">
        <f t="shared" si="4"/>
        <v>0</v>
      </c>
      <c r="L175" s="68">
        <f t="shared" si="7"/>
        <v>0</v>
      </c>
      <c r="M175" s="66">
        <f t="shared" si="5"/>
        <v>0</v>
      </c>
      <c r="N175" s="32">
        <f t="shared" si="6"/>
        <v>0</v>
      </c>
      <c r="O175" s="52">
        <f>'Pay App 13'!O175+'Pay App 13'!P175</f>
        <v>0</v>
      </c>
      <c r="P175" s="45"/>
      <c r="Q175" s="66">
        <f>'Pay App 13'!Q175+N175+P175</f>
        <v>0</v>
      </c>
    </row>
    <row r="176" spans="1:17" ht="21" customHeight="1" x14ac:dyDescent="0.2">
      <c r="A176" s="151" t="s">
        <v>306</v>
      </c>
      <c r="B176" s="151"/>
      <c r="C176" s="151" t="s">
        <v>307</v>
      </c>
      <c r="D176" s="152"/>
      <c r="E176" s="52">
        <f>'Pay App 13'!E176</f>
        <v>0</v>
      </c>
      <c r="F176" s="45"/>
      <c r="G176" s="65">
        <f>'Pay App 13'!G176+F176</f>
        <v>0</v>
      </c>
      <c r="H176" s="188">
        <f>'Pay App 13'!K176</f>
        <v>0</v>
      </c>
      <c r="I176" s="189"/>
      <c r="J176" s="55"/>
      <c r="K176" s="33">
        <f t="shared" si="4"/>
        <v>0</v>
      </c>
      <c r="L176" s="68">
        <f t="shared" si="7"/>
        <v>0</v>
      </c>
      <c r="M176" s="66">
        <f t="shared" si="5"/>
        <v>0</v>
      </c>
      <c r="N176" s="32">
        <f t="shared" si="6"/>
        <v>0</v>
      </c>
      <c r="O176" s="52">
        <f>'Pay App 13'!O176+'Pay App 13'!P176</f>
        <v>0</v>
      </c>
      <c r="P176" s="45"/>
      <c r="Q176" s="66">
        <f>'Pay App 13'!Q176+N176+P176</f>
        <v>0</v>
      </c>
    </row>
    <row r="177" spans="1:17" ht="21" customHeight="1" x14ac:dyDescent="0.2">
      <c r="A177" s="151" t="s">
        <v>308</v>
      </c>
      <c r="B177" s="151"/>
      <c r="C177" s="151" t="s">
        <v>309</v>
      </c>
      <c r="D177" s="152"/>
      <c r="E177" s="52">
        <f>'Pay App 13'!E177</f>
        <v>0</v>
      </c>
      <c r="F177" s="45"/>
      <c r="G177" s="65">
        <f>'Pay App 13'!G177+F177</f>
        <v>0</v>
      </c>
      <c r="H177" s="188">
        <f>'Pay App 13'!K177</f>
        <v>0</v>
      </c>
      <c r="I177" s="189"/>
      <c r="J177" s="55"/>
      <c r="K177" s="33">
        <f t="shared" si="4"/>
        <v>0</v>
      </c>
      <c r="L177" s="68">
        <f t="shared" si="7"/>
        <v>0</v>
      </c>
      <c r="M177" s="66">
        <f t="shared" si="5"/>
        <v>0</v>
      </c>
      <c r="N177" s="32">
        <f t="shared" si="6"/>
        <v>0</v>
      </c>
      <c r="O177" s="52">
        <f>'Pay App 13'!O177+'Pay App 13'!P177</f>
        <v>0</v>
      </c>
      <c r="P177" s="45"/>
      <c r="Q177" s="66">
        <f>'Pay App 13'!Q177+N177+P177</f>
        <v>0</v>
      </c>
    </row>
    <row r="178" spans="1:17" ht="21" customHeight="1" x14ac:dyDescent="0.2">
      <c r="A178" s="141" t="s">
        <v>310</v>
      </c>
      <c r="B178" s="141"/>
      <c r="C178" s="141" t="s">
        <v>311</v>
      </c>
      <c r="D178" s="142"/>
      <c r="E178" s="52">
        <f>'Pay App 13'!E178</f>
        <v>0</v>
      </c>
      <c r="F178" s="45"/>
      <c r="G178" s="65">
        <f>'Pay App 13'!G178+F178</f>
        <v>0</v>
      </c>
      <c r="H178" s="188">
        <f>'Pay App 13'!K178</f>
        <v>0</v>
      </c>
      <c r="I178" s="189"/>
      <c r="J178" s="55"/>
      <c r="K178" s="33">
        <f t="shared" si="4"/>
        <v>0</v>
      </c>
      <c r="L178" s="68">
        <f t="shared" si="7"/>
        <v>0</v>
      </c>
      <c r="M178" s="66">
        <f t="shared" si="5"/>
        <v>0</v>
      </c>
      <c r="N178" s="32">
        <f t="shared" si="6"/>
        <v>0</v>
      </c>
      <c r="O178" s="52">
        <f>'Pay App 13'!O178+'Pay App 13'!P178</f>
        <v>0</v>
      </c>
      <c r="P178" s="45"/>
      <c r="Q178" s="66">
        <f>'Pay App 13'!Q178+N178+P178</f>
        <v>0</v>
      </c>
    </row>
    <row r="179" spans="1:17" ht="21" customHeight="1" x14ac:dyDescent="0.2">
      <c r="A179" s="151" t="s">
        <v>312</v>
      </c>
      <c r="B179" s="151"/>
      <c r="C179" s="151" t="s">
        <v>313</v>
      </c>
      <c r="D179" s="152"/>
      <c r="E179" s="52">
        <f>'Pay App 13'!E179</f>
        <v>0</v>
      </c>
      <c r="F179" s="45"/>
      <c r="G179" s="65">
        <f>'Pay App 13'!G179+F179</f>
        <v>0</v>
      </c>
      <c r="H179" s="188">
        <f>'Pay App 13'!K179</f>
        <v>0</v>
      </c>
      <c r="I179" s="189"/>
      <c r="J179" s="55"/>
      <c r="K179" s="33">
        <f t="shared" si="4"/>
        <v>0</v>
      </c>
      <c r="L179" s="68">
        <f t="shared" si="7"/>
        <v>0</v>
      </c>
      <c r="M179" s="66">
        <f t="shared" si="5"/>
        <v>0</v>
      </c>
      <c r="N179" s="32">
        <f t="shared" si="6"/>
        <v>0</v>
      </c>
      <c r="O179" s="52">
        <f>'Pay App 13'!O179+'Pay App 13'!P179</f>
        <v>0</v>
      </c>
      <c r="P179" s="45"/>
      <c r="Q179" s="66">
        <f>'Pay App 13'!Q179+N179+P179</f>
        <v>0</v>
      </c>
    </row>
    <row r="180" spans="1:17" ht="21" customHeight="1" x14ac:dyDescent="0.2">
      <c r="A180" s="151" t="s">
        <v>314</v>
      </c>
      <c r="B180" s="151"/>
      <c r="C180" s="149" t="s">
        <v>315</v>
      </c>
      <c r="D180" s="150"/>
      <c r="E180" s="52">
        <f>'Pay App 13'!E180</f>
        <v>0</v>
      </c>
      <c r="F180" s="45"/>
      <c r="G180" s="65">
        <f>'Pay App 13'!G180+F180</f>
        <v>0</v>
      </c>
      <c r="H180" s="188">
        <f>'Pay App 13'!K180</f>
        <v>0</v>
      </c>
      <c r="I180" s="189"/>
      <c r="J180" s="55"/>
      <c r="K180" s="33">
        <f t="shared" si="4"/>
        <v>0</v>
      </c>
      <c r="L180" s="68">
        <f t="shared" si="7"/>
        <v>0</v>
      </c>
      <c r="M180" s="66">
        <f t="shared" si="5"/>
        <v>0</v>
      </c>
      <c r="N180" s="32">
        <f t="shared" si="6"/>
        <v>0</v>
      </c>
      <c r="O180" s="52">
        <f>'Pay App 13'!O180+'Pay App 13'!P180</f>
        <v>0</v>
      </c>
      <c r="P180" s="45"/>
      <c r="Q180" s="66">
        <f>'Pay App 13'!Q180+N180+P180</f>
        <v>0</v>
      </c>
    </row>
    <row r="181" spans="1:17" ht="21" customHeight="1" x14ac:dyDescent="0.2">
      <c r="A181" s="151" t="s">
        <v>316</v>
      </c>
      <c r="B181" s="151"/>
      <c r="C181" s="151" t="s">
        <v>317</v>
      </c>
      <c r="D181" s="152"/>
      <c r="E181" s="52">
        <f>'Pay App 13'!E181</f>
        <v>0</v>
      </c>
      <c r="F181" s="45"/>
      <c r="G181" s="65">
        <f>'Pay App 13'!G181+F181</f>
        <v>0</v>
      </c>
      <c r="H181" s="188">
        <f>'Pay App 13'!K181</f>
        <v>0</v>
      </c>
      <c r="I181" s="189"/>
      <c r="J181" s="55"/>
      <c r="K181" s="33">
        <f t="shared" si="4"/>
        <v>0</v>
      </c>
      <c r="L181" s="68">
        <f t="shared" si="7"/>
        <v>0</v>
      </c>
      <c r="M181" s="66">
        <f t="shared" si="5"/>
        <v>0</v>
      </c>
      <c r="N181" s="32">
        <f t="shared" si="6"/>
        <v>0</v>
      </c>
      <c r="O181" s="52">
        <f>'Pay App 13'!O181+'Pay App 13'!P181</f>
        <v>0</v>
      </c>
      <c r="P181" s="45"/>
      <c r="Q181" s="66">
        <f>'Pay App 13'!Q181+N181+P181</f>
        <v>0</v>
      </c>
    </row>
    <row r="182" spans="1:17" ht="21" customHeight="1" x14ac:dyDescent="0.2">
      <c r="A182" s="151" t="s">
        <v>318</v>
      </c>
      <c r="B182" s="151"/>
      <c r="C182" s="151" t="s">
        <v>319</v>
      </c>
      <c r="D182" s="152"/>
      <c r="E182" s="52">
        <f>'Pay App 13'!E182</f>
        <v>0</v>
      </c>
      <c r="F182" s="45"/>
      <c r="G182" s="65">
        <f>'Pay App 13'!G182+F182</f>
        <v>0</v>
      </c>
      <c r="H182" s="188">
        <f>'Pay App 13'!K182</f>
        <v>0</v>
      </c>
      <c r="I182" s="189"/>
      <c r="J182" s="55"/>
      <c r="K182" s="33">
        <f t="shared" si="4"/>
        <v>0</v>
      </c>
      <c r="L182" s="68">
        <f t="shared" si="7"/>
        <v>0</v>
      </c>
      <c r="M182" s="66">
        <f t="shared" si="5"/>
        <v>0</v>
      </c>
      <c r="N182" s="32">
        <f t="shared" si="6"/>
        <v>0</v>
      </c>
      <c r="O182" s="52">
        <f>'Pay App 13'!O182+'Pay App 13'!P182</f>
        <v>0</v>
      </c>
      <c r="P182" s="45"/>
      <c r="Q182" s="66">
        <f>'Pay App 13'!Q182+N182+P182</f>
        <v>0</v>
      </c>
    </row>
    <row r="183" spans="1:17" ht="21" customHeight="1" x14ac:dyDescent="0.2">
      <c r="A183" s="151" t="s">
        <v>320</v>
      </c>
      <c r="B183" s="151"/>
      <c r="C183" s="151" t="s">
        <v>321</v>
      </c>
      <c r="D183" s="152"/>
      <c r="E183" s="52">
        <f>'Pay App 13'!E183</f>
        <v>0</v>
      </c>
      <c r="F183" s="45"/>
      <c r="G183" s="65">
        <f>'Pay App 13'!G183+F183</f>
        <v>0</v>
      </c>
      <c r="H183" s="188">
        <f>'Pay App 13'!K183</f>
        <v>0</v>
      </c>
      <c r="I183" s="189"/>
      <c r="J183" s="55"/>
      <c r="K183" s="33">
        <f t="shared" si="4"/>
        <v>0</v>
      </c>
      <c r="L183" s="68">
        <f t="shared" si="7"/>
        <v>0</v>
      </c>
      <c r="M183" s="66">
        <f t="shared" si="5"/>
        <v>0</v>
      </c>
      <c r="N183" s="32">
        <f t="shared" si="6"/>
        <v>0</v>
      </c>
      <c r="O183" s="52">
        <f>'Pay App 13'!O183+'Pay App 13'!P183</f>
        <v>0</v>
      </c>
      <c r="P183" s="45"/>
      <c r="Q183" s="66">
        <f>'Pay App 13'!Q183+N183+P183</f>
        <v>0</v>
      </c>
    </row>
    <row r="184" spans="1:17" ht="21" customHeight="1" x14ac:dyDescent="0.2">
      <c r="A184" s="151" t="s">
        <v>322</v>
      </c>
      <c r="B184" s="151"/>
      <c r="C184" s="151" t="s">
        <v>323</v>
      </c>
      <c r="D184" s="152"/>
      <c r="E184" s="52">
        <f>'Pay App 13'!E184</f>
        <v>0</v>
      </c>
      <c r="F184" s="45"/>
      <c r="G184" s="65">
        <f>'Pay App 13'!G184+F184</f>
        <v>0</v>
      </c>
      <c r="H184" s="188">
        <f>'Pay App 13'!K184</f>
        <v>0</v>
      </c>
      <c r="I184" s="189"/>
      <c r="J184" s="55"/>
      <c r="K184" s="33">
        <f t="shared" si="4"/>
        <v>0</v>
      </c>
      <c r="L184" s="68">
        <f t="shared" si="7"/>
        <v>0</v>
      </c>
      <c r="M184" s="66">
        <f t="shared" si="5"/>
        <v>0</v>
      </c>
      <c r="N184" s="32">
        <f t="shared" si="6"/>
        <v>0</v>
      </c>
      <c r="O184" s="52">
        <f>'Pay App 13'!O184+'Pay App 13'!P184</f>
        <v>0</v>
      </c>
      <c r="P184" s="45"/>
      <c r="Q184" s="66">
        <f>'Pay App 13'!Q184+N184+P184</f>
        <v>0</v>
      </c>
    </row>
    <row r="185" spans="1:17" ht="21" customHeight="1" x14ac:dyDescent="0.2">
      <c r="A185" s="141" t="s">
        <v>324</v>
      </c>
      <c r="B185" s="141"/>
      <c r="C185" s="141" t="s">
        <v>325</v>
      </c>
      <c r="D185" s="142"/>
      <c r="E185" s="52">
        <f>'Pay App 13'!E185</f>
        <v>0</v>
      </c>
      <c r="F185" s="45"/>
      <c r="G185" s="65">
        <f>'Pay App 13'!G185+F185</f>
        <v>0</v>
      </c>
      <c r="H185" s="188">
        <f>'Pay App 13'!K185</f>
        <v>0</v>
      </c>
      <c r="I185" s="189"/>
      <c r="J185" s="55"/>
      <c r="K185" s="33">
        <f t="shared" si="4"/>
        <v>0</v>
      </c>
      <c r="L185" s="68">
        <f t="shared" si="7"/>
        <v>0</v>
      </c>
      <c r="M185" s="66">
        <f t="shared" si="5"/>
        <v>0</v>
      </c>
      <c r="N185" s="32">
        <f t="shared" si="6"/>
        <v>0</v>
      </c>
      <c r="O185" s="52">
        <f>'Pay App 13'!O185+'Pay App 13'!P185</f>
        <v>0</v>
      </c>
      <c r="P185" s="45"/>
      <c r="Q185" s="66">
        <f>'Pay App 13'!Q185+N185+P185</f>
        <v>0</v>
      </c>
    </row>
    <row r="186" spans="1:17" ht="21" customHeight="1" x14ac:dyDescent="0.2">
      <c r="A186" s="141" t="s">
        <v>326</v>
      </c>
      <c r="B186" s="141"/>
      <c r="C186" s="141" t="s">
        <v>327</v>
      </c>
      <c r="D186" s="142"/>
      <c r="E186" s="52">
        <f>'Pay App 13'!E186</f>
        <v>0</v>
      </c>
      <c r="F186" s="45"/>
      <c r="G186" s="65">
        <f>'Pay App 13'!G186+F186</f>
        <v>0</v>
      </c>
      <c r="H186" s="188">
        <f>'Pay App 13'!K186</f>
        <v>0</v>
      </c>
      <c r="I186" s="189"/>
      <c r="J186" s="55"/>
      <c r="K186" s="33">
        <f t="shared" si="4"/>
        <v>0</v>
      </c>
      <c r="L186" s="68">
        <f t="shared" si="7"/>
        <v>0</v>
      </c>
      <c r="M186" s="66">
        <f t="shared" si="5"/>
        <v>0</v>
      </c>
      <c r="N186" s="32">
        <f t="shared" si="6"/>
        <v>0</v>
      </c>
      <c r="O186" s="52">
        <f>'Pay App 13'!O186+'Pay App 13'!P186</f>
        <v>0</v>
      </c>
      <c r="P186" s="45"/>
      <c r="Q186" s="66">
        <f>'Pay App 13'!Q186+N186+P186</f>
        <v>0</v>
      </c>
    </row>
    <row r="187" spans="1:17" ht="21" customHeight="1" x14ac:dyDescent="0.2">
      <c r="A187" s="151" t="s">
        <v>328</v>
      </c>
      <c r="B187" s="151"/>
      <c r="C187" s="151" t="s">
        <v>329</v>
      </c>
      <c r="D187" s="152"/>
      <c r="E187" s="52">
        <f>'Pay App 13'!E187</f>
        <v>0</v>
      </c>
      <c r="F187" s="45"/>
      <c r="G187" s="65">
        <f>'Pay App 13'!G187+F187</f>
        <v>0</v>
      </c>
      <c r="H187" s="188">
        <f>'Pay App 13'!K187</f>
        <v>0</v>
      </c>
      <c r="I187" s="189"/>
      <c r="J187" s="55"/>
      <c r="K187" s="33">
        <f t="shared" si="4"/>
        <v>0</v>
      </c>
      <c r="L187" s="68">
        <f t="shared" si="7"/>
        <v>0</v>
      </c>
      <c r="M187" s="66">
        <f t="shared" si="5"/>
        <v>0</v>
      </c>
      <c r="N187" s="32">
        <f t="shared" si="6"/>
        <v>0</v>
      </c>
      <c r="O187" s="52">
        <f>'Pay App 13'!O187+'Pay App 13'!P187</f>
        <v>0</v>
      </c>
      <c r="P187" s="45"/>
      <c r="Q187" s="66">
        <f>'Pay App 13'!Q187+N187+P187</f>
        <v>0</v>
      </c>
    </row>
    <row r="188" spans="1:17" ht="21" customHeight="1" x14ac:dyDescent="0.2">
      <c r="A188" s="151" t="s">
        <v>330</v>
      </c>
      <c r="B188" s="151"/>
      <c r="C188" s="151" t="s">
        <v>331</v>
      </c>
      <c r="D188" s="152"/>
      <c r="E188" s="52">
        <f>'Pay App 13'!E188</f>
        <v>0</v>
      </c>
      <c r="F188" s="45"/>
      <c r="G188" s="65">
        <f>'Pay App 13'!G188+F188</f>
        <v>0</v>
      </c>
      <c r="H188" s="188">
        <f>'Pay App 13'!K188</f>
        <v>0</v>
      </c>
      <c r="I188" s="189"/>
      <c r="J188" s="55"/>
      <c r="K188" s="33">
        <f t="shared" si="4"/>
        <v>0</v>
      </c>
      <c r="L188" s="68">
        <f t="shared" si="7"/>
        <v>0</v>
      </c>
      <c r="M188" s="66">
        <f t="shared" si="5"/>
        <v>0</v>
      </c>
      <c r="N188" s="32">
        <f t="shared" si="6"/>
        <v>0</v>
      </c>
      <c r="O188" s="52">
        <f>'Pay App 13'!O188+'Pay App 13'!P188</f>
        <v>0</v>
      </c>
      <c r="P188" s="45"/>
      <c r="Q188" s="66">
        <f>'Pay App 13'!Q188+N188+P188</f>
        <v>0</v>
      </c>
    </row>
    <row r="189" spans="1:17" ht="21" customHeight="1" x14ac:dyDescent="0.2">
      <c r="A189" s="151" t="s">
        <v>332</v>
      </c>
      <c r="B189" s="151"/>
      <c r="C189" s="151" t="s">
        <v>333</v>
      </c>
      <c r="D189" s="152"/>
      <c r="E189" s="52">
        <f>'Pay App 13'!E189</f>
        <v>0</v>
      </c>
      <c r="F189" s="45"/>
      <c r="G189" s="65">
        <f>'Pay App 13'!G189+F189</f>
        <v>0</v>
      </c>
      <c r="H189" s="188">
        <f>'Pay App 13'!K189</f>
        <v>0</v>
      </c>
      <c r="I189" s="189"/>
      <c r="J189" s="55"/>
      <c r="K189" s="33">
        <f t="shared" si="4"/>
        <v>0</v>
      </c>
      <c r="L189" s="68">
        <f t="shared" si="7"/>
        <v>0</v>
      </c>
      <c r="M189" s="66">
        <f t="shared" si="5"/>
        <v>0</v>
      </c>
      <c r="N189" s="32">
        <f t="shared" si="6"/>
        <v>0</v>
      </c>
      <c r="O189" s="52">
        <f>'Pay App 13'!O189+'Pay App 13'!P189</f>
        <v>0</v>
      </c>
      <c r="P189" s="45"/>
      <c r="Q189" s="66">
        <f>'Pay App 13'!Q189+N189+P189</f>
        <v>0</v>
      </c>
    </row>
    <row r="190" spans="1:17" ht="21" customHeight="1" x14ac:dyDescent="0.2">
      <c r="A190" s="141" t="s">
        <v>334</v>
      </c>
      <c r="B190" s="141"/>
      <c r="C190" s="141" t="s">
        <v>335</v>
      </c>
      <c r="D190" s="142"/>
      <c r="E190" s="52">
        <f>'Pay App 13'!E190</f>
        <v>0</v>
      </c>
      <c r="F190" s="45"/>
      <c r="G190" s="65">
        <f>'Pay App 13'!G190+F190</f>
        <v>0</v>
      </c>
      <c r="H190" s="188">
        <f>'Pay App 13'!K190</f>
        <v>0</v>
      </c>
      <c r="I190" s="189"/>
      <c r="J190" s="55"/>
      <c r="K190" s="33">
        <f t="shared" si="4"/>
        <v>0</v>
      </c>
      <c r="L190" s="68">
        <f t="shared" si="7"/>
        <v>0</v>
      </c>
      <c r="M190" s="66">
        <f t="shared" si="5"/>
        <v>0</v>
      </c>
      <c r="N190" s="32">
        <f t="shared" si="6"/>
        <v>0</v>
      </c>
      <c r="O190" s="52">
        <f>'Pay App 13'!O190+'Pay App 13'!P190</f>
        <v>0</v>
      </c>
      <c r="P190" s="45"/>
      <c r="Q190" s="66">
        <f>'Pay App 13'!Q190+N190+P190</f>
        <v>0</v>
      </c>
    </row>
    <row r="191" spans="1:17" ht="21" customHeight="1" x14ac:dyDescent="0.2">
      <c r="A191" s="149" t="s">
        <v>336</v>
      </c>
      <c r="B191" s="149"/>
      <c r="C191" s="149" t="s">
        <v>337</v>
      </c>
      <c r="D191" s="150"/>
      <c r="E191" s="52">
        <f>'Pay App 13'!E191</f>
        <v>0</v>
      </c>
      <c r="F191" s="45"/>
      <c r="G191" s="65">
        <f>'Pay App 13'!G191+F191</f>
        <v>0</v>
      </c>
      <c r="H191" s="188">
        <f>'Pay App 13'!K191</f>
        <v>0</v>
      </c>
      <c r="I191" s="189"/>
      <c r="J191" s="55"/>
      <c r="K191" s="33">
        <f t="shared" si="4"/>
        <v>0</v>
      </c>
      <c r="L191" s="68">
        <f t="shared" si="7"/>
        <v>0</v>
      </c>
      <c r="M191" s="66">
        <f t="shared" si="5"/>
        <v>0</v>
      </c>
      <c r="N191" s="32">
        <f t="shared" si="6"/>
        <v>0</v>
      </c>
      <c r="O191" s="52">
        <f>'Pay App 13'!O191+'Pay App 13'!P191</f>
        <v>0</v>
      </c>
      <c r="P191" s="45"/>
      <c r="Q191" s="66">
        <f>'Pay App 13'!Q191+N191+P191</f>
        <v>0</v>
      </c>
    </row>
    <row r="192" spans="1:17" ht="21" customHeight="1" x14ac:dyDescent="0.2">
      <c r="A192" s="149" t="s">
        <v>338</v>
      </c>
      <c r="B192" s="149"/>
      <c r="C192" s="151" t="s">
        <v>339</v>
      </c>
      <c r="D192" s="152"/>
      <c r="E192" s="52">
        <f>'Pay App 13'!E192</f>
        <v>0</v>
      </c>
      <c r="F192" s="45"/>
      <c r="G192" s="65">
        <f>'Pay App 13'!G192+F192</f>
        <v>0</v>
      </c>
      <c r="H192" s="188">
        <f>'Pay App 13'!K192</f>
        <v>0</v>
      </c>
      <c r="I192" s="189"/>
      <c r="J192" s="55"/>
      <c r="K192" s="33">
        <f t="shared" si="4"/>
        <v>0</v>
      </c>
      <c r="L192" s="68">
        <f t="shared" si="7"/>
        <v>0</v>
      </c>
      <c r="M192" s="66">
        <f t="shared" si="5"/>
        <v>0</v>
      </c>
      <c r="N192" s="32">
        <f t="shared" si="6"/>
        <v>0</v>
      </c>
      <c r="O192" s="52">
        <f>'Pay App 13'!O192+'Pay App 13'!P192</f>
        <v>0</v>
      </c>
      <c r="P192" s="45"/>
      <c r="Q192" s="66">
        <f>'Pay App 13'!Q192+N192+P192</f>
        <v>0</v>
      </c>
    </row>
    <row r="193" spans="1:17" ht="21" customHeight="1" x14ac:dyDescent="0.2">
      <c r="A193" s="141" t="s">
        <v>340</v>
      </c>
      <c r="B193" s="141"/>
      <c r="C193" s="141" t="s">
        <v>341</v>
      </c>
      <c r="D193" s="142"/>
      <c r="E193" s="52">
        <f>'Pay App 13'!E193</f>
        <v>0</v>
      </c>
      <c r="F193" s="45"/>
      <c r="G193" s="65">
        <f>'Pay App 13'!G193+F193</f>
        <v>0</v>
      </c>
      <c r="H193" s="188">
        <f>'Pay App 13'!K193</f>
        <v>0</v>
      </c>
      <c r="I193" s="189"/>
      <c r="J193" s="55"/>
      <c r="K193" s="33">
        <f t="shared" si="4"/>
        <v>0</v>
      </c>
      <c r="L193" s="68">
        <f t="shared" si="7"/>
        <v>0</v>
      </c>
      <c r="M193" s="66">
        <f t="shared" si="5"/>
        <v>0</v>
      </c>
      <c r="N193" s="32">
        <f t="shared" si="6"/>
        <v>0</v>
      </c>
      <c r="O193" s="52">
        <f>'Pay App 13'!O193+'Pay App 13'!P193</f>
        <v>0</v>
      </c>
      <c r="P193" s="45"/>
      <c r="Q193" s="66">
        <f>'Pay App 13'!Q193+N193+P193</f>
        <v>0</v>
      </c>
    </row>
    <row r="194" spans="1:17" ht="21" customHeight="1" x14ac:dyDescent="0.2">
      <c r="A194" s="149" t="s">
        <v>342</v>
      </c>
      <c r="B194" s="149"/>
      <c r="C194" s="149" t="s">
        <v>343</v>
      </c>
      <c r="D194" s="150"/>
      <c r="E194" s="52">
        <f>'Pay App 13'!E194</f>
        <v>0</v>
      </c>
      <c r="F194" s="45"/>
      <c r="G194" s="65">
        <f>'Pay App 13'!G194+F194</f>
        <v>0</v>
      </c>
      <c r="H194" s="188">
        <f>'Pay App 13'!K194</f>
        <v>0</v>
      </c>
      <c r="I194" s="189"/>
      <c r="J194" s="55"/>
      <c r="K194" s="33">
        <f t="shared" si="4"/>
        <v>0</v>
      </c>
      <c r="L194" s="68">
        <f t="shared" si="7"/>
        <v>0</v>
      </c>
      <c r="M194" s="66">
        <f t="shared" si="5"/>
        <v>0</v>
      </c>
      <c r="N194" s="32">
        <f t="shared" si="6"/>
        <v>0</v>
      </c>
      <c r="O194" s="52">
        <f>'Pay App 13'!O194+'Pay App 13'!P194</f>
        <v>0</v>
      </c>
      <c r="P194" s="45"/>
      <c r="Q194" s="66">
        <f>'Pay App 13'!Q194+N194+P194</f>
        <v>0</v>
      </c>
    </row>
    <row r="195" spans="1:17" ht="21" customHeight="1" x14ac:dyDescent="0.2">
      <c r="A195" s="149" t="s">
        <v>344</v>
      </c>
      <c r="B195" s="149"/>
      <c r="C195" s="151" t="s">
        <v>345</v>
      </c>
      <c r="D195" s="152"/>
      <c r="E195" s="52">
        <f>'Pay App 13'!E195</f>
        <v>0</v>
      </c>
      <c r="F195" s="45"/>
      <c r="G195" s="65">
        <f>'Pay App 13'!G195+F195</f>
        <v>0</v>
      </c>
      <c r="H195" s="188">
        <f>'Pay App 13'!K195</f>
        <v>0</v>
      </c>
      <c r="I195" s="189"/>
      <c r="J195" s="55"/>
      <c r="K195" s="33">
        <f t="shared" si="4"/>
        <v>0</v>
      </c>
      <c r="L195" s="68">
        <f t="shared" si="7"/>
        <v>0</v>
      </c>
      <c r="M195" s="66">
        <f t="shared" si="5"/>
        <v>0</v>
      </c>
      <c r="N195" s="32">
        <f t="shared" si="6"/>
        <v>0</v>
      </c>
      <c r="O195" s="52">
        <f>'Pay App 13'!O195+'Pay App 13'!P195</f>
        <v>0</v>
      </c>
      <c r="P195" s="45"/>
      <c r="Q195" s="66">
        <f>'Pay App 13'!Q195+N195+P195</f>
        <v>0</v>
      </c>
    </row>
    <row r="196" spans="1:17" ht="21" customHeight="1" x14ac:dyDescent="0.2">
      <c r="A196" s="149" t="s">
        <v>346</v>
      </c>
      <c r="B196" s="149"/>
      <c r="C196" s="149" t="s">
        <v>347</v>
      </c>
      <c r="D196" s="150"/>
      <c r="E196" s="52">
        <f>'Pay App 13'!E196</f>
        <v>0</v>
      </c>
      <c r="F196" s="45"/>
      <c r="G196" s="65">
        <f>'Pay App 13'!G196+F196</f>
        <v>0</v>
      </c>
      <c r="H196" s="188">
        <f>'Pay App 13'!K196</f>
        <v>0</v>
      </c>
      <c r="I196" s="189"/>
      <c r="J196" s="55"/>
      <c r="K196" s="33">
        <f t="shared" si="4"/>
        <v>0</v>
      </c>
      <c r="L196" s="68">
        <f t="shared" si="7"/>
        <v>0</v>
      </c>
      <c r="M196" s="66">
        <f t="shared" si="5"/>
        <v>0</v>
      </c>
      <c r="N196" s="32">
        <f t="shared" si="6"/>
        <v>0</v>
      </c>
      <c r="O196" s="52">
        <f>'Pay App 13'!O196+'Pay App 13'!P196</f>
        <v>0</v>
      </c>
      <c r="P196" s="45"/>
      <c r="Q196" s="66">
        <f>'Pay App 13'!Q196+N196+P196</f>
        <v>0</v>
      </c>
    </row>
    <row r="197" spans="1:17" ht="21" customHeight="1" x14ac:dyDescent="0.2">
      <c r="A197" s="149" t="s">
        <v>348</v>
      </c>
      <c r="B197" s="149"/>
      <c r="C197" s="149" t="s">
        <v>349</v>
      </c>
      <c r="D197" s="150"/>
      <c r="E197" s="52">
        <f>'Pay App 13'!E197</f>
        <v>0</v>
      </c>
      <c r="F197" s="45"/>
      <c r="G197" s="65">
        <f>'Pay App 13'!G197+F197</f>
        <v>0</v>
      </c>
      <c r="H197" s="188">
        <f>'Pay App 13'!K197</f>
        <v>0</v>
      </c>
      <c r="I197" s="189"/>
      <c r="J197" s="55"/>
      <c r="K197" s="33">
        <f t="shared" si="4"/>
        <v>0</v>
      </c>
      <c r="L197" s="68">
        <f t="shared" si="7"/>
        <v>0</v>
      </c>
      <c r="M197" s="66">
        <f t="shared" si="5"/>
        <v>0</v>
      </c>
      <c r="N197" s="32">
        <f t="shared" si="6"/>
        <v>0</v>
      </c>
      <c r="O197" s="52">
        <f>'Pay App 13'!O197+'Pay App 13'!P197</f>
        <v>0</v>
      </c>
      <c r="P197" s="45"/>
      <c r="Q197" s="66">
        <f>'Pay App 13'!Q197+N197+P197</f>
        <v>0</v>
      </c>
    </row>
    <row r="198" spans="1:17" ht="21" customHeight="1" x14ac:dyDescent="0.2">
      <c r="A198" s="149" t="s">
        <v>350</v>
      </c>
      <c r="B198" s="149"/>
      <c r="C198" s="151" t="s">
        <v>305</v>
      </c>
      <c r="D198" s="152"/>
      <c r="E198" s="52">
        <f>'Pay App 13'!E198</f>
        <v>0</v>
      </c>
      <c r="F198" s="45"/>
      <c r="G198" s="65">
        <f>'Pay App 13'!G198+F198</f>
        <v>0</v>
      </c>
      <c r="H198" s="188">
        <f>'Pay App 13'!K198</f>
        <v>0</v>
      </c>
      <c r="I198" s="189"/>
      <c r="J198" s="55"/>
      <c r="K198" s="33">
        <f t="shared" si="4"/>
        <v>0</v>
      </c>
      <c r="L198" s="68">
        <f t="shared" si="7"/>
        <v>0</v>
      </c>
      <c r="M198" s="66">
        <f t="shared" si="5"/>
        <v>0</v>
      </c>
      <c r="N198" s="32">
        <f t="shared" si="6"/>
        <v>0</v>
      </c>
      <c r="O198" s="52">
        <f>'Pay App 13'!O198+'Pay App 13'!P198</f>
        <v>0</v>
      </c>
      <c r="P198" s="45"/>
      <c r="Q198" s="66">
        <f>'Pay App 13'!Q198+N198+P198</f>
        <v>0</v>
      </c>
    </row>
    <row r="199" spans="1:17" ht="21" customHeight="1" x14ac:dyDescent="0.2">
      <c r="A199" s="141" t="s">
        <v>351</v>
      </c>
      <c r="B199" s="141"/>
      <c r="C199" s="141" t="s">
        <v>352</v>
      </c>
      <c r="D199" s="142"/>
      <c r="E199" s="52">
        <f>'Pay App 13'!E199</f>
        <v>0</v>
      </c>
      <c r="F199" s="45"/>
      <c r="G199" s="65">
        <f>'Pay App 13'!G199+F199</f>
        <v>0</v>
      </c>
      <c r="H199" s="188">
        <f>'Pay App 13'!K199</f>
        <v>0</v>
      </c>
      <c r="I199" s="189"/>
      <c r="J199" s="55"/>
      <c r="K199" s="33">
        <f t="shared" si="4"/>
        <v>0</v>
      </c>
      <c r="L199" s="68">
        <f t="shared" si="7"/>
        <v>0</v>
      </c>
      <c r="M199" s="66">
        <f t="shared" si="5"/>
        <v>0</v>
      </c>
      <c r="N199" s="32">
        <f t="shared" si="6"/>
        <v>0</v>
      </c>
      <c r="O199" s="52">
        <f>'Pay App 13'!O199+'Pay App 13'!P199</f>
        <v>0</v>
      </c>
      <c r="P199" s="45"/>
      <c r="Q199" s="66">
        <f>'Pay App 13'!Q199+N199+P199</f>
        <v>0</v>
      </c>
    </row>
    <row r="200" spans="1:17" ht="21" customHeight="1" x14ac:dyDescent="0.2">
      <c r="A200" s="149" t="s">
        <v>353</v>
      </c>
      <c r="B200" s="149"/>
      <c r="C200" s="149" t="s">
        <v>354</v>
      </c>
      <c r="D200" s="150"/>
      <c r="E200" s="52">
        <f>'Pay App 13'!E200</f>
        <v>0</v>
      </c>
      <c r="F200" s="45"/>
      <c r="G200" s="65">
        <f>'Pay App 13'!G200+F200</f>
        <v>0</v>
      </c>
      <c r="H200" s="188">
        <f>'Pay App 13'!K200</f>
        <v>0</v>
      </c>
      <c r="I200" s="189"/>
      <c r="J200" s="55"/>
      <c r="K200" s="33">
        <f t="shared" si="4"/>
        <v>0</v>
      </c>
      <c r="L200" s="68">
        <f t="shared" si="7"/>
        <v>0</v>
      </c>
      <c r="M200" s="66">
        <f t="shared" si="5"/>
        <v>0</v>
      </c>
      <c r="N200" s="32">
        <f t="shared" si="6"/>
        <v>0</v>
      </c>
      <c r="O200" s="52">
        <f>'Pay App 13'!O200+'Pay App 13'!P200</f>
        <v>0</v>
      </c>
      <c r="P200" s="45"/>
      <c r="Q200" s="66">
        <f>'Pay App 13'!Q200+N200+P200</f>
        <v>0</v>
      </c>
    </row>
    <row r="201" spans="1:17" ht="21" customHeight="1" x14ac:dyDescent="0.2">
      <c r="A201" s="149" t="s">
        <v>355</v>
      </c>
      <c r="B201" s="149"/>
      <c r="C201" s="149" t="s">
        <v>356</v>
      </c>
      <c r="D201" s="150"/>
      <c r="E201" s="52">
        <f>'Pay App 13'!E201</f>
        <v>0</v>
      </c>
      <c r="F201" s="45"/>
      <c r="G201" s="65">
        <f>'Pay App 13'!G201+F201</f>
        <v>0</v>
      </c>
      <c r="H201" s="188">
        <f>'Pay App 13'!K201</f>
        <v>0</v>
      </c>
      <c r="I201" s="189"/>
      <c r="J201" s="55"/>
      <c r="K201" s="33">
        <f t="shared" si="4"/>
        <v>0</v>
      </c>
      <c r="L201" s="68">
        <f t="shared" si="7"/>
        <v>0</v>
      </c>
      <c r="M201" s="66">
        <f t="shared" si="5"/>
        <v>0</v>
      </c>
      <c r="N201" s="32">
        <f t="shared" si="6"/>
        <v>0</v>
      </c>
      <c r="O201" s="52">
        <f>'Pay App 13'!O201+'Pay App 13'!P201</f>
        <v>0</v>
      </c>
      <c r="P201" s="45"/>
      <c r="Q201" s="66">
        <f>'Pay App 13'!Q201+N201+P201</f>
        <v>0</v>
      </c>
    </row>
    <row r="202" spans="1:17" ht="21" customHeight="1" x14ac:dyDescent="0.2">
      <c r="A202" s="149" t="s">
        <v>357</v>
      </c>
      <c r="B202" s="149"/>
      <c r="C202" s="151" t="s">
        <v>358</v>
      </c>
      <c r="D202" s="152"/>
      <c r="E202" s="52">
        <f>'Pay App 13'!E202</f>
        <v>0</v>
      </c>
      <c r="F202" s="45"/>
      <c r="G202" s="65">
        <f>'Pay App 13'!G202+F202</f>
        <v>0</v>
      </c>
      <c r="H202" s="188">
        <f>'Pay App 13'!K202</f>
        <v>0</v>
      </c>
      <c r="I202" s="189"/>
      <c r="J202" s="55"/>
      <c r="K202" s="33">
        <f t="shared" si="4"/>
        <v>0</v>
      </c>
      <c r="L202" s="68">
        <f t="shared" si="7"/>
        <v>0</v>
      </c>
      <c r="M202" s="66">
        <f t="shared" si="5"/>
        <v>0</v>
      </c>
      <c r="N202" s="32">
        <f t="shared" si="6"/>
        <v>0</v>
      </c>
      <c r="O202" s="52">
        <f>'Pay App 13'!O202+'Pay App 13'!P202</f>
        <v>0</v>
      </c>
      <c r="P202" s="45"/>
      <c r="Q202" s="66">
        <f>'Pay App 13'!Q202+N202+P202</f>
        <v>0</v>
      </c>
    </row>
    <row r="203" spans="1:17" ht="21" customHeight="1" x14ac:dyDescent="0.2">
      <c r="A203" s="149" t="s">
        <v>359</v>
      </c>
      <c r="B203" s="149"/>
      <c r="C203" s="151" t="s">
        <v>360</v>
      </c>
      <c r="D203" s="152"/>
      <c r="E203" s="52">
        <f>'Pay App 13'!E203</f>
        <v>0</v>
      </c>
      <c r="F203" s="45"/>
      <c r="G203" s="65">
        <f>'Pay App 13'!G203+F203</f>
        <v>0</v>
      </c>
      <c r="H203" s="188">
        <f>'Pay App 13'!K203</f>
        <v>0</v>
      </c>
      <c r="I203" s="189"/>
      <c r="J203" s="55"/>
      <c r="K203" s="33">
        <f t="shared" si="4"/>
        <v>0</v>
      </c>
      <c r="L203" s="68">
        <f t="shared" si="7"/>
        <v>0</v>
      </c>
      <c r="M203" s="66">
        <f t="shared" si="5"/>
        <v>0</v>
      </c>
      <c r="N203" s="32">
        <f t="shared" si="6"/>
        <v>0</v>
      </c>
      <c r="O203" s="52">
        <f>'Pay App 13'!O203+'Pay App 13'!P203</f>
        <v>0</v>
      </c>
      <c r="P203" s="45"/>
      <c r="Q203" s="66">
        <f>'Pay App 13'!Q203+N203+P203</f>
        <v>0</v>
      </c>
    </row>
    <row r="204" spans="1:17" ht="21" customHeight="1" x14ac:dyDescent="0.2">
      <c r="A204" s="149" t="s">
        <v>361</v>
      </c>
      <c r="B204" s="149"/>
      <c r="C204" s="149" t="s">
        <v>362</v>
      </c>
      <c r="D204" s="150"/>
      <c r="E204" s="52">
        <f>'Pay App 13'!E204</f>
        <v>0</v>
      </c>
      <c r="F204" s="45"/>
      <c r="G204" s="65">
        <f>'Pay App 13'!G204+F204</f>
        <v>0</v>
      </c>
      <c r="H204" s="188">
        <f>'Pay App 13'!K204</f>
        <v>0</v>
      </c>
      <c r="I204" s="189"/>
      <c r="J204" s="55"/>
      <c r="K204" s="33">
        <f t="shared" si="4"/>
        <v>0</v>
      </c>
      <c r="L204" s="68">
        <f t="shared" si="7"/>
        <v>0</v>
      </c>
      <c r="M204" s="66">
        <f t="shared" si="5"/>
        <v>0</v>
      </c>
      <c r="N204" s="32">
        <f t="shared" si="6"/>
        <v>0</v>
      </c>
      <c r="O204" s="52">
        <f>'Pay App 13'!O204+'Pay App 13'!P204</f>
        <v>0</v>
      </c>
      <c r="P204" s="45"/>
      <c r="Q204" s="66">
        <f>'Pay App 13'!Q204+N204+P204</f>
        <v>0</v>
      </c>
    </row>
    <row r="205" spans="1:17" ht="21" customHeight="1" x14ac:dyDescent="0.2">
      <c r="A205" s="149" t="s">
        <v>363</v>
      </c>
      <c r="B205" s="149"/>
      <c r="C205" s="151" t="s">
        <v>364</v>
      </c>
      <c r="D205" s="152"/>
      <c r="E205" s="52">
        <f>'Pay App 13'!E205</f>
        <v>0</v>
      </c>
      <c r="F205" s="45"/>
      <c r="G205" s="65">
        <f>'Pay App 13'!G205+F205</f>
        <v>0</v>
      </c>
      <c r="H205" s="188">
        <f>'Pay App 13'!K205</f>
        <v>0</v>
      </c>
      <c r="I205" s="189"/>
      <c r="J205" s="55"/>
      <c r="K205" s="33">
        <f t="shared" si="4"/>
        <v>0</v>
      </c>
      <c r="L205" s="68">
        <f t="shared" si="7"/>
        <v>0</v>
      </c>
      <c r="M205" s="66">
        <f t="shared" si="5"/>
        <v>0</v>
      </c>
      <c r="N205" s="32">
        <f t="shared" si="6"/>
        <v>0</v>
      </c>
      <c r="O205" s="52">
        <f>'Pay App 13'!O205+'Pay App 13'!P205</f>
        <v>0</v>
      </c>
      <c r="P205" s="45"/>
      <c r="Q205" s="66">
        <f>'Pay App 13'!Q205+N205+P205</f>
        <v>0</v>
      </c>
    </row>
    <row r="206" spans="1:17" ht="21" customHeight="1" x14ac:dyDescent="0.2">
      <c r="A206" s="141" t="s">
        <v>365</v>
      </c>
      <c r="B206" s="141"/>
      <c r="C206" s="141" t="s">
        <v>366</v>
      </c>
      <c r="D206" s="142"/>
      <c r="E206" s="52">
        <f>'Pay App 13'!E206</f>
        <v>0</v>
      </c>
      <c r="F206" s="45"/>
      <c r="G206" s="65">
        <f>'Pay App 13'!G206+F206</f>
        <v>0</v>
      </c>
      <c r="H206" s="188">
        <f>'Pay App 13'!K206</f>
        <v>0</v>
      </c>
      <c r="I206" s="189"/>
      <c r="J206" s="55"/>
      <c r="K206" s="33">
        <f t="shared" si="4"/>
        <v>0</v>
      </c>
      <c r="L206" s="68">
        <f t="shared" si="7"/>
        <v>0</v>
      </c>
      <c r="M206" s="66">
        <f t="shared" si="5"/>
        <v>0</v>
      </c>
      <c r="N206" s="32">
        <f t="shared" si="6"/>
        <v>0</v>
      </c>
      <c r="O206" s="52">
        <f>'Pay App 13'!O206+'Pay App 13'!P206</f>
        <v>0</v>
      </c>
      <c r="P206" s="45"/>
      <c r="Q206" s="66">
        <f>'Pay App 13'!Q206+N206+P206</f>
        <v>0</v>
      </c>
    </row>
    <row r="207" spans="1:17" ht="21" customHeight="1" x14ac:dyDescent="0.2">
      <c r="A207" s="149" t="s">
        <v>367</v>
      </c>
      <c r="B207" s="149"/>
      <c r="C207" s="149" t="s">
        <v>368</v>
      </c>
      <c r="D207" s="150"/>
      <c r="E207" s="52">
        <f>'Pay App 13'!E207</f>
        <v>0</v>
      </c>
      <c r="F207" s="45"/>
      <c r="G207" s="65">
        <f>'Pay App 13'!G207+F207</f>
        <v>0</v>
      </c>
      <c r="H207" s="188">
        <f>'Pay App 13'!K207</f>
        <v>0</v>
      </c>
      <c r="I207" s="189"/>
      <c r="J207" s="55"/>
      <c r="K207" s="33">
        <f t="shared" si="4"/>
        <v>0</v>
      </c>
      <c r="L207" s="68">
        <f t="shared" si="7"/>
        <v>0</v>
      </c>
      <c r="M207" s="66">
        <f t="shared" si="5"/>
        <v>0</v>
      </c>
      <c r="N207" s="32">
        <f t="shared" si="6"/>
        <v>0</v>
      </c>
      <c r="O207" s="52">
        <f>'Pay App 13'!O207+'Pay App 13'!P207</f>
        <v>0</v>
      </c>
      <c r="P207" s="45"/>
      <c r="Q207" s="66">
        <f>'Pay App 13'!Q207+N207+P207</f>
        <v>0</v>
      </c>
    </row>
    <row r="208" spans="1:17" ht="21" customHeight="1" x14ac:dyDescent="0.2">
      <c r="A208" s="141" t="s">
        <v>369</v>
      </c>
      <c r="B208" s="141"/>
      <c r="C208" s="141" t="s">
        <v>370</v>
      </c>
      <c r="D208" s="142"/>
      <c r="E208" s="52">
        <f>'Pay App 13'!E208</f>
        <v>0</v>
      </c>
      <c r="F208" s="45"/>
      <c r="G208" s="65">
        <f>'Pay App 13'!G208+F208</f>
        <v>0</v>
      </c>
      <c r="H208" s="188">
        <f>'Pay App 13'!K208</f>
        <v>0</v>
      </c>
      <c r="I208" s="189"/>
      <c r="J208" s="55"/>
      <c r="K208" s="33">
        <f t="shared" si="4"/>
        <v>0</v>
      </c>
      <c r="L208" s="68">
        <f t="shared" si="7"/>
        <v>0</v>
      </c>
      <c r="M208" s="66">
        <f t="shared" si="5"/>
        <v>0</v>
      </c>
      <c r="N208" s="32">
        <f t="shared" si="6"/>
        <v>0</v>
      </c>
      <c r="O208" s="52">
        <f>'Pay App 13'!O208+'Pay App 13'!P208</f>
        <v>0</v>
      </c>
      <c r="P208" s="45"/>
      <c r="Q208" s="66">
        <f>'Pay App 13'!Q208+N208+P208</f>
        <v>0</v>
      </c>
    </row>
    <row r="209" spans="1:17" ht="21" customHeight="1" x14ac:dyDescent="0.2">
      <c r="A209" s="149" t="s">
        <v>371</v>
      </c>
      <c r="B209" s="149"/>
      <c r="C209" s="149" t="s">
        <v>372</v>
      </c>
      <c r="D209" s="150"/>
      <c r="E209" s="52">
        <f>'Pay App 13'!E209</f>
        <v>0</v>
      </c>
      <c r="F209" s="45"/>
      <c r="G209" s="65">
        <f>'Pay App 13'!G209+F209</f>
        <v>0</v>
      </c>
      <c r="H209" s="188">
        <f>'Pay App 13'!K209</f>
        <v>0</v>
      </c>
      <c r="I209" s="189"/>
      <c r="J209" s="55"/>
      <c r="K209" s="33">
        <f t="shared" si="4"/>
        <v>0</v>
      </c>
      <c r="L209" s="68">
        <f t="shared" si="7"/>
        <v>0</v>
      </c>
      <c r="M209" s="66">
        <f t="shared" si="5"/>
        <v>0</v>
      </c>
      <c r="N209" s="32">
        <f t="shared" si="6"/>
        <v>0</v>
      </c>
      <c r="O209" s="52">
        <f>'Pay App 13'!O209+'Pay App 13'!P209</f>
        <v>0</v>
      </c>
      <c r="P209" s="45"/>
      <c r="Q209" s="66">
        <f>'Pay App 13'!Q209+N209+P209</f>
        <v>0</v>
      </c>
    </row>
    <row r="210" spans="1:17" ht="21" customHeight="1" x14ac:dyDescent="0.2">
      <c r="A210" s="149" t="s">
        <v>373</v>
      </c>
      <c r="B210" s="149"/>
      <c r="C210" s="151" t="s">
        <v>374</v>
      </c>
      <c r="D210" s="152"/>
      <c r="E210" s="52">
        <f>'Pay App 13'!E210</f>
        <v>0</v>
      </c>
      <c r="F210" s="45"/>
      <c r="G210" s="65">
        <f>'Pay App 13'!G210+F210</f>
        <v>0</v>
      </c>
      <c r="H210" s="188">
        <f>'Pay App 13'!K210</f>
        <v>0</v>
      </c>
      <c r="I210" s="189"/>
      <c r="J210" s="55"/>
      <c r="K210" s="33">
        <f t="shared" si="4"/>
        <v>0</v>
      </c>
      <c r="L210" s="68">
        <f t="shared" si="7"/>
        <v>0</v>
      </c>
      <c r="M210" s="66">
        <f t="shared" si="5"/>
        <v>0</v>
      </c>
      <c r="N210" s="32">
        <f t="shared" si="6"/>
        <v>0</v>
      </c>
      <c r="O210" s="52">
        <f>'Pay App 13'!O210+'Pay App 13'!P210</f>
        <v>0</v>
      </c>
      <c r="P210" s="45"/>
      <c r="Q210" s="66">
        <f>'Pay App 13'!Q210+N210+P210</f>
        <v>0</v>
      </c>
    </row>
    <row r="211" spans="1:17" ht="21" customHeight="1" x14ac:dyDescent="0.2">
      <c r="A211" s="149" t="s">
        <v>375</v>
      </c>
      <c r="B211" s="149"/>
      <c r="C211" s="149" t="s">
        <v>376</v>
      </c>
      <c r="D211" s="150"/>
      <c r="E211" s="52">
        <f>'Pay App 13'!E211</f>
        <v>0</v>
      </c>
      <c r="F211" s="45"/>
      <c r="G211" s="65">
        <f>'Pay App 13'!G211+F211</f>
        <v>0</v>
      </c>
      <c r="H211" s="188">
        <f>'Pay App 13'!K211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13'!O211+'Pay App 13'!P211</f>
        <v>0</v>
      </c>
      <c r="P211" s="45"/>
      <c r="Q211" s="66">
        <f>'Pay App 13'!Q211+N211+P211</f>
        <v>0</v>
      </c>
    </row>
    <row r="212" spans="1:17" ht="21" customHeight="1" x14ac:dyDescent="0.2">
      <c r="A212" s="149" t="s">
        <v>377</v>
      </c>
      <c r="B212" s="149"/>
      <c r="C212" s="151" t="s">
        <v>378</v>
      </c>
      <c r="D212" s="152"/>
      <c r="E212" s="52">
        <f>'Pay App 13'!E212</f>
        <v>0</v>
      </c>
      <c r="F212" s="45"/>
      <c r="G212" s="65">
        <f>'Pay App 13'!G212+F212</f>
        <v>0</v>
      </c>
      <c r="H212" s="188">
        <f>'Pay App 13'!K212</f>
        <v>0</v>
      </c>
      <c r="I212" s="189"/>
      <c r="J212" s="55"/>
      <c r="K212" s="33">
        <f t="shared" si="8"/>
        <v>0</v>
      </c>
      <c r="L212" s="68">
        <f t="shared" ref="L212:L241" si="11">IF(ISERROR(K212/G212),0,K212/G212)</f>
        <v>0</v>
      </c>
      <c r="M212" s="66">
        <f t="shared" si="9"/>
        <v>0</v>
      </c>
      <c r="N212" s="32">
        <f t="shared" si="10"/>
        <v>0</v>
      </c>
      <c r="O212" s="52">
        <f>'Pay App 13'!O212+'Pay App 13'!P212</f>
        <v>0</v>
      </c>
      <c r="P212" s="45"/>
      <c r="Q212" s="66">
        <f>'Pay App 13'!Q212+N212+P212</f>
        <v>0</v>
      </c>
    </row>
    <row r="213" spans="1:17" ht="21" customHeight="1" x14ac:dyDescent="0.2">
      <c r="A213" s="141" t="s">
        <v>379</v>
      </c>
      <c r="B213" s="141"/>
      <c r="C213" s="141" t="s">
        <v>380</v>
      </c>
      <c r="D213" s="142"/>
      <c r="E213" s="52">
        <f>'Pay App 13'!E213</f>
        <v>0</v>
      </c>
      <c r="F213" s="45"/>
      <c r="G213" s="65">
        <f>'Pay App 13'!G213+F213</f>
        <v>0</v>
      </c>
      <c r="H213" s="188">
        <f>'Pay App 13'!K213</f>
        <v>0</v>
      </c>
      <c r="I213" s="189"/>
      <c r="J213" s="55"/>
      <c r="K213" s="33">
        <f t="shared" si="8"/>
        <v>0</v>
      </c>
      <c r="L213" s="68">
        <f t="shared" si="11"/>
        <v>0</v>
      </c>
      <c r="M213" s="66">
        <f t="shared" si="9"/>
        <v>0</v>
      </c>
      <c r="N213" s="32">
        <f t="shared" si="10"/>
        <v>0</v>
      </c>
      <c r="O213" s="52">
        <f>'Pay App 13'!O213+'Pay App 13'!P213</f>
        <v>0</v>
      </c>
      <c r="P213" s="45"/>
      <c r="Q213" s="66">
        <f>'Pay App 13'!Q213+N213+P213</f>
        <v>0</v>
      </c>
    </row>
    <row r="214" spans="1:17" ht="21" customHeight="1" x14ac:dyDescent="0.2">
      <c r="A214" s="149" t="s">
        <v>381</v>
      </c>
      <c r="B214" s="149"/>
      <c r="C214" s="151" t="s">
        <v>382</v>
      </c>
      <c r="D214" s="152"/>
      <c r="E214" s="52">
        <f>'Pay App 13'!E214</f>
        <v>0</v>
      </c>
      <c r="F214" s="45"/>
      <c r="G214" s="65">
        <f>'Pay App 13'!G214+F214</f>
        <v>0</v>
      </c>
      <c r="H214" s="188">
        <f>'Pay App 13'!K214</f>
        <v>0</v>
      </c>
      <c r="I214" s="189"/>
      <c r="J214" s="55"/>
      <c r="K214" s="33">
        <f t="shared" si="8"/>
        <v>0</v>
      </c>
      <c r="L214" s="68">
        <f t="shared" si="11"/>
        <v>0</v>
      </c>
      <c r="M214" s="66">
        <f t="shared" si="9"/>
        <v>0</v>
      </c>
      <c r="N214" s="32">
        <f t="shared" si="10"/>
        <v>0</v>
      </c>
      <c r="O214" s="52">
        <f>'Pay App 13'!O214+'Pay App 13'!P214</f>
        <v>0</v>
      </c>
      <c r="P214" s="45"/>
      <c r="Q214" s="66">
        <f>'Pay App 13'!Q214+N214+P214</f>
        <v>0</v>
      </c>
    </row>
    <row r="215" spans="1:17" ht="21" customHeight="1" x14ac:dyDescent="0.2">
      <c r="A215" s="149" t="s">
        <v>383</v>
      </c>
      <c r="B215" s="149"/>
      <c r="C215" s="149" t="s">
        <v>384</v>
      </c>
      <c r="D215" s="150"/>
      <c r="E215" s="52">
        <f>'Pay App 13'!E215</f>
        <v>0</v>
      </c>
      <c r="F215" s="45"/>
      <c r="G215" s="65">
        <f>'Pay App 13'!G215+F215</f>
        <v>0</v>
      </c>
      <c r="H215" s="188">
        <f>'Pay App 13'!K215</f>
        <v>0</v>
      </c>
      <c r="I215" s="189"/>
      <c r="J215" s="55"/>
      <c r="K215" s="33">
        <f t="shared" si="8"/>
        <v>0</v>
      </c>
      <c r="L215" s="68">
        <f t="shared" si="11"/>
        <v>0</v>
      </c>
      <c r="M215" s="66">
        <f t="shared" si="9"/>
        <v>0</v>
      </c>
      <c r="N215" s="32">
        <f t="shared" si="10"/>
        <v>0</v>
      </c>
      <c r="O215" s="52">
        <f>'Pay App 13'!O215+'Pay App 13'!P215</f>
        <v>0</v>
      </c>
      <c r="P215" s="45"/>
      <c r="Q215" s="66">
        <f>'Pay App 13'!Q215+N215+P215</f>
        <v>0</v>
      </c>
    </row>
    <row r="216" spans="1:17" ht="21" customHeight="1" x14ac:dyDescent="0.2">
      <c r="A216" s="149" t="s">
        <v>385</v>
      </c>
      <c r="B216" s="149"/>
      <c r="C216" s="149" t="s">
        <v>386</v>
      </c>
      <c r="D216" s="150"/>
      <c r="E216" s="52">
        <f>'Pay App 13'!E216</f>
        <v>0</v>
      </c>
      <c r="F216" s="45"/>
      <c r="G216" s="65">
        <f>'Pay App 13'!G216+F216</f>
        <v>0</v>
      </c>
      <c r="H216" s="188">
        <f>'Pay App 13'!K216</f>
        <v>0</v>
      </c>
      <c r="I216" s="189"/>
      <c r="J216" s="55"/>
      <c r="K216" s="33">
        <f t="shared" si="8"/>
        <v>0</v>
      </c>
      <c r="L216" s="68">
        <f t="shared" si="11"/>
        <v>0</v>
      </c>
      <c r="M216" s="66">
        <f t="shared" si="9"/>
        <v>0</v>
      </c>
      <c r="N216" s="32">
        <f t="shared" si="10"/>
        <v>0</v>
      </c>
      <c r="O216" s="52">
        <f>'Pay App 13'!O216+'Pay App 13'!P216</f>
        <v>0</v>
      </c>
      <c r="P216" s="45"/>
      <c r="Q216" s="66">
        <f>'Pay App 13'!Q216+N216+P216</f>
        <v>0</v>
      </c>
    </row>
    <row r="217" spans="1:17" ht="21" customHeight="1" x14ac:dyDescent="0.2">
      <c r="A217" s="149" t="s">
        <v>387</v>
      </c>
      <c r="B217" s="149"/>
      <c r="C217" s="149" t="s">
        <v>388</v>
      </c>
      <c r="D217" s="150"/>
      <c r="E217" s="52">
        <f>'Pay App 13'!E217</f>
        <v>0</v>
      </c>
      <c r="F217" s="45"/>
      <c r="G217" s="65">
        <f>'Pay App 13'!G217+F217</f>
        <v>0</v>
      </c>
      <c r="H217" s="188">
        <f>'Pay App 13'!K217</f>
        <v>0</v>
      </c>
      <c r="I217" s="189"/>
      <c r="J217" s="55"/>
      <c r="K217" s="33">
        <f t="shared" si="8"/>
        <v>0</v>
      </c>
      <c r="L217" s="68">
        <f t="shared" si="11"/>
        <v>0</v>
      </c>
      <c r="M217" s="66">
        <f>G217-K217</f>
        <v>0</v>
      </c>
      <c r="N217" s="32">
        <f t="shared" si="10"/>
        <v>0</v>
      </c>
      <c r="O217" s="52">
        <f>'Pay App 13'!O217+'Pay App 13'!P217</f>
        <v>0</v>
      </c>
      <c r="P217" s="45"/>
      <c r="Q217" s="66">
        <f>'Pay App 13'!Q217+N217+P217</f>
        <v>0</v>
      </c>
    </row>
    <row r="218" spans="1:17" ht="21" customHeight="1" x14ac:dyDescent="0.2">
      <c r="A218" s="149" t="s">
        <v>389</v>
      </c>
      <c r="B218" s="149"/>
      <c r="C218" s="151" t="s">
        <v>390</v>
      </c>
      <c r="D218" s="152"/>
      <c r="E218" s="52">
        <f>'Pay App 13'!E218</f>
        <v>0</v>
      </c>
      <c r="F218" s="45"/>
      <c r="G218" s="65">
        <f>'Pay App 13'!G218+F218</f>
        <v>0</v>
      </c>
      <c r="H218" s="188">
        <f>'Pay App 13'!K218</f>
        <v>0</v>
      </c>
      <c r="I218" s="189"/>
      <c r="J218" s="55"/>
      <c r="K218" s="33">
        <f t="shared" si="8"/>
        <v>0</v>
      </c>
      <c r="L218" s="68">
        <f t="shared" si="11"/>
        <v>0</v>
      </c>
      <c r="M218" s="66">
        <f t="shared" si="9"/>
        <v>0</v>
      </c>
      <c r="N218" s="32">
        <f t="shared" si="10"/>
        <v>0</v>
      </c>
      <c r="O218" s="52">
        <f>'Pay App 13'!O218+'Pay App 13'!P218</f>
        <v>0</v>
      </c>
      <c r="P218" s="45"/>
      <c r="Q218" s="66">
        <f>'Pay App 13'!Q218+N218+P218</f>
        <v>0</v>
      </c>
    </row>
    <row r="219" spans="1:17" ht="21" customHeight="1" x14ac:dyDescent="0.2">
      <c r="A219" s="141" t="s">
        <v>391</v>
      </c>
      <c r="B219" s="141"/>
      <c r="C219" s="141" t="s">
        <v>392</v>
      </c>
      <c r="D219" s="142"/>
      <c r="E219" s="52">
        <f>'Pay App 13'!E219</f>
        <v>0</v>
      </c>
      <c r="F219" s="45"/>
      <c r="G219" s="65">
        <f>'Pay App 13'!G219+F219</f>
        <v>0</v>
      </c>
      <c r="H219" s="188">
        <f>'Pay App 13'!K219</f>
        <v>0</v>
      </c>
      <c r="I219" s="189"/>
      <c r="J219" s="55"/>
      <c r="K219" s="33">
        <f t="shared" si="8"/>
        <v>0</v>
      </c>
      <c r="L219" s="68">
        <f t="shared" si="11"/>
        <v>0</v>
      </c>
      <c r="M219" s="66">
        <f t="shared" si="9"/>
        <v>0</v>
      </c>
      <c r="N219" s="32">
        <f t="shared" si="10"/>
        <v>0</v>
      </c>
      <c r="O219" s="52">
        <f>'Pay App 13'!O219+'Pay App 13'!P219</f>
        <v>0</v>
      </c>
      <c r="P219" s="45"/>
      <c r="Q219" s="66">
        <f>'Pay App 13'!Q219+N219+P219</f>
        <v>0</v>
      </c>
    </row>
    <row r="220" spans="1:17" ht="21" customHeight="1" x14ac:dyDescent="0.2">
      <c r="A220" s="149" t="s">
        <v>393</v>
      </c>
      <c r="B220" s="149"/>
      <c r="C220" s="149" t="s">
        <v>394</v>
      </c>
      <c r="D220" s="150"/>
      <c r="E220" s="52">
        <f>'Pay App 13'!E220</f>
        <v>0</v>
      </c>
      <c r="F220" s="45"/>
      <c r="G220" s="65">
        <f>'Pay App 13'!G220+F220</f>
        <v>0</v>
      </c>
      <c r="H220" s="188">
        <f>'Pay App 13'!K220</f>
        <v>0</v>
      </c>
      <c r="I220" s="189"/>
      <c r="J220" s="55"/>
      <c r="K220" s="33">
        <f t="shared" si="8"/>
        <v>0</v>
      </c>
      <c r="L220" s="68">
        <f t="shared" si="11"/>
        <v>0</v>
      </c>
      <c r="M220" s="66">
        <f t="shared" si="9"/>
        <v>0</v>
      </c>
      <c r="N220" s="32">
        <f t="shared" si="10"/>
        <v>0</v>
      </c>
      <c r="O220" s="52">
        <f>'Pay App 13'!O220+'Pay App 13'!P220</f>
        <v>0</v>
      </c>
      <c r="P220" s="45"/>
      <c r="Q220" s="66">
        <f>'Pay App 13'!Q220+N220+P220</f>
        <v>0</v>
      </c>
    </row>
    <row r="221" spans="1:17" ht="21" customHeight="1" x14ac:dyDescent="0.2">
      <c r="A221" s="141" t="s">
        <v>395</v>
      </c>
      <c r="B221" s="141"/>
      <c r="C221" s="141" t="s">
        <v>396</v>
      </c>
      <c r="D221" s="142"/>
      <c r="E221" s="52">
        <f>'Pay App 13'!E221</f>
        <v>0</v>
      </c>
      <c r="F221" s="45"/>
      <c r="G221" s="65">
        <f>'Pay App 13'!G221+F221</f>
        <v>0</v>
      </c>
      <c r="H221" s="188">
        <f>'Pay App 13'!K221</f>
        <v>0</v>
      </c>
      <c r="I221" s="189"/>
      <c r="J221" s="55"/>
      <c r="K221" s="33">
        <f t="shared" si="8"/>
        <v>0</v>
      </c>
      <c r="L221" s="68">
        <f t="shared" si="11"/>
        <v>0</v>
      </c>
      <c r="M221" s="66">
        <f t="shared" si="9"/>
        <v>0</v>
      </c>
      <c r="N221" s="32">
        <f t="shared" si="10"/>
        <v>0</v>
      </c>
      <c r="O221" s="52">
        <f>'Pay App 13'!O221+'Pay App 13'!P221</f>
        <v>0</v>
      </c>
      <c r="P221" s="45"/>
      <c r="Q221" s="66">
        <f>'Pay App 13'!Q221+N221+P221</f>
        <v>0</v>
      </c>
    </row>
    <row r="222" spans="1:17" ht="21" customHeight="1" x14ac:dyDescent="0.2">
      <c r="A222" s="149" t="s">
        <v>397</v>
      </c>
      <c r="B222" s="149"/>
      <c r="C222" s="149" t="s">
        <v>398</v>
      </c>
      <c r="D222" s="150"/>
      <c r="E222" s="52">
        <f>'Pay App 13'!E222</f>
        <v>0</v>
      </c>
      <c r="F222" s="45"/>
      <c r="G222" s="65">
        <f>'Pay App 13'!G222+F222</f>
        <v>0</v>
      </c>
      <c r="H222" s="188">
        <f>'Pay App 13'!K222</f>
        <v>0</v>
      </c>
      <c r="I222" s="189"/>
      <c r="J222" s="55"/>
      <c r="K222" s="33">
        <f t="shared" si="8"/>
        <v>0</v>
      </c>
      <c r="L222" s="68">
        <f t="shared" si="11"/>
        <v>0</v>
      </c>
      <c r="M222" s="66">
        <f t="shared" si="9"/>
        <v>0</v>
      </c>
      <c r="N222" s="32">
        <f t="shared" si="10"/>
        <v>0</v>
      </c>
      <c r="O222" s="52">
        <f>'Pay App 13'!O222+'Pay App 13'!P222</f>
        <v>0</v>
      </c>
      <c r="P222" s="45"/>
      <c r="Q222" s="66">
        <f>'Pay App 13'!Q222+N222+P222</f>
        <v>0</v>
      </c>
    </row>
    <row r="223" spans="1:17" ht="21" customHeight="1" x14ac:dyDescent="0.2">
      <c r="A223" s="149" t="s">
        <v>399</v>
      </c>
      <c r="B223" s="149"/>
      <c r="C223" s="149" t="s">
        <v>400</v>
      </c>
      <c r="D223" s="150"/>
      <c r="E223" s="52">
        <f>'Pay App 13'!E223</f>
        <v>0</v>
      </c>
      <c r="F223" s="45"/>
      <c r="G223" s="65">
        <f>'Pay App 13'!G223+F223</f>
        <v>0</v>
      </c>
      <c r="H223" s="188">
        <f>'Pay App 13'!K223</f>
        <v>0</v>
      </c>
      <c r="I223" s="189"/>
      <c r="J223" s="55"/>
      <c r="K223" s="33">
        <f t="shared" si="8"/>
        <v>0</v>
      </c>
      <c r="L223" s="68">
        <f t="shared" si="11"/>
        <v>0</v>
      </c>
      <c r="M223" s="66">
        <f t="shared" si="9"/>
        <v>0</v>
      </c>
      <c r="N223" s="32">
        <f t="shared" si="10"/>
        <v>0</v>
      </c>
      <c r="O223" s="52">
        <f>'Pay App 13'!O223+'Pay App 13'!P223</f>
        <v>0</v>
      </c>
      <c r="P223" s="45"/>
      <c r="Q223" s="66">
        <f>'Pay App 13'!Q223+N223+P223</f>
        <v>0</v>
      </c>
    </row>
    <row r="224" spans="1:17" ht="21" customHeight="1" x14ac:dyDescent="0.2">
      <c r="A224" s="149" t="s">
        <v>401</v>
      </c>
      <c r="B224" s="149"/>
      <c r="C224" s="149" t="s">
        <v>402</v>
      </c>
      <c r="D224" s="150"/>
      <c r="E224" s="52">
        <f>'Pay App 13'!E224</f>
        <v>0</v>
      </c>
      <c r="F224" s="45"/>
      <c r="G224" s="65">
        <f>'Pay App 13'!G224+F224</f>
        <v>0</v>
      </c>
      <c r="H224" s="188">
        <f>'Pay App 13'!K224</f>
        <v>0</v>
      </c>
      <c r="I224" s="189"/>
      <c r="J224" s="55"/>
      <c r="K224" s="33">
        <f t="shared" si="8"/>
        <v>0</v>
      </c>
      <c r="L224" s="68">
        <f t="shared" si="11"/>
        <v>0</v>
      </c>
      <c r="M224" s="66">
        <f t="shared" si="9"/>
        <v>0</v>
      </c>
      <c r="N224" s="32">
        <f t="shared" si="10"/>
        <v>0</v>
      </c>
      <c r="O224" s="52">
        <f>'Pay App 13'!O224+'Pay App 13'!P224</f>
        <v>0</v>
      </c>
      <c r="P224" s="45"/>
      <c r="Q224" s="66">
        <f>'Pay App 13'!Q224+N224+P224</f>
        <v>0</v>
      </c>
    </row>
    <row r="225" spans="1:17" ht="21" customHeight="1" x14ac:dyDescent="0.2">
      <c r="A225" s="149" t="s">
        <v>403</v>
      </c>
      <c r="B225" s="149"/>
      <c r="C225" s="149" t="s">
        <v>404</v>
      </c>
      <c r="D225" s="150"/>
      <c r="E225" s="52">
        <f>'Pay App 13'!E225</f>
        <v>0</v>
      </c>
      <c r="F225" s="45"/>
      <c r="G225" s="65">
        <f>'Pay App 13'!G225+F225</f>
        <v>0</v>
      </c>
      <c r="H225" s="188">
        <f>'Pay App 13'!K225</f>
        <v>0</v>
      </c>
      <c r="I225" s="189"/>
      <c r="J225" s="55"/>
      <c r="K225" s="33">
        <f t="shared" si="8"/>
        <v>0</v>
      </c>
      <c r="L225" s="68">
        <f t="shared" si="11"/>
        <v>0</v>
      </c>
      <c r="M225" s="66">
        <f t="shared" si="9"/>
        <v>0</v>
      </c>
      <c r="N225" s="32">
        <f t="shared" si="10"/>
        <v>0</v>
      </c>
      <c r="O225" s="52">
        <f>'Pay App 13'!O225+'Pay App 13'!P225</f>
        <v>0</v>
      </c>
      <c r="P225" s="45"/>
      <c r="Q225" s="66">
        <f>'Pay App 13'!Q225+N225+P225</f>
        <v>0</v>
      </c>
    </row>
    <row r="226" spans="1:17" ht="21" customHeight="1" x14ac:dyDescent="0.2">
      <c r="A226" s="141" t="s">
        <v>405</v>
      </c>
      <c r="B226" s="141"/>
      <c r="C226" s="141" t="s">
        <v>406</v>
      </c>
      <c r="D226" s="142"/>
      <c r="E226" s="52">
        <f>'Pay App 13'!E226</f>
        <v>0</v>
      </c>
      <c r="F226" s="45"/>
      <c r="G226" s="65">
        <f>'Pay App 13'!G226+F226</f>
        <v>0</v>
      </c>
      <c r="H226" s="188">
        <f>'Pay App 13'!K226</f>
        <v>0</v>
      </c>
      <c r="I226" s="189"/>
      <c r="J226" s="55"/>
      <c r="K226" s="33">
        <f t="shared" si="8"/>
        <v>0</v>
      </c>
      <c r="L226" s="68">
        <f t="shared" si="11"/>
        <v>0</v>
      </c>
      <c r="M226" s="66">
        <f t="shared" si="9"/>
        <v>0</v>
      </c>
      <c r="N226" s="32">
        <f t="shared" si="10"/>
        <v>0</v>
      </c>
      <c r="O226" s="52">
        <f>'Pay App 13'!O226+'Pay App 13'!P226</f>
        <v>0</v>
      </c>
      <c r="P226" s="45"/>
      <c r="Q226" s="66">
        <f>'Pay App 13'!Q226+N226+P226</f>
        <v>0</v>
      </c>
    </row>
    <row r="227" spans="1:17" ht="21" customHeight="1" x14ac:dyDescent="0.2">
      <c r="A227" s="149" t="s">
        <v>407</v>
      </c>
      <c r="B227" s="149"/>
      <c r="C227" s="149" t="s">
        <v>408</v>
      </c>
      <c r="D227" s="150"/>
      <c r="E227" s="52">
        <f>'Pay App 13'!E227</f>
        <v>0</v>
      </c>
      <c r="F227" s="45"/>
      <c r="G227" s="65">
        <f>'Pay App 13'!G227+F227</f>
        <v>0</v>
      </c>
      <c r="H227" s="188">
        <f>'Pay App 13'!K227</f>
        <v>0</v>
      </c>
      <c r="I227" s="189"/>
      <c r="J227" s="55"/>
      <c r="K227" s="33">
        <f t="shared" si="8"/>
        <v>0</v>
      </c>
      <c r="L227" s="68">
        <f t="shared" si="11"/>
        <v>0</v>
      </c>
      <c r="M227" s="66">
        <f t="shared" si="9"/>
        <v>0</v>
      </c>
      <c r="N227" s="32">
        <f t="shared" si="10"/>
        <v>0</v>
      </c>
      <c r="O227" s="52">
        <f>'Pay App 13'!O227+'Pay App 13'!P227</f>
        <v>0</v>
      </c>
      <c r="P227" s="45"/>
      <c r="Q227" s="66">
        <f>'Pay App 13'!Q227+N227+P227</f>
        <v>0</v>
      </c>
    </row>
    <row r="228" spans="1:17" ht="21" customHeight="1" x14ac:dyDescent="0.2">
      <c r="A228" s="149" t="s">
        <v>409</v>
      </c>
      <c r="B228" s="149"/>
      <c r="C228" s="149" t="s">
        <v>410</v>
      </c>
      <c r="D228" s="150"/>
      <c r="E228" s="52">
        <f>'Pay App 13'!E228</f>
        <v>0</v>
      </c>
      <c r="F228" s="45"/>
      <c r="G228" s="65">
        <f>'Pay App 13'!G228+F228</f>
        <v>0</v>
      </c>
      <c r="H228" s="188">
        <f>'Pay App 13'!K228</f>
        <v>0</v>
      </c>
      <c r="I228" s="189"/>
      <c r="J228" s="55"/>
      <c r="K228" s="33">
        <f t="shared" si="8"/>
        <v>0</v>
      </c>
      <c r="L228" s="68">
        <f t="shared" si="11"/>
        <v>0</v>
      </c>
      <c r="M228" s="66">
        <f t="shared" si="9"/>
        <v>0</v>
      </c>
      <c r="N228" s="32">
        <f t="shared" si="10"/>
        <v>0</v>
      </c>
      <c r="O228" s="52">
        <f>'Pay App 13'!O228+'Pay App 13'!P228</f>
        <v>0</v>
      </c>
      <c r="P228" s="45"/>
      <c r="Q228" s="66">
        <f>'Pay App 13'!Q228+N228+P228</f>
        <v>0</v>
      </c>
    </row>
    <row r="229" spans="1:17" ht="21" customHeight="1" x14ac:dyDescent="0.2">
      <c r="A229" s="149" t="s">
        <v>411</v>
      </c>
      <c r="B229" s="149"/>
      <c r="C229" s="149" t="s">
        <v>412</v>
      </c>
      <c r="D229" s="150"/>
      <c r="E229" s="52">
        <f>'Pay App 13'!E229</f>
        <v>0</v>
      </c>
      <c r="F229" s="45"/>
      <c r="G229" s="65">
        <f>'Pay App 13'!G229+F229</f>
        <v>0</v>
      </c>
      <c r="H229" s="188">
        <f>'Pay App 13'!K229</f>
        <v>0</v>
      </c>
      <c r="I229" s="189"/>
      <c r="J229" s="55"/>
      <c r="K229" s="33">
        <f t="shared" si="8"/>
        <v>0</v>
      </c>
      <c r="L229" s="68">
        <f t="shared" si="11"/>
        <v>0</v>
      </c>
      <c r="M229" s="66">
        <f t="shared" si="9"/>
        <v>0</v>
      </c>
      <c r="N229" s="32">
        <f t="shared" si="10"/>
        <v>0</v>
      </c>
      <c r="O229" s="52">
        <f>'Pay App 13'!O229+'Pay App 13'!P229</f>
        <v>0</v>
      </c>
      <c r="P229" s="45"/>
      <c r="Q229" s="66">
        <f>'Pay App 13'!Q229+N229+P229</f>
        <v>0</v>
      </c>
    </row>
    <row r="230" spans="1:17" ht="21" customHeight="1" x14ac:dyDescent="0.2">
      <c r="A230" s="149" t="s">
        <v>413</v>
      </c>
      <c r="B230" s="149"/>
      <c r="C230" s="149" t="s">
        <v>414</v>
      </c>
      <c r="D230" s="150"/>
      <c r="E230" s="52">
        <f>'Pay App 13'!E230</f>
        <v>0</v>
      </c>
      <c r="F230" s="45"/>
      <c r="G230" s="65">
        <f>'Pay App 13'!G230+F230</f>
        <v>0</v>
      </c>
      <c r="H230" s="188">
        <f>'Pay App 13'!K230</f>
        <v>0</v>
      </c>
      <c r="I230" s="189"/>
      <c r="J230" s="55"/>
      <c r="K230" s="33">
        <f t="shared" si="8"/>
        <v>0</v>
      </c>
      <c r="L230" s="68">
        <f t="shared" si="11"/>
        <v>0</v>
      </c>
      <c r="M230" s="66">
        <f t="shared" si="9"/>
        <v>0</v>
      </c>
      <c r="N230" s="32">
        <f t="shared" si="10"/>
        <v>0</v>
      </c>
      <c r="O230" s="52">
        <f>'Pay App 13'!O230+'Pay App 13'!P230</f>
        <v>0</v>
      </c>
      <c r="P230" s="45"/>
      <c r="Q230" s="66">
        <f>'Pay App 13'!Q230+N230+P230</f>
        <v>0</v>
      </c>
    </row>
    <row r="231" spans="1:17" ht="21" customHeight="1" x14ac:dyDescent="0.2">
      <c r="A231" s="149" t="s">
        <v>415</v>
      </c>
      <c r="B231" s="149"/>
      <c r="C231" s="149" t="s">
        <v>416</v>
      </c>
      <c r="D231" s="150"/>
      <c r="E231" s="52">
        <f>'Pay App 13'!E231</f>
        <v>0</v>
      </c>
      <c r="F231" s="45"/>
      <c r="G231" s="65">
        <f>'Pay App 13'!G231+F231</f>
        <v>0</v>
      </c>
      <c r="H231" s="188">
        <f>'Pay App 13'!K231</f>
        <v>0</v>
      </c>
      <c r="I231" s="189"/>
      <c r="J231" s="55"/>
      <c r="K231" s="33">
        <f t="shared" si="8"/>
        <v>0</v>
      </c>
      <c r="L231" s="68">
        <f t="shared" si="11"/>
        <v>0</v>
      </c>
      <c r="M231" s="66">
        <f t="shared" si="9"/>
        <v>0</v>
      </c>
      <c r="N231" s="32">
        <f t="shared" si="10"/>
        <v>0</v>
      </c>
      <c r="O231" s="52">
        <f>'Pay App 13'!O231+'Pay App 13'!P231</f>
        <v>0</v>
      </c>
      <c r="P231" s="45"/>
      <c r="Q231" s="66">
        <f>'Pay App 13'!Q231+N231+P231</f>
        <v>0</v>
      </c>
    </row>
    <row r="232" spans="1:17" ht="21" customHeight="1" x14ac:dyDescent="0.2">
      <c r="A232" s="141" t="s">
        <v>417</v>
      </c>
      <c r="B232" s="141"/>
      <c r="C232" s="141" t="s">
        <v>418</v>
      </c>
      <c r="D232" s="142"/>
      <c r="E232" s="52">
        <f>'Pay App 13'!E232</f>
        <v>0</v>
      </c>
      <c r="F232" s="45"/>
      <c r="G232" s="65">
        <f>'Pay App 13'!G232+F232</f>
        <v>0</v>
      </c>
      <c r="H232" s="188">
        <f>'Pay App 13'!K232</f>
        <v>0</v>
      </c>
      <c r="I232" s="189"/>
      <c r="J232" s="55"/>
      <c r="K232" s="33">
        <f t="shared" si="8"/>
        <v>0</v>
      </c>
      <c r="L232" s="68">
        <f t="shared" si="11"/>
        <v>0</v>
      </c>
      <c r="M232" s="66">
        <f t="shared" si="9"/>
        <v>0</v>
      </c>
      <c r="N232" s="32">
        <f t="shared" si="10"/>
        <v>0</v>
      </c>
      <c r="O232" s="52">
        <f>'Pay App 13'!O232+'Pay App 13'!P232</f>
        <v>0</v>
      </c>
      <c r="P232" s="45"/>
      <c r="Q232" s="66">
        <f>'Pay App 13'!Q232+N232+P232</f>
        <v>0</v>
      </c>
    </row>
    <row r="233" spans="1:17" ht="21" customHeight="1" x14ac:dyDescent="0.2">
      <c r="A233" s="149" t="s">
        <v>419</v>
      </c>
      <c r="B233" s="149"/>
      <c r="C233" s="149" t="s">
        <v>420</v>
      </c>
      <c r="D233" s="150"/>
      <c r="E233" s="52">
        <f>'Pay App 13'!E233</f>
        <v>0</v>
      </c>
      <c r="F233" s="45"/>
      <c r="G233" s="65">
        <f>'Pay App 13'!G233+F233</f>
        <v>0</v>
      </c>
      <c r="H233" s="188">
        <f>'Pay App 13'!K233</f>
        <v>0</v>
      </c>
      <c r="I233" s="189"/>
      <c r="J233" s="55"/>
      <c r="K233" s="33">
        <f t="shared" si="8"/>
        <v>0</v>
      </c>
      <c r="L233" s="68">
        <f t="shared" si="11"/>
        <v>0</v>
      </c>
      <c r="M233" s="66">
        <f t="shared" si="9"/>
        <v>0</v>
      </c>
      <c r="N233" s="32">
        <f t="shared" si="10"/>
        <v>0</v>
      </c>
      <c r="O233" s="52">
        <f>'Pay App 13'!O233+'Pay App 13'!P233</f>
        <v>0</v>
      </c>
      <c r="P233" s="45"/>
      <c r="Q233" s="66">
        <f>'Pay App 13'!Q233+N233+P233</f>
        <v>0</v>
      </c>
    </row>
    <row r="234" spans="1:17" ht="21" customHeight="1" x14ac:dyDescent="0.2">
      <c r="A234" s="149" t="s">
        <v>421</v>
      </c>
      <c r="B234" s="149"/>
      <c r="C234" s="149" t="s">
        <v>422</v>
      </c>
      <c r="D234" s="150"/>
      <c r="E234" s="52">
        <f>'Pay App 13'!E234</f>
        <v>0</v>
      </c>
      <c r="F234" s="45"/>
      <c r="G234" s="65">
        <f>'Pay App 13'!G234+F234</f>
        <v>0</v>
      </c>
      <c r="H234" s="188">
        <f>'Pay App 13'!K234</f>
        <v>0</v>
      </c>
      <c r="I234" s="189"/>
      <c r="J234" s="55"/>
      <c r="K234" s="33">
        <f t="shared" si="8"/>
        <v>0</v>
      </c>
      <c r="L234" s="68">
        <f t="shared" si="11"/>
        <v>0</v>
      </c>
      <c r="M234" s="66">
        <f t="shared" si="9"/>
        <v>0</v>
      </c>
      <c r="N234" s="32">
        <f t="shared" si="10"/>
        <v>0</v>
      </c>
      <c r="O234" s="52">
        <f>'Pay App 13'!O234+'Pay App 13'!P234</f>
        <v>0</v>
      </c>
      <c r="P234" s="45"/>
      <c r="Q234" s="66">
        <f>'Pay App 13'!Q234+N234+P234</f>
        <v>0</v>
      </c>
    </row>
    <row r="235" spans="1:17" ht="21" customHeight="1" x14ac:dyDescent="0.2">
      <c r="A235" s="149" t="s">
        <v>423</v>
      </c>
      <c r="B235" s="149"/>
      <c r="C235" s="149" t="s">
        <v>424</v>
      </c>
      <c r="D235" s="150"/>
      <c r="E235" s="52">
        <f>'Pay App 13'!E235</f>
        <v>0</v>
      </c>
      <c r="F235" s="45"/>
      <c r="G235" s="65">
        <f>'Pay App 13'!G235+F235</f>
        <v>0</v>
      </c>
      <c r="H235" s="188">
        <f>'Pay App 13'!K235</f>
        <v>0</v>
      </c>
      <c r="I235" s="189"/>
      <c r="J235" s="55"/>
      <c r="K235" s="33">
        <f t="shared" si="8"/>
        <v>0</v>
      </c>
      <c r="L235" s="68">
        <f t="shared" si="11"/>
        <v>0</v>
      </c>
      <c r="M235" s="66">
        <f t="shared" si="9"/>
        <v>0</v>
      </c>
      <c r="N235" s="32">
        <f t="shared" si="10"/>
        <v>0</v>
      </c>
      <c r="O235" s="52">
        <f>'Pay App 13'!O235+'Pay App 13'!P235</f>
        <v>0</v>
      </c>
      <c r="P235" s="45"/>
      <c r="Q235" s="66">
        <f>'Pay App 13'!Q235+N235+P235</f>
        <v>0</v>
      </c>
    </row>
    <row r="236" spans="1:17" ht="21" customHeight="1" x14ac:dyDescent="0.2">
      <c r="A236" s="149" t="s">
        <v>425</v>
      </c>
      <c r="B236" s="149"/>
      <c r="C236" s="149" t="s">
        <v>426</v>
      </c>
      <c r="D236" s="150"/>
      <c r="E236" s="52">
        <f>'Pay App 13'!E236</f>
        <v>0</v>
      </c>
      <c r="F236" s="45"/>
      <c r="G236" s="65">
        <f>'Pay App 13'!G236+F236</f>
        <v>0</v>
      </c>
      <c r="H236" s="188">
        <f>'Pay App 13'!K236</f>
        <v>0</v>
      </c>
      <c r="I236" s="189"/>
      <c r="J236" s="55"/>
      <c r="K236" s="33">
        <f t="shared" si="8"/>
        <v>0</v>
      </c>
      <c r="L236" s="68">
        <f t="shared" si="11"/>
        <v>0</v>
      </c>
      <c r="M236" s="66">
        <f t="shared" si="9"/>
        <v>0</v>
      </c>
      <c r="N236" s="32">
        <f t="shared" si="10"/>
        <v>0</v>
      </c>
      <c r="O236" s="52">
        <f>'Pay App 13'!O236+'Pay App 13'!P236</f>
        <v>0</v>
      </c>
      <c r="P236" s="45"/>
      <c r="Q236" s="66">
        <f>'Pay App 13'!Q236+N236+P236</f>
        <v>0</v>
      </c>
    </row>
    <row r="237" spans="1:17" ht="21" customHeight="1" x14ac:dyDescent="0.2">
      <c r="A237" s="149" t="s">
        <v>427</v>
      </c>
      <c r="B237" s="149"/>
      <c r="C237" s="149" t="s">
        <v>428</v>
      </c>
      <c r="D237" s="150"/>
      <c r="E237" s="52">
        <f>'Pay App 13'!E237</f>
        <v>0</v>
      </c>
      <c r="F237" s="45"/>
      <c r="G237" s="65">
        <f>'Pay App 13'!G237+F237</f>
        <v>0</v>
      </c>
      <c r="H237" s="188">
        <f>'Pay App 13'!K237</f>
        <v>0</v>
      </c>
      <c r="I237" s="189"/>
      <c r="J237" s="55"/>
      <c r="K237" s="33">
        <f t="shared" si="8"/>
        <v>0</v>
      </c>
      <c r="L237" s="68">
        <f t="shared" si="11"/>
        <v>0</v>
      </c>
      <c r="M237" s="66">
        <f t="shared" si="9"/>
        <v>0</v>
      </c>
      <c r="N237" s="32">
        <f t="shared" si="10"/>
        <v>0</v>
      </c>
      <c r="O237" s="52">
        <f>'Pay App 13'!O237+'Pay App 13'!P237</f>
        <v>0</v>
      </c>
      <c r="P237" s="45"/>
      <c r="Q237" s="66">
        <f>'Pay App 13'!Q237+N237+P237</f>
        <v>0</v>
      </c>
    </row>
    <row r="238" spans="1:17" ht="21" customHeight="1" x14ac:dyDescent="0.2">
      <c r="A238" s="149" t="s">
        <v>429</v>
      </c>
      <c r="B238" s="149"/>
      <c r="C238" s="149" t="s">
        <v>430</v>
      </c>
      <c r="D238" s="150"/>
      <c r="E238" s="52">
        <f>'Pay App 13'!E238</f>
        <v>0</v>
      </c>
      <c r="F238" s="45"/>
      <c r="G238" s="65">
        <f>'Pay App 13'!G238+F238</f>
        <v>0</v>
      </c>
      <c r="H238" s="188">
        <f>'Pay App 13'!K238</f>
        <v>0</v>
      </c>
      <c r="I238" s="189"/>
      <c r="J238" s="55"/>
      <c r="K238" s="33">
        <f t="shared" si="8"/>
        <v>0</v>
      </c>
      <c r="L238" s="68">
        <f t="shared" si="11"/>
        <v>0</v>
      </c>
      <c r="M238" s="66">
        <f t="shared" si="9"/>
        <v>0</v>
      </c>
      <c r="N238" s="32">
        <f t="shared" si="10"/>
        <v>0</v>
      </c>
      <c r="O238" s="52">
        <f>'Pay App 13'!O238+'Pay App 13'!P238</f>
        <v>0</v>
      </c>
      <c r="P238" s="45"/>
      <c r="Q238" s="66">
        <f>'Pay App 13'!Q238+N238+P238</f>
        <v>0</v>
      </c>
    </row>
    <row r="239" spans="1:17" ht="21" customHeight="1" x14ac:dyDescent="0.2">
      <c r="A239" s="149" t="s">
        <v>431</v>
      </c>
      <c r="B239" s="149"/>
      <c r="C239" s="149" t="s">
        <v>432</v>
      </c>
      <c r="D239" s="150"/>
      <c r="E239" s="52">
        <f>'Pay App 13'!E239</f>
        <v>0</v>
      </c>
      <c r="F239" s="45"/>
      <c r="G239" s="65">
        <f>'Pay App 13'!G239+F239</f>
        <v>0</v>
      </c>
      <c r="H239" s="188">
        <f>'Pay App 13'!K239</f>
        <v>0</v>
      </c>
      <c r="I239" s="189"/>
      <c r="J239" s="55"/>
      <c r="K239" s="33">
        <f t="shared" si="8"/>
        <v>0</v>
      </c>
      <c r="L239" s="68">
        <f t="shared" si="11"/>
        <v>0</v>
      </c>
      <c r="M239" s="66">
        <f t="shared" si="9"/>
        <v>0</v>
      </c>
      <c r="N239" s="32">
        <f t="shared" si="10"/>
        <v>0</v>
      </c>
      <c r="O239" s="52">
        <f>'Pay App 13'!O239+'Pay App 13'!P239</f>
        <v>0</v>
      </c>
      <c r="P239" s="45"/>
      <c r="Q239" s="66">
        <f>'Pay App 13'!Q239+N239+P239</f>
        <v>0</v>
      </c>
    </row>
    <row r="240" spans="1:17" ht="21" customHeight="1" x14ac:dyDescent="0.2">
      <c r="A240" s="141" t="s">
        <v>433</v>
      </c>
      <c r="B240" s="141"/>
      <c r="C240" s="141" t="s">
        <v>434</v>
      </c>
      <c r="D240" s="142"/>
      <c r="E240" s="52">
        <f>'Pay App 13'!E240</f>
        <v>0</v>
      </c>
      <c r="F240" s="45"/>
      <c r="G240" s="66">
        <f>'Pay App 13'!G240+F240</f>
        <v>0</v>
      </c>
      <c r="H240" s="188">
        <f>'Pay App 13'!K240</f>
        <v>0</v>
      </c>
      <c r="I240" s="189"/>
      <c r="J240" s="55"/>
      <c r="K240" s="33">
        <f>H240+J240</f>
        <v>0</v>
      </c>
      <c r="L240" s="69">
        <f t="shared" si="11"/>
        <v>0</v>
      </c>
      <c r="M240" s="66">
        <f>G240-K240</f>
        <v>0</v>
      </c>
      <c r="N240" s="32">
        <f t="shared" si="10"/>
        <v>0</v>
      </c>
      <c r="O240" s="52">
        <f>'Pay App 13'!O240+'Pay App 13'!P240</f>
        <v>0</v>
      </c>
      <c r="P240" s="45"/>
      <c r="Q240" s="66">
        <f>'Pay App 13'!Q240+N240+P240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IPBSrORqQo8J/1nzpKEJ6iF6si91+H6btikGoPL0RmukcUAZjHgN8oBhU035vZPEgb2a2xfZBMYM/8iTi7D2cA==" saltValue="HG0fVLMEJkr7N5Y2wWZgNg==" spinCount="100000"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0F00-000000000000}">
      <formula1>0</formula1>
    </dataValidation>
    <dataValidation allowBlank="1" showInputMessage="1" sqref="P81:P240" xr:uid="{00000000-0002-0000-0F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18.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15</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14'!F36+F241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14'!F51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14'!F55+'Pay App 14'!F57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14'!B62+N241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15.1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15</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14'!E81</f>
        <v>0</v>
      </c>
      <c r="F81" s="44"/>
      <c r="G81" s="64">
        <f>'Pay App 14'!G81+F81</f>
        <v>0</v>
      </c>
      <c r="H81" s="190">
        <f>'Pay App 14'!K81</f>
        <v>0</v>
      </c>
      <c r="I81" s="191"/>
      <c r="J81" s="54"/>
      <c r="K81" s="31">
        <f>H81+J81</f>
        <v>0</v>
      </c>
      <c r="L81" s="67">
        <f>IF(ISERROR(K81/G81),0,K81/G81)</f>
        <v>0</v>
      </c>
      <c r="M81" s="64">
        <f>G81-K81</f>
        <v>0</v>
      </c>
      <c r="N81" s="30">
        <f>IF(MOD(ROUND(ABS(J81*0.05)*10000,0),10)=5,ROUNDDOWN((J81*0.05),2),ROUND((J81*0.05),2))</f>
        <v>0</v>
      </c>
      <c r="O81" s="51">
        <f>'Pay App 14'!O81+'Pay App 14'!P81</f>
        <v>0</v>
      </c>
      <c r="P81" s="44"/>
      <c r="Q81" s="64">
        <f>'Pay App 14'!Q81+N81+P81</f>
        <v>0</v>
      </c>
    </row>
    <row r="82" spans="1:17" ht="21" customHeight="1" x14ac:dyDescent="0.2">
      <c r="A82" s="151" t="s">
        <v>118</v>
      </c>
      <c r="B82" s="151"/>
      <c r="C82" s="151" t="s">
        <v>119</v>
      </c>
      <c r="D82" s="152"/>
      <c r="E82" s="52">
        <f>'Pay App 14'!E82</f>
        <v>0</v>
      </c>
      <c r="F82" s="45"/>
      <c r="G82" s="65">
        <f>'Pay App 14'!G82+F82</f>
        <v>0</v>
      </c>
      <c r="H82" s="188">
        <f>'Pay App 14'!K82</f>
        <v>0</v>
      </c>
      <c r="I82" s="189"/>
      <c r="J82" s="55"/>
      <c r="K82" s="33">
        <f>H82+J82</f>
        <v>0</v>
      </c>
      <c r="L82" s="68">
        <f t="shared" ref="L82:L147" si="0">IF(ISERROR(K82/G82),0,K82/G82)</f>
        <v>0</v>
      </c>
      <c r="M82" s="66">
        <f>G82-K82</f>
        <v>0</v>
      </c>
      <c r="N82" s="32">
        <f>IF(MOD(ROUND(ABS(J82*0.05)*10000,0),10)=5,ROUNDDOWN((J82*0.05),2),ROUND((J82*0.05),2))</f>
        <v>0</v>
      </c>
      <c r="O82" s="52">
        <f>'Pay App 14'!O82+'Pay App 14'!P82</f>
        <v>0</v>
      </c>
      <c r="P82" s="45"/>
      <c r="Q82" s="66">
        <f>'Pay App 14'!Q82+N82+P82</f>
        <v>0</v>
      </c>
    </row>
    <row r="83" spans="1:17" ht="21" customHeight="1" x14ac:dyDescent="0.2">
      <c r="A83" s="151" t="s">
        <v>120</v>
      </c>
      <c r="B83" s="151"/>
      <c r="C83" s="83" t="s">
        <v>121</v>
      </c>
      <c r="D83" s="35"/>
      <c r="E83" s="52">
        <f>'Pay App 14'!E83</f>
        <v>0</v>
      </c>
      <c r="F83" s="45"/>
      <c r="G83" s="65">
        <f>'Pay App 14'!G83+F83</f>
        <v>0</v>
      </c>
      <c r="H83" s="188">
        <f>'Pay App 14'!K83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14'!O83+'Pay App 14'!P83</f>
        <v>0</v>
      </c>
      <c r="P83" s="45"/>
      <c r="Q83" s="66">
        <f>'Pay App 14'!Q83+N83+P83</f>
        <v>0</v>
      </c>
    </row>
    <row r="84" spans="1:17" ht="21" customHeight="1" x14ac:dyDescent="0.2">
      <c r="A84" s="151" t="s">
        <v>122</v>
      </c>
      <c r="B84" s="151"/>
      <c r="C84" s="151" t="s">
        <v>123</v>
      </c>
      <c r="D84" s="152"/>
      <c r="E84" s="52">
        <f>'Pay App 14'!E84</f>
        <v>0</v>
      </c>
      <c r="F84" s="45"/>
      <c r="G84" s="65">
        <f>'Pay App 14'!G84+F84</f>
        <v>0</v>
      </c>
      <c r="H84" s="188">
        <f>'Pay App 14'!K84</f>
        <v>0</v>
      </c>
      <c r="I84" s="189"/>
      <c r="J84" s="55"/>
      <c r="K84" s="33">
        <f t="shared" si="1"/>
        <v>0</v>
      </c>
      <c r="L84" s="68">
        <f t="shared" si="0"/>
        <v>0</v>
      </c>
      <c r="M84" s="66">
        <f t="shared" si="2"/>
        <v>0</v>
      </c>
      <c r="N84" s="32">
        <f t="shared" si="3"/>
        <v>0</v>
      </c>
      <c r="O84" s="52">
        <f>'Pay App 14'!O84+'Pay App 14'!P84</f>
        <v>0</v>
      </c>
      <c r="P84" s="45"/>
      <c r="Q84" s="66">
        <f>'Pay App 14'!Q84+N84+P84</f>
        <v>0</v>
      </c>
    </row>
    <row r="85" spans="1:17" ht="21" customHeight="1" x14ac:dyDescent="0.2">
      <c r="A85" s="151" t="s">
        <v>124</v>
      </c>
      <c r="B85" s="151"/>
      <c r="C85" s="151" t="s">
        <v>125</v>
      </c>
      <c r="D85" s="152"/>
      <c r="E85" s="52">
        <f>'Pay App 14'!E85</f>
        <v>0</v>
      </c>
      <c r="F85" s="45"/>
      <c r="G85" s="65">
        <f>'Pay App 14'!G85+F85</f>
        <v>0</v>
      </c>
      <c r="H85" s="188">
        <f>'Pay App 14'!K85</f>
        <v>0</v>
      </c>
      <c r="I85" s="189"/>
      <c r="J85" s="55"/>
      <c r="K85" s="33">
        <f t="shared" si="1"/>
        <v>0</v>
      </c>
      <c r="L85" s="68">
        <f t="shared" si="0"/>
        <v>0</v>
      </c>
      <c r="M85" s="66">
        <f t="shared" si="2"/>
        <v>0</v>
      </c>
      <c r="N85" s="32">
        <f t="shared" si="3"/>
        <v>0</v>
      </c>
      <c r="O85" s="52">
        <f>'Pay App 14'!O85+'Pay App 14'!P85</f>
        <v>0</v>
      </c>
      <c r="P85" s="45"/>
      <c r="Q85" s="66">
        <f>'Pay App 14'!Q85+N85+P85</f>
        <v>0</v>
      </c>
    </row>
    <row r="86" spans="1:17" ht="21" customHeight="1" x14ac:dyDescent="0.2">
      <c r="A86" s="151" t="s">
        <v>126</v>
      </c>
      <c r="B86" s="151"/>
      <c r="C86" s="151" t="s">
        <v>127</v>
      </c>
      <c r="D86" s="152"/>
      <c r="E86" s="52">
        <f>'Pay App 14'!E86</f>
        <v>0</v>
      </c>
      <c r="F86" s="45"/>
      <c r="G86" s="65">
        <f>'Pay App 14'!G86+F86</f>
        <v>0</v>
      </c>
      <c r="H86" s="188">
        <f>'Pay App 14'!K86</f>
        <v>0</v>
      </c>
      <c r="I86" s="189"/>
      <c r="J86" s="55"/>
      <c r="K86" s="33">
        <f t="shared" si="1"/>
        <v>0</v>
      </c>
      <c r="L86" s="68">
        <f t="shared" si="0"/>
        <v>0</v>
      </c>
      <c r="M86" s="66">
        <f t="shared" si="2"/>
        <v>0</v>
      </c>
      <c r="N86" s="32">
        <f t="shared" si="3"/>
        <v>0</v>
      </c>
      <c r="O86" s="52">
        <f>'Pay App 14'!O86+'Pay App 14'!P86</f>
        <v>0</v>
      </c>
      <c r="P86" s="45"/>
      <c r="Q86" s="66">
        <f>'Pay App 14'!Q86+N86+P86</f>
        <v>0</v>
      </c>
    </row>
    <row r="87" spans="1:17" ht="21" customHeight="1" x14ac:dyDescent="0.2">
      <c r="A87" s="151" t="s">
        <v>128</v>
      </c>
      <c r="B87" s="151"/>
      <c r="C87" s="151" t="s">
        <v>129</v>
      </c>
      <c r="D87" s="152"/>
      <c r="E87" s="52">
        <f>'Pay App 14'!E87</f>
        <v>0</v>
      </c>
      <c r="F87" s="45"/>
      <c r="G87" s="65">
        <f>'Pay App 14'!G87+F87</f>
        <v>0</v>
      </c>
      <c r="H87" s="188">
        <f>'Pay App 14'!K87</f>
        <v>0</v>
      </c>
      <c r="I87" s="189"/>
      <c r="J87" s="55"/>
      <c r="K87" s="33">
        <f t="shared" si="1"/>
        <v>0</v>
      </c>
      <c r="L87" s="68">
        <f>IF(ISERROR(K87/G87),0,K87/G87)</f>
        <v>0</v>
      </c>
      <c r="M87" s="66">
        <f t="shared" si="2"/>
        <v>0</v>
      </c>
      <c r="N87" s="32">
        <f t="shared" si="3"/>
        <v>0</v>
      </c>
      <c r="O87" s="52">
        <f>'Pay App 14'!O87+'Pay App 14'!P87</f>
        <v>0</v>
      </c>
      <c r="P87" s="45"/>
      <c r="Q87" s="66">
        <f>'Pay App 14'!Q87+N87+P87</f>
        <v>0</v>
      </c>
    </row>
    <row r="88" spans="1:17" ht="21" customHeight="1" x14ac:dyDescent="0.2">
      <c r="A88" s="151" t="s">
        <v>130</v>
      </c>
      <c r="B88" s="151"/>
      <c r="C88" s="151" t="s">
        <v>131</v>
      </c>
      <c r="D88" s="152"/>
      <c r="E88" s="52">
        <f>'Pay App 14'!E88</f>
        <v>0</v>
      </c>
      <c r="F88" s="45"/>
      <c r="G88" s="65">
        <f>'Pay App 14'!G88+F88</f>
        <v>0</v>
      </c>
      <c r="H88" s="188">
        <f>'Pay App 14'!K88</f>
        <v>0</v>
      </c>
      <c r="I88" s="189"/>
      <c r="J88" s="55"/>
      <c r="K88" s="33">
        <f t="shared" si="1"/>
        <v>0</v>
      </c>
      <c r="L88" s="68">
        <f t="shared" si="0"/>
        <v>0</v>
      </c>
      <c r="M88" s="66">
        <f t="shared" si="2"/>
        <v>0</v>
      </c>
      <c r="N88" s="32">
        <f t="shared" si="3"/>
        <v>0</v>
      </c>
      <c r="O88" s="52">
        <f>'Pay App 14'!O88+'Pay App 14'!P88</f>
        <v>0</v>
      </c>
      <c r="P88" s="45"/>
      <c r="Q88" s="66">
        <f>'Pay App 14'!Q88+N88+P88</f>
        <v>0</v>
      </c>
    </row>
    <row r="89" spans="1:17" ht="21" customHeight="1" x14ac:dyDescent="0.2">
      <c r="A89" s="151" t="s">
        <v>132</v>
      </c>
      <c r="B89" s="151"/>
      <c r="C89" s="151" t="s">
        <v>133</v>
      </c>
      <c r="D89" s="152"/>
      <c r="E89" s="52">
        <f>'Pay App 14'!E89</f>
        <v>0</v>
      </c>
      <c r="F89" s="45"/>
      <c r="G89" s="65">
        <f>'Pay App 14'!G89+F89</f>
        <v>0</v>
      </c>
      <c r="H89" s="188">
        <f>'Pay App 14'!K89</f>
        <v>0</v>
      </c>
      <c r="I89" s="189"/>
      <c r="J89" s="55"/>
      <c r="K89" s="33">
        <f t="shared" si="1"/>
        <v>0</v>
      </c>
      <c r="L89" s="68">
        <f>IF(ISERROR(K89/G89),0,K89/G89)</f>
        <v>0</v>
      </c>
      <c r="M89" s="66">
        <f t="shared" si="2"/>
        <v>0</v>
      </c>
      <c r="N89" s="32">
        <f t="shared" si="3"/>
        <v>0</v>
      </c>
      <c r="O89" s="52">
        <f>'Pay App 14'!O89+'Pay App 14'!P89</f>
        <v>0</v>
      </c>
      <c r="P89" s="45"/>
      <c r="Q89" s="66">
        <f>'Pay App 14'!Q89+N89+P89</f>
        <v>0</v>
      </c>
    </row>
    <row r="90" spans="1:17" ht="21" customHeight="1" x14ac:dyDescent="0.2">
      <c r="A90" s="153" t="s">
        <v>134</v>
      </c>
      <c r="B90" s="153"/>
      <c r="C90" s="158" t="s">
        <v>135</v>
      </c>
      <c r="D90" s="159"/>
      <c r="E90" s="52">
        <f>'Pay App 14'!E90</f>
        <v>0</v>
      </c>
      <c r="F90" s="45"/>
      <c r="G90" s="65">
        <f>'Pay App 14'!G90+F90</f>
        <v>0</v>
      </c>
      <c r="H90" s="188">
        <f>'Pay App 14'!K90</f>
        <v>0</v>
      </c>
      <c r="I90" s="189"/>
      <c r="J90" s="55"/>
      <c r="K90" s="33">
        <f t="shared" si="1"/>
        <v>0</v>
      </c>
      <c r="L90" s="68">
        <f t="shared" si="0"/>
        <v>0</v>
      </c>
      <c r="M90" s="66">
        <f t="shared" si="2"/>
        <v>0</v>
      </c>
      <c r="N90" s="32">
        <f t="shared" si="3"/>
        <v>0</v>
      </c>
      <c r="O90" s="52">
        <f>'Pay App 14'!O90+'Pay App 14'!P90</f>
        <v>0</v>
      </c>
      <c r="P90" s="45"/>
      <c r="Q90" s="66">
        <f>'Pay App 14'!Q90+N90+P90</f>
        <v>0</v>
      </c>
    </row>
    <row r="91" spans="1:17" ht="21" customHeight="1" x14ac:dyDescent="0.2">
      <c r="A91" s="151" t="s">
        <v>136</v>
      </c>
      <c r="B91" s="151"/>
      <c r="C91" s="151" t="s">
        <v>137</v>
      </c>
      <c r="D91" s="152"/>
      <c r="E91" s="52">
        <f>'Pay App 14'!E91</f>
        <v>0</v>
      </c>
      <c r="F91" s="45"/>
      <c r="G91" s="65">
        <f>'Pay App 14'!G91+F91</f>
        <v>0</v>
      </c>
      <c r="H91" s="188">
        <f>'Pay App 14'!K91</f>
        <v>0</v>
      </c>
      <c r="I91" s="189"/>
      <c r="J91" s="55"/>
      <c r="K91" s="33">
        <f t="shared" si="1"/>
        <v>0</v>
      </c>
      <c r="L91" s="68">
        <f t="shared" si="0"/>
        <v>0</v>
      </c>
      <c r="M91" s="66">
        <f t="shared" si="2"/>
        <v>0</v>
      </c>
      <c r="N91" s="32">
        <f t="shared" si="3"/>
        <v>0</v>
      </c>
      <c r="O91" s="52">
        <f>'Pay App 14'!O91+'Pay App 14'!P91</f>
        <v>0</v>
      </c>
      <c r="P91" s="45"/>
      <c r="Q91" s="66">
        <f>'Pay App 14'!Q91+N91+P91</f>
        <v>0</v>
      </c>
    </row>
    <row r="92" spans="1:17" ht="21" customHeight="1" x14ac:dyDescent="0.2">
      <c r="A92" s="151" t="s">
        <v>138</v>
      </c>
      <c r="B92" s="151"/>
      <c r="C92" s="151" t="s">
        <v>139</v>
      </c>
      <c r="D92" s="152"/>
      <c r="E92" s="52">
        <f>'Pay App 14'!E92</f>
        <v>0</v>
      </c>
      <c r="F92" s="45"/>
      <c r="G92" s="65">
        <f>'Pay App 14'!G92+F92</f>
        <v>0</v>
      </c>
      <c r="H92" s="188">
        <f>'Pay App 14'!K92</f>
        <v>0</v>
      </c>
      <c r="I92" s="189"/>
      <c r="J92" s="55"/>
      <c r="K92" s="33">
        <f t="shared" si="1"/>
        <v>0</v>
      </c>
      <c r="L92" s="68">
        <f t="shared" si="0"/>
        <v>0</v>
      </c>
      <c r="M92" s="66">
        <f t="shared" si="2"/>
        <v>0</v>
      </c>
      <c r="N92" s="32">
        <f t="shared" si="3"/>
        <v>0</v>
      </c>
      <c r="O92" s="52">
        <f>'Pay App 14'!O92+'Pay App 14'!P92</f>
        <v>0</v>
      </c>
      <c r="P92" s="45"/>
      <c r="Q92" s="66">
        <f>'Pay App 14'!Q92+N92+P92</f>
        <v>0</v>
      </c>
    </row>
    <row r="93" spans="1:17" ht="21" customHeight="1" x14ac:dyDescent="0.2">
      <c r="A93" s="151" t="s">
        <v>140</v>
      </c>
      <c r="B93" s="151"/>
      <c r="C93" s="151" t="s">
        <v>141</v>
      </c>
      <c r="D93" s="152"/>
      <c r="E93" s="52">
        <f>'Pay App 14'!E93</f>
        <v>0</v>
      </c>
      <c r="F93" s="45"/>
      <c r="G93" s="65">
        <f>'Pay App 14'!G93+F93</f>
        <v>0</v>
      </c>
      <c r="H93" s="188">
        <f>'Pay App 14'!K93</f>
        <v>0</v>
      </c>
      <c r="I93" s="189"/>
      <c r="J93" s="55"/>
      <c r="K93" s="33">
        <f t="shared" si="1"/>
        <v>0</v>
      </c>
      <c r="L93" s="68">
        <f t="shared" si="0"/>
        <v>0</v>
      </c>
      <c r="M93" s="66">
        <f t="shared" si="2"/>
        <v>0</v>
      </c>
      <c r="N93" s="32">
        <f t="shared" si="3"/>
        <v>0</v>
      </c>
      <c r="O93" s="52">
        <f>'Pay App 14'!O93+'Pay App 14'!P93</f>
        <v>0</v>
      </c>
      <c r="P93" s="45"/>
      <c r="Q93" s="66">
        <f>'Pay App 14'!Q93+N93+P93</f>
        <v>0</v>
      </c>
    </row>
    <row r="94" spans="1:17" ht="21" customHeight="1" x14ac:dyDescent="0.2">
      <c r="A94" s="151" t="s">
        <v>142</v>
      </c>
      <c r="B94" s="151"/>
      <c r="C94" s="151" t="s">
        <v>143</v>
      </c>
      <c r="D94" s="152"/>
      <c r="E94" s="52">
        <f>'Pay App 14'!E94</f>
        <v>0</v>
      </c>
      <c r="F94" s="45"/>
      <c r="G94" s="65">
        <f>'Pay App 14'!G94+F94</f>
        <v>0</v>
      </c>
      <c r="H94" s="188">
        <f>'Pay App 14'!K94</f>
        <v>0</v>
      </c>
      <c r="I94" s="189"/>
      <c r="J94" s="55"/>
      <c r="K94" s="33">
        <f t="shared" si="1"/>
        <v>0</v>
      </c>
      <c r="L94" s="68">
        <f t="shared" si="0"/>
        <v>0</v>
      </c>
      <c r="M94" s="66">
        <f t="shared" si="2"/>
        <v>0</v>
      </c>
      <c r="N94" s="32">
        <f t="shared" si="3"/>
        <v>0</v>
      </c>
      <c r="O94" s="52">
        <f>'Pay App 14'!O94+'Pay App 14'!P94</f>
        <v>0</v>
      </c>
      <c r="P94" s="45"/>
      <c r="Q94" s="66">
        <f>'Pay App 14'!Q94+N94+P94</f>
        <v>0</v>
      </c>
    </row>
    <row r="95" spans="1:17" ht="21" customHeight="1" x14ac:dyDescent="0.2">
      <c r="A95" s="151" t="s">
        <v>144</v>
      </c>
      <c r="B95" s="151"/>
      <c r="C95" s="151" t="s">
        <v>145</v>
      </c>
      <c r="D95" s="152"/>
      <c r="E95" s="52">
        <f>'Pay App 14'!E95</f>
        <v>0</v>
      </c>
      <c r="F95" s="45"/>
      <c r="G95" s="65">
        <f>'Pay App 14'!G95+F95</f>
        <v>0</v>
      </c>
      <c r="H95" s="188">
        <f>'Pay App 14'!K95</f>
        <v>0</v>
      </c>
      <c r="I95" s="189"/>
      <c r="J95" s="55"/>
      <c r="K95" s="33">
        <f t="shared" si="1"/>
        <v>0</v>
      </c>
      <c r="L95" s="68">
        <f t="shared" si="0"/>
        <v>0</v>
      </c>
      <c r="M95" s="66">
        <f t="shared" si="2"/>
        <v>0</v>
      </c>
      <c r="N95" s="32">
        <f t="shared" si="3"/>
        <v>0</v>
      </c>
      <c r="O95" s="52">
        <f>'Pay App 14'!O95+'Pay App 14'!P95</f>
        <v>0</v>
      </c>
      <c r="P95" s="45"/>
      <c r="Q95" s="66">
        <f>'Pay App 14'!Q95+N95+P95</f>
        <v>0</v>
      </c>
    </row>
    <row r="96" spans="1:17" ht="21" customHeight="1" x14ac:dyDescent="0.2">
      <c r="A96" s="151" t="s">
        <v>146</v>
      </c>
      <c r="B96" s="151"/>
      <c r="C96" s="151" t="s">
        <v>147</v>
      </c>
      <c r="D96" s="152"/>
      <c r="E96" s="52">
        <f>'Pay App 14'!E96</f>
        <v>0</v>
      </c>
      <c r="F96" s="45"/>
      <c r="G96" s="65">
        <f>'Pay App 14'!G96+F96</f>
        <v>0</v>
      </c>
      <c r="H96" s="188">
        <f>'Pay App 14'!K96</f>
        <v>0</v>
      </c>
      <c r="I96" s="189"/>
      <c r="J96" s="55"/>
      <c r="K96" s="33">
        <f t="shared" si="1"/>
        <v>0</v>
      </c>
      <c r="L96" s="68">
        <f t="shared" si="0"/>
        <v>0</v>
      </c>
      <c r="M96" s="66">
        <f t="shared" si="2"/>
        <v>0</v>
      </c>
      <c r="N96" s="32">
        <f t="shared" si="3"/>
        <v>0</v>
      </c>
      <c r="O96" s="52">
        <f>'Pay App 14'!O96+'Pay App 14'!P96</f>
        <v>0</v>
      </c>
      <c r="P96" s="45"/>
      <c r="Q96" s="66">
        <f>'Pay App 14'!Q96+N96+P96</f>
        <v>0</v>
      </c>
    </row>
    <row r="97" spans="1:17" ht="21" customHeight="1" x14ac:dyDescent="0.2">
      <c r="A97" s="151" t="s">
        <v>148</v>
      </c>
      <c r="B97" s="151"/>
      <c r="C97" s="151" t="s">
        <v>149</v>
      </c>
      <c r="D97" s="152"/>
      <c r="E97" s="52">
        <f>'Pay App 14'!E97</f>
        <v>0</v>
      </c>
      <c r="F97" s="45"/>
      <c r="G97" s="65">
        <f>'Pay App 14'!G97+F97</f>
        <v>0</v>
      </c>
      <c r="H97" s="188">
        <f>'Pay App 14'!K97</f>
        <v>0</v>
      </c>
      <c r="I97" s="189"/>
      <c r="J97" s="55"/>
      <c r="K97" s="33">
        <f t="shared" si="1"/>
        <v>0</v>
      </c>
      <c r="L97" s="68">
        <f t="shared" si="0"/>
        <v>0</v>
      </c>
      <c r="M97" s="66">
        <f t="shared" si="2"/>
        <v>0</v>
      </c>
      <c r="N97" s="32">
        <f t="shared" si="3"/>
        <v>0</v>
      </c>
      <c r="O97" s="52">
        <f>'Pay App 14'!O97+'Pay App 14'!P97</f>
        <v>0</v>
      </c>
      <c r="P97" s="45"/>
      <c r="Q97" s="66">
        <f>'Pay App 14'!Q97+N97+P97</f>
        <v>0</v>
      </c>
    </row>
    <row r="98" spans="1:17" ht="21" customHeight="1" x14ac:dyDescent="0.2">
      <c r="A98" s="151" t="s">
        <v>150</v>
      </c>
      <c r="B98" s="151"/>
      <c r="C98" s="151" t="s">
        <v>151</v>
      </c>
      <c r="D98" s="152"/>
      <c r="E98" s="52">
        <f>'Pay App 14'!E98</f>
        <v>0</v>
      </c>
      <c r="F98" s="45"/>
      <c r="G98" s="65">
        <f>'Pay App 14'!G98+F98</f>
        <v>0</v>
      </c>
      <c r="H98" s="188">
        <f>'Pay App 14'!K98</f>
        <v>0</v>
      </c>
      <c r="I98" s="189"/>
      <c r="J98" s="55"/>
      <c r="K98" s="33">
        <f t="shared" si="1"/>
        <v>0</v>
      </c>
      <c r="L98" s="68">
        <f t="shared" si="0"/>
        <v>0</v>
      </c>
      <c r="M98" s="66">
        <f t="shared" si="2"/>
        <v>0</v>
      </c>
      <c r="N98" s="32">
        <f t="shared" si="3"/>
        <v>0</v>
      </c>
      <c r="O98" s="52">
        <f>'Pay App 14'!O98+'Pay App 14'!P98</f>
        <v>0</v>
      </c>
      <c r="P98" s="45"/>
      <c r="Q98" s="66">
        <f>'Pay App 14'!Q98+N98+P98</f>
        <v>0</v>
      </c>
    </row>
    <row r="99" spans="1:17" ht="21" customHeight="1" x14ac:dyDescent="0.2">
      <c r="A99" s="151" t="s">
        <v>152</v>
      </c>
      <c r="B99" s="151"/>
      <c r="C99" s="151" t="s">
        <v>153</v>
      </c>
      <c r="D99" s="152"/>
      <c r="E99" s="52">
        <f>'Pay App 14'!E99</f>
        <v>0</v>
      </c>
      <c r="F99" s="45"/>
      <c r="G99" s="65">
        <f>'Pay App 14'!G99+F99</f>
        <v>0</v>
      </c>
      <c r="H99" s="188">
        <f>'Pay App 14'!K99</f>
        <v>0</v>
      </c>
      <c r="I99" s="189"/>
      <c r="J99" s="55"/>
      <c r="K99" s="33">
        <f t="shared" si="1"/>
        <v>0</v>
      </c>
      <c r="L99" s="68">
        <f t="shared" si="0"/>
        <v>0</v>
      </c>
      <c r="M99" s="66">
        <f t="shared" si="2"/>
        <v>0</v>
      </c>
      <c r="N99" s="32">
        <f t="shared" si="3"/>
        <v>0</v>
      </c>
      <c r="O99" s="52">
        <f>'Pay App 14'!O99+'Pay App 14'!P99</f>
        <v>0</v>
      </c>
      <c r="P99" s="45"/>
      <c r="Q99" s="66">
        <f>'Pay App 14'!Q99+N99+P99</f>
        <v>0</v>
      </c>
    </row>
    <row r="100" spans="1:17" ht="21" customHeight="1" x14ac:dyDescent="0.2">
      <c r="A100" s="151" t="s">
        <v>154</v>
      </c>
      <c r="B100" s="151"/>
      <c r="C100" s="151" t="s">
        <v>155</v>
      </c>
      <c r="D100" s="152"/>
      <c r="E100" s="52">
        <f>'Pay App 14'!E100</f>
        <v>0</v>
      </c>
      <c r="F100" s="45"/>
      <c r="G100" s="65">
        <f>'Pay App 14'!G100+F100</f>
        <v>0</v>
      </c>
      <c r="H100" s="188">
        <f>'Pay App 14'!K100</f>
        <v>0</v>
      </c>
      <c r="I100" s="189"/>
      <c r="J100" s="55"/>
      <c r="K100" s="33">
        <f t="shared" si="1"/>
        <v>0</v>
      </c>
      <c r="L100" s="68">
        <f t="shared" si="0"/>
        <v>0</v>
      </c>
      <c r="M100" s="66">
        <f t="shared" si="2"/>
        <v>0</v>
      </c>
      <c r="N100" s="32">
        <f t="shared" si="3"/>
        <v>0</v>
      </c>
      <c r="O100" s="52">
        <f>'Pay App 14'!O100+'Pay App 14'!P100</f>
        <v>0</v>
      </c>
      <c r="P100" s="45"/>
      <c r="Q100" s="66">
        <f>'Pay App 14'!Q100+N100+P100</f>
        <v>0</v>
      </c>
    </row>
    <row r="101" spans="1:17" ht="21" customHeight="1" x14ac:dyDescent="0.2">
      <c r="A101" s="151" t="s">
        <v>156</v>
      </c>
      <c r="B101" s="151"/>
      <c r="C101" s="151" t="s">
        <v>157</v>
      </c>
      <c r="D101" s="152"/>
      <c r="E101" s="52">
        <f>'Pay App 14'!E101</f>
        <v>0</v>
      </c>
      <c r="F101" s="45"/>
      <c r="G101" s="65">
        <f>'Pay App 14'!G101+F101</f>
        <v>0</v>
      </c>
      <c r="H101" s="188">
        <f>'Pay App 14'!K101</f>
        <v>0</v>
      </c>
      <c r="I101" s="189"/>
      <c r="J101" s="55"/>
      <c r="K101" s="33">
        <f t="shared" si="1"/>
        <v>0</v>
      </c>
      <c r="L101" s="68">
        <f t="shared" si="0"/>
        <v>0</v>
      </c>
      <c r="M101" s="66">
        <f t="shared" si="2"/>
        <v>0</v>
      </c>
      <c r="N101" s="32">
        <f t="shared" si="3"/>
        <v>0</v>
      </c>
      <c r="O101" s="52">
        <f>'Pay App 14'!O101+'Pay App 14'!P101</f>
        <v>0</v>
      </c>
      <c r="P101" s="45"/>
      <c r="Q101" s="66">
        <f>'Pay App 14'!Q101+N101+P101</f>
        <v>0</v>
      </c>
    </row>
    <row r="102" spans="1:17" ht="21" customHeight="1" x14ac:dyDescent="0.2">
      <c r="A102" s="151" t="s">
        <v>158</v>
      </c>
      <c r="B102" s="151"/>
      <c r="C102" s="151" t="s">
        <v>159</v>
      </c>
      <c r="D102" s="152"/>
      <c r="E102" s="52">
        <f>'Pay App 14'!E102</f>
        <v>0</v>
      </c>
      <c r="F102" s="45"/>
      <c r="G102" s="65">
        <f>'Pay App 14'!G102+F102</f>
        <v>0</v>
      </c>
      <c r="H102" s="188">
        <f>'Pay App 14'!K102</f>
        <v>0</v>
      </c>
      <c r="I102" s="189"/>
      <c r="J102" s="55"/>
      <c r="K102" s="33">
        <f t="shared" si="1"/>
        <v>0</v>
      </c>
      <c r="L102" s="68">
        <f t="shared" si="0"/>
        <v>0</v>
      </c>
      <c r="M102" s="66">
        <f t="shared" si="2"/>
        <v>0</v>
      </c>
      <c r="N102" s="32">
        <f t="shared" si="3"/>
        <v>0</v>
      </c>
      <c r="O102" s="52">
        <f>'Pay App 14'!O102+'Pay App 14'!P102</f>
        <v>0</v>
      </c>
      <c r="P102" s="45"/>
      <c r="Q102" s="66">
        <f>'Pay App 14'!Q102+N102+P102</f>
        <v>0</v>
      </c>
    </row>
    <row r="103" spans="1:17" ht="21" customHeight="1" x14ac:dyDescent="0.2">
      <c r="A103" s="151" t="s">
        <v>160</v>
      </c>
      <c r="B103" s="151"/>
      <c r="C103" s="151" t="s">
        <v>161</v>
      </c>
      <c r="D103" s="152"/>
      <c r="E103" s="52">
        <f>'Pay App 14'!E103</f>
        <v>0</v>
      </c>
      <c r="F103" s="45"/>
      <c r="G103" s="65">
        <f>'Pay App 14'!G103+F103</f>
        <v>0</v>
      </c>
      <c r="H103" s="188">
        <f>'Pay App 14'!K103</f>
        <v>0</v>
      </c>
      <c r="I103" s="189"/>
      <c r="J103" s="55"/>
      <c r="K103" s="33">
        <f t="shared" si="1"/>
        <v>0</v>
      </c>
      <c r="L103" s="68">
        <f t="shared" si="0"/>
        <v>0</v>
      </c>
      <c r="M103" s="66">
        <f t="shared" si="2"/>
        <v>0</v>
      </c>
      <c r="N103" s="32">
        <f t="shared" si="3"/>
        <v>0</v>
      </c>
      <c r="O103" s="52">
        <f>'Pay App 14'!O103+'Pay App 14'!P103</f>
        <v>0</v>
      </c>
      <c r="P103" s="45"/>
      <c r="Q103" s="66">
        <f>'Pay App 14'!Q103+N103+P103</f>
        <v>0</v>
      </c>
    </row>
    <row r="104" spans="1:17" ht="21" customHeight="1" x14ac:dyDescent="0.2">
      <c r="A104" s="151" t="s">
        <v>162</v>
      </c>
      <c r="B104" s="151"/>
      <c r="C104" s="151" t="s">
        <v>163</v>
      </c>
      <c r="D104" s="152"/>
      <c r="E104" s="52">
        <f>'Pay App 14'!E104</f>
        <v>0</v>
      </c>
      <c r="F104" s="45"/>
      <c r="G104" s="65">
        <f>'Pay App 14'!G104+F104</f>
        <v>0</v>
      </c>
      <c r="H104" s="188">
        <f>'Pay App 14'!K104</f>
        <v>0</v>
      </c>
      <c r="I104" s="189"/>
      <c r="J104" s="55"/>
      <c r="K104" s="33">
        <f t="shared" si="1"/>
        <v>0</v>
      </c>
      <c r="L104" s="68">
        <f t="shared" si="0"/>
        <v>0</v>
      </c>
      <c r="M104" s="66">
        <f t="shared" si="2"/>
        <v>0</v>
      </c>
      <c r="N104" s="32">
        <f t="shared" si="3"/>
        <v>0</v>
      </c>
      <c r="O104" s="52">
        <f>'Pay App 14'!O104+'Pay App 14'!P104</f>
        <v>0</v>
      </c>
      <c r="P104" s="45"/>
      <c r="Q104" s="66">
        <f>'Pay App 14'!Q104+N104+P104</f>
        <v>0</v>
      </c>
    </row>
    <row r="105" spans="1:17" ht="21" customHeight="1" x14ac:dyDescent="0.2">
      <c r="A105" s="151" t="s">
        <v>164</v>
      </c>
      <c r="B105" s="151"/>
      <c r="C105" s="151" t="s">
        <v>165</v>
      </c>
      <c r="D105" s="152"/>
      <c r="E105" s="52">
        <f>'Pay App 14'!E105</f>
        <v>0</v>
      </c>
      <c r="F105" s="45"/>
      <c r="G105" s="65">
        <f>'Pay App 14'!G105+F105</f>
        <v>0</v>
      </c>
      <c r="H105" s="188">
        <f>'Pay App 14'!K105</f>
        <v>0</v>
      </c>
      <c r="I105" s="189"/>
      <c r="J105" s="55"/>
      <c r="K105" s="33">
        <f t="shared" si="1"/>
        <v>0</v>
      </c>
      <c r="L105" s="68">
        <f t="shared" si="0"/>
        <v>0</v>
      </c>
      <c r="M105" s="66">
        <f t="shared" si="2"/>
        <v>0</v>
      </c>
      <c r="N105" s="32">
        <f t="shared" si="3"/>
        <v>0</v>
      </c>
      <c r="O105" s="52">
        <f>'Pay App 14'!O105+'Pay App 14'!P105</f>
        <v>0</v>
      </c>
      <c r="P105" s="45"/>
      <c r="Q105" s="66">
        <f>'Pay App 14'!Q105+N105+P105</f>
        <v>0</v>
      </c>
    </row>
    <row r="106" spans="1:17" ht="21" customHeight="1" x14ac:dyDescent="0.2">
      <c r="A106" s="151" t="s">
        <v>166</v>
      </c>
      <c r="B106" s="151"/>
      <c r="C106" s="151" t="s">
        <v>167</v>
      </c>
      <c r="D106" s="152"/>
      <c r="E106" s="52">
        <f>'Pay App 14'!E106</f>
        <v>0</v>
      </c>
      <c r="F106" s="45"/>
      <c r="G106" s="65">
        <f>'Pay App 14'!G106+F106</f>
        <v>0</v>
      </c>
      <c r="H106" s="188">
        <f>'Pay App 14'!K106</f>
        <v>0</v>
      </c>
      <c r="I106" s="189"/>
      <c r="J106" s="55"/>
      <c r="K106" s="33">
        <f t="shared" si="1"/>
        <v>0</v>
      </c>
      <c r="L106" s="68">
        <f t="shared" si="0"/>
        <v>0</v>
      </c>
      <c r="M106" s="66">
        <f t="shared" si="2"/>
        <v>0</v>
      </c>
      <c r="N106" s="32">
        <f t="shared" si="3"/>
        <v>0</v>
      </c>
      <c r="O106" s="52">
        <f>'Pay App 14'!O106+'Pay App 14'!P106</f>
        <v>0</v>
      </c>
      <c r="P106" s="45"/>
      <c r="Q106" s="66">
        <f>'Pay App 14'!Q106+N106+P106</f>
        <v>0</v>
      </c>
    </row>
    <row r="107" spans="1:17" ht="21" customHeight="1" x14ac:dyDescent="0.2">
      <c r="A107" s="151" t="s">
        <v>168</v>
      </c>
      <c r="B107" s="151"/>
      <c r="C107" s="151" t="s">
        <v>169</v>
      </c>
      <c r="D107" s="152"/>
      <c r="E107" s="52">
        <f>'Pay App 14'!E107</f>
        <v>0</v>
      </c>
      <c r="F107" s="45"/>
      <c r="G107" s="65">
        <f>'Pay App 14'!G107+F107</f>
        <v>0</v>
      </c>
      <c r="H107" s="188">
        <f>'Pay App 14'!K107</f>
        <v>0</v>
      </c>
      <c r="I107" s="189"/>
      <c r="J107" s="55"/>
      <c r="K107" s="33">
        <f t="shared" si="1"/>
        <v>0</v>
      </c>
      <c r="L107" s="68">
        <f t="shared" si="0"/>
        <v>0</v>
      </c>
      <c r="M107" s="66">
        <f t="shared" si="2"/>
        <v>0</v>
      </c>
      <c r="N107" s="32">
        <f t="shared" si="3"/>
        <v>0</v>
      </c>
      <c r="O107" s="52">
        <f>'Pay App 14'!O107+'Pay App 14'!P107</f>
        <v>0</v>
      </c>
      <c r="P107" s="45"/>
      <c r="Q107" s="66">
        <f>'Pay App 14'!Q107+N107+P107</f>
        <v>0</v>
      </c>
    </row>
    <row r="108" spans="1:17" ht="21" customHeight="1" x14ac:dyDescent="0.2">
      <c r="A108" s="151" t="s">
        <v>170</v>
      </c>
      <c r="B108" s="151"/>
      <c r="C108" s="151" t="s">
        <v>171</v>
      </c>
      <c r="D108" s="152"/>
      <c r="E108" s="52">
        <f>'Pay App 14'!E108</f>
        <v>0</v>
      </c>
      <c r="F108" s="45"/>
      <c r="G108" s="65">
        <f>'Pay App 14'!G108+F108</f>
        <v>0</v>
      </c>
      <c r="H108" s="188">
        <f>'Pay App 14'!K108</f>
        <v>0</v>
      </c>
      <c r="I108" s="189"/>
      <c r="J108" s="55"/>
      <c r="K108" s="33">
        <f t="shared" si="1"/>
        <v>0</v>
      </c>
      <c r="L108" s="68">
        <f t="shared" si="0"/>
        <v>0</v>
      </c>
      <c r="M108" s="66">
        <f t="shared" si="2"/>
        <v>0</v>
      </c>
      <c r="N108" s="32">
        <f t="shared" si="3"/>
        <v>0</v>
      </c>
      <c r="O108" s="52">
        <f>'Pay App 14'!O108+'Pay App 14'!P108</f>
        <v>0</v>
      </c>
      <c r="P108" s="45"/>
      <c r="Q108" s="66">
        <f>'Pay App 14'!Q108+N108+P108</f>
        <v>0</v>
      </c>
    </row>
    <row r="109" spans="1:17" ht="21" customHeight="1" x14ac:dyDescent="0.2">
      <c r="A109" s="151" t="s">
        <v>172</v>
      </c>
      <c r="B109" s="151"/>
      <c r="C109" s="151" t="s">
        <v>173</v>
      </c>
      <c r="D109" s="152"/>
      <c r="E109" s="52">
        <f>'Pay App 14'!E109</f>
        <v>0</v>
      </c>
      <c r="F109" s="45"/>
      <c r="G109" s="65">
        <f>'Pay App 14'!G109+F109</f>
        <v>0</v>
      </c>
      <c r="H109" s="188">
        <f>'Pay App 14'!K109</f>
        <v>0</v>
      </c>
      <c r="I109" s="189"/>
      <c r="J109" s="55"/>
      <c r="K109" s="33">
        <f t="shared" si="1"/>
        <v>0</v>
      </c>
      <c r="L109" s="68">
        <f t="shared" si="0"/>
        <v>0</v>
      </c>
      <c r="M109" s="66">
        <f t="shared" si="2"/>
        <v>0</v>
      </c>
      <c r="N109" s="32">
        <f t="shared" si="3"/>
        <v>0</v>
      </c>
      <c r="O109" s="52">
        <f>'Pay App 14'!O109+'Pay App 14'!P109</f>
        <v>0</v>
      </c>
      <c r="P109" s="45"/>
      <c r="Q109" s="66">
        <f>'Pay App 14'!Q109+N109+P109</f>
        <v>0</v>
      </c>
    </row>
    <row r="110" spans="1:17" ht="21" customHeight="1" x14ac:dyDescent="0.2">
      <c r="A110" s="151" t="s">
        <v>174</v>
      </c>
      <c r="B110" s="151"/>
      <c r="C110" s="151" t="s">
        <v>175</v>
      </c>
      <c r="D110" s="152"/>
      <c r="E110" s="52">
        <f>'Pay App 14'!E110</f>
        <v>0</v>
      </c>
      <c r="F110" s="45"/>
      <c r="G110" s="65">
        <f>'Pay App 14'!G110+F110</f>
        <v>0</v>
      </c>
      <c r="H110" s="188">
        <f>'Pay App 14'!K110</f>
        <v>0</v>
      </c>
      <c r="I110" s="189"/>
      <c r="J110" s="55"/>
      <c r="K110" s="33">
        <f t="shared" si="1"/>
        <v>0</v>
      </c>
      <c r="L110" s="68">
        <f t="shared" si="0"/>
        <v>0</v>
      </c>
      <c r="M110" s="66">
        <f t="shared" si="2"/>
        <v>0</v>
      </c>
      <c r="N110" s="32">
        <f t="shared" si="3"/>
        <v>0</v>
      </c>
      <c r="O110" s="52">
        <f>'Pay App 14'!O110+'Pay App 14'!P110</f>
        <v>0</v>
      </c>
      <c r="P110" s="45"/>
      <c r="Q110" s="66">
        <f>'Pay App 14'!Q110+N110+P110</f>
        <v>0</v>
      </c>
    </row>
    <row r="111" spans="1:17" ht="21" customHeight="1" x14ac:dyDescent="0.2">
      <c r="A111" s="151" t="s">
        <v>176</v>
      </c>
      <c r="B111" s="151"/>
      <c r="C111" s="151" t="s">
        <v>177</v>
      </c>
      <c r="D111" s="152"/>
      <c r="E111" s="52">
        <f>'Pay App 14'!E111</f>
        <v>0</v>
      </c>
      <c r="F111" s="45"/>
      <c r="G111" s="65">
        <f>'Pay App 14'!G111+F111</f>
        <v>0</v>
      </c>
      <c r="H111" s="188">
        <f>'Pay App 14'!K111</f>
        <v>0</v>
      </c>
      <c r="I111" s="189"/>
      <c r="J111" s="55"/>
      <c r="K111" s="33">
        <f t="shared" si="1"/>
        <v>0</v>
      </c>
      <c r="L111" s="68">
        <f t="shared" si="0"/>
        <v>0</v>
      </c>
      <c r="M111" s="66">
        <f t="shared" si="2"/>
        <v>0</v>
      </c>
      <c r="N111" s="32">
        <f t="shared" si="3"/>
        <v>0</v>
      </c>
      <c r="O111" s="52">
        <f>'Pay App 14'!O111+'Pay App 14'!P111</f>
        <v>0</v>
      </c>
      <c r="P111" s="45"/>
      <c r="Q111" s="66">
        <f>'Pay App 14'!Q111+N111+P111</f>
        <v>0</v>
      </c>
    </row>
    <row r="112" spans="1:17" ht="21" customHeight="1" x14ac:dyDescent="0.2">
      <c r="A112" s="151" t="s">
        <v>178</v>
      </c>
      <c r="B112" s="151"/>
      <c r="C112" s="151" t="s">
        <v>179</v>
      </c>
      <c r="D112" s="152"/>
      <c r="E112" s="52">
        <f>'Pay App 14'!E112</f>
        <v>0</v>
      </c>
      <c r="F112" s="45"/>
      <c r="G112" s="65">
        <f>'Pay App 14'!G112+F112</f>
        <v>0</v>
      </c>
      <c r="H112" s="188">
        <f>'Pay App 14'!K112</f>
        <v>0</v>
      </c>
      <c r="I112" s="189"/>
      <c r="J112" s="55"/>
      <c r="K112" s="33">
        <f t="shared" si="1"/>
        <v>0</v>
      </c>
      <c r="L112" s="68">
        <f t="shared" si="0"/>
        <v>0</v>
      </c>
      <c r="M112" s="66">
        <f t="shared" si="2"/>
        <v>0</v>
      </c>
      <c r="N112" s="32">
        <f t="shared" si="3"/>
        <v>0</v>
      </c>
      <c r="O112" s="52">
        <f>'Pay App 14'!O112+'Pay App 14'!P112</f>
        <v>0</v>
      </c>
      <c r="P112" s="45"/>
      <c r="Q112" s="66">
        <f>'Pay App 14'!Q112+N112+P112</f>
        <v>0</v>
      </c>
    </row>
    <row r="113" spans="1:17" ht="21" customHeight="1" x14ac:dyDescent="0.2">
      <c r="A113" s="151" t="s">
        <v>180</v>
      </c>
      <c r="B113" s="151"/>
      <c r="C113" s="151" t="s">
        <v>181</v>
      </c>
      <c r="D113" s="152"/>
      <c r="E113" s="52">
        <f>'Pay App 14'!E113</f>
        <v>0</v>
      </c>
      <c r="F113" s="45"/>
      <c r="G113" s="65">
        <f>'Pay App 14'!G113+F113</f>
        <v>0</v>
      </c>
      <c r="H113" s="188">
        <f>'Pay App 14'!K113</f>
        <v>0</v>
      </c>
      <c r="I113" s="189"/>
      <c r="J113" s="55"/>
      <c r="K113" s="33">
        <f t="shared" si="1"/>
        <v>0</v>
      </c>
      <c r="L113" s="68">
        <f t="shared" si="0"/>
        <v>0</v>
      </c>
      <c r="M113" s="66">
        <f t="shared" si="2"/>
        <v>0</v>
      </c>
      <c r="N113" s="32">
        <f t="shared" si="3"/>
        <v>0</v>
      </c>
      <c r="O113" s="52">
        <f>'Pay App 14'!O113+'Pay App 14'!P113</f>
        <v>0</v>
      </c>
      <c r="P113" s="45"/>
      <c r="Q113" s="66">
        <f>'Pay App 14'!Q113+N113+P113</f>
        <v>0</v>
      </c>
    </row>
    <row r="114" spans="1:17" ht="21" customHeight="1" x14ac:dyDescent="0.2">
      <c r="A114" s="153" t="s">
        <v>182</v>
      </c>
      <c r="B114" s="153"/>
      <c r="C114" s="153" t="s">
        <v>183</v>
      </c>
      <c r="D114" s="154"/>
      <c r="E114" s="52">
        <f>'Pay App 14'!E114</f>
        <v>0</v>
      </c>
      <c r="F114" s="45"/>
      <c r="G114" s="65">
        <f>'Pay App 14'!G114+F114</f>
        <v>0</v>
      </c>
      <c r="H114" s="188">
        <f>'Pay App 14'!K114</f>
        <v>0</v>
      </c>
      <c r="I114" s="189"/>
      <c r="J114" s="55"/>
      <c r="K114" s="33">
        <f t="shared" si="1"/>
        <v>0</v>
      </c>
      <c r="L114" s="68">
        <f t="shared" si="0"/>
        <v>0</v>
      </c>
      <c r="M114" s="66">
        <f t="shared" si="2"/>
        <v>0</v>
      </c>
      <c r="N114" s="32">
        <f t="shared" si="3"/>
        <v>0</v>
      </c>
      <c r="O114" s="52">
        <f>'Pay App 14'!O114+'Pay App 14'!P114</f>
        <v>0</v>
      </c>
      <c r="P114" s="45"/>
      <c r="Q114" s="66">
        <f>'Pay App 14'!Q114+N114+P114</f>
        <v>0</v>
      </c>
    </row>
    <row r="115" spans="1:17" ht="21" customHeight="1" x14ac:dyDescent="0.2">
      <c r="A115" s="151" t="s">
        <v>184</v>
      </c>
      <c r="B115" s="151"/>
      <c r="C115" s="151" t="s">
        <v>185</v>
      </c>
      <c r="D115" s="152"/>
      <c r="E115" s="52">
        <f>'Pay App 14'!E115</f>
        <v>0</v>
      </c>
      <c r="F115" s="45"/>
      <c r="G115" s="65">
        <f>'Pay App 14'!G115+F115</f>
        <v>0</v>
      </c>
      <c r="H115" s="188">
        <f>'Pay App 14'!K115</f>
        <v>0</v>
      </c>
      <c r="I115" s="189"/>
      <c r="J115" s="55"/>
      <c r="K115" s="33">
        <f t="shared" si="1"/>
        <v>0</v>
      </c>
      <c r="L115" s="68">
        <f t="shared" si="0"/>
        <v>0</v>
      </c>
      <c r="M115" s="66">
        <f t="shared" si="2"/>
        <v>0</v>
      </c>
      <c r="N115" s="32">
        <f t="shared" si="3"/>
        <v>0</v>
      </c>
      <c r="O115" s="52">
        <f>'Pay App 14'!O115+'Pay App 14'!P115</f>
        <v>0</v>
      </c>
      <c r="P115" s="45"/>
      <c r="Q115" s="66">
        <f>'Pay App 14'!Q115+N115+P115</f>
        <v>0</v>
      </c>
    </row>
    <row r="116" spans="1:17" ht="21" customHeight="1" x14ac:dyDescent="0.2">
      <c r="A116" s="151" t="s">
        <v>186</v>
      </c>
      <c r="B116" s="151"/>
      <c r="C116" s="151" t="s">
        <v>187</v>
      </c>
      <c r="D116" s="152"/>
      <c r="E116" s="52">
        <f>'Pay App 14'!E116</f>
        <v>0</v>
      </c>
      <c r="F116" s="45"/>
      <c r="G116" s="65">
        <f>'Pay App 14'!G116+F116</f>
        <v>0</v>
      </c>
      <c r="H116" s="188">
        <f>'Pay App 14'!K116</f>
        <v>0</v>
      </c>
      <c r="I116" s="189"/>
      <c r="J116" s="55"/>
      <c r="K116" s="33">
        <f t="shared" si="1"/>
        <v>0</v>
      </c>
      <c r="L116" s="68">
        <f t="shared" si="0"/>
        <v>0</v>
      </c>
      <c r="M116" s="66">
        <f t="shared" si="2"/>
        <v>0</v>
      </c>
      <c r="N116" s="32">
        <f t="shared" si="3"/>
        <v>0</v>
      </c>
      <c r="O116" s="52">
        <f>'Pay App 14'!O116+'Pay App 14'!P116</f>
        <v>0</v>
      </c>
      <c r="P116" s="45"/>
      <c r="Q116" s="66">
        <f>'Pay App 14'!Q116+N116+P116</f>
        <v>0</v>
      </c>
    </row>
    <row r="117" spans="1:17" ht="21" customHeight="1" x14ac:dyDescent="0.2">
      <c r="A117" s="151" t="s">
        <v>188</v>
      </c>
      <c r="B117" s="151"/>
      <c r="C117" s="151" t="s">
        <v>581</v>
      </c>
      <c r="D117" s="152"/>
      <c r="E117" s="52">
        <f>'Pay App 14'!E117</f>
        <v>0</v>
      </c>
      <c r="F117" s="45"/>
      <c r="G117" s="65">
        <f>'Pay App 14'!G117+F117</f>
        <v>0</v>
      </c>
      <c r="H117" s="188">
        <f>'Pay App 14'!K117</f>
        <v>0</v>
      </c>
      <c r="I117" s="189"/>
      <c r="J117" s="55"/>
      <c r="K117" s="33">
        <f t="shared" si="1"/>
        <v>0</v>
      </c>
      <c r="L117" s="68">
        <f t="shared" si="0"/>
        <v>0</v>
      </c>
      <c r="M117" s="66">
        <f t="shared" si="2"/>
        <v>0</v>
      </c>
      <c r="N117" s="32">
        <f t="shared" si="3"/>
        <v>0</v>
      </c>
      <c r="O117" s="52">
        <f>'Pay App 14'!O117+'Pay App 14'!P117</f>
        <v>0</v>
      </c>
      <c r="P117" s="45"/>
      <c r="Q117" s="66">
        <f>'Pay App 14'!Q117+N117+P117</f>
        <v>0</v>
      </c>
    </row>
    <row r="118" spans="1:17" ht="21" customHeight="1" x14ac:dyDescent="0.2">
      <c r="A118" s="153" t="s">
        <v>190</v>
      </c>
      <c r="B118" s="153"/>
      <c r="C118" s="142" t="s">
        <v>191</v>
      </c>
      <c r="D118" s="156"/>
      <c r="E118" s="52">
        <f>'Pay App 14'!E118</f>
        <v>0</v>
      </c>
      <c r="F118" s="45"/>
      <c r="G118" s="65">
        <f>'Pay App 14'!G118+F118</f>
        <v>0</v>
      </c>
      <c r="H118" s="188">
        <f>'Pay App 14'!K118</f>
        <v>0</v>
      </c>
      <c r="I118" s="189"/>
      <c r="J118" s="55"/>
      <c r="K118" s="33">
        <f t="shared" si="1"/>
        <v>0</v>
      </c>
      <c r="L118" s="68">
        <f t="shared" si="0"/>
        <v>0</v>
      </c>
      <c r="M118" s="66">
        <f t="shared" si="2"/>
        <v>0</v>
      </c>
      <c r="N118" s="32">
        <f t="shared" si="3"/>
        <v>0</v>
      </c>
      <c r="O118" s="52">
        <f>'Pay App 14'!O118+'Pay App 14'!P118</f>
        <v>0</v>
      </c>
      <c r="P118" s="45"/>
      <c r="Q118" s="66">
        <f>'Pay App 14'!Q118+N118+P118</f>
        <v>0</v>
      </c>
    </row>
    <row r="119" spans="1:17" ht="21" customHeight="1" x14ac:dyDescent="0.2">
      <c r="A119" s="151" t="s">
        <v>192</v>
      </c>
      <c r="B119" s="151"/>
      <c r="C119" s="151" t="s">
        <v>193</v>
      </c>
      <c r="D119" s="152"/>
      <c r="E119" s="52">
        <f>'Pay App 14'!E119</f>
        <v>0</v>
      </c>
      <c r="F119" s="45"/>
      <c r="G119" s="65">
        <f>'Pay App 14'!G119+F119</f>
        <v>0</v>
      </c>
      <c r="H119" s="188">
        <f>'Pay App 14'!K119</f>
        <v>0</v>
      </c>
      <c r="I119" s="189"/>
      <c r="J119" s="55"/>
      <c r="K119" s="33">
        <f t="shared" si="1"/>
        <v>0</v>
      </c>
      <c r="L119" s="68">
        <f t="shared" si="0"/>
        <v>0</v>
      </c>
      <c r="M119" s="66">
        <f t="shared" si="2"/>
        <v>0</v>
      </c>
      <c r="N119" s="32">
        <f t="shared" si="3"/>
        <v>0</v>
      </c>
      <c r="O119" s="52">
        <f>'Pay App 14'!O119+'Pay App 14'!P119</f>
        <v>0</v>
      </c>
      <c r="P119" s="45"/>
      <c r="Q119" s="66">
        <f>'Pay App 14'!Q119+N119+P119</f>
        <v>0</v>
      </c>
    </row>
    <row r="120" spans="1:17" ht="21" customHeight="1" x14ac:dyDescent="0.2">
      <c r="A120" s="151" t="s">
        <v>194</v>
      </c>
      <c r="B120" s="151"/>
      <c r="C120" s="150" t="s">
        <v>195</v>
      </c>
      <c r="D120" s="157"/>
      <c r="E120" s="52">
        <f>'Pay App 14'!E120</f>
        <v>0</v>
      </c>
      <c r="F120" s="45"/>
      <c r="G120" s="65">
        <f>'Pay App 14'!G120+F120</f>
        <v>0</v>
      </c>
      <c r="H120" s="188">
        <f>'Pay App 14'!K120</f>
        <v>0</v>
      </c>
      <c r="I120" s="189"/>
      <c r="J120" s="55"/>
      <c r="K120" s="33">
        <f t="shared" si="1"/>
        <v>0</v>
      </c>
      <c r="L120" s="68">
        <f t="shared" si="0"/>
        <v>0</v>
      </c>
      <c r="M120" s="66">
        <f t="shared" si="2"/>
        <v>0</v>
      </c>
      <c r="N120" s="32">
        <f t="shared" si="3"/>
        <v>0</v>
      </c>
      <c r="O120" s="52">
        <f>'Pay App 14'!O120+'Pay App 14'!P120</f>
        <v>0</v>
      </c>
      <c r="P120" s="45"/>
      <c r="Q120" s="66">
        <f>'Pay App 14'!Q120+N120+P120</f>
        <v>0</v>
      </c>
    </row>
    <row r="121" spans="1:17" ht="21" customHeight="1" x14ac:dyDescent="0.2">
      <c r="A121" s="151" t="s">
        <v>196</v>
      </c>
      <c r="B121" s="151"/>
      <c r="C121" s="151" t="s">
        <v>197</v>
      </c>
      <c r="D121" s="152"/>
      <c r="E121" s="52">
        <f>'Pay App 14'!E121</f>
        <v>0</v>
      </c>
      <c r="F121" s="45"/>
      <c r="G121" s="65">
        <f>'Pay App 14'!G121+F121</f>
        <v>0</v>
      </c>
      <c r="H121" s="188">
        <f>'Pay App 14'!K121</f>
        <v>0</v>
      </c>
      <c r="I121" s="189"/>
      <c r="J121" s="55"/>
      <c r="K121" s="33">
        <f t="shared" si="1"/>
        <v>0</v>
      </c>
      <c r="L121" s="68">
        <f t="shared" si="0"/>
        <v>0</v>
      </c>
      <c r="M121" s="66">
        <f t="shared" si="2"/>
        <v>0</v>
      </c>
      <c r="N121" s="32">
        <f t="shared" si="3"/>
        <v>0</v>
      </c>
      <c r="O121" s="52">
        <f>'Pay App 14'!O121+'Pay App 14'!P121</f>
        <v>0</v>
      </c>
      <c r="P121" s="45"/>
      <c r="Q121" s="66">
        <f>'Pay App 14'!Q121+N121+P121</f>
        <v>0</v>
      </c>
    </row>
    <row r="122" spans="1:17" ht="21" customHeight="1" x14ac:dyDescent="0.2">
      <c r="A122" s="151" t="s">
        <v>198</v>
      </c>
      <c r="B122" s="151"/>
      <c r="C122" s="151" t="s">
        <v>199</v>
      </c>
      <c r="D122" s="152"/>
      <c r="E122" s="52">
        <f>'Pay App 14'!E122</f>
        <v>0</v>
      </c>
      <c r="F122" s="45"/>
      <c r="G122" s="65">
        <f>'Pay App 14'!G122+F122</f>
        <v>0</v>
      </c>
      <c r="H122" s="188">
        <f>'Pay App 14'!K122</f>
        <v>0</v>
      </c>
      <c r="I122" s="189"/>
      <c r="J122" s="55"/>
      <c r="K122" s="33">
        <f t="shared" si="1"/>
        <v>0</v>
      </c>
      <c r="L122" s="68">
        <f t="shared" si="0"/>
        <v>0</v>
      </c>
      <c r="M122" s="66">
        <f t="shared" si="2"/>
        <v>0</v>
      </c>
      <c r="N122" s="32">
        <f t="shared" si="3"/>
        <v>0</v>
      </c>
      <c r="O122" s="52">
        <f>'Pay App 14'!O122+'Pay App 14'!P122</f>
        <v>0</v>
      </c>
      <c r="P122" s="45"/>
      <c r="Q122" s="66">
        <f>'Pay App 14'!Q122+N122+P122</f>
        <v>0</v>
      </c>
    </row>
    <row r="123" spans="1:17" ht="21" customHeight="1" x14ac:dyDescent="0.2">
      <c r="A123" s="151" t="s">
        <v>200</v>
      </c>
      <c r="B123" s="151"/>
      <c r="C123" s="151" t="s">
        <v>201</v>
      </c>
      <c r="D123" s="152"/>
      <c r="E123" s="52">
        <f>'Pay App 14'!E123</f>
        <v>0</v>
      </c>
      <c r="F123" s="45"/>
      <c r="G123" s="65">
        <f>'Pay App 14'!G123+F123</f>
        <v>0</v>
      </c>
      <c r="H123" s="188">
        <f>'Pay App 14'!K123</f>
        <v>0</v>
      </c>
      <c r="I123" s="189"/>
      <c r="J123" s="55"/>
      <c r="K123" s="33">
        <f t="shared" si="1"/>
        <v>0</v>
      </c>
      <c r="L123" s="68">
        <f t="shared" si="0"/>
        <v>0</v>
      </c>
      <c r="M123" s="66">
        <f t="shared" si="2"/>
        <v>0</v>
      </c>
      <c r="N123" s="32">
        <f t="shared" si="3"/>
        <v>0</v>
      </c>
      <c r="O123" s="52">
        <f>'Pay App 14'!O123+'Pay App 14'!P123</f>
        <v>0</v>
      </c>
      <c r="P123" s="45"/>
      <c r="Q123" s="66">
        <f>'Pay App 14'!Q123+N123+P123</f>
        <v>0</v>
      </c>
    </row>
    <row r="124" spans="1:17" ht="21" customHeight="1" x14ac:dyDescent="0.2">
      <c r="A124" s="153" t="s">
        <v>202</v>
      </c>
      <c r="B124" s="153"/>
      <c r="C124" s="154" t="s">
        <v>203</v>
      </c>
      <c r="D124" s="155"/>
      <c r="E124" s="52">
        <f>'Pay App 14'!E124</f>
        <v>0</v>
      </c>
      <c r="F124" s="45"/>
      <c r="G124" s="65">
        <f>'Pay App 14'!G124+F124</f>
        <v>0</v>
      </c>
      <c r="H124" s="188">
        <f>'Pay App 14'!K124</f>
        <v>0</v>
      </c>
      <c r="I124" s="189"/>
      <c r="J124" s="55"/>
      <c r="K124" s="33">
        <f t="shared" si="1"/>
        <v>0</v>
      </c>
      <c r="L124" s="68">
        <f t="shared" si="0"/>
        <v>0</v>
      </c>
      <c r="M124" s="66">
        <f t="shared" si="2"/>
        <v>0</v>
      </c>
      <c r="N124" s="32">
        <f t="shared" si="3"/>
        <v>0</v>
      </c>
      <c r="O124" s="52">
        <f>'Pay App 14'!O124+'Pay App 14'!P124</f>
        <v>0</v>
      </c>
      <c r="P124" s="45"/>
      <c r="Q124" s="66">
        <f>'Pay App 14'!Q124+N124+P124</f>
        <v>0</v>
      </c>
    </row>
    <row r="125" spans="1:17" ht="21" customHeight="1" x14ac:dyDescent="0.2">
      <c r="A125" s="151" t="s">
        <v>204</v>
      </c>
      <c r="B125" s="151"/>
      <c r="C125" s="151" t="s">
        <v>205</v>
      </c>
      <c r="D125" s="152"/>
      <c r="E125" s="52">
        <f>'Pay App 14'!E125</f>
        <v>0</v>
      </c>
      <c r="F125" s="45"/>
      <c r="G125" s="65">
        <f>'Pay App 14'!G125+F125</f>
        <v>0</v>
      </c>
      <c r="H125" s="188">
        <f>'Pay App 14'!K125</f>
        <v>0</v>
      </c>
      <c r="I125" s="189"/>
      <c r="J125" s="55"/>
      <c r="K125" s="33">
        <f t="shared" si="1"/>
        <v>0</v>
      </c>
      <c r="L125" s="68">
        <f t="shared" si="0"/>
        <v>0</v>
      </c>
      <c r="M125" s="66">
        <f t="shared" si="2"/>
        <v>0</v>
      </c>
      <c r="N125" s="32">
        <f t="shared" si="3"/>
        <v>0</v>
      </c>
      <c r="O125" s="52">
        <f>'Pay App 14'!O125+'Pay App 14'!P125</f>
        <v>0</v>
      </c>
      <c r="P125" s="45"/>
      <c r="Q125" s="66">
        <f>'Pay App 14'!Q125+N125+P125</f>
        <v>0</v>
      </c>
    </row>
    <row r="126" spans="1:17" ht="21" customHeight="1" x14ac:dyDescent="0.2">
      <c r="A126" s="151" t="s">
        <v>206</v>
      </c>
      <c r="B126" s="151"/>
      <c r="C126" s="151" t="s">
        <v>207</v>
      </c>
      <c r="D126" s="152"/>
      <c r="E126" s="52">
        <f>'Pay App 14'!E126</f>
        <v>0</v>
      </c>
      <c r="F126" s="45"/>
      <c r="G126" s="65">
        <f>'Pay App 14'!G126+F126</f>
        <v>0</v>
      </c>
      <c r="H126" s="188">
        <f>'Pay App 14'!K126</f>
        <v>0</v>
      </c>
      <c r="I126" s="189"/>
      <c r="J126" s="55"/>
      <c r="K126" s="33">
        <f t="shared" si="1"/>
        <v>0</v>
      </c>
      <c r="L126" s="68">
        <f t="shared" si="0"/>
        <v>0</v>
      </c>
      <c r="M126" s="66">
        <f t="shared" si="2"/>
        <v>0</v>
      </c>
      <c r="N126" s="32">
        <f t="shared" si="3"/>
        <v>0</v>
      </c>
      <c r="O126" s="52">
        <f>'Pay App 14'!O126+'Pay App 14'!P126</f>
        <v>0</v>
      </c>
      <c r="P126" s="45"/>
      <c r="Q126" s="66">
        <f>'Pay App 14'!Q126+N126+P126</f>
        <v>0</v>
      </c>
    </row>
    <row r="127" spans="1:17" ht="21" customHeight="1" x14ac:dyDescent="0.2">
      <c r="A127" s="151" t="s">
        <v>208</v>
      </c>
      <c r="B127" s="151"/>
      <c r="C127" s="151" t="s">
        <v>209</v>
      </c>
      <c r="D127" s="152"/>
      <c r="E127" s="52">
        <f>'Pay App 14'!E127</f>
        <v>0</v>
      </c>
      <c r="F127" s="45"/>
      <c r="G127" s="65">
        <f>'Pay App 14'!G127+F127</f>
        <v>0</v>
      </c>
      <c r="H127" s="188">
        <f>'Pay App 14'!K127</f>
        <v>0</v>
      </c>
      <c r="I127" s="189"/>
      <c r="J127" s="55"/>
      <c r="K127" s="33">
        <f t="shared" si="1"/>
        <v>0</v>
      </c>
      <c r="L127" s="68">
        <f t="shared" si="0"/>
        <v>0</v>
      </c>
      <c r="M127" s="66">
        <f t="shared" si="2"/>
        <v>0</v>
      </c>
      <c r="N127" s="32">
        <f t="shared" si="3"/>
        <v>0</v>
      </c>
      <c r="O127" s="52">
        <f>'Pay App 14'!O127+'Pay App 14'!P127</f>
        <v>0</v>
      </c>
      <c r="P127" s="45"/>
      <c r="Q127" s="66">
        <f>'Pay App 14'!Q127+N127+P127</f>
        <v>0</v>
      </c>
    </row>
    <row r="128" spans="1:17" ht="21" customHeight="1" x14ac:dyDescent="0.2">
      <c r="A128" s="153" t="s">
        <v>210</v>
      </c>
      <c r="B128" s="153"/>
      <c r="C128" s="153" t="s">
        <v>211</v>
      </c>
      <c r="D128" s="154"/>
      <c r="E128" s="52">
        <f>'Pay App 14'!E128</f>
        <v>0</v>
      </c>
      <c r="F128" s="45"/>
      <c r="G128" s="65">
        <f>'Pay App 14'!G128+F128</f>
        <v>0</v>
      </c>
      <c r="H128" s="188">
        <f>'Pay App 14'!K128</f>
        <v>0</v>
      </c>
      <c r="I128" s="189"/>
      <c r="J128" s="55"/>
      <c r="K128" s="33">
        <f t="shared" si="1"/>
        <v>0</v>
      </c>
      <c r="L128" s="68">
        <f t="shared" si="0"/>
        <v>0</v>
      </c>
      <c r="M128" s="66">
        <f t="shared" si="2"/>
        <v>0</v>
      </c>
      <c r="N128" s="32">
        <f t="shared" si="3"/>
        <v>0</v>
      </c>
      <c r="O128" s="52">
        <f>'Pay App 14'!O128+'Pay App 14'!P128</f>
        <v>0</v>
      </c>
      <c r="P128" s="45"/>
      <c r="Q128" s="66">
        <f>'Pay App 14'!Q128+N128+P128</f>
        <v>0</v>
      </c>
    </row>
    <row r="129" spans="1:17" ht="21" customHeight="1" x14ac:dyDescent="0.2">
      <c r="A129" s="151" t="s">
        <v>212</v>
      </c>
      <c r="B129" s="151"/>
      <c r="C129" s="151" t="s">
        <v>213</v>
      </c>
      <c r="D129" s="152"/>
      <c r="E129" s="52">
        <f>'Pay App 14'!E129</f>
        <v>0</v>
      </c>
      <c r="F129" s="45"/>
      <c r="G129" s="65">
        <f>'Pay App 14'!G129+F129</f>
        <v>0</v>
      </c>
      <c r="H129" s="188">
        <f>'Pay App 14'!K129</f>
        <v>0</v>
      </c>
      <c r="I129" s="189"/>
      <c r="J129" s="55"/>
      <c r="K129" s="33">
        <f t="shared" si="1"/>
        <v>0</v>
      </c>
      <c r="L129" s="68">
        <f t="shared" si="0"/>
        <v>0</v>
      </c>
      <c r="M129" s="66">
        <f t="shared" si="2"/>
        <v>0</v>
      </c>
      <c r="N129" s="32">
        <f t="shared" si="3"/>
        <v>0</v>
      </c>
      <c r="O129" s="52">
        <f>'Pay App 14'!O129+'Pay App 14'!P129</f>
        <v>0</v>
      </c>
      <c r="P129" s="45"/>
      <c r="Q129" s="66">
        <f>'Pay App 14'!Q129+N129+P129</f>
        <v>0</v>
      </c>
    </row>
    <row r="130" spans="1:17" ht="21" customHeight="1" x14ac:dyDescent="0.2">
      <c r="A130" s="151" t="s">
        <v>214</v>
      </c>
      <c r="B130" s="151"/>
      <c r="C130" s="151" t="s">
        <v>215</v>
      </c>
      <c r="D130" s="152"/>
      <c r="E130" s="52">
        <f>'Pay App 14'!E130</f>
        <v>0</v>
      </c>
      <c r="F130" s="45"/>
      <c r="G130" s="65">
        <f>'Pay App 14'!G130+F130</f>
        <v>0</v>
      </c>
      <c r="H130" s="188">
        <f>'Pay App 14'!K130</f>
        <v>0</v>
      </c>
      <c r="I130" s="189"/>
      <c r="J130" s="55"/>
      <c r="K130" s="33">
        <f t="shared" si="1"/>
        <v>0</v>
      </c>
      <c r="L130" s="68">
        <f t="shared" si="0"/>
        <v>0</v>
      </c>
      <c r="M130" s="66">
        <f t="shared" si="2"/>
        <v>0</v>
      </c>
      <c r="N130" s="32">
        <f t="shared" si="3"/>
        <v>0</v>
      </c>
      <c r="O130" s="52">
        <f>'Pay App 14'!O130+'Pay App 14'!P130</f>
        <v>0</v>
      </c>
      <c r="P130" s="45"/>
      <c r="Q130" s="66">
        <f>'Pay App 14'!Q130+N130+P130</f>
        <v>0</v>
      </c>
    </row>
    <row r="131" spans="1:17" ht="21" customHeight="1" x14ac:dyDescent="0.2">
      <c r="A131" s="151" t="s">
        <v>216</v>
      </c>
      <c r="B131" s="151"/>
      <c r="C131" s="151" t="s">
        <v>217</v>
      </c>
      <c r="D131" s="152"/>
      <c r="E131" s="52">
        <f>'Pay App 14'!E131</f>
        <v>0</v>
      </c>
      <c r="F131" s="45"/>
      <c r="G131" s="65">
        <f>'Pay App 14'!G131+F131</f>
        <v>0</v>
      </c>
      <c r="H131" s="188">
        <f>'Pay App 14'!K131</f>
        <v>0</v>
      </c>
      <c r="I131" s="189"/>
      <c r="J131" s="55"/>
      <c r="K131" s="33">
        <f t="shared" si="1"/>
        <v>0</v>
      </c>
      <c r="L131" s="68">
        <f t="shared" si="0"/>
        <v>0</v>
      </c>
      <c r="M131" s="66">
        <f t="shared" si="2"/>
        <v>0</v>
      </c>
      <c r="N131" s="32">
        <f t="shared" si="3"/>
        <v>0</v>
      </c>
      <c r="O131" s="52">
        <f>'Pay App 14'!O131+'Pay App 14'!P131</f>
        <v>0</v>
      </c>
      <c r="P131" s="45"/>
      <c r="Q131" s="66">
        <f>'Pay App 14'!Q131+N131+P131</f>
        <v>0</v>
      </c>
    </row>
    <row r="132" spans="1:17" ht="21" customHeight="1" x14ac:dyDescent="0.2">
      <c r="A132" s="151" t="s">
        <v>218</v>
      </c>
      <c r="B132" s="151"/>
      <c r="C132" s="151" t="s">
        <v>219</v>
      </c>
      <c r="D132" s="152"/>
      <c r="E132" s="52">
        <f>'Pay App 14'!E132</f>
        <v>0</v>
      </c>
      <c r="F132" s="45"/>
      <c r="G132" s="65">
        <f>'Pay App 14'!G132+F132</f>
        <v>0</v>
      </c>
      <c r="H132" s="188">
        <f>'Pay App 14'!K132</f>
        <v>0</v>
      </c>
      <c r="I132" s="189"/>
      <c r="J132" s="55"/>
      <c r="K132" s="33">
        <f t="shared" si="1"/>
        <v>0</v>
      </c>
      <c r="L132" s="68">
        <f t="shared" si="0"/>
        <v>0</v>
      </c>
      <c r="M132" s="66">
        <f t="shared" si="2"/>
        <v>0</v>
      </c>
      <c r="N132" s="32">
        <f t="shared" si="3"/>
        <v>0</v>
      </c>
      <c r="O132" s="52">
        <f>'Pay App 14'!O132+'Pay App 14'!P132</f>
        <v>0</v>
      </c>
      <c r="P132" s="45"/>
      <c r="Q132" s="66">
        <f>'Pay App 14'!Q132+N132+P132</f>
        <v>0</v>
      </c>
    </row>
    <row r="133" spans="1:17" ht="21" customHeight="1" x14ac:dyDescent="0.2">
      <c r="A133" s="151" t="s">
        <v>220</v>
      </c>
      <c r="B133" s="151"/>
      <c r="C133" s="151" t="s">
        <v>221</v>
      </c>
      <c r="D133" s="152"/>
      <c r="E133" s="52">
        <f>'Pay App 14'!E133</f>
        <v>0</v>
      </c>
      <c r="F133" s="45"/>
      <c r="G133" s="65">
        <f>'Pay App 14'!G133+F133</f>
        <v>0</v>
      </c>
      <c r="H133" s="188">
        <f>'Pay App 14'!K133</f>
        <v>0</v>
      </c>
      <c r="I133" s="189"/>
      <c r="J133" s="55"/>
      <c r="K133" s="33">
        <f t="shared" si="1"/>
        <v>0</v>
      </c>
      <c r="L133" s="68">
        <f t="shared" si="0"/>
        <v>0</v>
      </c>
      <c r="M133" s="66">
        <f t="shared" si="2"/>
        <v>0</v>
      </c>
      <c r="N133" s="32">
        <f t="shared" si="3"/>
        <v>0</v>
      </c>
      <c r="O133" s="52">
        <f>'Pay App 14'!O133+'Pay App 14'!P133</f>
        <v>0</v>
      </c>
      <c r="P133" s="45"/>
      <c r="Q133" s="66">
        <f>'Pay App 14'!Q133+N133+P133</f>
        <v>0</v>
      </c>
    </row>
    <row r="134" spans="1:17" ht="21" customHeight="1" x14ac:dyDescent="0.2">
      <c r="A134" s="151" t="s">
        <v>222</v>
      </c>
      <c r="B134" s="151"/>
      <c r="C134" s="151" t="s">
        <v>223</v>
      </c>
      <c r="D134" s="152"/>
      <c r="E134" s="52">
        <f>'Pay App 14'!E134</f>
        <v>0</v>
      </c>
      <c r="F134" s="45"/>
      <c r="G134" s="65">
        <f>'Pay App 14'!G134+F134</f>
        <v>0</v>
      </c>
      <c r="H134" s="188">
        <f>'Pay App 14'!K134</f>
        <v>0</v>
      </c>
      <c r="I134" s="189"/>
      <c r="J134" s="55"/>
      <c r="K134" s="33">
        <f t="shared" si="1"/>
        <v>0</v>
      </c>
      <c r="L134" s="68">
        <f t="shared" si="0"/>
        <v>0</v>
      </c>
      <c r="M134" s="66">
        <f t="shared" si="2"/>
        <v>0</v>
      </c>
      <c r="N134" s="32">
        <f t="shared" si="3"/>
        <v>0</v>
      </c>
      <c r="O134" s="52">
        <f>'Pay App 14'!O134+'Pay App 14'!P134</f>
        <v>0</v>
      </c>
      <c r="P134" s="45"/>
      <c r="Q134" s="66">
        <f>'Pay App 14'!Q134+N134+P134</f>
        <v>0</v>
      </c>
    </row>
    <row r="135" spans="1:17" ht="21" customHeight="1" x14ac:dyDescent="0.2">
      <c r="A135" s="153" t="s">
        <v>224</v>
      </c>
      <c r="B135" s="153"/>
      <c r="C135" s="153" t="s">
        <v>225</v>
      </c>
      <c r="D135" s="154"/>
      <c r="E135" s="52">
        <f>'Pay App 14'!E135</f>
        <v>0</v>
      </c>
      <c r="F135" s="45"/>
      <c r="G135" s="65">
        <f>'Pay App 14'!G135+F135</f>
        <v>0</v>
      </c>
      <c r="H135" s="188">
        <f>'Pay App 14'!K135</f>
        <v>0</v>
      </c>
      <c r="I135" s="189"/>
      <c r="J135" s="55"/>
      <c r="K135" s="33">
        <f t="shared" si="1"/>
        <v>0</v>
      </c>
      <c r="L135" s="68">
        <f t="shared" si="0"/>
        <v>0</v>
      </c>
      <c r="M135" s="66">
        <f t="shared" si="2"/>
        <v>0</v>
      </c>
      <c r="N135" s="32">
        <f t="shared" si="3"/>
        <v>0</v>
      </c>
      <c r="O135" s="52">
        <f>'Pay App 14'!O135+'Pay App 14'!P135</f>
        <v>0</v>
      </c>
      <c r="P135" s="45"/>
      <c r="Q135" s="66">
        <f>'Pay App 14'!Q135+N135+P135</f>
        <v>0</v>
      </c>
    </row>
    <row r="136" spans="1:17" ht="21" customHeight="1" x14ac:dyDescent="0.2">
      <c r="A136" s="151" t="s">
        <v>226</v>
      </c>
      <c r="B136" s="151"/>
      <c r="C136" s="151" t="s">
        <v>227</v>
      </c>
      <c r="D136" s="152"/>
      <c r="E136" s="52">
        <f>'Pay App 14'!E136</f>
        <v>0</v>
      </c>
      <c r="F136" s="45"/>
      <c r="G136" s="65">
        <f>'Pay App 14'!G136+F136</f>
        <v>0</v>
      </c>
      <c r="H136" s="188">
        <f>'Pay App 14'!K136</f>
        <v>0</v>
      </c>
      <c r="I136" s="189"/>
      <c r="J136" s="55"/>
      <c r="K136" s="33">
        <f t="shared" si="1"/>
        <v>0</v>
      </c>
      <c r="L136" s="68">
        <f t="shared" si="0"/>
        <v>0</v>
      </c>
      <c r="M136" s="66">
        <f t="shared" si="2"/>
        <v>0</v>
      </c>
      <c r="N136" s="32">
        <f t="shared" si="3"/>
        <v>0</v>
      </c>
      <c r="O136" s="52">
        <f>'Pay App 14'!O136+'Pay App 14'!P136</f>
        <v>0</v>
      </c>
      <c r="P136" s="45"/>
      <c r="Q136" s="66">
        <f>'Pay App 14'!Q136+N136+P136</f>
        <v>0</v>
      </c>
    </row>
    <row r="137" spans="1:17" ht="21" customHeight="1" x14ac:dyDescent="0.2">
      <c r="A137" s="151" t="s">
        <v>228</v>
      </c>
      <c r="B137" s="151"/>
      <c r="C137" s="151" t="s">
        <v>229</v>
      </c>
      <c r="D137" s="152"/>
      <c r="E137" s="52">
        <f>'Pay App 14'!E137</f>
        <v>0</v>
      </c>
      <c r="F137" s="45"/>
      <c r="G137" s="65">
        <f>'Pay App 14'!G137+F137</f>
        <v>0</v>
      </c>
      <c r="H137" s="188">
        <f>'Pay App 14'!K137</f>
        <v>0</v>
      </c>
      <c r="I137" s="189"/>
      <c r="J137" s="55"/>
      <c r="K137" s="33">
        <f t="shared" si="1"/>
        <v>0</v>
      </c>
      <c r="L137" s="68">
        <f t="shared" si="0"/>
        <v>0</v>
      </c>
      <c r="M137" s="66">
        <f t="shared" si="2"/>
        <v>0</v>
      </c>
      <c r="N137" s="32">
        <f t="shared" si="3"/>
        <v>0</v>
      </c>
      <c r="O137" s="52">
        <f>'Pay App 14'!O137+'Pay App 14'!P137</f>
        <v>0</v>
      </c>
      <c r="P137" s="45"/>
      <c r="Q137" s="66">
        <f>'Pay App 14'!Q137+N137+P137</f>
        <v>0</v>
      </c>
    </row>
    <row r="138" spans="1:17" ht="21" customHeight="1" x14ac:dyDescent="0.2">
      <c r="A138" s="151" t="s">
        <v>230</v>
      </c>
      <c r="B138" s="151"/>
      <c r="C138" s="151" t="s">
        <v>231</v>
      </c>
      <c r="D138" s="152"/>
      <c r="E138" s="52">
        <f>'Pay App 14'!E138</f>
        <v>0</v>
      </c>
      <c r="F138" s="45"/>
      <c r="G138" s="65">
        <f>'Pay App 14'!G138+F138</f>
        <v>0</v>
      </c>
      <c r="H138" s="188">
        <f>'Pay App 14'!K138</f>
        <v>0</v>
      </c>
      <c r="I138" s="189"/>
      <c r="J138" s="55"/>
      <c r="K138" s="33">
        <f t="shared" si="1"/>
        <v>0</v>
      </c>
      <c r="L138" s="68">
        <f t="shared" si="0"/>
        <v>0</v>
      </c>
      <c r="M138" s="66">
        <f t="shared" si="2"/>
        <v>0</v>
      </c>
      <c r="N138" s="32">
        <f t="shared" si="3"/>
        <v>0</v>
      </c>
      <c r="O138" s="52">
        <f>'Pay App 14'!O138+'Pay App 14'!P138</f>
        <v>0</v>
      </c>
      <c r="P138" s="45"/>
      <c r="Q138" s="66">
        <f>'Pay App 14'!Q138+N138+P138</f>
        <v>0</v>
      </c>
    </row>
    <row r="139" spans="1:17" ht="21" customHeight="1" x14ac:dyDescent="0.2">
      <c r="A139" s="153" t="s">
        <v>232</v>
      </c>
      <c r="B139" s="153"/>
      <c r="C139" s="153" t="s">
        <v>233</v>
      </c>
      <c r="D139" s="154"/>
      <c r="E139" s="52">
        <f>'Pay App 14'!E139</f>
        <v>0</v>
      </c>
      <c r="F139" s="45"/>
      <c r="G139" s="65">
        <f>'Pay App 14'!G139+F139</f>
        <v>0</v>
      </c>
      <c r="H139" s="188">
        <f>'Pay App 14'!K139</f>
        <v>0</v>
      </c>
      <c r="I139" s="189"/>
      <c r="J139" s="55"/>
      <c r="K139" s="33">
        <f t="shared" si="1"/>
        <v>0</v>
      </c>
      <c r="L139" s="68">
        <f t="shared" si="0"/>
        <v>0</v>
      </c>
      <c r="M139" s="66">
        <f t="shared" si="2"/>
        <v>0</v>
      </c>
      <c r="N139" s="32">
        <f t="shared" si="3"/>
        <v>0</v>
      </c>
      <c r="O139" s="52">
        <f>'Pay App 14'!O139+'Pay App 14'!P139</f>
        <v>0</v>
      </c>
      <c r="P139" s="45"/>
      <c r="Q139" s="66">
        <f>'Pay App 14'!Q139+N139+P139</f>
        <v>0</v>
      </c>
    </row>
    <row r="140" spans="1:17" ht="21" customHeight="1" x14ac:dyDescent="0.2">
      <c r="A140" s="151" t="s">
        <v>234</v>
      </c>
      <c r="B140" s="151"/>
      <c r="C140" s="151" t="s">
        <v>235</v>
      </c>
      <c r="D140" s="152"/>
      <c r="E140" s="52">
        <f>'Pay App 14'!E140</f>
        <v>0</v>
      </c>
      <c r="F140" s="45"/>
      <c r="G140" s="65">
        <f>'Pay App 14'!G140+F140</f>
        <v>0</v>
      </c>
      <c r="H140" s="188">
        <f>'Pay App 14'!K140</f>
        <v>0</v>
      </c>
      <c r="I140" s="189"/>
      <c r="J140" s="55"/>
      <c r="K140" s="33">
        <f t="shared" si="1"/>
        <v>0</v>
      </c>
      <c r="L140" s="68">
        <f t="shared" si="0"/>
        <v>0</v>
      </c>
      <c r="M140" s="66">
        <f t="shared" si="2"/>
        <v>0</v>
      </c>
      <c r="N140" s="32">
        <f t="shared" si="3"/>
        <v>0</v>
      </c>
      <c r="O140" s="52">
        <f>'Pay App 14'!O140+'Pay App 14'!P140</f>
        <v>0</v>
      </c>
      <c r="P140" s="45"/>
      <c r="Q140" s="66">
        <f>'Pay App 14'!Q140+N140+P140</f>
        <v>0</v>
      </c>
    </row>
    <row r="141" spans="1:17" ht="21" customHeight="1" x14ac:dyDescent="0.2">
      <c r="A141" s="151" t="s">
        <v>236</v>
      </c>
      <c r="B141" s="151"/>
      <c r="C141" s="151" t="s">
        <v>237</v>
      </c>
      <c r="D141" s="152"/>
      <c r="E141" s="52">
        <f>'Pay App 14'!E141</f>
        <v>0</v>
      </c>
      <c r="F141" s="45"/>
      <c r="G141" s="65">
        <f>'Pay App 14'!G141+F141</f>
        <v>0</v>
      </c>
      <c r="H141" s="188">
        <f>'Pay App 14'!K141</f>
        <v>0</v>
      </c>
      <c r="I141" s="189"/>
      <c r="J141" s="55"/>
      <c r="K141" s="33">
        <f t="shared" si="1"/>
        <v>0</v>
      </c>
      <c r="L141" s="68">
        <f t="shared" si="0"/>
        <v>0</v>
      </c>
      <c r="M141" s="66">
        <f t="shared" si="2"/>
        <v>0</v>
      </c>
      <c r="N141" s="32">
        <f t="shared" si="3"/>
        <v>0</v>
      </c>
      <c r="O141" s="52">
        <f>'Pay App 14'!O141+'Pay App 14'!P141</f>
        <v>0</v>
      </c>
      <c r="P141" s="45"/>
      <c r="Q141" s="66">
        <f>'Pay App 14'!Q141+N141+P141</f>
        <v>0</v>
      </c>
    </row>
    <row r="142" spans="1:17" ht="21" customHeight="1" x14ac:dyDescent="0.2">
      <c r="A142" s="151" t="s">
        <v>238</v>
      </c>
      <c r="B142" s="151"/>
      <c r="C142" s="151" t="s">
        <v>239</v>
      </c>
      <c r="D142" s="152"/>
      <c r="E142" s="52">
        <f>'Pay App 14'!E142</f>
        <v>0</v>
      </c>
      <c r="F142" s="45"/>
      <c r="G142" s="65">
        <f>'Pay App 14'!G142+F142</f>
        <v>0</v>
      </c>
      <c r="H142" s="188">
        <f>'Pay App 14'!K142</f>
        <v>0</v>
      </c>
      <c r="I142" s="189"/>
      <c r="J142" s="55"/>
      <c r="K142" s="33">
        <f t="shared" si="1"/>
        <v>0</v>
      </c>
      <c r="L142" s="68">
        <f t="shared" si="0"/>
        <v>0</v>
      </c>
      <c r="M142" s="66">
        <f t="shared" si="2"/>
        <v>0</v>
      </c>
      <c r="N142" s="32">
        <f t="shared" si="3"/>
        <v>0</v>
      </c>
      <c r="O142" s="52">
        <f>'Pay App 14'!O142+'Pay App 14'!P142</f>
        <v>0</v>
      </c>
      <c r="P142" s="45"/>
      <c r="Q142" s="66">
        <f>'Pay App 14'!Q142+N142+P142</f>
        <v>0</v>
      </c>
    </row>
    <row r="143" spans="1:17" ht="21" customHeight="1" x14ac:dyDescent="0.2">
      <c r="A143" s="151" t="s">
        <v>240</v>
      </c>
      <c r="B143" s="151"/>
      <c r="C143" s="151" t="s">
        <v>241</v>
      </c>
      <c r="D143" s="152"/>
      <c r="E143" s="52">
        <f>'Pay App 14'!E143</f>
        <v>0</v>
      </c>
      <c r="F143" s="45"/>
      <c r="G143" s="65">
        <f>'Pay App 14'!G143+F143</f>
        <v>0</v>
      </c>
      <c r="H143" s="188">
        <f>'Pay App 14'!K143</f>
        <v>0</v>
      </c>
      <c r="I143" s="189"/>
      <c r="J143" s="55"/>
      <c r="K143" s="33">
        <f t="shared" si="1"/>
        <v>0</v>
      </c>
      <c r="L143" s="68">
        <f t="shared" si="0"/>
        <v>0</v>
      </c>
      <c r="M143" s="66">
        <f t="shared" si="2"/>
        <v>0</v>
      </c>
      <c r="N143" s="32">
        <f t="shared" si="3"/>
        <v>0</v>
      </c>
      <c r="O143" s="52">
        <f>'Pay App 14'!O143+'Pay App 14'!P143</f>
        <v>0</v>
      </c>
      <c r="P143" s="45"/>
      <c r="Q143" s="66">
        <f>'Pay App 14'!Q143+N143+P143</f>
        <v>0</v>
      </c>
    </row>
    <row r="144" spans="1:17" ht="21" customHeight="1" x14ac:dyDescent="0.2">
      <c r="A144" s="151" t="s">
        <v>242</v>
      </c>
      <c r="B144" s="151"/>
      <c r="C144" s="151" t="s">
        <v>243</v>
      </c>
      <c r="D144" s="152"/>
      <c r="E144" s="52">
        <f>'Pay App 14'!E144</f>
        <v>0</v>
      </c>
      <c r="F144" s="45"/>
      <c r="G144" s="65">
        <f>'Pay App 14'!G144+F144</f>
        <v>0</v>
      </c>
      <c r="H144" s="188">
        <f>'Pay App 14'!K144</f>
        <v>0</v>
      </c>
      <c r="I144" s="189"/>
      <c r="J144" s="55"/>
      <c r="K144" s="33">
        <f t="shared" si="1"/>
        <v>0</v>
      </c>
      <c r="L144" s="68">
        <f t="shared" si="0"/>
        <v>0</v>
      </c>
      <c r="M144" s="66">
        <f t="shared" si="2"/>
        <v>0</v>
      </c>
      <c r="N144" s="32">
        <f t="shared" si="3"/>
        <v>0</v>
      </c>
      <c r="O144" s="52">
        <f>'Pay App 14'!O144+'Pay App 14'!P144</f>
        <v>0</v>
      </c>
      <c r="P144" s="45"/>
      <c r="Q144" s="66">
        <f>'Pay App 14'!Q144+N144+P144</f>
        <v>0</v>
      </c>
    </row>
    <row r="145" spans="1:17" ht="21" customHeight="1" x14ac:dyDescent="0.2">
      <c r="A145" s="151" t="s">
        <v>244</v>
      </c>
      <c r="B145" s="151"/>
      <c r="C145" s="151" t="s">
        <v>245</v>
      </c>
      <c r="D145" s="152"/>
      <c r="E145" s="52">
        <f>'Pay App 14'!E145</f>
        <v>0</v>
      </c>
      <c r="F145" s="45"/>
      <c r="G145" s="65">
        <f>'Pay App 14'!G145+F145</f>
        <v>0</v>
      </c>
      <c r="H145" s="188">
        <f>'Pay App 14'!K145</f>
        <v>0</v>
      </c>
      <c r="I145" s="189"/>
      <c r="J145" s="55"/>
      <c r="K145" s="33">
        <f t="shared" si="1"/>
        <v>0</v>
      </c>
      <c r="L145" s="68">
        <f t="shared" si="0"/>
        <v>0</v>
      </c>
      <c r="M145" s="66">
        <f t="shared" si="2"/>
        <v>0</v>
      </c>
      <c r="N145" s="32">
        <f t="shared" si="3"/>
        <v>0</v>
      </c>
      <c r="O145" s="52">
        <f>'Pay App 14'!O145+'Pay App 14'!P145</f>
        <v>0</v>
      </c>
      <c r="P145" s="45"/>
      <c r="Q145" s="66">
        <f>'Pay App 14'!Q145+N145+P145</f>
        <v>0</v>
      </c>
    </row>
    <row r="146" spans="1:17" ht="21" customHeight="1" x14ac:dyDescent="0.2">
      <c r="A146" s="151" t="s">
        <v>246</v>
      </c>
      <c r="B146" s="151"/>
      <c r="C146" s="151" t="s">
        <v>247</v>
      </c>
      <c r="D146" s="152"/>
      <c r="E146" s="52">
        <f>'Pay App 14'!E146</f>
        <v>0</v>
      </c>
      <c r="F146" s="45"/>
      <c r="G146" s="65">
        <f>'Pay App 14'!G146+F146</f>
        <v>0</v>
      </c>
      <c r="H146" s="188">
        <f>'Pay App 14'!K146</f>
        <v>0</v>
      </c>
      <c r="I146" s="189"/>
      <c r="J146" s="55"/>
      <c r="K146" s="33">
        <f t="shared" si="1"/>
        <v>0</v>
      </c>
      <c r="L146" s="68">
        <f t="shared" si="0"/>
        <v>0</v>
      </c>
      <c r="M146" s="66">
        <f t="shared" si="2"/>
        <v>0</v>
      </c>
      <c r="N146" s="32">
        <f t="shared" si="3"/>
        <v>0</v>
      </c>
      <c r="O146" s="52">
        <f>'Pay App 14'!O146+'Pay App 14'!P146</f>
        <v>0</v>
      </c>
      <c r="P146" s="45"/>
      <c r="Q146" s="66">
        <f>'Pay App 14'!Q146+N146+P146</f>
        <v>0</v>
      </c>
    </row>
    <row r="147" spans="1:17" ht="21" customHeight="1" x14ac:dyDescent="0.2">
      <c r="A147" s="151" t="s">
        <v>248</v>
      </c>
      <c r="B147" s="151"/>
      <c r="C147" s="151" t="s">
        <v>249</v>
      </c>
      <c r="D147" s="152"/>
      <c r="E147" s="52">
        <f>'Pay App 14'!E147</f>
        <v>0</v>
      </c>
      <c r="F147" s="45"/>
      <c r="G147" s="65">
        <f>'Pay App 14'!G147+F147</f>
        <v>0</v>
      </c>
      <c r="H147" s="188">
        <f>'Pay App 14'!K147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14'!O147+'Pay App 14'!P147</f>
        <v>0</v>
      </c>
      <c r="P147" s="45"/>
      <c r="Q147" s="66">
        <f>'Pay App 14'!Q147+N147+P147</f>
        <v>0</v>
      </c>
    </row>
    <row r="148" spans="1:17" ht="21" customHeight="1" x14ac:dyDescent="0.2">
      <c r="A148" s="151" t="s">
        <v>250</v>
      </c>
      <c r="B148" s="151"/>
      <c r="C148" s="151" t="s">
        <v>251</v>
      </c>
      <c r="D148" s="152"/>
      <c r="E148" s="52">
        <f>'Pay App 14'!E148</f>
        <v>0</v>
      </c>
      <c r="F148" s="45"/>
      <c r="G148" s="65">
        <f>'Pay App 14'!G148+F148</f>
        <v>0</v>
      </c>
      <c r="H148" s="188">
        <f>'Pay App 14'!K148</f>
        <v>0</v>
      </c>
      <c r="I148" s="189"/>
      <c r="J148" s="55"/>
      <c r="K148" s="33">
        <f t="shared" si="4"/>
        <v>0</v>
      </c>
      <c r="L148" s="68">
        <f t="shared" ref="L148:L211" si="7">IF(ISERROR(K148/G148),0,K148/G148)</f>
        <v>0</v>
      </c>
      <c r="M148" s="66">
        <f t="shared" si="5"/>
        <v>0</v>
      </c>
      <c r="N148" s="32">
        <f t="shared" si="6"/>
        <v>0</v>
      </c>
      <c r="O148" s="52">
        <f>'Pay App 14'!O148+'Pay App 14'!P148</f>
        <v>0</v>
      </c>
      <c r="P148" s="45"/>
      <c r="Q148" s="66">
        <f>'Pay App 14'!Q148+N148+P148</f>
        <v>0</v>
      </c>
    </row>
    <row r="149" spans="1:17" ht="21" customHeight="1" x14ac:dyDescent="0.2">
      <c r="A149" s="153" t="s">
        <v>252</v>
      </c>
      <c r="B149" s="153"/>
      <c r="C149" s="153" t="s">
        <v>253</v>
      </c>
      <c r="D149" s="154"/>
      <c r="E149" s="52">
        <f>'Pay App 14'!E149</f>
        <v>0</v>
      </c>
      <c r="F149" s="45"/>
      <c r="G149" s="65">
        <f>'Pay App 14'!G149+F149</f>
        <v>0</v>
      </c>
      <c r="H149" s="188">
        <f>'Pay App 14'!K149</f>
        <v>0</v>
      </c>
      <c r="I149" s="189"/>
      <c r="J149" s="55"/>
      <c r="K149" s="33">
        <f t="shared" si="4"/>
        <v>0</v>
      </c>
      <c r="L149" s="68">
        <f t="shared" si="7"/>
        <v>0</v>
      </c>
      <c r="M149" s="66">
        <f t="shared" si="5"/>
        <v>0</v>
      </c>
      <c r="N149" s="32">
        <f t="shared" si="6"/>
        <v>0</v>
      </c>
      <c r="O149" s="52">
        <f>'Pay App 14'!O149+'Pay App 14'!P149</f>
        <v>0</v>
      </c>
      <c r="P149" s="45"/>
      <c r="Q149" s="66">
        <f>'Pay App 14'!Q149+N149+P149</f>
        <v>0</v>
      </c>
    </row>
    <row r="150" spans="1:17" ht="21" customHeight="1" x14ac:dyDescent="0.2">
      <c r="A150" s="151" t="s">
        <v>254</v>
      </c>
      <c r="B150" s="151"/>
      <c r="C150" s="151" t="s">
        <v>255</v>
      </c>
      <c r="D150" s="152"/>
      <c r="E150" s="52">
        <f>'Pay App 14'!E150</f>
        <v>0</v>
      </c>
      <c r="F150" s="45"/>
      <c r="G150" s="65">
        <f>'Pay App 14'!G150+F150</f>
        <v>0</v>
      </c>
      <c r="H150" s="188">
        <f>'Pay App 14'!K150</f>
        <v>0</v>
      </c>
      <c r="I150" s="189"/>
      <c r="J150" s="55"/>
      <c r="K150" s="33">
        <f t="shared" si="4"/>
        <v>0</v>
      </c>
      <c r="L150" s="68">
        <f t="shared" si="7"/>
        <v>0</v>
      </c>
      <c r="M150" s="66">
        <f t="shared" si="5"/>
        <v>0</v>
      </c>
      <c r="N150" s="32">
        <f t="shared" si="6"/>
        <v>0</v>
      </c>
      <c r="O150" s="52">
        <f>'Pay App 14'!O150+'Pay App 14'!P150</f>
        <v>0</v>
      </c>
      <c r="P150" s="45"/>
      <c r="Q150" s="66">
        <f>'Pay App 14'!Q150+N150+P150</f>
        <v>0</v>
      </c>
    </row>
    <row r="151" spans="1:17" ht="21" customHeight="1" x14ac:dyDescent="0.2">
      <c r="A151" s="151" t="s">
        <v>256</v>
      </c>
      <c r="B151" s="151"/>
      <c r="C151" s="151" t="s">
        <v>257</v>
      </c>
      <c r="D151" s="152"/>
      <c r="E151" s="52">
        <f>'Pay App 14'!E151</f>
        <v>0</v>
      </c>
      <c r="F151" s="45"/>
      <c r="G151" s="65">
        <f>'Pay App 14'!G151+F151</f>
        <v>0</v>
      </c>
      <c r="H151" s="188">
        <f>'Pay App 14'!K151</f>
        <v>0</v>
      </c>
      <c r="I151" s="189"/>
      <c r="J151" s="55"/>
      <c r="K151" s="33">
        <f t="shared" si="4"/>
        <v>0</v>
      </c>
      <c r="L151" s="68">
        <f t="shared" si="7"/>
        <v>0</v>
      </c>
      <c r="M151" s="66">
        <f t="shared" si="5"/>
        <v>0</v>
      </c>
      <c r="N151" s="32">
        <f t="shared" si="6"/>
        <v>0</v>
      </c>
      <c r="O151" s="52">
        <f>'Pay App 14'!O151+'Pay App 14'!P151</f>
        <v>0</v>
      </c>
      <c r="P151" s="45"/>
      <c r="Q151" s="66">
        <f>'Pay App 14'!Q151+N151+P151</f>
        <v>0</v>
      </c>
    </row>
    <row r="152" spans="1:17" ht="21" customHeight="1" x14ac:dyDescent="0.2">
      <c r="A152" s="151" t="s">
        <v>258</v>
      </c>
      <c r="B152" s="151"/>
      <c r="C152" s="151" t="s">
        <v>259</v>
      </c>
      <c r="D152" s="152"/>
      <c r="E152" s="52">
        <f>'Pay App 14'!E152</f>
        <v>0</v>
      </c>
      <c r="F152" s="45"/>
      <c r="G152" s="65">
        <f>'Pay App 14'!G152+F152</f>
        <v>0</v>
      </c>
      <c r="H152" s="188">
        <f>'Pay App 14'!K152</f>
        <v>0</v>
      </c>
      <c r="I152" s="189"/>
      <c r="J152" s="55"/>
      <c r="K152" s="33">
        <f t="shared" si="4"/>
        <v>0</v>
      </c>
      <c r="L152" s="68">
        <f t="shared" si="7"/>
        <v>0</v>
      </c>
      <c r="M152" s="66">
        <f t="shared" si="5"/>
        <v>0</v>
      </c>
      <c r="N152" s="32">
        <f t="shared" si="6"/>
        <v>0</v>
      </c>
      <c r="O152" s="52">
        <f>'Pay App 14'!O152+'Pay App 14'!P152</f>
        <v>0</v>
      </c>
      <c r="P152" s="45"/>
      <c r="Q152" s="66">
        <f>'Pay App 14'!Q152+N152+P152</f>
        <v>0</v>
      </c>
    </row>
    <row r="153" spans="1:17" ht="21" customHeight="1" x14ac:dyDescent="0.2">
      <c r="A153" s="151" t="s">
        <v>260</v>
      </c>
      <c r="B153" s="151"/>
      <c r="C153" s="151" t="s">
        <v>261</v>
      </c>
      <c r="D153" s="152"/>
      <c r="E153" s="52">
        <f>'Pay App 14'!E153</f>
        <v>0</v>
      </c>
      <c r="F153" s="45"/>
      <c r="G153" s="65">
        <f>'Pay App 14'!G153+F153</f>
        <v>0</v>
      </c>
      <c r="H153" s="188">
        <f>'Pay App 14'!K153</f>
        <v>0</v>
      </c>
      <c r="I153" s="189"/>
      <c r="J153" s="55"/>
      <c r="K153" s="33">
        <f t="shared" si="4"/>
        <v>0</v>
      </c>
      <c r="L153" s="68">
        <f t="shared" si="7"/>
        <v>0</v>
      </c>
      <c r="M153" s="66">
        <f t="shared" si="5"/>
        <v>0</v>
      </c>
      <c r="N153" s="32">
        <f t="shared" si="6"/>
        <v>0</v>
      </c>
      <c r="O153" s="52">
        <f>'Pay App 14'!O153+'Pay App 14'!P153</f>
        <v>0</v>
      </c>
      <c r="P153" s="45"/>
      <c r="Q153" s="66">
        <f>'Pay App 14'!Q153+N153+P153</f>
        <v>0</v>
      </c>
    </row>
    <row r="154" spans="1:17" ht="21" customHeight="1" x14ac:dyDescent="0.2">
      <c r="A154" s="151" t="s">
        <v>262</v>
      </c>
      <c r="B154" s="151"/>
      <c r="C154" s="151" t="s">
        <v>263</v>
      </c>
      <c r="D154" s="152"/>
      <c r="E154" s="52">
        <f>'Pay App 14'!E154</f>
        <v>0</v>
      </c>
      <c r="F154" s="45"/>
      <c r="G154" s="65">
        <f>'Pay App 14'!G154+F154</f>
        <v>0</v>
      </c>
      <c r="H154" s="188">
        <f>'Pay App 14'!K154</f>
        <v>0</v>
      </c>
      <c r="I154" s="189"/>
      <c r="J154" s="55"/>
      <c r="K154" s="33">
        <f t="shared" si="4"/>
        <v>0</v>
      </c>
      <c r="L154" s="68">
        <f t="shared" si="7"/>
        <v>0</v>
      </c>
      <c r="M154" s="66">
        <f t="shared" si="5"/>
        <v>0</v>
      </c>
      <c r="N154" s="32">
        <f t="shared" si="6"/>
        <v>0</v>
      </c>
      <c r="O154" s="52">
        <f>'Pay App 14'!O154+'Pay App 14'!P154</f>
        <v>0</v>
      </c>
      <c r="P154" s="45"/>
      <c r="Q154" s="66">
        <f>'Pay App 14'!Q154+N154+P154</f>
        <v>0</v>
      </c>
    </row>
    <row r="155" spans="1:17" ht="21" customHeight="1" x14ac:dyDescent="0.2">
      <c r="A155" s="151" t="s">
        <v>264</v>
      </c>
      <c r="B155" s="151"/>
      <c r="C155" s="151" t="s">
        <v>265</v>
      </c>
      <c r="D155" s="152"/>
      <c r="E155" s="52">
        <f>'Pay App 14'!E155</f>
        <v>0</v>
      </c>
      <c r="F155" s="45"/>
      <c r="G155" s="65">
        <f>'Pay App 14'!G155+F155</f>
        <v>0</v>
      </c>
      <c r="H155" s="188">
        <f>'Pay App 14'!K155</f>
        <v>0</v>
      </c>
      <c r="I155" s="189"/>
      <c r="J155" s="55"/>
      <c r="K155" s="33">
        <f t="shared" si="4"/>
        <v>0</v>
      </c>
      <c r="L155" s="68">
        <f t="shared" si="7"/>
        <v>0</v>
      </c>
      <c r="M155" s="66">
        <f t="shared" si="5"/>
        <v>0</v>
      </c>
      <c r="N155" s="32">
        <f t="shared" si="6"/>
        <v>0</v>
      </c>
      <c r="O155" s="52">
        <f>'Pay App 14'!O155+'Pay App 14'!P155</f>
        <v>0</v>
      </c>
      <c r="P155" s="45"/>
      <c r="Q155" s="66">
        <f>'Pay App 14'!Q155+N155+P155</f>
        <v>0</v>
      </c>
    </row>
    <row r="156" spans="1:17" ht="21" customHeight="1" x14ac:dyDescent="0.2">
      <c r="A156" s="151" t="s">
        <v>266</v>
      </c>
      <c r="B156" s="151"/>
      <c r="C156" s="151" t="s">
        <v>267</v>
      </c>
      <c r="D156" s="152"/>
      <c r="E156" s="52">
        <f>'Pay App 14'!E156</f>
        <v>0</v>
      </c>
      <c r="F156" s="45"/>
      <c r="G156" s="65">
        <f>'Pay App 14'!G156+F156</f>
        <v>0</v>
      </c>
      <c r="H156" s="188">
        <f>'Pay App 14'!K156</f>
        <v>0</v>
      </c>
      <c r="I156" s="189"/>
      <c r="J156" s="55"/>
      <c r="K156" s="33">
        <f t="shared" si="4"/>
        <v>0</v>
      </c>
      <c r="L156" s="68">
        <f t="shared" si="7"/>
        <v>0</v>
      </c>
      <c r="M156" s="66">
        <f t="shared" si="5"/>
        <v>0</v>
      </c>
      <c r="N156" s="32">
        <f t="shared" si="6"/>
        <v>0</v>
      </c>
      <c r="O156" s="52">
        <f>'Pay App 14'!O156+'Pay App 14'!P156</f>
        <v>0</v>
      </c>
      <c r="P156" s="45"/>
      <c r="Q156" s="66">
        <f>'Pay App 14'!Q156+N156+P156</f>
        <v>0</v>
      </c>
    </row>
    <row r="157" spans="1:17" ht="21" customHeight="1" x14ac:dyDescent="0.2">
      <c r="A157" s="151" t="s">
        <v>268</v>
      </c>
      <c r="B157" s="151"/>
      <c r="C157" s="151" t="s">
        <v>269</v>
      </c>
      <c r="D157" s="152"/>
      <c r="E157" s="52">
        <f>'Pay App 14'!E157</f>
        <v>0</v>
      </c>
      <c r="F157" s="45"/>
      <c r="G157" s="65">
        <f>'Pay App 14'!G157+F157</f>
        <v>0</v>
      </c>
      <c r="H157" s="188">
        <f>'Pay App 14'!K157</f>
        <v>0</v>
      </c>
      <c r="I157" s="189"/>
      <c r="J157" s="55"/>
      <c r="K157" s="33">
        <f t="shared" si="4"/>
        <v>0</v>
      </c>
      <c r="L157" s="68">
        <f t="shared" si="7"/>
        <v>0</v>
      </c>
      <c r="M157" s="66">
        <f t="shared" si="5"/>
        <v>0</v>
      </c>
      <c r="N157" s="32">
        <f t="shared" si="6"/>
        <v>0</v>
      </c>
      <c r="O157" s="52">
        <f>'Pay App 14'!O157+'Pay App 14'!P157</f>
        <v>0</v>
      </c>
      <c r="P157" s="45"/>
      <c r="Q157" s="66">
        <f>'Pay App 14'!Q157+N157+P157</f>
        <v>0</v>
      </c>
    </row>
    <row r="158" spans="1:17" ht="21" customHeight="1" x14ac:dyDescent="0.2">
      <c r="A158" s="153" t="s">
        <v>270</v>
      </c>
      <c r="B158" s="153"/>
      <c r="C158" s="153" t="s">
        <v>271</v>
      </c>
      <c r="D158" s="154"/>
      <c r="E158" s="52">
        <f>'Pay App 14'!E158</f>
        <v>0</v>
      </c>
      <c r="F158" s="45"/>
      <c r="G158" s="65">
        <f>'Pay App 14'!G158+F158</f>
        <v>0</v>
      </c>
      <c r="H158" s="188">
        <f>'Pay App 14'!K158</f>
        <v>0</v>
      </c>
      <c r="I158" s="189"/>
      <c r="J158" s="55"/>
      <c r="K158" s="33">
        <f t="shared" si="4"/>
        <v>0</v>
      </c>
      <c r="L158" s="68">
        <f t="shared" si="7"/>
        <v>0</v>
      </c>
      <c r="M158" s="66">
        <f t="shared" si="5"/>
        <v>0</v>
      </c>
      <c r="N158" s="32">
        <f t="shared" si="6"/>
        <v>0</v>
      </c>
      <c r="O158" s="52">
        <f>'Pay App 14'!O158+'Pay App 14'!P158</f>
        <v>0</v>
      </c>
      <c r="P158" s="45"/>
      <c r="Q158" s="66">
        <f>'Pay App 14'!Q158+N158+P158</f>
        <v>0</v>
      </c>
    </row>
    <row r="159" spans="1:17" ht="21" customHeight="1" x14ac:dyDescent="0.2">
      <c r="A159" s="151" t="s">
        <v>272</v>
      </c>
      <c r="B159" s="151"/>
      <c r="C159" s="151" t="s">
        <v>273</v>
      </c>
      <c r="D159" s="152"/>
      <c r="E159" s="52">
        <f>'Pay App 14'!E159</f>
        <v>0</v>
      </c>
      <c r="F159" s="45"/>
      <c r="G159" s="65">
        <f>'Pay App 14'!G159+F159</f>
        <v>0</v>
      </c>
      <c r="H159" s="188">
        <f>'Pay App 14'!K159</f>
        <v>0</v>
      </c>
      <c r="I159" s="189"/>
      <c r="J159" s="55"/>
      <c r="K159" s="33">
        <f t="shared" si="4"/>
        <v>0</v>
      </c>
      <c r="L159" s="68">
        <f t="shared" si="7"/>
        <v>0</v>
      </c>
      <c r="M159" s="66">
        <f t="shared" si="5"/>
        <v>0</v>
      </c>
      <c r="N159" s="32">
        <f t="shared" si="6"/>
        <v>0</v>
      </c>
      <c r="O159" s="52">
        <f>'Pay App 14'!O159+'Pay App 14'!P159</f>
        <v>0</v>
      </c>
      <c r="P159" s="45"/>
      <c r="Q159" s="66">
        <f>'Pay App 14'!Q159+N159+P159</f>
        <v>0</v>
      </c>
    </row>
    <row r="160" spans="1:17" ht="21" customHeight="1" x14ac:dyDescent="0.2">
      <c r="A160" s="151" t="s">
        <v>274</v>
      </c>
      <c r="B160" s="151"/>
      <c r="C160" s="151" t="s">
        <v>275</v>
      </c>
      <c r="D160" s="152"/>
      <c r="E160" s="52">
        <f>'Pay App 14'!E160</f>
        <v>0</v>
      </c>
      <c r="F160" s="45"/>
      <c r="G160" s="65">
        <f>'Pay App 14'!G160+F160</f>
        <v>0</v>
      </c>
      <c r="H160" s="188">
        <f>'Pay App 14'!K160</f>
        <v>0</v>
      </c>
      <c r="I160" s="189"/>
      <c r="J160" s="55"/>
      <c r="K160" s="33">
        <f t="shared" si="4"/>
        <v>0</v>
      </c>
      <c r="L160" s="68">
        <f t="shared" si="7"/>
        <v>0</v>
      </c>
      <c r="M160" s="66">
        <f t="shared" si="5"/>
        <v>0</v>
      </c>
      <c r="N160" s="32">
        <f t="shared" si="6"/>
        <v>0</v>
      </c>
      <c r="O160" s="52">
        <f>'Pay App 14'!O160+'Pay App 14'!P160</f>
        <v>0</v>
      </c>
      <c r="P160" s="45"/>
      <c r="Q160" s="66">
        <f>'Pay App 14'!Q160+N160+P160</f>
        <v>0</v>
      </c>
    </row>
    <row r="161" spans="1:17" ht="21" customHeight="1" x14ac:dyDescent="0.2">
      <c r="A161" s="151" t="s">
        <v>276</v>
      </c>
      <c r="B161" s="151"/>
      <c r="C161" s="151" t="s">
        <v>277</v>
      </c>
      <c r="D161" s="152"/>
      <c r="E161" s="52">
        <f>'Pay App 14'!E161</f>
        <v>0</v>
      </c>
      <c r="F161" s="45"/>
      <c r="G161" s="65">
        <f>'Pay App 14'!G161+F161</f>
        <v>0</v>
      </c>
      <c r="H161" s="188">
        <f>'Pay App 14'!K161</f>
        <v>0</v>
      </c>
      <c r="I161" s="189"/>
      <c r="J161" s="55"/>
      <c r="K161" s="33">
        <f t="shared" si="4"/>
        <v>0</v>
      </c>
      <c r="L161" s="68">
        <f t="shared" si="7"/>
        <v>0</v>
      </c>
      <c r="M161" s="66">
        <f t="shared" si="5"/>
        <v>0</v>
      </c>
      <c r="N161" s="32">
        <f t="shared" si="6"/>
        <v>0</v>
      </c>
      <c r="O161" s="52">
        <f>'Pay App 14'!O161+'Pay App 14'!P161</f>
        <v>0</v>
      </c>
      <c r="P161" s="45"/>
      <c r="Q161" s="66">
        <f>'Pay App 14'!Q161+N161+P161</f>
        <v>0</v>
      </c>
    </row>
    <row r="162" spans="1:17" ht="21" customHeight="1" x14ac:dyDescent="0.2">
      <c r="A162" s="151" t="s">
        <v>278</v>
      </c>
      <c r="B162" s="151"/>
      <c r="C162" s="151" t="s">
        <v>279</v>
      </c>
      <c r="D162" s="152"/>
      <c r="E162" s="52">
        <f>'Pay App 14'!E162</f>
        <v>0</v>
      </c>
      <c r="F162" s="45"/>
      <c r="G162" s="65">
        <f>'Pay App 14'!G162+F162</f>
        <v>0</v>
      </c>
      <c r="H162" s="188">
        <f>'Pay App 14'!K162</f>
        <v>0</v>
      </c>
      <c r="I162" s="189"/>
      <c r="J162" s="55"/>
      <c r="K162" s="33">
        <f t="shared" si="4"/>
        <v>0</v>
      </c>
      <c r="L162" s="68">
        <f t="shared" si="7"/>
        <v>0</v>
      </c>
      <c r="M162" s="66">
        <f t="shared" si="5"/>
        <v>0</v>
      </c>
      <c r="N162" s="32">
        <f t="shared" si="6"/>
        <v>0</v>
      </c>
      <c r="O162" s="52">
        <f>'Pay App 14'!O162+'Pay App 14'!P162</f>
        <v>0</v>
      </c>
      <c r="P162" s="45"/>
      <c r="Q162" s="66">
        <f>'Pay App 14'!Q162+N162+P162</f>
        <v>0</v>
      </c>
    </row>
    <row r="163" spans="1:17" ht="21" customHeight="1" x14ac:dyDescent="0.2">
      <c r="A163" s="151" t="s">
        <v>280</v>
      </c>
      <c r="B163" s="151"/>
      <c r="C163" s="151" t="s">
        <v>281</v>
      </c>
      <c r="D163" s="152"/>
      <c r="E163" s="52">
        <f>'Pay App 14'!E163</f>
        <v>0</v>
      </c>
      <c r="F163" s="45"/>
      <c r="G163" s="65">
        <f>'Pay App 14'!G163+F163</f>
        <v>0</v>
      </c>
      <c r="H163" s="188">
        <f>'Pay App 14'!K163</f>
        <v>0</v>
      </c>
      <c r="I163" s="189"/>
      <c r="J163" s="55"/>
      <c r="K163" s="33">
        <f t="shared" si="4"/>
        <v>0</v>
      </c>
      <c r="L163" s="68">
        <f t="shared" si="7"/>
        <v>0</v>
      </c>
      <c r="M163" s="66">
        <f t="shared" si="5"/>
        <v>0</v>
      </c>
      <c r="N163" s="32">
        <f t="shared" si="6"/>
        <v>0</v>
      </c>
      <c r="O163" s="52">
        <f>'Pay App 14'!O163+'Pay App 14'!P163</f>
        <v>0</v>
      </c>
      <c r="P163" s="45"/>
      <c r="Q163" s="66">
        <f>'Pay App 14'!Q163+N163+P163</f>
        <v>0</v>
      </c>
    </row>
    <row r="164" spans="1:17" ht="21" customHeight="1" x14ac:dyDescent="0.2">
      <c r="A164" s="151" t="s">
        <v>282</v>
      </c>
      <c r="B164" s="151"/>
      <c r="C164" s="151" t="s">
        <v>283</v>
      </c>
      <c r="D164" s="152"/>
      <c r="E164" s="52">
        <f>'Pay App 14'!E164</f>
        <v>0</v>
      </c>
      <c r="F164" s="45"/>
      <c r="G164" s="65">
        <f>'Pay App 14'!G164+F164</f>
        <v>0</v>
      </c>
      <c r="H164" s="188">
        <f>'Pay App 14'!K164</f>
        <v>0</v>
      </c>
      <c r="I164" s="189"/>
      <c r="J164" s="55"/>
      <c r="K164" s="33">
        <f t="shared" si="4"/>
        <v>0</v>
      </c>
      <c r="L164" s="68">
        <f t="shared" si="7"/>
        <v>0</v>
      </c>
      <c r="M164" s="66">
        <f t="shared" si="5"/>
        <v>0</v>
      </c>
      <c r="N164" s="32">
        <f t="shared" si="6"/>
        <v>0</v>
      </c>
      <c r="O164" s="52">
        <f>'Pay App 14'!O164+'Pay App 14'!P164</f>
        <v>0</v>
      </c>
      <c r="P164" s="45"/>
      <c r="Q164" s="66">
        <f>'Pay App 14'!Q164+N164+P164</f>
        <v>0</v>
      </c>
    </row>
    <row r="165" spans="1:17" ht="21" customHeight="1" x14ac:dyDescent="0.2">
      <c r="A165" s="151" t="s">
        <v>284</v>
      </c>
      <c r="B165" s="151"/>
      <c r="C165" s="151" t="s">
        <v>285</v>
      </c>
      <c r="D165" s="152"/>
      <c r="E165" s="52">
        <f>'Pay App 14'!E165</f>
        <v>0</v>
      </c>
      <c r="F165" s="45"/>
      <c r="G165" s="65">
        <f>'Pay App 14'!G165+F165</f>
        <v>0</v>
      </c>
      <c r="H165" s="188">
        <f>'Pay App 14'!K165</f>
        <v>0</v>
      </c>
      <c r="I165" s="189"/>
      <c r="J165" s="55"/>
      <c r="K165" s="33">
        <f t="shared" si="4"/>
        <v>0</v>
      </c>
      <c r="L165" s="68">
        <f t="shared" si="7"/>
        <v>0</v>
      </c>
      <c r="M165" s="66">
        <f t="shared" si="5"/>
        <v>0</v>
      </c>
      <c r="N165" s="32">
        <f t="shared" si="6"/>
        <v>0</v>
      </c>
      <c r="O165" s="52">
        <f>'Pay App 14'!O165+'Pay App 14'!P165</f>
        <v>0</v>
      </c>
      <c r="P165" s="45"/>
      <c r="Q165" s="66">
        <f>'Pay App 14'!Q165+N165+P165</f>
        <v>0</v>
      </c>
    </row>
    <row r="166" spans="1:17" ht="21" customHeight="1" x14ac:dyDescent="0.2">
      <c r="A166" s="153" t="s">
        <v>286</v>
      </c>
      <c r="B166" s="153"/>
      <c r="C166" s="153" t="s">
        <v>287</v>
      </c>
      <c r="D166" s="154"/>
      <c r="E166" s="52">
        <f>'Pay App 14'!E166</f>
        <v>0</v>
      </c>
      <c r="F166" s="45"/>
      <c r="G166" s="65">
        <f>'Pay App 14'!G166+F166</f>
        <v>0</v>
      </c>
      <c r="H166" s="188">
        <f>'Pay App 14'!K166</f>
        <v>0</v>
      </c>
      <c r="I166" s="189"/>
      <c r="J166" s="55"/>
      <c r="K166" s="33">
        <f t="shared" si="4"/>
        <v>0</v>
      </c>
      <c r="L166" s="68">
        <f t="shared" si="7"/>
        <v>0</v>
      </c>
      <c r="M166" s="66">
        <f t="shared" si="5"/>
        <v>0</v>
      </c>
      <c r="N166" s="32">
        <f t="shared" si="6"/>
        <v>0</v>
      </c>
      <c r="O166" s="52">
        <f>'Pay App 14'!O166+'Pay App 14'!P166</f>
        <v>0</v>
      </c>
      <c r="P166" s="45"/>
      <c r="Q166" s="66">
        <f>'Pay App 14'!Q166+N166+P166</f>
        <v>0</v>
      </c>
    </row>
    <row r="167" spans="1:17" ht="21" customHeight="1" x14ac:dyDescent="0.2">
      <c r="A167" s="153" t="s">
        <v>288</v>
      </c>
      <c r="B167" s="153"/>
      <c r="C167" s="153" t="s">
        <v>289</v>
      </c>
      <c r="D167" s="154"/>
      <c r="E167" s="52">
        <f>'Pay App 14'!E167</f>
        <v>0</v>
      </c>
      <c r="F167" s="45"/>
      <c r="G167" s="65">
        <f>'Pay App 14'!G167+F167</f>
        <v>0</v>
      </c>
      <c r="H167" s="188">
        <f>'Pay App 14'!K167</f>
        <v>0</v>
      </c>
      <c r="I167" s="189"/>
      <c r="J167" s="55"/>
      <c r="K167" s="33">
        <f t="shared" si="4"/>
        <v>0</v>
      </c>
      <c r="L167" s="68">
        <f t="shared" si="7"/>
        <v>0</v>
      </c>
      <c r="M167" s="66">
        <f t="shared" si="5"/>
        <v>0</v>
      </c>
      <c r="N167" s="32">
        <f t="shared" si="6"/>
        <v>0</v>
      </c>
      <c r="O167" s="52">
        <f>'Pay App 14'!O167+'Pay App 14'!P167</f>
        <v>0</v>
      </c>
      <c r="P167" s="45"/>
      <c r="Q167" s="66">
        <f>'Pay App 14'!Q167+N167+P167</f>
        <v>0</v>
      </c>
    </row>
    <row r="168" spans="1:17" ht="21" customHeight="1" x14ac:dyDescent="0.2">
      <c r="A168" s="151" t="s">
        <v>290</v>
      </c>
      <c r="B168" s="151"/>
      <c r="C168" s="151" t="s">
        <v>291</v>
      </c>
      <c r="D168" s="152"/>
      <c r="E168" s="52">
        <f>'Pay App 14'!E168</f>
        <v>0</v>
      </c>
      <c r="F168" s="45"/>
      <c r="G168" s="65">
        <f>'Pay App 14'!G168+F168</f>
        <v>0</v>
      </c>
      <c r="H168" s="188">
        <f>'Pay App 14'!K168</f>
        <v>0</v>
      </c>
      <c r="I168" s="189"/>
      <c r="J168" s="55"/>
      <c r="K168" s="33">
        <f t="shared" si="4"/>
        <v>0</v>
      </c>
      <c r="L168" s="68">
        <f t="shared" si="7"/>
        <v>0</v>
      </c>
      <c r="M168" s="66">
        <f t="shared" si="5"/>
        <v>0</v>
      </c>
      <c r="N168" s="32">
        <f t="shared" si="6"/>
        <v>0</v>
      </c>
      <c r="O168" s="52">
        <f>'Pay App 14'!O168+'Pay App 14'!P168</f>
        <v>0</v>
      </c>
      <c r="P168" s="45"/>
      <c r="Q168" s="66">
        <f>'Pay App 14'!Q168+N168+P168</f>
        <v>0</v>
      </c>
    </row>
    <row r="169" spans="1:17" ht="21" customHeight="1" x14ac:dyDescent="0.2">
      <c r="A169" s="151" t="s">
        <v>292</v>
      </c>
      <c r="B169" s="151"/>
      <c r="C169" s="151" t="s">
        <v>293</v>
      </c>
      <c r="D169" s="152"/>
      <c r="E169" s="52">
        <f>'Pay App 14'!E169</f>
        <v>0</v>
      </c>
      <c r="F169" s="45"/>
      <c r="G169" s="65">
        <f>'Pay App 14'!G169+F169</f>
        <v>0</v>
      </c>
      <c r="H169" s="188">
        <f>'Pay App 14'!K169</f>
        <v>0</v>
      </c>
      <c r="I169" s="189"/>
      <c r="J169" s="55"/>
      <c r="K169" s="33">
        <f t="shared" si="4"/>
        <v>0</v>
      </c>
      <c r="L169" s="68">
        <f t="shared" si="7"/>
        <v>0</v>
      </c>
      <c r="M169" s="66">
        <f t="shared" si="5"/>
        <v>0</v>
      </c>
      <c r="N169" s="32">
        <f t="shared" si="6"/>
        <v>0</v>
      </c>
      <c r="O169" s="52">
        <f>'Pay App 14'!O169+'Pay App 14'!P169</f>
        <v>0</v>
      </c>
      <c r="P169" s="45"/>
      <c r="Q169" s="66">
        <f>'Pay App 14'!Q169+N169+P169</f>
        <v>0</v>
      </c>
    </row>
    <row r="170" spans="1:17" ht="21" customHeight="1" x14ac:dyDescent="0.2">
      <c r="A170" s="151" t="s">
        <v>294</v>
      </c>
      <c r="B170" s="151"/>
      <c r="C170" s="151" t="s">
        <v>295</v>
      </c>
      <c r="D170" s="152"/>
      <c r="E170" s="52">
        <f>'Pay App 14'!E170</f>
        <v>0</v>
      </c>
      <c r="F170" s="45"/>
      <c r="G170" s="65">
        <f>'Pay App 14'!G170+F170</f>
        <v>0</v>
      </c>
      <c r="H170" s="188">
        <f>'Pay App 14'!K170</f>
        <v>0</v>
      </c>
      <c r="I170" s="189"/>
      <c r="J170" s="55"/>
      <c r="K170" s="33">
        <f t="shared" si="4"/>
        <v>0</v>
      </c>
      <c r="L170" s="68">
        <f t="shared" si="7"/>
        <v>0</v>
      </c>
      <c r="M170" s="66">
        <f t="shared" si="5"/>
        <v>0</v>
      </c>
      <c r="N170" s="32">
        <f t="shared" si="6"/>
        <v>0</v>
      </c>
      <c r="O170" s="52">
        <f>'Pay App 14'!O170+'Pay App 14'!P170</f>
        <v>0</v>
      </c>
      <c r="P170" s="45"/>
      <c r="Q170" s="66">
        <f>'Pay App 14'!Q170+N170+P170</f>
        <v>0</v>
      </c>
    </row>
    <row r="171" spans="1:17" ht="21" customHeight="1" x14ac:dyDescent="0.2">
      <c r="A171" s="151" t="s">
        <v>296</v>
      </c>
      <c r="B171" s="151"/>
      <c r="C171" s="151" t="s">
        <v>297</v>
      </c>
      <c r="D171" s="152"/>
      <c r="E171" s="52">
        <f>'Pay App 14'!E171</f>
        <v>0</v>
      </c>
      <c r="F171" s="45"/>
      <c r="G171" s="65">
        <f>'Pay App 14'!G171+F171</f>
        <v>0</v>
      </c>
      <c r="H171" s="188">
        <f>'Pay App 14'!K171</f>
        <v>0</v>
      </c>
      <c r="I171" s="189"/>
      <c r="J171" s="55"/>
      <c r="K171" s="33">
        <f t="shared" si="4"/>
        <v>0</v>
      </c>
      <c r="L171" s="68">
        <f t="shared" si="7"/>
        <v>0</v>
      </c>
      <c r="M171" s="66">
        <f t="shared" si="5"/>
        <v>0</v>
      </c>
      <c r="N171" s="32">
        <f t="shared" si="6"/>
        <v>0</v>
      </c>
      <c r="O171" s="52">
        <f>'Pay App 14'!O171+'Pay App 14'!P171</f>
        <v>0</v>
      </c>
      <c r="P171" s="45"/>
      <c r="Q171" s="66">
        <f>'Pay App 14'!Q171+N171+P171</f>
        <v>0</v>
      </c>
    </row>
    <row r="172" spans="1:17" ht="21" customHeight="1" x14ac:dyDescent="0.2">
      <c r="A172" s="151" t="s">
        <v>298</v>
      </c>
      <c r="B172" s="151"/>
      <c r="C172" s="151" t="s">
        <v>299</v>
      </c>
      <c r="D172" s="152"/>
      <c r="E172" s="52">
        <f>'Pay App 14'!E172</f>
        <v>0</v>
      </c>
      <c r="F172" s="45"/>
      <c r="G172" s="65">
        <f>'Pay App 14'!G172+F172</f>
        <v>0</v>
      </c>
      <c r="H172" s="188">
        <f>'Pay App 14'!K172</f>
        <v>0</v>
      </c>
      <c r="I172" s="189"/>
      <c r="J172" s="55"/>
      <c r="K172" s="33">
        <f t="shared" si="4"/>
        <v>0</v>
      </c>
      <c r="L172" s="68">
        <f t="shared" si="7"/>
        <v>0</v>
      </c>
      <c r="M172" s="66">
        <f t="shared" si="5"/>
        <v>0</v>
      </c>
      <c r="N172" s="32">
        <f t="shared" si="6"/>
        <v>0</v>
      </c>
      <c r="O172" s="52">
        <f>'Pay App 14'!O172+'Pay App 14'!P172</f>
        <v>0</v>
      </c>
      <c r="P172" s="45"/>
      <c r="Q172" s="66">
        <f>'Pay App 14'!Q172+N172+P172</f>
        <v>0</v>
      </c>
    </row>
    <row r="173" spans="1:17" ht="21" customHeight="1" x14ac:dyDescent="0.2">
      <c r="A173" s="151" t="s">
        <v>300</v>
      </c>
      <c r="B173" s="151"/>
      <c r="C173" s="151" t="s">
        <v>301</v>
      </c>
      <c r="D173" s="152"/>
      <c r="E173" s="52">
        <f>'Pay App 14'!E173</f>
        <v>0</v>
      </c>
      <c r="F173" s="45"/>
      <c r="G173" s="65">
        <f>'Pay App 14'!G173+F173</f>
        <v>0</v>
      </c>
      <c r="H173" s="188">
        <f>'Pay App 14'!K173</f>
        <v>0</v>
      </c>
      <c r="I173" s="189"/>
      <c r="J173" s="55"/>
      <c r="K173" s="33">
        <f t="shared" si="4"/>
        <v>0</v>
      </c>
      <c r="L173" s="68">
        <f t="shared" si="7"/>
        <v>0</v>
      </c>
      <c r="M173" s="66">
        <f t="shared" si="5"/>
        <v>0</v>
      </c>
      <c r="N173" s="32">
        <f t="shared" si="6"/>
        <v>0</v>
      </c>
      <c r="O173" s="52">
        <f>'Pay App 14'!O173+'Pay App 14'!P173</f>
        <v>0</v>
      </c>
      <c r="P173" s="45"/>
      <c r="Q173" s="66">
        <f>'Pay App 14'!Q173+N173+P173</f>
        <v>0</v>
      </c>
    </row>
    <row r="174" spans="1:17" ht="21" customHeight="1" x14ac:dyDescent="0.2">
      <c r="A174" s="151" t="s">
        <v>302</v>
      </c>
      <c r="B174" s="151"/>
      <c r="C174" s="151" t="s">
        <v>303</v>
      </c>
      <c r="D174" s="152"/>
      <c r="E174" s="52">
        <f>'Pay App 14'!E174</f>
        <v>0</v>
      </c>
      <c r="F174" s="45"/>
      <c r="G174" s="65">
        <f>'Pay App 14'!G174+F174</f>
        <v>0</v>
      </c>
      <c r="H174" s="188">
        <f>'Pay App 14'!K174</f>
        <v>0</v>
      </c>
      <c r="I174" s="189"/>
      <c r="J174" s="55"/>
      <c r="K174" s="33">
        <f t="shared" si="4"/>
        <v>0</v>
      </c>
      <c r="L174" s="68">
        <f t="shared" si="7"/>
        <v>0</v>
      </c>
      <c r="M174" s="66">
        <f t="shared" si="5"/>
        <v>0</v>
      </c>
      <c r="N174" s="32">
        <f t="shared" si="6"/>
        <v>0</v>
      </c>
      <c r="O174" s="52">
        <f>'Pay App 14'!O174+'Pay App 14'!P174</f>
        <v>0</v>
      </c>
      <c r="P174" s="45"/>
      <c r="Q174" s="66">
        <f>'Pay App 14'!Q174+N174+P174</f>
        <v>0</v>
      </c>
    </row>
    <row r="175" spans="1:17" ht="21" customHeight="1" x14ac:dyDescent="0.2">
      <c r="A175" s="151" t="s">
        <v>304</v>
      </c>
      <c r="B175" s="151"/>
      <c r="C175" s="151" t="s">
        <v>305</v>
      </c>
      <c r="D175" s="152"/>
      <c r="E175" s="52">
        <f>'Pay App 14'!E175</f>
        <v>0</v>
      </c>
      <c r="F175" s="45"/>
      <c r="G175" s="65">
        <f>'Pay App 14'!G175+F175</f>
        <v>0</v>
      </c>
      <c r="H175" s="188">
        <f>'Pay App 14'!K175</f>
        <v>0</v>
      </c>
      <c r="I175" s="189"/>
      <c r="J175" s="55"/>
      <c r="K175" s="33">
        <f t="shared" si="4"/>
        <v>0</v>
      </c>
      <c r="L175" s="68">
        <f t="shared" si="7"/>
        <v>0</v>
      </c>
      <c r="M175" s="66">
        <f t="shared" si="5"/>
        <v>0</v>
      </c>
      <c r="N175" s="32">
        <f t="shared" si="6"/>
        <v>0</v>
      </c>
      <c r="O175" s="52">
        <f>'Pay App 14'!O175+'Pay App 14'!P175</f>
        <v>0</v>
      </c>
      <c r="P175" s="45"/>
      <c r="Q175" s="66">
        <f>'Pay App 14'!Q175+N175+P175</f>
        <v>0</v>
      </c>
    </row>
    <row r="176" spans="1:17" ht="21" customHeight="1" x14ac:dyDescent="0.2">
      <c r="A176" s="151" t="s">
        <v>306</v>
      </c>
      <c r="B176" s="151"/>
      <c r="C176" s="151" t="s">
        <v>307</v>
      </c>
      <c r="D176" s="152"/>
      <c r="E176" s="52">
        <f>'Pay App 14'!E176</f>
        <v>0</v>
      </c>
      <c r="F176" s="45"/>
      <c r="G176" s="65">
        <f>'Pay App 14'!G176+F176</f>
        <v>0</v>
      </c>
      <c r="H176" s="188">
        <f>'Pay App 14'!K176</f>
        <v>0</v>
      </c>
      <c r="I176" s="189"/>
      <c r="J176" s="55"/>
      <c r="K176" s="33">
        <f t="shared" si="4"/>
        <v>0</v>
      </c>
      <c r="L176" s="68">
        <f t="shared" si="7"/>
        <v>0</v>
      </c>
      <c r="M176" s="66">
        <f t="shared" si="5"/>
        <v>0</v>
      </c>
      <c r="N176" s="32">
        <f t="shared" si="6"/>
        <v>0</v>
      </c>
      <c r="O176" s="52">
        <f>'Pay App 14'!O176+'Pay App 14'!P176</f>
        <v>0</v>
      </c>
      <c r="P176" s="45"/>
      <c r="Q176" s="66">
        <f>'Pay App 14'!Q176+N176+P176</f>
        <v>0</v>
      </c>
    </row>
    <row r="177" spans="1:17" ht="21" customHeight="1" x14ac:dyDescent="0.2">
      <c r="A177" s="151" t="s">
        <v>308</v>
      </c>
      <c r="B177" s="151"/>
      <c r="C177" s="151" t="s">
        <v>309</v>
      </c>
      <c r="D177" s="152"/>
      <c r="E177" s="52">
        <f>'Pay App 14'!E177</f>
        <v>0</v>
      </c>
      <c r="F177" s="45"/>
      <c r="G177" s="65">
        <f>'Pay App 14'!G177+F177</f>
        <v>0</v>
      </c>
      <c r="H177" s="188">
        <f>'Pay App 14'!K177</f>
        <v>0</v>
      </c>
      <c r="I177" s="189"/>
      <c r="J177" s="55"/>
      <c r="K177" s="33">
        <f t="shared" si="4"/>
        <v>0</v>
      </c>
      <c r="L177" s="68">
        <f t="shared" si="7"/>
        <v>0</v>
      </c>
      <c r="M177" s="66">
        <f t="shared" si="5"/>
        <v>0</v>
      </c>
      <c r="N177" s="32">
        <f t="shared" si="6"/>
        <v>0</v>
      </c>
      <c r="O177" s="52">
        <f>'Pay App 14'!O177+'Pay App 14'!P177</f>
        <v>0</v>
      </c>
      <c r="P177" s="45"/>
      <c r="Q177" s="66">
        <f>'Pay App 14'!Q177+N177+P177</f>
        <v>0</v>
      </c>
    </row>
    <row r="178" spans="1:17" ht="21" customHeight="1" x14ac:dyDescent="0.2">
      <c r="A178" s="141" t="s">
        <v>310</v>
      </c>
      <c r="B178" s="141"/>
      <c r="C178" s="141" t="s">
        <v>311</v>
      </c>
      <c r="D178" s="142"/>
      <c r="E178" s="52">
        <f>'Pay App 14'!E178</f>
        <v>0</v>
      </c>
      <c r="F178" s="45"/>
      <c r="G178" s="65">
        <f>'Pay App 14'!G178+F178</f>
        <v>0</v>
      </c>
      <c r="H178" s="188">
        <f>'Pay App 14'!K178</f>
        <v>0</v>
      </c>
      <c r="I178" s="189"/>
      <c r="J178" s="55"/>
      <c r="K178" s="33">
        <f t="shared" si="4"/>
        <v>0</v>
      </c>
      <c r="L178" s="68">
        <f t="shared" si="7"/>
        <v>0</v>
      </c>
      <c r="M178" s="66">
        <f t="shared" si="5"/>
        <v>0</v>
      </c>
      <c r="N178" s="32">
        <f t="shared" si="6"/>
        <v>0</v>
      </c>
      <c r="O178" s="52">
        <f>'Pay App 14'!O178+'Pay App 14'!P178</f>
        <v>0</v>
      </c>
      <c r="P178" s="45"/>
      <c r="Q178" s="66">
        <f>'Pay App 14'!Q178+N178+P178</f>
        <v>0</v>
      </c>
    </row>
    <row r="179" spans="1:17" ht="21" customHeight="1" x14ac:dyDescent="0.2">
      <c r="A179" s="151" t="s">
        <v>312</v>
      </c>
      <c r="B179" s="151"/>
      <c r="C179" s="151" t="s">
        <v>313</v>
      </c>
      <c r="D179" s="152"/>
      <c r="E179" s="52">
        <f>'Pay App 14'!E179</f>
        <v>0</v>
      </c>
      <c r="F179" s="45"/>
      <c r="G179" s="65">
        <f>'Pay App 14'!G179+F179</f>
        <v>0</v>
      </c>
      <c r="H179" s="188">
        <f>'Pay App 14'!K179</f>
        <v>0</v>
      </c>
      <c r="I179" s="189"/>
      <c r="J179" s="55"/>
      <c r="K179" s="33">
        <f t="shared" si="4"/>
        <v>0</v>
      </c>
      <c r="L179" s="68">
        <f t="shared" si="7"/>
        <v>0</v>
      </c>
      <c r="M179" s="66">
        <f t="shared" si="5"/>
        <v>0</v>
      </c>
      <c r="N179" s="32">
        <f t="shared" si="6"/>
        <v>0</v>
      </c>
      <c r="O179" s="52">
        <f>'Pay App 14'!O179+'Pay App 14'!P179</f>
        <v>0</v>
      </c>
      <c r="P179" s="45"/>
      <c r="Q179" s="66">
        <f>'Pay App 14'!Q179+N179+P179</f>
        <v>0</v>
      </c>
    </row>
    <row r="180" spans="1:17" ht="21" customHeight="1" x14ac:dyDescent="0.2">
      <c r="A180" s="151" t="s">
        <v>314</v>
      </c>
      <c r="B180" s="151"/>
      <c r="C180" s="149" t="s">
        <v>315</v>
      </c>
      <c r="D180" s="150"/>
      <c r="E180" s="52">
        <f>'Pay App 14'!E180</f>
        <v>0</v>
      </c>
      <c r="F180" s="45"/>
      <c r="G180" s="65">
        <f>'Pay App 14'!G180+F180</f>
        <v>0</v>
      </c>
      <c r="H180" s="188">
        <f>'Pay App 14'!K180</f>
        <v>0</v>
      </c>
      <c r="I180" s="189"/>
      <c r="J180" s="55"/>
      <c r="K180" s="33">
        <f t="shared" si="4"/>
        <v>0</v>
      </c>
      <c r="L180" s="68">
        <f t="shared" si="7"/>
        <v>0</v>
      </c>
      <c r="M180" s="66">
        <f t="shared" si="5"/>
        <v>0</v>
      </c>
      <c r="N180" s="32">
        <f t="shared" si="6"/>
        <v>0</v>
      </c>
      <c r="O180" s="52">
        <f>'Pay App 14'!O180+'Pay App 14'!P180</f>
        <v>0</v>
      </c>
      <c r="P180" s="45"/>
      <c r="Q180" s="66">
        <f>'Pay App 14'!Q180+N180+P180</f>
        <v>0</v>
      </c>
    </row>
    <row r="181" spans="1:17" ht="21" customHeight="1" x14ac:dyDescent="0.2">
      <c r="A181" s="151" t="s">
        <v>316</v>
      </c>
      <c r="B181" s="151"/>
      <c r="C181" s="151" t="s">
        <v>317</v>
      </c>
      <c r="D181" s="152"/>
      <c r="E181" s="52">
        <f>'Pay App 14'!E181</f>
        <v>0</v>
      </c>
      <c r="F181" s="45"/>
      <c r="G181" s="65">
        <f>'Pay App 14'!G181+F181</f>
        <v>0</v>
      </c>
      <c r="H181" s="188">
        <f>'Pay App 14'!K181</f>
        <v>0</v>
      </c>
      <c r="I181" s="189"/>
      <c r="J181" s="55"/>
      <c r="K181" s="33">
        <f t="shared" si="4"/>
        <v>0</v>
      </c>
      <c r="L181" s="68">
        <f t="shared" si="7"/>
        <v>0</v>
      </c>
      <c r="M181" s="66">
        <f t="shared" si="5"/>
        <v>0</v>
      </c>
      <c r="N181" s="32">
        <f t="shared" si="6"/>
        <v>0</v>
      </c>
      <c r="O181" s="52">
        <f>'Pay App 14'!O181+'Pay App 14'!P181</f>
        <v>0</v>
      </c>
      <c r="P181" s="45"/>
      <c r="Q181" s="66">
        <f>'Pay App 14'!Q181+N181+P181</f>
        <v>0</v>
      </c>
    </row>
    <row r="182" spans="1:17" ht="21" customHeight="1" x14ac:dyDescent="0.2">
      <c r="A182" s="151" t="s">
        <v>318</v>
      </c>
      <c r="B182" s="151"/>
      <c r="C182" s="151" t="s">
        <v>319</v>
      </c>
      <c r="D182" s="152"/>
      <c r="E182" s="52">
        <f>'Pay App 14'!E182</f>
        <v>0</v>
      </c>
      <c r="F182" s="45"/>
      <c r="G182" s="65">
        <f>'Pay App 14'!G182+F182</f>
        <v>0</v>
      </c>
      <c r="H182" s="188">
        <f>'Pay App 14'!K182</f>
        <v>0</v>
      </c>
      <c r="I182" s="189"/>
      <c r="J182" s="55"/>
      <c r="K182" s="33">
        <f t="shared" si="4"/>
        <v>0</v>
      </c>
      <c r="L182" s="68">
        <f t="shared" si="7"/>
        <v>0</v>
      </c>
      <c r="M182" s="66">
        <f t="shared" si="5"/>
        <v>0</v>
      </c>
      <c r="N182" s="32">
        <f t="shared" si="6"/>
        <v>0</v>
      </c>
      <c r="O182" s="52">
        <f>'Pay App 14'!O182+'Pay App 14'!P182</f>
        <v>0</v>
      </c>
      <c r="P182" s="45"/>
      <c r="Q182" s="66">
        <f>'Pay App 14'!Q182+N182+P182</f>
        <v>0</v>
      </c>
    </row>
    <row r="183" spans="1:17" ht="21" customHeight="1" x14ac:dyDescent="0.2">
      <c r="A183" s="151" t="s">
        <v>320</v>
      </c>
      <c r="B183" s="151"/>
      <c r="C183" s="151" t="s">
        <v>321</v>
      </c>
      <c r="D183" s="152"/>
      <c r="E183" s="52">
        <f>'Pay App 14'!E183</f>
        <v>0</v>
      </c>
      <c r="F183" s="45"/>
      <c r="G183" s="65">
        <f>'Pay App 14'!G183+F183</f>
        <v>0</v>
      </c>
      <c r="H183" s="188">
        <f>'Pay App 14'!K183</f>
        <v>0</v>
      </c>
      <c r="I183" s="189"/>
      <c r="J183" s="55"/>
      <c r="K183" s="33">
        <f t="shared" si="4"/>
        <v>0</v>
      </c>
      <c r="L183" s="68">
        <f t="shared" si="7"/>
        <v>0</v>
      </c>
      <c r="M183" s="66">
        <f t="shared" si="5"/>
        <v>0</v>
      </c>
      <c r="N183" s="32">
        <f t="shared" si="6"/>
        <v>0</v>
      </c>
      <c r="O183" s="52">
        <f>'Pay App 14'!O183+'Pay App 14'!P183</f>
        <v>0</v>
      </c>
      <c r="P183" s="45"/>
      <c r="Q183" s="66">
        <f>'Pay App 14'!Q183+N183+P183</f>
        <v>0</v>
      </c>
    </row>
    <row r="184" spans="1:17" ht="21" customHeight="1" x14ac:dyDescent="0.2">
      <c r="A184" s="151" t="s">
        <v>322</v>
      </c>
      <c r="B184" s="151"/>
      <c r="C184" s="151" t="s">
        <v>323</v>
      </c>
      <c r="D184" s="152"/>
      <c r="E184" s="52">
        <f>'Pay App 14'!E184</f>
        <v>0</v>
      </c>
      <c r="F184" s="45"/>
      <c r="G184" s="65">
        <f>'Pay App 14'!G184+F184</f>
        <v>0</v>
      </c>
      <c r="H184" s="188">
        <f>'Pay App 14'!K184</f>
        <v>0</v>
      </c>
      <c r="I184" s="189"/>
      <c r="J184" s="55"/>
      <c r="K184" s="33">
        <f t="shared" si="4"/>
        <v>0</v>
      </c>
      <c r="L184" s="68">
        <f t="shared" si="7"/>
        <v>0</v>
      </c>
      <c r="M184" s="66">
        <f t="shared" si="5"/>
        <v>0</v>
      </c>
      <c r="N184" s="32">
        <f t="shared" si="6"/>
        <v>0</v>
      </c>
      <c r="O184" s="52">
        <f>'Pay App 14'!O184+'Pay App 14'!P184</f>
        <v>0</v>
      </c>
      <c r="P184" s="45"/>
      <c r="Q184" s="66">
        <f>'Pay App 14'!Q184+N184+P184</f>
        <v>0</v>
      </c>
    </row>
    <row r="185" spans="1:17" ht="21" customHeight="1" x14ac:dyDescent="0.2">
      <c r="A185" s="141" t="s">
        <v>324</v>
      </c>
      <c r="B185" s="141"/>
      <c r="C185" s="141" t="s">
        <v>325</v>
      </c>
      <c r="D185" s="142"/>
      <c r="E185" s="52">
        <f>'Pay App 14'!E185</f>
        <v>0</v>
      </c>
      <c r="F185" s="45"/>
      <c r="G185" s="65">
        <f>'Pay App 14'!G185+F185</f>
        <v>0</v>
      </c>
      <c r="H185" s="188">
        <f>'Pay App 14'!K185</f>
        <v>0</v>
      </c>
      <c r="I185" s="189"/>
      <c r="J185" s="55"/>
      <c r="K185" s="33">
        <f t="shared" si="4"/>
        <v>0</v>
      </c>
      <c r="L185" s="68">
        <f t="shared" si="7"/>
        <v>0</v>
      </c>
      <c r="M185" s="66">
        <f t="shared" si="5"/>
        <v>0</v>
      </c>
      <c r="N185" s="32">
        <f t="shared" si="6"/>
        <v>0</v>
      </c>
      <c r="O185" s="52">
        <f>'Pay App 14'!O185+'Pay App 14'!P185</f>
        <v>0</v>
      </c>
      <c r="P185" s="45"/>
      <c r="Q185" s="66">
        <f>'Pay App 14'!Q185+N185+P185</f>
        <v>0</v>
      </c>
    </row>
    <row r="186" spans="1:17" ht="21" customHeight="1" x14ac:dyDescent="0.2">
      <c r="A186" s="141" t="s">
        <v>326</v>
      </c>
      <c r="B186" s="141"/>
      <c r="C186" s="141" t="s">
        <v>327</v>
      </c>
      <c r="D186" s="142"/>
      <c r="E186" s="52">
        <f>'Pay App 14'!E186</f>
        <v>0</v>
      </c>
      <c r="F186" s="45"/>
      <c r="G186" s="65">
        <f>'Pay App 14'!G186+F186</f>
        <v>0</v>
      </c>
      <c r="H186" s="188">
        <f>'Pay App 14'!K186</f>
        <v>0</v>
      </c>
      <c r="I186" s="189"/>
      <c r="J186" s="55"/>
      <c r="K186" s="33">
        <f t="shared" si="4"/>
        <v>0</v>
      </c>
      <c r="L186" s="68">
        <f t="shared" si="7"/>
        <v>0</v>
      </c>
      <c r="M186" s="66">
        <f t="shared" si="5"/>
        <v>0</v>
      </c>
      <c r="N186" s="32">
        <f t="shared" si="6"/>
        <v>0</v>
      </c>
      <c r="O186" s="52">
        <f>'Pay App 14'!O186+'Pay App 14'!P186</f>
        <v>0</v>
      </c>
      <c r="P186" s="45"/>
      <c r="Q186" s="66">
        <f>'Pay App 14'!Q186+N186+P186</f>
        <v>0</v>
      </c>
    </row>
    <row r="187" spans="1:17" ht="21" customHeight="1" x14ac:dyDescent="0.2">
      <c r="A187" s="151" t="s">
        <v>328</v>
      </c>
      <c r="B187" s="151"/>
      <c r="C187" s="151" t="s">
        <v>329</v>
      </c>
      <c r="D187" s="152"/>
      <c r="E187" s="52">
        <f>'Pay App 14'!E187</f>
        <v>0</v>
      </c>
      <c r="F187" s="45"/>
      <c r="G187" s="65">
        <f>'Pay App 14'!G187+F187</f>
        <v>0</v>
      </c>
      <c r="H187" s="188">
        <f>'Pay App 14'!K187</f>
        <v>0</v>
      </c>
      <c r="I187" s="189"/>
      <c r="J187" s="55"/>
      <c r="K187" s="33">
        <f t="shared" si="4"/>
        <v>0</v>
      </c>
      <c r="L187" s="68">
        <f t="shared" si="7"/>
        <v>0</v>
      </c>
      <c r="M187" s="66">
        <f t="shared" si="5"/>
        <v>0</v>
      </c>
      <c r="N187" s="32">
        <f t="shared" si="6"/>
        <v>0</v>
      </c>
      <c r="O187" s="52">
        <f>'Pay App 14'!O187+'Pay App 14'!P187</f>
        <v>0</v>
      </c>
      <c r="P187" s="45"/>
      <c r="Q187" s="66">
        <f>'Pay App 14'!Q187+N187+P187</f>
        <v>0</v>
      </c>
    </row>
    <row r="188" spans="1:17" ht="21" customHeight="1" x14ac:dyDescent="0.2">
      <c r="A188" s="151" t="s">
        <v>330</v>
      </c>
      <c r="B188" s="151"/>
      <c r="C188" s="151" t="s">
        <v>331</v>
      </c>
      <c r="D188" s="152"/>
      <c r="E188" s="52">
        <f>'Pay App 14'!E188</f>
        <v>0</v>
      </c>
      <c r="F188" s="45"/>
      <c r="G188" s="65">
        <f>'Pay App 14'!G188+F188</f>
        <v>0</v>
      </c>
      <c r="H188" s="188">
        <f>'Pay App 14'!K188</f>
        <v>0</v>
      </c>
      <c r="I188" s="189"/>
      <c r="J188" s="55"/>
      <c r="K188" s="33">
        <f t="shared" si="4"/>
        <v>0</v>
      </c>
      <c r="L188" s="68">
        <f t="shared" si="7"/>
        <v>0</v>
      </c>
      <c r="M188" s="66">
        <f t="shared" si="5"/>
        <v>0</v>
      </c>
      <c r="N188" s="32">
        <f t="shared" si="6"/>
        <v>0</v>
      </c>
      <c r="O188" s="52">
        <f>'Pay App 14'!O188+'Pay App 14'!P188</f>
        <v>0</v>
      </c>
      <c r="P188" s="45"/>
      <c r="Q188" s="66">
        <f>'Pay App 14'!Q188+N188+P188</f>
        <v>0</v>
      </c>
    </row>
    <row r="189" spans="1:17" ht="21" customHeight="1" x14ac:dyDescent="0.2">
      <c r="A189" s="151" t="s">
        <v>332</v>
      </c>
      <c r="B189" s="151"/>
      <c r="C189" s="151" t="s">
        <v>333</v>
      </c>
      <c r="D189" s="152"/>
      <c r="E189" s="52">
        <f>'Pay App 14'!E189</f>
        <v>0</v>
      </c>
      <c r="F189" s="45"/>
      <c r="G189" s="65">
        <f>'Pay App 14'!G189+F189</f>
        <v>0</v>
      </c>
      <c r="H189" s="188">
        <f>'Pay App 14'!K189</f>
        <v>0</v>
      </c>
      <c r="I189" s="189"/>
      <c r="J189" s="55"/>
      <c r="K189" s="33">
        <f t="shared" si="4"/>
        <v>0</v>
      </c>
      <c r="L189" s="68">
        <f t="shared" si="7"/>
        <v>0</v>
      </c>
      <c r="M189" s="66">
        <f t="shared" si="5"/>
        <v>0</v>
      </c>
      <c r="N189" s="32">
        <f t="shared" si="6"/>
        <v>0</v>
      </c>
      <c r="O189" s="52">
        <f>'Pay App 14'!O189+'Pay App 14'!P189</f>
        <v>0</v>
      </c>
      <c r="P189" s="45"/>
      <c r="Q189" s="66">
        <f>'Pay App 14'!Q189+N189+P189</f>
        <v>0</v>
      </c>
    </row>
    <row r="190" spans="1:17" ht="21" customHeight="1" x14ac:dyDescent="0.2">
      <c r="A190" s="141" t="s">
        <v>334</v>
      </c>
      <c r="B190" s="141"/>
      <c r="C190" s="141" t="s">
        <v>335</v>
      </c>
      <c r="D190" s="142"/>
      <c r="E190" s="52">
        <f>'Pay App 14'!E190</f>
        <v>0</v>
      </c>
      <c r="F190" s="45"/>
      <c r="G190" s="65">
        <f>'Pay App 14'!G190+F190</f>
        <v>0</v>
      </c>
      <c r="H190" s="188">
        <f>'Pay App 14'!K190</f>
        <v>0</v>
      </c>
      <c r="I190" s="189"/>
      <c r="J190" s="55"/>
      <c r="K190" s="33">
        <f t="shared" si="4"/>
        <v>0</v>
      </c>
      <c r="L190" s="68">
        <f t="shared" si="7"/>
        <v>0</v>
      </c>
      <c r="M190" s="66">
        <f t="shared" si="5"/>
        <v>0</v>
      </c>
      <c r="N190" s="32">
        <f t="shared" si="6"/>
        <v>0</v>
      </c>
      <c r="O190" s="52">
        <f>'Pay App 14'!O190+'Pay App 14'!P190</f>
        <v>0</v>
      </c>
      <c r="P190" s="45"/>
      <c r="Q190" s="66">
        <f>'Pay App 14'!Q190+N190+P190</f>
        <v>0</v>
      </c>
    </row>
    <row r="191" spans="1:17" ht="21" customHeight="1" x14ac:dyDescent="0.2">
      <c r="A191" s="149" t="s">
        <v>336</v>
      </c>
      <c r="B191" s="149"/>
      <c r="C191" s="149" t="s">
        <v>337</v>
      </c>
      <c r="D191" s="150"/>
      <c r="E191" s="52">
        <f>'Pay App 14'!E191</f>
        <v>0</v>
      </c>
      <c r="F191" s="45"/>
      <c r="G191" s="65">
        <f>'Pay App 14'!G191+F191</f>
        <v>0</v>
      </c>
      <c r="H191" s="188">
        <f>'Pay App 14'!K191</f>
        <v>0</v>
      </c>
      <c r="I191" s="189"/>
      <c r="J191" s="55"/>
      <c r="K191" s="33">
        <f t="shared" si="4"/>
        <v>0</v>
      </c>
      <c r="L191" s="68">
        <f t="shared" si="7"/>
        <v>0</v>
      </c>
      <c r="M191" s="66">
        <f t="shared" si="5"/>
        <v>0</v>
      </c>
      <c r="N191" s="32">
        <f t="shared" si="6"/>
        <v>0</v>
      </c>
      <c r="O191" s="52">
        <f>'Pay App 14'!O191+'Pay App 14'!P191</f>
        <v>0</v>
      </c>
      <c r="P191" s="45"/>
      <c r="Q191" s="66">
        <f>'Pay App 14'!Q191+N191+P191</f>
        <v>0</v>
      </c>
    </row>
    <row r="192" spans="1:17" ht="21" customHeight="1" x14ac:dyDescent="0.2">
      <c r="A192" s="149" t="s">
        <v>338</v>
      </c>
      <c r="B192" s="149"/>
      <c r="C192" s="151" t="s">
        <v>339</v>
      </c>
      <c r="D192" s="152"/>
      <c r="E192" s="52">
        <f>'Pay App 14'!E192</f>
        <v>0</v>
      </c>
      <c r="F192" s="45"/>
      <c r="G192" s="65">
        <f>'Pay App 14'!G192+F192</f>
        <v>0</v>
      </c>
      <c r="H192" s="188">
        <f>'Pay App 14'!K192</f>
        <v>0</v>
      </c>
      <c r="I192" s="189"/>
      <c r="J192" s="55"/>
      <c r="K192" s="33">
        <f t="shared" si="4"/>
        <v>0</v>
      </c>
      <c r="L192" s="68">
        <f t="shared" si="7"/>
        <v>0</v>
      </c>
      <c r="M192" s="66">
        <f t="shared" si="5"/>
        <v>0</v>
      </c>
      <c r="N192" s="32">
        <f t="shared" si="6"/>
        <v>0</v>
      </c>
      <c r="O192" s="52">
        <f>'Pay App 14'!O192+'Pay App 14'!P192</f>
        <v>0</v>
      </c>
      <c r="P192" s="45"/>
      <c r="Q192" s="66">
        <f>'Pay App 14'!Q192+N192+P192</f>
        <v>0</v>
      </c>
    </row>
    <row r="193" spans="1:17" ht="21" customHeight="1" x14ac:dyDescent="0.2">
      <c r="A193" s="141" t="s">
        <v>340</v>
      </c>
      <c r="B193" s="141"/>
      <c r="C193" s="141" t="s">
        <v>341</v>
      </c>
      <c r="D193" s="142"/>
      <c r="E193" s="52">
        <f>'Pay App 14'!E193</f>
        <v>0</v>
      </c>
      <c r="F193" s="45"/>
      <c r="G193" s="65">
        <f>'Pay App 14'!G193+F193</f>
        <v>0</v>
      </c>
      <c r="H193" s="188">
        <f>'Pay App 14'!K193</f>
        <v>0</v>
      </c>
      <c r="I193" s="189"/>
      <c r="J193" s="55"/>
      <c r="K193" s="33">
        <f t="shared" si="4"/>
        <v>0</v>
      </c>
      <c r="L193" s="68">
        <f t="shared" si="7"/>
        <v>0</v>
      </c>
      <c r="M193" s="66">
        <f t="shared" si="5"/>
        <v>0</v>
      </c>
      <c r="N193" s="32">
        <f t="shared" si="6"/>
        <v>0</v>
      </c>
      <c r="O193" s="52">
        <f>'Pay App 14'!O193+'Pay App 14'!P193</f>
        <v>0</v>
      </c>
      <c r="P193" s="45"/>
      <c r="Q193" s="66">
        <f>'Pay App 14'!Q193+N193+P193</f>
        <v>0</v>
      </c>
    </row>
    <row r="194" spans="1:17" ht="21" customHeight="1" x14ac:dyDescent="0.2">
      <c r="A194" s="149" t="s">
        <v>342</v>
      </c>
      <c r="B194" s="149"/>
      <c r="C194" s="149" t="s">
        <v>343</v>
      </c>
      <c r="D194" s="150"/>
      <c r="E194" s="52">
        <f>'Pay App 14'!E194</f>
        <v>0</v>
      </c>
      <c r="F194" s="45"/>
      <c r="G194" s="65">
        <f>'Pay App 14'!G194+F194</f>
        <v>0</v>
      </c>
      <c r="H194" s="188">
        <f>'Pay App 14'!K194</f>
        <v>0</v>
      </c>
      <c r="I194" s="189"/>
      <c r="J194" s="55"/>
      <c r="K194" s="33">
        <f t="shared" si="4"/>
        <v>0</v>
      </c>
      <c r="L194" s="68">
        <f t="shared" si="7"/>
        <v>0</v>
      </c>
      <c r="M194" s="66">
        <f t="shared" si="5"/>
        <v>0</v>
      </c>
      <c r="N194" s="32">
        <f t="shared" si="6"/>
        <v>0</v>
      </c>
      <c r="O194" s="52">
        <f>'Pay App 14'!O194+'Pay App 14'!P194</f>
        <v>0</v>
      </c>
      <c r="P194" s="45"/>
      <c r="Q194" s="66">
        <f>'Pay App 14'!Q194+N194+P194</f>
        <v>0</v>
      </c>
    </row>
    <row r="195" spans="1:17" ht="21" customHeight="1" x14ac:dyDescent="0.2">
      <c r="A195" s="149" t="s">
        <v>344</v>
      </c>
      <c r="B195" s="149"/>
      <c r="C195" s="151" t="s">
        <v>345</v>
      </c>
      <c r="D195" s="152"/>
      <c r="E195" s="52">
        <f>'Pay App 14'!E195</f>
        <v>0</v>
      </c>
      <c r="F195" s="45"/>
      <c r="G195" s="65">
        <f>'Pay App 14'!G195+F195</f>
        <v>0</v>
      </c>
      <c r="H195" s="188">
        <f>'Pay App 14'!K195</f>
        <v>0</v>
      </c>
      <c r="I195" s="189"/>
      <c r="J195" s="55"/>
      <c r="K195" s="33">
        <f t="shared" si="4"/>
        <v>0</v>
      </c>
      <c r="L195" s="68">
        <f t="shared" si="7"/>
        <v>0</v>
      </c>
      <c r="M195" s="66">
        <f t="shared" si="5"/>
        <v>0</v>
      </c>
      <c r="N195" s="32">
        <f t="shared" si="6"/>
        <v>0</v>
      </c>
      <c r="O195" s="52">
        <f>'Pay App 14'!O195+'Pay App 14'!P195</f>
        <v>0</v>
      </c>
      <c r="P195" s="45"/>
      <c r="Q195" s="66">
        <f>'Pay App 14'!Q195+N195+P195</f>
        <v>0</v>
      </c>
    </row>
    <row r="196" spans="1:17" ht="21" customHeight="1" x14ac:dyDescent="0.2">
      <c r="A196" s="149" t="s">
        <v>346</v>
      </c>
      <c r="B196" s="149"/>
      <c r="C196" s="149" t="s">
        <v>347</v>
      </c>
      <c r="D196" s="150"/>
      <c r="E196" s="52">
        <f>'Pay App 14'!E196</f>
        <v>0</v>
      </c>
      <c r="F196" s="45"/>
      <c r="G196" s="65">
        <f>'Pay App 14'!G196+F196</f>
        <v>0</v>
      </c>
      <c r="H196" s="188">
        <f>'Pay App 14'!K196</f>
        <v>0</v>
      </c>
      <c r="I196" s="189"/>
      <c r="J196" s="55"/>
      <c r="K196" s="33">
        <f t="shared" si="4"/>
        <v>0</v>
      </c>
      <c r="L196" s="68">
        <f t="shared" si="7"/>
        <v>0</v>
      </c>
      <c r="M196" s="66">
        <f t="shared" si="5"/>
        <v>0</v>
      </c>
      <c r="N196" s="32">
        <f t="shared" si="6"/>
        <v>0</v>
      </c>
      <c r="O196" s="52">
        <f>'Pay App 14'!O196+'Pay App 14'!P196</f>
        <v>0</v>
      </c>
      <c r="P196" s="45"/>
      <c r="Q196" s="66">
        <f>'Pay App 14'!Q196+N196+P196</f>
        <v>0</v>
      </c>
    </row>
    <row r="197" spans="1:17" ht="21" customHeight="1" x14ac:dyDescent="0.2">
      <c r="A197" s="149" t="s">
        <v>348</v>
      </c>
      <c r="B197" s="149"/>
      <c r="C197" s="149" t="s">
        <v>349</v>
      </c>
      <c r="D197" s="150"/>
      <c r="E197" s="52">
        <f>'Pay App 14'!E197</f>
        <v>0</v>
      </c>
      <c r="F197" s="45"/>
      <c r="G197" s="65">
        <f>'Pay App 14'!G197+F197</f>
        <v>0</v>
      </c>
      <c r="H197" s="188">
        <f>'Pay App 14'!K197</f>
        <v>0</v>
      </c>
      <c r="I197" s="189"/>
      <c r="J197" s="55"/>
      <c r="K197" s="33">
        <f t="shared" si="4"/>
        <v>0</v>
      </c>
      <c r="L197" s="68">
        <f t="shared" si="7"/>
        <v>0</v>
      </c>
      <c r="M197" s="66">
        <f t="shared" si="5"/>
        <v>0</v>
      </c>
      <c r="N197" s="32">
        <f t="shared" si="6"/>
        <v>0</v>
      </c>
      <c r="O197" s="52">
        <f>'Pay App 14'!O197+'Pay App 14'!P197</f>
        <v>0</v>
      </c>
      <c r="P197" s="45"/>
      <c r="Q197" s="66">
        <f>'Pay App 14'!Q197+N197+P197</f>
        <v>0</v>
      </c>
    </row>
    <row r="198" spans="1:17" ht="21" customHeight="1" x14ac:dyDescent="0.2">
      <c r="A198" s="149" t="s">
        <v>350</v>
      </c>
      <c r="B198" s="149"/>
      <c r="C198" s="151" t="s">
        <v>305</v>
      </c>
      <c r="D198" s="152"/>
      <c r="E198" s="52">
        <f>'Pay App 14'!E198</f>
        <v>0</v>
      </c>
      <c r="F198" s="45"/>
      <c r="G198" s="65">
        <f>'Pay App 14'!G198+F198</f>
        <v>0</v>
      </c>
      <c r="H198" s="188">
        <f>'Pay App 14'!K198</f>
        <v>0</v>
      </c>
      <c r="I198" s="189"/>
      <c r="J198" s="55"/>
      <c r="K198" s="33">
        <f t="shared" si="4"/>
        <v>0</v>
      </c>
      <c r="L198" s="68">
        <f t="shared" si="7"/>
        <v>0</v>
      </c>
      <c r="M198" s="66">
        <f t="shared" si="5"/>
        <v>0</v>
      </c>
      <c r="N198" s="32">
        <f t="shared" si="6"/>
        <v>0</v>
      </c>
      <c r="O198" s="52">
        <f>'Pay App 14'!O198+'Pay App 14'!P198</f>
        <v>0</v>
      </c>
      <c r="P198" s="45"/>
      <c r="Q198" s="66">
        <f>'Pay App 14'!Q198+N198+P198</f>
        <v>0</v>
      </c>
    </row>
    <row r="199" spans="1:17" ht="21" customHeight="1" x14ac:dyDescent="0.2">
      <c r="A199" s="141" t="s">
        <v>351</v>
      </c>
      <c r="B199" s="141"/>
      <c r="C199" s="141" t="s">
        <v>352</v>
      </c>
      <c r="D199" s="142"/>
      <c r="E199" s="52">
        <f>'Pay App 14'!E199</f>
        <v>0</v>
      </c>
      <c r="F199" s="45"/>
      <c r="G199" s="65">
        <f>'Pay App 14'!G199+F199</f>
        <v>0</v>
      </c>
      <c r="H199" s="188">
        <f>'Pay App 14'!K199</f>
        <v>0</v>
      </c>
      <c r="I199" s="189"/>
      <c r="J199" s="55"/>
      <c r="K199" s="33">
        <f t="shared" si="4"/>
        <v>0</v>
      </c>
      <c r="L199" s="68">
        <f t="shared" si="7"/>
        <v>0</v>
      </c>
      <c r="M199" s="66">
        <f t="shared" si="5"/>
        <v>0</v>
      </c>
      <c r="N199" s="32">
        <f t="shared" si="6"/>
        <v>0</v>
      </c>
      <c r="O199" s="52">
        <f>'Pay App 14'!O199+'Pay App 14'!P199</f>
        <v>0</v>
      </c>
      <c r="P199" s="45"/>
      <c r="Q199" s="66">
        <f>'Pay App 14'!Q199+N199+P199</f>
        <v>0</v>
      </c>
    </row>
    <row r="200" spans="1:17" ht="21" customHeight="1" x14ac:dyDescent="0.2">
      <c r="A200" s="149" t="s">
        <v>353</v>
      </c>
      <c r="B200" s="149"/>
      <c r="C200" s="149" t="s">
        <v>354</v>
      </c>
      <c r="D200" s="150"/>
      <c r="E200" s="52">
        <f>'Pay App 14'!E200</f>
        <v>0</v>
      </c>
      <c r="F200" s="45"/>
      <c r="G200" s="65">
        <f>'Pay App 14'!G200+F200</f>
        <v>0</v>
      </c>
      <c r="H200" s="188">
        <f>'Pay App 14'!K200</f>
        <v>0</v>
      </c>
      <c r="I200" s="189"/>
      <c r="J200" s="55"/>
      <c r="K200" s="33">
        <f t="shared" si="4"/>
        <v>0</v>
      </c>
      <c r="L200" s="68">
        <f t="shared" si="7"/>
        <v>0</v>
      </c>
      <c r="M200" s="66">
        <f t="shared" si="5"/>
        <v>0</v>
      </c>
      <c r="N200" s="32">
        <f t="shared" si="6"/>
        <v>0</v>
      </c>
      <c r="O200" s="52">
        <f>'Pay App 14'!O200+'Pay App 14'!P200</f>
        <v>0</v>
      </c>
      <c r="P200" s="45"/>
      <c r="Q200" s="66">
        <f>'Pay App 14'!Q200+N200+P200</f>
        <v>0</v>
      </c>
    </row>
    <row r="201" spans="1:17" ht="21" customHeight="1" x14ac:dyDescent="0.2">
      <c r="A201" s="149" t="s">
        <v>355</v>
      </c>
      <c r="B201" s="149"/>
      <c r="C201" s="149" t="s">
        <v>356</v>
      </c>
      <c r="D201" s="150"/>
      <c r="E201" s="52">
        <f>'Pay App 14'!E201</f>
        <v>0</v>
      </c>
      <c r="F201" s="45"/>
      <c r="G201" s="65">
        <f>'Pay App 14'!G201+F201</f>
        <v>0</v>
      </c>
      <c r="H201" s="188">
        <f>'Pay App 14'!K201</f>
        <v>0</v>
      </c>
      <c r="I201" s="189"/>
      <c r="J201" s="55"/>
      <c r="K201" s="33">
        <f t="shared" si="4"/>
        <v>0</v>
      </c>
      <c r="L201" s="68">
        <f t="shared" si="7"/>
        <v>0</v>
      </c>
      <c r="M201" s="66">
        <f t="shared" si="5"/>
        <v>0</v>
      </c>
      <c r="N201" s="32">
        <f t="shared" si="6"/>
        <v>0</v>
      </c>
      <c r="O201" s="52">
        <f>'Pay App 14'!O201+'Pay App 14'!P201</f>
        <v>0</v>
      </c>
      <c r="P201" s="45"/>
      <c r="Q201" s="66">
        <f>'Pay App 14'!Q201+N201+P201</f>
        <v>0</v>
      </c>
    </row>
    <row r="202" spans="1:17" ht="21" customHeight="1" x14ac:dyDescent="0.2">
      <c r="A202" s="149" t="s">
        <v>357</v>
      </c>
      <c r="B202" s="149"/>
      <c r="C202" s="151" t="s">
        <v>358</v>
      </c>
      <c r="D202" s="152"/>
      <c r="E202" s="52">
        <f>'Pay App 14'!E202</f>
        <v>0</v>
      </c>
      <c r="F202" s="45"/>
      <c r="G202" s="65">
        <f>'Pay App 14'!G202+F202</f>
        <v>0</v>
      </c>
      <c r="H202" s="188">
        <f>'Pay App 14'!K202</f>
        <v>0</v>
      </c>
      <c r="I202" s="189"/>
      <c r="J202" s="55"/>
      <c r="K202" s="33">
        <f t="shared" si="4"/>
        <v>0</v>
      </c>
      <c r="L202" s="68">
        <f t="shared" si="7"/>
        <v>0</v>
      </c>
      <c r="M202" s="66">
        <f t="shared" si="5"/>
        <v>0</v>
      </c>
      <c r="N202" s="32">
        <f t="shared" si="6"/>
        <v>0</v>
      </c>
      <c r="O202" s="52">
        <f>'Pay App 14'!O202+'Pay App 14'!P202</f>
        <v>0</v>
      </c>
      <c r="P202" s="45"/>
      <c r="Q202" s="66">
        <f>'Pay App 14'!Q202+N202+P202</f>
        <v>0</v>
      </c>
    </row>
    <row r="203" spans="1:17" ht="21" customHeight="1" x14ac:dyDescent="0.2">
      <c r="A203" s="149" t="s">
        <v>359</v>
      </c>
      <c r="B203" s="149"/>
      <c r="C203" s="151" t="s">
        <v>360</v>
      </c>
      <c r="D203" s="152"/>
      <c r="E203" s="52">
        <f>'Pay App 14'!E203</f>
        <v>0</v>
      </c>
      <c r="F203" s="45"/>
      <c r="G203" s="65">
        <f>'Pay App 14'!G203+F203</f>
        <v>0</v>
      </c>
      <c r="H203" s="188">
        <f>'Pay App 14'!K203</f>
        <v>0</v>
      </c>
      <c r="I203" s="189"/>
      <c r="J203" s="55"/>
      <c r="K203" s="33">
        <f t="shared" si="4"/>
        <v>0</v>
      </c>
      <c r="L203" s="68">
        <f t="shared" si="7"/>
        <v>0</v>
      </c>
      <c r="M203" s="66">
        <f t="shared" si="5"/>
        <v>0</v>
      </c>
      <c r="N203" s="32">
        <f t="shared" si="6"/>
        <v>0</v>
      </c>
      <c r="O203" s="52">
        <f>'Pay App 14'!O203+'Pay App 14'!P203</f>
        <v>0</v>
      </c>
      <c r="P203" s="45"/>
      <c r="Q203" s="66">
        <f>'Pay App 14'!Q203+N203+P203</f>
        <v>0</v>
      </c>
    </row>
    <row r="204" spans="1:17" ht="21" customHeight="1" x14ac:dyDescent="0.2">
      <c r="A204" s="149" t="s">
        <v>361</v>
      </c>
      <c r="B204" s="149"/>
      <c r="C204" s="149" t="s">
        <v>362</v>
      </c>
      <c r="D204" s="150"/>
      <c r="E204" s="52">
        <f>'Pay App 14'!E204</f>
        <v>0</v>
      </c>
      <c r="F204" s="45"/>
      <c r="G204" s="65">
        <f>'Pay App 14'!G204+F204</f>
        <v>0</v>
      </c>
      <c r="H204" s="188">
        <f>'Pay App 14'!K204</f>
        <v>0</v>
      </c>
      <c r="I204" s="189"/>
      <c r="J204" s="55"/>
      <c r="K204" s="33">
        <f t="shared" si="4"/>
        <v>0</v>
      </c>
      <c r="L204" s="68">
        <f t="shared" si="7"/>
        <v>0</v>
      </c>
      <c r="M204" s="66">
        <f t="shared" si="5"/>
        <v>0</v>
      </c>
      <c r="N204" s="32">
        <f t="shared" si="6"/>
        <v>0</v>
      </c>
      <c r="O204" s="52">
        <f>'Pay App 14'!O204+'Pay App 14'!P204</f>
        <v>0</v>
      </c>
      <c r="P204" s="45"/>
      <c r="Q204" s="66">
        <f>'Pay App 14'!Q204+N204+P204</f>
        <v>0</v>
      </c>
    </row>
    <row r="205" spans="1:17" ht="21" customHeight="1" x14ac:dyDescent="0.2">
      <c r="A205" s="149" t="s">
        <v>363</v>
      </c>
      <c r="B205" s="149"/>
      <c r="C205" s="151" t="s">
        <v>364</v>
      </c>
      <c r="D205" s="152"/>
      <c r="E205" s="52">
        <f>'Pay App 14'!E205</f>
        <v>0</v>
      </c>
      <c r="F205" s="45"/>
      <c r="G205" s="65">
        <f>'Pay App 14'!G205+F205</f>
        <v>0</v>
      </c>
      <c r="H205" s="188">
        <f>'Pay App 14'!K205</f>
        <v>0</v>
      </c>
      <c r="I205" s="189"/>
      <c r="J205" s="55"/>
      <c r="K205" s="33">
        <f t="shared" si="4"/>
        <v>0</v>
      </c>
      <c r="L205" s="68">
        <f t="shared" si="7"/>
        <v>0</v>
      </c>
      <c r="M205" s="66">
        <f t="shared" si="5"/>
        <v>0</v>
      </c>
      <c r="N205" s="32">
        <f t="shared" si="6"/>
        <v>0</v>
      </c>
      <c r="O205" s="52">
        <f>'Pay App 14'!O205+'Pay App 14'!P205</f>
        <v>0</v>
      </c>
      <c r="P205" s="45"/>
      <c r="Q205" s="66">
        <f>'Pay App 14'!Q205+N205+P205</f>
        <v>0</v>
      </c>
    </row>
    <row r="206" spans="1:17" ht="21" customHeight="1" x14ac:dyDescent="0.2">
      <c r="A206" s="141" t="s">
        <v>365</v>
      </c>
      <c r="B206" s="141"/>
      <c r="C206" s="141" t="s">
        <v>366</v>
      </c>
      <c r="D206" s="142"/>
      <c r="E206" s="52">
        <f>'Pay App 14'!E206</f>
        <v>0</v>
      </c>
      <c r="F206" s="45"/>
      <c r="G206" s="65">
        <f>'Pay App 14'!G206+F206</f>
        <v>0</v>
      </c>
      <c r="H206" s="188">
        <f>'Pay App 14'!K206</f>
        <v>0</v>
      </c>
      <c r="I206" s="189"/>
      <c r="J206" s="55"/>
      <c r="K206" s="33">
        <f t="shared" si="4"/>
        <v>0</v>
      </c>
      <c r="L206" s="68">
        <f t="shared" si="7"/>
        <v>0</v>
      </c>
      <c r="M206" s="66">
        <f t="shared" si="5"/>
        <v>0</v>
      </c>
      <c r="N206" s="32">
        <f t="shared" si="6"/>
        <v>0</v>
      </c>
      <c r="O206" s="52">
        <f>'Pay App 14'!O206+'Pay App 14'!P206</f>
        <v>0</v>
      </c>
      <c r="P206" s="45"/>
      <c r="Q206" s="66">
        <f>'Pay App 14'!Q206+N206+P206</f>
        <v>0</v>
      </c>
    </row>
    <row r="207" spans="1:17" ht="21" customHeight="1" x14ac:dyDescent="0.2">
      <c r="A207" s="149" t="s">
        <v>367</v>
      </c>
      <c r="B207" s="149"/>
      <c r="C207" s="149" t="s">
        <v>368</v>
      </c>
      <c r="D207" s="150"/>
      <c r="E207" s="52">
        <f>'Pay App 14'!E207</f>
        <v>0</v>
      </c>
      <c r="F207" s="45"/>
      <c r="G207" s="65">
        <f>'Pay App 14'!G207+F207</f>
        <v>0</v>
      </c>
      <c r="H207" s="188">
        <f>'Pay App 14'!K207</f>
        <v>0</v>
      </c>
      <c r="I207" s="189"/>
      <c r="J207" s="55"/>
      <c r="K207" s="33">
        <f t="shared" si="4"/>
        <v>0</v>
      </c>
      <c r="L207" s="68">
        <f t="shared" si="7"/>
        <v>0</v>
      </c>
      <c r="M207" s="66">
        <f t="shared" si="5"/>
        <v>0</v>
      </c>
      <c r="N207" s="32">
        <f t="shared" si="6"/>
        <v>0</v>
      </c>
      <c r="O207" s="52">
        <f>'Pay App 14'!O207+'Pay App 14'!P207</f>
        <v>0</v>
      </c>
      <c r="P207" s="45"/>
      <c r="Q207" s="66">
        <f>'Pay App 14'!Q207+N207+P207</f>
        <v>0</v>
      </c>
    </row>
    <row r="208" spans="1:17" ht="21" customHeight="1" x14ac:dyDescent="0.2">
      <c r="A208" s="141" t="s">
        <v>369</v>
      </c>
      <c r="B208" s="141"/>
      <c r="C208" s="141" t="s">
        <v>370</v>
      </c>
      <c r="D208" s="142"/>
      <c r="E208" s="52">
        <f>'Pay App 14'!E208</f>
        <v>0</v>
      </c>
      <c r="F208" s="45"/>
      <c r="G208" s="65">
        <f>'Pay App 14'!G208+F208</f>
        <v>0</v>
      </c>
      <c r="H208" s="188">
        <f>'Pay App 14'!K208</f>
        <v>0</v>
      </c>
      <c r="I208" s="189"/>
      <c r="J208" s="55"/>
      <c r="K208" s="33">
        <f t="shared" si="4"/>
        <v>0</v>
      </c>
      <c r="L208" s="68">
        <f t="shared" si="7"/>
        <v>0</v>
      </c>
      <c r="M208" s="66">
        <f t="shared" si="5"/>
        <v>0</v>
      </c>
      <c r="N208" s="32">
        <f t="shared" si="6"/>
        <v>0</v>
      </c>
      <c r="O208" s="52">
        <f>'Pay App 14'!O208+'Pay App 14'!P208</f>
        <v>0</v>
      </c>
      <c r="P208" s="45"/>
      <c r="Q208" s="66">
        <f>'Pay App 14'!Q208+N208+P208</f>
        <v>0</v>
      </c>
    </row>
    <row r="209" spans="1:17" ht="21" customHeight="1" x14ac:dyDescent="0.2">
      <c r="A209" s="149" t="s">
        <v>371</v>
      </c>
      <c r="B209" s="149"/>
      <c r="C209" s="149" t="s">
        <v>372</v>
      </c>
      <c r="D209" s="150"/>
      <c r="E209" s="52">
        <f>'Pay App 14'!E209</f>
        <v>0</v>
      </c>
      <c r="F209" s="45"/>
      <c r="G209" s="65">
        <f>'Pay App 14'!G209+F209</f>
        <v>0</v>
      </c>
      <c r="H209" s="188">
        <f>'Pay App 14'!K209</f>
        <v>0</v>
      </c>
      <c r="I209" s="189"/>
      <c r="J209" s="55"/>
      <c r="K209" s="33">
        <f t="shared" si="4"/>
        <v>0</v>
      </c>
      <c r="L209" s="68">
        <f t="shared" si="7"/>
        <v>0</v>
      </c>
      <c r="M209" s="66">
        <f t="shared" si="5"/>
        <v>0</v>
      </c>
      <c r="N209" s="32">
        <f t="shared" si="6"/>
        <v>0</v>
      </c>
      <c r="O209" s="52">
        <f>'Pay App 14'!O209+'Pay App 14'!P209</f>
        <v>0</v>
      </c>
      <c r="P209" s="45"/>
      <c r="Q209" s="66">
        <f>'Pay App 14'!Q209+N209+P209</f>
        <v>0</v>
      </c>
    </row>
    <row r="210" spans="1:17" ht="21" customHeight="1" x14ac:dyDescent="0.2">
      <c r="A210" s="149" t="s">
        <v>373</v>
      </c>
      <c r="B210" s="149"/>
      <c r="C210" s="151" t="s">
        <v>374</v>
      </c>
      <c r="D210" s="152"/>
      <c r="E210" s="52">
        <f>'Pay App 14'!E210</f>
        <v>0</v>
      </c>
      <c r="F210" s="45"/>
      <c r="G210" s="65">
        <f>'Pay App 14'!G210+F210</f>
        <v>0</v>
      </c>
      <c r="H210" s="188">
        <f>'Pay App 14'!K210</f>
        <v>0</v>
      </c>
      <c r="I210" s="189"/>
      <c r="J210" s="55"/>
      <c r="K210" s="33">
        <f t="shared" si="4"/>
        <v>0</v>
      </c>
      <c r="L210" s="68">
        <f t="shared" si="7"/>
        <v>0</v>
      </c>
      <c r="M210" s="66">
        <f t="shared" si="5"/>
        <v>0</v>
      </c>
      <c r="N210" s="32">
        <f t="shared" si="6"/>
        <v>0</v>
      </c>
      <c r="O210" s="52">
        <f>'Pay App 14'!O210+'Pay App 14'!P210</f>
        <v>0</v>
      </c>
      <c r="P210" s="45"/>
      <c r="Q210" s="66">
        <f>'Pay App 14'!Q210+N210+P210</f>
        <v>0</v>
      </c>
    </row>
    <row r="211" spans="1:17" ht="21" customHeight="1" x14ac:dyDescent="0.2">
      <c r="A211" s="149" t="s">
        <v>375</v>
      </c>
      <c r="B211" s="149"/>
      <c r="C211" s="149" t="s">
        <v>376</v>
      </c>
      <c r="D211" s="150"/>
      <c r="E211" s="52">
        <f>'Pay App 14'!E211</f>
        <v>0</v>
      </c>
      <c r="F211" s="45"/>
      <c r="G211" s="65">
        <f>'Pay App 14'!G211+F211</f>
        <v>0</v>
      </c>
      <c r="H211" s="188">
        <f>'Pay App 14'!K211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14'!O211+'Pay App 14'!P211</f>
        <v>0</v>
      </c>
      <c r="P211" s="45"/>
      <c r="Q211" s="66">
        <f>'Pay App 14'!Q211+N211+P211</f>
        <v>0</v>
      </c>
    </row>
    <row r="212" spans="1:17" ht="21" customHeight="1" x14ac:dyDescent="0.2">
      <c r="A212" s="149" t="s">
        <v>377</v>
      </c>
      <c r="B212" s="149"/>
      <c r="C212" s="151" t="s">
        <v>378</v>
      </c>
      <c r="D212" s="152"/>
      <c r="E212" s="52">
        <f>'Pay App 14'!E212</f>
        <v>0</v>
      </c>
      <c r="F212" s="45"/>
      <c r="G212" s="65">
        <f>'Pay App 14'!G212+F212</f>
        <v>0</v>
      </c>
      <c r="H212" s="188">
        <f>'Pay App 14'!K212</f>
        <v>0</v>
      </c>
      <c r="I212" s="189"/>
      <c r="J212" s="55"/>
      <c r="K212" s="33">
        <f t="shared" si="8"/>
        <v>0</v>
      </c>
      <c r="L212" s="68">
        <f t="shared" ref="L212:L241" si="11">IF(ISERROR(K212/G212),0,K212/G212)</f>
        <v>0</v>
      </c>
      <c r="M212" s="66">
        <f t="shared" si="9"/>
        <v>0</v>
      </c>
      <c r="N212" s="32">
        <f t="shared" si="10"/>
        <v>0</v>
      </c>
      <c r="O212" s="52">
        <f>'Pay App 14'!O212+'Pay App 14'!P212</f>
        <v>0</v>
      </c>
      <c r="P212" s="45"/>
      <c r="Q212" s="66">
        <f>'Pay App 14'!Q212+N212+P212</f>
        <v>0</v>
      </c>
    </row>
    <row r="213" spans="1:17" ht="21" customHeight="1" x14ac:dyDescent="0.2">
      <c r="A213" s="141" t="s">
        <v>379</v>
      </c>
      <c r="B213" s="141"/>
      <c r="C213" s="141" t="s">
        <v>380</v>
      </c>
      <c r="D213" s="142"/>
      <c r="E213" s="52">
        <f>'Pay App 14'!E213</f>
        <v>0</v>
      </c>
      <c r="F213" s="45"/>
      <c r="G213" s="65">
        <f>'Pay App 14'!G213+F213</f>
        <v>0</v>
      </c>
      <c r="H213" s="188">
        <f>'Pay App 14'!K213</f>
        <v>0</v>
      </c>
      <c r="I213" s="189"/>
      <c r="J213" s="55"/>
      <c r="K213" s="33">
        <f t="shared" si="8"/>
        <v>0</v>
      </c>
      <c r="L213" s="68">
        <f t="shared" si="11"/>
        <v>0</v>
      </c>
      <c r="M213" s="66">
        <f t="shared" si="9"/>
        <v>0</v>
      </c>
      <c r="N213" s="32">
        <f t="shared" si="10"/>
        <v>0</v>
      </c>
      <c r="O213" s="52">
        <f>'Pay App 14'!O213+'Pay App 14'!P213</f>
        <v>0</v>
      </c>
      <c r="P213" s="45"/>
      <c r="Q213" s="66">
        <f>'Pay App 14'!Q213+N213+P213</f>
        <v>0</v>
      </c>
    </row>
    <row r="214" spans="1:17" ht="21" customHeight="1" x14ac:dyDescent="0.2">
      <c r="A214" s="149" t="s">
        <v>381</v>
      </c>
      <c r="B214" s="149"/>
      <c r="C214" s="151" t="s">
        <v>382</v>
      </c>
      <c r="D214" s="152"/>
      <c r="E214" s="52">
        <f>'Pay App 14'!E214</f>
        <v>0</v>
      </c>
      <c r="F214" s="45"/>
      <c r="G214" s="65">
        <f>'Pay App 14'!G214+F214</f>
        <v>0</v>
      </c>
      <c r="H214" s="188">
        <f>'Pay App 14'!K214</f>
        <v>0</v>
      </c>
      <c r="I214" s="189"/>
      <c r="J214" s="55"/>
      <c r="K214" s="33">
        <f t="shared" si="8"/>
        <v>0</v>
      </c>
      <c r="L214" s="68">
        <f t="shared" si="11"/>
        <v>0</v>
      </c>
      <c r="M214" s="66">
        <f t="shared" si="9"/>
        <v>0</v>
      </c>
      <c r="N214" s="32">
        <f t="shared" si="10"/>
        <v>0</v>
      </c>
      <c r="O214" s="52">
        <f>'Pay App 14'!O214+'Pay App 14'!P214</f>
        <v>0</v>
      </c>
      <c r="P214" s="45"/>
      <c r="Q214" s="66">
        <f>'Pay App 14'!Q214+N214+P214</f>
        <v>0</v>
      </c>
    </row>
    <row r="215" spans="1:17" ht="21" customHeight="1" x14ac:dyDescent="0.2">
      <c r="A215" s="149" t="s">
        <v>383</v>
      </c>
      <c r="B215" s="149"/>
      <c r="C215" s="149" t="s">
        <v>384</v>
      </c>
      <c r="D215" s="150"/>
      <c r="E215" s="52">
        <f>'Pay App 14'!E215</f>
        <v>0</v>
      </c>
      <c r="F215" s="45"/>
      <c r="G215" s="65">
        <f>'Pay App 14'!G215+F215</f>
        <v>0</v>
      </c>
      <c r="H215" s="188">
        <f>'Pay App 14'!K215</f>
        <v>0</v>
      </c>
      <c r="I215" s="189"/>
      <c r="J215" s="55"/>
      <c r="K215" s="33">
        <f t="shared" si="8"/>
        <v>0</v>
      </c>
      <c r="L215" s="68">
        <f t="shared" si="11"/>
        <v>0</v>
      </c>
      <c r="M215" s="66">
        <f t="shared" si="9"/>
        <v>0</v>
      </c>
      <c r="N215" s="32">
        <f t="shared" si="10"/>
        <v>0</v>
      </c>
      <c r="O215" s="52">
        <f>'Pay App 14'!O215+'Pay App 14'!P215</f>
        <v>0</v>
      </c>
      <c r="P215" s="45"/>
      <c r="Q215" s="66">
        <f>'Pay App 14'!Q215+N215+P215</f>
        <v>0</v>
      </c>
    </row>
    <row r="216" spans="1:17" ht="21" customHeight="1" x14ac:dyDescent="0.2">
      <c r="A216" s="149" t="s">
        <v>385</v>
      </c>
      <c r="B216" s="149"/>
      <c r="C216" s="149" t="s">
        <v>386</v>
      </c>
      <c r="D216" s="150"/>
      <c r="E216" s="52">
        <f>'Pay App 14'!E216</f>
        <v>0</v>
      </c>
      <c r="F216" s="45"/>
      <c r="G216" s="65">
        <f>'Pay App 14'!G216+F216</f>
        <v>0</v>
      </c>
      <c r="H216" s="188">
        <f>'Pay App 14'!K216</f>
        <v>0</v>
      </c>
      <c r="I216" s="189"/>
      <c r="J216" s="55"/>
      <c r="K216" s="33">
        <f t="shared" si="8"/>
        <v>0</v>
      </c>
      <c r="L216" s="68">
        <f t="shared" si="11"/>
        <v>0</v>
      </c>
      <c r="M216" s="66">
        <f t="shared" si="9"/>
        <v>0</v>
      </c>
      <c r="N216" s="32">
        <f t="shared" si="10"/>
        <v>0</v>
      </c>
      <c r="O216" s="52">
        <f>'Pay App 14'!O216+'Pay App 14'!P216</f>
        <v>0</v>
      </c>
      <c r="P216" s="45"/>
      <c r="Q216" s="66">
        <f>'Pay App 14'!Q216+N216+P216</f>
        <v>0</v>
      </c>
    </row>
    <row r="217" spans="1:17" ht="21" customHeight="1" x14ac:dyDescent="0.2">
      <c r="A217" s="149" t="s">
        <v>387</v>
      </c>
      <c r="B217" s="149"/>
      <c r="C217" s="149" t="s">
        <v>388</v>
      </c>
      <c r="D217" s="150"/>
      <c r="E217" s="52">
        <f>'Pay App 14'!E217</f>
        <v>0</v>
      </c>
      <c r="F217" s="45"/>
      <c r="G217" s="65">
        <f>'Pay App 14'!G217+F217</f>
        <v>0</v>
      </c>
      <c r="H217" s="188">
        <f>'Pay App 14'!K217</f>
        <v>0</v>
      </c>
      <c r="I217" s="189"/>
      <c r="J217" s="55"/>
      <c r="K217" s="33">
        <f t="shared" si="8"/>
        <v>0</v>
      </c>
      <c r="L217" s="68">
        <f t="shared" si="11"/>
        <v>0</v>
      </c>
      <c r="M217" s="66">
        <f>G217-K217</f>
        <v>0</v>
      </c>
      <c r="N217" s="32">
        <f t="shared" si="10"/>
        <v>0</v>
      </c>
      <c r="O217" s="52">
        <f>'Pay App 14'!O217+'Pay App 14'!P217</f>
        <v>0</v>
      </c>
      <c r="P217" s="45"/>
      <c r="Q217" s="66">
        <f>'Pay App 14'!Q217+N217+P217</f>
        <v>0</v>
      </c>
    </row>
    <row r="218" spans="1:17" ht="21" customHeight="1" x14ac:dyDescent="0.2">
      <c r="A218" s="149" t="s">
        <v>389</v>
      </c>
      <c r="B218" s="149"/>
      <c r="C218" s="151" t="s">
        <v>390</v>
      </c>
      <c r="D218" s="152"/>
      <c r="E218" s="52">
        <f>'Pay App 14'!E218</f>
        <v>0</v>
      </c>
      <c r="F218" s="45"/>
      <c r="G218" s="65">
        <f>'Pay App 14'!G218+F218</f>
        <v>0</v>
      </c>
      <c r="H218" s="188">
        <f>'Pay App 14'!K218</f>
        <v>0</v>
      </c>
      <c r="I218" s="189"/>
      <c r="J218" s="55"/>
      <c r="K218" s="33">
        <f t="shared" si="8"/>
        <v>0</v>
      </c>
      <c r="L218" s="68">
        <f t="shared" si="11"/>
        <v>0</v>
      </c>
      <c r="M218" s="66">
        <f t="shared" si="9"/>
        <v>0</v>
      </c>
      <c r="N218" s="32">
        <f t="shared" si="10"/>
        <v>0</v>
      </c>
      <c r="O218" s="52">
        <f>'Pay App 14'!O218+'Pay App 14'!P218</f>
        <v>0</v>
      </c>
      <c r="P218" s="45"/>
      <c r="Q218" s="66">
        <f>'Pay App 14'!Q218+N218+P218</f>
        <v>0</v>
      </c>
    </row>
    <row r="219" spans="1:17" ht="21" customHeight="1" x14ac:dyDescent="0.2">
      <c r="A219" s="141" t="s">
        <v>391</v>
      </c>
      <c r="B219" s="141"/>
      <c r="C219" s="141" t="s">
        <v>392</v>
      </c>
      <c r="D219" s="142"/>
      <c r="E219" s="52">
        <f>'Pay App 14'!E219</f>
        <v>0</v>
      </c>
      <c r="F219" s="45"/>
      <c r="G219" s="65">
        <f>'Pay App 14'!G219+F219</f>
        <v>0</v>
      </c>
      <c r="H219" s="188">
        <f>'Pay App 14'!K219</f>
        <v>0</v>
      </c>
      <c r="I219" s="189"/>
      <c r="J219" s="55"/>
      <c r="K219" s="33">
        <f t="shared" si="8"/>
        <v>0</v>
      </c>
      <c r="L219" s="68">
        <f t="shared" si="11"/>
        <v>0</v>
      </c>
      <c r="M219" s="66">
        <f t="shared" si="9"/>
        <v>0</v>
      </c>
      <c r="N219" s="32">
        <f t="shared" si="10"/>
        <v>0</v>
      </c>
      <c r="O219" s="52">
        <f>'Pay App 14'!O219+'Pay App 14'!P219</f>
        <v>0</v>
      </c>
      <c r="P219" s="45"/>
      <c r="Q219" s="66">
        <f>'Pay App 14'!Q219+N219+P219</f>
        <v>0</v>
      </c>
    </row>
    <row r="220" spans="1:17" ht="21" customHeight="1" x14ac:dyDescent="0.2">
      <c r="A220" s="149" t="s">
        <v>393</v>
      </c>
      <c r="B220" s="149"/>
      <c r="C220" s="149" t="s">
        <v>394</v>
      </c>
      <c r="D220" s="150"/>
      <c r="E220" s="52">
        <f>'Pay App 14'!E220</f>
        <v>0</v>
      </c>
      <c r="F220" s="45"/>
      <c r="G220" s="65">
        <f>'Pay App 14'!G220+F220</f>
        <v>0</v>
      </c>
      <c r="H220" s="188">
        <f>'Pay App 14'!K220</f>
        <v>0</v>
      </c>
      <c r="I220" s="189"/>
      <c r="J220" s="55"/>
      <c r="K220" s="33">
        <f t="shared" si="8"/>
        <v>0</v>
      </c>
      <c r="L220" s="68">
        <f t="shared" si="11"/>
        <v>0</v>
      </c>
      <c r="M220" s="66">
        <f t="shared" si="9"/>
        <v>0</v>
      </c>
      <c r="N220" s="32">
        <f t="shared" si="10"/>
        <v>0</v>
      </c>
      <c r="O220" s="52">
        <f>'Pay App 14'!O220+'Pay App 14'!P220</f>
        <v>0</v>
      </c>
      <c r="P220" s="45"/>
      <c r="Q220" s="66">
        <f>'Pay App 14'!Q220+N220+P220</f>
        <v>0</v>
      </c>
    </row>
    <row r="221" spans="1:17" ht="21" customHeight="1" x14ac:dyDescent="0.2">
      <c r="A221" s="141" t="s">
        <v>395</v>
      </c>
      <c r="B221" s="141"/>
      <c r="C221" s="141" t="s">
        <v>396</v>
      </c>
      <c r="D221" s="142"/>
      <c r="E221" s="52">
        <f>'Pay App 14'!E221</f>
        <v>0</v>
      </c>
      <c r="F221" s="45"/>
      <c r="G221" s="65">
        <f>'Pay App 14'!G221+F221</f>
        <v>0</v>
      </c>
      <c r="H221" s="188">
        <f>'Pay App 14'!K221</f>
        <v>0</v>
      </c>
      <c r="I221" s="189"/>
      <c r="J221" s="55"/>
      <c r="K221" s="33">
        <f t="shared" si="8"/>
        <v>0</v>
      </c>
      <c r="L221" s="68">
        <f t="shared" si="11"/>
        <v>0</v>
      </c>
      <c r="M221" s="66">
        <f t="shared" si="9"/>
        <v>0</v>
      </c>
      <c r="N221" s="32">
        <f t="shared" si="10"/>
        <v>0</v>
      </c>
      <c r="O221" s="52">
        <f>'Pay App 14'!O221+'Pay App 14'!P221</f>
        <v>0</v>
      </c>
      <c r="P221" s="45"/>
      <c r="Q221" s="66">
        <f>'Pay App 14'!Q221+N221+P221</f>
        <v>0</v>
      </c>
    </row>
    <row r="222" spans="1:17" ht="21" customHeight="1" x14ac:dyDescent="0.2">
      <c r="A222" s="149" t="s">
        <v>397</v>
      </c>
      <c r="B222" s="149"/>
      <c r="C222" s="149" t="s">
        <v>398</v>
      </c>
      <c r="D222" s="150"/>
      <c r="E222" s="52">
        <f>'Pay App 14'!E222</f>
        <v>0</v>
      </c>
      <c r="F222" s="45"/>
      <c r="G222" s="65">
        <f>'Pay App 14'!G222+F222</f>
        <v>0</v>
      </c>
      <c r="H222" s="188">
        <f>'Pay App 14'!K222</f>
        <v>0</v>
      </c>
      <c r="I222" s="189"/>
      <c r="J222" s="55"/>
      <c r="K222" s="33">
        <f t="shared" si="8"/>
        <v>0</v>
      </c>
      <c r="L222" s="68">
        <f t="shared" si="11"/>
        <v>0</v>
      </c>
      <c r="M222" s="66">
        <f t="shared" si="9"/>
        <v>0</v>
      </c>
      <c r="N222" s="32">
        <f t="shared" si="10"/>
        <v>0</v>
      </c>
      <c r="O222" s="52">
        <f>'Pay App 14'!O222+'Pay App 14'!P222</f>
        <v>0</v>
      </c>
      <c r="P222" s="45"/>
      <c r="Q222" s="66">
        <f>'Pay App 14'!Q222+N222+P222</f>
        <v>0</v>
      </c>
    </row>
    <row r="223" spans="1:17" ht="21" customHeight="1" x14ac:dyDescent="0.2">
      <c r="A223" s="149" t="s">
        <v>399</v>
      </c>
      <c r="B223" s="149"/>
      <c r="C223" s="149" t="s">
        <v>400</v>
      </c>
      <c r="D223" s="150"/>
      <c r="E223" s="52">
        <f>'Pay App 14'!E223</f>
        <v>0</v>
      </c>
      <c r="F223" s="45"/>
      <c r="G223" s="65">
        <f>'Pay App 14'!G223+F223</f>
        <v>0</v>
      </c>
      <c r="H223" s="188">
        <f>'Pay App 14'!K223</f>
        <v>0</v>
      </c>
      <c r="I223" s="189"/>
      <c r="J223" s="55"/>
      <c r="K223" s="33">
        <f t="shared" si="8"/>
        <v>0</v>
      </c>
      <c r="L223" s="68">
        <f t="shared" si="11"/>
        <v>0</v>
      </c>
      <c r="M223" s="66">
        <f t="shared" si="9"/>
        <v>0</v>
      </c>
      <c r="N223" s="32">
        <f t="shared" si="10"/>
        <v>0</v>
      </c>
      <c r="O223" s="52">
        <f>'Pay App 14'!O223+'Pay App 14'!P223</f>
        <v>0</v>
      </c>
      <c r="P223" s="45"/>
      <c r="Q223" s="66">
        <f>'Pay App 14'!Q223+N223+P223</f>
        <v>0</v>
      </c>
    </row>
    <row r="224" spans="1:17" ht="21" customHeight="1" x14ac:dyDescent="0.2">
      <c r="A224" s="149" t="s">
        <v>401</v>
      </c>
      <c r="B224" s="149"/>
      <c r="C224" s="149" t="s">
        <v>402</v>
      </c>
      <c r="D224" s="150"/>
      <c r="E224" s="52">
        <f>'Pay App 14'!E224</f>
        <v>0</v>
      </c>
      <c r="F224" s="45"/>
      <c r="G224" s="65">
        <f>'Pay App 14'!G224+F224</f>
        <v>0</v>
      </c>
      <c r="H224" s="188">
        <f>'Pay App 14'!K224</f>
        <v>0</v>
      </c>
      <c r="I224" s="189"/>
      <c r="J224" s="55"/>
      <c r="K224" s="33">
        <f t="shared" si="8"/>
        <v>0</v>
      </c>
      <c r="L224" s="68">
        <f t="shared" si="11"/>
        <v>0</v>
      </c>
      <c r="M224" s="66">
        <f t="shared" si="9"/>
        <v>0</v>
      </c>
      <c r="N224" s="32">
        <f t="shared" si="10"/>
        <v>0</v>
      </c>
      <c r="O224" s="52">
        <f>'Pay App 14'!O224+'Pay App 14'!P224</f>
        <v>0</v>
      </c>
      <c r="P224" s="45"/>
      <c r="Q224" s="66">
        <f>'Pay App 14'!Q224+N224+P224</f>
        <v>0</v>
      </c>
    </row>
    <row r="225" spans="1:17" ht="21" customHeight="1" x14ac:dyDescent="0.2">
      <c r="A225" s="149" t="s">
        <v>403</v>
      </c>
      <c r="B225" s="149"/>
      <c r="C225" s="149" t="s">
        <v>404</v>
      </c>
      <c r="D225" s="150"/>
      <c r="E225" s="52">
        <f>'Pay App 14'!E225</f>
        <v>0</v>
      </c>
      <c r="F225" s="45"/>
      <c r="G225" s="65">
        <f>'Pay App 14'!G225+F225</f>
        <v>0</v>
      </c>
      <c r="H225" s="188">
        <f>'Pay App 14'!K225</f>
        <v>0</v>
      </c>
      <c r="I225" s="189"/>
      <c r="J225" s="55"/>
      <c r="K225" s="33">
        <f t="shared" si="8"/>
        <v>0</v>
      </c>
      <c r="L225" s="68">
        <f t="shared" si="11"/>
        <v>0</v>
      </c>
      <c r="M225" s="66">
        <f t="shared" si="9"/>
        <v>0</v>
      </c>
      <c r="N225" s="32">
        <f t="shared" si="10"/>
        <v>0</v>
      </c>
      <c r="O225" s="52">
        <f>'Pay App 14'!O225+'Pay App 14'!P225</f>
        <v>0</v>
      </c>
      <c r="P225" s="45"/>
      <c r="Q225" s="66">
        <f>'Pay App 14'!Q225+N225+P225</f>
        <v>0</v>
      </c>
    </row>
    <row r="226" spans="1:17" ht="21" customHeight="1" x14ac:dyDescent="0.2">
      <c r="A226" s="141" t="s">
        <v>405</v>
      </c>
      <c r="B226" s="141"/>
      <c r="C226" s="141" t="s">
        <v>406</v>
      </c>
      <c r="D226" s="142"/>
      <c r="E226" s="52">
        <f>'Pay App 14'!E226</f>
        <v>0</v>
      </c>
      <c r="F226" s="45"/>
      <c r="G226" s="65">
        <f>'Pay App 14'!G226+F226</f>
        <v>0</v>
      </c>
      <c r="H226" s="188">
        <f>'Pay App 14'!K226</f>
        <v>0</v>
      </c>
      <c r="I226" s="189"/>
      <c r="J226" s="55"/>
      <c r="K226" s="33">
        <f t="shared" si="8"/>
        <v>0</v>
      </c>
      <c r="L226" s="68">
        <f t="shared" si="11"/>
        <v>0</v>
      </c>
      <c r="M226" s="66">
        <f t="shared" si="9"/>
        <v>0</v>
      </c>
      <c r="N226" s="32">
        <f t="shared" si="10"/>
        <v>0</v>
      </c>
      <c r="O226" s="52">
        <f>'Pay App 14'!O226+'Pay App 14'!P226</f>
        <v>0</v>
      </c>
      <c r="P226" s="45"/>
      <c r="Q226" s="66">
        <f>'Pay App 14'!Q226+N226+P226</f>
        <v>0</v>
      </c>
    </row>
    <row r="227" spans="1:17" ht="21" customHeight="1" x14ac:dyDescent="0.2">
      <c r="A227" s="149" t="s">
        <v>407</v>
      </c>
      <c r="B227" s="149"/>
      <c r="C227" s="149" t="s">
        <v>408</v>
      </c>
      <c r="D227" s="150"/>
      <c r="E227" s="52">
        <f>'Pay App 14'!E227</f>
        <v>0</v>
      </c>
      <c r="F227" s="45"/>
      <c r="G227" s="65">
        <f>'Pay App 14'!G227+F227</f>
        <v>0</v>
      </c>
      <c r="H227" s="188">
        <f>'Pay App 14'!K227</f>
        <v>0</v>
      </c>
      <c r="I227" s="189"/>
      <c r="J227" s="55"/>
      <c r="K227" s="33">
        <f t="shared" si="8"/>
        <v>0</v>
      </c>
      <c r="L227" s="68">
        <f t="shared" si="11"/>
        <v>0</v>
      </c>
      <c r="M227" s="66">
        <f t="shared" si="9"/>
        <v>0</v>
      </c>
      <c r="N227" s="32">
        <f t="shared" si="10"/>
        <v>0</v>
      </c>
      <c r="O227" s="52">
        <f>'Pay App 14'!O227+'Pay App 14'!P227</f>
        <v>0</v>
      </c>
      <c r="P227" s="45"/>
      <c r="Q227" s="66">
        <f>'Pay App 14'!Q227+N227+P227</f>
        <v>0</v>
      </c>
    </row>
    <row r="228" spans="1:17" ht="21" customHeight="1" x14ac:dyDescent="0.2">
      <c r="A228" s="149" t="s">
        <v>409</v>
      </c>
      <c r="B228" s="149"/>
      <c r="C228" s="149" t="s">
        <v>410</v>
      </c>
      <c r="D228" s="150"/>
      <c r="E228" s="52">
        <f>'Pay App 14'!E228</f>
        <v>0</v>
      </c>
      <c r="F228" s="45"/>
      <c r="G228" s="65">
        <f>'Pay App 14'!G228+F228</f>
        <v>0</v>
      </c>
      <c r="H228" s="188">
        <f>'Pay App 14'!K228</f>
        <v>0</v>
      </c>
      <c r="I228" s="189"/>
      <c r="J228" s="55"/>
      <c r="K228" s="33">
        <f t="shared" si="8"/>
        <v>0</v>
      </c>
      <c r="L228" s="68">
        <f t="shared" si="11"/>
        <v>0</v>
      </c>
      <c r="M228" s="66">
        <f t="shared" si="9"/>
        <v>0</v>
      </c>
      <c r="N228" s="32">
        <f t="shared" si="10"/>
        <v>0</v>
      </c>
      <c r="O228" s="52">
        <f>'Pay App 14'!O228+'Pay App 14'!P228</f>
        <v>0</v>
      </c>
      <c r="P228" s="45"/>
      <c r="Q228" s="66">
        <f>'Pay App 14'!Q228+N228+P228</f>
        <v>0</v>
      </c>
    </row>
    <row r="229" spans="1:17" ht="21" customHeight="1" x14ac:dyDescent="0.2">
      <c r="A229" s="149" t="s">
        <v>411</v>
      </c>
      <c r="B229" s="149"/>
      <c r="C229" s="149" t="s">
        <v>412</v>
      </c>
      <c r="D229" s="150"/>
      <c r="E229" s="52">
        <f>'Pay App 14'!E229</f>
        <v>0</v>
      </c>
      <c r="F229" s="45"/>
      <c r="G229" s="65">
        <f>'Pay App 14'!G229+F229</f>
        <v>0</v>
      </c>
      <c r="H229" s="188">
        <f>'Pay App 14'!K229</f>
        <v>0</v>
      </c>
      <c r="I229" s="189"/>
      <c r="J229" s="55"/>
      <c r="K229" s="33">
        <f t="shared" si="8"/>
        <v>0</v>
      </c>
      <c r="L229" s="68">
        <f t="shared" si="11"/>
        <v>0</v>
      </c>
      <c r="M229" s="66">
        <f t="shared" si="9"/>
        <v>0</v>
      </c>
      <c r="N229" s="32">
        <f t="shared" si="10"/>
        <v>0</v>
      </c>
      <c r="O229" s="52">
        <f>'Pay App 14'!O229+'Pay App 14'!P229</f>
        <v>0</v>
      </c>
      <c r="P229" s="45"/>
      <c r="Q229" s="66">
        <f>'Pay App 14'!Q229+N229+P229</f>
        <v>0</v>
      </c>
    </row>
    <row r="230" spans="1:17" ht="21" customHeight="1" x14ac:dyDescent="0.2">
      <c r="A230" s="149" t="s">
        <v>413</v>
      </c>
      <c r="B230" s="149"/>
      <c r="C230" s="149" t="s">
        <v>414</v>
      </c>
      <c r="D230" s="150"/>
      <c r="E230" s="52">
        <f>'Pay App 14'!E230</f>
        <v>0</v>
      </c>
      <c r="F230" s="45"/>
      <c r="G230" s="65">
        <f>'Pay App 14'!G230+F230</f>
        <v>0</v>
      </c>
      <c r="H230" s="188">
        <f>'Pay App 14'!K230</f>
        <v>0</v>
      </c>
      <c r="I230" s="189"/>
      <c r="J230" s="55"/>
      <c r="K230" s="33">
        <f t="shared" si="8"/>
        <v>0</v>
      </c>
      <c r="L230" s="68">
        <f t="shared" si="11"/>
        <v>0</v>
      </c>
      <c r="M230" s="66">
        <f t="shared" si="9"/>
        <v>0</v>
      </c>
      <c r="N230" s="32">
        <f t="shared" si="10"/>
        <v>0</v>
      </c>
      <c r="O230" s="52">
        <f>'Pay App 14'!O230+'Pay App 14'!P230</f>
        <v>0</v>
      </c>
      <c r="P230" s="45"/>
      <c r="Q230" s="66">
        <f>'Pay App 14'!Q230+N230+P230</f>
        <v>0</v>
      </c>
    </row>
    <row r="231" spans="1:17" ht="21" customHeight="1" x14ac:dyDescent="0.2">
      <c r="A231" s="149" t="s">
        <v>415</v>
      </c>
      <c r="B231" s="149"/>
      <c r="C231" s="149" t="s">
        <v>416</v>
      </c>
      <c r="D231" s="150"/>
      <c r="E231" s="52">
        <f>'Pay App 14'!E231</f>
        <v>0</v>
      </c>
      <c r="F231" s="45"/>
      <c r="G231" s="65">
        <f>'Pay App 14'!G231+F231</f>
        <v>0</v>
      </c>
      <c r="H231" s="188">
        <f>'Pay App 14'!K231</f>
        <v>0</v>
      </c>
      <c r="I231" s="189"/>
      <c r="J231" s="55"/>
      <c r="K231" s="33">
        <f t="shared" si="8"/>
        <v>0</v>
      </c>
      <c r="L231" s="68">
        <f t="shared" si="11"/>
        <v>0</v>
      </c>
      <c r="M231" s="66">
        <f t="shared" si="9"/>
        <v>0</v>
      </c>
      <c r="N231" s="32">
        <f t="shared" si="10"/>
        <v>0</v>
      </c>
      <c r="O231" s="52">
        <f>'Pay App 14'!O231+'Pay App 14'!P231</f>
        <v>0</v>
      </c>
      <c r="P231" s="45"/>
      <c r="Q231" s="66">
        <f>'Pay App 14'!Q231+N231+P231</f>
        <v>0</v>
      </c>
    </row>
    <row r="232" spans="1:17" ht="21" customHeight="1" x14ac:dyDescent="0.2">
      <c r="A232" s="141" t="s">
        <v>417</v>
      </c>
      <c r="B232" s="141"/>
      <c r="C232" s="141" t="s">
        <v>418</v>
      </c>
      <c r="D232" s="142"/>
      <c r="E232" s="52">
        <f>'Pay App 14'!E232</f>
        <v>0</v>
      </c>
      <c r="F232" s="45"/>
      <c r="G232" s="65">
        <f>'Pay App 14'!G232+F232</f>
        <v>0</v>
      </c>
      <c r="H232" s="188">
        <f>'Pay App 14'!K232</f>
        <v>0</v>
      </c>
      <c r="I232" s="189"/>
      <c r="J232" s="55"/>
      <c r="K232" s="33">
        <f t="shared" si="8"/>
        <v>0</v>
      </c>
      <c r="L232" s="68">
        <f t="shared" si="11"/>
        <v>0</v>
      </c>
      <c r="M232" s="66">
        <f t="shared" si="9"/>
        <v>0</v>
      </c>
      <c r="N232" s="32">
        <f t="shared" si="10"/>
        <v>0</v>
      </c>
      <c r="O232" s="52">
        <f>'Pay App 14'!O232+'Pay App 14'!P232</f>
        <v>0</v>
      </c>
      <c r="P232" s="45"/>
      <c r="Q232" s="66">
        <f>'Pay App 14'!Q232+N232+P232</f>
        <v>0</v>
      </c>
    </row>
    <row r="233" spans="1:17" ht="21" customHeight="1" x14ac:dyDescent="0.2">
      <c r="A233" s="149" t="s">
        <v>419</v>
      </c>
      <c r="B233" s="149"/>
      <c r="C233" s="149" t="s">
        <v>420</v>
      </c>
      <c r="D233" s="150"/>
      <c r="E233" s="52">
        <f>'Pay App 14'!E233</f>
        <v>0</v>
      </c>
      <c r="F233" s="45"/>
      <c r="G233" s="65">
        <f>'Pay App 14'!G233+F233</f>
        <v>0</v>
      </c>
      <c r="H233" s="188">
        <f>'Pay App 14'!K233</f>
        <v>0</v>
      </c>
      <c r="I233" s="189"/>
      <c r="J233" s="55"/>
      <c r="K233" s="33">
        <f t="shared" si="8"/>
        <v>0</v>
      </c>
      <c r="L233" s="68">
        <f t="shared" si="11"/>
        <v>0</v>
      </c>
      <c r="M233" s="66">
        <f t="shared" si="9"/>
        <v>0</v>
      </c>
      <c r="N233" s="32">
        <f t="shared" si="10"/>
        <v>0</v>
      </c>
      <c r="O233" s="52">
        <f>'Pay App 14'!O233+'Pay App 14'!P233</f>
        <v>0</v>
      </c>
      <c r="P233" s="45"/>
      <c r="Q233" s="66">
        <f>'Pay App 14'!Q233+N233+P233</f>
        <v>0</v>
      </c>
    </row>
    <row r="234" spans="1:17" ht="21" customHeight="1" x14ac:dyDescent="0.2">
      <c r="A234" s="149" t="s">
        <v>421</v>
      </c>
      <c r="B234" s="149"/>
      <c r="C234" s="149" t="s">
        <v>422</v>
      </c>
      <c r="D234" s="150"/>
      <c r="E234" s="52">
        <f>'Pay App 14'!E234</f>
        <v>0</v>
      </c>
      <c r="F234" s="45"/>
      <c r="G234" s="65">
        <f>'Pay App 14'!G234+F234</f>
        <v>0</v>
      </c>
      <c r="H234" s="188">
        <f>'Pay App 14'!K234</f>
        <v>0</v>
      </c>
      <c r="I234" s="189"/>
      <c r="J234" s="55"/>
      <c r="K234" s="33">
        <f t="shared" si="8"/>
        <v>0</v>
      </c>
      <c r="L234" s="68">
        <f t="shared" si="11"/>
        <v>0</v>
      </c>
      <c r="M234" s="66">
        <f t="shared" si="9"/>
        <v>0</v>
      </c>
      <c r="N234" s="32">
        <f t="shared" si="10"/>
        <v>0</v>
      </c>
      <c r="O234" s="52">
        <f>'Pay App 14'!O234+'Pay App 14'!P234</f>
        <v>0</v>
      </c>
      <c r="P234" s="45"/>
      <c r="Q234" s="66">
        <f>'Pay App 14'!Q234+N234+P234</f>
        <v>0</v>
      </c>
    </row>
    <row r="235" spans="1:17" ht="21" customHeight="1" x14ac:dyDescent="0.2">
      <c r="A235" s="149" t="s">
        <v>423</v>
      </c>
      <c r="B235" s="149"/>
      <c r="C235" s="149" t="s">
        <v>424</v>
      </c>
      <c r="D235" s="150"/>
      <c r="E235" s="52">
        <f>'Pay App 14'!E235</f>
        <v>0</v>
      </c>
      <c r="F235" s="45"/>
      <c r="G235" s="65">
        <f>'Pay App 14'!G235+F235</f>
        <v>0</v>
      </c>
      <c r="H235" s="188">
        <f>'Pay App 14'!K235</f>
        <v>0</v>
      </c>
      <c r="I235" s="189"/>
      <c r="J235" s="55"/>
      <c r="K235" s="33">
        <f t="shared" si="8"/>
        <v>0</v>
      </c>
      <c r="L235" s="68">
        <f t="shared" si="11"/>
        <v>0</v>
      </c>
      <c r="M235" s="66">
        <f t="shared" si="9"/>
        <v>0</v>
      </c>
      <c r="N235" s="32">
        <f t="shared" si="10"/>
        <v>0</v>
      </c>
      <c r="O235" s="52">
        <f>'Pay App 14'!O235+'Pay App 14'!P235</f>
        <v>0</v>
      </c>
      <c r="P235" s="45"/>
      <c r="Q235" s="66">
        <f>'Pay App 14'!Q235+N235+P235</f>
        <v>0</v>
      </c>
    </row>
    <row r="236" spans="1:17" ht="21" customHeight="1" x14ac:dyDescent="0.2">
      <c r="A236" s="149" t="s">
        <v>425</v>
      </c>
      <c r="B236" s="149"/>
      <c r="C236" s="149" t="s">
        <v>426</v>
      </c>
      <c r="D236" s="150"/>
      <c r="E236" s="52">
        <f>'Pay App 14'!E236</f>
        <v>0</v>
      </c>
      <c r="F236" s="45"/>
      <c r="G236" s="65">
        <f>'Pay App 14'!G236+F236</f>
        <v>0</v>
      </c>
      <c r="H236" s="188">
        <f>'Pay App 14'!K236</f>
        <v>0</v>
      </c>
      <c r="I236" s="189"/>
      <c r="J236" s="55"/>
      <c r="K236" s="33">
        <f t="shared" si="8"/>
        <v>0</v>
      </c>
      <c r="L236" s="68">
        <f t="shared" si="11"/>
        <v>0</v>
      </c>
      <c r="M236" s="66">
        <f t="shared" si="9"/>
        <v>0</v>
      </c>
      <c r="N236" s="32">
        <f t="shared" si="10"/>
        <v>0</v>
      </c>
      <c r="O236" s="52">
        <f>'Pay App 14'!O236+'Pay App 14'!P236</f>
        <v>0</v>
      </c>
      <c r="P236" s="45"/>
      <c r="Q236" s="66">
        <f>'Pay App 14'!Q236+N236+P236</f>
        <v>0</v>
      </c>
    </row>
    <row r="237" spans="1:17" ht="21" customHeight="1" x14ac:dyDescent="0.2">
      <c r="A237" s="149" t="s">
        <v>427</v>
      </c>
      <c r="B237" s="149"/>
      <c r="C237" s="149" t="s">
        <v>428</v>
      </c>
      <c r="D237" s="150"/>
      <c r="E237" s="52">
        <f>'Pay App 14'!E237</f>
        <v>0</v>
      </c>
      <c r="F237" s="45"/>
      <c r="G237" s="65">
        <f>'Pay App 14'!G237+F237</f>
        <v>0</v>
      </c>
      <c r="H237" s="188">
        <f>'Pay App 14'!K237</f>
        <v>0</v>
      </c>
      <c r="I237" s="189"/>
      <c r="J237" s="55"/>
      <c r="K237" s="33">
        <f t="shared" si="8"/>
        <v>0</v>
      </c>
      <c r="L237" s="68">
        <f t="shared" si="11"/>
        <v>0</v>
      </c>
      <c r="M237" s="66">
        <f t="shared" si="9"/>
        <v>0</v>
      </c>
      <c r="N237" s="32">
        <f t="shared" si="10"/>
        <v>0</v>
      </c>
      <c r="O237" s="52">
        <f>'Pay App 14'!O237+'Pay App 14'!P237</f>
        <v>0</v>
      </c>
      <c r="P237" s="45"/>
      <c r="Q237" s="66">
        <f>'Pay App 14'!Q237+N237+P237</f>
        <v>0</v>
      </c>
    </row>
    <row r="238" spans="1:17" ht="21" customHeight="1" x14ac:dyDescent="0.2">
      <c r="A238" s="149" t="s">
        <v>429</v>
      </c>
      <c r="B238" s="149"/>
      <c r="C238" s="149" t="s">
        <v>430</v>
      </c>
      <c r="D238" s="150"/>
      <c r="E238" s="52">
        <f>'Pay App 14'!E238</f>
        <v>0</v>
      </c>
      <c r="F238" s="45"/>
      <c r="G238" s="65">
        <f>'Pay App 14'!G238+F238</f>
        <v>0</v>
      </c>
      <c r="H238" s="188">
        <f>'Pay App 14'!K238</f>
        <v>0</v>
      </c>
      <c r="I238" s="189"/>
      <c r="J238" s="55"/>
      <c r="K238" s="33">
        <f t="shared" si="8"/>
        <v>0</v>
      </c>
      <c r="L238" s="68">
        <f t="shared" si="11"/>
        <v>0</v>
      </c>
      <c r="M238" s="66">
        <f t="shared" si="9"/>
        <v>0</v>
      </c>
      <c r="N238" s="32">
        <f t="shared" si="10"/>
        <v>0</v>
      </c>
      <c r="O238" s="52">
        <f>'Pay App 14'!O238+'Pay App 14'!P238</f>
        <v>0</v>
      </c>
      <c r="P238" s="45"/>
      <c r="Q238" s="66">
        <f>'Pay App 14'!Q238+N238+P238</f>
        <v>0</v>
      </c>
    </row>
    <row r="239" spans="1:17" ht="21" customHeight="1" x14ac:dyDescent="0.2">
      <c r="A239" s="149" t="s">
        <v>431</v>
      </c>
      <c r="B239" s="149"/>
      <c r="C239" s="149" t="s">
        <v>432</v>
      </c>
      <c r="D239" s="150"/>
      <c r="E239" s="52">
        <f>'Pay App 14'!E239</f>
        <v>0</v>
      </c>
      <c r="F239" s="45"/>
      <c r="G239" s="65">
        <f>'Pay App 14'!G239+F239</f>
        <v>0</v>
      </c>
      <c r="H239" s="188">
        <f>'Pay App 14'!K239</f>
        <v>0</v>
      </c>
      <c r="I239" s="189"/>
      <c r="J239" s="55"/>
      <c r="K239" s="33">
        <f t="shared" si="8"/>
        <v>0</v>
      </c>
      <c r="L239" s="68">
        <f t="shared" si="11"/>
        <v>0</v>
      </c>
      <c r="M239" s="66">
        <f t="shared" si="9"/>
        <v>0</v>
      </c>
      <c r="N239" s="32">
        <f t="shared" si="10"/>
        <v>0</v>
      </c>
      <c r="O239" s="52">
        <f>'Pay App 14'!O239+'Pay App 14'!P239</f>
        <v>0</v>
      </c>
      <c r="P239" s="45"/>
      <c r="Q239" s="66">
        <f>'Pay App 14'!Q239+N239+P239</f>
        <v>0</v>
      </c>
    </row>
    <row r="240" spans="1:17" ht="21" customHeight="1" x14ac:dyDescent="0.2">
      <c r="A240" s="141" t="s">
        <v>433</v>
      </c>
      <c r="B240" s="141"/>
      <c r="C240" s="141" t="s">
        <v>434</v>
      </c>
      <c r="D240" s="142"/>
      <c r="E240" s="52">
        <f>'Pay App 14'!E240</f>
        <v>0</v>
      </c>
      <c r="F240" s="45"/>
      <c r="G240" s="66">
        <f>'Pay App 14'!G240+F240</f>
        <v>0</v>
      </c>
      <c r="H240" s="188">
        <f>'Pay App 14'!K240</f>
        <v>0</v>
      </c>
      <c r="I240" s="189"/>
      <c r="J240" s="55"/>
      <c r="K240" s="33">
        <f>H240+J240</f>
        <v>0</v>
      </c>
      <c r="L240" s="69">
        <f t="shared" si="11"/>
        <v>0</v>
      </c>
      <c r="M240" s="66">
        <f>G240-K240</f>
        <v>0</v>
      </c>
      <c r="N240" s="32">
        <f t="shared" si="10"/>
        <v>0</v>
      </c>
      <c r="O240" s="52">
        <f>'Pay App 14'!O240+'Pay App 14'!P240</f>
        <v>0</v>
      </c>
      <c r="P240" s="45"/>
      <c r="Q240" s="66">
        <f>'Pay App 14'!Q240+N240+P240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rOxZ5gx3tePB7ro5Zumn+nq/ZnD2H6rgE0klvsxTcDJhgEqJvcqP73xRem17wAsVCwgV0wb5bTG0utxMUcuXWQ==" saltValue="WlOZ+AMSfjIYO9JEYxKVFQ==" spinCount="100000"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1000-000000000000}"/>
    <dataValidation type="decimal" operator="lessThanOrEqual" allowBlank="1" showInputMessage="1" showErrorMessage="1" errorTitle="Release retention" error="In order to release retention, the number entered into this cell must be negative." sqref="O81:O240" xr:uid="{00000000-0002-0000-10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19.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16</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15'!F36+F241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15'!F51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15'!F55+'Pay App 15'!F57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15'!B62+N241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16.100000000000001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16</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15'!E81</f>
        <v>0</v>
      </c>
      <c r="F81" s="44"/>
      <c r="G81" s="64">
        <f>'Pay App 15'!G81+F81</f>
        <v>0</v>
      </c>
      <c r="H81" s="190">
        <f>'Pay App 15'!K81</f>
        <v>0</v>
      </c>
      <c r="I81" s="191"/>
      <c r="J81" s="54"/>
      <c r="K81" s="31">
        <f>H81+J81</f>
        <v>0</v>
      </c>
      <c r="L81" s="67">
        <f>IF(ISERROR(K81/G81),0,K81/G81)</f>
        <v>0</v>
      </c>
      <c r="M81" s="64">
        <f>G81-K81</f>
        <v>0</v>
      </c>
      <c r="N81" s="30">
        <f>IF(MOD(ROUND(ABS(J81*0.05)*10000,0),10)=5,ROUNDDOWN((J81*0.05),2),ROUND((J81*0.05),2))</f>
        <v>0</v>
      </c>
      <c r="O81" s="51">
        <f>'Pay App 15'!O81+'Pay App 15'!P81</f>
        <v>0</v>
      </c>
      <c r="P81" s="44"/>
      <c r="Q81" s="64">
        <f>'Pay App 15'!Q81+N81+P81</f>
        <v>0</v>
      </c>
    </row>
    <row r="82" spans="1:17" ht="21" customHeight="1" x14ac:dyDescent="0.2">
      <c r="A82" s="151" t="s">
        <v>118</v>
      </c>
      <c r="B82" s="151"/>
      <c r="C82" s="151" t="s">
        <v>119</v>
      </c>
      <c r="D82" s="152"/>
      <c r="E82" s="52">
        <f>'Pay App 15'!E82</f>
        <v>0</v>
      </c>
      <c r="F82" s="45"/>
      <c r="G82" s="65">
        <f>'Pay App 15'!G82+F82</f>
        <v>0</v>
      </c>
      <c r="H82" s="188">
        <f>'Pay App 15'!K82</f>
        <v>0</v>
      </c>
      <c r="I82" s="189"/>
      <c r="J82" s="55"/>
      <c r="K82" s="33">
        <f>H82+J82</f>
        <v>0</v>
      </c>
      <c r="L82" s="68">
        <f t="shared" ref="L82:L147" si="0">IF(ISERROR(K82/G82),0,K82/G82)</f>
        <v>0</v>
      </c>
      <c r="M82" s="66">
        <f>G82-K82</f>
        <v>0</v>
      </c>
      <c r="N82" s="32">
        <f>IF(MOD(ROUND(ABS(J82*0.05)*10000,0),10)=5,ROUNDDOWN((J82*0.05),2),ROUND((J82*0.05),2))</f>
        <v>0</v>
      </c>
      <c r="O82" s="52">
        <f>'Pay App 15'!O82+'Pay App 15'!P82</f>
        <v>0</v>
      </c>
      <c r="P82" s="45"/>
      <c r="Q82" s="66">
        <f>'Pay App 15'!Q82+N82+P82</f>
        <v>0</v>
      </c>
    </row>
    <row r="83" spans="1:17" ht="21" customHeight="1" x14ac:dyDescent="0.2">
      <c r="A83" s="151" t="s">
        <v>120</v>
      </c>
      <c r="B83" s="151"/>
      <c r="C83" s="83" t="s">
        <v>121</v>
      </c>
      <c r="D83" s="35"/>
      <c r="E83" s="52">
        <f>'Pay App 15'!E83</f>
        <v>0</v>
      </c>
      <c r="F83" s="45"/>
      <c r="G83" s="65">
        <f>'Pay App 15'!G83+F83</f>
        <v>0</v>
      </c>
      <c r="H83" s="188">
        <f>'Pay App 15'!K83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15'!O83+'Pay App 15'!P83</f>
        <v>0</v>
      </c>
      <c r="P83" s="45"/>
      <c r="Q83" s="66">
        <f>'Pay App 15'!Q83+N83+P83</f>
        <v>0</v>
      </c>
    </row>
    <row r="84" spans="1:17" ht="21" customHeight="1" x14ac:dyDescent="0.2">
      <c r="A84" s="151" t="s">
        <v>122</v>
      </c>
      <c r="B84" s="151"/>
      <c r="C84" s="151" t="s">
        <v>123</v>
      </c>
      <c r="D84" s="152"/>
      <c r="E84" s="52">
        <f>'Pay App 15'!E84</f>
        <v>0</v>
      </c>
      <c r="F84" s="45"/>
      <c r="G84" s="65">
        <f>'Pay App 15'!G84+F84</f>
        <v>0</v>
      </c>
      <c r="H84" s="188">
        <f>'Pay App 15'!K84</f>
        <v>0</v>
      </c>
      <c r="I84" s="189"/>
      <c r="J84" s="55"/>
      <c r="K84" s="33">
        <f t="shared" si="1"/>
        <v>0</v>
      </c>
      <c r="L84" s="68">
        <f t="shared" si="0"/>
        <v>0</v>
      </c>
      <c r="M84" s="66">
        <f t="shared" si="2"/>
        <v>0</v>
      </c>
      <c r="N84" s="32">
        <f t="shared" si="3"/>
        <v>0</v>
      </c>
      <c r="O84" s="52">
        <f>'Pay App 15'!O84+'Pay App 15'!P84</f>
        <v>0</v>
      </c>
      <c r="P84" s="45"/>
      <c r="Q84" s="66">
        <f>'Pay App 15'!Q84+N84+P84</f>
        <v>0</v>
      </c>
    </row>
    <row r="85" spans="1:17" ht="21" customHeight="1" x14ac:dyDescent="0.2">
      <c r="A85" s="151" t="s">
        <v>124</v>
      </c>
      <c r="B85" s="151"/>
      <c r="C85" s="151" t="s">
        <v>125</v>
      </c>
      <c r="D85" s="152"/>
      <c r="E85" s="52">
        <f>'Pay App 15'!E85</f>
        <v>0</v>
      </c>
      <c r="F85" s="45"/>
      <c r="G85" s="65">
        <f>'Pay App 15'!G85+F85</f>
        <v>0</v>
      </c>
      <c r="H85" s="188">
        <f>'Pay App 15'!K85</f>
        <v>0</v>
      </c>
      <c r="I85" s="189"/>
      <c r="J85" s="55"/>
      <c r="K85" s="33">
        <f t="shared" si="1"/>
        <v>0</v>
      </c>
      <c r="L85" s="68">
        <f t="shared" si="0"/>
        <v>0</v>
      </c>
      <c r="M85" s="66">
        <f t="shared" si="2"/>
        <v>0</v>
      </c>
      <c r="N85" s="32">
        <f t="shared" si="3"/>
        <v>0</v>
      </c>
      <c r="O85" s="52">
        <f>'Pay App 15'!O85+'Pay App 15'!P85</f>
        <v>0</v>
      </c>
      <c r="P85" s="45"/>
      <c r="Q85" s="66">
        <f>'Pay App 15'!Q85+N85+P85</f>
        <v>0</v>
      </c>
    </row>
    <row r="86" spans="1:17" ht="21" customHeight="1" x14ac:dyDescent="0.2">
      <c r="A86" s="151" t="s">
        <v>126</v>
      </c>
      <c r="B86" s="151"/>
      <c r="C86" s="151" t="s">
        <v>127</v>
      </c>
      <c r="D86" s="152"/>
      <c r="E86" s="52">
        <f>'Pay App 15'!E86</f>
        <v>0</v>
      </c>
      <c r="F86" s="45"/>
      <c r="G86" s="65">
        <f>'Pay App 15'!G86+F86</f>
        <v>0</v>
      </c>
      <c r="H86" s="188">
        <f>'Pay App 15'!K86</f>
        <v>0</v>
      </c>
      <c r="I86" s="189"/>
      <c r="J86" s="55"/>
      <c r="K86" s="33">
        <f t="shared" si="1"/>
        <v>0</v>
      </c>
      <c r="L86" s="68">
        <f t="shared" si="0"/>
        <v>0</v>
      </c>
      <c r="M86" s="66">
        <f t="shared" si="2"/>
        <v>0</v>
      </c>
      <c r="N86" s="32">
        <f t="shared" si="3"/>
        <v>0</v>
      </c>
      <c r="O86" s="52">
        <f>'Pay App 15'!O86+'Pay App 15'!P86</f>
        <v>0</v>
      </c>
      <c r="P86" s="45"/>
      <c r="Q86" s="66">
        <f>'Pay App 15'!Q86+N86+P86</f>
        <v>0</v>
      </c>
    </row>
    <row r="87" spans="1:17" ht="21" customHeight="1" x14ac:dyDescent="0.2">
      <c r="A87" s="151" t="s">
        <v>128</v>
      </c>
      <c r="B87" s="151"/>
      <c r="C87" s="151" t="s">
        <v>129</v>
      </c>
      <c r="D87" s="152"/>
      <c r="E87" s="52">
        <f>'Pay App 15'!E87</f>
        <v>0</v>
      </c>
      <c r="F87" s="45"/>
      <c r="G87" s="65">
        <f>'Pay App 15'!G87+F87</f>
        <v>0</v>
      </c>
      <c r="H87" s="188">
        <f>'Pay App 15'!K87</f>
        <v>0</v>
      </c>
      <c r="I87" s="189"/>
      <c r="J87" s="55"/>
      <c r="K87" s="33">
        <f t="shared" si="1"/>
        <v>0</v>
      </c>
      <c r="L87" s="68">
        <f>IF(ISERROR(K87/G87),0,K87/G87)</f>
        <v>0</v>
      </c>
      <c r="M87" s="66">
        <f t="shared" si="2"/>
        <v>0</v>
      </c>
      <c r="N87" s="32">
        <f t="shared" si="3"/>
        <v>0</v>
      </c>
      <c r="O87" s="52">
        <f>'Pay App 15'!O87+'Pay App 15'!P87</f>
        <v>0</v>
      </c>
      <c r="P87" s="45"/>
      <c r="Q87" s="66">
        <f>'Pay App 15'!Q87+N87+P87</f>
        <v>0</v>
      </c>
    </row>
    <row r="88" spans="1:17" ht="21" customHeight="1" x14ac:dyDescent="0.2">
      <c r="A88" s="151" t="s">
        <v>130</v>
      </c>
      <c r="B88" s="151"/>
      <c r="C88" s="151" t="s">
        <v>131</v>
      </c>
      <c r="D88" s="152"/>
      <c r="E88" s="52">
        <f>'Pay App 15'!E88</f>
        <v>0</v>
      </c>
      <c r="F88" s="45"/>
      <c r="G88" s="65">
        <f>'Pay App 15'!G88+F88</f>
        <v>0</v>
      </c>
      <c r="H88" s="188">
        <f>'Pay App 15'!K88</f>
        <v>0</v>
      </c>
      <c r="I88" s="189"/>
      <c r="J88" s="55"/>
      <c r="K88" s="33">
        <f t="shared" si="1"/>
        <v>0</v>
      </c>
      <c r="L88" s="68">
        <f t="shared" si="0"/>
        <v>0</v>
      </c>
      <c r="M88" s="66">
        <f t="shared" si="2"/>
        <v>0</v>
      </c>
      <c r="N88" s="32">
        <f t="shared" si="3"/>
        <v>0</v>
      </c>
      <c r="O88" s="52">
        <f>'Pay App 15'!O88+'Pay App 15'!P88</f>
        <v>0</v>
      </c>
      <c r="P88" s="45"/>
      <c r="Q88" s="66">
        <f>'Pay App 15'!Q88+N88+P88</f>
        <v>0</v>
      </c>
    </row>
    <row r="89" spans="1:17" ht="21" customHeight="1" x14ac:dyDescent="0.2">
      <c r="A89" s="151" t="s">
        <v>132</v>
      </c>
      <c r="B89" s="151"/>
      <c r="C89" s="151" t="s">
        <v>133</v>
      </c>
      <c r="D89" s="152"/>
      <c r="E89" s="52">
        <f>'Pay App 15'!E89</f>
        <v>0</v>
      </c>
      <c r="F89" s="45"/>
      <c r="G89" s="65">
        <f>'Pay App 15'!G89+F89</f>
        <v>0</v>
      </c>
      <c r="H89" s="188">
        <f>'Pay App 15'!K89</f>
        <v>0</v>
      </c>
      <c r="I89" s="189"/>
      <c r="J89" s="55"/>
      <c r="K89" s="33">
        <f t="shared" si="1"/>
        <v>0</v>
      </c>
      <c r="L89" s="68">
        <f>IF(ISERROR(K89/G89),0,K89/G89)</f>
        <v>0</v>
      </c>
      <c r="M89" s="66">
        <f t="shared" si="2"/>
        <v>0</v>
      </c>
      <c r="N89" s="32">
        <f t="shared" si="3"/>
        <v>0</v>
      </c>
      <c r="O89" s="52">
        <f>'Pay App 15'!O89+'Pay App 15'!P89</f>
        <v>0</v>
      </c>
      <c r="P89" s="45"/>
      <c r="Q89" s="66">
        <f>'Pay App 15'!Q89+N89+P89</f>
        <v>0</v>
      </c>
    </row>
    <row r="90" spans="1:17" ht="21" customHeight="1" x14ac:dyDescent="0.2">
      <c r="A90" s="153" t="s">
        <v>134</v>
      </c>
      <c r="B90" s="153"/>
      <c r="C90" s="158" t="s">
        <v>135</v>
      </c>
      <c r="D90" s="159"/>
      <c r="E90" s="52">
        <f>'Pay App 15'!E90</f>
        <v>0</v>
      </c>
      <c r="F90" s="45"/>
      <c r="G90" s="65">
        <f>'Pay App 15'!G90+F90</f>
        <v>0</v>
      </c>
      <c r="H90" s="188">
        <f>'Pay App 15'!K90</f>
        <v>0</v>
      </c>
      <c r="I90" s="189"/>
      <c r="J90" s="55"/>
      <c r="K90" s="33">
        <f t="shared" si="1"/>
        <v>0</v>
      </c>
      <c r="L90" s="68">
        <f t="shared" si="0"/>
        <v>0</v>
      </c>
      <c r="M90" s="66">
        <f t="shared" si="2"/>
        <v>0</v>
      </c>
      <c r="N90" s="32">
        <f t="shared" si="3"/>
        <v>0</v>
      </c>
      <c r="O90" s="52">
        <f>'Pay App 15'!O90+'Pay App 15'!P90</f>
        <v>0</v>
      </c>
      <c r="P90" s="45"/>
      <c r="Q90" s="66">
        <f>'Pay App 15'!Q90+N90+P90</f>
        <v>0</v>
      </c>
    </row>
    <row r="91" spans="1:17" ht="21" customHeight="1" x14ac:dyDescent="0.2">
      <c r="A91" s="151" t="s">
        <v>136</v>
      </c>
      <c r="B91" s="151"/>
      <c r="C91" s="151" t="s">
        <v>137</v>
      </c>
      <c r="D91" s="152"/>
      <c r="E91" s="52">
        <f>'Pay App 15'!E91</f>
        <v>0</v>
      </c>
      <c r="F91" s="45"/>
      <c r="G91" s="65">
        <f>'Pay App 15'!G91+F91</f>
        <v>0</v>
      </c>
      <c r="H91" s="188">
        <f>'Pay App 15'!K91</f>
        <v>0</v>
      </c>
      <c r="I91" s="189"/>
      <c r="J91" s="55"/>
      <c r="K91" s="33">
        <f t="shared" si="1"/>
        <v>0</v>
      </c>
      <c r="L91" s="68">
        <f t="shared" si="0"/>
        <v>0</v>
      </c>
      <c r="M91" s="66">
        <f t="shared" si="2"/>
        <v>0</v>
      </c>
      <c r="N91" s="32">
        <f t="shared" si="3"/>
        <v>0</v>
      </c>
      <c r="O91" s="52">
        <f>'Pay App 15'!O91+'Pay App 15'!P91</f>
        <v>0</v>
      </c>
      <c r="P91" s="45"/>
      <c r="Q91" s="66">
        <f>'Pay App 15'!Q91+N91+P91</f>
        <v>0</v>
      </c>
    </row>
    <row r="92" spans="1:17" ht="21" customHeight="1" x14ac:dyDescent="0.2">
      <c r="A92" s="151" t="s">
        <v>138</v>
      </c>
      <c r="B92" s="151"/>
      <c r="C92" s="151" t="s">
        <v>139</v>
      </c>
      <c r="D92" s="152"/>
      <c r="E92" s="52">
        <f>'Pay App 15'!E92</f>
        <v>0</v>
      </c>
      <c r="F92" s="45"/>
      <c r="G92" s="65">
        <f>'Pay App 15'!G92+F92</f>
        <v>0</v>
      </c>
      <c r="H92" s="188">
        <f>'Pay App 15'!K92</f>
        <v>0</v>
      </c>
      <c r="I92" s="189"/>
      <c r="J92" s="55"/>
      <c r="K92" s="33">
        <f t="shared" si="1"/>
        <v>0</v>
      </c>
      <c r="L92" s="68">
        <f t="shared" si="0"/>
        <v>0</v>
      </c>
      <c r="M92" s="66">
        <f t="shared" si="2"/>
        <v>0</v>
      </c>
      <c r="N92" s="32">
        <f t="shared" si="3"/>
        <v>0</v>
      </c>
      <c r="O92" s="52">
        <f>'Pay App 15'!O92+'Pay App 15'!P92</f>
        <v>0</v>
      </c>
      <c r="P92" s="45"/>
      <c r="Q92" s="66">
        <f>'Pay App 15'!Q92+N92+P92</f>
        <v>0</v>
      </c>
    </row>
    <row r="93" spans="1:17" ht="21" customHeight="1" x14ac:dyDescent="0.2">
      <c r="A93" s="151" t="s">
        <v>140</v>
      </c>
      <c r="B93" s="151"/>
      <c r="C93" s="151" t="s">
        <v>141</v>
      </c>
      <c r="D93" s="152"/>
      <c r="E93" s="52">
        <f>'Pay App 15'!E93</f>
        <v>0</v>
      </c>
      <c r="F93" s="45"/>
      <c r="G93" s="65">
        <f>'Pay App 15'!G93+F93</f>
        <v>0</v>
      </c>
      <c r="H93" s="188">
        <f>'Pay App 15'!K93</f>
        <v>0</v>
      </c>
      <c r="I93" s="189"/>
      <c r="J93" s="55"/>
      <c r="K93" s="33">
        <f t="shared" si="1"/>
        <v>0</v>
      </c>
      <c r="L93" s="68">
        <f t="shared" si="0"/>
        <v>0</v>
      </c>
      <c r="M93" s="66">
        <f t="shared" si="2"/>
        <v>0</v>
      </c>
      <c r="N93" s="32">
        <f t="shared" si="3"/>
        <v>0</v>
      </c>
      <c r="O93" s="52">
        <f>'Pay App 15'!O93+'Pay App 15'!P93</f>
        <v>0</v>
      </c>
      <c r="P93" s="45"/>
      <c r="Q93" s="66">
        <f>'Pay App 15'!Q93+N93+P93</f>
        <v>0</v>
      </c>
    </row>
    <row r="94" spans="1:17" ht="21" customHeight="1" x14ac:dyDescent="0.2">
      <c r="A94" s="151" t="s">
        <v>142</v>
      </c>
      <c r="B94" s="151"/>
      <c r="C94" s="151" t="s">
        <v>143</v>
      </c>
      <c r="D94" s="152"/>
      <c r="E94" s="52">
        <f>'Pay App 15'!E94</f>
        <v>0</v>
      </c>
      <c r="F94" s="45"/>
      <c r="G94" s="65">
        <f>'Pay App 15'!G94+F94</f>
        <v>0</v>
      </c>
      <c r="H94" s="188">
        <f>'Pay App 15'!K94</f>
        <v>0</v>
      </c>
      <c r="I94" s="189"/>
      <c r="J94" s="55"/>
      <c r="K94" s="33">
        <f t="shared" si="1"/>
        <v>0</v>
      </c>
      <c r="L94" s="68">
        <f t="shared" si="0"/>
        <v>0</v>
      </c>
      <c r="M94" s="66">
        <f t="shared" si="2"/>
        <v>0</v>
      </c>
      <c r="N94" s="32">
        <f t="shared" si="3"/>
        <v>0</v>
      </c>
      <c r="O94" s="52">
        <f>'Pay App 15'!O94+'Pay App 15'!P94</f>
        <v>0</v>
      </c>
      <c r="P94" s="45"/>
      <c r="Q94" s="66">
        <f>'Pay App 15'!Q94+N94+P94</f>
        <v>0</v>
      </c>
    </row>
    <row r="95" spans="1:17" ht="21" customHeight="1" x14ac:dyDescent="0.2">
      <c r="A95" s="151" t="s">
        <v>144</v>
      </c>
      <c r="B95" s="151"/>
      <c r="C95" s="151" t="s">
        <v>145</v>
      </c>
      <c r="D95" s="152"/>
      <c r="E95" s="52">
        <f>'Pay App 15'!E95</f>
        <v>0</v>
      </c>
      <c r="F95" s="45"/>
      <c r="G95" s="65">
        <f>'Pay App 15'!G95+F95</f>
        <v>0</v>
      </c>
      <c r="H95" s="188">
        <f>'Pay App 15'!K95</f>
        <v>0</v>
      </c>
      <c r="I95" s="189"/>
      <c r="J95" s="55"/>
      <c r="K95" s="33">
        <f t="shared" si="1"/>
        <v>0</v>
      </c>
      <c r="L95" s="68">
        <f t="shared" si="0"/>
        <v>0</v>
      </c>
      <c r="M95" s="66">
        <f t="shared" si="2"/>
        <v>0</v>
      </c>
      <c r="N95" s="32">
        <f t="shared" si="3"/>
        <v>0</v>
      </c>
      <c r="O95" s="52">
        <f>'Pay App 15'!O95+'Pay App 15'!P95</f>
        <v>0</v>
      </c>
      <c r="P95" s="45"/>
      <c r="Q95" s="66">
        <f>'Pay App 15'!Q95+N95+P95</f>
        <v>0</v>
      </c>
    </row>
    <row r="96" spans="1:17" ht="21" customHeight="1" x14ac:dyDescent="0.2">
      <c r="A96" s="151" t="s">
        <v>146</v>
      </c>
      <c r="B96" s="151"/>
      <c r="C96" s="151" t="s">
        <v>147</v>
      </c>
      <c r="D96" s="152"/>
      <c r="E96" s="52">
        <f>'Pay App 15'!E96</f>
        <v>0</v>
      </c>
      <c r="F96" s="45"/>
      <c r="G96" s="65">
        <f>'Pay App 15'!G96+F96</f>
        <v>0</v>
      </c>
      <c r="H96" s="188">
        <f>'Pay App 15'!K96</f>
        <v>0</v>
      </c>
      <c r="I96" s="189"/>
      <c r="J96" s="55"/>
      <c r="K96" s="33">
        <f t="shared" si="1"/>
        <v>0</v>
      </c>
      <c r="L96" s="68">
        <f t="shared" si="0"/>
        <v>0</v>
      </c>
      <c r="M96" s="66">
        <f t="shared" si="2"/>
        <v>0</v>
      </c>
      <c r="N96" s="32">
        <f t="shared" si="3"/>
        <v>0</v>
      </c>
      <c r="O96" s="52">
        <f>'Pay App 15'!O96+'Pay App 15'!P96</f>
        <v>0</v>
      </c>
      <c r="P96" s="45"/>
      <c r="Q96" s="66">
        <f>'Pay App 15'!Q96+N96+P96</f>
        <v>0</v>
      </c>
    </row>
    <row r="97" spans="1:17" ht="21" customHeight="1" x14ac:dyDescent="0.2">
      <c r="A97" s="151" t="s">
        <v>148</v>
      </c>
      <c r="B97" s="151"/>
      <c r="C97" s="151" t="s">
        <v>149</v>
      </c>
      <c r="D97" s="152"/>
      <c r="E97" s="52">
        <f>'Pay App 15'!E97</f>
        <v>0</v>
      </c>
      <c r="F97" s="45"/>
      <c r="G97" s="65">
        <f>'Pay App 15'!G97+F97</f>
        <v>0</v>
      </c>
      <c r="H97" s="188">
        <f>'Pay App 15'!K97</f>
        <v>0</v>
      </c>
      <c r="I97" s="189"/>
      <c r="J97" s="55"/>
      <c r="K97" s="33">
        <f t="shared" si="1"/>
        <v>0</v>
      </c>
      <c r="L97" s="68">
        <f t="shared" si="0"/>
        <v>0</v>
      </c>
      <c r="M97" s="66">
        <f t="shared" si="2"/>
        <v>0</v>
      </c>
      <c r="N97" s="32">
        <f t="shared" si="3"/>
        <v>0</v>
      </c>
      <c r="O97" s="52">
        <f>'Pay App 15'!O97+'Pay App 15'!P97</f>
        <v>0</v>
      </c>
      <c r="P97" s="45"/>
      <c r="Q97" s="66">
        <f>'Pay App 15'!Q97+N97+P97</f>
        <v>0</v>
      </c>
    </row>
    <row r="98" spans="1:17" ht="21" customHeight="1" x14ac:dyDescent="0.2">
      <c r="A98" s="151" t="s">
        <v>150</v>
      </c>
      <c r="B98" s="151"/>
      <c r="C98" s="151" t="s">
        <v>151</v>
      </c>
      <c r="D98" s="152"/>
      <c r="E98" s="52">
        <f>'Pay App 15'!E98</f>
        <v>0</v>
      </c>
      <c r="F98" s="45"/>
      <c r="G98" s="65">
        <f>'Pay App 15'!G98+F98</f>
        <v>0</v>
      </c>
      <c r="H98" s="188">
        <f>'Pay App 15'!K98</f>
        <v>0</v>
      </c>
      <c r="I98" s="189"/>
      <c r="J98" s="55"/>
      <c r="K98" s="33">
        <f t="shared" si="1"/>
        <v>0</v>
      </c>
      <c r="L98" s="68">
        <f t="shared" si="0"/>
        <v>0</v>
      </c>
      <c r="M98" s="66">
        <f t="shared" si="2"/>
        <v>0</v>
      </c>
      <c r="N98" s="32">
        <f t="shared" si="3"/>
        <v>0</v>
      </c>
      <c r="O98" s="52">
        <f>'Pay App 15'!O98+'Pay App 15'!P98</f>
        <v>0</v>
      </c>
      <c r="P98" s="45"/>
      <c r="Q98" s="66">
        <f>'Pay App 15'!Q98+N98+P98</f>
        <v>0</v>
      </c>
    </row>
    <row r="99" spans="1:17" ht="21" customHeight="1" x14ac:dyDescent="0.2">
      <c r="A99" s="151" t="s">
        <v>152</v>
      </c>
      <c r="B99" s="151"/>
      <c r="C99" s="151" t="s">
        <v>153</v>
      </c>
      <c r="D99" s="152"/>
      <c r="E99" s="52">
        <f>'Pay App 15'!E99</f>
        <v>0</v>
      </c>
      <c r="F99" s="45"/>
      <c r="G99" s="65">
        <f>'Pay App 15'!G99+F99</f>
        <v>0</v>
      </c>
      <c r="H99" s="188">
        <f>'Pay App 15'!K99</f>
        <v>0</v>
      </c>
      <c r="I99" s="189"/>
      <c r="J99" s="55"/>
      <c r="K99" s="33">
        <f t="shared" si="1"/>
        <v>0</v>
      </c>
      <c r="L99" s="68">
        <f t="shared" si="0"/>
        <v>0</v>
      </c>
      <c r="M99" s="66">
        <f t="shared" si="2"/>
        <v>0</v>
      </c>
      <c r="N99" s="32">
        <f t="shared" si="3"/>
        <v>0</v>
      </c>
      <c r="O99" s="52">
        <f>'Pay App 15'!O99+'Pay App 15'!P99</f>
        <v>0</v>
      </c>
      <c r="P99" s="45"/>
      <c r="Q99" s="66">
        <f>'Pay App 15'!Q99+N99+P99</f>
        <v>0</v>
      </c>
    </row>
    <row r="100" spans="1:17" ht="21" customHeight="1" x14ac:dyDescent="0.2">
      <c r="A100" s="151" t="s">
        <v>154</v>
      </c>
      <c r="B100" s="151"/>
      <c r="C100" s="151" t="s">
        <v>155</v>
      </c>
      <c r="D100" s="152"/>
      <c r="E100" s="52">
        <f>'Pay App 15'!E100</f>
        <v>0</v>
      </c>
      <c r="F100" s="45"/>
      <c r="G100" s="65">
        <f>'Pay App 15'!G100+F100</f>
        <v>0</v>
      </c>
      <c r="H100" s="188">
        <f>'Pay App 15'!K100</f>
        <v>0</v>
      </c>
      <c r="I100" s="189"/>
      <c r="J100" s="55"/>
      <c r="K100" s="33">
        <f t="shared" si="1"/>
        <v>0</v>
      </c>
      <c r="L100" s="68">
        <f t="shared" si="0"/>
        <v>0</v>
      </c>
      <c r="M100" s="66">
        <f t="shared" si="2"/>
        <v>0</v>
      </c>
      <c r="N100" s="32">
        <f t="shared" si="3"/>
        <v>0</v>
      </c>
      <c r="O100" s="52">
        <f>'Pay App 15'!O100+'Pay App 15'!P100</f>
        <v>0</v>
      </c>
      <c r="P100" s="45"/>
      <c r="Q100" s="66">
        <f>'Pay App 15'!Q100+N100+P100</f>
        <v>0</v>
      </c>
    </row>
    <row r="101" spans="1:17" ht="21" customHeight="1" x14ac:dyDescent="0.2">
      <c r="A101" s="151" t="s">
        <v>156</v>
      </c>
      <c r="B101" s="151"/>
      <c r="C101" s="151" t="s">
        <v>157</v>
      </c>
      <c r="D101" s="152"/>
      <c r="E101" s="52">
        <f>'Pay App 15'!E101</f>
        <v>0</v>
      </c>
      <c r="F101" s="45"/>
      <c r="G101" s="65">
        <f>'Pay App 15'!G101+F101</f>
        <v>0</v>
      </c>
      <c r="H101" s="188">
        <f>'Pay App 15'!K101</f>
        <v>0</v>
      </c>
      <c r="I101" s="189"/>
      <c r="J101" s="55"/>
      <c r="K101" s="33">
        <f t="shared" si="1"/>
        <v>0</v>
      </c>
      <c r="L101" s="68">
        <f t="shared" si="0"/>
        <v>0</v>
      </c>
      <c r="M101" s="66">
        <f t="shared" si="2"/>
        <v>0</v>
      </c>
      <c r="N101" s="32">
        <f t="shared" si="3"/>
        <v>0</v>
      </c>
      <c r="O101" s="52">
        <f>'Pay App 15'!O101+'Pay App 15'!P101</f>
        <v>0</v>
      </c>
      <c r="P101" s="45"/>
      <c r="Q101" s="66">
        <f>'Pay App 15'!Q101+N101+P101</f>
        <v>0</v>
      </c>
    </row>
    <row r="102" spans="1:17" ht="21" customHeight="1" x14ac:dyDescent="0.2">
      <c r="A102" s="151" t="s">
        <v>158</v>
      </c>
      <c r="B102" s="151"/>
      <c r="C102" s="151" t="s">
        <v>159</v>
      </c>
      <c r="D102" s="152"/>
      <c r="E102" s="52">
        <f>'Pay App 15'!E102</f>
        <v>0</v>
      </c>
      <c r="F102" s="45"/>
      <c r="G102" s="65">
        <f>'Pay App 15'!G102+F102</f>
        <v>0</v>
      </c>
      <c r="H102" s="188">
        <f>'Pay App 15'!K102</f>
        <v>0</v>
      </c>
      <c r="I102" s="189"/>
      <c r="J102" s="55"/>
      <c r="K102" s="33">
        <f t="shared" si="1"/>
        <v>0</v>
      </c>
      <c r="L102" s="68">
        <f t="shared" si="0"/>
        <v>0</v>
      </c>
      <c r="M102" s="66">
        <f t="shared" si="2"/>
        <v>0</v>
      </c>
      <c r="N102" s="32">
        <f t="shared" si="3"/>
        <v>0</v>
      </c>
      <c r="O102" s="52">
        <f>'Pay App 15'!O102+'Pay App 15'!P102</f>
        <v>0</v>
      </c>
      <c r="P102" s="45"/>
      <c r="Q102" s="66">
        <f>'Pay App 15'!Q102+N102+P102</f>
        <v>0</v>
      </c>
    </row>
    <row r="103" spans="1:17" ht="21" customHeight="1" x14ac:dyDescent="0.2">
      <c r="A103" s="151" t="s">
        <v>160</v>
      </c>
      <c r="B103" s="151"/>
      <c r="C103" s="151" t="s">
        <v>161</v>
      </c>
      <c r="D103" s="152"/>
      <c r="E103" s="52">
        <f>'Pay App 15'!E103</f>
        <v>0</v>
      </c>
      <c r="F103" s="45"/>
      <c r="G103" s="65">
        <f>'Pay App 15'!G103+F103</f>
        <v>0</v>
      </c>
      <c r="H103" s="188">
        <f>'Pay App 15'!K103</f>
        <v>0</v>
      </c>
      <c r="I103" s="189"/>
      <c r="J103" s="55"/>
      <c r="K103" s="33">
        <f t="shared" si="1"/>
        <v>0</v>
      </c>
      <c r="L103" s="68">
        <f t="shared" si="0"/>
        <v>0</v>
      </c>
      <c r="M103" s="66">
        <f t="shared" si="2"/>
        <v>0</v>
      </c>
      <c r="N103" s="32">
        <f t="shared" si="3"/>
        <v>0</v>
      </c>
      <c r="O103" s="52">
        <f>'Pay App 15'!O103+'Pay App 15'!P103</f>
        <v>0</v>
      </c>
      <c r="P103" s="45"/>
      <c r="Q103" s="66">
        <f>'Pay App 15'!Q103+N103+P103</f>
        <v>0</v>
      </c>
    </row>
    <row r="104" spans="1:17" ht="21" customHeight="1" x14ac:dyDescent="0.2">
      <c r="A104" s="151" t="s">
        <v>162</v>
      </c>
      <c r="B104" s="151"/>
      <c r="C104" s="151" t="s">
        <v>163</v>
      </c>
      <c r="D104" s="152"/>
      <c r="E104" s="52">
        <f>'Pay App 15'!E104</f>
        <v>0</v>
      </c>
      <c r="F104" s="45"/>
      <c r="G104" s="65">
        <f>'Pay App 15'!G104+F104</f>
        <v>0</v>
      </c>
      <c r="H104" s="188">
        <f>'Pay App 15'!K104</f>
        <v>0</v>
      </c>
      <c r="I104" s="189"/>
      <c r="J104" s="55"/>
      <c r="K104" s="33">
        <f t="shared" si="1"/>
        <v>0</v>
      </c>
      <c r="L104" s="68">
        <f t="shared" si="0"/>
        <v>0</v>
      </c>
      <c r="M104" s="66">
        <f t="shared" si="2"/>
        <v>0</v>
      </c>
      <c r="N104" s="32">
        <f t="shared" si="3"/>
        <v>0</v>
      </c>
      <c r="O104" s="52">
        <f>'Pay App 15'!O104+'Pay App 15'!P104</f>
        <v>0</v>
      </c>
      <c r="P104" s="45"/>
      <c r="Q104" s="66">
        <f>'Pay App 15'!Q104+N104+P104</f>
        <v>0</v>
      </c>
    </row>
    <row r="105" spans="1:17" ht="21" customHeight="1" x14ac:dyDescent="0.2">
      <c r="A105" s="151" t="s">
        <v>164</v>
      </c>
      <c r="B105" s="151"/>
      <c r="C105" s="151" t="s">
        <v>165</v>
      </c>
      <c r="D105" s="152"/>
      <c r="E105" s="52">
        <f>'Pay App 15'!E105</f>
        <v>0</v>
      </c>
      <c r="F105" s="45"/>
      <c r="G105" s="65">
        <f>'Pay App 15'!G105+F105</f>
        <v>0</v>
      </c>
      <c r="H105" s="188">
        <f>'Pay App 15'!K105</f>
        <v>0</v>
      </c>
      <c r="I105" s="189"/>
      <c r="J105" s="55"/>
      <c r="K105" s="33">
        <f t="shared" si="1"/>
        <v>0</v>
      </c>
      <c r="L105" s="68">
        <f t="shared" si="0"/>
        <v>0</v>
      </c>
      <c r="M105" s="66">
        <f t="shared" si="2"/>
        <v>0</v>
      </c>
      <c r="N105" s="32">
        <f t="shared" si="3"/>
        <v>0</v>
      </c>
      <c r="O105" s="52">
        <f>'Pay App 15'!O105+'Pay App 15'!P105</f>
        <v>0</v>
      </c>
      <c r="P105" s="45"/>
      <c r="Q105" s="66">
        <f>'Pay App 15'!Q105+N105+P105</f>
        <v>0</v>
      </c>
    </row>
    <row r="106" spans="1:17" ht="21" customHeight="1" x14ac:dyDescent="0.2">
      <c r="A106" s="151" t="s">
        <v>166</v>
      </c>
      <c r="B106" s="151"/>
      <c r="C106" s="151" t="s">
        <v>167</v>
      </c>
      <c r="D106" s="152"/>
      <c r="E106" s="52">
        <f>'Pay App 15'!E106</f>
        <v>0</v>
      </c>
      <c r="F106" s="45"/>
      <c r="G106" s="65">
        <f>'Pay App 15'!G106+F106</f>
        <v>0</v>
      </c>
      <c r="H106" s="188">
        <f>'Pay App 15'!K106</f>
        <v>0</v>
      </c>
      <c r="I106" s="189"/>
      <c r="J106" s="55"/>
      <c r="K106" s="33">
        <f t="shared" si="1"/>
        <v>0</v>
      </c>
      <c r="L106" s="68">
        <f t="shared" si="0"/>
        <v>0</v>
      </c>
      <c r="M106" s="66">
        <f t="shared" si="2"/>
        <v>0</v>
      </c>
      <c r="N106" s="32">
        <f t="shared" si="3"/>
        <v>0</v>
      </c>
      <c r="O106" s="52">
        <f>'Pay App 15'!O106+'Pay App 15'!P106</f>
        <v>0</v>
      </c>
      <c r="P106" s="45"/>
      <c r="Q106" s="66">
        <f>'Pay App 15'!Q106+N106+P106</f>
        <v>0</v>
      </c>
    </row>
    <row r="107" spans="1:17" ht="21" customHeight="1" x14ac:dyDescent="0.2">
      <c r="A107" s="151" t="s">
        <v>168</v>
      </c>
      <c r="B107" s="151"/>
      <c r="C107" s="151" t="s">
        <v>169</v>
      </c>
      <c r="D107" s="152"/>
      <c r="E107" s="52">
        <f>'Pay App 15'!E107</f>
        <v>0</v>
      </c>
      <c r="F107" s="45"/>
      <c r="G107" s="65">
        <f>'Pay App 15'!G107+F107</f>
        <v>0</v>
      </c>
      <c r="H107" s="188">
        <f>'Pay App 15'!K107</f>
        <v>0</v>
      </c>
      <c r="I107" s="189"/>
      <c r="J107" s="55"/>
      <c r="K107" s="33">
        <f t="shared" si="1"/>
        <v>0</v>
      </c>
      <c r="L107" s="68">
        <f t="shared" si="0"/>
        <v>0</v>
      </c>
      <c r="M107" s="66">
        <f t="shared" si="2"/>
        <v>0</v>
      </c>
      <c r="N107" s="32">
        <f t="shared" si="3"/>
        <v>0</v>
      </c>
      <c r="O107" s="52">
        <f>'Pay App 15'!O107+'Pay App 15'!P107</f>
        <v>0</v>
      </c>
      <c r="P107" s="45"/>
      <c r="Q107" s="66">
        <f>'Pay App 15'!Q107+N107+P107</f>
        <v>0</v>
      </c>
    </row>
    <row r="108" spans="1:17" ht="21" customHeight="1" x14ac:dyDescent="0.2">
      <c r="A108" s="151" t="s">
        <v>170</v>
      </c>
      <c r="B108" s="151"/>
      <c r="C108" s="151" t="s">
        <v>171</v>
      </c>
      <c r="D108" s="152"/>
      <c r="E108" s="52">
        <f>'Pay App 15'!E108</f>
        <v>0</v>
      </c>
      <c r="F108" s="45"/>
      <c r="G108" s="65">
        <f>'Pay App 15'!G108+F108</f>
        <v>0</v>
      </c>
      <c r="H108" s="188">
        <f>'Pay App 15'!K108</f>
        <v>0</v>
      </c>
      <c r="I108" s="189"/>
      <c r="J108" s="55"/>
      <c r="K108" s="33">
        <f t="shared" si="1"/>
        <v>0</v>
      </c>
      <c r="L108" s="68">
        <f t="shared" si="0"/>
        <v>0</v>
      </c>
      <c r="M108" s="66">
        <f t="shared" si="2"/>
        <v>0</v>
      </c>
      <c r="N108" s="32">
        <f t="shared" si="3"/>
        <v>0</v>
      </c>
      <c r="O108" s="52">
        <f>'Pay App 15'!O108+'Pay App 15'!P108</f>
        <v>0</v>
      </c>
      <c r="P108" s="45"/>
      <c r="Q108" s="66">
        <f>'Pay App 15'!Q108+N108+P108</f>
        <v>0</v>
      </c>
    </row>
    <row r="109" spans="1:17" ht="21" customHeight="1" x14ac:dyDescent="0.2">
      <c r="A109" s="151" t="s">
        <v>172</v>
      </c>
      <c r="B109" s="151"/>
      <c r="C109" s="151" t="s">
        <v>173</v>
      </c>
      <c r="D109" s="152"/>
      <c r="E109" s="52">
        <f>'Pay App 15'!E109</f>
        <v>0</v>
      </c>
      <c r="F109" s="45"/>
      <c r="G109" s="65">
        <f>'Pay App 15'!G109+F109</f>
        <v>0</v>
      </c>
      <c r="H109" s="188">
        <f>'Pay App 15'!K109</f>
        <v>0</v>
      </c>
      <c r="I109" s="189"/>
      <c r="J109" s="55"/>
      <c r="K109" s="33">
        <f t="shared" si="1"/>
        <v>0</v>
      </c>
      <c r="L109" s="68">
        <f t="shared" si="0"/>
        <v>0</v>
      </c>
      <c r="M109" s="66">
        <f t="shared" si="2"/>
        <v>0</v>
      </c>
      <c r="N109" s="32">
        <f t="shared" si="3"/>
        <v>0</v>
      </c>
      <c r="O109" s="52">
        <f>'Pay App 15'!O109+'Pay App 15'!P109</f>
        <v>0</v>
      </c>
      <c r="P109" s="45"/>
      <c r="Q109" s="66">
        <f>'Pay App 15'!Q109+N109+P109</f>
        <v>0</v>
      </c>
    </row>
    <row r="110" spans="1:17" ht="21" customHeight="1" x14ac:dyDescent="0.2">
      <c r="A110" s="151" t="s">
        <v>174</v>
      </c>
      <c r="B110" s="151"/>
      <c r="C110" s="151" t="s">
        <v>175</v>
      </c>
      <c r="D110" s="152"/>
      <c r="E110" s="52">
        <f>'Pay App 15'!E110</f>
        <v>0</v>
      </c>
      <c r="F110" s="45"/>
      <c r="G110" s="65">
        <f>'Pay App 15'!G110+F110</f>
        <v>0</v>
      </c>
      <c r="H110" s="188">
        <f>'Pay App 15'!K110</f>
        <v>0</v>
      </c>
      <c r="I110" s="189"/>
      <c r="J110" s="55"/>
      <c r="K110" s="33">
        <f t="shared" si="1"/>
        <v>0</v>
      </c>
      <c r="L110" s="68">
        <f t="shared" si="0"/>
        <v>0</v>
      </c>
      <c r="M110" s="66">
        <f t="shared" si="2"/>
        <v>0</v>
      </c>
      <c r="N110" s="32">
        <f t="shared" si="3"/>
        <v>0</v>
      </c>
      <c r="O110" s="52">
        <f>'Pay App 15'!O110+'Pay App 15'!P110</f>
        <v>0</v>
      </c>
      <c r="P110" s="45"/>
      <c r="Q110" s="66">
        <f>'Pay App 15'!Q110+N110+P110</f>
        <v>0</v>
      </c>
    </row>
    <row r="111" spans="1:17" ht="21" customHeight="1" x14ac:dyDescent="0.2">
      <c r="A111" s="151" t="s">
        <v>176</v>
      </c>
      <c r="B111" s="151"/>
      <c r="C111" s="151" t="s">
        <v>177</v>
      </c>
      <c r="D111" s="152"/>
      <c r="E111" s="52">
        <f>'Pay App 15'!E111</f>
        <v>0</v>
      </c>
      <c r="F111" s="45"/>
      <c r="G111" s="65">
        <f>'Pay App 15'!G111+F111</f>
        <v>0</v>
      </c>
      <c r="H111" s="188">
        <f>'Pay App 15'!K111</f>
        <v>0</v>
      </c>
      <c r="I111" s="189"/>
      <c r="J111" s="55"/>
      <c r="K111" s="33">
        <f t="shared" si="1"/>
        <v>0</v>
      </c>
      <c r="L111" s="68">
        <f t="shared" si="0"/>
        <v>0</v>
      </c>
      <c r="M111" s="66">
        <f t="shared" si="2"/>
        <v>0</v>
      </c>
      <c r="N111" s="32">
        <f t="shared" si="3"/>
        <v>0</v>
      </c>
      <c r="O111" s="52">
        <f>'Pay App 15'!O111+'Pay App 15'!P111</f>
        <v>0</v>
      </c>
      <c r="P111" s="45"/>
      <c r="Q111" s="66">
        <f>'Pay App 15'!Q111+N111+P111</f>
        <v>0</v>
      </c>
    </row>
    <row r="112" spans="1:17" ht="21" customHeight="1" x14ac:dyDescent="0.2">
      <c r="A112" s="151" t="s">
        <v>178</v>
      </c>
      <c r="B112" s="151"/>
      <c r="C112" s="151" t="s">
        <v>179</v>
      </c>
      <c r="D112" s="152"/>
      <c r="E112" s="52">
        <f>'Pay App 15'!E112</f>
        <v>0</v>
      </c>
      <c r="F112" s="45"/>
      <c r="G112" s="65">
        <f>'Pay App 15'!G112+F112</f>
        <v>0</v>
      </c>
      <c r="H112" s="188">
        <f>'Pay App 15'!K112</f>
        <v>0</v>
      </c>
      <c r="I112" s="189"/>
      <c r="J112" s="55"/>
      <c r="K112" s="33">
        <f t="shared" si="1"/>
        <v>0</v>
      </c>
      <c r="L112" s="68">
        <f t="shared" si="0"/>
        <v>0</v>
      </c>
      <c r="M112" s="66">
        <f t="shared" si="2"/>
        <v>0</v>
      </c>
      <c r="N112" s="32">
        <f t="shared" si="3"/>
        <v>0</v>
      </c>
      <c r="O112" s="52">
        <f>'Pay App 15'!O112+'Pay App 15'!P112</f>
        <v>0</v>
      </c>
      <c r="P112" s="45"/>
      <c r="Q112" s="66">
        <f>'Pay App 15'!Q112+N112+P112</f>
        <v>0</v>
      </c>
    </row>
    <row r="113" spans="1:17" ht="21" customHeight="1" x14ac:dyDescent="0.2">
      <c r="A113" s="151" t="s">
        <v>180</v>
      </c>
      <c r="B113" s="151"/>
      <c r="C113" s="151" t="s">
        <v>181</v>
      </c>
      <c r="D113" s="152"/>
      <c r="E113" s="52">
        <f>'Pay App 15'!E113</f>
        <v>0</v>
      </c>
      <c r="F113" s="45"/>
      <c r="G113" s="65">
        <f>'Pay App 15'!G113+F113</f>
        <v>0</v>
      </c>
      <c r="H113" s="188">
        <f>'Pay App 15'!K113</f>
        <v>0</v>
      </c>
      <c r="I113" s="189"/>
      <c r="J113" s="55"/>
      <c r="K113" s="33">
        <f t="shared" si="1"/>
        <v>0</v>
      </c>
      <c r="L113" s="68">
        <f t="shared" si="0"/>
        <v>0</v>
      </c>
      <c r="M113" s="66">
        <f t="shared" si="2"/>
        <v>0</v>
      </c>
      <c r="N113" s="32">
        <f t="shared" si="3"/>
        <v>0</v>
      </c>
      <c r="O113" s="52">
        <f>'Pay App 15'!O113+'Pay App 15'!P113</f>
        <v>0</v>
      </c>
      <c r="P113" s="45"/>
      <c r="Q113" s="66">
        <f>'Pay App 15'!Q113+N113+P113</f>
        <v>0</v>
      </c>
    </row>
    <row r="114" spans="1:17" ht="21" customHeight="1" x14ac:dyDescent="0.2">
      <c r="A114" s="153" t="s">
        <v>182</v>
      </c>
      <c r="B114" s="153"/>
      <c r="C114" s="153" t="s">
        <v>183</v>
      </c>
      <c r="D114" s="154"/>
      <c r="E114" s="52">
        <f>'Pay App 15'!E114</f>
        <v>0</v>
      </c>
      <c r="F114" s="45"/>
      <c r="G114" s="65">
        <f>'Pay App 15'!G114+F114</f>
        <v>0</v>
      </c>
      <c r="H114" s="188">
        <f>'Pay App 15'!K114</f>
        <v>0</v>
      </c>
      <c r="I114" s="189"/>
      <c r="J114" s="55"/>
      <c r="K114" s="33">
        <f t="shared" si="1"/>
        <v>0</v>
      </c>
      <c r="L114" s="68">
        <f t="shared" si="0"/>
        <v>0</v>
      </c>
      <c r="M114" s="66">
        <f t="shared" si="2"/>
        <v>0</v>
      </c>
      <c r="N114" s="32">
        <f t="shared" si="3"/>
        <v>0</v>
      </c>
      <c r="O114" s="52">
        <f>'Pay App 15'!O114+'Pay App 15'!P114</f>
        <v>0</v>
      </c>
      <c r="P114" s="45"/>
      <c r="Q114" s="66">
        <f>'Pay App 15'!Q114+N114+P114</f>
        <v>0</v>
      </c>
    </row>
    <row r="115" spans="1:17" ht="21" customHeight="1" x14ac:dyDescent="0.2">
      <c r="A115" s="151" t="s">
        <v>184</v>
      </c>
      <c r="B115" s="151"/>
      <c r="C115" s="151" t="s">
        <v>185</v>
      </c>
      <c r="D115" s="152"/>
      <c r="E115" s="52">
        <f>'Pay App 15'!E115</f>
        <v>0</v>
      </c>
      <c r="F115" s="45"/>
      <c r="G115" s="65">
        <f>'Pay App 15'!G115+F115</f>
        <v>0</v>
      </c>
      <c r="H115" s="188">
        <f>'Pay App 15'!K115</f>
        <v>0</v>
      </c>
      <c r="I115" s="189"/>
      <c r="J115" s="55"/>
      <c r="K115" s="33">
        <f t="shared" si="1"/>
        <v>0</v>
      </c>
      <c r="L115" s="68">
        <f t="shared" si="0"/>
        <v>0</v>
      </c>
      <c r="M115" s="66">
        <f t="shared" si="2"/>
        <v>0</v>
      </c>
      <c r="N115" s="32">
        <f t="shared" si="3"/>
        <v>0</v>
      </c>
      <c r="O115" s="52">
        <f>'Pay App 15'!O115+'Pay App 15'!P115</f>
        <v>0</v>
      </c>
      <c r="P115" s="45"/>
      <c r="Q115" s="66">
        <f>'Pay App 15'!Q115+N115+P115</f>
        <v>0</v>
      </c>
    </row>
    <row r="116" spans="1:17" ht="21" customHeight="1" x14ac:dyDescent="0.2">
      <c r="A116" s="151" t="s">
        <v>186</v>
      </c>
      <c r="B116" s="151"/>
      <c r="C116" s="151" t="s">
        <v>187</v>
      </c>
      <c r="D116" s="152"/>
      <c r="E116" s="52">
        <f>'Pay App 15'!E116</f>
        <v>0</v>
      </c>
      <c r="F116" s="45"/>
      <c r="G116" s="65">
        <f>'Pay App 15'!G116+F116</f>
        <v>0</v>
      </c>
      <c r="H116" s="188">
        <f>'Pay App 15'!K116</f>
        <v>0</v>
      </c>
      <c r="I116" s="189"/>
      <c r="J116" s="55"/>
      <c r="K116" s="33">
        <f t="shared" si="1"/>
        <v>0</v>
      </c>
      <c r="L116" s="68">
        <f t="shared" si="0"/>
        <v>0</v>
      </c>
      <c r="M116" s="66">
        <f t="shared" si="2"/>
        <v>0</v>
      </c>
      <c r="N116" s="32">
        <f t="shared" si="3"/>
        <v>0</v>
      </c>
      <c r="O116" s="52">
        <f>'Pay App 15'!O116+'Pay App 15'!P116</f>
        <v>0</v>
      </c>
      <c r="P116" s="45"/>
      <c r="Q116" s="66">
        <f>'Pay App 15'!Q116+N116+P116</f>
        <v>0</v>
      </c>
    </row>
    <row r="117" spans="1:17" ht="21" customHeight="1" x14ac:dyDescent="0.2">
      <c r="A117" s="151" t="s">
        <v>188</v>
      </c>
      <c r="B117" s="151"/>
      <c r="C117" s="151" t="s">
        <v>581</v>
      </c>
      <c r="D117" s="152"/>
      <c r="E117" s="52">
        <f>'Pay App 15'!E117</f>
        <v>0</v>
      </c>
      <c r="F117" s="45"/>
      <c r="G117" s="65">
        <f>'Pay App 15'!G117+F117</f>
        <v>0</v>
      </c>
      <c r="H117" s="188">
        <f>'Pay App 15'!K117</f>
        <v>0</v>
      </c>
      <c r="I117" s="189"/>
      <c r="J117" s="55"/>
      <c r="K117" s="33">
        <f t="shared" si="1"/>
        <v>0</v>
      </c>
      <c r="L117" s="68">
        <f t="shared" si="0"/>
        <v>0</v>
      </c>
      <c r="M117" s="66">
        <f t="shared" si="2"/>
        <v>0</v>
      </c>
      <c r="N117" s="32">
        <f t="shared" si="3"/>
        <v>0</v>
      </c>
      <c r="O117" s="52">
        <f>'Pay App 15'!O117+'Pay App 15'!P117</f>
        <v>0</v>
      </c>
      <c r="P117" s="45"/>
      <c r="Q117" s="66">
        <f>'Pay App 15'!Q117+N117+P117</f>
        <v>0</v>
      </c>
    </row>
    <row r="118" spans="1:17" ht="21" customHeight="1" x14ac:dyDescent="0.2">
      <c r="A118" s="153" t="s">
        <v>190</v>
      </c>
      <c r="B118" s="153"/>
      <c r="C118" s="142" t="s">
        <v>191</v>
      </c>
      <c r="D118" s="156"/>
      <c r="E118" s="52">
        <f>'Pay App 15'!E118</f>
        <v>0</v>
      </c>
      <c r="F118" s="45"/>
      <c r="G118" s="65">
        <f>'Pay App 15'!G118+F118</f>
        <v>0</v>
      </c>
      <c r="H118" s="188">
        <f>'Pay App 15'!K118</f>
        <v>0</v>
      </c>
      <c r="I118" s="189"/>
      <c r="J118" s="55"/>
      <c r="K118" s="33">
        <f t="shared" si="1"/>
        <v>0</v>
      </c>
      <c r="L118" s="68">
        <f t="shared" si="0"/>
        <v>0</v>
      </c>
      <c r="M118" s="66">
        <f t="shared" si="2"/>
        <v>0</v>
      </c>
      <c r="N118" s="32">
        <f t="shared" si="3"/>
        <v>0</v>
      </c>
      <c r="O118" s="52">
        <f>'Pay App 15'!O118+'Pay App 15'!P118</f>
        <v>0</v>
      </c>
      <c r="P118" s="45"/>
      <c r="Q118" s="66">
        <f>'Pay App 15'!Q118+N118+P118</f>
        <v>0</v>
      </c>
    </row>
    <row r="119" spans="1:17" ht="21" customHeight="1" x14ac:dyDescent="0.2">
      <c r="A119" s="151" t="s">
        <v>192</v>
      </c>
      <c r="B119" s="151"/>
      <c r="C119" s="151" t="s">
        <v>193</v>
      </c>
      <c r="D119" s="152"/>
      <c r="E119" s="52">
        <f>'Pay App 15'!E119</f>
        <v>0</v>
      </c>
      <c r="F119" s="45"/>
      <c r="G119" s="65">
        <f>'Pay App 15'!G119+F119</f>
        <v>0</v>
      </c>
      <c r="H119" s="188">
        <f>'Pay App 15'!K119</f>
        <v>0</v>
      </c>
      <c r="I119" s="189"/>
      <c r="J119" s="55"/>
      <c r="K119" s="33">
        <f t="shared" si="1"/>
        <v>0</v>
      </c>
      <c r="L119" s="68">
        <f t="shared" si="0"/>
        <v>0</v>
      </c>
      <c r="M119" s="66">
        <f t="shared" si="2"/>
        <v>0</v>
      </c>
      <c r="N119" s="32">
        <f t="shared" si="3"/>
        <v>0</v>
      </c>
      <c r="O119" s="52">
        <f>'Pay App 15'!O119+'Pay App 15'!P119</f>
        <v>0</v>
      </c>
      <c r="P119" s="45"/>
      <c r="Q119" s="66">
        <f>'Pay App 15'!Q119+N119+P119</f>
        <v>0</v>
      </c>
    </row>
    <row r="120" spans="1:17" ht="21" customHeight="1" x14ac:dyDescent="0.2">
      <c r="A120" s="151" t="s">
        <v>194</v>
      </c>
      <c r="B120" s="151"/>
      <c r="C120" s="150" t="s">
        <v>195</v>
      </c>
      <c r="D120" s="157"/>
      <c r="E120" s="52">
        <f>'Pay App 15'!E120</f>
        <v>0</v>
      </c>
      <c r="F120" s="45"/>
      <c r="G120" s="65">
        <f>'Pay App 15'!G120+F120</f>
        <v>0</v>
      </c>
      <c r="H120" s="188">
        <f>'Pay App 15'!K120</f>
        <v>0</v>
      </c>
      <c r="I120" s="189"/>
      <c r="J120" s="55"/>
      <c r="K120" s="33">
        <f t="shared" si="1"/>
        <v>0</v>
      </c>
      <c r="L120" s="68">
        <f t="shared" si="0"/>
        <v>0</v>
      </c>
      <c r="M120" s="66">
        <f t="shared" si="2"/>
        <v>0</v>
      </c>
      <c r="N120" s="32">
        <f t="shared" si="3"/>
        <v>0</v>
      </c>
      <c r="O120" s="52">
        <f>'Pay App 15'!O120+'Pay App 15'!P120</f>
        <v>0</v>
      </c>
      <c r="P120" s="45"/>
      <c r="Q120" s="66">
        <f>'Pay App 15'!Q120+N120+P120</f>
        <v>0</v>
      </c>
    </row>
    <row r="121" spans="1:17" ht="21" customHeight="1" x14ac:dyDescent="0.2">
      <c r="A121" s="151" t="s">
        <v>196</v>
      </c>
      <c r="B121" s="151"/>
      <c r="C121" s="151" t="s">
        <v>197</v>
      </c>
      <c r="D121" s="152"/>
      <c r="E121" s="52">
        <f>'Pay App 15'!E121</f>
        <v>0</v>
      </c>
      <c r="F121" s="45"/>
      <c r="G121" s="65">
        <f>'Pay App 15'!G121+F121</f>
        <v>0</v>
      </c>
      <c r="H121" s="188">
        <f>'Pay App 15'!K121</f>
        <v>0</v>
      </c>
      <c r="I121" s="189"/>
      <c r="J121" s="55"/>
      <c r="K121" s="33">
        <f t="shared" si="1"/>
        <v>0</v>
      </c>
      <c r="L121" s="68">
        <f t="shared" si="0"/>
        <v>0</v>
      </c>
      <c r="M121" s="66">
        <f t="shared" si="2"/>
        <v>0</v>
      </c>
      <c r="N121" s="32">
        <f t="shared" si="3"/>
        <v>0</v>
      </c>
      <c r="O121" s="52">
        <f>'Pay App 15'!O121+'Pay App 15'!P121</f>
        <v>0</v>
      </c>
      <c r="P121" s="45"/>
      <c r="Q121" s="66">
        <f>'Pay App 15'!Q121+N121+P121</f>
        <v>0</v>
      </c>
    </row>
    <row r="122" spans="1:17" ht="21" customHeight="1" x14ac:dyDescent="0.2">
      <c r="A122" s="151" t="s">
        <v>198</v>
      </c>
      <c r="B122" s="151"/>
      <c r="C122" s="151" t="s">
        <v>199</v>
      </c>
      <c r="D122" s="152"/>
      <c r="E122" s="52">
        <f>'Pay App 15'!E122</f>
        <v>0</v>
      </c>
      <c r="F122" s="45"/>
      <c r="G122" s="65">
        <f>'Pay App 15'!G122+F122</f>
        <v>0</v>
      </c>
      <c r="H122" s="188">
        <f>'Pay App 15'!K122</f>
        <v>0</v>
      </c>
      <c r="I122" s="189"/>
      <c r="J122" s="55"/>
      <c r="K122" s="33">
        <f t="shared" si="1"/>
        <v>0</v>
      </c>
      <c r="L122" s="68">
        <f t="shared" si="0"/>
        <v>0</v>
      </c>
      <c r="M122" s="66">
        <f t="shared" si="2"/>
        <v>0</v>
      </c>
      <c r="N122" s="32">
        <f t="shared" si="3"/>
        <v>0</v>
      </c>
      <c r="O122" s="52">
        <f>'Pay App 15'!O122+'Pay App 15'!P122</f>
        <v>0</v>
      </c>
      <c r="P122" s="45"/>
      <c r="Q122" s="66">
        <f>'Pay App 15'!Q122+N122+P122</f>
        <v>0</v>
      </c>
    </row>
    <row r="123" spans="1:17" ht="21" customHeight="1" x14ac:dyDescent="0.2">
      <c r="A123" s="151" t="s">
        <v>200</v>
      </c>
      <c r="B123" s="151"/>
      <c r="C123" s="151" t="s">
        <v>201</v>
      </c>
      <c r="D123" s="152"/>
      <c r="E123" s="52">
        <f>'Pay App 15'!E123</f>
        <v>0</v>
      </c>
      <c r="F123" s="45"/>
      <c r="G123" s="65">
        <f>'Pay App 15'!G123+F123</f>
        <v>0</v>
      </c>
      <c r="H123" s="188">
        <f>'Pay App 15'!K123</f>
        <v>0</v>
      </c>
      <c r="I123" s="189"/>
      <c r="J123" s="55"/>
      <c r="K123" s="33">
        <f t="shared" si="1"/>
        <v>0</v>
      </c>
      <c r="L123" s="68">
        <f t="shared" si="0"/>
        <v>0</v>
      </c>
      <c r="M123" s="66">
        <f t="shared" si="2"/>
        <v>0</v>
      </c>
      <c r="N123" s="32">
        <f t="shared" si="3"/>
        <v>0</v>
      </c>
      <c r="O123" s="52">
        <f>'Pay App 15'!O123+'Pay App 15'!P123</f>
        <v>0</v>
      </c>
      <c r="P123" s="45"/>
      <c r="Q123" s="66">
        <f>'Pay App 15'!Q123+N123+P123</f>
        <v>0</v>
      </c>
    </row>
    <row r="124" spans="1:17" ht="21" customHeight="1" x14ac:dyDescent="0.2">
      <c r="A124" s="153" t="s">
        <v>202</v>
      </c>
      <c r="B124" s="153"/>
      <c r="C124" s="154" t="s">
        <v>203</v>
      </c>
      <c r="D124" s="155"/>
      <c r="E124" s="52">
        <f>'Pay App 15'!E124</f>
        <v>0</v>
      </c>
      <c r="F124" s="45"/>
      <c r="G124" s="65">
        <f>'Pay App 15'!G124+F124</f>
        <v>0</v>
      </c>
      <c r="H124" s="188">
        <f>'Pay App 15'!K124</f>
        <v>0</v>
      </c>
      <c r="I124" s="189"/>
      <c r="J124" s="55"/>
      <c r="K124" s="33">
        <f t="shared" si="1"/>
        <v>0</v>
      </c>
      <c r="L124" s="68">
        <f t="shared" si="0"/>
        <v>0</v>
      </c>
      <c r="M124" s="66">
        <f t="shared" si="2"/>
        <v>0</v>
      </c>
      <c r="N124" s="32">
        <f t="shared" si="3"/>
        <v>0</v>
      </c>
      <c r="O124" s="52">
        <f>'Pay App 15'!O124+'Pay App 15'!P124</f>
        <v>0</v>
      </c>
      <c r="P124" s="45"/>
      <c r="Q124" s="66">
        <f>'Pay App 15'!Q124+N124+P124</f>
        <v>0</v>
      </c>
    </row>
    <row r="125" spans="1:17" ht="21" customHeight="1" x14ac:dyDescent="0.2">
      <c r="A125" s="151" t="s">
        <v>204</v>
      </c>
      <c r="B125" s="151"/>
      <c r="C125" s="151" t="s">
        <v>205</v>
      </c>
      <c r="D125" s="152"/>
      <c r="E125" s="52">
        <f>'Pay App 15'!E125</f>
        <v>0</v>
      </c>
      <c r="F125" s="45"/>
      <c r="G125" s="65">
        <f>'Pay App 15'!G125+F125</f>
        <v>0</v>
      </c>
      <c r="H125" s="188">
        <f>'Pay App 15'!K125</f>
        <v>0</v>
      </c>
      <c r="I125" s="189"/>
      <c r="J125" s="55"/>
      <c r="K125" s="33">
        <f t="shared" si="1"/>
        <v>0</v>
      </c>
      <c r="L125" s="68">
        <f t="shared" si="0"/>
        <v>0</v>
      </c>
      <c r="M125" s="66">
        <f t="shared" si="2"/>
        <v>0</v>
      </c>
      <c r="N125" s="32">
        <f t="shared" si="3"/>
        <v>0</v>
      </c>
      <c r="O125" s="52">
        <f>'Pay App 15'!O125+'Pay App 15'!P125</f>
        <v>0</v>
      </c>
      <c r="P125" s="45"/>
      <c r="Q125" s="66">
        <f>'Pay App 15'!Q125+N125+P125</f>
        <v>0</v>
      </c>
    </row>
    <row r="126" spans="1:17" ht="21" customHeight="1" x14ac:dyDescent="0.2">
      <c r="A126" s="151" t="s">
        <v>206</v>
      </c>
      <c r="B126" s="151"/>
      <c r="C126" s="151" t="s">
        <v>207</v>
      </c>
      <c r="D126" s="152"/>
      <c r="E126" s="52">
        <f>'Pay App 15'!E126</f>
        <v>0</v>
      </c>
      <c r="F126" s="45"/>
      <c r="G126" s="65">
        <f>'Pay App 15'!G126+F126</f>
        <v>0</v>
      </c>
      <c r="H126" s="188">
        <f>'Pay App 15'!K126</f>
        <v>0</v>
      </c>
      <c r="I126" s="189"/>
      <c r="J126" s="55"/>
      <c r="K126" s="33">
        <f t="shared" si="1"/>
        <v>0</v>
      </c>
      <c r="L126" s="68">
        <f t="shared" si="0"/>
        <v>0</v>
      </c>
      <c r="M126" s="66">
        <f t="shared" si="2"/>
        <v>0</v>
      </c>
      <c r="N126" s="32">
        <f t="shared" si="3"/>
        <v>0</v>
      </c>
      <c r="O126" s="52">
        <f>'Pay App 15'!O126+'Pay App 15'!P126</f>
        <v>0</v>
      </c>
      <c r="P126" s="45"/>
      <c r="Q126" s="66">
        <f>'Pay App 15'!Q126+N126+P126</f>
        <v>0</v>
      </c>
    </row>
    <row r="127" spans="1:17" ht="21" customHeight="1" x14ac:dyDescent="0.2">
      <c r="A127" s="151" t="s">
        <v>208</v>
      </c>
      <c r="B127" s="151"/>
      <c r="C127" s="151" t="s">
        <v>209</v>
      </c>
      <c r="D127" s="152"/>
      <c r="E127" s="52">
        <f>'Pay App 15'!E127</f>
        <v>0</v>
      </c>
      <c r="F127" s="45"/>
      <c r="G127" s="65">
        <f>'Pay App 15'!G127+F127</f>
        <v>0</v>
      </c>
      <c r="H127" s="188">
        <f>'Pay App 15'!K127</f>
        <v>0</v>
      </c>
      <c r="I127" s="189"/>
      <c r="J127" s="55"/>
      <c r="K127" s="33">
        <f t="shared" si="1"/>
        <v>0</v>
      </c>
      <c r="L127" s="68">
        <f t="shared" si="0"/>
        <v>0</v>
      </c>
      <c r="M127" s="66">
        <f t="shared" si="2"/>
        <v>0</v>
      </c>
      <c r="N127" s="32">
        <f t="shared" si="3"/>
        <v>0</v>
      </c>
      <c r="O127" s="52">
        <f>'Pay App 15'!O127+'Pay App 15'!P127</f>
        <v>0</v>
      </c>
      <c r="P127" s="45"/>
      <c r="Q127" s="66">
        <f>'Pay App 15'!Q127+N127+P127</f>
        <v>0</v>
      </c>
    </row>
    <row r="128" spans="1:17" ht="21" customHeight="1" x14ac:dyDescent="0.2">
      <c r="A128" s="153" t="s">
        <v>210</v>
      </c>
      <c r="B128" s="153"/>
      <c r="C128" s="153" t="s">
        <v>211</v>
      </c>
      <c r="D128" s="154"/>
      <c r="E128" s="52">
        <f>'Pay App 15'!E128</f>
        <v>0</v>
      </c>
      <c r="F128" s="45"/>
      <c r="G128" s="65">
        <f>'Pay App 15'!G128+F128</f>
        <v>0</v>
      </c>
      <c r="H128" s="188">
        <f>'Pay App 15'!K128</f>
        <v>0</v>
      </c>
      <c r="I128" s="189"/>
      <c r="J128" s="55"/>
      <c r="K128" s="33">
        <f t="shared" si="1"/>
        <v>0</v>
      </c>
      <c r="L128" s="68">
        <f t="shared" si="0"/>
        <v>0</v>
      </c>
      <c r="M128" s="66">
        <f t="shared" si="2"/>
        <v>0</v>
      </c>
      <c r="N128" s="32">
        <f t="shared" si="3"/>
        <v>0</v>
      </c>
      <c r="O128" s="52">
        <f>'Pay App 15'!O128+'Pay App 15'!P128</f>
        <v>0</v>
      </c>
      <c r="P128" s="45"/>
      <c r="Q128" s="66">
        <f>'Pay App 15'!Q128+N128+P128</f>
        <v>0</v>
      </c>
    </row>
    <row r="129" spans="1:17" ht="21" customHeight="1" x14ac:dyDescent="0.2">
      <c r="A129" s="151" t="s">
        <v>212</v>
      </c>
      <c r="B129" s="151"/>
      <c r="C129" s="151" t="s">
        <v>213</v>
      </c>
      <c r="D129" s="152"/>
      <c r="E129" s="52">
        <f>'Pay App 15'!E129</f>
        <v>0</v>
      </c>
      <c r="F129" s="45"/>
      <c r="G129" s="65">
        <f>'Pay App 15'!G129+F129</f>
        <v>0</v>
      </c>
      <c r="H129" s="188">
        <f>'Pay App 15'!K129</f>
        <v>0</v>
      </c>
      <c r="I129" s="189"/>
      <c r="J129" s="55"/>
      <c r="K129" s="33">
        <f t="shared" si="1"/>
        <v>0</v>
      </c>
      <c r="L129" s="68">
        <f t="shared" si="0"/>
        <v>0</v>
      </c>
      <c r="M129" s="66">
        <f t="shared" si="2"/>
        <v>0</v>
      </c>
      <c r="N129" s="32">
        <f t="shared" si="3"/>
        <v>0</v>
      </c>
      <c r="O129" s="52">
        <f>'Pay App 15'!O129+'Pay App 15'!P129</f>
        <v>0</v>
      </c>
      <c r="P129" s="45"/>
      <c r="Q129" s="66">
        <f>'Pay App 15'!Q129+N129+P129</f>
        <v>0</v>
      </c>
    </row>
    <row r="130" spans="1:17" ht="21" customHeight="1" x14ac:dyDescent="0.2">
      <c r="A130" s="151" t="s">
        <v>214</v>
      </c>
      <c r="B130" s="151"/>
      <c r="C130" s="151" t="s">
        <v>215</v>
      </c>
      <c r="D130" s="152"/>
      <c r="E130" s="52">
        <f>'Pay App 15'!E130</f>
        <v>0</v>
      </c>
      <c r="F130" s="45"/>
      <c r="G130" s="65">
        <f>'Pay App 15'!G130+F130</f>
        <v>0</v>
      </c>
      <c r="H130" s="188">
        <f>'Pay App 15'!K130</f>
        <v>0</v>
      </c>
      <c r="I130" s="189"/>
      <c r="J130" s="55"/>
      <c r="K130" s="33">
        <f t="shared" si="1"/>
        <v>0</v>
      </c>
      <c r="L130" s="68">
        <f t="shared" si="0"/>
        <v>0</v>
      </c>
      <c r="M130" s="66">
        <f t="shared" si="2"/>
        <v>0</v>
      </c>
      <c r="N130" s="32">
        <f t="shared" si="3"/>
        <v>0</v>
      </c>
      <c r="O130" s="52">
        <f>'Pay App 15'!O130+'Pay App 15'!P130</f>
        <v>0</v>
      </c>
      <c r="P130" s="45"/>
      <c r="Q130" s="66">
        <f>'Pay App 15'!Q130+N130+P130</f>
        <v>0</v>
      </c>
    </row>
    <row r="131" spans="1:17" ht="21" customHeight="1" x14ac:dyDescent="0.2">
      <c r="A131" s="151" t="s">
        <v>216</v>
      </c>
      <c r="B131" s="151"/>
      <c r="C131" s="151" t="s">
        <v>217</v>
      </c>
      <c r="D131" s="152"/>
      <c r="E131" s="52">
        <f>'Pay App 15'!E131</f>
        <v>0</v>
      </c>
      <c r="F131" s="45"/>
      <c r="G131" s="65">
        <f>'Pay App 15'!G131+F131</f>
        <v>0</v>
      </c>
      <c r="H131" s="188">
        <f>'Pay App 15'!K131</f>
        <v>0</v>
      </c>
      <c r="I131" s="189"/>
      <c r="J131" s="55"/>
      <c r="K131" s="33">
        <f t="shared" si="1"/>
        <v>0</v>
      </c>
      <c r="L131" s="68">
        <f t="shared" si="0"/>
        <v>0</v>
      </c>
      <c r="M131" s="66">
        <f t="shared" si="2"/>
        <v>0</v>
      </c>
      <c r="N131" s="32">
        <f t="shared" si="3"/>
        <v>0</v>
      </c>
      <c r="O131" s="52">
        <f>'Pay App 15'!O131+'Pay App 15'!P131</f>
        <v>0</v>
      </c>
      <c r="P131" s="45"/>
      <c r="Q131" s="66">
        <f>'Pay App 15'!Q131+N131+P131</f>
        <v>0</v>
      </c>
    </row>
    <row r="132" spans="1:17" ht="21" customHeight="1" x14ac:dyDescent="0.2">
      <c r="A132" s="151" t="s">
        <v>218</v>
      </c>
      <c r="B132" s="151"/>
      <c r="C132" s="151" t="s">
        <v>219</v>
      </c>
      <c r="D132" s="152"/>
      <c r="E132" s="52">
        <f>'Pay App 15'!E132</f>
        <v>0</v>
      </c>
      <c r="F132" s="45"/>
      <c r="G132" s="65">
        <f>'Pay App 15'!G132+F132</f>
        <v>0</v>
      </c>
      <c r="H132" s="188">
        <f>'Pay App 15'!K132</f>
        <v>0</v>
      </c>
      <c r="I132" s="189"/>
      <c r="J132" s="55"/>
      <c r="K132" s="33">
        <f t="shared" si="1"/>
        <v>0</v>
      </c>
      <c r="L132" s="68">
        <f t="shared" si="0"/>
        <v>0</v>
      </c>
      <c r="M132" s="66">
        <f t="shared" si="2"/>
        <v>0</v>
      </c>
      <c r="N132" s="32">
        <f t="shared" si="3"/>
        <v>0</v>
      </c>
      <c r="O132" s="52">
        <f>'Pay App 15'!O132+'Pay App 15'!P132</f>
        <v>0</v>
      </c>
      <c r="P132" s="45"/>
      <c r="Q132" s="66">
        <f>'Pay App 15'!Q132+N132+P132</f>
        <v>0</v>
      </c>
    </row>
    <row r="133" spans="1:17" ht="21" customHeight="1" x14ac:dyDescent="0.2">
      <c r="A133" s="151" t="s">
        <v>220</v>
      </c>
      <c r="B133" s="151"/>
      <c r="C133" s="151" t="s">
        <v>221</v>
      </c>
      <c r="D133" s="152"/>
      <c r="E133" s="52">
        <f>'Pay App 15'!E133</f>
        <v>0</v>
      </c>
      <c r="F133" s="45"/>
      <c r="G133" s="65">
        <f>'Pay App 15'!G133+F133</f>
        <v>0</v>
      </c>
      <c r="H133" s="188">
        <f>'Pay App 15'!K133</f>
        <v>0</v>
      </c>
      <c r="I133" s="189"/>
      <c r="J133" s="55"/>
      <c r="K133" s="33">
        <f t="shared" si="1"/>
        <v>0</v>
      </c>
      <c r="L133" s="68">
        <f t="shared" si="0"/>
        <v>0</v>
      </c>
      <c r="M133" s="66">
        <f t="shared" si="2"/>
        <v>0</v>
      </c>
      <c r="N133" s="32">
        <f t="shared" si="3"/>
        <v>0</v>
      </c>
      <c r="O133" s="52">
        <f>'Pay App 15'!O133+'Pay App 15'!P133</f>
        <v>0</v>
      </c>
      <c r="P133" s="45"/>
      <c r="Q133" s="66">
        <f>'Pay App 15'!Q133+N133+P133</f>
        <v>0</v>
      </c>
    </row>
    <row r="134" spans="1:17" ht="21" customHeight="1" x14ac:dyDescent="0.2">
      <c r="A134" s="151" t="s">
        <v>222</v>
      </c>
      <c r="B134" s="151"/>
      <c r="C134" s="151" t="s">
        <v>223</v>
      </c>
      <c r="D134" s="152"/>
      <c r="E134" s="52">
        <f>'Pay App 15'!E134</f>
        <v>0</v>
      </c>
      <c r="F134" s="45"/>
      <c r="G134" s="65">
        <f>'Pay App 15'!G134+F134</f>
        <v>0</v>
      </c>
      <c r="H134" s="188">
        <f>'Pay App 15'!K134</f>
        <v>0</v>
      </c>
      <c r="I134" s="189"/>
      <c r="J134" s="55"/>
      <c r="K134" s="33">
        <f t="shared" si="1"/>
        <v>0</v>
      </c>
      <c r="L134" s="68">
        <f t="shared" si="0"/>
        <v>0</v>
      </c>
      <c r="M134" s="66">
        <f t="shared" si="2"/>
        <v>0</v>
      </c>
      <c r="N134" s="32">
        <f t="shared" si="3"/>
        <v>0</v>
      </c>
      <c r="O134" s="52">
        <f>'Pay App 15'!O134+'Pay App 15'!P134</f>
        <v>0</v>
      </c>
      <c r="P134" s="45"/>
      <c r="Q134" s="66">
        <f>'Pay App 15'!Q134+N134+P134</f>
        <v>0</v>
      </c>
    </row>
    <row r="135" spans="1:17" ht="21" customHeight="1" x14ac:dyDescent="0.2">
      <c r="A135" s="153" t="s">
        <v>224</v>
      </c>
      <c r="B135" s="153"/>
      <c r="C135" s="153" t="s">
        <v>225</v>
      </c>
      <c r="D135" s="154"/>
      <c r="E135" s="52">
        <f>'Pay App 15'!E135</f>
        <v>0</v>
      </c>
      <c r="F135" s="45"/>
      <c r="G135" s="65">
        <f>'Pay App 15'!G135+F135</f>
        <v>0</v>
      </c>
      <c r="H135" s="188">
        <f>'Pay App 15'!K135</f>
        <v>0</v>
      </c>
      <c r="I135" s="189"/>
      <c r="J135" s="55"/>
      <c r="K135" s="33">
        <f t="shared" si="1"/>
        <v>0</v>
      </c>
      <c r="L135" s="68">
        <f t="shared" si="0"/>
        <v>0</v>
      </c>
      <c r="M135" s="66">
        <f t="shared" si="2"/>
        <v>0</v>
      </c>
      <c r="N135" s="32">
        <f t="shared" si="3"/>
        <v>0</v>
      </c>
      <c r="O135" s="52">
        <f>'Pay App 15'!O135+'Pay App 15'!P135</f>
        <v>0</v>
      </c>
      <c r="P135" s="45"/>
      <c r="Q135" s="66">
        <f>'Pay App 15'!Q135+N135+P135</f>
        <v>0</v>
      </c>
    </row>
    <row r="136" spans="1:17" ht="21" customHeight="1" x14ac:dyDescent="0.2">
      <c r="A136" s="151" t="s">
        <v>226</v>
      </c>
      <c r="B136" s="151"/>
      <c r="C136" s="151" t="s">
        <v>227</v>
      </c>
      <c r="D136" s="152"/>
      <c r="E136" s="52">
        <f>'Pay App 15'!E136</f>
        <v>0</v>
      </c>
      <c r="F136" s="45"/>
      <c r="G136" s="65">
        <f>'Pay App 15'!G136+F136</f>
        <v>0</v>
      </c>
      <c r="H136" s="188">
        <f>'Pay App 15'!K136</f>
        <v>0</v>
      </c>
      <c r="I136" s="189"/>
      <c r="J136" s="55"/>
      <c r="K136" s="33">
        <f t="shared" si="1"/>
        <v>0</v>
      </c>
      <c r="L136" s="68">
        <f t="shared" si="0"/>
        <v>0</v>
      </c>
      <c r="M136" s="66">
        <f t="shared" si="2"/>
        <v>0</v>
      </c>
      <c r="N136" s="32">
        <f t="shared" si="3"/>
        <v>0</v>
      </c>
      <c r="O136" s="52">
        <f>'Pay App 15'!O136+'Pay App 15'!P136</f>
        <v>0</v>
      </c>
      <c r="P136" s="45"/>
      <c r="Q136" s="66">
        <f>'Pay App 15'!Q136+N136+P136</f>
        <v>0</v>
      </c>
    </row>
    <row r="137" spans="1:17" ht="21" customHeight="1" x14ac:dyDescent="0.2">
      <c r="A137" s="151" t="s">
        <v>228</v>
      </c>
      <c r="B137" s="151"/>
      <c r="C137" s="151" t="s">
        <v>229</v>
      </c>
      <c r="D137" s="152"/>
      <c r="E137" s="52">
        <f>'Pay App 15'!E137</f>
        <v>0</v>
      </c>
      <c r="F137" s="45"/>
      <c r="G137" s="65">
        <f>'Pay App 15'!G137+F137</f>
        <v>0</v>
      </c>
      <c r="H137" s="188">
        <f>'Pay App 15'!K137</f>
        <v>0</v>
      </c>
      <c r="I137" s="189"/>
      <c r="J137" s="55"/>
      <c r="K137" s="33">
        <f t="shared" si="1"/>
        <v>0</v>
      </c>
      <c r="L137" s="68">
        <f t="shared" si="0"/>
        <v>0</v>
      </c>
      <c r="M137" s="66">
        <f t="shared" si="2"/>
        <v>0</v>
      </c>
      <c r="N137" s="32">
        <f t="shared" si="3"/>
        <v>0</v>
      </c>
      <c r="O137" s="52">
        <f>'Pay App 15'!O137+'Pay App 15'!P137</f>
        <v>0</v>
      </c>
      <c r="P137" s="45"/>
      <c r="Q137" s="66">
        <f>'Pay App 15'!Q137+N137+P137</f>
        <v>0</v>
      </c>
    </row>
    <row r="138" spans="1:17" ht="21" customHeight="1" x14ac:dyDescent="0.2">
      <c r="A138" s="151" t="s">
        <v>230</v>
      </c>
      <c r="B138" s="151"/>
      <c r="C138" s="151" t="s">
        <v>231</v>
      </c>
      <c r="D138" s="152"/>
      <c r="E138" s="52">
        <f>'Pay App 15'!E138</f>
        <v>0</v>
      </c>
      <c r="F138" s="45"/>
      <c r="G138" s="65">
        <f>'Pay App 15'!G138+F138</f>
        <v>0</v>
      </c>
      <c r="H138" s="188">
        <f>'Pay App 15'!K138</f>
        <v>0</v>
      </c>
      <c r="I138" s="189"/>
      <c r="J138" s="55"/>
      <c r="K138" s="33">
        <f t="shared" si="1"/>
        <v>0</v>
      </c>
      <c r="L138" s="68">
        <f t="shared" si="0"/>
        <v>0</v>
      </c>
      <c r="M138" s="66">
        <f t="shared" si="2"/>
        <v>0</v>
      </c>
      <c r="N138" s="32">
        <f t="shared" si="3"/>
        <v>0</v>
      </c>
      <c r="O138" s="52">
        <f>'Pay App 15'!O138+'Pay App 15'!P138</f>
        <v>0</v>
      </c>
      <c r="P138" s="45"/>
      <c r="Q138" s="66">
        <f>'Pay App 15'!Q138+N138+P138</f>
        <v>0</v>
      </c>
    </row>
    <row r="139" spans="1:17" ht="21" customHeight="1" x14ac:dyDescent="0.2">
      <c r="A139" s="153" t="s">
        <v>232</v>
      </c>
      <c r="B139" s="153"/>
      <c r="C139" s="153" t="s">
        <v>233</v>
      </c>
      <c r="D139" s="154"/>
      <c r="E139" s="52">
        <f>'Pay App 15'!E139</f>
        <v>0</v>
      </c>
      <c r="F139" s="45"/>
      <c r="G139" s="65">
        <f>'Pay App 15'!G139+F139</f>
        <v>0</v>
      </c>
      <c r="H139" s="188">
        <f>'Pay App 15'!K139</f>
        <v>0</v>
      </c>
      <c r="I139" s="189"/>
      <c r="J139" s="55"/>
      <c r="K139" s="33">
        <f t="shared" si="1"/>
        <v>0</v>
      </c>
      <c r="L139" s="68">
        <f t="shared" si="0"/>
        <v>0</v>
      </c>
      <c r="M139" s="66">
        <f t="shared" si="2"/>
        <v>0</v>
      </c>
      <c r="N139" s="32">
        <f t="shared" si="3"/>
        <v>0</v>
      </c>
      <c r="O139" s="52">
        <f>'Pay App 15'!O139+'Pay App 15'!P139</f>
        <v>0</v>
      </c>
      <c r="P139" s="45"/>
      <c r="Q139" s="66">
        <f>'Pay App 15'!Q139+N139+P139</f>
        <v>0</v>
      </c>
    </row>
    <row r="140" spans="1:17" ht="21" customHeight="1" x14ac:dyDescent="0.2">
      <c r="A140" s="151" t="s">
        <v>234</v>
      </c>
      <c r="B140" s="151"/>
      <c r="C140" s="151" t="s">
        <v>235</v>
      </c>
      <c r="D140" s="152"/>
      <c r="E140" s="52">
        <f>'Pay App 15'!E140</f>
        <v>0</v>
      </c>
      <c r="F140" s="45"/>
      <c r="G140" s="65">
        <f>'Pay App 15'!G140+F140</f>
        <v>0</v>
      </c>
      <c r="H140" s="188">
        <f>'Pay App 15'!K140</f>
        <v>0</v>
      </c>
      <c r="I140" s="189"/>
      <c r="J140" s="55"/>
      <c r="K140" s="33">
        <f t="shared" si="1"/>
        <v>0</v>
      </c>
      <c r="L140" s="68">
        <f t="shared" si="0"/>
        <v>0</v>
      </c>
      <c r="M140" s="66">
        <f t="shared" si="2"/>
        <v>0</v>
      </c>
      <c r="N140" s="32">
        <f t="shared" si="3"/>
        <v>0</v>
      </c>
      <c r="O140" s="52">
        <f>'Pay App 15'!O140+'Pay App 15'!P140</f>
        <v>0</v>
      </c>
      <c r="P140" s="45"/>
      <c r="Q140" s="66">
        <f>'Pay App 15'!Q140+N140+P140</f>
        <v>0</v>
      </c>
    </row>
    <row r="141" spans="1:17" ht="21" customHeight="1" x14ac:dyDescent="0.2">
      <c r="A141" s="151" t="s">
        <v>236</v>
      </c>
      <c r="B141" s="151"/>
      <c r="C141" s="151" t="s">
        <v>237</v>
      </c>
      <c r="D141" s="152"/>
      <c r="E141" s="52">
        <f>'Pay App 15'!E141</f>
        <v>0</v>
      </c>
      <c r="F141" s="45"/>
      <c r="G141" s="65">
        <f>'Pay App 15'!G141+F141</f>
        <v>0</v>
      </c>
      <c r="H141" s="188">
        <f>'Pay App 15'!K141</f>
        <v>0</v>
      </c>
      <c r="I141" s="189"/>
      <c r="J141" s="55"/>
      <c r="K141" s="33">
        <f t="shared" si="1"/>
        <v>0</v>
      </c>
      <c r="L141" s="68">
        <f t="shared" si="0"/>
        <v>0</v>
      </c>
      <c r="M141" s="66">
        <f t="shared" si="2"/>
        <v>0</v>
      </c>
      <c r="N141" s="32">
        <f t="shared" si="3"/>
        <v>0</v>
      </c>
      <c r="O141" s="52">
        <f>'Pay App 15'!O141+'Pay App 15'!P141</f>
        <v>0</v>
      </c>
      <c r="P141" s="45"/>
      <c r="Q141" s="66">
        <f>'Pay App 15'!Q141+N141+P141</f>
        <v>0</v>
      </c>
    </row>
    <row r="142" spans="1:17" ht="21" customHeight="1" x14ac:dyDescent="0.2">
      <c r="A142" s="151" t="s">
        <v>238</v>
      </c>
      <c r="B142" s="151"/>
      <c r="C142" s="151" t="s">
        <v>239</v>
      </c>
      <c r="D142" s="152"/>
      <c r="E142" s="52">
        <f>'Pay App 15'!E142</f>
        <v>0</v>
      </c>
      <c r="F142" s="45"/>
      <c r="G142" s="65">
        <f>'Pay App 15'!G142+F142</f>
        <v>0</v>
      </c>
      <c r="H142" s="188">
        <f>'Pay App 15'!K142</f>
        <v>0</v>
      </c>
      <c r="I142" s="189"/>
      <c r="J142" s="55"/>
      <c r="K142" s="33">
        <f t="shared" si="1"/>
        <v>0</v>
      </c>
      <c r="L142" s="68">
        <f t="shared" si="0"/>
        <v>0</v>
      </c>
      <c r="M142" s="66">
        <f t="shared" si="2"/>
        <v>0</v>
      </c>
      <c r="N142" s="32">
        <f t="shared" si="3"/>
        <v>0</v>
      </c>
      <c r="O142" s="52">
        <f>'Pay App 15'!O142+'Pay App 15'!P142</f>
        <v>0</v>
      </c>
      <c r="P142" s="45"/>
      <c r="Q142" s="66">
        <f>'Pay App 15'!Q142+N142+P142</f>
        <v>0</v>
      </c>
    </row>
    <row r="143" spans="1:17" ht="21" customHeight="1" x14ac:dyDescent="0.2">
      <c r="A143" s="151" t="s">
        <v>240</v>
      </c>
      <c r="B143" s="151"/>
      <c r="C143" s="151" t="s">
        <v>241</v>
      </c>
      <c r="D143" s="152"/>
      <c r="E143" s="52">
        <f>'Pay App 15'!E143</f>
        <v>0</v>
      </c>
      <c r="F143" s="45"/>
      <c r="G143" s="65">
        <f>'Pay App 15'!G143+F143</f>
        <v>0</v>
      </c>
      <c r="H143" s="188">
        <f>'Pay App 15'!K143</f>
        <v>0</v>
      </c>
      <c r="I143" s="189"/>
      <c r="J143" s="55"/>
      <c r="K143" s="33">
        <f t="shared" si="1"/>
        <v>0</v>
      </c>
      <c r="L143" s="68">
        <f t="shared" si="0"/>
        <v>0</v>
      </c>
      <c r="M143" s="66">
        <f t="shared" si="2"/>
        <v>0</v>
      </c>
      <c r="N143" s="32">
        <f t="shared" si="3"/>
        <v>0</v>
      </c>
      <c r="O143" s="52">
        <f>'Pay App 15'!O143+'Pay App 15'!P143</f>
        <v>0</v>
      </c>
      <c r="P143" s="45"/>
      <c r="Q143" s="66">
        <f>'Pay App 15'!Q143+N143+P143</f>
        <v>0</v>
      </c>
    </row>
    <row r="144" spans="1:17" ht="21" customHeight="1" x14ac:dyDescent="0.2">
      <c r="A144" s="151" t="s">
        <v>242</v>
      </c>
      <c r="B144" s="151"/>
      <c r="C144" s="151" t="s">
        <v>243</v>
      </c>
      <c r="D144" s="152"/>
      <c r="E144" s="52">
        <f>'Pay App 15'!E144</f>
        <v>0</v>
      </c>
      <c r="F144" s="45"/>
      <c r="G144" s="65">
        <f>'Pay App 15'!G144+F144</f>
        <v>0</v>
      </c>
      <c r="H144" s="188">
        <f>'Pay App 15'!K144</f>
        <v>0</v>
      </c>
      <c r="I144" s="189"/>
      <c r="J144" s="55"/>
      <c r="K144" s="33">
        <f t="shared" si="1"/>
        <v>0</v>
      </c>
      <c r="L144" s="68">
        <f t="shared" si="0"/>
        <v>0</v>
      </c>
      <c r="M144" s="66">
        <f t="shared" si="2"/>
        <v>0</v>
      </c>
      <c r="N144" s="32">
        <f t="shared" si="3"/>
        <v>0</v>
      </c>
      <c r="O144" s="52">
        <f>'Pay App 15'!O144+'Pay App 15'!P144</f>
        <v>0</v>
      </c>
      <c r="P144" s="45"/>
      <c r="Q144" s="66">
        <f>'Pay App 15'!Q144+N144+P144</f>
        <v>0</v>
      </c>
    </row>
    <row r="145" spans="1:17" ht="21" customHeight="1" x14ac:dyDescent="0.2">
      <c r="A145" s="151" t="s">
        <v>244</v>
      </c>
      <c r="B145" s="151"/>
      <c r="C145" s="151" t="s">
        <v>245</v>
      </c>
      <c r="D145" s="152"/>
      <c r="E145" s="52">
        <f>'Pay App 15'!E145</f>
        <v>0</v>
      </c>
      <c r="F145" s="45"/>
      <c r="G145" s="65">
        <f>'Pay App 15'!G145+F145</f>
        <v>0</v>
      </c>
      <c r="H145" s="188">
        <f>'Pay App 15'!K145</f>
        <v>0</v>
      </c>
      <c r="I145" s="189"/>
      <c r="J145" s="55"/>
      <c r="K145" s="33">
        <f t="shared" si="1"/>
        <v>0</v>
      </c>
      <c r="L145" s="68">
        <f t="shared" si="0"/>
        <v>0</v>
      </c>
      <c r="M145" s="66">
        <f t="shared" si="2"/>
        <v>0</v>
      </c>
      <c r="N145" s="32">
        <f t="shared" si="3"/>
        <v>0</v>
      </c>
      <c r="O145" s="52">
        <f>'Pay App 15'!O145+'Pay App 15'!P145</f>
        <v>0</v>
      </c>
      <c r="P145" s="45"/>
      <c r="Q145" s="66">
        <f>'Pay App 15'!Q145+N145+P145</f>
        <v>0</v>
      </c>
    </row>
    <row r="146" spans="1:17" ht="21" customHeight="1" x14ac:dyDescent="0.2">
      <c r="A146" s="151" t="s">
        <v>246</v>
      </c>
      <c r="B146" s="151"/>
      <c r="C146" s="151" t="s">
        <v>247</v>
      </c>
      <c r="D146" s="152"/>
      <c r="E146" s="52">
        <f>'Pay App 15'!E146</f>
        <v>0</v>
      </c>
      <c r="F146" s="45"/>
      <c r="G146" s="65">
        <f>'Pay App 15'!G146+F146</f>
        <v>0</v>
      </c>
      <c r="H146" s="188">
        <f>'Pay App 15'!K146</f>
        <v>0</v>
      </c>
      <c r="I146" s="189"/>
      <c r="J146" s="55"/>
      <c r="K146" s="33">
        <f t="shared" si="1"/>
        <v>0</v>
      </c>
      <c r="L146" s="68">
        <f t="shared" si="0"/>
        <v>0</v>
      </c>
      <c r="M146" s="66">
        <f t="shared" si="2"/>
        <v>0</v>
      </c>
      <c r="N146" s="32">
        <f t="shared" si="3"/>
        <v>0</v>
      </c>
      <c r="O146" s="52">
        <f>'Pay App 15'!O146+'Pay App 15'!P146</f>
        <v>0</v>
      </c>
      <c r="P146" s="45"/>
      <c r="Q146" s="66">
        <f>'Pay App 15'!Q146+N146+P146</f>
        <v>0</v>
      </c>
    </row>
    <row r="147" spans="1:17" ht="21" customHeight="1" x14ac:dyDescent="0.2">
      <c r="A147" s="151" t="s">
        <v>248</v>
      </c>
      <c r="B147" s="151"/>
      <c r="C147" s="151" t="s">
        <v>249</v>
      </c>
      <c r="D147" s="152"/>
      <c r="E147" s="52">
        <f>'Pay App 15'!E147</f>
        <v>0</v>
      </c>
      <c r="F147" s="45"/>
      <c r="G147" s="65">
        <f>'Pay App 15'!G147+F147</f>
        <v>0</v>
      </c>
      <c r="H147" s="188">
        <f>'Pay App 15'!K147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15'!O147+'Pay App 15'!P147</f>
        <v>0</v>
      </c>
      <c r="P147" s="45"/>
      <c r="Q147" s="66">
        <f>'Pay App 15'!Q147+N147+P147</f>
        <v>0</v>
      </c>
    </row>
    <row r="148" spans="1:17" ht="21" customHeight="1" x14ac:dyDescent="0.2">
      <c r="A148" s="151" t="s">
        <v>250</v>
      </c>
      <c r="B148" s="151"/>
      <c r="C148" s="151" t="s">
        <v>251</v>
      </c>
      <c r="D148" s="152"/>
      <c r="E148" s="52">
        <f>'Pay App 15'!E148</f>
        <v>0</v>
      </c>
      <c r="F148" s="45"/>
      <c r="G148" s="65">
        <f>'Pay App 15'!G148+F148</f>
        <v>0</v>
      </c>
      <c r="H148" s="188">
        <f>'Pay App 15'!K148</f>
        <v>0</v>
      </c>
      <c r="I148" s="189"/>
      <c r="J148" s="55"/>
      <c r="K148" s="33">
        <f t="shared" si="4"/>
        <v>0</v>
      </c>
      <c r="L148" s="68">
        <f t="shared" ref="L148:L211" si="7">IF(ISERROR(K148/G148),0,K148/G148)</f>
        <v>0</v>
      </c>
      <c r="M148" s="66">
        <f t="shared" si="5"/>
        <v>0</v>
      </c>
      <c r="N148" s="32">
        <f t="shared" si="6"/>
        <v>0</v>
      </c>
      <c r="O148" s="52">
        <f>'Pay App 15'!O148+'Pay App 15'!P148</f>
        <v>0</v>
      </c>
      <c r="P148" s="45"/>
      <c r="Q148" s="66">
        <f>'Pay App 15'!Q148+N148+P148</f>
        <v>0</v>
      </c>
    </row>
    <row r="149" spans="1:17" ht="21" customHeight="1" x14ac:dyDescent="0.2">
      <c r="A149" s="153" t="s">
        <v>252</v>
      </c>
      <c r="B149" s="153"/>
      <c r="C149" s="153" t="s">
        <v>253</v>
      </c>
      <c r="D149" s="154"/>
      <c r="E149" s="52">
        <f>'Pay App 15'!E149</f>
        <v>0</v>
      </c>
      <c r="F149" s="45"/>
      <c r="G149" s="65">
        <f>'Pay App 15'!G149+F149</f>
        <v>0</v>
      </c>
      <c r="H149" s="188">
        <f>'Pay App 15'!K149</f>
        <v>0</v>
      </c>
      <c r="I149" s="189"/>
      <c r="J149" s="55"/>
      <c r="K149" s="33">
        <f t="shared" si="4"/>
        <v>0</v>
      </c>
      <c r="L149" s="68">
        <f t="shared" si="7"/>
        <v>0</v>
      </c>
      <c r="M149" s="66">
        <f t="shared" si="5"/>
        <v>0</v>
      </c>
      <c r="N149" s="32">
        <f t="shared" si="6"/>
        <v>0</v>
      </c>
      <c r="O149" s="52">
        <f>'Pay App 15'!O149+'Pay App 15'!P149</f>
        <v>0</v>
      </c>
      <c r="P149" s="45"/>
      <c r="Q149" s="66">
        <f>'Pay App 15'!Q149+N149+P149</f>
        <v>0</v>
      </c>
    </row>
    <row r="150" spans="1:17" ht="21" customHeight="1" x14ac:dyDescent="0.2">
      <c r="A150" s="151" t="s">
        <v>254</v>
      </c>
      <c r="B150" s="151"/>
      <c r="C150" s="151" t="s">
        <v>255</v>
      </c>
      <c r="D150" s="152"/>
      <c r="E150" s="52">
        <f>'Pay App 15'!E150</f>
        <v>0</v>
      </c>
      <c r="F150" s="45"/>
      <c r="G150" s="65">
        <f>'Pay App 15'!G150+F150</f>
        <v>0</v>
      </c>
      <c r="H150" s="188">
        <f>'Pay App 15'!K150</f>
        <v>0</v>
      </c>
      <c r="I150" s="189"/>
      <c r="J150" s="55"/>
      <c r="K150" s="33">
        <f t="shared" si="4"/>
        <v>0</v>
      </c>
      <c r="L150" s="68">
        <f t="shared" si="7"/>
        <v>0</v>
      </c>
      <c r="M150" s="66">
        <f t="shared" si="5"/>
        <v>0</v>
      </c>
      <c r="N150" s="32">
        <f t="shared" si="6"/>
        <v>0</v>
      </c>
      <c r="O150" s="52">
        <f>'Pay App 15'!O150+'Pay App 15'!P150</f>
        <v>0</v>
      </c>
      <c r="P150" s="45"/>
      <c r="Q150" s="66">
        <f>'Pay App 15'!Q150+N150+P150</f>
        <v>0</v>
      </c>
    </row>
    <row r="151" spans="1:17" ht="21" customHeight="1" x14ac:dyDescent="0.2">
      <c r="A151" s="151" t="s">
        <v>256</v>
      </c>
      <c r="B151" s="151"/>
      <c r="C151" s="151" t="s">
        <v>257</v>
      </c>
      <c r="D151" s="152"/>
      <c r="E151" s="52">
        <f>'Pay App 15'!E151</f>
        <v>0</v>
      </c>
      <c r="F151" s="45"/>
      <c r="G151" s="65">
        <f>'Pay App 15'!G151+F151</f>
        <v>0</v>
      </c>
      <c r="H151" s="188">
        <f>'Pay App 15'!K151</f>
        <v>0</v>
      </c>
      <c r="I151" s="189"/>
      <c r="J151" s="55"/>
      <c r="K151" s="33">
        <f t="shared" si="4"/>
        <v>0</v>
      </c>
      <c r="L151" s="68">
        <f t="shared" si="7"/>
        <v>0</v>
      </c>
      <c r="M151" s="66">
        <f t="shared" si="5"/>
        <v>0</v>
      </c>
      <c r="N151" s="32">
        <f t="shared" si="6"/>
        <v>0</v>
      </c>
      <c r="O151" s="52">
        <f>'Pay App 15'!O151+'Pay App 15'!P151</f>
        <v>0</v>
      </c>
      <c r="P151" s="45"/>
      <c r="Q151" s="66">
        <f>'Pay App 15'!Q151+N151+P151</f>
        <v>0</v>
      </c>
    </row>
    <row r="152" spans="1:17" ht="21" customHeight="1" x14ac:dyDescent="0.2">
      <c r="A152" s="151" t="s">
        <v>258</v>
      </c>
      <c r="B152" s="151"/>
      <c r="C152" s="151" t="s">
        <v>259</v>
      </c>
      <c r="D152" s="152"/>
      <c r="E152" s="52">
        <f>'Pay App 15'!E152</f>
        <v>0</v>
      </c>
      <c r="F152" s="45"/>
      <c r="G152" s="65">
        <f>'Pay App 15'!G152+F152</f>
        <v>0</v>
      </c>
      <c r="H152" s="188">
        <f>'Pay App 15'!K152</f>
        <v>0</v>
      </c>
      <c r="I152" s="189"/>
      <c r="J152" s="55"/>
      <c r="K152" s="33">
        <f t="shared" si="4"/>
        <v>0</v>
      </c>
      <c r="L152" s="68">
        <f t="shared" si="7"/>
        <v>0</v>
      </c>
      <c r="M152" s="66">
        <f t="shared" si="5"/>
        <v>0</v>
      </c>
      <c r="N152" s="32">
        <f t="shared" si="6"/>
        <v>0</v>
      </c>
      <c r="O152" s="52">
        <f>'Pay App 15'!O152+'Pay App 15'!P152</f>
        <v>0</v>
      </c>
      <c r="P152" s="45"/>
      <c r="Q152" s="66">
        <f>'Pay App 15'!Q152+N152+P152</f>
        <v>0</v>
      </c>
    </row>
    <row r="153" spans="1:17" ht="21" customHeight="1" x14ac:dyDescent="0.2">
      <c r="A153" s="151" t="s">
        <v>260</v>
      </c>
      <c r="B153" s="151"/>
      <c r="C153" s="151" t="s">
        <v>261</v>
      </c>
      <c r="D153" s="152"/>
      <c r="E153" s="52">
        <f>'Pay App 15'!E153</f>
        <v>0</v>
      </c>
      <c r="F153" s="45"/>
      <c r="G153" s="65">
        <f>'Pay App 15'!G153+F153</f>
        <v>0</v>
      </c>
      <c r="H153" s="188">
        <f>'Pay App 15'!K153</f>
        <v>0</v>
      </c>
      <c r="I153" s="189"/>
      <c r="J153" s="55"/>
      <c r="K153" s="33">
        <f t="shared" si="4"/>
        <v>0</v>
      </c>
      <c r="L153" s="68">
        <f t="shared" si="7"/>
        <v>0</v>
      </c>
      <c r="M153" s="66">
        <f t="shared" si="5"/>
        <v>0</v>
      </c>
      <c r="N153" s="32">
        <f t="shared" si="6"/>
        <v>0</v>
      </c>
      <c r="O153" s="52">
        <f>'Pay App 15'!O153+'Pay App 15'!P153</f>
        <v>0</v>
      </c>
      <c r="P153" s="45"/>
      <c r="Q153" s="66">
        <f>'Pay App 15'!Q153+N153+P153</f>
        <v>0</v>
      </c>
    </row>
    <row r="154" spans="1:17" ht="21" customHeight="1" x14ac:dyDescent="0.2">
      <c r="A154" s="151" t="s">
        <v>262</v>
      </c>
      <c r="B154" s="151"/>
      <c r="C154" s="151" t="s">
        <v>263</v>
      </c>
      <c r="D154" s="152"/>
      <c r="E154" s="52">
        <f>'Pay App 15'!E154</f>
        <v>0</v>
      </c>
      <c r="F154" s="45"/>
      <c r="G154" s="65">
        <f>'Pay App 15'!G154+F154</f>
        <v>0</v>
      </c>
      <c r="H154" s="188">
        <f>'Pay App 15'!K154</f>
        <v>0</v>
      </c>
      <c r="I154" s="189"/>
      <c r="J154" s="55"/>
      <c r="K154" s="33">
        <f t="shared" si="4"/>
        <v>0</v>
      </c>
      <c r="L154" s="68">
        <f t="shared" si="7"/>
        <v>0</v>
      </c>
      <c r="M154" s="66">
        <f t="shared" si="5"/>
        <v>0</v>
      </c>
      <c r="N154" s="32">
        <f t="shared" si="6"/>
        <v>0</v>
      </c>
      <c r="O154" s="52">
        <f>'Pay App 15'!O154+'Pay App 15'!P154</f>
        <v>0</v>
      </c>
      <c r="P154" s="45"/>
      <c r="Q154" s="66">
        <f>'Pay App 15'!Q154+N154+P154</f>
        <v>0</v>
      </c>
    </row>
    <row r="155" spans="1:17" ht="21" customHeight="1" x14ac:dyDescent="0.2">
      <c r="A155" s="151" t="s">
        <v>264</v>
      </c>
      <c r="B155" s="151"/>
      <c r="C155" s="151" t="s">
        <v>265</v>
      </c>
      <c r="D155" s="152"/>
      <c r="E155" s="52">
        <f>'Pay App 15'!E155</f>
        <v>0</v>
      </c>
      <c r="F155" s="45"/>
      <c r="G155" s="65">
        <f>'Pay App 15'!G155+F155</f>
        <v>0</v>
      </c>
      <c r="H155" s="188">
        <f>'Pay App 15'!K155</f>
        <v>0</v>
      </c>
      <c r="I155" s="189"/>
      <c r="J155" s="55"/>
      <c r="K155" s="33">
        <f t="shared" si="4"/>
        <v>0</v>
      </c>
      <c r="L155" s="68">
        <f t="shared" si="7"/>
        <v>0</v>
      </c>
      <c r="M155" s="66">
        <f t="shared" si="5"/>
        <v>0</v>
      </c>
      <c r="N155" s="32">
        <f t="shared" si="6"/>
        <v>0</v>
      </c>
      <c r="O155" s="52">
        <f>'Pay App 15'!O155+'Pay App 15'!P155</f>
        <v>0</v>
      </c>
      <c r="P155" s="45"/>
      <c r="Q155" s="66">
        <f>'Pay App 15'!Q155+N155+P155</f>
        <v>0</v>
      </c>
    </row>
    <row r="156" spans="1:17" ht="21" customHeight="1" x14ac:dyDescent="0.2">
      <c r="A156" s="151" t="s">
        <v>266</v>
      </c>
      <c r="B156" s="151"/>
      <c r="C156" s="151" t="s">
        <v>267</v>
      </c>
      <c r="D156" s="152"/>
      <c r="E156" s="52">
        <f>'Pay App 15'!E156</f>
        <v>0</v>
      </c>
      <c r="F156" s="45"/>
      <c r="G156" s="65">
        <f>'Pay App 15'!G156+F156</f>
        <v>0</v>
      </c>
      <c r="H156" s="188">
        <f>'Pay App 15'!K156</f>
        <v>0</v>
      </c>
      <c r="I156" s="189"/>
      <c r="J156" s="55"/>
      <c r="K156" s="33">
        <f t="shared" si="4"/>
        <v>0</v>
      </c>
      <c r="L156" s="68">
        <f t="shared" si="7"/>
        <v>0</v>
      </c>
      <c r="M156" s="66">
        <f t="shared" si="5"/>
        <v>0</v>
      </c>
      <c r="N156" s="32">
        <f t="shared" si="6"/>
        <v>0</v>
      </c>
      <c r="O156" s="52">
        <f>'Pay App 15'!O156+'Pay App 15'!P156</f>
        <v>0</v>
      </c>
      <c r="P156" s="45"/>
      <c r="Q156" s="66">
        <f>'Pay App 15'!Q156+N156+P156</f>
        <v>0</v>
      </c>
    </row>
    <row r="157" spans="1:17" ht="21" customHeight="1" x14ac:dyDescent="0.2">
      <c r="A157" s="151" t="s">
        <v>268</v>
      </c>
      <c r="B157" s="151"/>
      <c r="C157" s="151" t="s">
        <v>269</v>
      </c>
      <c r="D157" s="152"/>
      <c r="E157" s="52">
        <f>'Pay App 15'!E157</f>
        <v>0</v>
      </c>
      <c r="F157" s="45"/>
      <c r="G157" s="65">
        <f>'Pay App 15'!G157+F157</f>
        <v>0</v>
      </c>
      <c r="H157" s="188">
        <f>'Pay App 15'!K157</f>
        <v>0</v>
      </c>
      <c r="I157" s="189"/>
      <c r="J157" s="55"/>
      <c r="K157" s="33">
        <f t="shared" si="4"/>
        <v>0</v>
      </c>
      <c r="L157" s="68">
        <f t="shared" si="7"/>
        <v>0</v>
      </c>
      <c r="M157" s="66">
        <f t="shared" si="5"/>
        <v>0</v>
      </c>
      <c r="N157" s="32">
        <f t="shared" si="6"/>
        <v>0</v>
      </c>
      <c r="O157" s="52">
        <f>'Pay App 15'!O157+'Pay App 15'!P157</f>
        <v>0</v>
      </c>
      <c r="P157" s="45"/>
      <c r="Q157" s="66">
        <f>'Pay App 15'!Q157+N157+P157</f>
        <v>0</v>
      </c>
    </row>
    <row r="158" spans="1:17" ht="21" customHeight="1" x14ac:dyDescent="0.2">
      <c r="A158" s="153" t="s">
        <v>270</v>
      </c>
      <c r="B158" s="153"/>
      <c r="C158" s="153" t="s">
        <v>271</v>
      </c>
      <c r="D158" s="154"/>
      <c r="E158" s="52">
        <f>'Pay App 15'!E158</f>
        <v>0</v>
      </c>
      <c r="F158" s="45"/>
      <c r="G158" s="65">
        <f>'Pay App 15'!G158+F158</f>
        <v>0</v>
      </c>
      <c r="H158" s="188">
        <f>'Pay App 15'!K158</f>
        <v>0</v>
      </c>
      <c r="I158" s="189"/>
      <c r="J158" s="55"/>
      <c r="K158" s="33">
        <f t="shared" si="4"/>
        <v>0</v>
      </c>
      <c r="L158" s="68">
        <f t="shared" si="7"/>
        <v>0</v>
      </c>
      <c r="M158" s="66">
        <f t="shared" si="5"/>
        <v>0</v>
      </c>
      <c r="N158" s="32">
        <f t="shared" si="6"/>
        <v>0</v>
      </c>
      <c r="O158" s="52">
        <f>'Pay App 15'!O158+'Pay App 15'!P158</f>
        <v>0</v>
      </c>
      <c r="P158" s="45"/>
      <c r="Q158" s="66">
        <f>'Pay App 15'!Q158+N158+P158</f>
        <v>0</v>
      </c>
    </row>
    <row r="159" spans="1:17" ht="21" customHeight="1" x14ac:dyDescent="0.2">
      <c r="A159" s="151" t="s">
        <v>272</v>
      </c>
      <c r="B159" s="151"/>
      <c r="C159" s="151" t="s">
        <v>273</v>
      </c>
      <c r="D159" s="152"/>
      <c r="E159" s="52">
        <f>'Pay App 15'!E159</f>
        <v>0</v>
      </c>
      <c r="F159" s="45"/>
      <c r="G159" s="65">
        <f>'Pay App 15'!G159+F159</f>
        <v>0</v>
      </c>
      <c r="H159" s="188">
        <f>'Pay App 15'!K159</f>
        <v>0</v>
      </c>
      <c r="I159" s="189"/>
      <c r="J159" s="55"/>
      <c r="K159" s="33">
        <f t="shared" si="4"/>
        <v>0</v>
      </c>
      <c r="L159" s="68">
        <f t="shared" si="7"/>
        <v>0</v>
      </c>
      <c r="M159" s="66">
        <f t="shared" si="5"/>
        <v>0</v>
      </c>
      <c r="N159" s="32">
        <f t="shared" si="6"/>
        <v>0</v>
      </c>
      <c r="O159" s="52">
        <f>'Pay App 15'!O159+'Pay App 15'!P159</f>
        <v>0</v>
      </c>
      <c r="P159" s="45"/>
      <c r="Q159" s="66">
        <f>'Pay App 15'!Q159+N159+P159</f>
        <v>0</v>
      </c>
    </row>
    <row r="160" spans="1:17" ht="21" customHeight="1" x14ac:dyDescent="0.2">
      <c r="A160" s="151" t="s">
        <v>274</v>
      </c>
      <c r="B160" s="151"/>
      <c r="C160" s="151" t="s">
        <v>275</v>
      </c>
      <c r="D160" s="152"/>
      <c r="E160" s="52">
        <f>'Pay App 15'!E160</f>
        <v>0</v>
      </c>
      <c r="F160" s="45"/>
      <c r="G160" s="65">
        <f>'Pay App 15'!G160+F160</f>
        <v>0</v>
      </c>
      <c r="H160" s="188">
        <f>'Pay App 15'!K160</f>
        <v>0</v>
      </c>
      <c r="I160" s="189"/>
      <c r="J160" s="55"/>
      <c r="K160" s="33">
        <f t="shared" si="4"/>
        <v>0</v>
      </c>
      <c r="L160" s="68">
        <f t="shared" si="7"/>
        <v>0</v>
      </c>
      <c r="M160" s="66">
        <f t="shared" si="5"/>
        <v>0</v>
      </c>
      <c r="N160" s="32">
        <f t="shared" si="6"/>
        <v>0</v>
      </c>
      <c r="O160" s="52">
        <f>'Pay App 15'!O160+'Pay App 15'!P160</f>
        <v>0</v>
      </c>
      <c r="P160" s="45"/>
      <c r="Q160" s="66">
        <f>'Pay App 15'!Q160+N160+P160</f>
        <v>0</v>
      </c>
    </row>
    <row r="161" spans="1:17" ht="21" customHeight="1" x14ac:dyDescent="0.2">
      <c r="A161" s="151" t="s">
        <v>276</v>
      </c>
      <c r="B161" s="151"/>
      <c r="C161" s="151" t="s">
        <v>277</v>
      </c>
      <c r="D161" s="152"/>
      <c r="E161" s="52">
        <f>'Pay App 15'!E161</f>
        <v>0</v>
      </c>
      <c r="F161" s="45"/>
      <c r="G161" s="65">
        <f>'Pay App 15'!G161+F161</f>
        <v>0</v>
      </c>
      <c r="H161" s="188">
        <f>'Pay App 15'!K161</f>
        <v>0</v>
      </c>
      <c r="I161" s="189"/>
      <c r="J161" s="55"/>
      <c r="K161" s="33">
        <f t="shared" si="4"/>
        <v>0</v>
      </c>
      <c r="L161" s="68">
        <f t="shared" si="7"/>
        <v>0</v>
      </c>
      <c r="M161" s="66">
        <f t="shared" si="5"/>
        <v>0</v>
      </c>
      <c r="N161" s="32">
        <f t="shared" si="6"/>
        <v>0</v>
      </c>
      <c r="O161" s="52">
        <f>'Pay App 15'!O161+'Pay App 15'!P161</f>
        <v>0</v>
      </c>
      <c r="P161" s="45"/>
      <c r="Q161" s="66">
        <f>'Pay App 15'!Q161+N161+P161</f>
        <v>0</v>
      </c>
    </row>
    <row r="162" spans="1:17" ht="21" customHeight="1" x14ac:dyDescent="0.2">
      <c r="A162" s="151" t="s">
        <v>278</v>
      </c>
      <c r="B162" s="151"/>
      <c r="C162" s="151" t="s">
        <v>279</v>
      </c>
      <c r="D162" s="152"/>
      <c r="E162" s="52">
        <f>'Pay App 15'!E162</f>
        <v>0</v>
      </c>
      <c r="F162" s="45"/>
      <c r="G162" s="65">
        <f>'Pay App 15'!G162+F162</f>
        <v>0</v>
      </c>
      <c r="H162" s="188">
        <f>'Pay App 15'!K162</f>
        <v>0</v>
      </c>
      <c r="I162" s="189"/>
      <c r="J162" s="55"/>
      <c r="K162" s="33">
        <f t="shared" si="4"/>
        <v>0</v>
      </c>
      <c r="L162" s="68">
        <f t="shared" si="7"/>
        <v>0</v>
      </c>
      <c r="M162" s="66">
        <f t="shared" si="5"/>
        <v>0</v>
      </c>
      <c r="N162" s="32">
        <f t="shared" si="6"/>
        <v>0</v>
      </c>
      <c r="O162" s="52">
        <f>'Pay App 15'!O162+'Pay App 15'!P162</f>
        <v>0</v>
      </c>
      <c r="P162" s="45"/>
      <c r="Q162" s="66">
        <f>'Pay App 15'!Q162+N162+P162</f>
        <v>0</v>
      </c>
    </row>
    <row r="163" spans="1:17" ht="21" customHeight="1" x14ac:dyDescent="0.2">
      <c r="A163" s="151" t="s">
        <v>280</v>
      </c>
      <c r="B163" s="151"/>
      <c r="C163" s="151" t="s">
        <v>281</v>
      </c>
      <c r="D163" s="152"/>
      <c r="E163" s="52">
        <f>'Pay App 15'!E163</f>
        <v>0</v>
      </c>
      <c r="F163" s="45"/>
      <c r="G163" s="65">
        <f>'Pay App 15'!G163+F163</f>
        <v>0</v>
      </c>
      <c r="H163" s="188">
        <f>'Pay App 15'!K163</f>
        <v>0</v>
      </c>
      <c r="I163" s="189"/>
      <c r="J163" s="55"/>
      <c r="K163" s="33">
        <f t="shared" si="4"/>
        <v>0</v>
      </c>
      <c r="L163" s="68">
        <f t="shared" si="7"/>
        <v>0</v>
      </c>
      <c r="M163" s="66">
        <f t="shared" si="5"/>
        <v>0</v>
      </c>
      <c r="N163" s="32">
        <f t="shared" si="6"/>
        <v>0</v>
      </c>
      <c r="O163" s="52">
        <f>'Pay App 15'!O163+'Pay App 15'!P163</f>
        <v>0</v>
      </c>
      <c r="P163" s="45"/>
      <c r="Q163" s="66">
        <f>'Pay App 15'!Q163+N163+P163</f>
        <v>0</v>
      </c>
    </row>
    <row r="164" spans="1:17" ht="21" customHeight="1" x14ac:dyDescent="0.2">
      <c r="A164" s="151" t="s">
        <v>282</v>
      </c>
      <c r="B164" s="151"/>
      <c r="C164" s="151" t="s">
        <v>283</v>
      </c>
      <c r="D164" s="152"/>
      <c r="E164" s="52">
        <f>'Pay App 15'!E164</f>
        <v>0</v>
      </c>
      <c r="F164" s="45"/>
      <c r="G164" s="65">
        <f>'Pay App 15'!G164+F164</f>
        <v>0</v>
      </c>
      <c r="H164" s="188">
        <f>'Pay App 15'!K164</f>
        <v>0</v>
      </c>
      <c r="I164" s="189"/>
      <c r="J164" s="55"/>
      <c r="K164" s="33">
        <f t="shared" si="4"/>
        <v>0</v>
      </c>
      <c r="L164" s="68">
        <f t="shared" si="7"/>
        <v>0</v>
      </c>
      <c r="M164" s="66">
        <f t="shared" si="5"/>
        <v>0</v>
      </c>
      <c r="N164" s="32">
        <f t="shared" si="6"/>
        <v>0</v>
      </c>
      <c r="O164" s="52">
        <f>'Pay App 15'!O164+'Pay App 15'!P164</f>
        <v>0</v>
      </c>
      <c r="P164" s="45"/>
      <c r="Q164" s="66">
        <f>'Pay App 15'!Q164+N164+P164</f>
        <v>0</v>
      </c>
    </row>
    <row r="165" spans="1:17" ht="21" customHeight="1" x14ac:dyDescent="0.2">
      <c r="A165" s="151" t="s">
        <v>284</v>
      </c>
      <c r="B165" s="151"/>
      <c r="C165" s="151" t="s">
        <v>285</v>
      </c>
      <c r="D165" s="152"/>
      <c r="E165" s="52">
        <f>'Pay App 15'!E165</f>
        <v>0</v>
      </c>
      <c r="F165" s="45"/>
      <c r="G165" s="65">
        <f>'Pay App 15'!G165+F165</f>
        <v>0</v>
      </c>
      <c r="H165" s="188">
        <f>'Pay App 15'!K165</f>
        <v>0</v>
      </c>
      <c r="I165" s="189"/>
      <c r="J165" s="55"/>
      <c r="K165" s="33">
        <f t="shared" si="4"/>
        <v>0</v>
      </c>
      <c r="L165" s="68">
        <f t="shared" si="7"/>
        <v>0</v>
      </c>
      <c r="M165" s="66">
        <f t="shared" si="5"/>
        <v>0</v>
      </c>
      <c r="N165" s="32">
        <f t="shared" si="6"/>
        <v>0</v>
      </c>
      <c r="O165" s="52">
        <f>'Pay App 15'!O165+'Pay App 15'!P165</f>
        <v>0</v>
      </c>
      <c r="P165" s="45"/>
      <c r="Q165" s="66">
        <f>'Pay App 15'!Q165+N165+P165</f>
        <v>0</v>
      </c>
    </row>
    <row r="166" spans="1:17" ht="21" customHeight="1" x14ac:dyDescent="0.2">
      <c r="A166" s="153" t="s">
        <v>286</v>
      </c>
      <c r="B166" s="153"/>
      <c r="C166" s="153" t="s">
        <v>287</v>
      </c>
      <c r="D166" s="154"/>
      <c r="E166" s="52">
        <f>'Pay App 15'!E166</f>
        <v>0</v>
      </c>
      <c r="F166" s="45"/>
      <c r="G166" s="65">
        <f>'Pay App 15'!G166+F166</f>
        <v>0</v>
      </c>
      <c r="H166" s="188">
        <f>'Pay App 15'!K166</f>
        <v>0</v>
      </c>
      <c r="I166" s="189"/>
      <c r="J166" s="55"/>
      <c r="K166" s="33">
        <f t="shared" si="4"/>
        <v>0</v>
      </c>
      <c r="L166" s="68">
        <f t="shared" si="7"/>
        <v>0</v>
      </c>
      <c r="M166" s="66">
        <f t="shared" si="5"/>
        <v>0</v>
      </c>
      <c r="N166" s="32">
        <f t="shared" si="6"/>
        <v>0</v>
      </c>
      <c r="O166" s="52">
        <f>'Pay App 15'!O166+'Pay App 15'!P166</f>
        <v>0</v>
      </c>
      <c r="P166" s="45"/>
      <c r="Q166" s="66">
        <f>'Pay App 15'!Q166+N166+P166</f>
        <v>0</v>
      </c>
    </row>
    <row r="167" spans="1:17" ht="21" customHeight="1" x14ac:dyDescent="0.2">
      <c r="A167" s="153" t="s">
        <v>288</v>
      </c>
      <c r="B167" s="153"/>
      <c r="C167" s="153" t="s">
        <v>289</v>
      </c>
      <c r="D167" s="154"/>
      <c r="E167" s="52">
        <f>'Pay App 15'!E167</f>
        <v>0</v>
      </c>
      <c r="F167" s="45"/>
      <c r="G167" s="65">
        <f>'Pay App 15'!G167+F167</f>
        <v>0</v>
      </c>
      <c r="H167" s="188">
        <f>'Pay App 15'!K167</f>
        <v>0</v>
      </c>
      <c r="I167" s="189"/>
      <c r="J167" s="55"/>
      <c r="K167" s="33">
        <f t="shared" si="4"/>
        <v>0</v>
      </c>
      <c r="L167" s="68">
        <f t="shared" si="7"/>
        <v>0</v>
      </c>
      <c r="M167" s="66">
        <f t="shared" si="5"/>
        <v>0</v>
      </c>
      <c r="N167" s="32">
        <f t="shared" si="6"/>
        <v>0</v>
      </c>
      <c r="O167" s="52">
        <f>'Pay App 15'!O167+'Pay App 15'!P167</f>
        <v>0</v>
      </c>
      <c r="P167" s="45"/>
      <c r="Q167" s="66">
        <f>'Pay App 15'!Q167+N167+P167</f>
        <v>0</v>
      </c>
    </row>
    <row r="168" spans="1:17" ht="21" customHeight="1" x14ac:dyDescent="0.2">
      <c r="A168" s="151" t="s">
        <v>290</v>
      </c>
      <c r="B168" s="151"/>
      <c r="C168" s="151" t="s">
        <v>291</v>
      </c>
      <c r="D168" s="152"/>
      <c r="E168" s="52">
        <f>'Pay App 15'!E168</f>
        <v>0</v>
      </c>
      <c r="F168" s="45"/>
      <c r="G168" s="65">
        <f>'Pay App 15'!G168+F168</f>
        <v>0</v>
      </c>
      <c r="H168" s="188">
        <f>'Pay App 15'!K168</f>
        <v>0</v>
      </c>
      <c r="I168" s="189"/>
      <c r="J168" s="55"/>
      <c r="K168" s="33">
        <f t="shared" si="4"/>
        <v>0</v>
      </c>
      <c r="L168" s="68">
        <f t="shared" si="7"/>
        <v>0</v>
      </c>
      <c r="M168" s="66">
        <f t="shared" si="5"/>
        <v>0</v>
      </c>
      <c r="N168" s="32">
        <f t="shared" si="6"/>
        <v>0</v>
      </c>
      <c r="O168" s="52">
        <f>'Pay App 15'!O168+'Pay App 15'!P168</f>
        <v>0</v>
      </c>
      <c r="P168" s="45"/>
      <c r="Q168" s="66">
        <f>'Pay App 15'!Q168+N168+P168</f>
        <v>0</v>
      </c>
    </row>
    <row r="169" spans="1:17" ht="21" customHeight="1" x14ac:dyDescent="0.2">
      <c r="A169" s="151" t="s">
        <v>292</v>
      </c>
      <c r="B169" s="151"/>
      <c r="C169" s="151" t="s">
        <v>293</v>
      </c>
      <c r="D169" s="152"/>
      <c r="E169" s="52">
        <f>'Pay App 15'!E169</f>
        <v>0</v>
      </c>
      <c r="F169" s="45"/>
      <c r="G169" s="65">
        <f>'Pay App 15'!G169+F169</f>
        <v>0</v>
      </c>
      <c r="H169" s="188">
        <f>'Pay App 15'!K169</f>
        <v>0</v>
      </c>
      <c r="I169" s="189"/>
      <c r="J169" s="55"/>
      <c r="K169" s="33">
        <f t="shared" si="4"/>
        <v>0</v>
      </c>
      <c r="L169" s="68">
        <f t="shared" si="7"/>
        <v>0</v>
      </c>
      <c r="M169" s="66">
        <f t="shared" si="5"/>
        <v>0</v>
      </c>
      <c r="N169" s="32">
        <f t="shared" si="6"/>
        <v>0</v>
      </c>
      <c r="O169" s="52">
        <f>'Pay App 15'!O169+'Pay App 15'!P169</f>
        <v>0</v>
      </c>
      <c r="P169" s="45"/>
      <c r="Q169" s="66">
        <f>'Pay App 15'!Q169+N169+P169</f>
        <v>0</v>
      </c>
    </row>
    <row r="170" spans="1:17" ht="21" customHeight="1" x14ac:dyDescent="0.2">
      <c r="A170" s="151" t="s">
        <v>294</v>
      </c>
      <c r="B170" s="151"/>
      <c r="C170" s="151" t="s">
        <v>295</v>
      </c>
      <c r="D170" s="152"/>
      <c r="E170" s="52">
        <f>'Pay App 15'!E170</f>
        <v>0</v>
      </c>
      <c r="F170" s="45"/>
      <c r="G170" s="65">
        <f>'Pay App 15'!G170+F170</f>
        <v>0</v>
      </c>
      <c r="H170" s="188">
        <f>'Pay App 15'!K170</f>
        <v>0</v>
      </c>
      <c r="I170" s="189"/>
      <c r="J170" s="55"/>
      <c r="K170" s="33">
        <f t="shared" si="4"/>
        <v>0</v>
      </c>
      <c r="L170" s="68">
        <f t="shared" si="7"/>
        <v>0</v>
      </c>
      <c r="M170" s="66">
        <f t="shared" si="5"/>
        <v>0</v>
      </c>
      <c r="N170" s="32">
        <f t="shared" si="6"/>
        <v>0</v>
      </c>
      <c r="O170" s="52">
        <f>'Pay App 15'!O170+'Pay App 15'!P170</f>
        <v>0</v>
      </c>
      <c r="P170" s="45"/>
      <c r="Q170" s="66">
        <f>'Pay App 15'!Q170+N170+P170</f>
        <v>0</v>
      </c>
    </row>
    <row r="171" spans="1:17" ht="21" customHeight="1" x14ac:dyDescent="0.2">
      <c r="A171" s="151" t="s">
        <v>296</v>
      </c>
      <c r="B171" s="151"/>
      <c r="C171" s="151" t="s">
        <v>297</v>
      </c>
      <c r="D171" s="152"/>
      <c r="E171" s="52">
        <f>'Pay App 15'!E171</f>
        <v>0</v>
      </c>
      <c r="F171" s="45"/>
      <c r="G171" s="65">
        <f>'Pay App 15'!G171+F171</f>
        <v>0</v>
      </c>
      <c r="H171" s="188">
        <f>'Pay App 15'!K171</f>
        <v>0</v>
      </c>
      <c r="I171" s="189"/>
      <c r="J171" s="55"/>
      <c r="K171" s="33">
        <f t="shared" si="4"/>
        <v>0</v>
      </c>
      <c r="L171" s="68">
        <f t="shared" si="7"/>
        <v>0</v>
      </c>
      <c r="M171" s="66">
        <f t="shared" si="5"/>
        <v>0</v>
      </c>
      <c r="N171" s="32">
        <f t="shared" si="6"/>
        <v>0</v>
      </c>
      <c r="O171" s="52">
        <f>'Pay App 15'!O171+'Pay App 15'!P171</f>
        <v>0</v>
      </c>
      <c r="P171" s="45"/>
      <c r="Q171" s="66">
        <f>'Pay App 15'!Q171+N171+P171</f>
        <v>0</v>
      </c>
    </row>
    <row r="172" spans="1:17" ht="21" customHeight="1" x14ac:dyDescent="0.2">
      <c r="A172" s="151" t="s">
        <v>298</v>
      </c>
      <c r="B172" s="151"/>
      <c r="C172" s="151" t="s">
        <v>299</v>
      </c>
      <c r="D172" s="152"/>
      <c r="E172" s="52">
        <f>'Pay App 15'!E172</f>
        <v>0</v>
      </c>
      <c r="F172" s="45"/>
      <c r="G172" s="65">
        <f>'Pay App 15'!G172+F172</f>
        <v>0</v>
      </c>
      <c r="H172" s="188">
        <f>'Pay App 15'!K172</f>
        <v>0</v>
      </c>
      <c r="I172" s="189"/>
      <c r="J172" s="55"/>
      <c r="K172" s="33">
        <f t="shared" si="4"/>
        <v>0</v>
      </c>
      <c r="L172" s="68">
        <f t="shared" si="7"/>
        <v>0</v>
      </c>
      <c r="M172" s="66">
        <f t="shared" si="5"/>
        <v>0</v>
      </c>
      <c r="N172" s="32">
        <f t="shared" si="6"/>
        <v>0</v>
      </c>
      <c r="O172" s="52">
        <f>'Pay App 15'!O172+'Pay App 15'!P172</f>
        <v>0</v>
      </c>
      <c r="P172" s="45"/>
      <c r="Q172" s="66">
        <f>'Pay App 15'!Q172+N172+P172</f>
        <v>0</v>
      </c>
    </row>
    <row r="173" spans="1:17" ht="21" customHeight="1" x14ac:dyDescent="0.2">
      <c r="A173" s="151" t="s">
        <v>300</v>
      </c>
      <c r="B173" s="151"/>
      <c r="C173" s="151" t="s">
        <v>301</v>
      </c>
      <c r="D173" s="152"/>
      <c r="E173" s="52">
        <f>'Pay App 15'!E173</f>
        <v>0</v>
      </c>
      <c r="F173" s="45"/>
      <c r="G173" s="65">
        <f>'Pay App 15'!G173+F173</f>
        <v>0</v>
      </c>
      <c r="H173" s="188">
        <f>'Pay App 15'!K173</f>
        <v>0</v>
      </c>
      <c r="I173" s="189"/>
      <c r="J173" s="55"/>
      <c r="K173" s="33">
        <f t="shared" si="4"/>
        <v>0</v>
      </c>
      <c r="L173" s="68">
        <f t="shared" si="7"/>
        <v>0</v>
      </c>
      <c r="M173" s="66">
        <f t="shared" si="5"/>
        <v>0</v>
      </c>
      <c r="N173" s="32">
        <f t="shared" si="6"/>
        <v>0</v>
      </c>
      <c r="O173" s="52">
        <f>'Pay App 15'!O173+'Pay App 15'!P173</f>
        <v>0</v>
      </c>
      <c r="P173" s="45"/>
      <c r="Q173" s="66">
        <f>'Pay App 15'!Q173+N173+P173</f>
        <v>0</v>
      </c>
    </row>
    <row r="174" spans="1:17" ht="21" customHeight="1" x14ac:dyDescent="0.2">
      <c r="A174" s="151" t="s">
        <v>302</v>
      </c>
      <c r="B174" s="151"/>
      <c r="C174" s="151" t="s">
        <v>303</v>
      </c>
      <c r="D174" s="152"/>
      <c r="E174" s="52">
        <f>'Pay App 15'!E174</f>
        <v>0</v>
      </c>
      <c r="F174" s="45"/>
      <c r="G174" s="65">
        <f>'Pay App 15'!G174+F174</f>
        <v>0</v>
      </c>
      <c r="H174" s="188">
        <f>'Pay App 15'!K174</f>
        <v>0</v>
      </c>
      <c r="I174" s="189"/>
      <c r="J174" s="55"/>
      <c r="K174" s="33">
        <f t="shared" si="4"/>
        <v>0</v>
      </c>
      <c r="L174" s="68">
        <f t="shared" si="7"/>
        <v>0</v>
      </c>
      <c r="M174" s="66">
        <f t="shared" si="5"/>
        <v>0</v>
      </c>
      <c r="N174" s="32">
        <f t="shared" si="6"/>
        <v>0</v>
      </c>
      <c r="O174" s="52">
        <f>'Pay App 15'!O174+'Pay App 15'!P174</f>
        <v>0</v>
      </c>
      <c r="P174" s="45"/>
      <c r="Q174" s="66">
        <f>'Pay App 15'!Q174+N174+P174</f>
        <v>0</v>
      </c>
    </row>
    <row r="175" spans="1:17" ht="21" customHeight="1" x14ac:dyDescent="0.2">
      <c r="A175" s="151" t="s">
        <v>304</v>
      </c>
      <c r="B175" s="151"/>
      <c r="C175" s="151" t="s">
        <v>305</v>
      </c>
      <c r="D175" s="152"/>
      <c r="E175" s="52">
        <f>'Pay App 15'!E175</f>
        <v>0</v>
      </c>
      <c r="F175" s="45"/>
      <c r="G175" s="65">
        <f>'Pay App 15'!G175+F175</f>
        <v>0</v>
      </c>
      <c r="H175" s="188">
        <f>'Pay App 15'!K175</f>
        <v>0</v>
      </c>
      <c r="I175" s="189"/>
      <c r="J175" s="55"/>
      <c r="K175" s="33">
        <f t="shared" si="4"/>
        <v>0</v>
      </c>
      <c r="L175" s="68">
        <f t="shared" si="7"/>
        <v>0</v>
      </c>
      <c r="M175" s="66">
        <f t="shared" si="5"/>
        <v>0</v>
      </c>
      <c r="N175" s="32">
        <f t="shared" si="6"/>
        <v>0</v>
      </c>
      <c r="O175" s="52">
        <f>'Pay App 15'!O175+'Pay App 15'!P175</f>
        <v>0</v>
      </c>
      <c r="P175" s="45"/>
      <c r="Q175" s="66">
        <f>'Pay App 15'!Q175+N175+P175</f>
        <v>0</v>
      </c>
    </row>
    <row r="176" spans="1:17" ht="21" customHeight="1" x14ac:dyDescent="0.2">
      <c r="A176" s="151" t="s">
        <v>306</v>
      </c>
      <c r="B176" s="151"/>
      <c r="C176" s="151" t="s">
        <v>307</v>
      </c>
      <c r="D176" s="152"/>
      <c r="E176" s="52">
        <f>'Pay App 15'!E176</f>
        <v>0</v>
      </c>
      <c r="F176" s="45"/>
      <c r="G176" s="65">
        <f>'Pay App 15'!G176+F176</f>
        <v>0</v>
      </c>
      <c r="H176" s="188">
        <f>'Pay App 15'!K176</f>
        <v>0</v>
      </c>
      <c r="I176" s="189"/>
      <c r="J176" s="55"/>
      <c r="K176" s="33">
        <f t="shared" si="4"/>
        <v>0</v>
      </c>
      <c r="L176" s="68">
        <f t="shared" si="7"/>
        <v>0</v>
      </c>
      <c r="M176" s="66">
        <f t="shared" si="5"/>
        <v>0</v>
      </c>
      <c r="N176" s="32">
        <f t="shared" si="6"/>
        <v>0</v>
      </c>
      <c r="O176" s="52">
        <f>'Pay App 15'!O176+'Pay App 15'!P176</f>
        <v>0</v>
      </c>
      <c r="P176" s="45"/>
      <c r="Q176" s="66">
        <f>'Pay App 15'!Q176+N176+P176</f>
        <v>0</v>
      </c>
    </row>
    <row r="177" spans="1:17" ht="21" customHeight="1" x14ac:dyDescent="0.2">
      <c r="A177" s="151" t="s">
        <v>308</v>
      </c>
      <c r="B177" s="151"/>
      <c r="C177" s="151" t="s">
        <v>309</v>
      </c>
      <c r="D177" s="152"/>
      <c r="E177" s="52">
        <f>'Pay App 15'!E177</f>
        <v>0</v>
      </c>
      <c r="F177" s="45"/>
      <c r="G177" s="65">
        <f>'Pay App 15'!G177+F177</f>
        <v>0</v>
      </c>
      <c r="H177" s="188">
        <f>'Pay App 15'!K177</f>
        <v>0</v>
      </c>
      <c r="I177" s="189"/>
      <c r="J177" s="55"/>
      <c r="K177" s="33">
        <f t="shared" si="4"/>
        <v>0</v>
      </c>
      <c r="L177" s="68">
        <f t="shared" si="7"/>
        <v>0</v>
      </c>
      <c r="M177" s="66">
        <f t="shared" si="5"/>
        <v>0</v>
      </c>
      <c r="N177" s="32">
        <f t="shared" si="6"/>
        <v>0</v>
      </c>
      <c r="O177" s="52">
        <f>'Pay App 15'!O177+'Pay App 15'!P177</f>
        <v>0</v>
      </c>
      <c r="P177" s="45"/>
      <c r="Q177" s="66">
        <f>'Pay App 15'!Q177+N177+P177</f>
        <v>0</v>
      </c>
    </row>
    <row r="178" spans="1:17" ht="21" customHeight="1" x14ac:dyDescent="0.2">
      <c r="A178" s="141" t="s">
        <v>310</v>
      </c>
      <c r="B178" s="141"/>
      <c r="C178" s="141" t="s">
        <v>311</v>
      </c>
      <c r="D178" s="142"/>
      <c r="E178" s="52">
        <f>'Pay App 15'!E178</f>
        <v>0</v>
      </c>
      <c r="F178" s="45"/>
      <c r="G178" s="65">
        <f>'Pay App 15'!G178+F178</f>
        <v>0</v>
      </c>
      <c r="H178" s="188">
        <f>'Pay App 15'!K178</f>
        <v>0</v>
      </c>
      <c r="I178" s="189"/>
      <c r="J178" s="55"/>
      <c r="K178" s="33">
        <f t="shared" si="4"/>
        <v>0</v>
      </c>
      <c r="L178" s="68">
        <f t="shared" si="7"/>
        <v>0</v>
      </c>
      <c r="M178" s="66">
        <f t="shared" si="5"/>
        <v>0</v>
      </c>
      <c r="N178" s="32">
        <f t="shared" si="6"/>
        <v>0</v>
      </c>
      <c r="O178" s="52">
        <f>'Pay App 15'!O178+'Pay App 15'!P178</f>
        <v>0</v>
      </c>
      <c r="P178" s="45"/>
      <c r="Q178" s="66">
        <f>'Pay App 15'!Q178+N178+P178</f>
        <v>0</v>
      </c>
    </row>
    <row r="179" spans="1:17" ht="21" customHeight="1" x14ac:dyDescent="0.2">
      <c r="A179" s="151" t="s">
        <v>312</v>
      </c>
      <c r="B179" s="151"/>
      <c r="C179" s="151" t="s">
        <v>313</v>
      </c>
      <c r="D179" s="152"/>
      <c r="E179" s="52">
        <f>'Pay App 15'!E179</f>
        <v>0</v>
      </c>
      <c r="F179" s="45"/>
      <c r="G179" s="65">
        <f>'Pay App 15'!G179+F179</f>
        <v>0</v>
      </c>
      <c r="H179" s="188">
        <f>'Pay App 15'!K179</f>
        <v>0</v>
      </c>
      <c r="I179" s="189"/>
      <c r="J179" s="55"/>
      <c r="K179" s="33">
        <f t="shared" si="4"/>
        <v>0</v>
      </c>
      <c r="L179" s="68">
        <f t="shared" si="7"/>
        <v>0</v>
      </c>
      <c r="M179" s="66">
        <f t="shared" si="5"/>
        <v>0</v>
      </c>
      <c r="N179" s="32">
        <f t="shared" si="6"/>
        <v>0</v>
      </c>
      <c r="O179" s="52">
        <f>'Pay App 15'!O179+'Pay App 15'!P179</f>
        <v>0</v>
      </c>
      <c r="P179" s="45"/>
      <c r="Q179" s="66">
        <f>'Pay App 15'!Q179+N179+P179</f>
        <v>0</v>
      </c>
    </row>
    <row r="180" spans="1:17" ht="21" customHeight="1" x14ac:dyDescent="0.2">
      <c r="A180" s="151" t="s">
        <v>314</v>
      </c>
      <c r="B180" s="151"/>
      <c r="C180" s="149" t="s">
        <v>315</v>
      </c>
      <c r="D180" s="150"/>
      <c r="E180" s="52">
        <f>'Pay App 15'!E180</f>
        <v>0</v>
      </c>
      <c r="F180" s="45"/>
      <c r="G180" s="65">
        <f>'Pay App 15'!G180+F180</f>
        <v>0</v>
      </c>
      <c r="H180" s="188">
        <f>'Pay App 15'!K180</f>
        <v>0</v>
      </c>
      <c r="I180" s="189"/>
      <c r="J180" s="55"/>
      <c r="K180" s="33">
        <f t="shared" si="4"/>
        <v>0</v>
      </c>
      <c r="L180" s="68">
        <f t="shared" si="7"/>
        <v>0</v>
      </c>
      <c r="M180" s="66">
        <f t="shared" si="5"/>
        <v>0</v>
      </c>
      <c r="N180" s="32">
        <f t="shared" si="6"/>
        <v>0</v>
      </c>
      <c r="O180" s="52">
        <f>'Pay App 15'!O180+'Pay App 15'!P180</f>
        <v>0</v>
      </c>
      <c r="P180" s="45"/>
      <c r="Q180" s="66">
        <f>'Pay App 15'!Q180+N180+P180</f>
        <v>0</v>
      </c>
    </row>
    <row r="181" spans="1:17" ht="21" customHeight="1" x14ac:dyDescent="0.2">
      <c r="A181" s="151" t="s">
        <v>316</v>
      </c>
      <c r="B181" s="151"/>
      <c r="C181" s="151" t="s">
        <v>317</v>
      </c>
      <c r="D181" s="152"/>
      <c r="E181" s="52">
        <f>'Pay App 15'!E181</f>
        <v>0</v>
      </c>
      <c r="F181" s="45"/>
      <c r="G181" s="65">
        <f>'Pay App 15'!G181+F181</f>
        <v>0</v>
      </c>
      <c r="H181" s="188">
        <f>'Pay App 15'!K181</f>
        <v>0</v>
      </c>
      <c r="I181" s="189"/>
      <c r="J181" s="55"/>
      <c r="K181" s="33">
        <f t="shared" si="4"/>
        <v>0</v>
      </c>
      <c r="L181" s="68">
        <f t="shared" si="7"/>
        <v>0</v>
      </c>
      <c r="M181" s="66">
        <f t="shared" si="5"/>
        <v>0</v>
      </c>
      <c r="N181" s="32">
        <f t="shared" si="6"/>
        <v>0</v>
      </c>
      <c r="O181" s="52">
        <f>'Pay App 15'!O181+'Pay App 15'!P181</f>
        <v>0</v>
      </c>
      <c r="P181" s="45"/>
      <c r="Q181" s="66">
        <f>'Pay App 15'!Q181+N181+P181</f>
        <v>0</v>
      </c>
    </row>
    <row r="182" spans="1:17" ht="21" customHeight="1" x14ac:dyDescent="0.2">
      <c r="A182" s="151" t="s">
        <v>318</v>
      </c>
      <c r="B182" s="151"/>
      <c r="C182" s="151" t="s">
        <v>319</v>
      </c>
      <c r="D182" s="152"/>
      <c r="E182" s="52">
        <f>'Pay App 15'!E182</f>
        <v>0</v>
      </c>
      <c r="F182" s="45"/>
      <c r="G182" s="65">
        <f>'Pay App 15'!G182+F182</f>
        <v>0</v>
      </c>
      <c r="H182" s="188">
        <f>'Pay App 15'!K182</f>
        <v>0</v>
      </c>
      <c r="I182" s="189"/>
      <c r="J182" s="55"/>
      <c r="K182" s="33">
        <f t="shared" si="4"/>
        <v>0</v>
      </c>
      <c r="L182" s="68">
        <f t="shared" si="7"/>
        <v>0</v>
      </c>
      <c r="M182" s="66">
        <f t="shared" si="5"/>
        <v>0</v>
      </c>
      <c r="N182" s="32">
        <f t="shared" si="6"/>
        <v>0</v>
      </c>
      <c r="O182" s="52">
        <f>'Pay App 15'!O182+'Pay App 15'!P182</f>
        <v>0</v>
      </c>
      <c r="P182" s="45"/>
      <c r="Q182" s="66">
        <f>'Pay App 15'!Q182+N182+P182</f>
        <v>0</v>
      </c>
    </row>
    <row r="183" spans="1:17" ht="21" customHeight="1" x14ac:dyDescent="0.2">
      <c r="A183" s="151" t="s">
        <v>320</v>
      </c>
      <c r="B183" s="151"/>
      <c r="C183" s="151" t="s">
        <v>321</v>
      </c>
      <c r="D183" s="152"/>
      <c r="E183" s="52">
        <f>'Pay App 15'!E183</f>
        <v>0</v>
      </c>
      <c r="F183" s="45"/>
      <c r="G183" s="65">
        <f>'Pay App 15'!G183+F183</f>
        <v>0</v>
      </c>
      <c r="H183" s="188">
        <f>'Pay App 15'!K183</f>
        <v>0</v>
      </c>
      <c r="I183" s="189"/>
      <c r="J183" s="55"/>
      <c r="K183" s="33">
        <f t="shared" si="4"/>
        <v>0</v>
      </c>
      <c r="L183" s="68">
        <f t="shared" si="7"/>
        <v>0</v>
      </c>
      <c r="M183" s="66">
        <f t="shared" si="5"/>
        <v>0</v>
      </c>
      <c r="N183" s="32">
        <f t="shared" si="6"/>
        <v>0</v>
      </c>
      <c r="O183" s="52">
        <f>'Pay App 15'!O183+'Pay App 15'!P183</f>
        <v>0</v>
      </c>
      <c r="P183" s="45"/>
      <c r="Q183" s="66">
        <f>'Pay App 15'!Q183+N183+P183</f>
        <v>0</v>
      </c>
    </row>
    <row r="184" spans="1:17" ht="21" customHeight="1" x14ac:dyDescent="0.2">
      <c r="A184" s="151" t="s">
        <v>322</v>
      </c>
      <c r="B184" s="151"/>
      <c r="C184" s="151" t="s">
        <v>323</v>
      </c>
      <c r="D184" s="152"/>
      <c r="E184" s="52">
        <f>'Pay App 15'!E184</f>
        <v>0</v>
      </c>
      <c r="F184" s="45"/>
      <c r="G184" s="65">
        <f>'Pay App 15'!G184+F184</f>
        <v>0</v>
      </c>
      <c r="H184" s="188">
        <f>'Pay App 15'!K184</f>
        <v>0</v>
      </c>
      <c r="I184" s="189"/>
      <c r="J184" s="55"/>
      <c r="K184" s="33">
        <f t="shared" si="4"/>
        <v>0</v>
      </c>
      <c r="L184" s="68">
        <f t="shared" si="7"/>
        <v>0</v>
      </c>
      <c r="M184" s="66">
        <f t="shared" si="5"/>
        <v>0</v>
      </c>
      <c r="N184" s="32">
        <f t="shared" si="6"/>
        <v>0</v>
      </c>
      <c r="O184" s="52">
        <f>'Pay App 15'!O184+'Pay App 15'!P184</f>
        <v>0</v>
      </c>
      <c r="P184" s="45"/>
      <c r="Q184" s="66">
        <f>'Pay App 15'!Q184+N184+P184</f>
        <v>0</v>
      </c>
    </row>
    <row r="185" spans="1:17" ht="21" customHeight="1" x14ac:dyDescent="0.2">
      <c r="A185" s="141" t="s">
        <v>324</v>
      </c>
      <c r="B185" s="141"/>
      <c r="C185" s="141" t="s">
        <v>325</v>
      </c>
      <c r="D185" s="142"/>
      <c r="E185" s="52">
        <f>'Pay App 15'!E185</f>
        <v>0</v>
      </c>
      <c r="F185" s="45"/>
      <c r="G185" s="65">
        <f>'Pay App 15'!G185+F185</f>
        <v>0</v>
      </c>
      <c r="H185" s="188">
        <f>'Pay App 15'!K185</f>
        <v>0</v>
      </c>
      <c r="I185" s="189"/>
      <c r="J185" s="55"/>
      <c r="K185" s="33">
        <f t="shared" si="4"/>
        <v>0</v>
      </c>
      <c r="L185" s="68">
        <f t="shared" si="7"/>
        <v>0</v>
      </c>
      <c r="M185" s="66">
        <f t="shared" si="5"/>
        <v>0</v>
      </c>
      <c r="N185" s="32">
        <f t="shared" si="6"/>
        <v>0</v>
      </c>
      <c r="O185" s="52">
        <f>'Pay App 15'!O185+'Pay App 15'!P185</f>
        <v>0</v>
      </c>
      <c r="P185" s="45"/>
      <c r="Q185" s="66">
        <f>'Pay App 15'!Q185+N185+P185</f>
        <v>0</v>
      </c>
    </row>
    <row r="186" spans="1:17" ht="21" customHeight="1" x14ac:dyDescent="0.2">
      <c r="A186" s="141" t="s">
        <v>326</v>
      </c>
      <c r="B186" s="141"/>
      <c r="C186" s="141" t="s">
        <v>327</v>
      </c>
      <c r="D186" s="142"/>
      <c r="E186" s="52">
        <f>'Pay App 15'!E186</f>
        <v>0</v>
      </c>
      <c r="F186" s="45"/>
      <c r="G186" s="65">
        <f>'Pay App 15'!G186+F186</f>
        <v>0</v>
      </c>
      <c r="H186" s="188">
        <f>'Pay App 15'!K186</f>
        <v>0</v>
      </c>
      <c r="I186" s="189"/>
      <c r="J186" s="55"/>
      <c r="K186" s="33">
        <f t="shared" si="4"/>
        <v>0</v>
      </c>
      <c r="L186" s="68">
        <f t="shared" si="7"/>
        <v>0</v>
      </c>
      <c r="M186" s="66">
        <f t="shared" si="5"/>
        <v>0</v>
      </c>
      <c r="N186" s="32">
        <f t="shared" si="6"/>
        <v>0</v>
      </c>
      <c r="O186" s="52">
        <f>'Pay App 15'!O186+'Pay App 15'!P186</f>
        <v>0</v>
      </c>
      <c r="P186" s="45"/>
      <c r="Q186" s="66">
        <f>'Pay App 15'!Q186+N186+P186</f>
        <v>0</v>
      </c>
    </row>
    <row r="187" spans="1:17" ht="21" customHeight="1" x14ac:dyDescent="0.2">
      <c r="A187" s="151" t="s">
        <v>328</v>
      </c>
      <c r="B187" s="151"/>
      <c r="C187" s="151" t="s">
        <v>329</v>
      </c>
      <c r="D187" s="152"/>
      <c r="E187" s="52">
        <f>'Pay App 15'!E187</f>
        <v>0</v>
      </c>
      <c r="F187" s="45"/>
      <c r="G187" s="65">
        <f>'Pay App 15'!G187+F187</f>
        <v>0</v>
      </c>
      <c r="H187" s="188">
        <f>'Pay App 15'!K187</f>
        <v>0</v>
      </c>
      <c r="I187" s="189"/>
      <c r="J187" s="55"/>
      <c r="K187" s="33">
        <f t="shared" si="4"/>
        <v>0</v>
      </c>
      <c r="L187" s="68">
        <f t="shared" si="7"/>
        <v>0</v>
      </c>
      <c r="M187" s="66">
        <f t="shared" si="5"/>
        <v>0</v>
      </c>
      <c r="N187" s="32">
        <f t="shared" si="6"/>
        <v>0</v>
      </c>
      <c r="O187" s="52">
        <f>'Pay App 15'!O187+'Pay App 15'!P187</f>
        <v>0</v>
      </c>
      <c r="P187" s="45"/>
      <c r="Q187" s="66">
        <f>'Pay App 15'!Q187+N187+P187</f>
        <v>0</v>
      </c>
    </row>
    <row r="188" spans="1:17" ht="21" customHeight="1" x14ac:dyDescent="0.2">
      <c r="A188" s="151" t="s">
        <v>330</v>
      </c>
      <c r="B188" s="151"/>
      <c r="C188" s="151" t="s">
        <v>331</v>
      </c>
      <c r="D188" s="152"/>
      <c r="E188" s="52">
        <f>'Pay App 15'!E188</f>
        <v>0</v>
      </c>
      <c r="F188" s="45"/>
      <c r="G188" s="65">
        <f>'Pay App 15'!G188+F188</f>
        <v>0</v>
      </c>
      <c r="H188" s="188">
        <f>'Pay App 15'!K188</f>
        <v>0</v>
      </c>
      <c r="I188" s="189"/>
      <c r="J188" s="55"/>
      <c r="K188" s="33">
        <f t="shared" si="4"/>
        <v>0</v>
      </c>
      <c r="L188" s="68">
        <f t="shared" si="7"/>
        <v>0</v>
      </c>
      <c r="M188" s="66">
        <f t="shared" si="5"/>
        <v>0</v>
      </c>
      <c r="N188" s="32">
        <f t="shared" si="6"/>
        <v>0</v>
      </c>
      <c r="O188" s="52">
        <f>'Pay App 15'!O188+'Pay App 15'!P188</f>
        <v>0</v>
      </c>
      <c r="P188" s="45"/>
      <c r="Q188" s="66">
        <f>'Pay App 15'!Q188+N188+P188</f>
        <v>0</v>
      </c>
    </row>
    <row r="189" spans="1:17" ht="21" customHeight="1" x14ac:dyDescent="0.2">
      <c r="A189" s="151" t="s">
        <v>332</v>
      </c>
      <c r="B189" s="151"/>
      <c r="C189" s="151" t="s">
        <v>333</v>
      </c>
      <c r="D189" s="152"/>
      <c r="E189" s="52">
        <f>'Pay App 15'!E189</f>
        <v>0</v>
      </c>
      <c r="F189" s="45"/>
      <c r="G189" s="65">
        <f>'Pay App 15'!G189+F189</f>
        <v>0</v>
      </c>
      <c r="H189" s="188">
        <f>'Pay App 15'!K189</f>
        <v>0</v>
      </c>
      <c r="I189" s="189"/>
      <c r="J189" s="55"/>
      <c r="K189" s="33">
        <f t="shared" si="4"/>
        <v>0</v>
      </c>
      <c r="L189" s="68">
        <f t="shared" si="7"/>
        <v>0</v>
      </c>
      <c r="M189" s="66">
        <f t="shared" si="5"/>
        <v>0</v>
      </c>
      <c r="N189" s="32">
        <f t="shared" si="6"/>
        <v>0</v>
      </c>
      <c r="O189" s="52">
        <f>'Pay App 15'!O189+'Pay App 15'!P189</f>
        <v>0</v>
      </c>
      <c r="P189" s="45"/>
      <c r="Q189" s="66">
        <f>'Pay App 15'!Q189+N189+P189</f>
        <v>0</v>
      </c>
    </row>
    <row r="190" spans="1:17" ht="21" customHeight="1" x14ac:dyDescent="0.2">
      <c r="A190" s="141" t="s">
        <v>334</v>
      </c>
      <c r="B190" s="141"/>
      <c r="C190" s="141" t="s">
        <v>335</v>
      </c>
      <c r="D190" s="142"/>
      <c r="E190" s="52">
        <f>'Pay App 15'!E190</f>
        <v>0</v>
      </c>
      <c r="F190" s="45"/>
      <c r="G190" s="65">
        <f>'Pay App 15'!G190+F190</f>
        <v>0</v>
      </c>
      <c r="H190" s="188">
        <f>'Pay App 15'!K190</f>
        <v>0</v>
      </c>
      <c r="I190" s="189"/>
      <c r="J190" s="55"/>
      <c r="K190" s="33">
        <f t="shared" si="4"/>
        <v>0</v>
      </c>
      <c r="L190" s="68">
        <f t="shared" si="7"/>
        <v>0</v>
      </c>
      <c r="M190" s="66">
        <f t="shared" si="5"/>
        <v>0</v>
      </c>
      <c r="N190" s="32">
        <f t="shared" si="6"/>
        <v>0</v>
      </c>
      <c r="O190" s="52">
        <f>'Pay App 15'!O190+'Pay App 15'!P190</f>
        <v>0</v>
      </c>
      <c r="P190" s="45"/>
      <c r="Q190" s="66">
        <f>'Pay App 15'!Q190+N190+P190</f>
        <v>0</v>
      </c>
    </row>
    <row r="191" spans="1:17" ht="21" customHeight="1" x14ac:dyDescent="0.2">
      <c r="A191" s="149" t="s">
        <v>336</v>
      </c>
      <c r="B191" s="149"/>
      <c r="C191" s="149" t="s">
        <v>337</v>
      </c>
      <c r="D191" s="150"/>
      <c r="E191" s="52">
        <f>'Pay App 15'!E191</f>
        <v>0</v>
      </c>
      <c r="F191" s="45"/>
      <c r="G191" s="65">
        <f>'Pay App 15'!G191+F191</f>
        <v>0</v>
      </c>
      <c r="H191" s="188">
        <f>'Pay App 15'!K191</f>
        <v>0</v>
      </c>
      <c r="I191" s="189"/>
      <c r="J191" s="55"/>
      <c r="K191" s="33">
        <f t="shared" si="4"/>
        <v>0</v>
      </c>
      <c r="L191" s="68">
        <f t="shared" si="7"/>
        <v>0</v>
      </c>
      <c r="M191" s="66">
        <f t="shared" si="5"/>
        <v>0</v>
      </c>
      <c r="N191" s="32">
        <f t="shared" si="6"/>
        <v>0</v>
      </c>
      <c r="O191" s="52">
        <f>'Pay App 15'!O191+'Pay App 15'!P191</f>
        <v>0</v>
      </c>
      <c r="P191" s="45"/>
      <c r="Q191" s="66">
        <f>'Pay App 15'!Q191+N191+P191</f>
        <v>0</v>
      </c>
    </row>
    <row r="192" spans="1:17" ht="21" customHeight="1" x14ac:dyDescent="0.2">
      <c r="A192" s="149" t="s">
        <v>338</v>
      </c>
      <c r="B192" s="149"/>
      <c r="C192" s="151" t="s">
        <v>339</v>
      </c>
      <c r="D192" s="152"/>
      <c r="E192" s="52">
        <f>'Pay App 15'!E192</f>
        <v>0</v>
      </c>
      <c r="F192" s="45"/>
      <c r="G192" s="65">
        <f>'Pay App 15'!G192+F192</f>
        <v>0</v>
      </c>
      <c r="H192" s="188">
        <f>'Pay App 15'!K192</f>
        <v>0</v>
      </c>
      <c r="I192" s="189"/>
      <c r="J192" s="55"/>
      <c r="K192" s="33">
        <f t="shared" si="4"/>
        <v>0</v>
      </c>
      <c r="L192" s="68">
        <f t="shared" si="7"/>
        <v>0</v>
      </c>
      <c r="M192" s="66">
        <f t="shared" si="5"/>
        <v>0</v>
      </c>
      <c r="N192" s="32">
        <f t="shared" si="6"/>
        <v>0</v>
      </c>
      <c r="O192" s="52">
        <f>'Pay App 15'!O192+'Pay App 15'!P192</f>
        <v>0</v>
      </c>
      <c r="P192" s="45"/>
      <c r="Q192" s="66">
        <f>'Pay App 15'!Q192+N192+P192</f>
        <v>0</v>
      </c>
    </row>
    <row r="193" spans="1:17" ht="21" customHeight="1" x14ac:dyDescent="0.2">
      <c r="A193" s="141" t="s">
        <v>340</v>
      </c>
      <c r="B193" s="141"/>
      <c r="C193" s="141" t="s">
        <v>341</v>
      </c>
      <c r="D193" s="142"/>
      <c r="E193" s="52">
        <f>'Pay App 15'!E193</f>
        <v>0</v>
      </c>
      <c r="F193" s="45"/>
      <c r="G193" s="65">
        <f>'Pay App 15'!G193+F193</f>
        <v>0</v>
      </c>
      <c r="H193" s="188">
        <f>'Pay App 15'!K193</f>
        <v>0</v>
      </c>
      <c r="I193" s="189"/>
      <c r="J193" s="55"/>
      <c r="K193" s="33">
        <f t="shared" si="4"/>
        <v>0</v>
      </c>
      <c r="L193" s="68">
        <f t="shared" si="7"/>
        <v>0</v>
      </c>
      <c r="M193" s="66">
        <f t="shared" si="5"/>
        <v>0</v>
      </c>
      <c r="N193" s="32">
        <f t="shared" si="6"/>
        <v>0</v>
      </c>
      <c r="O193" s="52">
        <f>'Pay App 15'!O193+'Pay App 15'!P193</f>
        <v>0</v>
      </c>
      <c r="P193" s="45"/>
      <c r="Q193" s="66">
        <f>'Pay App 15'!Q193+N193+P193</f>
        <v>0</v>
      </c>
    </row>
    <row r="194" spans="1:17" ht="21" customHeight="1" x14ac:dyDescent="0.2">
      <c r="A194" s="149" t="s">
        <v>342</v>
      </c>
      <c r="B194" s="149"/>
      <c r="C194" s="149" t="s">
        <v>343</v>
      </c>
      <c r="D194" s="150"/>
      <c r="E194" s="52">
        <f>'Pay App 15'!E194</f>
        <v>0</v>
      </c>
      <c r="F194" s="45"/>
      <c r="G194" s="65">
        <f>'Pay App 15'!G194+F194</f>
        <v>0</v>
      </c>
      <c r="H194" s="188">
        <f>'Pay App 15'!K194</f>
        <v>0</v>
      </c>
      <c r="I194" s="189"/>
      <c r="J194" s="55"/>
      <c r="K194" s="33">
        <f t="shared" si="4"/>
        <v>0</v>
      </c>
      <c r="L194" s="68">
        <f t="shared" si="7"/>
        <v>0</v>
      </c>
      <c r="M194" s="66">
        <f t="shared" si="5"/>
        <v>0</v>
      </c>
      <c r="N194" s="32">
        <f t="shared" si="6"/>
        <v>0</v>
      </c>
      <c r="O194" s="52">
        <f>'Pay App 15'!O194+'Pay App 15'!P194</f>
        <v>0</v>
      </c>
      <c r="P194" s="45"/>
      <c r="Q194" s="66">
        <f>'Pay App 15'!Q194+N194+P194</f>
        <v>0</v>
      </c>
    </row>
    <row r="195" spans="1:17" ht="21" customHeight="1" x14ac:dyDescent="0.2">
      <c r="A195" s="149" t="s">
        <v>344</v>
      </c>
      <c r="B195" s="149"/>
      <c r="C195" s="151" t="s">
        <v>345</v>
      </c>
      <c r="D195" s="152"/>
      <c r="E195" s="52">
        <f>'Pay App 15'!E195</f>
        <v>0</v>
      </c>
      <c r="F195" s="45"/>
      <c r="G195" s="65">
        <f>'Pay App 15'!G195+F195</f>
        <v>0</v>
      </c>
      <c r="H195" s="188">
        <f>'Pay App 15'!K195</f>
        <v>0</v>
      </c>
      <c r="I195" s="189"/>
      <c r="J195" s="55"/>
      <c r="K195" s="33">
        <f t="shared" si="4"/>
        <v>0</v>
      </c>
      <c r="L195" s="68">
        <f t="shared" si="7"/>
        <v>0</v>
      </c>
      <c r="M195" s="66">
        <f t="shared" si="5"/>
        <v>0</v>
      </c>
      <c r="N195" s="32">
        <f t="shared" si="6"/>
        <v>0</v>
      </c>
      <c r="O195" s="52">
        <f>'Pay App 15'!O195+'Pay App 15'!P195</f>
        <v>0</v>
      </c>
      <c r="P195" s="45"/>
      <c r="Q195" s="66">
        <f>'Pay App 15'!Q195+N195+P195</f>
        <v>0</v>
      </c>
    </row>
    <row r="196" spans="1:17" ht="21" customHeight="1" x14ac:dyDescent="0.2">
      <c r="A196" s="149" t="s">
        <v>346</v>
      </c>
      <c r="B196" s="149"/>
      <c r="C196" s="149" t="s">
        <v>347</v>
      </c>
      <c r="D196" s="150"/>
      <c r="E196" s="52">
        <f>'Pay App 15'!E196</f>
        <v>0</v>
      </c>
      <c r="F196" s="45"/>
      <c r="G196" s="65">
        <f>'Pay App 15'!G196+F196</f>
        <v>0</v>
      </c>
      <c r="H196" s="188">
        <f>'Pay App 15'!K196</f>
        <v>0</v>
      </c>
      <c r="I196" s="189"/>
      <c r="J196" s="55"/>
      <c r="K196" s="33">
        <f t="shared" si="4"/>
        <v>0</v>
      </c>
      <c r="L196" s="68">
        <f t="shared" si="7"/>
        <v>0</v>
      </c>
      <c r="M196" s="66">
        <f t="shared" si="5"/>
        <v>0</v>
      </c>
      <c r="N196" s="32">
        <f t="shared" si="6"/>
        <v>0</v>
      </c>
      <c r="O196" s="52">
        <f>'Pay App 15'!O196+'Pay App 15'!P196</f>
        <v>0</v>
      </c>
      <c r="P196" s="45"/>
      <c r="Q196" s="66">
        <f>'Pay App 15'!Q196+N196+P196</f>
        <v>0</v>
      </c>
    </row>
    <row r="197" spans="1:17" ht="21" customHeight="1" x14ac:dyDescent="0.2">
      <c r="A197" s="149" t="s">
        <v>348</v>
      </c>
      <c r="B197" s="149"/>
      <c r="C197" s="149" t="s">
        <v>349</v>
      </c>
      <c r="D197" s="150"/>
      <c r="E197" s="52">
        <f>'Pay App 15'!E197</f>
        <v>0</v>
      </c>
      <c r="F197" s="45"/>
      <c r="G197" s="65">
        <f>'Pay App 15'!G197+F197</f>
        <v>0</v>
      </c>
      <c r="H197" s="188">
        <f>'Pay App 15'!K197</f>
        <v>0</v>
      </c>
      <c r="I197" s="189"/>
      <c r="J197" s="55"/>
      <c r="K197" s="33">
        <f t="shared" si="4"/>
        <v>0</v>
      </c>
      <c r="L197" s="68">
        <f t="shared" si="7"/>
        <v>0</v>
      </c>
      <c r="M197" s="66">
        <f t="shared" si="5"/>
        <v>0</v>
      </c>
      <c r="N197" s="32">
        <f t="shared" si="6"/>
        <v>0</v>
      </c>
      <c r="O197" s="52">
        <f>'Pay App 15'!O197+'Pay App 15'!P197</f>
        <v>0</v>
      </c>
      <c r="P197" s="45"/>
      <c r="Q197" s="66">
        <f>'Pay App 15'!Q197+N197+P197</f>
        <v>0</v>
      </c>
    </row>
    <row r="198" spans="1:17" ht="21" customHeight="1" x14ac:dyDescent="0.2">
      <c r="A198" s="149" t="s">
        <v>350</v>
      </c>
      <c r="B198" s="149"/>
      <c r="C198" s="151" t="s">
        <v>305</v>
      </c>
      <c r="D198" s="152"/>
      <c r="E198" s="52">
        <f>'Pay App 15'!E198</f>
        <v>0</v>
      </c>
      <c r="F198" s="45"/>
      <c r="G198" s="65">
        <f>'Pay App 15'!G198+F198</f>
        <v>0</v>
      </c>
      <c r="H198" s="188">
        <f>'Pay App 15'!K198</f>
        <v>0</v>
      </c>
      <c r="I198" s="189"/>
      <c r="J198" s="55"/>
      <c r="K198" s="33">
        <f t="shared" si="4"/>
        <v>0</v>
      </c>
      <c r="L198" s="68">
        <f t="shared" si="7"/>
        <v>0</v>
      </c>
      <c r="M198" s="66">
        <f t="shared" si="5"/>
        <v>0</v>
      </c>
      <c r="N198" s="32">
        <f t="shared" si="6"/>
        <v>0</v>
      </c>
      <c r="O198" s="52">
        <f>'Pay App 15'!O198+'Pay App 15'!P198</f>
        <v>0</v>
      </c>
      <c r="P198" s="45"/>
      <c r="Q198" s="66">
        <f>'Pay App 15'!Q198+N198+P198</f>
        <v>0</v>
      </c>
    </row>
    <row r="199" spans="1:17" ht="21" customHeight="1" x14ac:dyDescent="0.2">
      <c r="A199" s="141" t="s">
        <v>351</v>
      </c>
      <c r="B199" s="141"/>
      <c r="C199" s="141" t="s">
        <v>352</v>
      </c>
      <c r="D199" s="142"/>
      <c r="E199" s="52">
        <f>'Pay App 15'!E199</f>
        <v>0</v>
      </c>
      <c r="F199" s="45"/>
      <c r="G199" s="65">
        <f>'Pay App 15'!G199+F199</f>
        <v>0</v>
      </c>
      <c r="H199" s="188">
        <f>'Pay App 15'!K199</f>
        <v>0</v>
      </c>
      <c r="I199" s="189"/>
      <c r="J199" s="55"/>
      <c r="K199" s="33">
        <f t="shared" si="4"/>
        <v>0</v>
      </c>
      <c r="L199" s="68">
        <f t="shared" si="7"/>
        <v>0</v>
      </c>
      <c r="M199" s="66">
        <f t="shared" si="5"/>
        <v>0</v>
      </c>
      <c r="N199" s="32">
        <f t="shared" si="6"/>
        <v>0</v>
      </c>
      <c r="O199" s="52">
        <f>'Pay App 15'!O199+'Pay App 15'!P199</f>
        <v>0</v>
      </c>
      <c r="P199" s="45"/>
      <c r="Q199" s="66">
        <f>'Pay App 15'!Q199+N199+P199</f>
        <v>0</v>
      </c>
    </row>
    <row r="200" spans="1:17" ht="21" customHeight="1" x14ac:dyDescent="0.2">
      <c r="A200" s="149" t="s">
        <v>353</v>
      </c>
      <c r="B200" s="149"/>
      <c r="C200" s="149" t="s">
        <v>354</v>
      </c>
      <c r="D200" s="150"/>
      <c r="E200" s="52">
        <f>'Pay App 15'!E200</f>
        <v>0</v>
      </c>
      <c r="F200" s="45"/>
      <c r="G200" s="65">
        <f>'Pay App 15'!G200+F200</f>
        <v>0</v>
      </c>
      <c r="H200" s="188">
        <f>'Pay App 15'!K200</f>
        <v>0</v>
      </c>
      <c r="I200" s="189"/>
      <c r="J200" s="55"/>
      <c r="K200" s="33">
        <f t="shared" si="4"/>
        <v>0</v>
      </c>
      <c r="L200" s="68">
        <f t="shared" si="7"/>
        <v>0</v>
      </c>
      <c r="M200" s="66">
        <f t="shared" si="5"/>
        <v>0</v>
      </c>
      <c r="N200" s="32">
        <f t="shared" si="6"/>
        <v>0</v>
      </c>
      <c r="O200" s="52">
        <f>'Pay App 15'!O200+'Pay App 15'!P200</f>
        <v>0</v>
      </c>
      <c r="P200" s="45"/>
      <c r="Q200" s="66">
        <f>'Pay App 15'!Q200+N200+P200</f>
        <v>0</v>
      </c>
    </row>
    <row r="201" spans="1:17" ht="21" customHeight="1" x14ac:dyDescent="0.2">
      <c r="A201" s="149" t="s">
        <v>355</v>
      </c>
      <c r="B201" s="149"/>
      <c r="C201" s="149" t="s">
        <v>356</v>
      </c>
      <c r="D201" s="150"/>
      <c r="E201" s="52">
        <f>'Pay App 15'!E201</f>
        <v>0</v>
      </c>
      <c r="F201" s="45"/>
      <c r="G201" s="65">
        <f>'Pay App 15'!G201+F201</f>
        <v>0</v>
      </c>
      <c r="H201" s="188">
        <f>'Pay App 15'!K201</f>
        <v>0</v>
      </c>
      <c r="I201" s="189"/>
      <c r="J201" s="55"/>
      <c r="K201" s="33">
        <f t="shared" si="4"/>
        <v>0</v>
      </c>
      <c r="L201" s="68">
        <f t="shared" si="7"/>
        <v>0</v>
      </c>
      <c r="M201" s="66">
        <f t="shared" si="5"/>
        <v>0</v>
      </c>
      <c r="N201" s="32">
        <f t="shared" si="6"/>
        <v>0</v>
      </c>
      <c r="O201" s="52">
        <f>'Pay App 15'!O201+'Pay App 15'!P201</f>
        <v>0</v>
      </c>
      <c r="P201" s="45"/>
      <c r="Q201" s="66">
        <f>'Pay App 15'!Q201+N201+P201</f>
        <v>0</v>
      </c>
    </row>
    <row r="202" spans="1:17" ht="21" customHeight="1" x14ac:dyDescent="0.2">
      <c r="A202" s="149" t="s">
        <v>357</v>
      </c>
      <c r="B202" s="149"/>
      <c r="C202" s="151" t="s">
        <v>358</v>
      </c>
      <c r="D202" s="152"/>
      <c r="E202" s="52">
        <f>'Pay App 15'!E202</f>
        <v>0</v>
      </c>
      <c r="F202" s="45"/>
      <c r="G202" s="65">
        <f>'Pay App 15'!G202+F202</f>
        <v>0</v>
      </c>
      <c r="H202" s="188">
        <f>'Pay App 15'!K202</f>
        <v>0</v>
      </c>
      <c r="I202" s="189"/>
      <c r="J202" s="55"/>
      <c r="K202" s="33">
        <f t="shared" si="4"/>
        <v>0</v>
      </c>
      <c r="L202" s="68">
        <f t="shared" si="7"/>
        <v>0</v>
      </c>
      <c r="M202" s="66">
        <f t="shared" si="5"/>
        <v>0</v>
      </c>
      <c r="N202" s="32">
        <f t="shared" si="6"/>
        <v>0</v>
      </c>
      <c r="O202" s="52">
        <f>'Pay App 15'!O202+'Pay App 15'!P202</f>
        <v>0</v>
      </c>
      <c r="P202" s="45"/>
      <c r="Q202" s="66">
        <f>'Pay App 15'!Q202+N202+P202</f>
        <v>0</v>
      </c>
    </row>
    <row r="203" spans="1:17" ht="21" customHeight="1" x14ac:dyDescent="0.2">
      <c r="A203" s="149" t="s">
        <v>359</v>
      </c>
      <c r="B203" s="149"/>
      <c r="C203" s="151" t="s">
        <v>360</v>
      </c>
      <c r="D203" s="152"/>
      <c r="E203" s="52">
        <f>'Pay App 15'!E203</f>
        <v>0</v>
      </c>
      <c r="F203" s="45"/>
      <c r="G203" s="65">
        <f>'Pay App 15'!G203+F203</f>
        <v>0</v>
      </c>
      <c r="H203" s="188">
        <f>'Pay App 15'!K203</f>
        <v>0</v>
      </c>
      <c r="I203" s="189"/>
      <c r="J203" s="55"/>
      <c r="K203" s="33">
        <f t="shared" si="4"/>
        <v>0</v>
      </c>
      <c r="L203" s="68">
        <f t="shared" si="7"/>
        <v>0</v>
      </c>
      <c r="M203" s="66">
        <f t="shared" si="5"/>
        <v>0</v>
      </c>
      <c r="N203" s="32">
        <f t="shared" si="6"/>
        <v>0</v>
      </c>
      <c r="O203" s="52">
        <f>'Pay App 15'!O203+'Pay App 15'!P203</f>
        <v>0</v>
      </c>
      <c r="P203" s="45"/>
      <c r="Q203" s="66">
        <f>'Pay App 15'!Q203+N203+P203</f>
        <v>0</v>
      </c>
    </row>
    <row r="204" spans="1:17" ht="21" customHeight="1" x14ac:dyDescent="0.2">
      <c r="A204" s="149" t="s">
        <v>361</v>
      </c>
      <c r="B204" s="149"/>
      <c r="C204" s="149" t="s">
        <v>362</v>
      </c>
      <c r="D204" s="150"/>
      <c r="E204" s="52">
        <f>'Pay App 15'!E204</f>
        <v>0</v>
      </c>
      <c r="F204" s="45"/>
      <c r="G204" s="65">
        <f>'Pay App 15'!G204+F204</f>
        <v>0</v>
      </c>
      <c r="H204" s="188">
        <f>'Pay App 15'!K204</f>
        <v>0</v>
      </c>
      <c r="I204" s="189"/>
      <c r="J204" s="55"/>
      <c r="K204" s="33">
        <f t="shared" si="4"/>
        <v>0</v>
      </c>
      <c r="L204" s="68">
        <f t="shared" si="7"/>
        <v>0</v>
      </c>
      <c r="M204" s="66">
        <f t="shared" si="5"/>
        <v>0</v>
      </c>
      <c r="N204" s="32">
        <f t="shared" si="6"/>
        <v>0</v>
      </c>
      <c r="O204" s="52">
        <f>'Pay App 15'!O204+'Pay App 15'!P204</f>
        <v>0</v>
      </c>
      <c r="P204" s="45"/>
      <c r="Q204" s="66">
        <f>'Pay App 15'!Q204+N204+P204</f>
        <v>0</v>
      </c>
    </row>
    <row r="205" spans="1:17" ht="21" customHeight="1" x14ac:dyDescent="0.2">
      <c r="A205" s="149" t="s">
        <v>363</v>
      </c>
      <c r="B205" s="149"/>
      <c r="C205" s="151" t="s">
        <v>364</v>
      </c>
      <c r="D205" s="152"/>
      <c r="E205" s="52">
        <f>'Pay App 15'!E205</f>
        <v>0</v>
      </c>
      <c r="F205" s="45"/>
      <c r="G205" s="65">
        <f>'Pay App 15'!G205+F205</f>
        <v>0</v>
      </c>
      <c r="H205" s="188">
        <f>'Pay App 15'!K205</f>
        <v>0</v>
      </c>
      <c r="I205" s="189"/>
      <c r="J205" s="55"/>
      <c r="K205" s="33">
        <f t="shared" si="4"/>
        <v>0</v>
      </c>
      <c r="L205" s="68">
        <f t="shared" si="7"/>
        <v>0</v>
      </c>
      <c r="M205" s="66">
        <f t="shared" si="5"/>
        <v>0</v>
      </c>
      <c r="N205" s="32">
        <f t="shared" si="6"/>
        <v>0</v>
      </c>
      <c r="O205" s="52">
        <f>'Pay App 15'!O205+'Pay App 15'!P205</f>
        <v>0</v>
      </c>
      <c r="P205" s="45"/>
      <c r="Q205" s="66">
        <f>'Pay App 15'!Q205+N205+P205</f>
        <v>0</v>
      </c>
    </row>
    <row r="206" spans="1:17" ht="21" customHeight="1" x14ac:dyDescent="0.2">
      <c r="A206" s="141" t="s">
        <v>365</v>
      </c>
      <c r="B206" s="141"/>
      <c r="C206" s="141" t="s">
        <v>366</v>
      </c>
      <c r="D206" s="142"/>
      <c r="E206" s="52">
        <f>'Pay App 15'!E206</f>
        <v>0</v>
      </c>
      <c r="F206" s="45"/>
      <c r="G206" s="65">
        <f>'Pay App 15'!G206+F206</f>
        <v>0</v>
      </c>
      <c r="H206" s="188">
        <f>'Pay App 15'!K206</f>
        <v>0</v>
      </c>
      <c r="I206" s="189"/>
      <c r="J206" s="55"/>
      <c r="K206" s="33">
        <f t="shared" si="4"/>
        <v>0</v>
      </c>
      <c r="L206" s="68">
        <f t="shared" si="7"/>
        <v>0</v>
      </c>
      <c r="M206" s="66">
        <f t="shared" si="5"/>
        <v>0</v>
      </c>
      <c r="N206" s="32">
        <f t="shared" si="6"/>
        <v>0</v>
      </c>
      <c r="O206" s="52">
        <f>'Pay App 15'!O206+'Pay App 15'!P206</f>
        <v>0</v>
      </c>
      <c r="P206" s="45"/>
      <c r="Q206" s="66">
        <f>'Pay App 15'!Q206+N206+P206</f>
        <v>0</v>
      </c>
    </row>
    <row r="207" spans="1:17" ht="21" customHeight="1" x14ac:dyDescent="0.2">
      <c r="A207" s="149" t="s">
        <v>367</v>
      </c>
      <c r="B207" s="149"/>
      <c r="C207" s="149" t="s">
        <v>368</v>
      </c>
      <c r="D207" s="150"/>
      <c r="E207" s="52">
        <f>'Pay App 15'!E207</f>
        <v>0</v>
      </c>
      <c r="F207" s="45"/>
      <c r="G207" s="65">
        <f>'Pay App 15'!G207+F207</f>
        <v>0</v>
      </c>
      <c r="H207" s="188">
        <f>'Pay App 15'!K207</f>
        <v>0</v>
      </c>
      <c r="I207" s="189"/>
      <c r="J207" s="55"/>
      <c r="K207" s="33">
        <f t="shared" si="4"/>
        <v>0</v>
      </c>
      <c r="L207" s="68">
        <f t="shared" si="7"/>
        <v>0</v>
      </c>
      <c r="M207" s="66">
        <f t="shared" si="5"/>
        <v>0</v>
      </c>
      <c r="N207" s="32">
        <f t="shared" si="6"/>
        <v>0</v>
      </c>
      <c r="O207" s="52">
        <f>'Pay App 15'!O207+'Pay App 15'!P207</f>
        <v>0</v>
      </c>
      <c r="P207" s="45"/>
      <c r="Q207" s="66">
        <f>'Pay App 15'!Q207+N207+P207</f>
        <v>0</v>
      </c>
    </row>
    <row r="208" spans="1:17" ht="21" customHeight="1" x14ac:dyDescent="0.2">
      <c r="A208" s="141" t="s">
        <v>369</v>
      </c>
      <c r="B208" s="141"/>
      <c r="C208" s="141" t="s">
        <v>370</v>
      </c>
      <c r="D208" s="142"/>
      <c r="E208" s="52">
        <f>'Pay App 15'!E208</f>
        <v>0</v>
      </c>
      <c r="F208" s="45"/>
      <c r="G208" s="65">
        <f>'Pay App 15'!G208+F208</f>
        <v>0</v>
      </c>
      <c r="H208" s="188">
        <f>'Pay App 15'!K208</f>
        <v>0</v>
      </c>
      <c r="I208" s="189"/>
      <c r="J208" s="55"/>
      <c r="K208" s="33">
        <f t="shared" si="4"/>
        <v>0</v>
      </c>
      <c r="L208" s="68">
        <f t="shared" si="7"/>
        <v>0</v>
      </c>
      <c r="M208" s="66">
        <f t="shared" si="5"/>
        <v>0</v>
      </c>
      <c r="N208" s="32">
        <f t="shared" si="6"/>
        <v>0</v>
      </c>
      <c r="O208" s="52">
        <f>'Pay App 15'!O208+'Pay App 15'!P208</f>
        <v>0</v>
      </c>
      <c r="P208" s="45"/>
      <c r="Q208" s="66">
        <f>'Pay App 15'!Q208+N208+P208</f>
        <v>0</v>
      </c>
    </row>
    <row r="209" spans="1:17" ht="21" customHeight="1" x14ac:dyDescent="0.2">
      <c r="A209" s="149" t="s">
        <v>371</v>
      </c>
      <c r="B209" s="149"/>
      <c r="C209" s="149" t="s">
        <v>372</v>
      </c>
      <c r="D209" s="150"/>
      <c r="E209" s="52">
        <f>'Pay App 15'!E209</f>
        <v>0</v>
      </c>
      <c r="F209" s="45"/>
      <c r="G209" s="65">
        <f>'Pay App 15'!G209+F209</f>
        <v>0</v>
      </c>
      <c r="H209" s="188">
        <f>'Pay App 15'!K209</f>
        <v>0</v>
      </c>
      <c r="I209" s="189"/>
      <c r="J209" s="55"/>
      <c r="K209" s="33">
        <f t="shared" si="4"/>
        <v>0</v>
      </c>
      <c r="L209" s="68">
        <f t="shared" si="7"/>
        <v>0</v>
      </c>
      <c r="M209" s="66">
        <f t="shared" si="5"/>
        <v>0</v>
      </c>
      <c r="N209" s="32">
        <f t="shared" si="6"/>
        <v>0</v>
      </c>
      <c r="O209" s="52">
        <f>'Pay App 15'!O209+'Pay App 15'!P209</f>
        <v>0</v>
      </c>
      <c r="P209" s="45"/>
      <c r="Q209" s="66">
        <f>'Pay App 15'!Q209+N209+P209</f>
        <v>0</v>
      </c>
    </row>
    <row r="210" spans="1:17" ht="21" customHeight="1" x14ac:dyDescent="0.2">
      <c r="A210" s="149" t="s">
        <v>373</v>
      </c>
      <c r="B210" s="149"/>
      <c r="C210" s="151" t="s">
        <v>374</v>
      </c>
      <c r="D210" s="152"/>
      <c r="E210" s="52">
        <f>'Pay App 15'!E210</f>
        <v>0</v>
      </c>
      <c r="F210" s="45"/>
      <c r="G210" s="65">
        <f>'Pay App 15'!G210+F210</f>
        <v>0</v>
      </c>
      <c r="H210" s="188">
        <f>'Pay App 15'!K210</f>
        <v>0</v>
      </c>
      <c r="I210" s="189"/>
      <c r="J210" s="55"/>
      <c r="K210" s="33">
        <f t="shared" si="4"/>
        <v>0</v>
      </c>
      <c r="L210" s="68">
        <f t="shared" si="7"/>
        <v>0</v>
      </c>
      <c r="M210" s="66">
        <f t="shared" si="5"/>
        <v>0</v>
      </c>
      <c r="N210" s="32">
        <f t="shared" si="6"/>
        <v>0</v>
      </c>
      <c r="O210" s="52">
        <f>'Pay App 15'!O210+'Pay App 15'!P210</f>
        <v>0</v>
      </c>
      <c r="P210" s="45"/>
      <c r="Q210" s="66">
        <f>'Pay App 15'!Q210+N210+P210</f>
        <v>0</v>
      </c>
    </row>
    <row r="211" spans="1:17" ht="21" customHeight="1" x14ac:dyDescent="0.2">
      <c r="A211" s="149" t="s">
        <v>375</v>
      </c>
      <c r="B211" s="149"/>
      <c r="C211" s="149" t="s">
        <v>376</v>
      </c>
      <c r="D211" s="150"/>
      <c r="E211" s="52">
        <f>'Pay App 15'!E211</f>
        <v>0</v>
      </c>
      <c r="F211" s="45"/>
      <c r="G211" s="65">
        <f>'Pay App 15'!G211+F211</f>
        <v>0</v>
      </c>
      <c r="H211" s="188">
        <f>'Pay App 15'!K211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15'!O211+'Pay App 15'!P211</f>
        <v>0</v>
      </c>
      <c r="P211" s="45"/>
      <c r="Q211" s="66">
        <f>'Pay App 15'!Q211+N211+P211</f>
        <v>0</v>
      </c>
    </row>
    <row r="212" spans="1:17" ht="21" customHeight="1" x14ac:dyDescent="0.2">
      <c r="A212" s="149" t="s">
        <v>377</v>
      </c>
      <c r="B212" s="149"/>
      <c r="C212" s="151" t="s">
        <v>378</v>
      </c>
      <c r="D212" s="152"/>
      <c r="E212" s="52">
        <f>'Pay App 15'!E212</f>
        <v>0</v>
      </c>
      <c r="F212" s="45"/>
      <c r="G212" s="65">
        <f>'Pay App 15'!G212+F212</f>
        <v>0</v>
      </c>
      <c r="H212" s="188">
        <f>'Pay App 15'!K212</f>
        <v>0</v>
      </c>
      <c r="I212" s="189"/>
      <c r="J212" s="55"/>
      <c r="K212" s="33">
        <f t="shared" si="8"/>
        <v>0</v>
      </c>
      <c r="L212" s="68">
        <f t="shared" ref="L212:L241" si="11">IF(ISERROR(K212/G212),0,K212/G212)</f>
        <v>0</v>
      </c>
      <c r="M212" s="66">
        <f t="shared" si="9"/>
        <v>0</v>
      </c>
      <c r="N212" s="32">
        <f t="shared" si="10"/>
        <v>0</v>
      </c>
      <c r="O212" s="52">
        <f>'Pay App 15'!O212+'Pay App 15'!P212</f>
        <v>0</v>
      </c>
      <c r="P212" s="45"/>
      <c r="Q212" s="66">
        <f>'Pay App 15'!Q212+N212+P212</f>
        <v>0</v>
      </c>
    </row>
    <row r="213" spans="1:17" ht="21" customHeight="1" x14ac:dyDescent="0.2">
      <c r="A213" s="141" t="s">
        <v>379</v>
      </c>
      <c r="B213" s="141"/>
      <c r="C213" s="141" t="s">
        <v>380</v>
      </c>
      <c r="D213" s="142"/>
      <c r="E213" s="52">
        <f>'Pay App 15'!E213</f>
        <v>0</v>
      </c>
      <c r="F213" s="45"/>
      <c r="G213" s="65">
        <f>'Pay App 15'!G213+F213</f>
        <v>0</v>
      </c>
      <c r="H213" s="188">
        <f>'Pay App 15'!K213</f>
        <v>0</v>
      </c>
      <c r="I213" s="189"/>
      <c r="J213" s="55"/>
      <c r="K213" s="33">
        <f t="shared" si="8"/>
        <v>0</v>
      </c>
      <c r="L213" s="68">
        <f t="shared" si="11"/>
        <v>0</v>
      </c>
      <c r="M213" s="66">
        <f t="shared" si="9"/>
        <v>0</v>
      </c>
      <c r="N213" s="32">
        <f t="shared" si="10"/>
        <v>0</v>
      </c>
      <c r="O213" s="52">
        <f>'Pay App 15'!O213+'Pay App 15'!P213</f>
        <v>0</v>
      </c>
      <c r="P213" s="45"/>
      <c r="Q213" s="66">
        <f>'Pay App 15'!Q213+N213+P213</f>
        <v>0</v>
      </c>
    </row>
    <row r="214" spans="1:17" ht="21" customHeight="1" x14ac:dyDescent="0.2">
      <c r="A214" s="149" t="s">
        <v>381</v>
      </c>
      <c r="B214" s="149"/>
      <c r="C214" s="151" t="s">
        <v>382</v>
      </c>
      <c r="D214" s="152"/>
      <c r="E214" s="52">
        <f>'Pay App 15'!E214</f>
        <v>0</v>
      </c>
      <c r="F214" s="45"/>
      <c r="G214" s="65">
        <f>'Pay App 15'!G214+F214</f>
        <v>0</v>
      </c>
      <c r="H214" s="188">
        <f>'Pay App 15'!K214</f>
        <v>0</v>
      </c>
      <c r="I214" s="189"/>
      <c r="J214" s="55"/>
      <c r="K214" s="33">
        <f t="shared" si="8"/>
        <v>0</v>
      </c>
      <c r="L214" s="68">
        <f t="shared" si="11"/>
        <v>0</v>
      </c>
      <c r="M214" s="66">
        <f t="shared" si="9"/>
        <v>0</v>
      </c>
      <c r="N214" s="32">
        <f t="shared" si="10"/>
        <v>0</v>
      </c>
      <c r="O214" s="52">
        <f>'Pay App 15'!O214+'Pay App 15'!P214</f>
        <v>0</v>
      </c>
      <c r="P214" s="45"/>
      <c r="Q214" s="66">
        <f>'Pay App 15'!Q214+N214+P214</f>
        <v>0</v>
      </c>
    </row>
    <row r="215" spans="1:17" ht="21" customHeight="1" x14ac:dyDescent="0.2">
      <c r="A215" s="149" t="s">
        <v>383</v>
      </c>
      <c r="B215" s="149"/>
      <c r="C215" s="149" t="s">
        <v>384</v>
      </c>
      <c r="D215" s="150"/>
      <c r="E215" s="52">
        <f>'Pay App 15'!E215</f>
        <v>0</v>
      </c>
      <c r="F215" s="45"/>
      <c r="G215" s="65">
        <f>'Pay App 15'!G215+F215</f>
        <v>0</v>
      </c>
      <c r="H215" s="188">
        <f>'Pay App 15'!K215</f>
        <v>0</v>
      </c>
      <c r="I215" s="189"/>
      <c r="J215" s="55"/>
      <c r="K215" s="33">
        <f t="shared" si="8"/>
        <v>0</v>
      </c>
      <c r="L215" s="68">
        <f t="shared" si="11"/>
        <v>0</v>
      </c>
      <c r="M215" s="66">
        <f t="shared" si="9"/>
        <v>0</v>
      </c>
      <c r="N215" s="32">
        <f t="shared" si="10"/>
        <v>0</v>
      </c>
      <c r="O215" s="52">
        <f>'Pay App 15'!O215+'Pay App 15'!P215</f>
        <v>0</v>
      </c>
      <c r="P215" s="45"/>
      <c r="Q215" s="66">
        <f>'Pay App 15'!Q215+N215+P215</f>
        <v>0</v>
      </c>
    </row>
    <row r="216" spans="1:17" ht="21" customHeight="1" x14ac:dyDescent="0.2">
      <c r="A216" s="149" t="s">
        <v>385</v>
      </c>
      <c r="B216" s="149"/>
      <c r="C216" s="149" t="s">
        <v>386</v>
      </c>
      <c r="D216" s="150"/>
      <c r="E216" s="52">
        <f>'Pay App 15'!E216</f>
        <v>0</v>
      </c>
      <c r="F216" s="45"/>
      <c r="G216" s="65">
        <f>'Pay App 15'!G216+F216</f>
        <v>0</v>
      </c>
      <c r="H216" s="188">
        <f>'Pay App 15'!K216</f>
        <v>0</v>
      </c>
      <c r="I216" s="189"/>
      <c r="J216" s="55"/>
      <c r="K216" s="33">
        <f t="shared" si="8"/>
        <v>0</v>
      </c>
      <c r="L216" s="68">
        <f t="shared" si="11"/>
        <v>0</v>
      </c>
      <c r="M216" s="66">
        <f t="shared" si="9"/>
        <v>0</v>
      </c>
      <c r="N216" s="32">
        <f t="shared" si="10"/>
        <v>0</v>
      </c>
      <c r="O216" s="52">
        <f>'Pay App 15'!O216+'Pay App 15'!P216</f>
        <v>0</v>
      </c>
      <c r="P216" s="45"/>
      <c r="Q216" s="66">
        <f>'Pay App 15'!Q216+N216+P216</f>
        <v>0</v>
      </c>
    </row>
    <row r="217" spans="1:17" ht="21" customHeight="1" x14ac:dyDescent="0.2">
      <c r="A217" s="149" t="s">
        <v>387</v>
      </c>
      <c r="B217" s="149"/>
      <c r="C217" s="149" t="s">
        <v>388</v>
      </c>
      <c r="D217" s="150"/>
      <c r="E217" s="52">
        <f>'Pay App 15'!E217</f>
        <v>0</v>
      </c>
      <c r="F217" s="45"/>
      <c r="G217" s="65">
        <f>'Pay App 15'!G217+F217</f>
        <v>0</v>
      </c>
      <c r="H217" s="188">
        <f>'Pay App 15'!K217</f>
        <v>0</v>
      </c>
      <c r="I217" s="189"/>
      <c r="J217" s="55"/>
      <c r="K217" s="33">
        <f t="shared" si="8"/>
        <v>0</v>
      </c>
      <c r="L217" s="68">
        <f t="shared" si="11"/>
        <v>0</v>
      </c>
      <c r="M217" s="66">
        <f>G217-K217</f>
        <v>0</v>
      </c>
      <c r="N217" s="32">
        <f t="shared" si="10"/>
        <v>0</v>
      </c>
      <c r="O217" s="52">
        <f>'Pay App 15'!O217+'Pay App 15'!P217</f>
        <v>0</v>
      </c>
      <c r="P217" s="45"/>
      <c r="Q217" s="66">
        <f>'Pay App 15'!Q217+N217+P217</f>
        <v>0</v>
      </c>
    </row>
    <row r="218" spans="1:17" ht="21" customHeight="1" x14ac:dyDescent="0.2">
      <c r="A218" s="149" t="s">
        <v>389</v>
      </c>
      <c r="B218" s="149"/>
      <c r="C218" s="151" t="s">
        <v>390</v>
      </c>
      <c r="D218" s="152"/>
      <c r="E218" s="52">
        <f>'Pay App 15'!E218</f>
        <v>0</v>
      </c>
      <c r="F218" s="45"/>
      <c r="G218" s="65">
        <f>'Pay App 15'!G218+F218</f>
        <v>0</v>
      </c>
      <c r="H218" s="188">
        <f>'Pay App 15'!K218</f>
        <v>0</v>
      </c>
      <c r="I218" s="189"/>
      <c r="J218" s="55"/>
      <c r="K218" s="33">
        <f t="shared" si="8"/>
        <v>0</v>
      </c>
      <c r="L218" s="68">
        <f t="shared" si="11"/>
        <v>0</v>
      </c>
      <c r="M218" s="66">
        <f t="shared" si="9"/>
        <v>0</v>
      </c>
      <c r="N218" s="32">
        <f t="shared" si="10"/>
        <v>0</v>
      </c>
      <c r="O218" s="52">
        <f>'Pay App 15'!O218+'Pay App 15'!P218</f>
        <v>0</v>
      </c>
      <c r="P218" s="45"/>
      <c r="Q218" s="66">
        <f>'Pay App 15'!Q218+N218+P218</f>
        <v>0</v>
      </c>
    </row>
    <row r="219" spans="1:17" ht="21" customHeight="1" x14ac:dyDescent="0.2">
      <c r="A219" s="141" t="s">
        <v>391</v>
      </c>
      <c r="B219" s="141"/>
      <c r="C219" s="141" t="s">
        <v>392</v>
      </c>
      <c r="D219" s="142"/>
      <c r="E219" s="52">
        <f>'Pay App 15'!E219</f>
        <v>0</v>
      </c>
      <c r="F219" s="45"/>
      <c r="G219" s="65">
        <f>'Pay App 15'!G219+F219</f>
        <v>0</v>
      </c>
      <c r="H219" s="188">
        <f>'Pay App 15'!K219</f>
        <v>0</v>
      </c>
      <c r="I219" s="189"/>
      <c r="J219" s="55"/>
      <c r="K219" s="33">
        <f t="shared" si="8"/>
        <v>0</v>
      </c>
      <c r="L219" s="68">
        <f t="shared" si="11"/>
        <v>0</v>
      </c>
      <c r="M219" s="66">
        <f t="shared" si="9"/>
        <v>0</v>
      </c>
      <c r="N219" s="32">
        <f t="shared" si="10"/>
        <v>0</v>
      </c>
      <c r="O219" s="52">
        <f>'Pay App 15'!O219+'Pay App 15'!P219</f>
        <v>0</v>
      </c>
      <c r="P219" s="45"/>
      <c r="Q219" s="66">
        <f>'Pay App 15'!Q219+N219+P219</f>
        <v>0</v>
      </c>
    </row>
    <row r="220" spans="1:17" ht="21" customHeight="1" x14ac:dyDescent="0.2">
      <c r="A220" s="149" t="s">
        <v>393</v>
      </c>
      <c r="B220" s="149"/>
      <c r="C220" s="149" t="s">
        <v>394</v>
      </c>
      <c r="D220" s="150"/>
      <c r="E220" s="52">
        <f>'Pay App 15'!E220</f>
        <v>0</v>
      </c>
      <c r="F220" s="45"/>
      <c r="G220" s="65">
        <f>'Pay App 15'!G220+F220</f>
        <v>0</v>
      </c>
      <c r="H220" s="188">
        <f>'Pay App 15'!K220</f>
        <v>0</v>
      </c>
      <c r="I220" s="189"/>
      <c r="J220" s="55"/>
      <c r="K220" s="33">
        <f t="shared" si="8"/>
        <v>0</v>
      </c>
      <c r="L220" s="68">
        <f t="shared" si="11"/>
        <v>0</v>
      </c>
      <c r="M220" s="66">
        <f t="shared" si="9"/>
        <v>0</v>
      </c>
      <c r="N220" s="32">
        <f t="shared" si="10"/>
        <v>0</v>
      </c>
      <c r="O220" s="52">
        <f>'Pay App 15'!O220+'Pay App 15'!P220</f>
        <v>0</v>
      </c>
      <c r="P220" s="45"/>
      <c r="Q220" s="66">
        <f>'Pay App 15'!Q220+N220+P220</f>
        <v>0</v>
      </c>
    </row>
    <row r="221" spans="1:17" ht="21" customHeight="1" x14ac:dyDescent="0.2">
      <c r="A221" s="141" t="s">
        <v>395</v>
      </c>
      <c r="B221" s="141"/>
      <c r="C221" s="141" t="s">
        <v>396</v>
      </c>
      <c r="D221" s="142"/>
      <c r="E221" s="52">
        <f>'Pay App 15'!E221</f>
        <v>0</v>
      </c>
      <c r="F221" s="45"/>
      <c r="G221" s="65">
        <f>'Pay App 15'!G221+F221</f>
        <v>0</v>
      </c>
      <c r="H221" s="188">
        <f>'Pay App 15'!K221</f>
        <v>0</v>
      </c>
      <c r="I221" s="189"/>
      <c r="J221" s="55"/>
      <c r="K221" s="33">
        <f t="shared" si="8"/>
        <v>0</v>
      </c>
      <c r="L221" s="68">
        <f t="shared" si="11"/>
        <v>0</v>
      </c>
      <c r="M221" s="66">
        <f t="shared" si="9"/>
        <v>0</v>
      </c>
      <c r="N221" s="32">
        <f t="shared" si="10"/>
        <v>0</v>
      </c>
      <c r="O221" s="52">
        <f>'Pay App 15'!O221+'Pay App 15'!P221</f>
        <v>0</v>
      </c>
      <c r="P221" s="45"/>
      <c r="Q221" s="66">
        <f>'Pay App 15'!Q221+N221+P221</f>
        <v>0</v>
      </c>
    </row>
    <row r="222" spans="1:17" ht="21" customHeight="1" x14ac:dyDescent="0.2">
      <c r="A222" s="149" t="s">
        <v>397</v>
      </c>
      <c r="B222" s="149"/>
      <c r="C222" s="149" t="s">
        <v>398</v>
      </c>
      <c r="D222" s="150"/>
      <c r="E222" s="52">
        <f>'Pay App 15'!E222</f>
        <v>0</v>
      </c>
      <c r="F222" s="45"/>
      <c r="G222" s="65">
        <f>'Pay App 15'!G222+F222</f>
        <v>0</v>
      </c>
      <c r="H222" s="188">
        <f>'Pay App 15'!K222</f>
        <v>0</v>
      </c>
      <c r="I222" s="189"/>
      <c r="J222" s="55"/>
      <c r="K222" s="33">
        <f t="shared" si="8"/>
        <v>0</v>
      </c>
      <c r="L222" s="68">
        <f t="shared" si="11"/>
        <v>0</v>
      </c>
      <c r="M222" s="66">
        <f t="shared" si="9"/>
        <v>0</v>
      </c>
      <c r="N222" s="32">
        <f t="shared" si="10"/>
        <v>0</v>
      </c>
      <c r="O222" s="52">
        <f>'Pay App 15'!O222+'Pay App 15'!P222</f>
        <v>0</v>
      </c>
      <c r="P222" s="45"/>
      <c r="Q222" s="66">
        <f>'Pay App 15'!Q222+N222+P222</f>
        <v>0</v>
      </c>
    </row>
    <row r="223" spans="1:17" ht="21" customHeight="1" x14ac:dyDescent="0.2">
      <c r="A223" s="149" t="s">
        <v>399</v>
      </c>
      <c r="B223" s="149"/>
      <c r="C223" s="149" t="s">
        <v>400</v>
      </c>
      <c r="D223" s="150"/>
      <c r="E223" s="52">
        <f>'Pay App 15'!E223</f>
        <v>0</v>
      </c>
      <c r="F223" s="45"/>
      <c r="G223" s="65">
        <f>'Pay App 15'!G223+F223</f>
        <v>0</v>
      </c>
      <c r="H223" s="188">
        <f>'Pay App 15'!K223</f>
        <v>0</v>
      </c>
      <c r="I223" s="189"/>
      <c r="J223" s="55"/>
      <c r="K223" s="33">
        <f t="shared" si="8"/>
        <v>0</v>
      </c>
      <c r="L223" s="68">
        <f t="shared" si="11"/>
        <v>0</v>
      </c>
      <c r="M223" s="66">
        <f t="shared" si="9"/>
        <v>0</v>
      </c>
      <c r="N223" s="32">
        <f t="shared" si="10"/>
        <v>0</v>
      </c>
      <c r="O223" s="52">
        <f>'Pay App 15'!O223+'Pay App 15'!P223</f>
        <v>0</v>
      </c>
      <c r="P223" s="45"/>
      <c r="Q223" s="66">
        <f>'Pay App 15'!Q223+N223+P223</f>
        <v>0</v>
      </c>
    </row>
    <row r="224" spans="1:17" ht="21" customHeight="1" x14ac:dyDescent="0.2">
      <c r="A224" s="149" t="s">
        <v>401</v>
      </c>
      <c r="B224" s="149"/>
      <c r="C224" s="149" t="s">
        <v>402</v>
      </c>
      <c r="D224" s="150"/>
      <c r="E224" s="52">
        <f>'Pay App 15'!E224</f>
        <v>0</v>
      </c>
      <c r="F224" s="45"/>
      <c r="G224" s="65">
        <f>'Pay App 15'!G224+F224</f>
        <v>0</v>
      </c>
      <c r="H224" s="188">
        <f>'Pay App 15'!K224</f>
        <v>0</v>
      </c>
      <c r="I224" s="189"/>
      <c r="J224" s="55"/>
      <c r="K224" s="33">
        <f t="shared" si="8"/>
        <v>0</v>
      </c>
      <c r="L224" s="68">
        <f t="shared" si="11"/>
        <v>0</v>
      </c>
      <c r="M224" s="66">
        <f t="shared" si="9"/>
        <v>0</v>
      </c>
      <c r="N224" s="32">
        <f t="shared" si="10"/>
        <v>0</v>
      </c>
      <c r="O224" s="52">
        <f>'Pay App 15'!O224+'Pay App 15'!P224</f>
        <v>0</v>
      </c>
      <c r="P224" s="45"/>
      <c r="Q224" s="66">
        <f>'Pay App 15'!Q224+N224+P224</f>
        <v>0</v>
      </c>
    </row>
    <row r="225" spans="1:17" ht="21" customHeight="1" x14ac:dyDescent="0.2">
      <c r="A225" s="149" t="s">
        <v>403</v>
      </c>
      <c r="B225" s="149"/>
      <c r="C225" s="149" t="s">
        <v>404</v>
      </c>
      <c r="D225" s="150"/>
      <c r="E225" s="52">
        <f>'Pay App 15'!E225</f>
        <v>0</v>
      </c>
      <c r="F225" s="45"/>
      <c r="G225" s="65">
        <f>'Pay App 15'!G225+F225</f>
        <v>0</v>
      </c>
      <c r="H225" s="188">
        <f>'Pay App 15'!K225</f>
        <v>0</v>
      </c>
      <c r="I225" s="189"/>
      <c r="J225" s="55"/>
      <c r="K225" s="33">
        <f t="shared" si="8"/>
        <v>0</v>
      </c>
      <c r="L225" s="68">
        <f t="shared" si="11"/>
        <v>0</v>
      </c>
      <c r="M225" s="66">
        <f t="shared" si="9"/>
        <v>0</v>
      </c>
      <c r="N225" s="32">
        <f t="shared" si="10"/>
        <v>0</v>
      </c>
      <c r="O225" s="52">
        <f>'Pay App 15'!O225+'Pay App 15'!P225</f>
        <v>0</v>
      </c>
      <c r="P225" s="45"/>
      <c r="Q225" s="66">
        <f>'Pay App 15'!Q225+N225+P225</f>
        <v>0</v>
      </c>
    </row>
    <row r="226" spans="1:17" ht="21" customHeight="1" x14ac:dyDescent="0.2">
      <c r="A226" s="141" t="s">
        <v>405</v>
      </c>
      <c r="B226" s="141"/>
      <c r="C226" s="141" t="s">
        <v>406</v>
      </c>
      <c r="D226" s="142"/>
      <c r="E226" s="52">
        <f>'Pay App 15'!E226</f>
        <v>0</v>
      </c>
      <c r="F226" s="45"/>
      <c r="G226" s="65">
        <f>'Pay App 15'!G226+F226</f>
        <v>0</v>
      </c>
      <c r="H226" s="188">
        <f>'Pay App 15'!K226</f>
        <v>0</v>
      </c>
      <c r="I226" s="189"/>
      <c r="J226" s="55"/>
      <c r="K226" s="33">
        <f t="shared" si="8"/>
        <v>0</v>
      </c>
      <c r="L226" s="68">
        <f t="shared" si="11"/>
        <v>0</v>
      </c>
      <c r="M226" s="66">
        <f t="shared" si="9"/>
        <v>0</v>
      </c>
      <c r="N226" s="32">
        <f t="shared" si="10"/>
        <v>0</v>
      </c>
      <c r="O226" s="52">
        <f>'Pay App 15'!O226+'Pay App 15'!P226</f>
        <v>0</v>
      </c>
      <c r="P226" s="45"/>
      <c r="Q226" s="66">
        <f>'Pay App 15'!Q226+N226+P226</f>
        <v>0</v>
      </c>
    </row>
    <row r="227" spans="1:17" ht="21" customHeight="1" x14ac:dyDescent="0.2">
      <c r="A227" s="149" t="s">
        <v>407</v>
      </c>
      <c r="B227" s="149"/>
      <c r="C227" s="149" t="s">
        <v>408</v>
      </c>
      <c r="D227" s="150"/>
      <c r="E227" s="52">
        <f>'Pay App 15'!E227</f>
        <v>0</v>
      </c>
      <c r="F227" s="45"/>
      <c r="G227" s="65">
        <f>'Pay App 15'!G227+F227</f>
        <v>0</v>
      </c>
      <c r="H227" s="188">
        <f>'Pay App 15'!K227</f>
        <v>0</v>
      </c>
      <c r="I227" s="189"/>
      <c r="J227" s="55"/>
      <c r="K227" s="33">
        <f t="shared" si="8"/>
        <v>0</v>
      </c>
      <c r="L227" s="68">
        <f t="shared" si="11"/>
        <v>0</v>
      </c>
      <c r="M227" s="66">
        <f t="shared" si="9"/>
        <v>0</v>
      </c>
      <c r="N227" s="32">
        <f t="shared" si="10"/>
        <v>0</v>
      </c>
      <c r="O227" s="52">
        <f>'Pay App 15'!O227+'Pay App 15'!P227</f>
        <v>0</v>
      </c>
      <c r="P227" s="45"/>
      <c r="Q227" s="66">
        <f>'Pay App 15'!Q227+N227+P227</f>
        <v>0</v>
      </c>
    </row>
    <row r="228" spans="1:17" ht="21" customHeight="1" x14ac:dyDescent="0.2">
      <c r="A228" s="149" t="s">
        <v>409</v>
      </c>
      <c r="B228" s="149"/>
      <c r="C228" s="149" t="s">
        <v>410</v>
      </c>
      <c r="D228" s="150"/>
      <c r="E228" s="52">
        <f>'Pay App 15'!E228</f>
        <v>0</v>
      </c>
      <c r="F228" s="45"/>
      <c r="G228" s="65">
        <f>'Pay App 15'!G228+F228</f>
        <v>0</v>
      </c>
      <c r="H228" s="188">
        <f>'Pay App 15'!K228</f>
        <v>0</v>
      </c>
      <c r="I228" s="189"/>
      <c r="J228" s="55"/>
      <c r="K228" s="33">
        <f t="shared" si="8"/>
        <v>0</v>
      </c>
      <c r="L228" s="68">
        <f t="shared" si="11"/>
        <v>0</v>
      </c>
      <c r="M228" s="66">
        <f t="shared" si="9"/>
        <v>0</v>
      </c>
      <c r="N228" s="32">
        <f t="shared" si="10"/>
        <v>0</v>
      </c>
      <c r="O228" s="52">
        <f>'Pay App 15'!O228+'Pay App 15'!P228</f>
        <v>0</v>
      </c>
      <c r="P228" s="45"/>
      <c r="Q228" s="66">
        <f>'Pay App 15'!Q228+N228+P228</f>
        <v>0</v>
      </c>
    </row>
    <row r="229" spans="1:17" ht="21" customHeight="1" x14ac:dyDescent="0.2">
      <c r="A229" s="149" t="s">
        <v>411</v>
      </c>
      <c r="B229" s="149"/>
      <c r="C229" s="149" t="s">
        <v>412</v>
      </c>
      <c r="D229" s="150"/>
      <c r="E229" s="52">
        <f>'Pay App 15'!E229</f>
        <v>0</v>
      </c>
      <c r="F229" s="45"/>
      <c r="G229" s="65">
        <f>'Pay App 15'!G229+F229</f>
        <v>0</v>
      </c>
      <c r="H229" s="188">
        <f>'Pay App 15'!K229</f>
        <v>0</v>
      </c>
      <c r="I229" s="189"/>
      <c r="J229" s="55"/>
      <c r="K229" s="33">
        <f t="shared" si="8"/>
        <v>0</v>
      </c>
      <c r="L229" s="68">
        <f t="shared" si="11"/>
        <v>0</v>
      </c>
      <c r="M229" s="66">
        <f t="shared" si="9"/>
        <v>0</v>
      </c>
      <c r="N229" s="32">
        <f t="shared" si="10"/>
        <v>0</v>
      </c>
      <c r="O229" s="52">
        <f>'Pay App 15'!O229+'Pay App 15'!P229</f>
        <v>0</v>
      </c>
      <c r="P229" s="45"/>
      <c r="Q229" s="66">
        <f>'Pay App 15'!Q229+N229+P229</f>
        <v>0</v>
      </c>
    </row>
    <row r="230" spans="1:17" ht="21" customHeight="1" x14ac:dyDescent="0.2">
      <c r="A230" s="149" t="s">
        <v>413</v>
      </c>
      <c r="B230" s="149"/>
      <c r="C230" s="149" t="s">
        <v>414</v>
      </c>
      <c r="D230" s="150"/>
      <c r="E230" s="52">
        <f>'Pay App 15'!E230</f>
        <v>0</v>
      </c>
      <c r="F230" s="45"/>
      <c r="G230" s="65">
        <f>'Pay App 15'!G230+F230</f>
        <v>0</v>
      </c>
      <c r="H230" s="188">
        <f>'Pay App 15'!K230</f>
        <v>0</v>
      </c>
      <c r="I230" s="189"/>
      <c r="J230" s="55"/>
      <c r="K230" s="33">
        <f t="shared" si="8"/>
        <v>0</v>
      </c>
      <c r="L230" s="68">
        <f t="shared" si="11"/>
        <v>0</v>
      </c>
      <c r="M230" s="66">
        <f t="shared" si="9"/>
        <v>0</v>
      </c>
      <c r="N230" s="32">
        <f t="shared" si="10"/>
        <v>0</v>
      </c>
      <c r="O230" s="52">
        <f>'Pay App 15'!O230+'Pay App 15'!P230</f>
        <v>0</v>
      </c>
      <c r="P230" s="45"/>
      <c r="Q230" s="66">
        <f>'Pay App 15'!Q230+N230+P230</f>
        <v>0</v>
      </c>
    </row>
    <row r="231" spans="1:17" ht="21" customHeight="1" x14ac:dyDescent="0.2">
      <c r="A231" s="149" t="s">
        <v>415</v>
      </c>
      <c r="B231" s="149"/>
      <c r="C231" s="149" t="s">
        <v>416</v>
      </c>
      <c r="D231" s="150"/>
      <c r="E231" s="52">
        <f>'Pay App 15'!E231</f>
        <v>0</v>
      </c>
      <c r="F231" s="45"/>
      <c r="G231" s="65">
        <f>'Pay App 15'!G231+F231</f>
        <v>0</v>
      </c>
      <c r="H231" s="188">
        <f>'Pay App 15'!K231</f>
        <v>0</v>
      </c>
      <c r="I231" s="189"/>
      <c r="J231" s="55"/>
      <c r="K231" s="33">
        <f t="shared" si="8"/>
        <v>0</v>
      </c>
      <c r="L231" s="68">
        <f t="shared" si="11"/>
        <v>0</v>
      </c>
      <c r="M231" s="66">
        <f t="shared" si="9"/>
        <v>0</v>
      </c>
      <c r="N231" s="32">
        <f t="shared" si="10"/>
        <v>0</v>
      </c>
      <c r="O231" s="52">
        <f>'Pay App 15'!O231+'Pay App 15'!P231</f>
        <v>0</v>
      </c>
      <c r="P231" s="45"/>
      <c r="Q231" s="66">
        <f>'Pay App 15'!Q231+N231+P231</f>
        <v>0</v>
      </c>
    </row>
    <row r="232" spans="1:17" ht="21" customHeight="1" x14ac:dyDescent="0.2">
      <c r="A232" s="141" t="s">
        <v>417</v>
      </c>
      <c r="B232" s="141"/>
      <c r="C232" s="141" t="s">
        <v>418</v>
      </c>
      <c r="D232" s="142"/>
      <c r="E232" s="52">
        <f>'Pay App 15'!E232</f>
        <v>0</v>
      </c>
      <c r="F232" s="45"/>
      <c r="G232" s="65">
        <f>'Pay App 15'!G232+F232</f>
        <v>0</v>
      </c>
      <c r="H232" s="188">
        <f>'Pay App 15'!K232</f>
        <v>0</v>
      </c>
      <c r="I232" s="189"/>
      <c r="J232" s="55"/>
      <c r="K232" s="33">
        <f t="shared" si="8"/>
        <v>0</v>
      </c>
      <c r="L232" s="68">
        <f t="shared" si="11"/>
        <v>0</v>
      </c>
      <c r="M232" s="66">
        <f t="shared" si="9"/>
        <v>0</v>
      </c>
      <c r="N232" s="32">
        <f t="shared" si="10"/>
        <v>0</v>
      </c>
      <c r="O232" s="52">
        <f>'Pay App 15'!O232+'Pay App 15'!P232</f>
        <v>0</v>
      </c>
      <c r="P232" s="45"/>
      <c r="Q232" s="66">
        <f>'Pay App 15'!Q232+N232+P232</f>
        <v>0</v>
      </c>
    </row>
    <row r="233" spans="1:17" ht="21" customHeight="1" x14ac:dyDescent="0.2">
      <c r="A233" s="149" t="s">
        <v>419</v>
      </c>
      <c r="B233" s="149"/>
      <c r="C233" s="149" t="s">
        <v>420</v>
      </c>
      <c r="D233" s="150"/>
      <c r="E233" s="52">
        <f>'Pay App 15'!E233</f>
        <v>0</v>
      </c>
      <c r="F233" s="45"/>
      <c r="G233" s="65">
        <f>'Pay App 15'!G233+F233</f>
        <v>0</v>
      </c>
      <c r="H233" s="188">
        <f>'Pay App 15'!K233</f>
        <v>0</v>
      </c>
      <c r="I233" s="189"/>
      <c r="J233" s="55"/>
      <c r="K233" s="33">
        <f t="shared" si="8"/>
        <v>0</v>
      </c>
      <c r="L233" s="68">
        <f t="shared" si="11"/>
        <v>0</v>
      </c>
      <c r="M233" s="66">
        <f t="shared" si="9"/>
        <v>0</v>
      </c>
      <c r="N233" s="32">
        <f t="shared" si="10"/>
        <v>0</v>
      </c>
      <c r="O233" s="52">
        <f>'Pay App 15'!O233+'Pay App 15'!P233</f>
        <v>0</v>
      </c>
      <c r="P233" s="45"/>
      <c r="Q233" s="66">
        <f>'Pay App 15'!Q233+N233+P233</f>
        <v>0</v>
      </c>
    </row>
    <row r="234" spans="1:17" ht="21" customHeight="1" x14ac:dyDescent="0.2">
      <c r="A234" s="149" t="s">
        <v>421</v>
      </c>
      <c r="B234" s="149"/>
      <c r="C234" s="149" t="s">
        <v>422</v>
      </c>
      <c r="D234" s="150"/>
      <c r="E234" s="52">
        <f>'Pay App 15'!E234</f>
        <v>0</v>
      </c>
      <c r="F234" s="45"/>
      <c r="G234" s="65">
        <f>'Pay App 15'!G234+F234</f>
        <v>0</v>
      </c>
      <c r="H234" s="188">
        <f>'Pay App 15'!K234</f>
        <v>0</v>
      </c>
      <c r="I234" s="189"/>
      <c r="J234" s="55"/>
      <c r="K234" s="33">
        <f t="shared" si="8"/>
        <v>0</v>
      </c>
      <c r="L234" s="68">
        <f t="shared" si="11"/>
        <v>0</v>
      </c>
      <c r="M234" s="66">
        <f t="shared" si="9"/>
        <v>0</v>
      </c>
      <c r="N234" s="32">
        <f t="shared" si="10"/>
        <v>0</v>
      </c>
      <c r="O234" s="52">
        <f>'Pay App 15'!O234+'Pay App 15'!P234</f>
        <v>0</v>
      </c>
      <c r="P234" s="45"/>
      <c r="Q234" s="66">
        <f>'Pay App 15'!Q234+N234+P234</f>
        <v>0</v>
      </c>
    </row>
    <row r="235" spans="1:17" ht="21" customHeight="1" x14ac:dyDescent="0.2">
      <c r="A235" s="149" t="s">
        <v>423</v>
      </c>
      <c r="B235" s="149"/>
      <c r="C235" s="149" t="s">
        <v>424</v>
      </c>
      <c r="D235" s="150"/>
      <c r="E235" s="52">
        <f>'Pay App 15'!E235</f>
        <v>0</v>
      </c>
      <c r="F235" s="45"/>
      <c r="G235" s="65">
        <f>'Pay App 15'!G235+F235</f>
        <v>0</v>
      </c>
      <c r="H235" s="188">
        <f>'Pay App 15'!K235</f>
        <v>0</v>
      </c>
      <c r="I235" s="189"/>
      <c r="J235" s="55"/>
      <c r="K235" s="33">
        <f t="shared" si="8"/>
        <v>0</v>
      </c>
      <c r="L235" s="68">
        <f t="shared" si="11"/>
        <v>0</v>
      </c>
      <c r="M235" s="66">
        <f t="shared" si="9"/>
        <v>0</v>
      </c>
      <c r="N235" s="32">
        <f t="shared" si="10"/>
        <v>0</v>
      </c>
      <c r="O235" s="52">
        <f>'Pay App 15'!O235+'Pay App 15'!P235</f>
        <v>0</v>
      </c>
      <c r="P235" s="45"/>
      <c r="Q235" s="66">
        <f>'Pay App 15'!Q235+N235+P235</f>
        <v>0</v>
      </c>
    </row>
    <row r="236" spans="1:17" ht="21" customHeight="1" x14ac:dyDescent="0.2">
      <c r="A236" s="149" t="s">
        <v>425</v>
      </c>
      <c r="B236" s="149"/>
      <c r="C236" s="149" t="s">
        <v>426</v>
      </c>
      <c r="D236" s="150"/>
      <c r="E236" s="52">
        <f>'Pay App 15'!E236</f>
        <v>0</v>
      </c>
      <c r="F236" s="45"/>
      <c r="G236" s="65">
        <f>'Pay App 15'!G236+F236</f>
        <v>0</v>
      </c>
      <c r="H236" s="188">
        <f>'Pay App 15'!K236</f>
        <v>0</v>
      </c>
      <c r="I236" s="189"/>
      <c r="J236" s="55"/>
      <c r="K236" s="33">
        <f t="shared" si="8"/>
        <v>0</v>
      </c>
      <c r="L236" s="68">
        <f t="shared" si="11"/>
        <v>0</v>
      </c>
      <c r="M236" s="66">
        <f t="shared" si="9"/>
        <v>0</v>
      </c>
      <c r="N236" s="32">
        <f t="shared" si="10"/>
        <v>0</v>
      </c>
      <c r="O236" s="52">
        <f>'Pay App 15'!O236+'Pay App 15'!P236</f>
        <v>0</v>
      </c>
      <c r="P236" s="45"/>
      <c r="Q236" s="66">
        <f>'Pay App 15'!Q236+N236+P236</f>
        <v>0</v>
      </c>
    </row>
    <row r="237" spans="1:17" ht="21" customHeight="1" x14ac:dyDescent="0.2">
      <c r="A237" s="149" t="s">
        <v>427</v>
      </c>
      <c r="B237" s="149"/>
      <c r="C237" s="149" t="s">
        <v>428</v>
      </c>
      <c r="D237" s="150"/>
      <c r="E237" s="52">
        <f>'Pay App 15'!E237</f>
        <v>0</v>
      </c>
      <c r="F237" s="45"/>
      <c r="G237" s="65">
        <f>'Pay App 15'!G237+F237</f>
        <v>0</v>
      </c>
      <c r="H237" s="188">
        <f>'Pay App 15'!K237</f>
        <v>0</v>
      </c>
      <c r="I237" s="189"/>
      <c r="J237" s="55"/>
      <c r="K237" s="33">
        <f t="shared" si="8"/>
        <v>0</v>
      </c>
      <c r="L237" s="68">
        <f t="shared" si="11"/>
        <v>0</v>
      </c>
      <c r="M237" s="66">
        <f t="shared" si="9"/>
        <v>0</v>
      </c>
      <c r="N237" s="32">
        <f t="shared" si="10"/>
        <v>0</v>
      </c>
      <c r="O237" s="52">
        <f>'Pay App 15'!O237+'Pay App 15'!P237</f>
        <v>0</v>
      </c>
      <c r="P237" s="45"/>
      <c r="Q237" s="66">
        <f>'Pay App 15'!Q237+N237+P237</f>
        <v>0</v>
      </c>
    </row>
    <row r="238" spans="1:17" ht="21" customHeight="1" x14ac:dyDescent="0.2">
      <c r="A238" s="149" t="s">
        <v>429</v>
      </c>
      <c r="B238" s="149"/>
      <c r="C238" s="149" t="s">
        <v>430</v>
      </c>
      <c r="D238" s="150"/>
      <c r="E238" s="52">
        <f>'Pay App 15'!E238</f>
        <v>0</v>
      </c>
      <c r="F238" s="45"/>
      <c r="G238" s="65">
        <f>'Pay App 15'!G238+F238</f>
        <v>0</v>
      </c>
      <c r="H238" s="188">
        <f>'Pay App 15'!K238</f>
        <v>0</v>
      </c>
      <c r="I238" s="189"/>
      <c r="J238" s="55"/>
      <c r="K238" s="33">
        <f t="shared" si="8"/>
        <v>0</v>
      </c>
      <c r="L238" s="68">
        <f t="shared" si="11"/>
        <v>0</v>
      </c>
      <c r="M238" s="66">
        <f t="shared" si="9"/>
        <v>0</v>
      </c>
      <c r="N238" s="32">
        <f t="shared" si="10"/>
        <v>0</v>
      </c>
      <c r="O238" s="52">
        <f>'Pay App 15'!O238+'Pay App 15'!P238</f>
        <v>0</v>
      </c>
      <c r="P238" s="45"/>
      <c r="Q238" s="66">
        <f>'Pay App 15'!Q238+N238+P238</f>
        <v>0</v>
      </c>
    </row>
    <row r="239" spans="1:17" ht="21" customHeight="1" x14ac:dyDescent="0.2">
      <c r="A239" s="149" t="s">
        <v>431</v>
      </c>
      <c r="B239" s="149"/>
      <c r="C239" s="149" t="s">
        <v>432</v>
      </c>
      <c r="D239" s="150"/>
      <c r="E239" s="52">
        <f>'Pay App 15'!E239</f>
        <v>0</v>
      </c>
      <c r="F239" s="45"/>
      <c r="G239" s="65">
        <f>'Pay App 15'!G239+F239</f>
        <v>0</v>
      </c>
      <c r="H239" s="188">
        <f>'Pay App 15'!K239</f>
        <v>0</v>
      </c>
      <c r="I239" s="189"/>
      <c r="J239" s="55"/>
      <c r="K239" s="33">
        <f t="shared" si="8"/>
        <v>0</v>
      </c>
      <c r="L239" s="68">
        <f t="shared" si="11"/>
        <v>0</v>
      </c>
      <c r="M239" s="66">
        <f t="shared" si="9"/>
        <v>0</v>
      </c>
      <c r="N239" s="32">
        <f t="shared" si="10"/>
        <v>0</v>
      </c>
      <c r="O239" s="52">
        <f>'Pay App 15'!O239+'Pay App 15'!P239</f>
        <v>0</v>
      </c>
      <c r="P239" s="45"/>
      <c r="Q239" s="66">
        <f>'Pay App 15'!Q239+N239+P239</f>
        <v>0</v>
      </c>
    </row>
    <row r="240" spans="1:17" ht="21" customHeight="1" x14ac:dyDescent="0.2">
      <c r="A240" s="141" t="s">
        <v>433</v>
      </c>
      <c r="B240" s="141"/>
      <c r="C240" s="141" t="s">
        <v>434</v>
      </c>
      <c r="D240" s="142"/>
      <c r="E240" s="52">
        <f>'Pay App 15'!E240</f>
        <v>0</v>
      </c>
      <c r="F240" s="45"/>
      <c r="G240" s="66">
        <f>'Pay App 15'!G240+F240</f>
        <v>0</v>
      </c>
      <c r="H240" s="188">
        <f>'Pay App 15'!K240</f>
        <v>0</v>
      </c>
      <c r="I240" s="189"/>
      <c r="J240" s="55"/>
      <c r="K240" s="33">
        <f>H240+J240</f>
        <v>0</v>
      </c>
      <c r="L240" s="69">
        <f t="shared" si="11"/>
        <v>0</v>
      </c>
      <c r="M240" s="66">
        <f>G240-K240</f>
        <v>0</v>
      </c>
      <c r="N240" s="32">
        <f t="shared" si="10"/>
        <v>0</v>
      </c>
      <c r="O240" s="52">
        <f>'Pay App 15'!O240+'Pay App 15'!P240</f>
        <v>0</v>
      </c>
      <c r="P240" s="45"/>
      <c r="Q240" s="66">
        <f>'Pay App 15'!Q240+N240+P240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kQJ6OOcs5rzXcJFNVFkWn6r60IQf0otVBmo6SFxzfYYmMDVD0pWt8lf5UIMSVU8If+kL49R8ywOo4Kz5ALa5ig==" saltValue="f4uR/Bi99xhbEqJpZo9eiQ==" spinCount="100000"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1100-000000000000}">
      <formula1>0</formula1>
    </dataValidation>
    <dataValidation allowBlank="1" showInputMessage="1" sqref="P81:P240" xr:uid="{00000000-0002-0000-11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AX38"/>
  <sheetViews>
    <sheetView showGridLines="0" zoomScaleNormal="100" workbookViewId="0">
      <selection activeCell="C11" sqref="C11:F11"/>
    </sheetView>
  </sheetViews>
  <sheetFormatPr baseColWidth="10" defaultColWidth="8.83203125" defaultRowHeight="15" x14ac:dyDescent="0.2"/>
  <cols>
    <col min="1" max="1" width="23.83203125" customWidth="1"/>
    <col min="2" max="2" width="9.5" customWidth="1"/>
    <col min="3" max="3" width="28.6640625" customWidth="1"/>
    <col min="6" max="6" width="17.6640625" customWidth="1"/>
    <col min="14" max="14" width="82.83203125" customWidth="1"/>
    <col min="15" max="15" width="0.5" customWidth="1"/>
    <col min="16" max="48" width="5" customWidth="1"/>
  </cols>
  <sheetData>
    <row r="1" spans="1:14" ht="26" x14ac:dyDescent="0.3">
      <c r="A1" s="101"/>
      <c r="B1" s="1"/>
      <c r="C1" s="1"/>
      <c r="D1" s="1"/>
      <c r="E1" s="1"/>
      <c r="F1" s="1"/>
      <c r="G1" s="1"/>
      <c r="H1" s="1"/>
      <c r="I1" s="1"/>
      <c r="J1" s="1"/>
      <c r="K1" s="1"/>
      <c r="L1" s="1"/>
      <c r="M1" s="1"/>
      <c r="N1" s="29" t="s">
        <v>0</v>
      </c>
    </row>
    <row r="2" spans="1:14" ht="21.75" customHeight="1" x14ac:dyDescent="0.2">
      <c r="A2" s="1"/>
      <c r="B2" s="1"/>
      <c r="C2" s="1"/>
      <c r="D2" s="1"/>
      <c r="E2" s="1"/>
      <c r="F2" s="1"/>
      <c r="G2" s="1"/>
      <c r="H2" s="1"/>
      <c r="I2" s="1"/>
      <c r="J2" s="1"/>
      <c r="K2" s="1"/>
      <c r="L2" s="1"/>
      <c r="M2" s="1"/>
      <c r="N2" s="1"/>
    </row>
    <row r="3" spans="1:14" ht="32.25" customHeight="1" x14ac:dyDescent="0.25">
      <c r="A3" s="87"/>
      <c r="B3" s="1"/>
      <c r="C3" s="1"/>
      <c r="D3" s="1"/>
      <c r="E3" s="1"/>
      <c r="F3" s="1"/>
      <c r="G3" s="1"/>
      <c r="H3" s="122" t="s">
        <v>584</v>
      </c>
      <c r="I3" s="1"/>
      <c r="J3" s="1"/>
      <c r="K3" s="1"/>
      <c r="L3" s="1"/>
      <c r="M3" s="91"/>
      <c r="N3" s="90"/>
    </row>
    <row r="4" spans="1:14" ht="8.25" customHeight="1" x14ac:dyDescent="0.2"/>
    <row r="5" spans="1:14" x14ac:dyDescent="0.2">
      <c r="A5" s="2" t="s">
        <v>1</v>
      </c>
      <c r="B5" s="2"/>
      <c r="C5" s="2"/>
      <c r="D5" s="2"/>
      <c r="E5" s="2"/>
      <c r="F5" s="2"/>
      <c r="G5" s="2"/>
      <c r="H5" s="2"/>
      <c r="I5" s="2"/>
      <c r="J5" s="2"/>
      <c r="K5" s="2"/>
      <c r="L5" s="2"/>
      <c r="M5" s="2"/>
      <c r="N5" s="2"/>
    </row>
    <row r="6" spans="1:14" ht="16" x14ac:dyDescent="0.2">
      <c r="A6" s="48" t="s">
        <v>2</v>
      </c>
      <c r="B6" s="82"/>
      <c r="C6" s="139" t="s">
        <v>3</v>
      </c>
      <c r="D6" s="139"/>
      <c r="E6" s="139"/>
      <c r="F6" s="139"/>
      <c r="H6" s="140" t="s">
        <v>4</v>
      </c>
      <c r="I6" s="140"/>
      <c r="J6" s="140"/>
      <c r="K6" s="140"/>
      <c r="L6" s="140"/>
      <c r="M6" s="140"/>
      <c r="N6" s="140"/>
    </row>
    <row r="7" spans="1:14" ht="15" customHeight="1" x14ac:dyDescent="0.2">
      <c r="A7" s="82"/>
      <c r="B7" s="82"/>
      <c r="C7" s="139" t="s">
        <v>585</v>
      </c>
      <c r="D7" s="139"/>
      <c r="E7" s="139"/>
      <c r="F7" s="139"/>
      <c r="H7" s="127" t="s">
        <v>583</v>
      </c>
      <c r="I7" s="128"/>
      <c r="J7" s="128"/>
      <c r="K7" s="128"/>
      <c r="L7" s="128"/>
      <c r="M7" s="128"/>
      <c r="N7" s="129"/>
    </row>
    <row r="8" spans="1:14" x14ac:dyDescent="0.2">
      <c r="A8" s="82"/>
      <c r="B8" s="82"/>
      <c r="C8" s="139" t="s">
        <v>5</v>
      </c>
      <c r="D8" s="139"/>
      <c r="E8" s="139"/>
      <c r="F8" s="139"/>
      <c r="H8" s="130"/>
      <c r="I8" s="131"/>
      <c r="J8" s="131"/>
      <c r="K8" s="131"/>
      <c r="L8" s="131"/>
      <c r="M8" s="131"/>
      <c r="N8" s="132"/>
    </row>
    <row r="9" spans="1:14" x14ac:dyDescent="0.2">
      <c r="A9" s="82"/>
      <c r="B9" s="82"/>
      <c r="C9" s="139" t="s">
        <v>6</v>
      </c>
      <c r="D9" s="139"/>
      <c r="E9" s="139"/>
      <c r="F9" s="139"/>
      <c r="H9" s="130"/>
      <c r="I9" s="131"/>
      <c r="J9" s="131"/>
      <c r="K9" s="131"/>
      <c r="L9" s="131"/>
      <c r="M9" s="131"/>
      <c r="N9" s="132"/>
    </row>
    <row r="10" spans="1:14" x14ac:dyDescent="0.2">
      <c r="A10" s="82"/>
      <c r="B10" s="82"/>
      <c r="C10" s="82"/>
      <c r="D10" s="82"/>
      <c r="E10" s="82"/>
      <c r="F10" s="82"/>
      <c r="H10" s="130"/>
      <c r="I10" s="131"/>
      <c r="J10" s="131"/>
      <c r="K10" s="131"/>
      <c r="L10" s="131"/>
      <c r="M10" s="131"/>
      <c r="N10" s="132"/>
    </row>
    <row r="11" spans="1:14" x14ac:dyDescent="0.2">
      <c r="A11" s="48" t="s">
        <v>7</v>
      </c>
      <c r="B11" s="82"/>
      <c r="C11" s="136"/>
      <c r="D11" s="136"/>
      <c r="E11" s="136"/>
      <c r="F11" s="136"/>
      <c r="H11" s="130"/>
      <c r="I11" s="131"/>
      <c r="J11" s="131"/>
      <c r="K11" s="131"/>
      <c r="L11" s="131"/>
      <c r="M11" s="131"/>
      <c r="N11" s="132"/>
    </row>
    <row r="12" spans="1:14" ht="15" customHeight="1" x14ac:dyDescent="0.2">
      <c r="A12" s="82"/>
      <c r="B12" s="82"/>
      <c r="C12" s="82"/>
      <c r="D12" s="82"/>
      <c r="E12" s="82"/>
      <c r="F12" s="82"/>
      <c r="H12" s="130" t="s">
        <v>593</v>
      </c>
      <c r="I12" s="131"/>
      <c r="J12" s="131"/>
      <c r="K12" s="131"/>
      <c r="L12" s="131"/>
      <c r="M12" s="131"/>
      <c r="N12" s="132"/>
    </row>
    <row r="13" spans="1:14" ht="15" customHeight="1" x14ac:dyDescent="0.2">
      <c r="A13" s="48" t="s">
        <v>577</v>
      </c>
      <c r="B13" s="82"/>
      <c r="C13" s="136"/>
      <c r="D13" s="136"/>
      <c r="E13" s="136"/>
      <c r="F13" s="136"/>
      <c r="H13" s="130"/>
      <c r="I13" s="131"/>
      <c r="J13" s="131"/>
      <c r="K13" s="131"/>
      <c r="L13" s="131"/>
      <c r="M13" s="131"/>
      <c r="N13" s="132"/>
    </row>
    <row r="14" spans="1:14" ht="15" customHeight="1" x14ac:dyDescent="0.2">
      <c r="A14" s="48" t="s">
        <v>578</v>
      </c>
      <c r="B14" s="82"/>
      <c r="C14" s="136"/>
      <c r="D14" s="136"/>
      <c r="E14" s="136"/>
      <c r="F14" s="136"/>
      <c r="H14" s="130"/>
      <c r="I14" s="131"/>
      <c r="J14" s="131"/>
      <c r="K14" s="131"/>
      <c r="L14" s="131"/>
      <c r="M14" s="131"/>
      <c r="N14" s="132"/>
    </row>
    <row r="15" spans="1:14" ht="15" customHeight="1" x14ac:dyDescent="0.2">
      <c r="A15" s="48" t="s">
        <v>579</v>
      </c>
      <c r="B15" s="82"/>
      <c r="C15" s="136"/>
      <c r="D15" s="136"/>
      <c r="E15" s="136"/>
      <c r="F15" s="136"/>
      <c r="H15" s="130"/>
      <c r="I15" s="131"/>
      <c r="J15" s="131"/>
      <c r="K15" s="131"/>
      <c r="L15" s="131"/>
      <c r="M15" s="131"/>
      <c r="N15" s="132"/>
    </row>
    <row r="16" spans="1:14" x14ac:dyDescent="0.2">
      <c r="A16" s="48" t="s">
        <v>580</v>
      </c>
      <c r="B16" s="82"/>
      <c r="C16" s="136"/>
      <c r="D16" s="136"/>
      <c r="E16" s="136"/>
      <c r="F16" s="136"/>
      <c r="H16" s="130" t="s">
        <v>587</v>
      </c>
      <c r="I16" s="131"/>
      <c r="J16" s="131"/>
      <c r="K16" s="131"/>
      <c r="L16" s="131"/>
      <c r="M16" s="131"/>
      <c r="N16" s="132"/>
    </row>
    <row r="17" spans="1:18" ht="15" customHeight="1" x14ac:dyDescent="0.2">
      <c r="A17" s="82"/>
      <c r="B17" s="82"/>
      <c r="C17" s="82"/>
      <c r="D17" s="82"/>
      <c r="E17" s="82"/>
      <c r="F17" s="82"/>
      <c r="H17" s="130"/>
      <c r="I17" s="131"/>
      <c r="J17" s="131"/>
      <c r="K17" s="131"/>
      <c r="L17" s="131"/>
      <c r="M17" s="131"/>
      <c r="N17" s="132"/>
    </row>
    <row r="18" spans="1:18" ht="15" customHeight="1" x14ac:dyDescent="0.2">
      <c r="A18" s="48" t="s">
        <v>9</v>
      </c>
      <c r="B18" s="82"/>
      <c r="C18" s="137"/>
      <c r="D18" s="137"/>
      <c r="E18" s="137"/>
      <c r="F18" s="137"/>
      <c r="H18" s="130"/>
      <c r="I18" s="131"/>
      <c r="J18" s="131"/>
      <c r="K18" s="131"/>
      <c r="L18" s="131"/>
      <c r="M18" s="131"/>
      <c r="N18" s="132"/>
    </row>
    <row r="19" spans="1:18" x14ac:dyDescent="0.2">
      <c r="A19" s="48" t="s">
        <v>10</v>
      </c>
      <c r="B19" s="82"/>
      <c r="C19" s="138"/>
      <c r="D19" s="138"/>
      <c r="E19" s="138"/>
      <c r="F19" s="138"/>
      <c r="H19" s="130"/>
      <c r="I19" s="131"/>
      <c r="J19" s="131"/>
      <c r="K19" s="131"/>
      <c r="L19" s="131"/>
      <c r="M19" s="131"/>
      <c r="N19" s="132"/>
    </row>
    <row r="20" spans="1:18" x14ac:dyDescent="0.2">
      <c r="A20" s="48" t="s">
        <v>11</v>
      </c>
      <c r="B20" s="82"/>
      <c r="C20" s="138"/>
      <c r="D20" s="138"/>
      <c r="E20" s="138"/>
      <c r="F20" s="138"/>
      <c r="H20" s="133"/>
      <c r="I20" s="134"/>
      <c r="J20" s="134"/>
      <c r="K20" s="134"/>
      <c r="L20" s="134"/>
      <c r="M20" s="134"/>
      <c r="N20" s="135"/>
    </row>
    <row r="22" spans="1:18" x14ac:dyDescent="0.2">
      <c r="A22" s="2" t="s">
        <v>12</v>
      </c>
      <c r="B22" s="16"/>
      <c r="C22" s="16"/>
      <c r="D22" s="16"/>
      <c r="E22" s="16"/>
      <c r="F22" s="16"/>
      <c r="G22" s="16"/>
      <c r="H22" s="16"/>
      <c r="I22" s="16"/>
      <c r="J22" s="16"/>
      <c r="K22" s="16"/>
      <c r="L22" s="16"/>
      <c r="M22" s="16"/>
      <c r="N22" s="16"/>
    </row>
    <row r="23" spans="1:18" ht="17.25" customHeight="1" x14ac:dyDescent="0.2">
      <c r="A23" t="s">
        <v>13</v>
      </c>
      <c r="D23" s="4"/>
      <c r="E23" s="4"/>
      <c r="F23" s="105"/>
    </row>
    <row r="24" spans="1:18" x14ac:dyDescent="0.2">
      <c r="A24" t="s">
        <v>14</v>
      </c>
      <c r="F24" s="61">
        <f>'Pay App 60'!F36</f>
        <v>0</v>
      </c>
      <c r="R24" s="9"/>
    </row>
    <row r="25" spans="1:18" x14ac:dyDescent="0.2">
      <c r="A25" t="s">
        <v>15</v>
      </c>
      <c r="F25" s="9">
        <f>+F23+F24</f>
        <v>0</v>
      </c>
    </row>
    <row r="26" spans="1:18" ht="6.75" customHeight="1" x14ac:dyDescent="0.2">
      <c r="F26" s="9"/>
    </row>
    <row r="27" spans="1:18" ht="15" customHeight="1" x14ac:dyDescent="0.2">
      <c r="A27" t="s">
        <v>16</v>
      </c>
      <c r="F27" s="61">
        <f>'Pay App 60'!F42</f>
        <v>0</v>
      </c>
    </row>
    <row r="28" spans="1:18" x14ac:dyDescent="0.2">
      <c r="A28" t="s">
        <v>17</v>
      </c>
      <c r="F28" s="61">
        <f>'Pay App 60'!F51</f>
        <v>0</v>
      </c>
    </row>
    <row r="29" spans="1:18" x14ac:dyDescent="0.2">
      <c r="A29" t="s">
        <v>18</v>
      </c>
      <c r="F29" s="9">
        <f>+F27-F28</f>
        <v>0</v>
      </c>
    </row>
    <row r="30" spans="1:18" ht="6.75" customHeight="1" x14ac:dyDescent="0.2">
      <c r="F30" s="9"/>
    </row>
    <row r="31" spans="1:18" x14ac:dyDescent="0.2">
      <c r="A31" t="s">
        <v>19</v>
      </c>
      <c r="F31" s="9">
        <f>+F25-F27+F28</f>
        <v>0</v>
      </c>
    </row>
    <row r="32" spans="1:18" ht="6.75" customHeight="1" x14ac:dyDescent="0.2"/>
    <row r="33" spans="1:50" x14ac:dyDescent="0.2">
      <c r="A33" t="s">
        <v>20</v>
      </c>
      <c r="F33">
        <f>COUNT(Sheet1!C5:BJ5)</f>
        <v>0</v>
      </c>
    </row>
    <row r="35" spans="1:50" x14ac:dyDescent="0.2">
      <c r="A35" s="2" t="s">
        <v>21</v>
      </c>
      <c r="B35" s="2"/>
      <c r="C35" s="2"/>
      <c r="D35" s="2"/>
      <c r="E35" s="2"/>
      <c r="F35" s="2"/>
      <c r="G35" s="2"/>
      <c r="H35" s="2"/>
      <c r="I35" s="2"/>
      <c r="J35" s="2"/>
      <c r="K35" s="2"/>
      <c r="L35" s="2"/>
      <c r="M35" s="2"/>
      <c r="N35" s="2"/>
    </row>
    <row r="36" spans="1:50" x14ac:dyDescent="0.2">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row>
    <row r="37" spans="1:50" x14ac:dyDescent="0.2">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row>
    <row r="38" spans="1:50" x14ac:dyDescent="0.2">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row>
  </sheetData>
  <sheetProtection algorithmName="SHA-512" hashValue="9LUBtyRLvFR5KK+eB660RsKNWshUScBvpDC4x/4DqXZ2rY6ls9l+nNwuYfQj1YZ9d0mPsubJViSFM67UqBs/6g==" saltValue="78VnOFO8DVfeHh69VJNvKA==" spinCount="100000" sheet="1" objects="1" scenarios="1" selectLockedCells="1"/>
  <mergeCells count="16">
    <mergeCell ref="C6:F6"/>
    <mergeCell ref="H6:N6"/>
    <mergeCell ref="C7:F7"/>
    <mergeCell ref="H7:N11"/>
    <mergeCell ref="C8:F8"/>
    <mergeCell ref="C9:F9"/>
    <mergeCell ref="C11:F11"/>
    <mergeCell ref="H12:N15"/>
    <mergeCell ref="C13:F13"/>
    <mergeCell ref="C14:F14"/>
    <mergeCell ref="C15:F15"/>
    <mergeCell ref="C16:F16"/>
    <mergeCell ref="H16:N20"/>
    <mergeCell ref="C18:F18"/>
    <mergeCell ref="C19:F19"/>
    <mergeCell ref="C20:F20"/>
  </mergeCells>
  <pageMargins left="0.5" right="0.51190476190476197" top="0.75" bottom="0.75" header="0.3" footer="0.3"/>
  <pageSetup scale="51" fitToHeight="5" orientation="landscape" r:id="rId1"/>
  <headerFooter>
    <oddHeader>&amp;CUniversity of Utah Application and Certificate for Payment</oddHeader>
    <oddFooter>&amp;CPage &amp;P of &amp;N</oddFooter>
  </headerFooter>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20.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FF00"/>
  </sheetPr>
  <dimension ref="A1:T244"/>
  <sheetViews>
    <sheetView showGridLines="0" topLeftCell="A40"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17</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16'!F36+F241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16'!F51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16'!F55+'Pay App 16'!F57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16'!B62+N241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17.100000000000001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17</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16'!E81</f>
        <v>0</v>
      </c>
      <c r="F81" s="44"/>
      <c r="G81" s="64">
        <f>'Pay App 16'!G81+F81</f>
        <v>0</v>
      </c>
      <c r="H81" s="190">
        <f>'Pay App 16'!K81</f>
        <v>0</v>
      </c>
      <c r="I81" s="191"/>
      <c r="J81" s="54"/>
      <c r="K81" s="31">
        <f>H81+J81</f>
        <v>0</v>
      </c>
      <c r="L81" s="67">
        <f>IF(ISERROR(K81/G81),0,K81/G81)</f>
        <v>0</v>
      </c>
      <c r="M81" s="64">
        <f>G81-K81</f>
        <v>0</v>
      </c>
      <c r="N81" s="30">
        <f>IF(MOD(ROUND(ABS(J81*0.05)*10000,0),10)=5,ROUNDDOWN((J81*0.05),2),ROUND((J81*0.05),2))</f>
        <v>0</v>
      </c>
      <c r="O81" s="51">
        <f>'Pay App 16'!O81+'Pay App 16'!P81</f>
        <v>0</v>
      </c>
      <c r="P81" s="44"/>
      <c r="Q81" s="64">
        <f>'Pay App 16'!Q81+N81+P81</f>
        <v>0</v>
      </c>
    </row>
    <row r="82" spans="1:17" ht="21" customHeight="1" x14ac:dyDescent="0.2">
      <c r="A82" s="151" t="s">
        <v>118</v>
      </c>
      <c r="B82" s="151"/>
      <c r="C82" s="151" t="s">
        <v>119</v>
      </c>
      <c r="D82" s="152"/>
      <c r="E82" s="52">
        <f>'Pay App 16'!E82</f>
        <v>0</v>
      </c>
      <c r="F82" s="45"/>
      <c r="G82" s="65">
        <f>'Pay App 16'!G82+F82</f>
        <v>0</v>
      </c>
      <c r="H82" s="188">
        <f>'Pay App 16'!K82</f>
        <v>0</v>
      </c>
      <c r="I82" s="189"/>
      <c r="J82" s="55"/>
      <c r="K82" s="33">
        <f>H82+J82</f>
        <v>0</v>
      </c>
      <c r="L82" s="68">
        <f t="shared" ref="L82:L147" si="0">IF(ISERROR(K82/G82),0,K82/G82)</f>
        <v>0</v>
      </c>
      <c r="M82" s="66">
        <f>G82-K82</f>
        <v>0</v>
      </c>
      <c r="N82" s="32">
        <f>IF(MOD(ROUND(ABS(J82*0.05)*10000,0),10)=5,ROUNDDOWN((J82*0.05),2),ROUND((J82*0.05),2))</f>
        <v>0</v>
      </c>
      <c r="O82" s="52">
        <f>'Pay App 16'!O82+'Pay App 16'!P82</f>
        <v>0</v>
      </c>
      <c r="P82" s="45"/>
      <c r="Q82" s="66">
        <f>'Pay App 16'!Q82+N82+P82</f>
        <v>0</v>
      </c>
    </row>
    <row r="83" spans="1:17" ht="21" customHeight="1" x14ac:dyDescent="0.2">
      <c r="A83" s="151" t="s">
        <v>120</v>
      </c>
      <c r="B83" s="151"/>
      <c r="C83" s="83" t="s">
        <v>121</v>
      </c>
      <c r="D83" s="35"/>
      <c r="E83" s="52">
        <f>'Pay App 16'!E83</f>
        <v>0</v>
      </c>
      <c r="F83" s="45"/>
      <c r="G83" s="65">
        <f>'Pay App 16'!G83+F83</f>
        <v>0</v>
      </c>
      <c r="H83" s="188">
        <f>'Pay App 16'!K83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16'!O83+'Pay App 16'!P83</f>
        <v>0</v>
      </c>
      <c r="P83" s="45"/>
      <c r="Q83" s="66">
        <f>'Pay App 16'!Q83+N83+P83</f>
        <v>0</v>
      </c>
    </row>
    <row r="84" spans="1:17" ht="21" customHeight="1" x14ac:dyDescent="0.2">
      <c r="A84" s="151" t="s">
        <v>122</v>
      </c>
      <c r="B84" s="151"/>
      <c r="C84" s="151" t="s">
        <v>123</v>
      </c>
      <c r="D84" s="152"/>
      <c r="E84" s="52">
        <f>'Pay App 16'!E84</f>
        <v>0</v>
      </c>
      <c r="F84" s="45"/>
      <c r="G84" s="65">
        <f>'Pay App 16'!G84+F84</f>
        <v>0</v>
      </c>
      <c r="H84" s="188">
        <f>'Pay App 16'!K84</f>
        <v>0</v>
      </c>
      <c r="I84" s="189"/>
      <c r="J84" s="55"/>
      <c r="K84" s="33">
        <f t="shared" si="1"/>
        <v>0</v>
      </c>
      <c r="L84" s="68">
        <f t="shared" si="0"/>
        <v>0</v>
      </c>
      <c r="M84" s="66">
        <f t="shared" si="2"/>
        <v>0</v>
      </c>
      <c r="N84" s="32">
        <f t="shared" si="3"/>
        <v>0</v>
      </c>
      <c r="O84" s="52">
        <f>'Pay App 16'!O84+'Pay App 16'!P84</f>
        <v>0</v>
      </c>
      <c r="P84" s="45"/>
      <c r="Q84" s="66">
        <f>'Pay App 16'!Q84+N84+P84</f>
        <v>0</v>
      </c>
    </row>
    <row r="85" spans="1:17" ht="21" customHeight="1" x14ac:dyDescent="0.2">
      <c r="A85" s="151" t="s">
        <v>124</v>
      </c>
      <c r="B85" s="151"/>
      <c r="C85" s="151" t="s">
        <v>125</v>
      </c>
      <c r="D85" s="152"/>
      <c r="E85" s="52">
        <f>'Pay App 16'!E85</f>
        <v>0</v>
      </c>
      <c r="F85" s="45"/>
      <c r="G85" s="65">
        <f>'Pay App 16'!G85+F85</f>
        <v>0</v>
      </c>
      <c r="H85" s="188">
        <f>'Pay App 16'!K85</f>
        <v>0</v>
      </c>
      <c r="I85" s="189"/>
      <c r="J85" s="55"/>
      <c r="K85" s="33">
        <f t="shared" si="1"/>
        <v>0</v>
      </c>
      <c r="L85" s="68">
        <f t="shared" si="0"/>
        <v>0</v>
      </c>
      <c r="M85" s="66">
        <f t="shared" si="2"/>
        <v>0</v>
      </c>
      <c r="N85" s="32">
        <f t="shared" si="3"/>
        <v>0</v>
      </c>
      <c r="O85" s="52">
        <f>'Pay App 16'!O85+'Pay App 16'!P85</f>
        <v>0</v>
      </c>
      <c r="P85" s="45"/>
      <c r="Q85" s="66">
        <f>'Pay App 16'!Q85+N85+P85</f>
        <v>0</v>
      </c>
    </row>
    <row r="86" spans="1:17" ht="21" customHeight="1" x14ac:dyDescent="0.2">
      <c r="A86" s="151" t="s">
        <v>126</v>
      </c>
      <c r="B86" s="151"/>
      <c r="C86" s="151" t="s">
        <v>127</v>
      </c>
      <c r="D86" s="152"/>
      <c r="E86" s="52">
        <f>'Pay App 16'!E86</f>
        <v>0</v>
      </c>
      <c r="F86" s="45"/>
      <c r="G86" s="65">
        <f>'Pay App 16'!G86+F86</f>
        <v>0</v>
      </c>
      <c r="H86" s="188">
        <f>'Pay App 16'!K86</f>
        <v>0</v>
      </c>
      <c r="I86" s="189"/>
      <c r="J86" s="55"/>
      <c r="K86" s="33">
        <f t="shared" si="1"/>
        <v>0</v>
      </c>
      <c r="L86" s="68">
        <f t="shared" si="0"/>
        <v>0</v>
      </c>
      <c r="M86" s="66">
        <f t="shared" si="2"/>
        <v>0</v>
      </c>
      <c r="N86" s="32">
        <f t="shared" si="3"/>
        <v>0</v>
      </c>
      <c r="O86" s="52">
        <f>'Pay App 16'!O86+'Pay App 16'!P86</f>
        <v>0</v>
      </c>
      <c r="P86" s="45"/>
      <c r="Q86" s="66">
        <f>'Pay App 16'!Q86+N86+P86</f>
        <v>0</v>
      </c>
    </row>
    <row r="87" spans="1:17" ht="21" customHeight="1" x14ac:dyDescent="0.2">
      <c r="A87" s="151" t="s">
        <v>128</v>
      </c>
      <c r="B87" s="151"/>
      <c r="C87" s="151" t="s">
        <v>129</v>
      </c>
      <c r="D87" s="152"/>
      <c r="E87" s="52">
        <f>'Pay App 16'!E87</f>
        <v>0</v>
      </c>
      <c r="F87" s="45"/>
      <c r="G87" s="65">
        <f>'Pay App 16'!G87+F87</f>
        <v>0</v>
      </c>
      <c r="H87" s="188">
        <f>'Pay App 16'!K87</f>
        <v>0</v>
      </c>
      <c r="I87" s="189"/>
      <c r="J87" s="55"/>
      <c r="K87" s="33">
        <f t="shared" si="1"/>
        <v>0</v>
      </c>
      <c r="L87" s="68">
        <f>IF(ISERROR(K87/G87),0,K87/G87)</f>
        <v>0</v>
      </c>
      <c r="M87" s="66">
        <f t="shared" si="2"/>
        <v>0</v>
      </c>
      <c r="N87" s="32">
        <f t="shared" si="3"/>
        <v>0</v>
      </c>
      <c r="O87" s="52">
        <f>'Pay App 16'!O87+'Pay App 16'!P87</f>
        <v>0</v>
      </c>
      <c r="P87" s="45"/>
      <c r="Q87" s="66">
        <f>'Pay App 16'!Q87+N87+P87</f>
        <v>0</v>
      </c>
    </row>
    <row r="88" spans="1:17" ht="21" customHeight="1" x14ac:dyDescent="0.2">
      <c r="A88" s="151" t="s">
        <v>130</v>
      </c>
      <c r="B88" s="151"/>
      <c r="C88" s="151" t="s">
        <v>131</v>
      </c>
      <c r="D88" s="152"/>
      <c r="E88" s="52">
        <f>'Pay App 16'!E88</f>
        <v>0</v>
      </c>
      <c r="F88" s="45"/>
      <c r="G88" s="65">
        <f>'Pay App 16'!G88+F88</f>
        <v>0</v>
      </c>
      <c r="H88" s="188">
        <f>'Pay App 16'!K88</f>
        <v>0</v>
      </c>
      <c r="I88" s="189"/>
      <c r="J88" s="55"/>
      <c r="K88" s="33">
        <f t="shared" si="1"/>
        <v>0</v>
      </c>
      <c r="L88" s="68">
        <f t="shared" si="0"/>
        <v>0</v>
      </c>
      <c r="M88" s="66">
        <f t="shared" si="2"/>
        <v>0</v>
      </c>
      <c r="N88" s="32">
        <f t="shared" si="3"/>
        <v>0</v>
      </c>
      <c r="O88" s="52">
        <f>'Pay App 16'!O88+'Pay App 16'!P88</f>
        <v>0</v>
      </c>
      <c r="P88" s="45"/>
      <c r="Q88" s="66">
        <f>'Pay App 16'!Q88+N88+P88</f>
        <v>0</v>
      </c>
    </row>
    <row r="89" spans="1:17" ht="21" customHeight="1" x14ac:dyDescent="0.2">
      <c r="A89" s="151" t="s">
        <v>132</v>
      </c>
      <c r="B89" s="151"/>
      <c r="C89" s="151" t="s">
        <v>133</v>
      </c>
      <c r="D89" s="152"/>
      <c r="E89" s="52">
        <f>'Pay App 16'!E89</f>
        <v>0</v>
      </c>
      <c r="F89" s="45"/>
      <c r="G89" s="65">
        <f>'Pay App 16'!G89+F89</f>
        <v>0</v>
      </c>
      <c r="H89" s="188">
        <f>'Pay App 16'!K89</f>
        <v>0</v>
      </c>
      <c r="I89" s="189"/>
      <c r="J89" s="55"/>
      <c r="K89" s="33">
        <f t="shared" si="1"/>
        <v>0</v>
      </c>
      <c r="L89" s="68">
        <f>IF(ISERROR(K89/G89),0,K89/G89)</f>
        <v>0</v>
      </c>
      <c r="M89" s="66">
        <f t="shared" si="2"/>
        <v>0</v>
      </c>
      <c r="N89" s="32">
        <f t="shared" si="3"/>
        <v>0</v>
      </c>
      <c r="O89" s="52">
        <f>'Pay App 16'!O89+'Pay App 16'!P89</f>
        <v>0</v>
      </c>
      <c r="P89" s="45"/>
      <c r="Q89" s="66">
        <f>'Pay App 16'!Q89+N89+P89</f>
        <v>0</v>
      </c>
    </row>
    <row r="90" spans="1:17" ht="21" customHeight="1" x14ac:dyDescent="0.2">
      <c r="A90" s="153" t="s">
        <v>134</v>
      </c>
      <c r="B90" s="153"/>
      <c r="C90" s="158" t="s">
        <v>135</v>
      </c>
      <c r="D90" s="159"/>
      <c r="E90" s="52">
        <f>'Pay App 16'!E90</f>
        <v>0</v>
      </c>
      <c r="F90" s="45"/>
      <c r="G90" s="65">
        <f>'Pay App 16'!G90+F90</f>
        <v>0</v>
      </c>
      <c r="H90" s="188">
        <f>'Pay App 16'!K90</f>
        <v>0</v>
      </c>
      <c r="I90" s="189"/>
      <c r="J90" s="55"/>
      <c r="K90" s="33">
        <f t="shared" si="1"/>
        <v>0</v>
      </c>
      <c r="L90" s="68">
        <f t="shared" si="0"/>
        <v>0</v>
      </c>
      <c r="M90" s="66">
        <f t="shared" si="2"/>
        <v>0</v>
      </c>
      <c r="N90" s="32">
        <f t="shared" si="3"/>
        <v>0</v>
      </c>
      <c r="O90" s="52">
        <f>'Pay App 16'!O90+'Pay App 16'!P90</f>
        <v>0</v>
      </c>
      <c r="P90" s="45"/>
      <c r="Q90" s="66">
        <f>'Pay App 16'!Q90+N90+P90</f>
        <v>0</v>
      </c>
    </row>
    <row r="91" spans="1:17" ht="21" customHeight="1" x14ac:dyDescent="0.2">
      <c r="A91" s="151" t="s">
        <v>136</v>
      </c>
      <c r="B91" s="151"/>
      <c r="C91" s="151" t="s">
        <v>137</v>
      </c>
      <c r="D91" s="152"/>
      <c r="E91" s="52">
        <f>'Pay App 16'!E91</f>
        <v>0</v>
      </c>
      <c r="F91" s="45"/>
      <c r="G91" s="65">
        <f>'Pay App 16'!G91+F91</f>
        <v>0</v>
      </c>
      <c r="H91" s="188">
        <f>'Pay App 16'!K91</f>
        <v>0</v>
      </c>
      <c r="I91" s="189"/>
      <c r="J91" s="55"/>
      <c r="K91" s="33">
        <f t="shared" si="1"/>
        <v>0</v>
      </c>
      <c r="L91" s="68">
        <f t="shared" si="0"/>
        <v>0</v>
      </c>
      <c r="M91" s="66">
        <f t="shared" si="2"/>
        <v>0</v>
      </c>
      <c r="N91" s="32">
        <f t="shared" si="3"/>
        <v>0</v>
      </c>
      <c r="O91" s="52">
        <f>'Pay App 16'!O91+'Pay App 16'!P91</f>
        <v>0</v>
      </c>
      <c r="P91" s="45"/>
      <c r="Q91" s="66">
        <f>'Pay App 16'!Q91+N91+P91</f>
        <v>0</v>
      </c>
    </row>
    <row r="92" spans="1:17" ht="21" customHeight="1" x14ac:dyDescent="0.2">
      <c r="A92" s="151" t="s">
        <v>138</v>
      </c>
      <c r="B92" s="151"/>
      <c r="C92" s="151" t="s">
        <v>139</v>
      </c>
      <c r="D92" s="152"/>
      <c r="E92" s="52">
        <f>'Pay App 16'!E92</f>
        <v>0</v>
      </c>
      <c r="F92" s="45"/>
      <c r="G92" s="65">
        <f>'Pay App 16'!G92+F92</f>
        <v>0</v>
      </c>
      <c r="H92" s="188">
        <f>'Pay App 16'!K92</f>
        <v>0</v>
      </c>
      <c r="I92" s="189"/>
      <c r="J92" s="55"/>
      <c r="K92" s="33">
        <f t="shared" si="1"/>
        <v>0</v>
      </c>
      <c r="L92" s="68">
        <f t="shared" si="0"/>
        <v>0</v>
      </c>
      <c r="M92" s="66">
        <f t="shared" si="2"/>
        <v>0</v>
      </c>
      <c r="N92" s="32">
        <f t="shared" si="3"/>
        <v>0</v>
      </c>
      <c r="O92" s="52">
        <f>'Pay App 16'!O92+'Pay App 16'!P92</f>
        <v>0</v>
      </c>
      <c r="P92" s="45"/>
      <c r="Q92" s="66">
        <f>'Pay App 16'!Q92+N92+P92</f>
        <v>0</v>
      </c>
    </row>
    <row r="93" spans="1:17" ht="21" customHeight="1" x14ac:dyDescent="0.2">
      <c r="A93" s="151" t="s">
        <v>140</v>
      </c>
      <c r="B93" s="151"/>
      <c r="C93" s="151" t="s">
        <v>141</v>
      </c>
      <c r="D93" s="152"/>
      <c r="E93" s="52">
        <f>'Pay App 16'!E93</f>
        <v>0</v>
      </c>
      <c r="F93" s="45"/>
      <c r="G93" s="65">
        <f>'Pay App 16'!G93+F93</f>
        <v>0</v>
      </c>
      <c r="H93" s="188">
        <f>'Pay App 16'!K93</f>
        <v>0</v>
      </c>
      <c r="I93" s="189"/>
      <c r="J93" s="55"/>
      <c r="K93" s="33">
        <f t="shared" si="1"/>
        <v>0</v>
      </c>
      <c r="L93" s="68">
        <f t="shared" si="0"/>
        <v>0</v>
      </c>
      <c r="M93" s="66">
        <f t="shared" si="2"/>
        <v>0</v>
      </c>
      <c r="N93" s="32">
        <f t="shared" si="3"/>
        <v>0</v>
      </c>
      <c r="O93" s="52">
        <f>'Pay App 16'!O93+'Pay App 16'!P93</f>
        <v>0</v>
      </c>
      <c r="P93" s="45"/>
      <c r="Q93" s="66">
        <f>'Pay App 16'!Q93+N93+P93</f>
        <v>0</v>
      </c>
    </row>
    <row r="94" spans="1:17" ht="21" customHeight="1" x14ac:dyDescent="0.2">
      <c r="A94" s="151" t="s">
        <v>142</v>
      </c>
      <c r="B94" s="151"/>
      <c r="C94" s="151" t="s">
        <v>143</v>
      </c>
      <c r="D94" s="152"/>
      <c r="E94" s="52">
        <f>'Pay App 16'!E94</f>
        <v>0</v>
      </c>
      <c r="F94" s="45"/>
      <c r="G94" s="65">
        <f>'Pay App 16'!G94+F94</f>
        <v>0</v>
      </c>
      <c r="H94" s="188">
        <f>'Pay App 16'!K94</f>
        <v>0</v>
      </c>
      <c r="I94" s="189"/>
      <c r="J94" s="55"/>
      <c r="K94" s="33">
        <f t="shared" si="1"/>
        <v>0</v>
      </c>
      <c r="L94" s="68">
        <f t="shared" si="0"/>
        <v>0</v>
      </c>
      <c r="M94" s="66">
        <f t="shared" si="2"/>
        <v>0</v>
      </c>
      <c r="N94" s="32">
        <f t="shared" si="3"/>
        <v>0</v>
      </c>
      <c r="O94" s="52">
        <f>'Pay App 16'!O94+'Pay App 16'!P94</f>
        <v>0</v>
      </c>
      <c r="P94" s="45"/>
      <c r="Q94" s="66">
        <f>'Pay App 16'!Q94+N94+P94</f>
        <v>0</v>
      </c>
    </row>
    <row r="95" spans="1:17" ht="21" customHeight="1" x14ac:dyDescent="0.2">
      <c r="A95" s="151" t="s">
        <v>144</v>
      </c>
      <c r="B95" s="151"/>
      <c r="C95" s="151" t="s">
        <v>145</v>
      </c>
      <c r="D95" s="152"/>
      <c r="E95" s="52">
        <f>'Pay App 16'!E95</f>
        <v>0</v>
      </c>
      <c r="F95" s="45"/>
      <c r="G95" s="65">
        <f>'Pay App 16'!G95+F95</f>
        <v>0</v>
      </c>
      <c r="H95" s="188">
        <f>'Pay App 16'!K95</f>
        <v>0</v>
      </c>
      <c r="I95" s="189"/>
      <c r="J95" s="55"/>
      <c r="K95" s="33">
        <f t="shared" si="1"/>
        <v>0</v>
      </c>
      <c r="L95" s="68">
        <f t="shared" si="0"/>
        <v>0</v>
      </c>
      <c r="M95" s="66">
        <f t="shared" si="2"/>
        <v>0</v>
      </c>
      <c r="N95" s="32">
        <f t="shared" si="3"/>
        <v>0</v>
      </c>
      <c r="O95" s="52">
        <f>'Pay App 16'!O95+'Pay App 16'!P95</f>
        <v>0</v>
      </c>
      <c r="P95" s="45"/>
      <c r="Q95" s="66">
        <f>'Pay App 16'!Q95+N95+P95</f>
        <v>0</v>
      </c>
    </row>
    <row r="96" spans="1:17" ht="21" customHeight="1" x14ac:dyDescent="0.2">
      <c r="A96" s="151" t="s">
        <v>146</v>
      </c>
      <c r="B96" s="151"/>
      <c r="C96" s="151" t="s">
        <v>147</v>
      </c>
      <c r="D96" s="152"/>
      <c r="E96" s="52">
        <f>'Pay App 16'!E96</f>
        <v>0</v>
      </c>
      <c r="F96" s="45"/>
      <c r="G96" s="65">
        <f>'Pay App 16'!G96+F96</f>
        <v>0</v>
      </c>
      <c r="H96" s="188">
        <f>'Pay App 16'!K96</f>
        <v>0</v>
      </c>
      <c r="I96" s="189"/>
      <c r="J96" s="55"/>
      <c r="K96" s="33">
        <f t="shared" si="1"/>
        <v>0</v>
      </c>
      <c r="L96" s="68">
        <f t="shared" si="0"/>
        <v>0</v>
      </c>
      <c r="M96" s="66">
        <f t="shared" si="2"/>
        <v>0</v>
      </c>
      <c r="N96" s="32">
        <f t="shared" si="3"/>
        <v>0</v>
      </c>
      <c r="O96" s="52">
        <f>'Pay App 16'!O96+'Pay App 16'!P96</f>
        <v>0</v>
      </c>
      <c r="P96" s="45"/>
      <c r="Q96" s="66">
        <f>'Pay App 16'!Q96+N96+P96</f>
        <v>0</v>
      </c>
    </row>
    <row r="97" spans="1:17" ht="21" customHeight="1" x14ac:dyDescent="0.2">
      <c r="A97" s="151" t="s">
        <v>148</v>
      </c>
      <c r="B97" s="151"/>
      <c r="C97" s="151" t="s">
        <v>149</v>
      </c>
      <c r="D97" s="152"/>
      <c r="E97" s="52">
        <f>'Pay App 16'!E97</f>
        <v>0</v>
      </c>
      <c r="F97" s="45"/>
      <c r="G97" s="65">
        <f>'Pay App 16'!G97+F97</f>
        <v>0</v>
      </c>
      <c r="H97" s="188">
        <f>'Pay App 16'!K97</f>
        <v>0</v>
      </c>
      <c r="I97" s="189"/>
      <c r="J97" s="55"/>
      <c r="K97" s="33">
        <f t="shared" si="1"/>
        <v>0</v>
      </c>
      <c r="L97" s="68">
        <f t="shared" si="0"/>
        <v>0</v>
      </c>
      <c r="M97" s="66">
        <f t="shared" si="2"/>
        <v>0</v>
      </c>
      <c r="N97" s="32">
        <f t="shared" si="3"/>
        <v>0</v>
      </c>
      <c r="O97" s="52">
        <f>'Pay App 16'!O97+'Pay App 16'!P97</f>
        <v>0</v>
      </c>
      <c r="P97" s="45"/>
      <c r="Q97" s="66">
        <f>'Pay App 16'!Q97+N97+P97</f>
        <v>0</v>
      </c>
    </row>
    <row r="98" spans="1:17" ht="21" customHeight="1" x14ac:dyDescent="0.2">
      <c r="A98" s="151" t="s">
        <v>150</v>
      </c>
      <c r="B98" s="151"/>
      <c r="C98" s="151" t="s">
        <v>151</v>
      </c>
      <c r="D98" s="152"/>
      <c r="E98" s="52">
        <f>'Pay App 16'!E98</f>
        <v>0</v>
      </c>
      <c r="F98" s="45"/>
      <c r="G98" s="65">
        <f>'Pay App 16'!G98+F98</f>
        <v>0</v>
      </c>
      <c r="H98" s="188">
        <f>'Pay App 16'!K98</f>
        <v>0</v>
      </c>
      <c r="I98" s="189"/>
      <c r="J98" s="55"/>
      <c r="K98" s="33">
        <f t="shared" si="1"/>
        <v>0</v>
      </c>
      <c r="L98" s="68">
        <f t="shared" si="0"/>
        <v>0</v>
      </c>
      <c r="M98" s="66">
        <f t="shared" si="2"/>
        <v>0</v>
      </c>
      <c r="N98" s="32">
        <f t="shared" si="3"/>
        <v>0</v>
      </c>
      <c r="O98" s="52">
        <f>'Pay App 16'!O98+'Pay App 16'!P98</f>
        <v>0</v>
      </c>
      <c r="P98" s="45"/>
      <c r="Q98" s="66">
        <f>'Pay App 16'!Q98+N98+P98</f>
        <v>0</v>
      </c>
    </row>
    <row r="99" spans="1:17" ht="21" customHeight="1" x14ac:dyDescent="0.2">
      <c r="A99" s="151" t="s">
        <v>152</v>
      </c>
      <c r="B99" s="151"/>
      <c r="C99" s="151" t="s">
        <v>153</v>
      </c>
      <c r="D99" s="152"/>
      <c r="E99" s="52">
        <f>'Pay App 16'!E99</f>
        <v>0</v>
      </c>
      <c r="F99" s="45"/>
      <c r="G99" s="65">
        <f>'Pay App 16'!G99+F99</f>
        <v>0</v>
      </c>
      <c r="H99" s="188">
        <f>'Pay App 16'!K99</f>
        <v>0</v>
      </c>
      <c r="I99" s="189"/>
      <c r="J99" s="55"/>
      <c r="K99" s="33">
        <f t="shared" si="1"/>
        <v>0</v>
      </c>
      <c r="L99" s="68">
        <f t="shared" si="0"/>
        <v>0</v>
      </c>
      <c r="M99" s="66">
        <f t="shared" si="2"/>
        <v>0</v>
      </c>
      <c r="N99" s="32">
        <f t="shared" si="3"/>
        <v>0</v>
      </c>
      <c r="O99" s="52">
        <f>'Pay App 16'!O99+'Pay App 16'!P99</f>
        <v>0</v>
      </c>
      <c r="P99" s="45"/>
      <c r="Q99" s="66">
        <f>'Pay App 16'!Q99+N99+P99</f>
        <v>0</v>
      </c>
    </row>
    <row r="100" spans="1:17" ht="21" customHeight="1" x14ac:dyDescent="0.2">
      <c r="A100" s="151" t="s">
        <v>154</v>
      </c>
      <c r="B100" s="151"/>
      <c r="C100" s="151" t="s">
        <v>155</v>
      </c>
      <c r="D100" s="152"/>
      <c r="E100" s="52">
        <f>'Pay App 16'!E100</f>
        <v>0</v>
      </c>
      <c r="F100" s="45"/>
      <c r="G100" s="65">
        <f>'Pay App 16'!G100+F100</f>
        <v>0</v>
      </c>
      <c r="H100" s="188">
        <f>'Pay App 16'!K100</f>
        <v>0</v>
      </c>
      <c r="I100" s="189"/>
      <c r="J100" s="55"/>
      <c r="K100" s="33">
        <f t="shared" si="1"/>
        <v>0</v>
      </c>
      <c r="L100" s="68">
        <f t="shared" si="0"/>
        <v>0</v>
      </c>
      <c r="M100" s="66">
        <f t="shared" si="2"/>
        <v>0</v>
      </c>
      <c r="N100" s="32">
        <f t="shared" si="3"/>
        <v>0</v>
      </c>
      <c r="O100" s="52">
        <f>'Pay App 16'!O100+'Pay App 16'!P100</f>
        <v>0</v>
      </c>
      <c r="P100" s="45"/>
      <c r="Q100" s="66">
        <f>'Pay App 16'!Q100+N100+P100</f>
        <v>0</v>
      </c>
    </row>
    <row r="101" spans="1:17" ht="21" customHeight="1" x14ac:dyDescent="0.2">
      <c r="A101" s="151" t="s">
        <v>156</v>
      </c>
      <c r="B101" s="151"/>
      <c r="C101" s="151" t="s">
        <v>157</v>
      </c>
      <c r="D101" s="152"/>
      <c r="E101" s="52">
        <f>'Pay App 16'!E101</f>
        <v>0</v>
      </c>
      <c r="F101" s="45"/>
      <c r="G101" s="65">
        <f>'Pay App 16'!G101+F101</f>
        <v>0</v>
      </c>
      <c r="H101" s="188">
        <f>'Pay App 16'!K101</f>
        <v>0</v>
      </c>
      <c r="I101" s="189"/>
      <c r="J101" s="55"/>
      <c r="K101" s="33">
        <f t="shared" si="1"/>
        <v>0</v>
      </c>
      <c r="L101" s="68">
        <f t="shared" si="0"/>
        <v>0</v>
      </c>
      <c r="M101" s="66">
        <f t="shared" si="2"/>
        <v>0</v>
      </c>
      <c r="N101" s="32">
        <f t="shared" si="3"/>
        <v>0</v>
      </c>
      <c r="O101" s="52">
        <f>'Pay App 16'!O101+'Pay App 16'!P101</f>
        <v>0</v>
      </c>
      <c r="P101" s="45"/>
      <c r="Q101" s="66">
        <f>'Pay App 16'!Q101+N101+P101</f>
        <v>0</v>
      </c>
    </row>
    <row r="102" spans="1:17" ht="21" customHeight="1" x14ac:dyDescent="0.2">
      <c r="A102" s="151" t="s">
        <v>158</v>
      </c>
      <c r="B102" s="151"/>
      <c r="C102" s="151" t="s">
        <v>159</v>
      </c>
      <c r="D102" s="152"/>
      <c r="E102" s="52">
        <f>'Pay App 16'!E102</f>
        <v>0</v>
      </c>
      <c r="F102" s="45"/>
      <c r="G102" s="65">
        <f>'Pay App 16'!G102+F102</f>
        <v>0</v>
      </c>
      <c r="H102" s="188">
        <f>'Pay App 16'!K102</f>
        <v>0</v>
      </c>
      <c r="I102" s="189"/>
      <c r="J102" s="55"/>
      <c r="K102" s="33">
        <f t="shared" si="1"/>
        <v>0</v>
      </c>
      <c r="L102" s="68">
        <f t="shared" si="0"/>
        <v>0</v>
      </c>
      <c r="M102" s="66">
        <f t="shared" si="2"/>
        <v>0</v>
      </c>
      <c r="N102" s="32">
        <f t="shared" si="3"/>
        <v>0</v>
      </c>
      <c r="O102" s="52">
        <f>'Pay App 16'!O102+'Pay App 16'!P102</f>
        <v>0</v>
      </c>
      <c r="P102" s="45"/>
      <c r="Q102" s="66">
        <f>'Pay App 16'!Q102+N102+P102</f>
        <v>0</v>
      </c>
    </row>
    <row r="103" spans="1:17" ht="21" customHeight="1" x14ac:dyDescent="0.2">
      <c r="A103" s="151" t="s">
        <v>160</v>
      </c>
      <c r="B103" s="151"/>
      <c r="C103" s="151" t="s">
        <v>161</v>
      </c>
      <c r="D103" s="152"/>
      <c r="E103" s="52">
        <f>'Pay App 16'!E103</f>
        <v>0</v>
      </c>
      <c r="F103" s="45"/>
      <c r="G103" s="65">
        <f>'Pay App 16'!G103+F103</f>
        <v>0</v>
      </c>
      <c r="H103" s="188">
        <f>'Pay App 16'!K103</f>
        <v>0</v>
      </c>
      <c r="I103" s="189"/>
      <c r="J103" s="55"/>
      <c r="K103" s="33">
        <f t="shared" si="1"/>
        <v>0</v>
      </c>
      <c r="L103" s="68">
        <f t="shared" si="0"/>
        <v>0</v>
      </c>
      <c r="M103" s="66">
        <f t="shared" si="2"/>
        <v>0</v>
      </c>
      <c r="N103" s="32">
        <f t="shared" si="3"/>
        <v>0</v>
      </c>
      <c r="O103" s="52">
        <f>'Pay App 16'!O103+'Pay App 16'!P103</f>
        <v>0</v>
      </c>
      <c r="P103" s="45"/>
      <c r="Q103" s="66">
        <f>'Pay App 16'!Q103+N103+P103</f>
        <v>0</v>
      </c>
    </row>
    <row r="104" spans="1:17" ht="21" customHeight="1" x14ac:dyDescent="0.2">
      <c r="A104" s="151" t="s">
        <v>162</v>
      </c>
      <c r="B104" s="151"/>
      <c r="C104" s="151" t="s">
        <v>163</v>
      </c>
      <c r="D104" s="152"/>
      <c r="E104" s="52">
        <f>'Pay App 16'!E104</f>
        <v>0</v>
      </c>
      <c r="F104" s="45"/>
      <c r="G104" s="65">
        <f>'Pay App 16'!G104+F104</f>
        <v>0</v>
      </c>
      <c r="H104" s="188">
        <f>'Pay App 16'!K104</f>
        <v>0</v>
      </c>
      <c r="I104" s="189"/>
      <c r="J104" s="55"/>
      <c r="K104" s="33">
        <f t="shared" si="1"/>
        <v>0</v>
      </c>
      <c r="L104" s="68">
        <f t="shared" si="0"/>
        <v>0</v>
      </c>
      <c r="M104" s="66">
        <f t="shared" si="2"/>
        <v>0</v>
      </c>
      <c r="N104" s="32">
        <f t="shared" si="3"/>
        <v>0</v>
      </c>
      <c r="O104" s="52">
        <f>'Pay App 16'!O104+'Pay App 16'!P104</f>
        <v>0</v>
      </c>
      <c r="P104" s="45"/>
      <c r="Q104" s="66">
        <f>'Pay App 16'!Q104+N104+P104</f>
        <v>0</v>
      </c>
    </row>
    <row r="105" spans="1:17" ht="21" customHeight="1" x14ac:dyDescent="0.2">
      <c r="A105" s="151" t="s">
        <v>164</v>
      </c>
      <c r="B105" s="151"/>
      <c r="C105" s="151" t="s">
        <v>165</v>
      </c>
      <c r="D105" s="152"/>
      <c r="E105" s="52">
        <f>'Pay App 16'!E105</f>
        <v>0</v>
      </c>
      <c r="F105" s="45"/>
      <c r="G105" s="65">
        <f>'Pay App 16'!G105+F105</f>
        <v>0</v>
      </c>
      <c r="H105" s="188">
        <f>'Pay App 16'!K105</f>
        <v>0</v>
      </c>
      <c r="I105" s="189"/>
      <c r="J105" s="55"/>
      <c r="K105" s="33">
        <f t="shared" si="1"/>
        <v>0</v>
      </c>
      <c r="L105" s="68">
        <f t="shared" si="0"/>
        <v>0</v>
      </c>
      <c r="M105" s="66">
        <f t="shared" si="2"/>
        <v>0</v>
      </c>
      <c r="N105" s="32">
        <f t="shared" si="3"/>
        <v>0</v>
      </c>
      <c r="O105" s="52">
        <f>'Pay App 16'!O105+'Pay App 16'!P105</f>
        <v>0</v>
      </c>
      <c r="P105" s="45"/>
      <c r="Q105" s="66">
        <f>'Pay App 16'!Q105+N105+P105</f>
        <v>0</v>
      </c>
    </row>
    <row r="106" spans="1:17" ht="21" customHeight="1" x14ac:dyDescent="0.2">
      <c r="A106" s="151" t="s">
        <v>166</v>
      </c>
      <c r="B106" s="151"/>
      <c r="C106" s="151" t="s">
        <v>167</v>
      </c>
      <c r="D106" s="152"/>
      <c r="E106" s="52">
        <f>'Pay App 16'!E106</f>
        <v>0</v>
      </c>
      <c r="F106" s="45"/>
      <c r="G106" s="65">
        <f>'Pay App 16'!G106+F106</f>
        <v>0</v>
      </c>
      <c r="H106" s="188">
        <f>'Pay App 16'!K106</f>
        <v>0</v>
      </c>
      <c r="I106" s="189"/>
      <c r="J106" s="55"/>
      <c r="K106" s="33">
        <f t="shared" si="1"/>
        <v>0</v>
      </c>
      <c r="L106" s="68">
        <f t="shared" si="0"/>
        <v>0</v>
      </c>
      <c r="M106" s="66">
        <f t="shared" si="2"/>
        <v>0</v>
      </c>
      <c r="N106" s="32">
        <f t="shared" si="3"/>
        <v>0</v>
      </c>
      <c r="O106" s="52">
        <f>'Pay App 16'!O106+'Pay App 16'!P106</f>
        <v>0</v>
      </c>
      <c r="P106" s="45"/>
      <c r="Q106" s="66">
        <f>'Pay App 16'!Q106+N106+P106</f>
        <v>0</v>
      </c>
    </row>
    <row r="107" spans="1:17" ht="21" customHeight="1" x14ac:dyDescent="0.2">
      <c r="A107" s="151" t="s">
        <v>168</v>
      </c>
      <c r="B107" s="151"/>
      <c r="C107" s="151" t="s">
        <v>169</v>
      </c>
      <c r="D107" s="152"/>
      <c r="E107" s="52">
        <f>'Pay App 16'!E107</f>
        <v>0</v>
      </c>
      <c r="F107" s="45"/>
      <c r="G107" s="65">
        <f>'Pay App 16'!G107+F107</f>
        <v>0</v>
      </c>
      <c r="H107" s="188">
        <f>'Pay App 16'!K107</f>
        <v>0</v>
      </c>
      <c r="I107" s="189"/>
      <c r="J107" s="55"/>
      <c r="K107" s="33">
        <f t="shared" si="1"/>
        <v>0</v>
      </c>
      <c r="L107" s="68">
        <f t="shared" si="0"/>
        <v>0</v>
      </c>
      <c r="M107" s="66">
        <f t="shared" si="2"/>
        <v>0</v>
      </c>
      <c r="N107" s="32">
        <f t="shared" si="3"/>
        <v>0</v>
      </c>
      <c r="O107" s="52">
        <f>'Pay App 16'!O107+'Pay App 16'!P107</f>
        <v>0</v>
      </c>
      <c r="P107" s="45"/>
      <c r="Q107" s="66">
        <f>'Pay App 16'!Q107+N107+P107</f>
        <v>0</v>
      </c>
    </row>
    <row r="108" spans="1:17" ht="21" customHeight="1" x14ac:dyDescent="0.2">
      <c r="A108" s="151" t="s">
        <v>170</v>
      </c>
      <c r="B108" s="151"/>
      <c r="C108" s="151" t="s">
        <v>171</v>
      </c>
      <c r="D108" s="152"/>
      <c r="E108" s="52">
        <f>'Pay App 16'!E108</f>
        <v>0</v>
      </c>
      <c r="F108" s="45"/>
      <c r="G108" s="65">
        <f>'Pay App 16'!G108+F108</f>
        <v>0</v>
      </c>
      <c r="H108" s="188">
        <f>'Pay App 16'!K108</f>
        <v>0</v>
      </c>
      <c r="I108" s="189"/>
      <c r="J108" s="55"/>
      <c r="K108" s="33">
        <f t="shared" si="1"/>
        <v>0</v>
      </c>
      <c r="L108" s="68">
        <f t="shared" si="0"/>
        <v>0</v>
      </c>
      <c r="M108" s="66">
        <f t="shared" si="2"/>
        <v>0</v>
      </c>
      <c r="N108" s="32">
        <f t="shared" si="3"/>
        <v>0</v>
      </c>
      <c r="O108" s="52">
        <f>'Pay App 16'!O108+'Pay App 16'!P108</f>
        <v>0</v>
      </c>
      <c r="P108" s="45"/>
      <c r="Q108" s="66">
        <f>'Pay App 16'!Q108+N108+P108</f>
        <v>0</v>
      </c>
    </row>
    <row r="109" spans="1:17" ht="21" customHeight="1" x14ac:dyDescent="0.2">
      <c r="A109" s="151" t="s">
        <v>172</v>
      </c>
      <c r="B109" s="151"/>
      <c r="C109" s="151" t="s">
        <v>173</v>
      </c>
      <c r="D109" s="152"/>
      <c r="E109" s="52">
        <f>'Pay App 16'!E109</f>
        <v>0</v>
      </c>
      <c r="F109" s="45"/>
      <c r="G109" s="65">
        <f>'Pay App 16'!G109+F109</f>
        <v>0</v>
      </c>
      <c r="H109" s="188">
        <f>'Pay App 16'!K109</f>
        <v>0</v>
      </c>
      <c r="I109" s="189"/>
      <c r="J109" s="55"/>
      <c r="K109" s="33">
        <f t="shared" si="1"/>
        <v>0</v>
      </c>
      <c r="L109" s="68">
        <f t="shared" si="0"/>
        <v>0</v>
      </c>
      <c r="M109" s="66">
        <f t="shared" si="2"/>
        <v>0</v>
      </c>
      <c r="N109" s="32">
        <f t="shared" si="3"/>
        <v>0</v>
      </c>
      <c r="O109" s="52">
        <f>'Pay App 16'!O109+'Pay App 16'!P109</f>
        <v>0</v>
      </c>
      <c r="P109" s="45"/>
      <c r="Q109" s="66">
        <f>'Pay App 16'!Q109+N109+P109</f>
        <v>0</v>
      </c>
    </row>
    <row r="110" spans="1:17" ht="21" customHeight="1" x14ac:dyDescent="0.2">
      <c r="A110" s="151" t="s">
        <v>174</v>
      </c>
      <c r="B110" s="151"/>
      <c r="C110" s="151" t="s">
        <v>175</v>
      </c>
      <c r="D110" s="152"/>
      <c r="E110" s="52">
        <f>'Pay App 16'!E110</f>
        <v>0</v>
      </c>
      <c r="F110" s="45"/>
      <c r="G110" s="65">
        <f>'Pay App 16'!G110+F110</f>
        <v>0</v>
      </c>
      <c r="H110" s="188">
        <f>'Pay App 16'!K110</f>
        <v>0</v>
      </c>
      <c r="I110" s="189"/>
      <c r="J110" s="55"/>
      <c r="K110" s="33">
        <f t="shared" si="1"/>
        <v>0</v>
      </c>
      <c r="L110" s="68">
        <f t="shared" si="0"/>
        <v>0</v>
      </c>
      <c r="M110" s="66">
        <f t="shared" si="2"/>
        <v>0</v>
      </c>
      <c r="N110" s="32">
        <f t="shared" si="3"/>
        <v>0</v>
      </c>
      <c r="O110" s="52">
        <f>'Pay App 16'!O110+'Pay App 16'!P110</f>
        <v>0</v>
      </c>
      <c r="P110" s="45"/>
      <c r="Q110" s="66">
        <f>'Pay App 16'!Q110+N110+P110</f>
        <v>0</v>
      </c>
    </row>
    <row r="111" spans="1:17" ht="21" customHeight="1" x14ac:dyDescent="0.2">
      <c r="A111" s="151" t="s">
        <v>176</v>
      </c>
      <c r="B111" s="151"/>
      <c r="C111" s="151" t="s">
        <v>177</v>
      </c>
      <c r="D111" s="152"/>
      <c r="E111" s="52">
        <f>'Pay App 16'!E111</f>
        <v>0</v>
      </c>
      <c r="F111" s="45"/>
      <c r="G111" s="65">
        <f>'Pay App 16'!G111+F111</f>
        <v>0</v>
      </c>
      <c r="H111" s="188">
        <f>'Pay App 16'!K111</f>
        <v>0</v>
      </c>
      <c r="I111" s="189"/>
      <c r="J111" s="55"/>
      <c r="K111" s="33">
        <f t="shared" si="1"/>
        <v>0</v>
      </c>
      <c r="L111" s="68">
        <f t="shared" si="0"/>
        <v>0</v>
      </c>
      <c r="M111" s="66">
        <f t="shared" si="2"/>
        <v>0</v>
      </c>
      <c r="N111" s="32">
        <f t="shared" si="3"/>
        <v>0</v>
      </c>
      <c r="O111" s="52">
        <f>'Pay App 16'!O111+'Pay App 16'!P111</f>
        <v>0</v>
      </c>
      <c r="P111" s="45"/>
      <c r="Q111" s="66">
        <f>'Pay App 16'!Q111+N111+P111</f>
        <v>0</v>
      </c>
    </row>
    <row r="112" spans="1:17" ht="21" customHeight="1" x14ac:dyDescent="0.2">
      <c r="A112" s="151" t="s">
        <v>178</v>
      </c>
      <c r="B112" s="151"/>
      <c r="C112" s="151" t="s">
        <v>179</v>
      </c>
      <c r="D112" s="152"/>
      <c r="E112" s="52">
        <f>'Pay App 16'!E112</f>
        <v>0</v>
      </c>
      <c r="F112" s="45"/>
      <c r="G112" s="65">
        <f>'Pay App 16'!G112+F112</f>
        <v>0</v>
      </c>
      <c r="H112" s="188">
        <f>'Pay App 16'!K112</f>
        <v>0</v>
      </c>
      <c r="I112" s="189"/>
      <c r="J112" s="55"/>
      <c r="K112" s="33">
        <f t="shared" si="1"/>
        <v>0</v>
      </c>
      <c r="L112" s="68">
        <f t="shared" si="0"/>
        <v>0</v>
      </c>
      <c r="M112" s="66">
        <f t="shared" si="2"/>
        <v>0</v>
      </c>
      <c r="N112" s="32">
        <f t="shared" si="3"/>
        <v>0</v>
      </c>
      <c r="O112" s="52">
        <f>'Pay App 16'!O112+'Pay App 16'!P112</f>
        <v>0</v>
      </c>
      <c r="P112" s="45"/>
      <c r="Q112" s="66">
        <f>'Pay App 16'!Q112+N112+P112</f>
        <v>0</v>
      </c>
    </row>
    <row r="113" spans="1:17" ht="21" customHeight="1" x14ac:dyDescent="0.2">
      <c r="A113" s="151" t="s">
        <v>180</v>
      </c>
      <c r="B113" s="151"/>
      <c r="C113" s="151" t="s">
        <v>181</v>
      </c>
      <c r="D113" s="152"/>
      <c r="E113" s="52">
        <f>'Pay App 16'!E113</f>
        <v>0</v>
      </c>
      <c r="F113" s="45"/>
      <c r="G113" s="65">
        <f>'Pay App 16'!G113+F113</f>
        <v>0</v>
      </c>
      <c r="H113" s="188">
        <f>'Pay App 16'!K113</f>
        <v>0</v>
      </c>
      <c r="I113" s="189"/>
      <c r="J113" s="55"/>
      <c r="K113" s="33">
        <f t="shared" si="1"/>
        <v>0</v>
      </c>
      <c r="L113" s="68">
        <f t="shared" si="0"/>
        <v>0</v>
      </c>
      <c r="M113" s="66">
        <f t="shared" si="2"/>
        <v>0</v>
      </c>
      <c r="N113" s="32">
        <f t="shared" si="3"/>
        <v>0</v>
      </c>
      <c r="O113" s="52">
        <f>'Pay App 16'!O113+'Pay App 16'!P113</f>
        <v>0</v>
      </c>
      <c r="P113" s="45"/>
      <c r="Q113" s="66">
        <f>'Pay App 16'!Q113+N113+P113</f>
        <v>0</v>
      </c>
    </row>
    <row r="114" spans="1:17" ht="21" customHeight="1" x14ac:dyDescent="0.2">
      <c r="A114" s="153" t="s">
        <v>182</v>
      </c>
      <c r="B114" s="153"/>
      <c r="C114" s="153" t="s">
        <v>183</v>
      </c>
      <c r="D114" s="154"/>
      <c r="E114" s="52">
        <f>'Pay App 16'!E114</f>
        <v>0</v>
      </c>
      <c r="F114" s="45"/>
      <c r="G114" s="65">
        <f>'Pay App 16'!G114+F114</f>
        <v>0</v>
      </c>
      <c r="H114" s="188">
        <f>'Pay App 16'!K114</f>
        <v>0</v>
      </c>
      <c r="I114" s="189"/>
      <c r="J114" s="55"/>
      <c r="K114" s="33">
        <f t="shared" si="1"/>
        <v>0</v>
      </c>
      <c r="L114" s="68">
        <f t="shared" si="0"/>
        <v>0</v>
      </c>
      <c r="M114" s="66">
        <f t="shared" si="2"/>
        <v>0</v>
      </c>
      <c r="N114" s="32">
        <f t="shared" si="3"/>
        <v>0</v>
      </c>
      <c r="O114" s="52">
        <f>'Pay App 16'!O114+'Pay App 16'!P114</f>
        <v>0</v>
      </c>
      <c r="P114" s="45"/>
      <c r="Q114" s="66">
        <f>'Pay App 16'!Q114+N114+P114</f>
        <v>0</v>
      </c>
    </row>
    <row r="115" spans="1:17" ht="21" customHeight="1" x14ac:dyDescent="0.2">
      <c r="A115" s="151" t="s">
        <v>184</v>
      </c>
      <c r="B115" s="151"/>
      <c r="C115" s="151" t="s">
        <v>185</v>
      </c>
      <c r="D115" s="152"/>
      <c r="E115" s="52">
        <f>'Pay App 16'!E115</f>
        <v>0</v>
      </c>
      <c r="F115" s="45"/>
      <c r="G115" s="65">
        <f>'Pay App 16'!G115+F115</f>
        <v>0</v>
      </c>
      <c r="H115" s="188">
        <f>'Pay App 16'!K115</f>
        <v>0</v>
      </c>
      <c r="I115" s="189"/>
      <c r="J115" s="55"/>
      <c r="K115" s="33">
        <f t="shared" si="1"/>
        <v>0</v>
      </c>
      <c r="L115" s="68">
        <f t="shared" si="0"/>
        <v>0</v>
      </c>
      <c r="M115" s="66">
        <f t="shared" si="2"/>
        <v>0</v>
      </c>
      <c r="N115" s="32">
        <f t="shared" si="3"/>
        <v>0</v>
      </c>
      <c r="O115" s="52">
        <f>'Pay App 16'!O115+'Pay App 16'!P115</f>
        <v>0</v>
      </c>
      <c r="P115" s="45"/>
      <c r="Q115" s="66">
        <f>'Pay App 16'!Q115+N115+P115</f>
        <v>0</v>
      </c>
    </row>
    <row r="116" spans="1:17" ht="21" customHeight="1" x14ac:dyDescent="0.2">
      <c r="A116" s="151" t="s">
        <v>186</v>
      </c>
      <c r="B116" s="151"/>
      <c r="C116" s="151" t="s">
        <v>187</v>
      </c>
      <c r="D116" s="152"/>
      <c r="E116" s="52">
        <f>'Pay App 16'!E116</f>
        <v>0</v>
      </c>
      <c r="F116" s="45"/>
      <c r="G116" s="65">
        <f>'Pay App 16'!G116+F116</f>
        <v>0</v>
      </c>
      <c r="H116" s="188">
        <f>'Pay App 16'!K116</f>
        <v>0</v>
      </c>
      <c r="I116" s="189"/>
      <c r="J116" s="55"/>
      <c r="K116" s="33">
        <f t="shared" si="1"/>
        <v>0</v>
      </c>
      <c r="L116" s="68">
        <f t="shared" si="0"/>
        <v>0</v>
      </c>
      <c r="M116" s="66">
        <f t="shared" si="2"/>
        <v>0</v>
      </c>
      <c r="N116" s="32">
        <f t="shared" si="3"/>
        <v>0</v>
      </c>
      <c r="O116" s="52">
        <f>'Pay App 16'!O116+'Pay App 16'!P116</f>
        <v>0</v>
      </c>
      <c r="P116" s="45"/>
      <c r="Q116" s="66">
        <f>'Pay App 16'!Q116+N116+P116</f>
        <v>0</v>
      </c>
    </row>
    <row r="117" spans="1:17" ht="21" customHeight="1" x14ac:dyDescent="0.2">
      <c r="A117" s="151" t="s">
        <v>188</v>
      </c>
      <c r="B117" s="151"/>
      <c r="C117" s="151" t="s">
        <v>581</v>
      </c>
      <c r="D117" s="152"/>
      <c r="E117" s="52">
        <f>'Pay App 16'!E117</f>
        <v>0</v>
      </c>
      <c r="F117" s="45"/>
      <c r="G117" s="65">
        <f>'Pay App 16'!G117+F117</f>
        <v>0</v>
      </c>
      <c r="H117" s="188">
        <f>'Pay App 16'!K117</f>
        <v>0</v>
      </c>
      <c r="I117" s="189"/>
      <c r="J117" s="55"/>
      <c r="K117" s="33">
        <f t="shared" si="1"/>
        <v>0</v>
      </c>
      <c r="L117" s="68">
        <f t="shared" si="0"/>
        <v>0</v>
      </c>
      <c r="M117" s="66">
        <f t="shared" si="2"/>
        <v>0</v>
      </c>
      <c r="N117" s="32">
        <f t="shared" si="3"/>
        <v>0</v>
      </c>
      <c r="O117" s="52">
        <f>'Pay App 16'!O117+'Pay App 16'!P117</f>
        <v>0</v>
      </c>
      <c r="P117" s="45"/>
      <c r="Q117" s="66">
        <f>'Pay App 16'!Q117+N117+P117</f>
        <v>0</v>
      </c>
    </row>
    <row r="118" spans="1:17" ht="21" customHeight="1" x14ac:dyDescent="0.2">
      <c r="A118" s="153" t="s">
        <v>190</v>
      </c>
      <c r="B118" s="153"/>
      <c r="C118" s="142" t="s">
        <v>191</v>
      </c>
      <c r="D118" s="156"/>
      <c r="E118" s="52">
        <f>'Pay App 16'!E118</f>
        <v>0</v>
      </c>
      <c r="F118" s="45"/>
      <c r="G118" s="65">
        <f>'Pay App 16'!G118+F118</f>
        <v>0</v>
      </c>
      <c r="H118" s="188">
        <f>'Pay App 16'!K118</f>
        <v>0</v>
      </c>
      <c r="I118" s="189"/>
      <c r="J118" s="55"/>
      <c r="K118" s="33">
        <f t="shared" si="1"/>
        <v>0</v>
      </c>
      <c r="L118" s="68">
        <f t="shared" si="0"/>
        <v>0</v>
      </c>
      <c r="M118" s="66">
        <f t="shared" si="2"/>
        <v>0</v>
      </c>
      <c r="N118" s="32">
        <f t="shared" si="3"/>
        <v>0</v>
      </c>
      <c r="O118" s="52">
        <f>'Pay App 16'!O118+'Pay App 16'!P118</f>
        <v>0</v>
      </c>
      <c r="P118" s="45"/>
      <c r="Q118" s="66">
        <f>'Pay App 16'!Q118+N118+P118</f>
        <v>0</v>
      </c>
    </row>
    <row r="119" spans="1:17" ht="21" customHeight="1" x14ac:dyDescent="0.2">
      <c r="A119" s="151" t="s">
        <v>192</v>
      </c>
      <c r="B119" s="151"/>
      <c r="C119" s="151" t="s">
        <v>193</v>
      </c>
      <c r="D119" s="152"/>
      <c r="E119" s="52">
        <f>'Pay App 16'!E119</f>
        <v>0</v>
      </c>
      <c r="F119" s="45"/>
      <c r="G119" s="65">
        <f>'Pay App 16'!G119+F119</f>
        <v>0</v>
      </c>
      <c r="H119" s="188">
        <f>'Pay App 16'!K119</f>
        <v>0</v>
      </c>
      <c r="I119" s="189"/>
      <c r="J119" s="55"/>
      <c r="K119" s="33">
        <f t="shared" si="1"/>
        <v>0</v>
      </c>
      <c r="L119" s="68">
        <f t="shared" si="0"/>
        <v>0</v>
      </c>
      <c r="M119" s="66">
        <f t="shared" si="2"/>
        <v>0</v>
      </c>
      <c r="N119" s="32">
        <f t="shared" si="3"/>
        <v>0</v>
      </c>
      <c r="O119" s="52">
        <f>'Pay App 16'!O119+'Pay App 16'!P119</f>
        <v>0</v>
      </c>
      <c r="P119" s="45"/>
      <c r="Q119" s="66">
        <f>'Pay App 16'!Q119+N119+P119</f>
        <v>0</v>
      </c>
    </row>
    <row r="120" spans="1:17" ht="21" customHeight="1" x14ac:dyDescent="0.2">
      <c r="A120" s="151" t="s">
        <v>194</v>
      </c>
      <c r="B120" s="151"/>
      <c r="C120" s="150" t="s">
        <v>195</v>
      </c>
      <c r="D120" s="157"/>
      <c r="E120" s="52">
        <f>'Pay App 16'!E120</f>
        <v>0</v>
      </c>
      <c r="F120" s="45"/>
      <c r="G120" s="65">
        <f>'Pay App 16'!G120+F120</f>
        <v>0</v>
      </c>
      <c r="H120" s="188">
        <f>'Pay App 16'!K120</f>
        <v>0</v>
      </c>
      <c r="I120" s="189"/>
      <c r="J120" s="55"/>
      <c r="K120" s="33">
        <f t="shared" si="1"/>
        <v>0</v>
      </c>
      <c r="L120" s="68">
        <f t="shared" si="0"/>
        <v>0</v>
      </c>
      <c r="M120" s="66">
        <f t="shared" si="2"/>
        <v>0</v>
      </c>
      <c r="N120" s="32">
        <f t="shared" si="3"/>
        <v>0</v>
      </c>
      <c r="O120" s="52">
        <f>'Pay App 16'!O120+'Pay App 16'!P120</f>
        <v>0</v>
      </c>
      <c r="P120" s="45"/>
      <c r="Q120" s="66">
        <f>'Pay App 16'!Q120+N120+P120</f>
        <v>0</v>
      </c>
    </row>
    <row r="121" spans="1:17" ht="21" customHeight="1" x14ac:dyDescent="0.2">
      <c r="A121" s="151" t="s">
        <v>196</v>
      </c>
      <c r="B121" s="151"/>
      <c r="C121" s="151" t="s">
        <v>197</v>
      </c>
      <c r="D121" s="152"/>
      <c r="E121" s="52">
        <f>'Pay App 16'!E121</f>
        <v>0</v>
      </c>
      <c r="F121" s="45"/>
      <c r="G121" s="65">
        <f>'Pay App 16'!G121+F121</f>
        <v>0</v>
      </c>
      <c r="H121" s="188">
        <f>'Pay App 16'!K121</f>
        <v>0</v>
      </c>
      <c r="I121" s="189"/>
      <c r="J121" s="55"/>
      <c r="K121" s="33">
        <f t="shared" si="1"/>
        <v>0</v>
      </c>
      <c r="L121" s="68">
        <f t="shared" si="0"/>
        <v>0</v>
      </c>
      <c r="M121" s="66">
        <f t="shared" si="2"/>
        <v>0</v>
      </c>
      <c r="N121" s="32">
        <f t="shared" si="3"/>
        <v>0</v>
      </c>
      <c r="O121" s="52">
        <f>'Pay App 16'!O121+'Pay App 16'!P121</f>
        <v>0</v>
      </c>
      <c r="P121" s="45"/>
      <c r="Q121" s="66">
        <f>'Pay App 16'!Q121+N121+P121</f>
        <v>0</v>
      </c>
    </row>
    <row r="122" spans="1:17" ht="21" customHeight="1" x14ac:dyDescent="0.2">
      <c r="A122" s="151" t="s">
        <v>198</v>
      </c>
      <c r="B122" s="151"/>
      <c r="C122" s="151" t="s">
        <v>199</v>
      </c>
      <c r="D122" s="152"/>
      <c r="E122" s="52">
        <f>'Pay App 16'!E122</f>
        <v>0</v>
      </c>
      <c r="F122" s="45"/>
      <c r="G122" s="65">
        <f>'Pay App 16'!G122+F122</f>
        <v>0</v>
      </c>
      <c r="H122" s="188">
        <f>'Pay App 16'!K122</f>
        <v>0</v>
      </c>
      <c r="I122" s="189"/>
      <c r="J122" s="55"/>
      <c r="K122" s="33">
        <f t="shared" si="1"/>
        <v>0</v>
      </c>
      <c r="L122" s="68">
        <f t="shared" si="0"/>
        <v>0</v>
      </c>
      <c r="M122" s="66">
        <f t="shared" si="2"/>
        <v>0</v>
      </c>
      <c r="N122" s="32">
        <f t="shared" si="3"/>
        <v>0</v>
      </c>
      <c r="O122" s="52">
        <f>'Pay App 16'!O122+'Pay App 16'!P122</f>
        <v>0</v>
      </c>
      <c r="P122" s="45"/>
      <c r="Q122" s="66">
        <f>'Pay App 16'!Q122+N122+P122</f>
        <v>0</v>
      </c>
    </row>
    <row r="123" spans="1:17" ht="21" customHeight="1" x14ac:dyDescent="0.2">
      <c r="A123" s="151" t="s">
        <v>200</v>
      </c>
      <c r="B123" s="151"/>
      <c r="C123" s="151" t="s">
        <v>201</v>
      </c>
      <c r="D123" s="152"/>
      <c r="E123" s="52">
        <f>'Pay App 16'!E123</f>
        <v>0</v>
      </c>
      <c r="F123" s="45"/>
      <c r="G123" s="65">
        <f>'Pay App 16'!G123+F123</f>
        <v>0</v>
      </c>
      <c r="H123" s="188">
        <f>'Pay App 16'!K123</f>
        <v>0</v>
      </c>
      <c r="I123" s="189"/>
      <c r="J123" s="55"/>
      <c r="K123" s="33">
        <f t="shared" si="1"/>
        <v>0</v>
      </c>
      <c r="L123" s="68">
        <f t="shared" si="0"/>
        <v>0</v>
      </c>
      <c r="M123" s="66">
        <f t="shared" si="2"/>
        <v>0</v>
      </c>
      <c r="N123" s="32">
        <f t="shared" si="3"/>
        <v>0</v>
      </c>
      <c r="O123" s="52">
        <f>'Pay App 16'!O123+'Pay App 16'!P123</f>
        <v>0</v>
      </c>
      <c r="P123" s="45"/>
      <c r="Q123" s="66">
        <f>'Pay App 16'!Q123+N123+P123</f>
        <v>0</v>
      </c>
    </row>
    <row r="124" spans="1:17" ht="21" customHeight="1" x14ac:dyDescent="0.2">
      <c r="A124" s="153" t="s">
        <v>202</v>
      </c>
      <c r="B124" s="153"/>
      <c r="C124" s="154" t="s">
        <v>203</v>
      </c>
      <c r="D124" s="155"/>
      <c r="E124" s="52">
        <f>'Pay App 16'!E124</f>
        <v>0</v>
      </c>
      <c r="F124" s="45"/>
      <c r="G124" s="65">
        <f>'Pay App 16'!G124+F124</f>
        <v>0</v>
      </c>
      <c r="H124" s="188">
        <f>'Pay App 16'!K124</f>
        <v>0</v>
      </c>
      <c r="I124" s="189"/>
      <c r="J124" s="55"/>
      <c r="K124" s="33">
        <f t="shared" si="1"/>
        <v>0</v>
      </c>
      <c r="L124" s="68">
        <f t="shared" si="0"/>
        <v>0</v>
      </c>
      <c r="M124" s="66">
        <f t="shared" si="2"/>
        <v>0</v>
      </c>
      <c r="N124" s="32">
        <f t="shared" si="3"/>
        <v>0</v>
      </c>
      <c r="O124" s="52">
        <f>'Pay App 16'!O124+'Pay App 16'!P124</f>
        <v>0</v>
      </c>
      <c r="P124" s="45"/>
      <c r="Q124" s="66">
        <f>'Pay App 16'!Q124+N124+P124</f>
        <v>0</v>
      </c>
    </row>
    <row r="125" spans="1:17" ht="21" customHeight="1" x14ac:dyDescent="0.2">
      <c r="A125" s="151" t="s">
        <v>204</v>
      </c>
      <c r="B125" s="151"/>
      <c r="C125" s="151" t="s">
        <v>205</v>
      </c>
      <c r="D125" s="152"/>
      <c r="E125" s="52">
        <f>'Pay App 16'!E125</f>
        <v>0</v>
      </c>
      <c r="F125" s="45"/>
      <c r="G125" s="65">
        <f>'Pay App 16'!G125+F125</f>
        <v>0</v>
      </c>
      <c r="H125" s="188">
        <f>'Pay App 16'!K125</f>
        <v>0</v>
      </c>
      <c r="I125" s="189"/>
      <c r="J125" s="55"/>
      <c r="K125" s="33">
        <f t="shared" si="1"/>
        <v>0</v>
      </c>
      <c r="L125" s="68">
        <f t="shared" si="0"/>
        <v>0</v>
      </c>
      <c r="M125" s="66">
        <f t="shared" si="2"/>
        <v>0</v>
      </c>
      <c r="N125" s="32">
        <f t="shared" si="3"/>
        <v>0</v>
      </c>
      <c r="O125" s="52">
        <f>'Pay App 16'!O125+'Pay App 16'!P125</f>
        <v>0</v>
      </c>
      <c r="P125" s="45"/>
      <c r="Q125" s="66">
        <f>'Pay App 16'!Q125+N125+P125</f>
        <v>0</v>
      </c>
    </row>
    <row r="126" spans="1:17" ht="21" customHeight="1" x14ac:dyDescent="0.2">
      <c r="A126" s="151" t="s">
        <v>206</v>
      </c>
      <c r="B126" s="151"/>
      <c r="C126" s="151" t="s">
        <v>207</v>
      </c>
      <c r="D126" s="152"/>
      <c r="E126" s="52">
        <f>'Pay App 16'!E126</f>
        <v>0</v>
      </c>
      <c r="F126" s="45"/>
      <c r="G126" s="65">
        <f>'Pay App 16'!G126+F126</f>
        <v>0</v>
      </c>
      <c r="H126" s="188">
        <f>'Pay App 16'!K126</f>
        <v>0</v>
      </c>
      <c r="I126" s="189"/>
      <c r="J126" s="55"/>
      <c r="K126" s="33">
        <f t="shared" si="1"/>
        <v>0</v>
      </c>
      <c r="L126" s="68">
        <f t="shared" si="0"/>
        <v>0</v>
      </c>
      <c r="M126" s="66">
        <f t="shared" si="2"/>
        <v>0</v>
      </c>
      <c r="N126" s="32">
        <f t="shared" si="3"/>
        <v>0</v>
      </c>
      <c r="O126" s="52">
        <f>'Pay App 16'!O126+'Pay App 16'!P126</f>
        <v>0</v>
      </c>
      <c r="P126" s="45"/>
      <c r="Q126" s="66">
        <f>'Pay App 16'!Q126+N126+P126</f>
        <v>0</v>
      </c>
    </row>
    <row r="127" spans="1:17" ht="21" customHeight="1" x14ac:dyDescent="0.2">
      <c r="A127" s="151" t="s">
        <v>208</v>
      </c>
      <c r="B127" s="151"/>
      <c r="C127" s="151" t="s">
        <v>209</v>
      </c>
      <c r="D127" s="152"/>
      <c r="E127" s="52">
        <f>'Pay App 16'!E127</f>
        <v>0</v>
      </c>
      <c r="F127" s="45"/>
      <c r="G127" s="65">
        <f>'Pay App 16'!G127+F127</f>
        <v>0</v>
      </c>
      <c r="H127" s="188">
        <f>'Pay App 16'!K127</f>
        <v>0</v>
      </c>
      <c r="I127" s="189"/>
      <c r="J127" s="55"/>
      <c r="K127" s="33">
        <f t="shared" si="1"/>
        <v>0</v>
      </c>
      <c r="L127" s="68">
        <f t="shared" si="0"/>
        <v>0</v>
      </c>
      <c r="M127" s="66">
        <f t="shared" si="2"/>
        <v>0</v>
      </c>
      <c r="N127" s="32">
        <f t="shared" si="3"/>
        <v>0</v>
      </c>
      <c r="O127" s="52">
        <f>'Pay App 16'!O127+'Pay App 16'!P127</f>
        <v>0</v>
      </c>
      <c r="P127" s="45"/>
      <c r="Q127" s="66">
        <f>'Pay App 16'!Q127+N127+P127</f>
        <v>0</v>
      </c>
    </row>
    <row r="128" spans="1:17" ht="21" customHeight="1" x14ac:dyDescent="0.2">
      <c r="A128" s="153" t="s">
        <v>210</v>
      </c>
      <c r="B128" s="153"/>
      <c r="C128" s="153" t="s">
        <v>211</v>
      </c>
      <c r="D128" s="154"/>
      <c r="E128" s="52">
        <f>'Pay App 16'!E128</f>
        <v>0</v>
      </c>
      <c r="F128" s="45"/>
      <c r="G128" s="65">
        <f>'Pay App 16'!G128+F128</f>
        <v>0</v>
      </c>
      <c r="H128" s="188">
        <f>'Pay App 16'!K128</f>
        <v>0</v>
      </c>
      <c r="I128" s="189"/>
      <c r="J128" s="55"/>
      <c r="K128" s="33">
        <f t="shared" si="1"/>
        <v>0</v>
      </c>
      <c r="L128" s="68">
        <f t="shared" si="0"/>
        <v>0</v>
      </c>
      <c r="M128" s="66">
        <f t="shared" si="2"/>
        <v>0</v>
      </c>
      <c r="N128" s="32">
        <f t="shared" si="3"/>
        <v>0</v>
      </c>
      <c r="O128" s="52">
        <f>'Pay App 16'!O128+'Pay App 16'!P128</f>
        <v>0</v>
      </c>
      <c r="P128" s="45"/>
      <c r="Q128" s="66">
        <f>'Pay App 16'!Q128+N128+P128</f>
        <v>0</v>
      </c>
    </row>
    <row r="129" spans="1:17" ht="21" customHeight="1" x14ac:dyDescent="0.2">
      <c r="A129" s="151" t="s">
        <v>212</v>
      </c>
      <c r="B129" s="151"/>
      <c r="C129" s="151" t="s">
        <v>213</v>
      </c>
      <c r="D129" s="152"/>
      <c r="E129" s="52">
        <f>'Pay App 16'!E129</f>
        <v>0</v>
      </c>
      <c r="F129" s="45"/>
      <c r="G129" s="65">
        <f>'Pay App 16'!G129+F129</f>
        <v>0</v>
      </c>
      <c r="H129" s="188">
        <f>'Pay App 16'!K129</f>
        <v>0</v>
      </c>
      <c r="I129" s="189"/>
      <c r="J129" s="55"/>
      <c r="K129" s="33">
        <f t="shared" si="1"/>
        <v>0</v>
      </c>
      <c r="L129" s="68">
        <f t="shared" si="0"/>
        <v>0</v>
      </c>
      <c r="M129" s="66">
        <f t="shared" si="2"/>
        <v>0</v>
      </c>
      <c r="N129" s="32">
        <f t="shared" si="3"/>
        <v>0</v>
      </c>
      <c r="O129" s="52">
        <f>'Pay App 16'!O129+'Pay App 16'!P129</f>
        <v>0</v>
      </c>
      <c r="P129" s="45"/>
      <c r="Q129" s="66">
        <f>'Pay App 16'!Q129+N129+P129</f>
        <v>0</v>
      </c>
    </row>
    <row r="130" spans="1:17" ht="21" customHeight="1" x14ac:dyDescent="0.2">
      <c r="A130" s="151" t="s">
        <v>214</v>
      </c>
      <c r="B130" s="151"/>
      <c r="C130" s="151" t="s">
        <v>215</v>
      </c>
      <c r="D130" s="152"/>
      <c r="E130" s="52">
        <f>'Pay App 16'!E130</f>
        <v>0</v>
      </c>
      <c r="F130" s="45"/>
      <c r="G130" s="65">
        <f>'Pay App 16'!G130+F130</f>
        <v>0</v>
      </c>
      <c r="H130" s="188">
        <f>'Pay App 16'!K130</f>
        <v>0</v>
      </c>
      <c r="I130" s="189"/>
      <c r="J130" s="55"/>
      <c r="K130" s="33">
        <f t="shared" si="1"/>
        <v>0</v>
      </c>
      <c r="L130" s="68">
        <f t="shared" si="0"/>
        <v>0</v>
      </c>
      <c r="M130" s="66">
        <f t="shared" si="2"/>
        <v>0</v>
      </c>
      <c r="N130" s="32">
        <f t="shared" si="3"/>
        <v>0</v>
      </c>
      <c r="O130" s="52">
        <f>'Pay App 16'!O130+'Pay App 16'!P130</f>
        <v>0</v>
      </c>
      <c r="P130" s="45"/>
      <c r="Q130" s="66">
        <f>'Pay App 16'!Q130+N130+P130</f>
        <v>0</v>
      </c>
    </row>
    <row r="131" spans="1:17" ht="21" customHeight="1" x14ac:dyDescent="0.2">
      <c r="A131" s="151" t="s">
        <v>216</v>
      </c>
      <c r="B131" s="151"/>
      <c r="C131" s="151" t="s">
        <v>217</v>
      </c>
      <c r="D131" s="152"/>
      <c r="E131" s="52">
        <f>'Pay App 16'!E131</f>
        <v>0</v>
      </c>
      <c r="F131" s="45"/>
      <c r="G131" s="65">
        <f>'Pay App 16'!G131+F131</f>
        <v>0</v>
      </c>
      <c r="H131" s="188">
        <f>'Pay App 16'!K131</f>
        <v>0</v>
      </c>
      <c r="I131" s="189"/>
      <c r="J131" s="55"/>
      <c r="K131" s="33">
        <f t="shared" si="1"/>
        <v>0</v>
      </c>
      <c r="L131" s="68">
        <f t="shared" si="0"/>
        <v>0</v>
      </c>
      <c r="M131" s="66">
        <f t="shared" si="2"/>
        <v>0</v>
      </c>
      <c r="N131" s="32">
        <f t="shared" si="3"/>
        <v>0</v>
      </c>
      <c r="O131" s="52">
        <f>'Pay App 16'!O131+'Pay App 16'!P131</f>
        <v>0</v>
      </c>
      <c r="P131" s="45"/>
      <c r="Q131" s="66">
        <f>'Pay App 16'!Q131+N131+P131</f>
        <v>0</v>
      </c>
    </row>
    <row r="132" spans="1:17" ht="21" customHeight="1" x14ac:dyDescent="0.2">
      <c r="A132" s="151" t="s">
        <v>218</v>
      </c>
      <c r="B132" s="151"/>
      <c r="C132" s="151" t="s">
        <v>219</v>
      </c>
      <c r="D132" s="152"/>
      <c r="E132" s="52">
        <f>'Pay App 16'!E132</f>
        <v>0</v>
      </c>
      <c r="F132" s="45"/>
      <c r="G132" s="65">
        <f>'Pay App 16'!G132+F132</f>
        <v>0</v>
      </c>
      <c r="H132" s="188">
        <f>'Pay App 16'!K132</f>
        <v>0</v>
      </c>
      <c r="I132" s="189"/>
      <c r="J132" s="55"/>
      <c r="K132" s="33">
        <f t="shared" si="1"/>
        <v>0</v>
      </c>
      <c r="L132" s="68">
        <f t="shared" si="0"/>
        <v>0</v>
      </c>
      <c r="M132" s="66">
        <f t="shared" si="2"/>
        <v>0</v>
      </c>
      <c r="N132" s="32">
        <f t="shared" si="3"/>
        <v>0</v>
      </c>
      <c r="O132" s="52">
        <f>'Pay App 16'!O132+'Pay App 16'!P132</f>
        <v>0</v>
      </c>
      <c r="P132" s="45"/>
      <c r="Q132" s="66">
        <f>'Pay App 16'!Q132+N132+P132</f>
        <v>0</v>
      </c>
    </row>
    <row r="133" spans="1:17" ht="21" customHeight="1" x14ac:dyDescent="0.2">
      <c r="A133" s="151" t="s">
        <v>220</v>
      </c>
      <c r="B133" s="151"/>
      <c r="C133" s="151" t="s">
        <v>221</v>
      </c>
      <c r="D133" s="152"/>
      <c r="E133" s="52">
        <f>'Pay App 16'!E133</f>
        <v>0</v>
      </c>
      <c r="F133" s="45"/>
      <c r="G133" s="65">
        <f>'Pay App 16'!G133+F133</f>
        <v>0</v>
      </c>
      <c r="H133" s="188">
        <f>'Pay App 16'!K133</f>
        <v>0</v>
      </c>
      <c r="I133" s="189"/>
      <c r="J133" s="55"/>
      <c r="K133" s="33">
        <f t="shared" si="1"/>
        <v>0</v>
      </c>
      <c r="L133" s="68">
        <f t="shared" si="0"/>
        <v>0</v>
      </c>
      <c r="M133" s="66">
        <f t="shared" si="2"/>
        <v>0</v>
      </c>
      <c r="N133" s="32">
        <f t="shared" si="3"/>
        <v>0</v>
      </c>
      <c r="O133" s="52">
        <f>'Pay App 16'!O133+'Pay App 16'!P133</f>
        <v>0</v>
      </c>
      <c r="P133" s="45"/>
      <c r="Q133" s="66">
        <f>'Pay App 16'!Q133+N133+P133</f>
        <v>0</v>
      </c>
    </row>
    <row r="134" spans="1:17" ht="21" customHeight="1" x14ac:dyDescent="0.2">
      <c r="A134" s="151" t="s">
        <v>222</v>
      </c>
      <c r="B134" s="151"/>
      <c r="C134" s="151" t="s">
        <v>223</v>
      </c>
      <c r="D134" s="152"/>
      <c r="E134" s="52">
        <f>'Pay App 16'!E134</f>
        <v>0</v>
      </c>
      <c r="F134" s="45"/>
      <c r="G134" s="65">
        <f>'Pay App 16'!G134+F134</f>
        <v>0</v>
      </c>
      <c r="H134" s="188">
        <f>'Pay App 16'!K134</f>
        <v>0</v>
      </c>
      <c r="I134" s="189"/>
      <c r="J134" s="55"/>
      <c r="K134" s="33">
        <f t="shared" si="1"/>
        <v>0</v>
      </c>
      <c r="L134" s="68">
        <f t="shared" si="0"/>
        <v>0</v>
      </c>
      <c r="M134" s="66">
        <f t="shared" si="2"/>
        <v>0</v>
      </c>
      <c r="N134" s="32">
        <f t="shared" si="3"/>
        <v>0</v>
      </c>
      <c r="O134" s="52">
        <f>'Pay App 16'!O134+'Pay App 16'!P134</f>
        <v>0</v>
      </c>
      <c r="P134" s="45"/>
      <c r="Q134" s="66">
        <f>'Pay App 16'!Q134+N134+P134</f>
        <v>0</v>
      </c>
    </row>
    <row r="135" spans="1:17" ht="21" customHeight="1" x14ac:dyDescent="0.2">
      <c r="A135" s="153" t="s">
        <v>224</v>
      </c>
      <c r="B135" s="153"/>
      <c r="C135" s="153" t="s">
        <v>225</v>
      </c>
      <c r="D135" s="154"/>
      <c r="E135" s="52">
        <f>'Pay App 16'!E135</f>
        <v>0</v>
      </c>
      <c r="F135" s="45"/>
      <c r="G135" s="65">
        <f>'Pay App 16'!G135+F135</f>
        <v>0</v>
      </c>
      <c r="H135" s="188">
        <f>'Pay App 16'!K135</f>
        <v>0</v>
      </c>
      <c r="I135" s="189"/>
      <c r="J135" s="55"/>
      <c r="K135" s="33">
        <f t="shared" si="1"/>
        <v>0</v>
      </c>
      <c r="L135" s="68">
        <f t="shared" si="0"/>
        <v>0</v>
      </c>
      <c r="M135" s="66">
        <f t="shared" si="2"/>
        <v>0</v>
      </c>
      <c r="N135" s="32">
        <f t="shared" si="3"/>
        <v>0</v>
      </c>
      <c r="O135" s="52">
        <f>'Pay App 16'!O135+'Pay App 16'!P135</f>
        <v>0</v>
      </c>
      <c r="P135" s="45"/>
      <c r="Q135" s="66">
        <f>'Pay App 16'!Q135+N135+P135</f>
        <v>0</v>
      </c>
    </row>
    <row r="136" spans="1:17" ht="21" customHeight="1" x14ac:dyDescent="0.2">
      <c r="A136" s="151" t="s">
        <v>226</v>
      </c>
      <c r="B136" s="151"/>
      <c r="C136" s="151" t="s">
        <v>227</v>
      </c>
      <c r="D136" s="152"/>
      <c r="E136" s="52">
        <f>'Pay App 16'!E136</f>
        <v>0</v>
      </c>
      <c r="F136" s="45"/>
      <c r="G136" s="65">
        <f>'Pay App 16'!G136+F136</f>
        <v>0</v>
      </c>
      <c r="H136" s="188">
        <f>'Pay App 16'!K136</f>
        <v>0</v>
      </c>
      <c r="I136" s="189"/>
      <c r="J136" s="55"/>
      <c r="K136" s="33">
        <f t="shared" si="1"/>
        <v>0</v>
      </c>
      <c r="L136" s="68">
        <f t="shared" si="0"/>
        <v>0</v>
      </c>
      <c r="M136" s="66">
        <f t="shared" si="2"/>
        <v>0</v>
      </c>
      <c r="N136" s="32">
        <f t="shared" si="3"/>
        <v>0</v>
      </c>
      <c r="O136" s="52">
        <f>'Pay App 16'!O136+'Pay App 16'!P136</f>
        <v>0</v>
      </c>
      <c r="P136" s="45"/>
      <c r="Q136" s="66">
        <f>'Pay App 16'!Q136+N136+P136</f>
        <v>0</v>
      </c>
    </row>
    <row r="137" spans="1:17" ht="21" customHeight="1" x14ac:dyDescent="0.2">
      <c r="A137" s="151" t="s">
        <v>228</v>
      </c>
      <c r="B137" s="151"/>
      <c r="C137" s="151" t="s">
        <v>229</v>
      </c>
      <c r="D137" s="152"/>
      <c r="E137" s="52">
        <f>'Pay App 16'!E137</f>
        <v>0</v>
      </c>
      <c r="F137" s="45"/>
      <c r="G137" s="65">
        <f>'Pay App 16'!G137+F137</f>
        <v>0</v>
      </c>
      <c r="H137" s="188">
        <f>'Pay App 16'!K137</f>
        <v>0</v>
      </c>
      <c r="I137" s="189"/>
      <c r="J137" s="55"/>
      <c r="K137" s="33">
        <f t="shared" si="1"/>
        <v>0</v>
      </c>
      <c r="L137" s="68">
        <f t="shared" si="0"/>
        <v>0</v>
      </c>
      <c r="M137" s="66">
        <f t="shared" si="2"/>
        <v>0</v>
      </c>
      <c r="N137" s="32">
        <f t="shared" si="3"/>
        <v>0</v>
      </c>
      <c r="O137" s="52">
        <f>'Pay App 16'!O137+'Pay App 16'!P137</f>
        <v>0</v>
      </c>
      <c r="P137" s="45"/>
      <c r="Q137" s="66">
        <f>'Pay App 16'!Q137+N137+P137</f>
        <v>0</v>
      </c>
    </row>
    <row r="138" spans="1:17" ht="21" customHeight="1" x14ac:dyDescent="0.2">
      <c r="A138" s="151" t="s">
        <v>230</v>
      </c>
      <c r="B138" s="151"/>
      <c r="C138" s="151" t="s">
        <v>231</v>
      </c>
      <c r="D138" s="152"/>
      <c r="E138" s="52">
        <f>'Pay App 16'!E138</f>
        <v>0</v>
      </c>
      <c r="F138" s="45"/>
      <c r="G138" s="65">
        <f>'Pay App 16'!G138+F138</f>
        <v>0</v>
      </c>
      <c r="H138" s="188">
        <f>'Pay App 16'!K138</f>
        <v>0</v>
      </c>
      <c r="I138" s="189"/>
      <c r="J138" s="55"/>
      <c r="K138" s="33">
        <f t="shared" si="1"/>
        <v>0</v>
      </c>
      <c r="L138" s="68">
        <f t="shared" si="0"/>
        <v>0</v>
      </c>
      <c r="M138" s="66">
        <f t="shared" si="2"/>
        <v>0</v>
      </c>
      <c r="N138" s="32">
        <f t="shared" si="3"/>
        <v>0</v>
      </c>
      <c r="O138" s="52">
        <f>'Pay App 16'!O138+'Pay App 16'!P138</f>
        <v>0</v>
      </c>
      <c r="P138" s="45"/>
      <c r="Q138" s="66">
        <f>'Pay App 16'!Q138+N138+P138</f>
        <v>0</v>
      </c>
    </row>
    <row r="139" spans="1:17" ht="21" customHeight="1" x14ac:dyDescent="0.2">
      <c r="A139" s="153" t="s">
        <v>232</v>
      </c>
      <c r="B139" s="153"/>
      <c r="C139" s="153" t="s">
        <v>233</v>
      </c>
      <c r="D139" s="154"/>
      <c r="E139" s="52">
        <f>'Pay App 16'!E139</f>
        <v>0</v>
      </c>
      <c r="F139" s="45"/>
      <c r="G139" s="65">
        <f>'Pay App 16'!G139+F139</f>
        <v>0</v>
      </c>
      <c r="H139" s="188">
        <f>'Pay App 16'!K139</f>
        <v>0</v>
      </c>
      <c r="I139" s="189"/>
      <c r="J139" s="55"/>
      <c r="K139" s="33">
        <f t="shared" si="1"/>
        <v>0</v>
      </c>
      <c r="L139" s="68">
        <f t="shared" si="0"/>
        <v>0</v>
      </c>
      <c r="M139" s="66">
        <f t="shared" si="2"/>
        <v>0</v>
      </c>
      <c r="N139" s="32">
        <f t="shared" si="3"/>
        <v>0</v>
      </c>
      <c r="O139" s="52">
        <f>'Pay App 16'!O139+'Pay App 16'!P139</f>
        <v>0</v>
      </c>
      <c r="P139" s="45"/>
      <c r="Q139" s="66">
        <f>'Pay App 16'!Q139+N139+P139</f>
        <v>0</v>
      </c>
    </row>
    <row r="140" spans="1:17" ht="21" customHeight="1" x14ac:dyDescent="0.2">
      <c r="A140" s="151" t="s">
        <v>234</v>
      </c>
      <c r="B140" s="151"/>
      <c r="C140" s="151" t="s">
        <v>235</v>
      </c>
      <c r="D140" s="152"/>
      <c r="E140" s="52">
        <f>'Pay App 16'!E140</f>
        <v>0</v>
      </c>
      <c r="F140" s="45"/>
      <c r="G140" s="65">
        <f>'Pay App 16'!G140+F140</f>
        <v>0</v>
      </c>
      <c r="H140" s="188">
        <f>'Pay App 16'!K140</f>
        <v>0</v>
      </c>
      <c r="I140" s="189"/>
      <c r="J140" s="55"/>
      <c r="K140" s="33">
        <f t="shared" si="1"/>
        <v>0</v>
      </c>
      <c r="L140" s="68">
        <f t="shared" si="0"/>
        <v>0</v>
      </c>
      <c r="M140" s="66">
        <f t="shared" si="2"/>
        <v>0</v>
      </c>
      <c r="N140" s="32">
        <f t="shared" si="3"/>
        <v>0</v>
      </c>
      <c r="O140" s="52">
        <f>'Pay App 16'!O140+'Pay App 16'!P140</f>
        <v>0</v>
      </c>
      <c r="P140" s="45"/>
      <c r="Q140" s="66">
        <f>'Pay App 16'!Q140+N140+P140</f>
        <v>0</v>
      </c>
    </row>
    <row r="141" spans="1:17" ht="21" customHeight="1" x14ac:dyDescent="0.2">
      <c r="A141" s="151" t="s">
        <v>236</v>
      </c>
      <c r="B141" s="151"/>
      <c r="C141" s="151" t="s">
        <v>237</v>
      </c>
      <c r="D141" s="152"/>
      <c r="E141" s="52">
        <f>'Pay App 16'!E141</f>
        <v>0</v>
      </c>
      <c r="F141" s="45"/>
      <c r="G141" s="65">
        <f>'Pay App 16'!G141+F141</f>
        <v>0</v>
      </c>
      <c r="H141" s="188">
        <f>'Pay App 16'!K141</f>
        <v>0</v>
      </c>
      <c r="I141" s="189"/>
      <c r="J141" s="55"/>
      <c r="K141" s="33">
        <f t="shared" si="1"/>
        <v>0</v>
      </c>
      <c r="L141" s="68">
        <f t="shared" si="0"/>
        <v>0</v>
      </c>
      <c r="M141" s="66">
        <f t="shared" si="2"/>
        <v>0</v>
      </c>
      <c r="N141" s="32">
        <f t="shared" si="3"/>
        <v>0</v>
      </c>
      <c r="O141" s="52">
        <f>'Pay App 16'!O141+'Pay App 16'!P141</f>
        <v>0</v>
      </c>
      <c r="P141" s="45"/>
      <c r="Q141" s="66">
        <f>'Pay App 16'!Q141+N141+P141</f>
        <v>0</v>
      </c>
    </row>
    <row r="142" spans="1:17" ht="21" customHeight="1" x14ac:dyDescent="0.2">
      <c r="A142" s="151" t="s">
        <v>238</v>
      </c>
      <c r="B142" s="151"/>
      <c r="C142" s="151" t="s">
        <v>239</v>
      </c>
      <c r="D142" s="152"/>
      <c r="E142" s="52">
        <f>'Pay App 16'!E142</f>
        <v>0</v>
      </c>
      <c r="F142" s="45"/>
      <c r="G142" s="65">
        <f>'Pay App 16'!G142+F142</f>
        <v>0</v>
      </c>
      <c r="H142" s="188">
        <f>'Pay App 16'!K142</f>
        <v>0</v>
      </c>
      <c r="I142" s="189"/>
      <c r="J142" s="55"/>
      <c r="K142" s="33">
        <f t="shared" si="1"/>
        <v>0</v>
      </c>
      <c r="L142" s="68">
        <f t="shared" si="0"/>
        <v>0</v>
      </c>
      <c r="M142" s="66">
        <f t="shared" si="2"/>
        <v>0</v>
      </c>
      <c r="N142" s="32">
        <f t="shared" si="3"/>
        <v>0</v>
      </c>
      <c r="O142" s="52">
        <f>'Pay App 16'!O142+'Pay App 16'!P142</f>
        <v>0</v>
      </c>
      <c r="P142" s="45"/>
      <c r="Q142" s="66">
        <f>'Pay App 16'!Q142+N142+P142</f>
        <v>0</v>
      </c>
    </row>
    <row r="143" spans="1:17" ht="21" customHeight="1" x14ac:dyDescent="0.2">
      <c r="A143" s="151" t="s">
        <v>240</v>
      </c>
      <c r="B143" s="151"/>
      <c r="C143" s="151" t="s">
        <v>241</v>
      </c>
      <c r="D143" s="152"/>
      <c r="E143" s="52">
        <f>'Pay App 16'!E143</f>
        <v>0</v>
      </c>
      <c r="F143" s="45"/>
      <c r="G143" s="65">
        <f>'Pay App 16'!G143+F143</f>
        <v>0</v>
      </c>
      <c r="H143" s="188">
        <f>'Pay App 16'!K143</f>
        <v>0</v>
      </c>
      <c r="I143" s="189"/>
      <c r="J143" s="55"/>
      <c r="K143" s="33">
        <f t="shared" si="1"/>
        <v>0</v>
      </c>
      <c r="L143" s="68">
        <f t="shared" si="0"/>
        <v>0</v>
      </c>
      <c r="M143" s="66">
        <f t="shared" si="2"/>
        <v>0</v>
      </c>
      <c r="N143" s="32">
        <f t="shared" si="3"/>
        <v>0</v>
      </c>
      <c r="O143" s="52">
        <f>'Pay App 16'!O143+'Pay App 16'!P143</f>
        <v>0</v>
      </c>
      <c r="P143" s="45"/>
      <c r="Q143" s="66">
        <f>'Pay App 16'!Q143+N143+P143</f>
        <v>0</v>
      </c>
    </row>
    <row r="144" spans="1:17" ht="21" customHeight="1" x14ac:dyDescent="0.2">
      <c r="A144" s="151" t="s">
        <v>242</v>
      </c>
      <c r="B144" s="151"/>
      <c r="C144" s="151" t="s">
        <v>243</v>
      </c>
      <c r="D144" s="152"/>
      <c r="E144" s="52">
        <f>'Pay App 16'!E144</f>
        <v>0</v>
      </c>
      <c r="F144" s="45"/>
      <c r="G144" s="65">
        <f>'Pay App 16'!G144+F144</f>
        <v>0</v>
      </c>
      <c r="H144" s="188">
        <f>'Pay App 16'!K144</f>
        <v>0</v>
      </c>
      <c r="I144" s="189"/>
      <c r="J144" s="55"/>
      <c r="K144" s="33">
        <f t="shared" si="1"/>
        <v>0</v>
      </c>
      <c r="L144" s="68">
        <f t="shared" si="0"/>
        <v>0</v>
      </c>
      <c r="M144" s="66">
        <f t="shared" si="2"/>
        <v>0</v>
      </c>
      <c r="N144" s="32">
        <f t="shared" si="3"/>
        <v>0</v>
      </c>
      <c r="O144" s="52">
        <f>'Pay App 16'!O144+'Pay App 16'!P144</f>
        <v>0</v>
      </c>
      <c r="P144" s="45"/>
      <c r="Q144" s="66">
        <f>'Pay App 16'!Q144+N144+P144</f>
        <v>0</v>
      </c>
    </row>
    <row r="145" spans="1:17" ht="21" customHeight="1" x14ac:dyDescent="0.2">
      <c r="A145" s="151" t="s">
        <v>244</v>
      </c>
      <c r="B145" s="151"/>
      <c r="C145" s="151" t="s">
        <v>245</v>
      </c>
      <c r="D145" s="152"/>
      <c r="E145" s="52">
        <f>'Pay App 16'!E145</f>
        <v>0</v>
      </c>
      <c r="F145" s="45"/>
      <c r="G145" s="65">
        <f>'Pay App 16'!G145+F145</f>
        <v>0</v>
      </c>
      <c r="H145" s="188">
        <f>'Pay App 16'!K145</f>
        <v>0</v>
      </c>
      <c r="I145" s="189"/>
      <c r="J145" s="55"/>
      <c r="K145" s="33">
        <f t="shared" si="1"/>
        <v>0</v>
      </c>
      <c r="L145" s="68">
        <f t="shared" si="0"/>
        <v>0</v>
      </c>
      <c r="M145" s="66">
        <f t="shared" si="2"/>
        <v>0</v>
      </c>
      <c r="N145" s="32">
        <f t="shared" si="3"/>
        <v>0</v>
      </c>
      <c r="O145" s="52">
        <f>'Pay App 16'!O145+'Pay App 16'!P145</f>
        <v>0</v>
      </c>
      <c r="P145" s="45"/>
      <c r="Q145" s="66">
        <f>'Pay App 16'!Q145+N145+P145</f>
        <v>0</v>
      </c>
    </row>
    <row r="146" spans="1:17" ht="21" customHeight="1" x14ac:dyDescent="0.2">
      <c r="A146" s="151" t="s">
        <v>246</v>
      </c>
      <c r="B146" s="151"/>
      <c r="C146" s="151" t="s">
        <v>247</v>
      </c>
      <c r="D146" s="152"/>
      <c r="E146" s="52">
        <f>'Pay App 16'!E146</f>
        <v>0</v>
      </c>
      <c r="F146" s="45"/>
      <c r="G146" s="65">
        <f>'Pay App 16'!G146+F146</f>
        <v>0</v>
      </c>
      <c r="H146" s="188">
        <f>'Pay App 16'!K146</f>
        <v>0</v>
      </c>
      <c r="I146" s="189"/>
      <c r="J146" s="55"/>
      <c r="K146" s="33">
        <f t="shared" si="1"/>
        <v>0</v>
      </c>
      <c r="L146" s="68">
        <f t="shared" si="0"/>
        <v>0</v>
      </c>
      <c r="M146" s="66">
        <f t="shared" si="2"/>
        <v>0</v>
      </c>
      <c r="N146" s="32">
        <f t="shared" si="3"/>
        <v>0</v>
      </c>
      <c r="O146" s="52">
        <f>'Pay App 16'!O146+'Pay App 16'!P146</f>
        <v>0</v>
      </c>
      <c r="P146" s="45"/>
      <c r="Q146" s="66">
        <f>'Pay App 16'!Q146+N146+P146</f>
        <v>0</v>
      </c>
    </row>
    <row r="147" spans="1:17" ht="21" customHeight="1" x14ac:dyDescent="0.2">
      <c r="A147" s="151" t="s">
        <v>248</v>
      </c>
      <c r="B147" s="151"/>
      <c r="C147" s="151" t="s">
        <v>249</v>
      </c>
      <c r="D147" s="152"/>
      <c r="E147" s="52">
        <f>'Pay App 16'!E147</f>
        <v>0</v>
      </c>
      <c r="F147" s="45"/>
      <c r="G147" s="65">
        <f>'Pay App 16'!G147+F147</f>
        <v>0</v>
      </c>
      <c r="H147" s="188">
        <f>'Pay App 16'!K147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16'!O147+'Pay App 16'!P147</f>
        <v>0</v>
      </c>
      <c r="P147" s="45"/>
      <c r="Q147" s="66">
        <f>'Pay App 16'!Q147+N147+P147</f>
        <v>0</v>
      </c>
    </row>
    <row r="148" spans="1:17" ht="21" customHeight="1" x14ac:dyDescent="0.2">
      <c r="A148" s="151" t="s">
        <v>250</v>
      </c>
      <c r="B148" s="151"/>
      <c r="C148" s="151" t="s">
        <v>251</v>
      </c>
      <c r="D148" s="152"/>
      <c r="E148" s="52">
        <f>'Pay App 16'!E148</f>
        <v>0</v>
      </c>
      <c r="F148" s="45"/>
      <c r="G148" s="65">
        <f>'Pay App 16'!G148+F148</f>
        <v>0</v>
      </c>
      <c r="H148" s="188">
        <f>'Pay App 16'!K148</f>
        <v>0</v>
      </c>
      <c r="I148" s="189"/>
      <c r="J148" s="55"/>
      <c r="K148" s="33">
        <f t="shared" si="4"/>
        <v>0</v>
      </c>
      <c r="L148" s="68">
        <f t="shared" ref="L148:L211" si="7">IF(ISERROR(K148/G148),0,K148/G148)</f>
        <v>0</v>
      </c>
      <c r="M148" s="66">
        <f t="shared" si="5"/>
        <v>0</v>
      </c>
      <c r="N148" s="32">
        <f t="shared" si="6"/>
        <v>0</v>
      </c>
      <c r="O148" s="52">
        <f>'Pay App 16'!O148+'Pay App 16'!P148</f>
        <v>0</v>
      </c>
      <c r="P148" s="45"/>
      <c r="Q148" s="66">
        <f>'Pay App 16'!Q148+N148+P148</f>
        <v>0</v>
      </c>
    </row>
    <row r="149" spans="1:17" ht="21" customHeight="1" x14ac:dyDescent="0.2">
      <c r="A149" s="153" t="s">
        <v>252</v>
      </c>
      <c r="B149" s="153"/>
      <c r="C149" s="153" t="s">
        <v>253</v>
      </c>
      <c r="D149" s="154"/>
      <c r="E149" s="52">
        <f>'Pay App 16'!E149</f>
        <v>0</v>
      </c>
      <c r="F149" s="45"/>
      <c r="G149" s="65">
        <f>'Pay App 16'!G149+F149</f>
        <v>0</v>
      </c>
      <c r="H149" s="188">
        <f>'Pay App 16'!K149</f>
        <v>0</v>
      </c>
      <c r="I149" s="189"/>
      <c r="J149" s="55"/>
      <c r="K149" s="33">
        <f t="shared" si="4"/>
        <v>0</v>
      </c>
      <c r="L149" s="68">
        <f t="shared" si="7"/>
        <v>0</v>
      </c>
      <c r="M149" s="66">
        <f t="shared" si="5"/>
        <v>0</v>
      </c>
      <c r="N149" s="32">
        <f t="shared" si="6"/>
        <v>0</v>
      </c>
      <c r="O149" s="52">
        <f>'Pay App 16'!O149+'Pay App 16'!P149</f>
        <v>0</v>
      </c>
      <c r="P149" s="45"/>
      <c r="Q149" s="66">
        <f>'Pay App 16'!Q149+N149+P149</f>
        <v>0</v>
      </c>
    </row>
    <row r="150" spans="1:17" ht="21" customHeight="1" x14ac:dyDescent="0.2">
      <c r="A150" s="151" t="s">
        <v>254</v>
      </c>
      <c r="B150" s="151"/>
      <c r="C150" s="151" t="s">
        <v>255</v>
      </c>
      <c r="D150" s="152"/>
      <c r="E150" s="52">
        <f>'Pay App 16'!E150</f>
        <v>0</v>
      </c>
      <c r="F150" s="45"/>
      <c r="G150" s="65">
        <f>'Pay App 16'!G150+F150</f>
        <v>0</v>
      </c>
      <c r="H150" s="188">
        <f>'Pay App 16'!K150</f>
        <v>0</v>
      </c>
      <c r="I150" s="189"/>
      <c r="J150" s="55"/>
      <c r="K150" s="33">
        <f t="shared" si="4"/>
        <v>0</v>
      </c>
      <c r="L150" s="68">
        <f t="shared" si="7"/>
        <v>0</v>
      </c>
      <c r="M150" s="66">
        <f t="shared" si="5"/>
        <v>0</v>
      </c>
      <c r="N150" s="32">
        <f t="shared" si="6"/>
        <v>0</v>
      </c>
      <c r="O150" s="52">
        <f>'Pay App 16'!O150+'Pay App 16'!P150</f>
        <v>0</v>
      </c>
      <c r="P150" s="45"/>
      <c r="Q150" s="66">
        <f>'Pay App 16'!Q150+N150+P150</f>
        <v>0</v>
      </c>
    </row>
    <row r="151" spans="1:17" ht="21" customHeight="1" x14ac:dyDescent="0.2">
      <c r="A151" s="151" t="s">
        <v>256</v>
      </c>
      <c r="B151" s="151"/>
      <c r="C151" s="151" t="s">
        <v>257</v>
      </c>
      <c r="D151" s="152"/>
      <c r="E151" s="52">
        <f>'Pay App 16'!E151</f>
        <v>0</v>
      </c>
      <c r="F151" s="45"/>
      <c r="G151" s="65">
        <f>'Pay App 16'!G151+F151</f>
        <v>0</v>
      </c>
      <c r="H151" s="188">
        <f>'Pay App 16'!K151</f>
        <v>0</v>
      </c>
      <c r="I151" s="189"/>
      <c r="J151" s="55"/>
      <c r="K151" s="33">
        <f t="shared" si="4"/>
        <v>0</v>
      </c>
      <c r="L151" s="68">
        <f t="shared" si="7"/>
        <v>0</v>
      </c>
      <c r="M151" s="66">
        <f t="shared" si="5"/>
        <v>0</v>
      </c>
      <c r="N151" s="32">
        <f t="shared" si="6"/>
        <v>0</v>
      </c>
      <c r="O151" s="52">
        <f>'Pay App 16'!O151+'Pay App 16'!P151</f>
        <v>0</v>
      </c>
      <c r="P151" s="45"/>
      <c r="Q151" s="66">
        <f>'Pay App 16'!Q151+N151+P151</f>
        <v>0</v>
      </c>
    </row>
    <row r="152" spans="1:17" ht="21" customHeight="1" x14ac:dyDescent="0.2">
      <c r="A152" s="151" t="s">
        <v>258</v>
      </c>
      <c r="B152" s="151"/>
      <c r="C152" s="151" t="s">
        <v>259</v>
      </c>
      <c r="D152" s="152"/>
      <c r="E152" s="52">
        <f>'Pay App 16'!E152</f>
        <v>0</v>
      </c>
      <c r="F152" s="45"/>
      <c r="G152" s="65">
        <f>'Pay App 16'!G152+F152</f>
        <v>0</v>
      </c>
      <c r="H152" s="188">
        <f>'Pay App 16'!K152</f>
        <v>0</v>
      </c>
      <c r="I152" s="189"/>
      <c r="J152" s="55"/>
      <c r="K152" s="33">
        <f t="shared" si="4"/>
        <v>0</v>
      </c>
      <c r="L152" s="68">
        <f t="shared" si="7"/>
        <v>0</v>
      </c>
      <c r="M152" s="66">
        <f t="shared" si="5"/>
        <v>0</v>
      </c>
      <c r="N152" s="32">
        <f t="shared" si="6"/>
        <v>0</v>
      </c>
      <c r="O152" s="52">
        <f>'Pay App 16'!O152+'Pay App 16'!P152</f>
        <v>0</v>
      </c>
      <c r="P152" s="45"/>
      <c r="Q152" s="66">
        <f>'Pay App 16'!Q152+N152+P152</f>
        <v>0</v>
      </c>
    </row>
    <row r="153" spans="1:17" ht="21" customHeight="1" x14ac:dyDescent="0.2">
      <c r="A153" s="151" t="s">
        <v>260</v>
      </c>
      <c r="B153" s="151"/>
      <c r="C153" s="151" t="s">
        <v>261</v>
      </c>
      <c r="D153" s="152"/>
      <c r="E153" s="52">
        <f>'Pay App 16'!E153</f>
        <v>0</v>
      </c>
      <c r="F153" s="45"/>
      <c r="G153" s="65">
        <f>'Pay App 16'!G153+F153</f>
        <v>0</v>
      </c>
      <c r="H153" s="188">
        <f>'Pay App 16'!K153</f>
        <v>0</v>
      </c>
      <c r="I153" s="189"/>
      <c r="J153" s="55"/>
      <c r="K153" s="33">
        <f t="shared" si="4"/>
        <v>0</v>
      </c>
      <c r="L153" s="68">
        <f t="shared" si="7"/>
        <v>0</v>
      </c>
      <c r="M153" s="66">
        <f t="shared" si="5"/>
        <v>0</v>
      </c>
      <c r="N153" s="32">
        <f t="shared" si="6"/>
        <v>0</v>
      </c>
      <c r="O153" s="52">
        <f>'Pay App 16'!O153+'Pay App 16'!P153</f>
        <v>0</v>
      </c>
      <c r="P153" s="45"/>
      <c r="Q153" s="66">
        <f>'Pay App 16'!Q153+N153+P153</f>
        <v>0</v>
      </c>
    </row>
    <row r="154" spans="1:17" ht="21" customHeight="1" x14ac:dyDescent="0.2">
      <c r="A154" s="151" t="s">
        <v>262</v>
      </c>
      <c r="B154" s="151"/>
      <c r="C154" s="151" t="s">
        <v>263</v>
      </c>
      <c r="D154" s="152"/>
      <c r="E154" s="52">
        <f>'Pay App 16'!E154</f>
        <v>0</v>
      </c>
      <c r="F154" s="45"/>
      <c r="G154" s="65">
        <f>'Pay App 16'!G154+F154</f>
        <v>0</v>
      </c>
      <c r="H154" s="188">
        <f>'Pay App 16'!K154</f>
        <v>0</v>
      </c>
      <c r="I154" s="189"/>
      <c r="J154" s="55"/>
      <c r="K154" s="33">
        <f t="shared" si="4"/>
        <v>0</v>
      </c>
      <c r="L154" s="68">
        <f t="shared" si="7"/>
        <v>0</v>
      </c>
      <c r="M154" s="66">
        <f t="shared" si="5"/>
        <v>0</v>
      </c>
      <c r="N154" s="32">
        <f t="shared" si="6"/>
        <v>0</v>
      </c>
      <c r="O154" s="52">
        <f>'Pay App 16'!O154+'Pay App 16'!P154</f>
        <v>0</v>
      </c>
      <c r="P154" s="45"/>
      <c r="Q154" s="66">
        <f>'Pay App 16'!Q154+N154+P154</f>
        <v>0</v>
      </c>
    </row>
    <row r="155" spans="1:17" ht="21" customHeight="1" x14ac:dyDescent="0.2">
      <c r="A155" s="151" t="s">
        <v>264</v>
      </c>
      <c r="B155" s="151"/>
      <c r="C155" s="151" t="s">
        <v>265</v>
      </c>
      <c r="D155" s="152"/>
      <c r="E155" s="52">
        <f>'Pay App 16'!E155</f>
        <v>0</v>
      </c>
      <c r="F155" s="45"/>
      <c r="G155" s="65">
        <f>'Pay App 16'!G155+F155</f>
        <v>0</v>
      </c>
      <c r="H155" s="188">
        <f>'Pay App 16'!K155</f>
        <v>0</v>
      </c>
      <c r="I155" s="189"/>
      <c r="J155" s="55"/>
      <c r="K155" s="33">
        <f t="shared" si="4"/>
        <v>0</v>
      </c>
      <c r="L155" s="68">
        <f t="shared" si="7"/>
        <v>0</v>
      </c>
      <c r="M155" s="66">
        <f t="shared" si="5"/>
        <v>0</v>
      </c>
      <c r="N155" s="32">
        <f t="shared" si="6"/>
        <v>0</v>
      </c>
      <c r="O155" s="52">
        <f>'Pay App 16'!O155+'Pay App 16'!P155</f>
        <v>0</v>
      </c>
      <c r="P155" s="45"/>
      <c r="Q155" s="66">
        <f>'Pay App 16'!Q155+N155+P155</f>
        <v>0</v>
      </c>
    </row>
    <row r="156" spans="1:17" ht="21" customHeight="1" x14ac:dyDescent="0.2">
      <c r="A156" s="151" t="s">
        <v>266</v>
      </c>
      <c r="B156" s="151"/>
      <c r="C156" s="151" t="s">
        <v>267</v>
      </c>
      <c r="D156" s="152"/>
      <c r="E156" s="52">
        <f>'Pay App 16'!E156</f>
        <v>0</v>
      </c>
      <c r="F156" s="45"/>
      <c r="G156" s="65">
        <f>'Pay App 16'!G156+F156</f>
        <v>0</v>
      </c>
      <c r="H156" s="188">
        <f>'Pay App 16'!K156</f>
        <v>0</v>
      </c>
      <c r="I156" s="189"/>
      <c r="J156" s="55"/>
      <c r="K156" s="33">
        <f t="shared" si="4"/>
        <v>0</v>
      </c>
      <c r="L156" s="68">
        <f t="shared" si="7"/>
        <v>0</v>
      </c>
      <c r="M156" s="66">
        <f t="shared" si="5"/>
        <v>0</v>
      </c>
      <c r="N156" s="32">
        <f t="shared" si="6"/>
        <v>0</v>
      </c>
      <c r="O156" s="52">
        <f>'Pay App 16'!O156+'Pay App 16'!P156</f>
        <v>0</v>
      </c>
      <c r="P156" s="45"/>
      <c r="Q156" s="66">
        <f>'Pay App 16'!Q156+N156+P156</f>
        <v>0</v>
      </c>
    </row>
    <row r="157" spans="1:17" ht="21" customHeight="1" x14ac:dyDescent="0.2">
      <c r="A157" s="151" t="s">
        <v>268</v>
      </c>
      <c r="B157" s="151"/>
      <c r="C157" s="151" t="s">
        <v>269</v>
      </c>
      <c r="D157" s="152"/>
      <c r="E157" s="52">
        <f>'Pay App 16'!E157</f>
        <v>0</v>
      </c>
      <c r="F157" s="45"/>
      <c r="G157" s="65">
        <f>'Pay App 16'!G157+F157</f>
        <v>0</v>
      </c>
      <c r="H157" s="188">
        <f>'Pay App 16'!K157</f>
        <v>0</v>
      </c>
      <c r="I157" s="189"/>
      <c r="J157" s="55"/>
      <c r="K157" s="33">
        <f t="shared" si="4"/>
        <v>0</v>
      </c>
      <c r="L157" s="68">
        <f t="shared" si="7"/>
        <v>0</v>
      </c>
      <c r="M157" s="66">
        <f t="shared" si="5"/>
        <v>0</v>
      </c>
      <c r="N157" s="32">
        <f t="shared" si="6"/>
        <v>0</v>
      </c>
      <c r="O157" s="52">
        <f>'Pay App 16'!O157+'Pay App 16'!P157</f>
        <v>0</v>
      </c>
      <c r="P157" s="45"/>
      <c r="Q157" s="66">
        <f>'Pay App 16'!Q157+N157+P157</f>
        <v>0</v>
      </c>
    </row>
    <row r="158" spans="1:17" ht="21" customHeight="1" x14ac:dyDescent="0.2">
      <c r="A158" s="153" t="s">
        <v>270</v>
      </c>
      <c r="B158" s="153"/>
      <c r="C158" s="153" t="s">
        <v>271</v>
      </c>
      <c r="D158" s="154"/>
      <c r="E158" s="52">
        <f>'Pay App 16'!E158</f>
        <v>0</v>
      </c>
      <c r="F158" s="45"/>
      <c r="G158" s="65">
        <f>'Pay App 16'!G158+F158</f>
        <v>0</v>
      </c>
      <c r="H158" s="188">
        <f>'Pay App 16'!K158</f>
        <v>0</v>
      </c>
      <c r="I158" s="189"/>
      <c r="J158" s="55"/>
      <c r="K158" s="33">
        <f t="shared" si="4"/>
        <v>0</v>
      </c>
      <c r="L158" s="68">
        <f t="shared" si="7"/>
        <v>0</v>
      </c>
      <c r="M158" s="66">
        <f t="shared" si="5"/>
        <v>0</v>
      </c>
      <c r="N158" s="32">
        <f t="shared" si="6"/>
        <v>0</v>
      </c>
      <c r="O158" s="52">
        <f>'Pay App 16'!O158+'Pay App 16'!P158</f>
        <v>0</v>
      </c>
      <c r="P158" s="45"/>
      <c r="Q158" s="66">
        <f>'Pay App 16'!Q158+N158+P158</f>
        <v>0</v>
      </c>
    </row>
    <row r="159" spans="1:17" ht="21" customHeight="1" x14ac:dyDescent="0.2">
      <c r="A159" s="151" t="s">
        <v>272</v>
      </c>
      <c r="B159" s="151"/>
      <c r="C159" s="151" t="s">
        <v>273</v>
      </c>
      <c r="D159" s="152"/>
      <c r="E159" s="52">
        <f>'Pay App 16'!E159</f>
        <v>0</v>
      </c>
      <c r="F159" s="45"/>
      <c r="G159" s="65">
        <f>'Pay App 16'!G159+F159</f>
        <v>0</v>
      </c>
      <c r="H159" s="188">
        <f>'Pay App 16'!K159</f>
        <v>0</v>
      </c>
      <c r="I159" s="189"/>
      <c r="J159" s="55"/>
      <c r="K159" s="33">
        <f t="shared" si="4"/>
        <v>0</v>
      </c>
      <c r="L159" s="68">
        <f t="shared" si="7"/>
        <v>0</v>
      </c>
      <c r="M159" s="66">
        <f t="shared" si="5"/>
        <v>0</v>
      </c>
      <c r="N159" s="32">
        <f t="shared" si="6"/>
        <v>0</v>
      </c>
      <c r="O159" s="52">
        <f>'Pay App 16'!O159+'Pay App 16'!P159</f>
        <v>0</v>
      </c>
      <c r="P159" s="45"/>
      <c r="Q159" s="66">
        <f>'Pay App 16'!Q159+N159+P159</f>
        <v>0</v>
      </c>
    </row>
    <row r="160" spans="1:17" ht="21" customHeight="1" x14ac:dyDescent="0.2">
      <c r="A160" s="151" t="s">
        <v>274</v>
      </c>
      <c r="B160" s="151"/>
      <c r="C160" s="151" t="s">
        <v>275</v>
      </c>
      <c r="D160" s="152"/>
      <c r="E160" s="52">
        <f>'Pay App 16'!E160</f>
        <v>0</v>
      </c>
      <c r="F160" s="45"/>
      <c r="G160" s="65">
        <f>'Pay App 16'!G160+F160</f>
        <v>0</v>
      </c>
      <c r="H160" s="188">
        <f>'Pay App 16'!K160</f>
        <v>0</v>
      </c>
      <c r="I160" s="189"/>
      <c r="J160" s="55"/>
      <c r="K160" s="33">
        <f t="shared" si="4"/>
        <v>0</v>
      </c>
      <c r="L160" s="68">
        <f t="shared" si="7"/>
        <v>0</v>
      </c>
      <c r="M160" s="66">
        <f t="shared" si="5"/>
        <v>0</v>
      </c>
      <c r="N160" s="32">
        <f t="shared" si="6"/>
        <v>0</v>
      </c>
      <c r="O160" s="52">
        <f>'Pay App 16'!O160+'Pay App 16'!P160</f>
        <v>0</v>
      </c>
      <c r="P160" s="45"/>
      <c r="Q160" s="66">
        <f>'Pay App 16'!Q160+N160+P160</f>
        <v>0</v>
      </c>
    </row>
    <row r="161" spans="1:17" ht="21" customHeight="1" x14ac:dyDescent="0.2">
      <c r="A161" s="151" t="s">
        <v>276</v>
      </c>
      <c r="B161" s="151"/>
      <c r="C161" s="151" t="s">
        <v>277</v>
      </c>
      <c r="D161" s="152"/>
      <c r="E161" s="52">
        <f>'Pay App 16'!E161</f>
        <v>0</v>
      </c>
      <c r="F161" s="45"/>
      <c r="G161" s="65">
        <f>'Pay App 16'!G161+F161</f>
        <v>0</v>
      </c>
      <c r="H161" s="188">
        <f>'Pay App 16'!K161</f>
        <v>0</v>
      </c>
      <c r="I161" s="189"/>
      <c r="J161" s="55"/>
      <c r="K161" s="33">
        <f t="shared" si="4"/>
        <v>0</v>
      </c>
      <c r="L161" s="68">
        <f t="shared" si="7"/>
        <v>0</v>
      </c>
      <c r="M161" s="66">
        <f t="shared" si="5"/>
        <v>0</v>
      </c>
      <c r="N161" s="32">
        <f t="shared" si="6"/>
        <v>0</v>
      </c>
      <c r="O161" s="52">
        <f>'Pay App 16'!O161+'Pay App 16'!P161</f>
        <v>0</v>
      </c>
      <c r="P161" s="45"/>
      <c r="Q161" s="66">
        <f>'Pay App 16'!Q161+N161+P161</f>
        <v>0</v>
      </c>
    </row>
    <row r="162" spans="1:17" ht="21" customHeight="1" x14ac:dyDescent="0.2">
      <c r="A162" s="151" t="s">
        <v>278</v>
      </c>
      <c r="B162" s="151"/>
      <c r="C162" s="151" t="s">
        <v>279</v>
      </c>
      <c r="D162" s="152"/>
      <c r="E162" s="52">
        <f>'Pay App 16'!E162</f>
        <v>0</v>
      </c>
      <c r="F162" s="45"/>
      <c r="G162" s="65">
        <f>'Pay App 16'!G162+F162</f>
        <v>0</v>
      </c>
      <c r="H162" s="188">
        <f>'Pay App 16'!K162</f>
        <v>0</v>
      </c>
      <c r="I162" s="189"/>
      <c r="J162" s="55"/>
      <c r="K162" s="33">
        <f t="shared" si="4"/>
        <v>0</v>
      </c>
      <c r="L162" s="68">
        <f t="shared" si="7"/>
        <v>0</v>
      </c>
      <c r="M162" s="66">
        <f t="shared" si="5"/>
        <v>0</v>
      </c>
      <c r="N162" s="32">
        <f t="shared" si="6"/>
        <v>0</v>
      </c>
      <c r="O162" s="52">
        <f>'Pay App 16'!O162+'Pay App 16'!P162</f>
        <v>0</v>
      </c>
      <c r="P162" s="45"/>
      <c r="Q162" s="66">
        <f>'Pay App 16'!Q162+N162+P162</f>
        <v>0</v>
      </c>
    </row>
    <row r="163" spans="1:17" ht="21" customHeight="1" x14ac:dyDescent="0.2">
      <c r="A163" s="151" t="s">
        <v>280</v>
      </c>
      <c r="B163" s="151"/>
      <c r="C163" s="151" t="s">
        <v>281</v>
      </c>
      <c r="D163" s="152"/>
      <c r="E163" s="52">
        <f>'Pay App 16'!E163</f>
        <v>0</v>
      </c>
      <c r="F163" s="45"/>
      <c r="G163" s="65">
        <f>'Pay App 16'!G163+F163</f>
        <v>0</v>
      </c>
      <c r="H163" s="188">
        <f>'Pay App 16'!K163</f>
        <v>0</v>
      </c>
      <c r="I163" s="189"/>
      <c r="J163" s="55"/>
      <c r="K163" s="33">
        <f t="shared" si="4"/>
        <v>0</v>
      </c>
      <c r="L163" s="68">
        <f t="shared" si="7"/>
        <v>0</v>
      </c>
      <c r="M163" s="66">
        <f t="shared" si="5"/>
        <v>0</v>
      </c>
      <c r="N163" s="32">
        <f t="shared" si="6"/>
        <v>0</v>
      </c>
      <c r="O163" s="52">
        <f>'Pay App 16'!O163+'Pay App 16'!P163</f>
        <v>0</v>
      </c>
      <c r="P163" s="45"/>
      <c r="Q163" s="66">
        <f>'Pay App 16'!Q163+N163+P163</f>
        <v>0</v>
      </c>
    </row>
    <row r="164" spans="1:17" ht="21" customHeight="1" x14ac:dyDescent="0.2">
      <c r="A164" s="151" t="s">
        <v>282</v>
      </c>
      <c r="B164" s="151"/>
      <c r="C164" s="151" t="s">
        <v>283</v>
      </c>
      <c r="D164" s="152"/>
      <c r="E164" s="52">
        <f>'Pay App 16'!E164</f>
        <v>0</v>
      </c>
      <c r="F164" s="45"/>
      <c r="G164" s="65">
        <f>'Pay App 16'!G164+F164</f>
        <v>0</v>
      </c>
      <c r="H164" s="188">
        <f>'Pay App 16'!K164</f>
        <v>0</v>
      </c>
      <c r="I164" s="189"/>
      <c r="J164" s="55"/>
      <c r="K164" s="33">
        <f t="shared" si="4"/>
        <v>0</v>
      </c>
      <c r="L164" s="68">
        <f t="shared" si="7"/>
        <v>0</v>
      </c>
      <c r="M164" s="66">
        <f t="shared" si="5"/>
        <v>0</v>
      </c>
      <c r="N164" s="32">
        <f t="shared" si="6"/>
        <v>0</v>
      </c>
      <c r="O164" s="52">
        <f>'Pay App 16'!O164+'Pay App 16'!P164</f>
        <v>0</v>
      </c>
      <c r="P164" s="45"/>
      <c r="Q164" s="66">
        <f>'Pay App 16'!Q164+N164+P164</f>
        <v>0</v>
      </c>
    </row>
    <row r="165" spans="1:17" ht="21" customHeight="1" x14ac:dyDescent="0.2">
      <c r="A165" s="151" t="s">
        <v>284</v>
      </c>
      <c r="B165" s="151"/>
      <c r="C165" s="151" t="s">
        <v>285</v>
      </c>
      <c r="D165" s="152"/>
      <c r="E165" s="52">
        <f>'Pay App 16'!E165</f>
        <v>0</v>
      </c>
      <c r="F165" s="45"/>
      <c r="G165" s="65">
        <f>'Pay App 16'!G165+F165</f>
        <v>0</v>
      </c>
      <c r="H165" s="188">
        <f>'Pay App 16'!K165</f>
        <v>0</v>
      </c>
      <c r="I165" s="189"/>
      <c r="J165" s="55"/>
      <c r="K165" s="33">
        <f t="shared" si="4"/>
        <v>0</v>
      </c>
      <c r="L165" s="68">
        <f t="shared" si="7"/>
        <v>0</v>
      </c>
      <c r="M165" s="66">
        <f t="shared" si="5"/>
        <v>0</v>
      </c>
      <c r="N165" s="32">
        <f t="shared" si="6"/>
        <v>0</v>
      </c>
      <c r="O165" s="52">
        <f>'Pay App 16'!O165+'Pay App 16'!P165</f>
        <v>0</v>
      </c>
      <c r="P165" s="45"/>
      <c r="Q165" s="66">
        <f>'Pay App 16'!Q165+N165+P165</f>
        <v>0</v>
      </c>
    </row>
    <row r="166" spans="1:17" ht="21" customHeight="1" x14ac:dyDescent="0.2">
      <c r="A166" s="153" t="s">
        <v>286</v>
      </c>
      <c r="B166" s="153"/>
      <c r="C166" s="153" t="s">
        <v>287</v>
      </c>
      <c r="D166" s="154"/>
      <c r="E166" s="52">
        <f>'Pay App 16'!E166</f>
        <v>0</v>
      </c>
      <c r="F166" s="45"/>
      <c r="G166" s="65">
        <f>'Pay App 16'!G166+F166</f>
        <v>0</v>
      </c>
      <c r="H166" s="188">
        <f>'Pay App 16'!K166</f>
        <v>0</v>
      </c>
      <c r="I166" s="189"/>
      <c r="J166" s="55"/>
      <c r="K166" s="33">
        <f t="shared" si="4"/>
        <v>0</v>
      </c>
      <c r="L166" s="68">
        <f t="shared" si="7"/>
        <v>0</v>
      </c>
      <c r="M166" s="66">
        <f t="shared" si="5"/>
        <v>0</v>
      </c>
      <c r="N166" s="32">
        <f t="shared" si="6"/>
        <v>0</v>
      </c>
      <c r="O166" s="52">
        <f>'Pay App 16'!O166+'Pay App 16'!P166</f>
        <v>0</v>
      </c>
      <c r="P166" s="45"/>
      <c r="Q166" s="66">
        <f>'Pay App 16'!Q166+N166+P166</f>
        <v>0</v>
      </c>
    </row>
    <row r="167" spans="1:17" ht="21" customHeight="1" x14ac:dyDescent="0.2">
      <c r="A167" s="153" t="s">
        <v>288</v>
      </c>
      <c r="B167" s="153"/>
      <c r="C167" s="153" t="s">
        <v>289</v>
      </c>
      <c r="D167" s="154"/>
      <c r="E167" s="52">
        <f>'Pay App 16'!E167</f>
        <v>0</v>
      </c>
      <c r="F167" s="45"/>
      <c r="G167" s="65">
        <f>'Pay App 16'!G167+F167</f>
        <v>0</v>
      </c>
      <c r="H167" s="188">
        <f>'Pay App 16'!K167</f>
        <v>0</v>
      </c>
      <c r="I167" s="189"/>
      <c r="J167" s="55"/>
      <c r="K167" s="33">
        <f t="shared" si="4"/>
        <v>0</v>
      </c>
      <c r="L167" s="68">
        <f t="shared" si="7"/>
        <v>0</v>
      </c>
      <c r="M167" s="66">
        <f t="shared" si="5"/>
        <v>0</v>
      </c>
      <c r="N167" s="32">
        <f t="shared" si="6"/>
        <v>0</v>
      </c>
      <c r="O167" s="52">
        <f>'Pay App 16'!O167+'Pay App 16'!P167</f>
        <v>0</v>
      </c>
      <c r="P167" s="45"/>
      <c r="Q167" s="66">
        <f>'Pay App 16'!Q167+N167+P167</f>
        <v>0</v>
      </c>
    </row>
    <row r="168" spans="1:17" ht="21" customHeight="1" x14ac:dyDescent="0.2">
      <c r="A168" s="151" t="s">
        <v>290</v>
      </c>
      <c r="B168" s="151"/>
      <c r="C168" s="151" t="s">
        <v>291</v>
      </c>
      <c r="D168" s="152"/>
      <c r="E168" s="52">
        <f>'Pay App 16'!E168</f>
        <v>0</v>
      </c>
      <c r="F168" s="45"/>
      <c r="G168" s="65">
        <f>'Pay App 16'!G168+F168</f>
        <v>0</v>
      </c>
      <c r="H168" s="188">
        <f>'Pay App 16'!K168</f>
        <v>0</v>
      </c>
      <c r="I168" s="189"/>
      <c r="J168" s="55"/>
      <c r="K168" s="33">
        <f t="shared" si="4"/>
        <v>0</v>
      </c>
      <c r="L168" s="68">
        <f t="shared" si="7"/>
        <v>0</v>
      </c>
      <c r="M168" s="66">
        <f t="shared" si="5"/>
        <v>0</v>
      </c>
      <c r="N168" s="32">
        <f t="shared" si="6"/>
        <v>0</v>
      </c>
      <c r="O168" s="52">
        <f>'Pay App 16'!O168+'Pay App 16'!P168</f>
        <v>0</v>
      </c>
      <c r="P168" s="45"/>
      <c r="Q168" s="66">
        <f>'Pay App 16'!Q168+N168+P168</f>
        <v>0</v>
      </c>
    </row>
    <row r="169" spans="1:17" ht="21" customHeight="1" x14ac:dyDescent="0.2">
      <c r="A169" s="151" t="s">
        <v>292</v>
      </c>
      <c r="B169" s="151"/>
      <c r="C169" s="151" t="s">
        <v>293</v>
      </c>
      <c r="D169" s="152"/>
      <c r="E169" s="52">
        <f>'Pay App 16'!E169</f>
        <v>0</v>
      </c>
      <c r="F169" s="45"/>
      <c r="G169" s="65">
        <f>'Pay App 16'!G169+F169</f>
        <v>0</v>
      </c>
      <c r="H169" s="188">
        <f>'Pay App 16'!K169</f>
        <v>0</v>
      </c>
      <c r="I169" s="189"/>
      <c r="J169" s="55"/>
      <c r="K169" s="33">
        <f t="shared" si="4"/>
        <v>0</v>
      </c>
      <c r="L169" s="68">
        <f t="shared" si="7"/>
        <v>0</v>
      </c>
      <c r="M169" s="66">
        <f t="shared" si="5"/>
        <v>0</v>
      </c>
      <c r="N169" s="32">
        <f t="shared" si="6"/>
        <v>0</v>
      </c>
      <c r="O169" s="52">
        <f>'Pay App 16'!O169+'Pay App 16'!P169</f>
        <v>0</v>
      </c>
      <c r="P169" s="45"/>
      <c r="Q169" s="66">
        <f>'Pay App 16'!Q169+N169+P169</f>
        <v>0</v>
      </c>
    </row>
    <row r="170" spans="1:17" ht="21" customHeight="1" x14ac:dyDescent="0.2">
      <c r="A170" s="151" t="s">
        <v>294</v>
      </c>
      <c r="B170" s="151"/>
      <c r="C170" s="151" t="s">
        <v>295</v>
      </c>
      <c r="D170" s="152"/>
      <c r="E170" s="52">
        <f>'Pay App 16'!E170</f>
        <v>0</v>
      </c>
      <c r="F170" s="45"/>
      <c r="G170" s="65">
        <f>'Pay App 16'!G170+F170</f>
        <v>0</v>
      </c>
      <c r="H170" s="188">
        <f>'Pay App 16'!K170</f>
        <v>0</v>
      </c>
      <c r="I170" s="189"/>
      <c r="J170" s="55"/>
      <c r="K170" s="33">
        <f t="shared" si="4"/>
        <v>0</v>
      </c>
      <c r="L170" s="68">
        <f t="shared" si="7"/>
        <v>0</v>
      </c>
      <c r="M170" s="66">
        <f t="shared" si="5"/>
        <v>0</v>
      </c>
      <c r="N170" s="32">
        <f t="shared" si="6"/>
        <v>0</v>
      </c>
      <c r="O170" s="52">
        <f>'Pay App 16'!O170+'Pay App 16'!P170</f>
        <v>0</v>
      </c>
      <c r="P170" s="45"/>
      <c r="Q170" s="66">
        <f>'Pay App 16'!Q170+N170+P170</f>
        <v>0</v>
      </c>
    </row>
    <row r="171" spans="1:17" ht="21" customHeight="1" x14ac:dyDescent="0.2">
      <c r="A171" s="151" t="s">
        <v>296</v>
      </c>
      <c r="B171" s="151"/>
      <c r="C171" s="151" t="s">
        <v>297</v>
      </c>
      <c r="D171" s="152"/>
      <c r="E171" s="52">
        <f>'Pay App 16'!E171</f>
        <v>0</v>
      </c>
      <c r="F171" s="45"/>
      <c r="G171" s="65">
        <f>'Pay App 16'!G171+F171</f>
        <v>0</v>
      </c>
      <c r="H171" s="188">
        <f>'Pay App 16'!K171</f>
        <v>0</v>
      </c>
      <c r="I171" s="189"/>
      <c r="J171" s="55"/>
      <c r="K171" s="33">
        <f t="shared" si="4"/>
        <v>0</v>
      </c>
      <c r="L171" s="68">
        <f t="shared" si="7"/>
        <v>0</v>
      </c>
      <c r="M171" s="66">
        <f t="shared" si="5"/>
        <v>0</v>
      </c>
      <c r="N171" s="32">
        <f t="shared" si="6"/>
        <v>0</v>
      </c>
      <c r="O171" s="52">
        <f>'Pay App 16'!O171+'Pay App 16'!P171</f>
        <v>0</v>
      </c>
      <c r="P171" s="45"/>
      <c r="Q171" s="66">
        <f>'Pay App 16'!Q171+N171+P171</f>
        <v>0</v>
      </c>
    </row>
    <row r="172" spans="1:17" ht="21" customHeight="1" x14ac:dyDescent="0.2">
      <c r="A172" s="151" t="s">
        <v>298</v>
      </c>
      <c r="B172" s="151"/>
      <c r="C172" s="151" t="s">
        <v>299</v>
      </c>
      <c r="D172" s="152"/>
      <c r="E172" s="52">
        <f>'Pay App 16'!E172</f>
        <v>0</v>
      </c>
      <c r="F172" s="45"/>
      <c r="G172" s="65">
        <f>'Pay App 16'!G172+F172</f>
        <v>0</v>
      </c>
      <c r="H172" s="188">
        <f>'Pay App 16'!K172</f>
        <v>0</v>
      </c>
      <c r="I172" s="189"/>
      <c r="J172" s="55"/>
      <c r="K172" s="33">
        <f t="shared" si="4"/>
        <v>0</v>
      </c>
      <c r="L172" s="68">
        <f t="shared" si="7"/>
        <v>0</v>
      </c>
      <c r="M172" s="66">
        <f t="shared" si="5"/>
        <v>0</v>
      </c>
      <c r="N172" s="32">
        <f t="shared" si="6"/>
        <v>0</v>
      </c>
      <c r="O172" s="52">
        <f>'Pay App 16'!O172+'Pay App 16'!P172</f>
        <v>0</v>
      </c>
      <c r="P172" s="45"/>
      <c r="Q172" s="66">
        <f>'Pay App 16'!Q172+N172+P172</f>
        <v>0</v>
      </c>
    </row>
    <row r="173" spans="1:17" ht="21" customHeight="1" x14ac:dyDescent="0.2">
      <c r="A173" s="151" t="s">
        <v>300</v>
      </c>
      <c r="B173" s="151"/>
      <c r="C173" s="151" t="s">
        <v>301</v>
      </c>
      <c r="D173" s="152"/>
      <c r="E173" s="52">
        <f>'Pay App 16'!E173</f>
        <v>0</v>
      </c>
      <c r="F173" s="45"/>
      <c r="G173" s="65">
        <f>'Pay App 16'!G173+F173</f>
        <v>0</v>
      </c>
      <c r="H173" s="188">
        <f>'Pay App 16'!K173</f>
        <v>0</v>
      </c>
      <c r="I173" s="189"/>
      <c r="J173" s="55"/>
      <c r="K173" s="33">
        <f t="shared" si="4"/>
        <v>0</v>
      </c>
      <c r="L173" s="68">
        <f t="shared" si="7"/>
        <v>0</v>
      </c>
      <c r="M173" s="66">
        <f t="shared" si="5"/>
        <v>0</v>
      </c>
      <c r="N173" s="32">
        <f t="shared" si="6"/>
        <v>0</v>
      </c>
      <c r="O173" s="52">
        <f>'Pay App 16'!O173+'Pay App 16'!P173</f>
        <v>0</v>
      </c>
      <c r="P173" s="45"/>
      <c r="Q173" s="66">
        <f>'Pay App 16'!Q173+N173+P173</f>
        <v>0</v>
      </c>
    </row>
    <row r="174" spans="1:17" ht="21" customHeight="1" x14ac:dyDescent="0.2">
      <c r="A174" s="151" t="s">
        <v>302</v>
      </c>
      <c r="B174" s="151"/>
      <c r="C174" s="151" t="s">
        <v>303</v>
      </c>
      <c r="D174" s="152"/>
      <c r="E174" s="52">
        <f>'Pay App 16'!E174</f>
        <v>0</v>
      </c>
      <c r="F174" s="45"/>
      <c r="G174" s="65">
        <f>'Pay App 16'!G174+F174</f>
        <v>0</v>
      </c>
      <c r="H174" s="188">
        <f>'Pay App 16'!K174</f>
        <v>0</v>
      </c>
      <c r="I174" s="189"/>
      <c r="J174" s="55"/>
      <c r="K174" s="33">
        <f t="shared" si="4"/>
        <v>0</v>
      </c>
      <c r="L174" s="68">
        <f t="shared" si="7"/>
        <v>0</v>
      </c>
      <c r="M174" s="66">
        <f t="shared" si="5"/>
        <v>0</v>
      </c>
      <c r="N174" s="32">
        <f t="shared" si="6"/>
        <v>0</v>
      </c>
      <c r="O174" s="52">
        <f>'Pay App 16'!O174+'Pay App 16'!P174</f>
        <v>0</v>
      </c>
      <c r="P174" s="45"/>
      <c r="Q174" s="66">
        <f>'Pay App 16'!Q174+N174+P174</f>
        <v>0</v>
      </c>
    </row>
    <row r="175" spans="1:17" ht="21" customHeight="1" x14ac:dyDescent="0.2">
      <c r="A175" s="151" t="s">
        <v>304</v>
      </c>
      <c r="B175" s="151"/>
      <c r="C175" s="151" t="s">
        <v>305</v>
      </c>
      <c r="D175" s="152"/>
      <c r="E175" s="52">
        <f>'Pay App 16'!E175</f>
        <v>0</v>
      </c>
      <c r="F175" s="45"/>
      <c r="G175" s="65">
        <f>'Pay App 16'!G175+F175</f>
        <v>0</v>
      </c>
      <c r="H175" s="188">
        <f>'Pay App 16'!K175</f>
        <v>0</v>
      </c>
      <c r="I175" s="189"/>
      <c r="J175" s="55"/>
      <c r="K175" s="33">
        <f t="shared" si="4"/>
        <v>0</v>
      </c>
      <c r="L175" s="68">
        <f t="shared" si="7"/>
        <v>0</v>
      </c>
      <c r="M175" s="66">
        <f t="shared" si="5"/>
        <v>0</v>
      </c>
      <c r="N175" s="32">
        <f t="shared" si="6"/>
        <v>0</v>
      </c>
      <c r="O175" s="52">
        <f>'Pay App 16'!O175+'Pay App 16'!P175</f>
        <v>0</v>
      </c>
      <c r="P175" s="45"/>
      <c r="Q175" s="66">
        <f>'Pay App 16'!Q175+N175+P175</f>
        <v>0</v>
      </c>
    </row>
    <row r="176" spans="1:17" ht="21" customHeight="1" x14ac:dyDescent="0.2">
      <c r="A176" s="151" t="s">
        <v>306</v>
      </c>
      <c r="B176" s="151"/>
      <c r="C176" s="151" t="s">
        <v>307</v>
      </c>
      <c r="D176" s="152"/>
      <c r="E176" s="52">
        <f>'Pay App 16'!E176</f>
        <v>0</v>
      </c>
      <c r="F176" s="45"/>
      <c r="G176" s="65">
        <f>'Pay App 16'!G176+F176</f>
        <v>0</v>
      </c>
      <c r="H176" s="188">
        <f>'Pay App 16'!K176</f>
        <v>0</v>
      </c>
      <c r="I176" s="189"/>
      <c r="J176" s="55"/>
      <c r="K176" s="33">
        <f t="shared" si="4"/>
        <v>0</v>
      </c>
      <c r="L176" s="68">
        <f t="shared" si="7"/>
        <v>0</v>
      </c>
      <c r="M176" s="66">
        <f t="shared" si="5"/>
        <v>0</v>
      </c>
      <c r="N176" s="32">
        <f t="shared" si="6"/>
        <v>0</v>
      </c>
      <c r="O176" s="52">
        <f>'Pay App 16'!O176+'Pay App 16'!P176</f>
        <v>0</v>
      </c>
      <c r="P176" s="45"/>
      <c r="Q176" s="66">
        <f>'Pay App 16'!Q176+N176+P176</f>
        <v>0</v>
      </c>
    </row>
    <row r="177" spans="1:17" ht="21" customHeight="1" x14ac:dyDescent="0.2">
      <c r="A177" s="151" t="s">
        <v>308</v>
      </c>
      <c r="B177" s="151"/>
      <c r="C177" s="151" t="s">
        <v>309</v>
      </c>
      <c r="D177" s="152"/>
      <c r="E177" s="52">
        <f>'Pay App 16'!E177</f>
        <v>0</v>
      </c>
      <c r="F177" s="45"/>
      <c r="G177" s="65">
        <f>'Pay App 16'!G177+F177</f>
        <v>0</v>
      </c>
      <c r="H177" s="188">
        <f>'Pay App 16'!K177</f>
        <v>0</v>
      </c>
      <c r="I177" s="189"/>
      <c r="J177" s="55"/>
      <c r="K177" s="33">
        <f t="shared" si="4"/>
        <v>0</v>
      </c>
      <c r="L177" s="68">
        <f t="shared" si="7"/>
        <v>0</v>
      </c>
      <c r="M177" s="66">
        <f t="shared" si="5"/>
        <v>0</v>
      </c>
      <c r="N177" s="32">
        <f t="shared" si="6"/>
        <v>0</v>
      </c>
      <c r="O177" s="52">
        <f>'Pay App 16'!O177+'Pay App 16'!P177</f>
        <v>0</v>
      </c>
      <c r="P177" s="45"/>
      <c r="Q177" s="66">
        <f>'Pay App 16'!Q177+N177+P177</f>
        <v>0</v>
      </c>
    </row>
    <row r="178" spans="1:17" ht="21" customHeight="1" x14ac:dyDescent="0.2">
      <c r="A178" s="141" t="s">
        <v>310</v>
      </c>
      <c r="B178" s="141"/>
      <c r="C178" s="141" t="s">
        <v>311</v>
      </c>
      <c r="D178" s="142"/>
      <c r="E178" s="52">
        <f>'Pay App 16'!E178</f>
        <v>0</v>
      </c>
      <c r="F178" s="45"/>
      <c r="G178" s="65">
        <f>'Pay App 16'!G178+F178</f>
        <v>0</v>
      </c>
      <c r="H178" s="188">
        <f>'Pay App 16'!K178</f>
        <v>0</v>
      </c>
      <c r="I178" s="189"/>
      <c r="J178" s="55"/>
      <c r="K178" s="33">
        <f t="shared" si="4"/>
        <v>0</v>
      </c>
      <c r="L178" s="68">
        <f t="shared" si="7"/>
        <v>0</v>
      </c>
      <c r="M178" s="66">
        <f t="shared" si="5"/>
        <v>0</v>
      </c>
      <c r="N178" s="32">
        <f t="shared" si="6"/>
        <v>0</v>
      </c>
      <c r="O178" s="52">
        <f>'Pay App 16'!O178+'Pay App 16'!P178</f>
        <v>0</v>
      </c>
      <c r="P178" s="45"/>
      <c r="Q178" s="66">
        <f>'Pay App 16'!Q178+N178+P178</f>
        <v>0</v>
      </c>
    </row>
    <row r="179" spans="1:17" ht="21" customHeight="1" x14ac:dyDescent="0.2">
      <c r="A179" s="151" t="s">
        <v>312</v>
      </c>
      <c r="B179" s="151"/>
      <c r="C179" s="151" t="s">
        <v>313</v>
      </c>
      <c r="D179" s="152"/>
      <c r="E179" s="52">
        <f>'Pay App 16'!E179</f>
        <v>0</v>
      </c>
      <c r="F179" s="45"/>
      <c r="G179" s="65">
        <f>'Pay App 16'!G179+F179</f>
        <v>0</v>
      </c>
      <c r="H179" s="188">
        <f>'Pay App 16'!K179</f>
        <v>0</v>
      </c>
      <c r="I179" s="189"/>
      <c r="J179" s="55"/>
      <c r="K179" s="33">
        <f t="shared" si="4"/>
        <v>0</v>
      </c>
      <c r="L179" s="68">
        <f t="shared" si="7"/>
        <v>0</v>
      </c>
      <c r="M179" s="66">
        <f t="shared" si="5"/>
        <v>0</v>
      </c>
      <c r="N179" s="32">
        <f t="shared" si="6"/>
        <v>0</v>
      </c>
      <c r="O179" s="52">
        <f>'Pay App 16'!O179+'Pay App 16'!P179</f>
        <v>0</v>
      </c>
      <c r="P179" s="45"/>
      <c r="Q179" s="66">
        <f>'Pay App 16'!Q179+N179+P179</f>
        <v>0</v>
      </c>
    </row>
    <row r="180" spans="1:17" ht="21" customHeight="1" x14ac:dyDescent="0.2">
      <c r="A180" s="151" t="s">
        <v>314</v>
      </c>
      <c r="B180" s="151"/>
      <c r="C180" s="149" t="s">
        <v>315</v>
      </c>
      <c r="D180" s="150"/>
      <c r="E180" s="52">
        <f>'Pay App 16'!E180</f>
        <v>0</v>
      </c>
      <c r="F180" s="45"/>
      <c r="G180" s="65">
        <f>'Pay App 16'!G180+F180</f>
        <v>0</v>
      </c>
      <c r="H180" s="188">
        <f>'Pay App 16'!K180</f>
        <v>0</v>
      </c>
      <c r="I180" s="189"/>
      <c r="J180" s="55"/>
      <c r="K180" s="33">
        <f t="shared" si="4"/>
        <v>0</v>
      </c>
      <c r="L180" s="68">
        <f t="shared" si="7"/>
        <v>0</v>
      </c>
      <c r="M180" s="66">
        <f t="shared" si="5"/>
        <v>0</v>
      </c>
      <c r="N180" s="32">
        <f t="shared" si="6"/>
        <v>0</v>
      </c>
      <c r="O180" s="52">
        <f>'Pay App 16'!O180+'Pay App 16'!P180</f>
        <v>0</v>
      </c>
      <c r="P180" s="45"/>
      <c r="Q180" s="66">
        <f>'Pay App 16'!Q180+N180+P180</f>
        <v>0</v>
      </c>
    </row>
    <row r="181" spans="1:17" ht="21" customHeight="1" x14ac:dyDescent="0.2">
      <c r="A181" s="151" t="s">
        <v>316</v>
      </c>
      <c r="B181" s="151"/>
      <c r="C181" s="151" t="s">
        <v>317</v>
      </c>
      <c r="D181" s="152"/>
      <c r="E181" s="52">
        <f>'Pay App 16'!E181</f>
        <v>0</v>
      </c>
      <c r="F181" s="45"/>
      <c r="G181" s="65">
        <f>'Pay App 16'!G181+F181</f>
        <v>0</v>
      </c>
      <c r="H181" s="188">
        <f>'Pay App 16'!K181</f>
        <v>0</v>
      </c>
      <c r="I181" s="189"/>
      <c r="J181" s="55"/>
      <c r="K181" s="33">
        <f t="shared" si="4"/>
        <v>0</v>
      </c>
      <c r="L181" s="68">
        <f t="shared" si="7"/>
        <v>0</v>
      </c>
      <c r="M181" s="66">
        <f t="shared" si="5"/>
        <v>0</v>
      </c>
      <c r="N181" s="32">
        <f t="shared" si="6"/>
        <v>0</v>
      </c>
      <c r="O181" s="52">
        <f>'Pay App 16'!O181+'Pay App 16'!P181</f>
        <v>0</v>
      </c>
      <c r="P181" s="45"/>
      <c r="Q181" s="66">
        <f>'Pay App 16'!Q181+N181+P181</f>
        <v>0</v>
      </c>
    </row>
    <row r="182" spans="1:17" ht="21" customHeight="1" x14ac:dyDescent="0.2">
      <c r="A182" s="151" t="s">
        <v>318</v>
      </c>
      <c r="B182" s="151"/>
      <c r="C182" s="151" t="s">
        <v>319</v>
      </c>
      <c r="D182" s="152"/>
      <c r="E182" s="52">
        <f>'Pay App 16'!E182</f>
        <v>0</v>
      </c>
      <c r="F182" s="45"/>
      <c r="G182" s="65">
        <f>'Pay App 16'!G182+F182</f>
        <v>0</v>
      </c>
      <c r="H182" s="188">
        <f>'Pay App 16'!K182</f>
        <v>0</v>
      </c>
      <c r="I182" s="189"/>
      <c r="J182" s="55"/>
      <c r="K182" s="33">
        <f t="shared" si="4"/>
        <v>0</v>
      </c>
      <c r="L182" s="68">
        <f t="shared" si="7"/>
        <v>0</v>
      </c>
      <c r="M182" s="66">
        <f t="shared" si="5"/>
        <v>0</v>
      </c>
      <c r="N182" s="32">
        <f t="shared" si="6"/>
        <v>0</v>
      </c>
      <c r="O182" s="52">
        <f>'Pay App 16'!O182+'Pay App 16'!P182</f>
        <v>0</v>
      </c>
      <c r="P182" s="45"/>
      <c r="Q182" s="66">
        <f>'Pay App 16'!Q182+N182+P182</f>
        <v>0</v>
      </c>
    </row>
    <row r="183" spans="1:17" ht="21" customHeight="1" x14ac:dyDescent="0.2">
      <c r="A183" s="151" t="s">
        <v>320</v>
      </c>
      <c r="B183" s="151"/>
      <c r="C183" s="151" t="s">
        <v>321</v>
      </c>
      <c r="D183" s="152"/>
      <c r="E183" s="52">
        <f>'Pay App 16'!E183</f>
        <v>0</v>
      </c>
      <c r="F183" s="45"/>
      <c r="G183" s="65">
        <f>'Pay App 16'!G183+F183</f>
        <v>0</v>
      </c>
      <c r="H183" s="188">
        <f>'Pay App 16'!K183</f>
        <v>0</v>
      </c>
      <c r="I183" s="189"/>
      <c r="J183" s="55"/>
      <c r="K183" s="33">
        <f t="shared" si="4"/>
        <v>0</v>
      </c>
      <c r="L183" s="68">
        <f t="shared" si="7"/>
        <v>0</v>
      </c>
      <c r="M183" s="66">
        <f t="shared" si="5"/>
        <v>0</v>
      </c>
      <c r="N183" s="32">
        <f t="shared" si="6"/>
        <v>0</v>
      </c>
      <c r="O183" s="52">
        <f>'Pay App 16'!O183+'Pay App 16'!P183</f>
        <v>0</v>
      </c>
      <c r="P183" s="45"/>
      <c r="Q183" s="66">
        <f>'Pay App 16'!Q183+N183+P183</f>
        <v>0</v>
      </c>
    </row>
    <row r="184" spans="1:17" ht="21" customHeight="1" x14ac:dyDescent="0.2">
      <c r="A184" s="151" t="s">
        <v>322</v>
      </c>
      <c r="B184" s="151"/>
      <c r="C184" s="151" t="s">
        <v>323</v>
      </c>
      <c r="D184" s="152"/>
      <c r="E184" s="52">
        <f>'Pay App 16'!E184</f>
        <v>0</v>
      </c>
      <c r="F184" s="45"/>
      <c r="G184" s="65">
        <f>'Pay App 16'!G184+F184</f>
        <v>0</v>
      </c>
      <c r="H184" s="188">
        <f>'Pay App 16'!K184</f>
        <v>0</v>
      </c>
      <c r="I184" s="189"/>
      <c r="J184" s="55"/>
      <c r="K184" s="33">
        <f t="shared" si="4"/>
        <v>0</v>
      </c>
      <c r="L184" s="68">
        <f t="shared" si="7"/>
        <v>0</v>
      </c>
      <c r="M184" s="66">
        <f t="shared" si="5"/>
        <v>0</v>
      </c>
      <c r="N184" s="32">
        <f t="shared" si="6"/>
        <v>0</v>
      </c>
      <c r="O184" s="52">
        <f>'Pay App 16'!O184+'Pay App 16'!P184</f>
        <v>0</v>
      </c>
      <c r="P184" s="45"/>
      <c r="Q184" s="66">
        <f>'Pay App 16'!Q184+N184+P184</f>
        <v>0</v>
      </c>
    </row>
    <row r="185" spans="1:17" ht="21" customHeight="1" x14ac:dyDescent="0.2">
      <c r="A185" s="141" t="s">
        <v>324</v>
      </c>
      <c r="B185" s="141"/>
      <c r="C185" s="141" t="s">
        <v>325</v>
      </c>
      <c r="D185" s="142"/>
      <c r="E185" s="52">
        <f>'Pay App 16'!E185</f>
        <v>0</v>
      </c>
      <c r="F185" s="45"/>
      <c r="G185" s="65">
        <f>'Pay App 16'!G185+F185</f>
        <v>0</v>
      </c>
      <c r="H185" s="188">
        <f>'Pay App 16'!K185</f>
        <v>0</v>
      </c>
      <c r="I185" s="189"/>
      <c r="J185" s="55"/>
      <c r="K185" s="33">
        <f t="shared" si="4"/>
        <v>0</v>
      </c>
      <c r="L185" s="68">
        <f t="shared" si="7"/>
        <v>0</v>
      </c>
      <c r="M185" s="66">
        <f t="shared" si="5"/>
        <v>0</v>
      </c>
      <c r="N185" s="32">
        <f t="shared" si="6"/>
        <v>0</v>
      </c>
      <c r="O185" s="52">
        <f>'Pay App 16'!O185+'Pay App 16'!P185</f>
        <v>0</v>
      </c>
      <c r="P185" s="45"/>
      <c r="Q185" s="66">
        <f>'Pay App 16'!Q185+N185+P185</f>
        <v>0</v>
      </c>
    </row>
    <row r="186" spans="1:17" ht="21" customHeight="1" x14ac:dyDescent="0.2">
      <c r="A186" s="141" t="s">
        <v>326</v>
      </c>
      <c r="B186" s="141"/>
      <c r="C186" s="141" t="s">
        <v>327</v>
      </c>
      <c r="D186" s="142"/>
      <c r="E186" s="52">
        <f>'Pay App 16'!E186</f>
        <v>0</v>
      </c>
      <c r="F186" s="45"/>
      <c r="G186" s="65">
        <f>'Pay App 16'!G186+F186</f>
        <v>0</v>
      </c>
      <c r="H186" s="188">
        <f>'Pay App 16'!K186</f>
        <v>0</v>
      </c>
      <c r="I186" s="189"/>
      <c r="J186" s="55"/>
      <c r="K186" s="33">
        <f t="shared" si="4"/>
        <v>0</v>
      </c>
      <c r="L186" s="68">
        <f t="shared" si="7"/>
        <v>0</v>
      </c>
      <c r="M186" s="66">
        <f t="shared" si="5"/>
        <v>0</v>
      </c>
      <c r="N186" s="32">
        <f t="shared" si="6"/>
        <v>0</v>
      </c>
      <c r="O186" s="52">
        <f>'Pay App 16'!O186+'Pay App 16'!P186</f>
        <v>0</v>
      </c>
      <c r="P186" s="45"/>
      <c r="Q186" s="66">
        <f>'Pay App 16'!Q186+N186+P186</f>
        <v>0</v>
      </c>
    </row>
    <row r="187" spans="1:17" ht="21" customHeight="1" x14ac:dyDescent="0.2">
      <c r="A187" s="151" t="s">
        <v>328</v>
      </c>
      <c r="B187" s="151"/>
      <c r="C187" s="151" t="s">
        <v>329</v>
      </c>
      <c r="D187" s="152"/>
      <c r="E187" s="52">
        <f>'Pay App 16'!E187</f>
        <v>0</v>
      </c>
      <c r="F187" s="45"/>
      <c r="G187" s="65">
        <f>'Pay App 16'!G187+F187</f>
        <v>0</v>
      </c>
      <c r="H187" s="188">
        <f>'Pay App 16'!K187</f>
        <v>0</v>
      </c>
      <c r="I187" s="189"/>
      <c r="J187" s="55"/>
      <c r="K187" s="33">
        <f t="shared" si="4"/>
        <v>0</v>
      </c>
      <c r="L187" s="68">
        <f t="shared" si="7"/>
        <v>0</v>
      </c>
      <c r="M187" s="66">
        <f t="shared" si="5"/>
        <v>0</v>
      </c>
      <c r="N187" s="32">
        <f t="shared" si="6"/>
        <v>0</v>
      </c>
      <c r="O187" s="52">
        <f>'Pay App 16'!O187+'Pay App 16'!P187</f>
        <v>0</v>
      </c>
      <c r="P187" s="45"/>
      <c r="Q187" s="66">
        <f>'Pay App 16'!Q187+N187+P187</f>
        <v>0</v>
      </c>
    </row>
    <row r="188" spans="1:17" ht="21" customHeight="1" x14ac:dyDescent="0.2">
      <c r="A188" s="151" t="s">
        <v>330</v>
      </c>
      <c r="B188" s="151"/>
      <c r="C188" s="151" t="s">
        <v>331</v>
      </c>
      <c r="D188" s="152"/>
      <c r="E188" s="52">
        <f>'Pay App 16'!E188</f>
        <v>0</v>
      </c>
      <c r="F188" s="45"/>
      <c r="G188" s="65">
        <f>'Pay App 16'!G188+F188</f>
        <v>0</v>
      </c>
      <c r="H188" s="188">
        <f>'Pay App 16'!K188</f>
        <v>0</v>
      </c>
      <c r="I188" s="189"/>
      <c r="J188" s="55"/>
      <c r="K188" s="33">
        <f t="shared" si="4"/>
        <v>0</v>
      </c>
      <c r="L188" s="68">
        <f t="shared" si="7"/>
        <v>0</v>
      </c>
      <c r="M188" s="66">
        <f t="shared" si="5"/>
        <v>0</v>
      </c>
      <c r="N188" s="32">
        <f t="shared" si="6"/>
        <v>0</v>
      </c>
      <c r="O188" s="52">
        <f>'Pay App 16'!O188+'Pay App 16'!P188</f>
        <v>0</v>
      </c>
      <c r="P188" s="45"/>
      <c r="Q188" s="66">
        <f>'Pay App 16'!Q188+N188+P188</f>
        <v>0</v>
      </c>
    </row>
    <row r="189" spans="1:17" ht="21" customHeight="1" x14ac:dyDescent="0.2">
      <c r="A189" s="151" t="s">
        <v>332</v>
      </c>
      <c r="B189" s="151"/>
      <c r="C189" s="151" t="s">
        <v>333</v>
      </c>
      <c r="D189" s="152"/>
      <c r="E189" s="52">
        <f>'Pay App 16'!E189</f>
        <v>0</v>
      </c>
      <c r="F189" s="45"/>
      <c r="G189" s="65">
        <f>'Pay App 16'!G189+F189</f>
        <v>0</v>
      </c>
      <c r="H189" s="188">
        <f>'Pay App 16'!K189</f>
        <v>0</v>
      </c>
      <c r="I189" s="189"/>
      <c r="J189" s="55"/>
      <c r="K189" s="33">
        <f t="shared" si="4"/>
        <v>0</v>
      </c>
      <c r="L189" s="68">
        <f t="shared" si="7"/>
        <v>0</v>
      </c>
      <c r="M189" s="66">
        <f t="shared" si="5"/>
        <v>0</v>
      </c>
      <c r="N189" s="32">
        <f t="shared" si="6"/>
        <v>0</v>
      </c>
      <c r="O189" s="52">
        <f>'Pay App 16'!O189+'Pay App 16'!P189</f>
        <v>0</v>
      </c>
      <c r="P189" s="45"/>
      <c r="Q189" s="66">
        <f>'Pay App 16'!Q189+N189+P189</f>
        <v>0</v>
      </c>
    </row>
    <row r="190" spans="1:17" ht="21" customHeight="1" x14ac:dyDescent="0.2">
      <c r="A190" s="141" t="s">
        <v>334</v>
      </c>
      <c r="B190" s="141"/>
      <c r="C190" s="141" t="s">
        <v>335</v>
      </c>
      <c r="D190" s="142"/>
      <c r="E190" s="52">
        <f>'Pay App 16'!E190</f>
        <v>0</v>
      </c>
      <c r="F190" s="45"/>
      <c r="G190" s="65">
        <f>'Pay App 16'!G190+F190</f>
        <v>0</v>
      </c>
      <c r="H190" s="188">
        <f>'Pay App 16'!K190</f>
        <v>0</v>
      </c>
      <c r="I190" s="189"/>
      <c r="J190" s="55"/>
      <c r="K190" s="33">
        <f t="shared" si="4"/>
        <v>0</v>
      </c>
      <c r="L190" s="68">
        <f t="shared" si="7"/>
        <v>0</v>
      </c>
      <c r="M190" s="66">
        <f t="shared" si="5"/>
        <v>0</v>
      </c>
      <c r="N190" s="32">
        <f t="shared" si="6"/>
        <v>0</v>
      </c>
      <c r="O190" s="52">
        <f>'Pay App 16'!O190+'Pay App 16'!P190</f>
        <v>0</v>
      </c>
      <c r="P190" s="45"/>
      <c r="Q190" s="66">
        <f>'Pay App 16'!Q190+N190+P190</f>
        <v>0</v>
      </c>
    </row>
    <row r="191" spans="1:17" ht="21" customHeight="1" x14ac:dyDescent="0.2">
      <c r="A191" s="149" t="s">
        <v>336</v>
      </c>
      <c r="B191" s="149"/>
      <c r="C191" s="149" t="s">
        <v>337</v>
      </c>
      <c r="D191" s="150"/>
      <c r="E191" s="52">
        <f>'Pay App 16'!E191</f>
        <v>0</v>
      </c>
      <c r="F191" s="45"/>
      <c r="G191" s="65">
        <f>'Pay App 16'!G191+F191</f>
        <v>0</v>
      </c>
      <c r="H191" s="188">
        <f>'Pay App 16'!K191</f>
        <v>0</v>
      </c>
      <c r="I191" s="189"/>
      <c r="J191" s="55"/>
      <c r="K191" s="33">
        <f t="shared" si="4"/>
        <v>0</v>
      </c>
      <c r="L191" s="68">
        <f t="shared" si="7"/>
        <v>0</v>
      </c>
      <c r="M191" s="66">
        <f t="shared" si="5"/>
        <v>0</v>
      </c>
      <c r="N191" s="32">
        <f t="shared" si="6"/>
        <v>0</v>
      </c>
      <c r="O191" s="52">
        <f>'Pay App 16'!O191+'Pay App 16'!P191</f>
        <v>0</v>
      </c>
      <c r="P191" s="45"/>
      <c r="Q191" s="66">
        <f>'Pay App 16'!Q191+N191+P191</f>
        <v>0</v>
      </c>
    </row>
    <row r="192" spans="1:17" ht="21" customHeight="1" x14ac:dyDescent="0.2">
      <c r="A192" s="149" t="s">
        <v>338</v>
      </c>
      <c r="B192" s="149"/>
      <c r="C192" s="151" t="s">
        <v>339</v>
      </c>
      <c r="D192" s="152"/>
      <c r="E192" s="52">
        <f>'Pay App 16'!E192</f>
        <v>0</v>
      </c>
      <c r="F192" s="45"/>
      <c r="G192" s="65">
        <f>'Pay App 16'!G192+F192</f>
        <v>0</v>
      </c>
      <c r="H192" s="188">
        <f>'Pay App 16'!K192</f>
        <v>0</v>
      </c>
      <c r="I192" s="189"/>
      <c r="J192" s="55"/>
      <c r="K192" s="33">
        <f t="shared" si="4"/>
        <v>0</v>
      </c>
      <c r="L192" s="68">
        <f t="shared" si="7"/>
        <v>0</v>
      </c>
      <c r="M192" s="66">
        <f t="shared" si="5"/>
        <v>0</v>
      </c>
      <c r="N192" s="32">
        <f t="shared" si="6"/>
        <v>0</v>
      </c>
      <c r="O192" s="52">
        <f>'Pay App 16'!O192+'Pay App 16'!P192</f>
        <v>0</v>
      </c>
      <c r="P192" s="45"/>
      <c r="Q192" s="66">
        <f>'Pay App 16'!Q192+N192+P192</f>
        <v>0</v>
      </c>
    </row>
    <row r="193" spans="1:17" ht="21" customHeight="1" x14ac:dyDescent="0.2">
      <c r="A193" s="141" t="s">
        <v>340</v>
      </c>
      <c r="B193" s="141"/>
      <c r="C193" s="141" t="s">
        <v>341</v>
      </c>
      <c r="D193" s="142"/>
      <c r="E193" s="52">
        <f>'Pay App 16'!E193</f>
        <v>0</v>
      </c>
      <c r="F193" s="45"/>
      <c r="G193" s="65">
        <f>'Pay App 16'!G193+F193</f>
        <v>0</v>
      </c>
      <c r="H193" s="188">
        <f>'Pay App 16'!K193</f>
        <v>0</v>
      </c>
      <c r="I193" s="189"/>
      <c r="J193" s="55"/>
      <c r="K193" s="33">
        <f t="shared" si="4"/>
        <v>0</v>
      </c>
      <c r="L193" s="68">
        <f t="shared" si="7"/>
        <v>0</v>
      </c>
      <c r="M193" s="66">
        <f t="shared" si="5"/>
        <v>0</v>
      </c>
      <c r="N193" s="32">
        <f t="shared" si="6"/>
        <v>0</v>
      </c>
      <c r="O193" s="52">
        <f>'Pay App 16'!O193+'Pay App 16'!P193</f>
        <v>0</v>
      </c>
      <c r="P193" s="45"/>
      <c r="Q193" s="66">
        <f>'Pay App 16'!Q193+N193+P193</f>
        <v>0</v>
      </c>
    </row>
    <row r="194" spans="1:17" ht="21" customHeight="1" x14ac:dyDescent="0.2">
      <c r="A194" s="149" t="s">
        <v>342</v>
      </c>
      <c r="B194" s="149"/>
      <c r="C194" s="149" t="s">
        <v>343</v>
      </c>
      <c r="D194" s="150"/>
      <c r="E194" s="52">
        <f>'Pay App 16'!E194</f>
        <v>0</v>
      </c>
      <c r="F194" s="45"/>
      <c r="G194" s="65">
        <f>'Pay App 16'!G194+F194</f>
        <v>0</v>
      </c>
      <c r="H194" s="188">
        <f>'Pay App 16'!K194</f>
        <v>0</v>
      </c>
      <c r="I194" s="189"/>
      <c r="J194" s="55"/>
      <c r="K194" s="33">
        <f t="shared" si="4"/>
        <v>0</v>
      </c>
      <c r="L194" s="68">
        <f t="shared" si="7"/>
        <v>0</v>
      </c>
      <c r="M194" s="66">
        <f t="shared" si="5"/>
        <v>0</v>
      </c>
      <c r="N194" s="32">
        <f t="shared" si="6"/>
        <v>0</v>
      </c>
      <c r="O194" s="52">
        <f>'Pay App 16'!O194+'Pay App 16'!P194</f>
        <v>0</v>
      </c>
      <c r="P194" s="45"/>
      <c r="Q194" s="66">
        <f>'Pay App 16'!Q194+N194+P194</f>
        <v>0</v>
      </c>
    </row>
    <row r="195" spans="1:17" ht="21" customHeight="1" x14ac:dyDescent="0.2">
      <c r="A195" s="149" t="s">
        <v>344</v>
      </c>
      <c r="B195" s="149"/>
      <c r="C195" s="151" t="s">
        <v>345</v>
      </c>
      <c r="D195" s="152"/>
      <c r="E195" s="52">
        <f>'Pay App 16'!E195</f>
        <v>0</v>
      </c>
      <c r="F195" s="45"/>
      <c r="G195" s="65">
        <f>'Pay App 16'!G195+F195</f>
        <v>0</v>
      </c>
      <c r="H195" s="188">
        <f>'Pay App 16'!K195</f>
        <v>0</v>
      </c>
      <c r="I195" s="189"/>
      <c r="J195" s="55"/>
      <c r="K195" s="33">
        <f t="shared" si="4"/>
        <v>0</v>
      </c>
      <c r="L195" s="68">
        <f t="shared" si="7"/>
        <v>0</v>
      </c>
      <c r="M195" s="66">
        <f t="shared" si="5"/>
        <v>0</v>
      </c>
      <c r="N195" s="32">
        <f t="shared" si="6"/>
        <v>0</v>
      </c>
      <c r="O195" s="52">
        <f>'Pay App 16'!O195+'Pay App 16'!P195</f>
        <v>0</v>
      </c>
      <c r="P195" s="45"/>
      <c r="Q195" s="66">
        <f>'Pay App 16'!Q195+N195+P195</f>
        <v>0</v>
      </c>
    </row>
    <row r="196" spans="1:17" ht="21" customHeight="1" x14ac:dyDescent="0.2">
      <c r="A196" s="149" t="s">
        <v>346</v>
      </c>
      <c r="B196" s="149"/>
      <c r="C196" s="149" t="s">
        <v>347</v>
      </c>
      <c r="D196" s="150"/>
      <c r="E196" s="52">
        <f>'Pay App 16'!E196</f>
        <v>0</v>
      </c>
      <c r="F196" s="45"/>
      <c r="G196" s="65">
        <f>'Pay App 16'!G196+F196</f>
        <v>0</v>
      </c>
      <c r="H196" s="188">
        <f>'Pay App 16'!K196</f>
        <v>0</v>
      </c>
      <c r="I196" s="189"/>
      <c r="J196" s="55"/>
      <c r="K196" s="33">
        <f t="shared" si="4"/>
        <v>0</v>
      </c>
      <c r="L196" s="68">
        <f t="shared" si="7"/>
        <v>0</v>
      </c>
      <c r="M196" s="66">
        <f t="shared" si="5"/>
        <v>0</v>
      </c>
      <c r="N196" s="32">
        <f t="shared" si="6"/>
        <v>0</v>
      </c>
      <c r="O196" s="52">
        <f>'Pay App 16'!O196+'Pay App 16'!P196</f>
        <v>0</v>
      </c>
      <c r="P196" s="45"/>
      <c r="Q196" s="66">
        <f>'Pay App 16'!Q196+N196+P196</f>
        <v>0</v>
      </c>
    </row>
    <row r="197" spans="1:17" ht="21" customHeight="1" x14ac:dyDescent="0.2">
      <c r="A197" s="149" t="s">
        <v>348</v>
      </c>
      <c r="B197" s="149"/>
      <c r="C197" s="149" t="s">
        <v>349</v>
      </c>
      <c r="D197" s="150"/>
      <c r="E197" s="52">
        <f>'Pay App 16'!E197</f>
        <v>0</v>
      </c>
      <c r="F197" s="45"/>
      <c r="G197" s="65">
        <f>'Pay App 16'!G197+F197</f>
        <v>0</v>
      </c>
      <c r="H197" s="188">
        <f>'Pay App 16'!K197</f>
        <v>0</v>
      </c>
      <c r="I197" s="189"/>
      <c r="J197" s="55"/>
      <c r="K197" s="33">
        <f t="shared" si="4"/>
        <v>0</v>
      </c>
      <c r="L197" s="68">
        <f t="shared" si="7"/>
        <v>0</v>
      </c>
      <c r="M197" s="66">
        <f t="shared" si="5"/>
        <v>0</v>
      </c>
      <c r="N197" s="32">
        <f t="shared" si="6"/>
        <v>0</v>
      </c>
      <c r="O197" s="52">
        <f>'Pay App 16'!O197+'Pay App 16'!P197</f>
        <v>0</v>
      </c>
      <c r="P197" s="45"/>
      <c r="Q197" s="66">
        <f>'Pay App 16'!Q197+N197+P197</f>
        <v>0</v>
      </c>
    </row>
    <row r="198" spans="1:17" ht="21" customHeight="1" x14ac:dyDescent="0.2">
      <c r="A198" s="149" t="s">
        <v>350</v>
      </c>
      <c r="B198" s="149"/>
      <c r="C198" s="151" t="s">
        <v>305</v>
      </c>
      <c r="D198" s="152"/>
      <c r="E198" s="52">
        <f>'Pay App 16'!E198</f>
        <v>0</v>
      </c>
      <c r="F198" s="45"/>
      <c r="G198" s="65">
        <f>'Pay App 16'!G198+F198</f>
        <v>0</v>
      </c>
      <c r="H198" s="188">
        <f>'Pay App 16'!K198</f>
        <v>0</v>
      </c>
      <c r="I198" s="189"/>
      <c r="J198" s="55"/>
      <c r="K198" s="33">
        <f t="shared" si="4"/>
        <v>0</v>
      </c>
      <c r="L198" s="68">
        <f t="shared" si="7"/>
        <v>0</v>
      </c>
      <c r="M198" s="66">
        <f t="shared" si="5"/>
        <v>0</v>
      </c>
      <c r="N198" s="32">
        <f t="shared" si="6"/>
        <v>0</v>
      </c>
      <c r="O198" s="52">
        <f>'Pay App 16'!O198+'Pay App 16'!P198</f>
        <v>0</v>
      </c>
      <c r="P198" s="45"/>
      <c r="Q198" s="66">
        <f>'Pay App 16'!Q198+N198+P198</f>
        <v>0</v>
      </c>
    </row>
    <row r="199" spans="1:17" ht="21" customHeight="1" x14ac:dyDescent="0.2">
      <c r="A199" s="141" t="s">
        <v>351</v>
      </c>
      <c r="B199" s="141"/>
      <c r="C199" s="141" t="s">
        <v>352</v>
      </c>
      <c r="D199" s="142"/>
      <c r="E199" s="52">
        <f>'Pay App 16'!E199</f>
        <v>0</v>
      </c>
      <c r="F199" s="45"/>
      <c r="G199" s="65">
        <f>'Pay App 16'!G199+F199</f>
        <v>0</v>
      </c>
      <c r="H199" s="188">
        <f>'Pay App 16'!K199</f>
        <v>0</v>
      </c>
      <c r="I199" s="189"/>
      <c r="J199" s="55"/>
      <c r="K199" s="33">
        <f t="shared" si="4"/>
        <v>0</v>
      </c>
      <c r="L199" s="68">
        <f t="shared" si="7"/>
        <v>0</v>
      </c>
      <c r="M199" s="66">
        <f t="shared" si="5"/>
        <v>0</v>
      </c>
      <c r="N199" s="32">
        <f t="shared" si="6"/>
        <v>0</v>
      </c>
      <c r="O199" s="52">
        <f>'Pay App 16'!O199+'Pay App 16'!P199</f>
        <v>0</v>
      </c>
      <c r="P199" s="45"/>
      <c r="Q199" s="66">
        <f>'Pay App 16'!Q199+N199+P199</f>
        <v>0</v>
      </c>
    </row>
    <row r="200" spans="1:17" ht="21" customHeight="1" x14ac:dyDescent="0.2">
      <c r="A200" s="149" t="s">
        <v>353</v>
      </c>
      <c r="B200" s="149"/>
      <c r="C200" s="149" t="s">
        <v>354</v>
      </c>
      <c r="D200" s="150"/>
      <c r="E200" s="52">
        <f>'Pay App 16'!E200</f>
        <v>0</v>
      </c>
      <c r="F200" s="45"/>
      <c r="G200" s="65">
        <f>'Pay App 16'!G200+F200</f>
        <v>0</v>
      </c>
      <c r="H200" s="188">
        <f>'Pay App 16'!K200</f>
        <v>0</v>
      </c>
      <c r="I200" s="189"/>
      <c r="J200" s="55"/>
      <c r="K200" s="33">
        <f t="shared" si="4"/>
        <v>0</v>
      </c>
      <c r="L200" s="68">
        <f t="shared" si="7"/>
        <v>0</v>
      </c>
      <c r="M200" s="66">
        <f t="shared" si="5"/>
        <v>0</v>
      </c>
      <c r="N200" s="32">
        <f t="shared" si="6"/>
        <v>0</v>
      </c>
      <c r="O200" s="52">
        <f>'Pay App 16'!O200+'Pay App 16'!P200</f>
        <v>0</v>
      </c>
      <c r="P200" s="45"/>
      <c r="Q200" s="66">
        <f>'Pay App 16'!Q200+N200+P200</f>
        <v>0</v>
      </c>
    </row>
    <row r="201" spans="1:17" ht="21" customHeight="1" x14ac:dyDescent="0.2">
      <c r="A201" s="149" t="s">
        <v>355</v>
      </c>
      <c r="B201" s="149"/>
      <c r="C201" s="149" t="s">
        <v>356</v>
      </c>
      <c r="D201" s="150"/>
      <c r="E201" s="52">
        <f>'Pay App 16'!E201</f>
        <v>0</v>
      </c>
      <c r="F201" s="45"/>
      <c r="G201" s="65">
        <f>'Pay App 16'!G201+F201</f>
        <v>0</v>
      </c>
      <c r="H201" s="188">
        <f>'Pay App 16'!K201</f>
        <v>0</v>
      </c>
      <c r="I201" s="189"/>
      <c r="J201" s="55"/>
      <c r="K201" s="33">
        <f t="shared" si="4"/>
        <v>0</v>
      </c>
      <c r="L201" s="68">
        <f t="shared" si="7"/>
        <v>0</v>
      </c>
      <c r="M201" s="66">
        <f t="shared" si="5"/>
        <v>0</v>
      </c>
      <c r="N201" s="32">
        <f t="shared" si="6"/>
        <v>0</v>
      </c>
      <c r="O201" s="52">
        <f>'Pay App 16'!O201+'Pay App 16'!P201</f>
        <v>0</v>
      </c>
      <c r="P201" s="45"/>
      <c r="Q201" s="66">
        <f>'Pay App 16'!Q201+N201+P201</f>
        <v>0</v>
      </c>
    </row>
    <row r="202" spans="1:17" ht="21" customHeight="1" x14ac:dyDescent="0.2">
      <c r="A202" s="149" t="s">
        <v>357</v>
      </c>
      <c r="B202" s="149"/>
      <c r="C202" s="151" t="s">
        <v>358</v>
      </c>
      <c r="D202" s="152"/>
      <c r="E202" s="52">
        <f>'Pay App 16'!E202</f>
        <v>0</v>
      </c>
      <c r="F202" s="45"/>
      <c r="G202" s="65">
        <f>'Pay App 16'!G202+F202</f>
        <v>0</v>
      </c>
      <c r="H202" s="188">
        <f>'Pay App 16'!K202</f>
        <v>0</v>
      </c>
      <c r="I202" s="189"/>
      <c r="J202" s="55"/>
      <c r="K202" s="33">
        <f t="shared" si="4"/>
        <v>0</v>
      </c>
      <c r="L202" s="68">
        <f t="shared" si="7"/>
        <v>0</v>
      </c>
      <c r="M202" s="66">
        <f t="shared" si="5"/>
        <v>0</v>
      </c>
      <c r="N202" s="32">
        <f t="shared" si="6"/>
        <v>0</v>
      </c>
      <c r="O202" s="52">
        <f>'Pay App 16'!O202+'Pay App 16'!P202</f>
        <v>0</v>
      </c>
      <c r="P202" s="45"/>
      <c r="Q202" s="66">
        <f>'Pay App 16'!Q202+N202+P202</f>
        <v>0</v>
      </c>
    </row>
    <row r="203" spans="1:17" ht="21" customHeight="1" x14ac:dyDescent="0.2">
      <c r="A203" s="149" t="s">
        <v>359</v>
      </c>
      <c r="B203" s="149"/>
      <c r="C203" s="151" t="s">
        <v>360</v>
      </c>
      <c r="D203" s="152"/>
      <c r="E203" s="52">
        <f>'Pay App 16'!E203</f>
        <v>0</v>
      </c>
      <c r="F203" s="45"/>
      <c r="G203" s="65">
        <f>'Pay App 16'!G203+F203</f>
        <v>0</v>
      </c>
      <c r="H203" s="188">
        <f>'Pay App 16'!K203</f>
        <v>0</v>
      </c>
      <c r="I203" s="189"/>
      <c r="J203" s="55"/>
      <c r="K203" s="33">
        <f t="shared" si="4"/>
        <v>0</v>
      </c>
      <c r="L203" s="68">
        <f t="shared" si="7"/>
        <v>0</v>
      </c>
      <c r="M203" s="66">
        <f t="shared" si="5"/>
        <v>0</v>
      </c>
      <c r="N203" s="32">
        <f t="shared" si="6"/>
        <v>0</v>
      </c>
      <c r="O203" s="52">
        <f>'Pay App 16'!O203+'Pay App 16'!P203</f>
        <v>0</v>
      </c>
      <c r="P203" s="45"/>
      <c r="Q203" s="66">
        <f>'Pay App 16'!Q203+N203+P203</f>
        <v>0</v>
      </c>
    </row>
    <row r="204" spans="1:17" ht="21" customHeight="1" x14ac:dyDescent="0.2">
      <c r="A204" s="149" t="s">
        <v>361</v>
      </c>
      <c r="B204" s="149"/>
      <c r="C204" s="149" t="s">
        <v>362</v>
      </c>
      <c r="D204" s="150"/>
      <c r="E204" s="52">
        <f>'Pay App 16'!E204</f>
        <v>0</v>
      </c>
      <c r="F204" s="45"/>
      <c r="G204" s="65">
        <f>'Pay App 16'!G204+F204</f>
        <v>0</v>
      </c>
      <c r="H204" s="188">
        <f>'Pay App 16'!K204</f>
        <v>0</v>
      </c>
      <c r="I204" s="189"/>
      <c r="J204" s="55"/>
      <c r="K204" s="33">
        <f t="shared" si="4"/>
        <v>0</v>
      </c>
      <c r="L204" s="68">
        <f t="shared" si="7"/>
        <v>0</v>
      </c>
      <c r="M204" s="66">
        <f t="shared" si="5"/>
        <v>0</v>
      </c>
      <c r="N204" s="32">
        <f t="shared" si="6"/>
        <v>0</v>
      </c>
      <c r="O204" s="52">
        <f>'Pay App 16'!O204+'Pay App 16'!P204</f>
        <v>0</v>
      </c>
      <c r="P204" s="45"/>
      <c r="Q204" s="66">
        <f>'Pay App 16'!Q204+N204+P204</f>
        <v>0</v>
      </c>
    </row>
    <row r="205" spans="1:17" ht="21" customHeight="1" x14ac:dyDescent="0.2">
      <c r="A205" s="149" t="s">
        <v>363</v>
      </c>
      <c r="B205" s="149"/>
      <c r="C205" s="151" t="s">
        <v>364</v>
      </c>
      <c r="D205" s="152"/>
      <c r="E205" s="52">
        <f>'Pay App 16'!E205</f>
        <v>0</v>
      </c>
      <c r="F205" s="45"/>
      <c r="G205" s="65">
        <f>'Pay App 16'!G205+F205</f>
        <v>0</v>
      </c>
      <c r="H205" s="188">
        <f>'Pay App 16'!K205</f>
        <v>0</v>
      </c>
      <c r="I205" s="189"/>
      <c r="J205" s="55"/>
      <c r="K205" s="33">
        <f t="shared" si="4"/>
        <v>0</v>
      </c>
      <c r="L205" s="68">
        <f t="shared" si="7"/>
        <v>0</v>
      </c>
      <c r="M205" s="66">
        <f t="shared" si="5"/>
        <v>0</v>
      </c>
      <c r="N205" s="32">
        <f t="shared" si="6"/>
        <v>0</v>
      </c>
      <c r="O205" s="52">
        <f>'Pay App 16'!O205+'Pay App 16'!P205</f>
        <v>0</v>
      </c>
      <c r="P205" s="45"/>
      <c r="Q205" s="66">
        <f>'Pay App 16'!Q205+N205+P205</f>
        <v>0</v>
      </c>
    </row>
    <row r="206" spans="1:17" ht="21" customHeight="1" x14ac:dyDescent="0.2">
      <c r="A206" s="141" t="s">
        <v>365</v>
      </c>
      <c r="B206" s="141"/>
      <c r="C206" s="141" t="s">
        <v>366</v>
      </c>
      <c r="D206" s="142"/>
      <c r="E206" s="52">
        <f>'Pay App 16'!E206</f>
        <v>0</v>
      </c>
      <c r="F206" s="45"/>
      <c r="G206" s="65">
        <f>'Pay App 16'!G206+F206</f>
        <v>0</v>
      </c>
      <c r="H206" s="188">
        <f>'Pay App 16'!K206</f>
        <v>0</v>
      </c>
      <c r="I206" s="189"/>
      <c r="J206" s="55"/>
      <c r="K206" s="33">
        <f t="shared" si="4"/>
        <v>0</v>
      </c>
      <c r="L206" s="68">
        <f t="shared" si="7"/>
        <v>0</v>
      </c>
      <c r="M206" s="66">
        <f t="shared" si="5"/>
        <v>0</v>
      </c>
      <c r="N206" s="32">
        <f t="shared" si="6"/>
        <v>0</v>
      </c>
      <c r="O206" s="52">
        <f>'Pay App 16'!O206+'Pay App 16'!P206</f>
        <v>0</v>
      </c>
      <c r="P206" s="45"/>
      <c r="Q206" s="66">
        <f>'Pay App 16'!Q206+N206+P206</f>
        <v>0</v>
      </c>
    </row>
    <row r="207" spans="1:17" ht="21" customHeight="1" x14ac:dyDescent="0.2">
      <c r="A207" s="149" t="s">
        <v>367</v>
      </c>
      <c r="B207" s="149"/>
      <c r="C207" s="149" t="s">
        <v>368</v>
      </c>
      <c r="D207" s="150"/>
      <c r="E207" s="52">
        <f>'Pay App 16'!E207</f>
        <v>0</v>
      </c>
      <c r="F207" s="45"/>
      <c r="G207" s="65">
        <f>'Pay App 16'!G207+F207</f>
        <v>0</v>
      </c>
      <c r="H207" s="188">
        <f>'Pay App 16'!K207</f>
        <v>0</v>
      </c>
      <c r="I207" s="189"/>
      <c r="J207" s="55"/>
      <c r="K207" s="33">
        <f t="shared" si="4"/>
        <v>0</v>
      </c>
      <c r="L207" s="68">
        <f t="shared" si="7"/>
        <v>0</v>
      </c>
      <c r="M207" s="66">
        <f t="shared" si="5"/>
        <v>0</v>
      </c>
      <c r="N207" s="32">
        <f t="shared" si="6"/>
        <v>0</v>
      </c>
      <c r="O207" s="52">
        <f>'Pay App 16'!O207+'Pay App 16'!P207</f>
        <v>0</v>
      </c>
      <c r="P207" s="45"/>
      <c r="Q207" s="66">
        <f>'Pay App 16'!Q207+N207+P207</f>
        <v>0</v>
      </c>
    </row>
    <row r="208" spans="1:17" ht="21" customHeight="1" x14ac:dyDescent="0.2">
      <c r="A208" s="141" t="s">
        <v>369</v>
      </c>
      <c r="B208" s="141"/>
      <c r="C208" s="141" t="s">
        <v>370</v>
      </c>
      <c r="D208" s="142"/>
      <c r="E208" s="52">
        <f>'Pay App 16'!E208</f>
        <v>0</v>
      </c>
      <c r="F208" s="45"/>
      <c r="G208" s="65">
        <f>'Pay App 16'!G208+F208</f>
        <v>0</v>
      </c>
      <c r="H208" s="188">
        <f>'Pay App 16'!K208</f>
        <v>0</v>
      </c>
      <c r="I208" s="189"/>
      <c r="J208" s="55"/>
      <c r="K208" s="33">
        <f t="shared" si="4"/>
        <v>0</v>
      </c>
      <c r="L208" s="68">
        <f t="shared" si="7"/>
        <v>0</v>
      </c>
      <c r="M208" s="66">
        <f t="shared" si="5"/>
        <v>0</v>
      </c>
      <c r="N208" s="32">
        <f t="shared" si="6"/>
        <v>0</v>
      </c>
      <c r="O208" s="52">
        <f>'Pay App 16'!O208+'Pay App 16'!P208</f>
        <v>0</v>
      </c>
      <c r="P208" s="45"/>
      <c r="Q208" s="66">
        <f>'Pay App 16'!Q208+N208+P208</f>
        <v>0</v>
      </c>
    </row>
    <row r="209" spans="1:17" ht="21" customHeight="1" x14ac:dyDescent="0.2">
      <c r="A209" s="149" t="s">
        <v>371</v>
      </c>
      <c r="B209" s="149"/>
      <c r="C209" s="149" t="s">
        <v>372</v>
      </c>
      <c r="D209" s="150"/>
      <c r="E209" s="52">
        <f>'Pay App 16'!E209</f>
        <v>0</v>
      </c>
      <c r="F209" s="45"/>
      <c r="G209" s="65">
        <f>'Pay App 16'!G209+F209</f>
        <v>0</v>
      </c>
      <c r="H209" s="188">
        <f>'Pay App 16'!K209</f>
        <v>0</v>
      </c>
      <c r="I209" s="189"/>
      <c r="J209" s="55"/>
      <c r="K209" s="33">
        <f t="shared" si="4"/>
        <v>0</v>
      </c>
      <c r="L209" s="68">
        <f t="shared" si="7"/>
        <v>0</v>
      </c>
      <c r="M209" s="66">
        <f t="shared" si="5"/>
        <v>0</v>
      </c>
      <c r="N209" s="32">
        <f t="shared" si="6"/>
        <v>0</v>
      </c>
      <c r="O209" s="52">
        <f>'Pay App 16'!O209+'Pay App 16'!P209</f>
        <v>0</v>
      </c>
      <c r="P209" s="45"/>
      <c r="Q209" s="66">
        <f>'Pay App 16'!Q209+N209+P209</f>
        <v>0</v>
      </c>
    </row>
    <row r="210" spans="1:17" ht="21" customHeight="1" x14ac:dyDescent="0.2">
      <c r="A210" s="149" t="s">
        <v>373</v>
      </c>
      <c r="B210" s="149"/>
      <c r="C210" s="151" t="s">
        <v>374</v>
      </c>
      <c r="D210" s="152"/>
      <c r="E210" s="52">
        <f>'Pay App 16'!E210</f>
        <v>0</v>
      </c>
      <c r="F210" s="45"/>
      <c r="G210" s="65">
        <f>'Pay App 16'!G210+F210</f>
        <v>0</v>
      </c>
      <c r="H210" s="188">
        <f>'Pay App 16'!K210</f>
        <v>0</v>
      </c>
      <c r="I210" s="189"/>
      <c r="J210" s="55"/>
      <c r="K210" s="33">
        <f t="shared" si="4"/>
        <v>0</v>
      </c>
      <c r="L210" s="68">
        <f t="shared" si="7"/>
        <v>0</v>
      </c>
      <c r="M210" s="66">
        <f t="shared" si="5"/>
        <v>0</v>
      </c>
      <c r="N210" s="32">
        <f t="shared" si="6"/>
        <v>0</v>
      </c>
      <c r="O210" s="52">
        <f>'Pay App 16'!O210+'Pay App 16'!P210</f>
        <v>0</v>
      </c>
      <c r="P210" s="45"/>
      <c r="Q210" s="66">
        <f>'Pay App 16'!Q210+N210+P210</f>
        <v>0</v>
      </c>
    </row>
    <row r="211" spans="1:17" ht="21" customHeight="1" x14ac:dyDescent="0.2">
      <c r="A211" s="149" t="s">
        <v>375</v>
      </c>
      <c r="B211" s="149"/>
      <c r="C211" s="149" t="s">
        <v>376</v>
      </c>
      <c r="D211" s="150"/>
      <c r="E211" s="52">
        <f>'Pay App 16'!E211</f>
        <v>0</v>
      </c>
      <c r="F211" s="45"/>
      <c r="G211" s="65">
        <f>'Pay App 16'!G211+F211</f>
        <v>0</v>
      </c>
      <c r="H211" s="188">
        <f>'Pay App 16'!K211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16'!O211+'Pay App 16'!P211</f>
        <v>0</v>
      </c>
      <c r="P211" s="45"/>
      <c r="Q211" s="66">
        <f>'Pay App 16'!Q211+N211+P211</f>
        <v>0</v>
      </c>
    </row>
    <row r="212" spans="1:17" ht="21" customHeight="1" x14ac:dyDescent="0.2">
      <c r="A212" s="149" t="s">
        <v>377</v>
      </c>
      <c r="B212" s="149"/>
      <c r="C212" s="151" t="s">
        <v>378</v>
      </c>
      <c r="D212" s="152"/>
      <c r="E212" s="52">
        <f>'Pay App 16'!E212</f>
        <v>0</v>
      </c>
      <c r="F212" s="45"/>
      <c r="G212" s="65">
        <f>'Pay App 16'!G212+F212</f>
        <v>0</v>
      </c>
      <c r="H212" s="188">
        <f>'Pay App 16'!K212</f>
        <v>0</v>
      </c>
      <c r="I212" s="189"/>
      <c r="J212" s="55"/>
      <c r="K212" s="33">
        <f t="shared" si="8"/>
        <v>0</v>
      </c>
      <c r="L212" s="68">
        <f t="shared" ref="L212:L241" si="11">IF(ISERROR(K212/G212),0,K212/G212)</f>
        <v>0</v>
      </c>
      <c r="M212" s="66">
        <f t="shared" si="9"/>
        <v>0</v>
      </c>
      <c r="N212" s="32">
        <f t="shared" si="10"/>
        <v>0</v>
      </c>
      <c r="O212" s="52">
        <f>'Pay App 16'!O212+'Pay App 16'!P212</f>
        <v>0</v>
      </c>
      <c r="P212" s="45"/>
      <c r="Q212" s="66">
        <f>'Pay App 16'!Q212+N212+P212</f>
        <v>0</v>
      </c>
    </row>
    <row r="213" spans="1:17" ht="21" customHeight="1" x14ac:dyDescent="0.2">
      <c r="A213" s="141" t="s">
        <v>379</v>
      </c>
      <c r="B213" s="141"/>
      <c r="C213" s="141" t="s">
        <v>380</v>
      </c>
      <c r="D213" s="142"/>
      <c r="E213" s="52">
        <f>'Pay App 16'!E213</f>
        <v>0</v>
      </c>
      <c r="F213" s="45"/>
      <c r="G213" s="65">
        <f>'Pay App 16'!G213+F213</f>
        <v>0</v>
      </c>
      <c r="H213" s="188">
        <f>'Pay App 16'!K213</f>
        <v>0</v>
      </c>
      <c r="I213" s="189"/>
      <c r="J213" s="55"/>
      <c r="K213" s="33">
        <f t="shared" si="8"/>
        <v>0</v>
      </c>
      <c r="L213" s="68">
        <f t="shared" si="11"/>
        <v>0</v>
      </c>
      <c r="M213" s="66">
        <f t="shared" si="9"/>
        <v>0</v>
      </c>
      <c r="N213" s="32">
        <f t="shared" si="10"/>
        <v>0</v>
      </c>
      <c r="O213" s="52">
        <f>'Pay App 16'!O213+'Pay App 16'!P213</f>
        <v>0</v>
      </c>
      <c r="P213" s="45"/>
      <c r="Q213" s="66">
        <f>'Pay App 16'!Q213+N213+P213</f>
        <v>0</v>
      </c>
    </row>
    <row r="214" spans="1:17" ht="21" customHeight="1" x14ac:dyDescent="0.2">
      <c r="A214" s="149" t="s">
        <v>381</v>
      </c>
      <c r="B214" s="149"/>
      <c r="C214" s="151" t="s">
        <v>382</v>
      </c>
      <c r="D214" s="152"/>
      <c r="E214" s="52">
        <f>'Pay App 16'!E214</f>
        <v>0</v>
      </c>
      <c r="F214" s="45"/>
      <c r="G214" s="65">
        <f>'Pay App 16'!G214+F214</f>
        <v>0</v>
      </c>
      <c r="H214" s="188">
        <f>'Pay App 16'!K214</f>
        <v>0</v>
      </c>
      <c r="I214" s="189"/>
      <c r="J214" s="55"/>
      <c r="K214" s="33">
        <f t="shared" si="8"/>
        <v>0</v>
      </c>
      <c r="L214" s="68">
        <f t="shared" si="11"/>
        <v>0</v>
      </c>
      <c r="M214" s="66">
        <f t="shared" si="9"/>
        <v>0</v>
      </c>
      <c r="N214" s="32">
        <f t="shared" si="10"/>
        <v>0</v>
      </c>
      <c r="O214" s="52">
        <f>'Pay App 16'!O214+'Pay App 16'!P214</f>
        <v>0</v>
      </c>
      <c r="P214" s="45"/>
      <c r="Q214" s="66">
        <f>'Pay App 16'!Q214+N214+P214</f>
        <v>0</v>
      </c>
    </row>
    <row r="215" spans="1:17" ht="21" customHeight="1" x14ac:dyDescent="0.2">
      <c r="A215" s="149" t="s">
        <v>383</v>
      </c>
      <c r="B215" s="149"/>
      <c r="C215" s="149" t="s">
        <v>384</v>
      </c>
      <c r="D215" s="150"/>
      <c r="E215" s="52">
        <f>'Pay App 16'!E215</f>
        <v>0</v>
      </c>
      <c r="F215" s="45"/>
      <c r="G215" s="65">
        <f>'Pay App 16'!G215+F215</f>
        <v>0</v>
      </c>
      <c r="H215" s="188">
        <f>'Pay App 16'!K215</f>
        <v>0</v>
      </c>
      <c r="I215" s="189"/>
      <c r="J215" s="55"/>
      <c r="K215" s="33">
        <f t="shared" si="8"/>
        <v>0</v>
      </c>
      <c r="L215" s="68">
        <f t="shared" si="11"/>
        <v>0</v>
      </c>
      <c r="M215" s="66">
        <f t="shared" si="9"/>
        <v>0</v>
      </c>
      <c r="N215" s="32">
        <f t="shared" si="10"/>
        <v>0</v>
      </c>
      <c r="O215" s="52">
        <f>'Pay App 16'!O215+'Pay App 16'!P215</f>
        <v>0</v>
      </c>
      <c r="P215" s="45"/>
      <c r="Q215" s="66">
        <f>'Pay App 16'!Q215+N215+P215</f>
        <v>0</v>
      </c>
    </row>
    <row r="216" spans="1:17" ht="21" customHeight="1" x14ac:dyDescent="0.2">
      <c r="A216" s="149" t="s">
        <v>385</v>
      </c>
      <c r="B216" s="149"/>
      <c r="C216" s="149" t="s">
        <v>386</v>
      </c>
      <c r="D216" s="150"/>
      <c r="E216" s="52">
        <f>'Pay App 16'!E216</f>
        <v>0</v>
      </c>
      <c r="F216" s="45"/>
      <c r="G216" s="65">
        <f>'Pay App 16'!G216+F216</f>
        <v>0</v>
      </c>
      <c r="H216" s="188">
        <f>'Pay App 16'!K216</f>
        <v>0</v>
      </c>
      <c r="I216" s="189"/>
      <c r="J216" s="55"/>
      <c r="K216" s="33">
        <f t="shared" si="8"/>
        <v>0</v>
      </c>
      <c r="L216" s="68">
        <f t="shared" si="11"/>
        <v>0</v>
      </c>
      <c r="M216" s="66">
        <f t="shared" si="9"/>
        <v>0</v>
      </c>
      <c r="N216" s="32">
        <f t="shared" si="10"/>
        <v>0</v>
      </c>
      <c r="O216" s="52">
        <f>'Pay App 16'!O216+'Pay App 16'!P216</f>
        <v>0</v>
      </c>
      <c r="P216" s="45"/>
      <c r="Q216" s="66">
        <f>'Pay App 16'!Q216+N216+P216</f>
        <v>0</v>
      </c>
    </row>
    <row r="217" spans="1:17" ht="21" customHeight="1" x14ac:dyDescent="0.2">
      <c r="A217" s="149" t="s">
        <v>387</v>
      </c>
      <c r="B217" s="149"/>
      <c r="C217" s="149" t="s">
        <v>388</v>
      </c>
      <c r="D217" s="150"/>
      <c r="E217" s="52">
        <f>'Pay App 16'!E217</f>
        <v>0</v>
      </c>
      <c r="F217" s="45"/>
      <c r="G217" s="65">
        <f>'Pay App 16'!G217+F217</f>
        <v>0</v>
      </c>
      <c r="H217" s="188">
        <f>'Pay App 16'!K217</f>
        <v>0</v>
      </c>
      <c r="I217" s="189"/>
      <c r="J217" s="55"/>
      <c r="K217" s="33">
        <f t="shared" si="8"/>
        <v>0</v>
      </c>
      <c r="L217" s="68">
        <f t="shared" si="11"/>
        <v>0</v>
      </c>
      <c r="M217" s="66">
        <f>G217-K217</f>
        <v>0</v>
      </c>
      <c r="N217" s="32">
        <f t="shared" si="10"/>
        <v>0</v>
      </c>
      <c r="O217" s="52">
        <f>'Pay App 16'!O217+'Pay App 16'!P217</f>
        <v>0</v>
      </c>
      <c r="P217" s="45"/>
      <c r="Q217" s="66">
        <f>'Pay App 16'!Q217+N217+P217</f>
        <v>0</v>
      </c>
    </row>
    <row r="218" spans="1:17" ht="21" customHeight="1" x14ac:dyDescent="0.2">
      <c r="A218" s="149" t="s">
        <v>389</v>
      </c>
      <c r="B218" s="149"/>
      <c r="C218" s="151" t="s">
        <v>390</v>
      </c>
      <c r="D218" s="152"/>
      <c r="E218" s="52">
        <f>'Pay App 16'!E218</f>
        <v>0</v>
      </c>
      <c r="F218" s="45"/>
      <c r="G218" s="65">
        <f>'Pay App 16'!G218+F218</f>
        <v>0</v>
      </c>
      <c r="H218" s="188">
        <f>'Pay App 16'!K218</f>
        <v>0</v>
      </c>
      <c r="I218" s="189"/>
      <c r="J218" s="55"/>
      <c r="K218" s="33">
        <f t="shared" si="8"/>
        <v>0</v>
      </c>
      <c r="L218" s="68">
        <f t="shared" si="11"/>
        <v>0</v>
      </c>
      <c r="M218" s="66">
        <f t="shared" si="9"/>
        <v>0</v>
      </c>
      <c r="N218" s="32">
        <f t="shared" si="10"/>
        <v>0</v>
      </c>
      <c r="O218" s="52">
        <f>'Pay App 16'!O218+'Pay App 16'!P218</f>
        <v>0</v>
      </c>
      <c r="P218" s="45"/>
      <c r="Q218" s="66">
        <f>'Pay App 16'!Q218+N218+P218</f>
        <v>0</v>
      </c>
    </row>
    <row r="219" spans="1:17" ht="21" customHeight="1" x14ac:dyDescent="0.2">
      <c r="A219" s="141" t="s">
        <v>391</v>
      </c>
      <c r="B219" s="141"/>
      <c r="C219" s="141" t="s">
        <v>392</v>
      </c>
      <c r="D219" s="142"/>
      <c r="E219" s="52">
        <f>'Pay App 16'!E219</f>
        <v>0</v>
      </c>
      <c r="F219" s="45"/>
      <c r="G219" s="65">
        <f>'Pay App 16'!G219+F219</f>
        <v>0</v>
      </c>
      <c r="H219" s="188">
        <f>'Pay App 16'!K219</f>
        <v>0</v>
      </c>
      <c r="I219" s="189"/>
      <c r="J219" s="55"/>
      <c r="K219" s="33">
        <f t="shared" si="8"/>
        <v>0</v>
      </c>
      <c r="L219" s="68">
        <f t="shared" si="11"/>
        <v>0</v>
      </c>
      <c r="M219" s="66">
        <f t="shared" si="9"/>
        <v>0</v>
      </c>
      <c r="N219" s="32">
        <f t="shared" si="10"/>
        <v>0</v>
      </c>
      <c r="O219" s="52">
        <f>'Pay App 16'!O219+'Pay App 16'!P219</f>
        <v>0</v>
      </c>
      <c r="P219" s="45"/>
      <c r="Q219" s="66">
        <f>'Pay App 16'!Q219+N219+P219</f>
        <v>0</v>
      </c>
    </row>
    <row r="220" spans="1:17" ht="21" customHeight="1" x14ac:dyDescent="0.2">
      <c r="A220" s="149" t="s">
        <v>393</v>
      </c>
      <c r="B220" s="149"/>
      <c r="C220" s="149" t="s">
        <v>394</v>
      </c>
      <c r="D220" s="150"/>
      <c r="E220" s="52">
        <f>'Pay App 16'!E220</f>
        <v>0</v>
      </c>
      <c r="F220" s="45"/>
      <c r="G220" s="65">
        <f>'Pay App 16'!G220+F220</f>
        <v>0</v>
      </c>
      <c r="H220" s="188">
        <f>'Pay App 16'!K220</f>
        <v>0</v>
      </c>
      <c r="I220" s="189"/>
      <c r="J220" s="55"/>
      <c r="K220" s="33">
        <f t="shared" si="8"/>
        <v>0</v>
      </c>
      <c r="L220" s="68">
        <f t="shared" si="11"/>
        <v>0</v>
      </c>
      <c r="M220" s="66">
        <f t="shared" si="9"/>
        <v>0</v>
      </c>
      <c r="N220" s="32">
        <f t="shared" si="10"/>
        <v>0</v>
      </c>
      <c r="O220" s="52">
        <f>'Pay App 16'!O220+'Pay App 16'!P220</f>
        <v>0</v>
      </c>
      <c r="P220" s="45"/>
      <c r="Q220" s="66">
        <f>'Pay App 16'!Q220+N220+P220</f>
        <v>0</v>
      </c>
    </row>
    <row r="221" spans="1:17" ht="21" customHeight="1" x14ac:dyDescent="0.2">
      <c r="A221" s="141" t="s">
        <v>395</v>
      </c>
      <c r="B221" s="141"/>
      <c r="C221" s="141" t="s">
        <v>396</v>
      </c>
      <c r="D221" s="142"/>
      <c r="E221" s="52">
        <f>'Pay App 16'!E221</f>
        <v>0</v>
      </c>
      <c r="F221" s="45"/>
      <c r="G221" s="65">
        <f>'Pay App 16'!G221+F221</f>
        <v>0</v>
      </c>
      <c r="H221" s="188">
        <f>'Pay App 16'!K221</f>
        <v>0</v>
      </c>
      <c r="I221" s="189"/>
      <c r="J221" s="55"/>
      <c r="K221" s="33">
        <f t="shared" si="8"/>
        <v>0</v>
      </c>
      <c r="L221" s="68">
        <f t="shared" si="11"/>
        <v>0</v>
      </c>
      <c r="M221" s="66">
        <f t="shared" si="9"/>
        <v>0</v>
      </c>
      <c r="N221" s="32">
        <f t="shared" si="10"/>
        <v>0</v>
      </c>
      <c r="O221" s="52">
        <f>'Pay App 16'!O221+'Pay App 16'!P221</f>
        <v>0</v>
      </c>
      <c r="P221" s="45"/>
      <c r="Q221" s="66">
        <f>'Pay App 16'!Q221+N221+P221</f>
        <v>0</v>
      </c>
    </row>
    <row r="222" spans="1:17" ht="21" customHeight="1" x14ac:dyDescent="0.2">
      <c r="A222" s="149" t="s">
        <v>397</v>
      </c>
      <c r="B222" s="149"/>
      <c r="C222" s="149" t="s">
        <v>398</v>
      </c>
      <c r="D222" s="150"/>
      <c r="E222" s="52">
        <f>'Pay App 16'!E222</f>
        <v>0</v>
      </c>
      <c r="F222" s="45"/>
      <c r="G222" s="65">
        <f>'Pay App 16'!G222+F222</f>
        <v>0</v>
      </c>
      <c r="H222" s="188">
        <f>'Pay App 16'!K222</f>
        <v>0</v>
      </c>
      <c r="I222" s="189"/>
      <c r="J222" s="55"/>
      <c r="K222" s="33">
        <f t="shared" si="8"/>
        <v>0</v>
      </c>
      <c r="L222" s="68">
        <f t="shared" si="11"/>
        <v>0</v>
      </c>
      <c r="M222" s="66">
        <f t="shared" si="9"/>
        <v>0</v>
      </c>
      <c r="N222" s="32">
        <f t="shared" si="10"/>
        <v>0</v>
      </c>
      <c r="O222" s="52">
        <f>'Pay App 16'!O222+'Pay App 16'!P222</f>
        <v>0</v>
      </c>
      <c r="P222" s="45"/>
      <c r="Q222" s="66">
        <f>'Pay App 16'!Q222+N222+P222</f>
        <v>0</v>
      </c>
    </row>
    <row r="223" spans="1:17" ht="21" customHeight="1" x14ac:dyDescent="0.2">
      <c r="A223" s="149" t="s">
        <v>399</v>
      </c>
      <c r="B223" s="149"/>
      <c r="C223" s="149" t="s">
        <v>400</v>
      </c>
      <c r="D223" s="150"/>
      <c r="E223" s="52">
        <f>'Pay App 16'!E223</f>
        <v>0</v>
      </c>
      <c r="F223" s="45"/>
      <c r="G223" s="65">
        <f>'Pay App 16'!G223+F223</f>
        <v>0</v>
      </c>
      <c r="H223" s="188">
        <f>'Pay App 16'!K223</f>
        <v>0</v>
      </c>
      <c r="I223" s="189"/>
      <c r="J223" s="55"/>
      <c r="K223" s="33">
        <f t="shared" si="8"/>
        <v>0</v>
      </c>
      <c r="L223" s="68">
        <f t="shared" si="11"/>
        <v>0</v>
      </c>
      <c r="M223" s="66">
        <f t="shared" si="9"/>
        <v>0</v>
      </c>
      <c r="N223" s="32">
        <f t="shared" si="10"/>
        <v>0</v>
      </c>
      <c r="O223" s="52">
        <f>'Pay App 16'!O223+'Pay App 16'!P223</f>
        <v>0</v>
      </c>
      <c r="P223" s="45"/>
      <c r="Q223" s="66">
        <f>'Pay App 16'!Q223+N223+P223</f>
        <v>0</v>
      </c>
    </row>
    <row r="224" spans="1:17" ht="21" customHeight="1" x14ac:dyDescent="0.2">
      <c r="A224" s="149" t="s">
        <v>401</v>
      </c>
      <c r="B224" s="149"/>
      <c r="C224" s="149" t="s">
        <v>402</v>
      </c>
      <c r="D224" s="150"/>
      <c r="E224" s="52">
        <f>'Pay App 16'!E224</f>
        <v>0</v>
      </c>
      <c r="F224" s="45"/>
      <c r="G224" s="65">
        <f>'Pay App 16'!G224+F224</f>
        <v>0</v>
      </c>
      <c r="H224" s="188">
        <f>'Pay App 16'!K224</f>
        <v>0</v>
      </c>
      <c r="I224" s="189"/>
      <c r="J224" s="55"/>
      <c r="K224" s="33">
        <f t="shared" si="8"/>
        <v>0</v>
      </c>
      <c r="L224" s="68">
        <f t="shared" si="11"/>
        <v>0</v>
      </c>
      <c r="M224" s="66">
        <f t="shared" si="9"/>
        <v>0</v>
      </c>
      <c r="N224" s="32">
        <f t="shared" si="10"/>
        <v>0</v>
      </c>
      <c r="O224" s="52">
        <f>'Pay App 16'!O224+'Pay App 16'!P224</f>
        <v>0</v>
      </c>
      <c r="P224" s="45"/>
      <c r="Q224" s="66">
        <f>'Pay App 16'!Q224+N224+P224</f>
        <v>0</v>
      </c>
    </row>
    <row r="225" spans="1:17" ht="21" customHeight="1" x14ac:dyDescent="0.2">
      <c r="A225" s="149" t="s">
        <v>403</v>
      </c>
      <c r="B225" s="149"/>
      <c r="C225" s="149" t="s">
        <v>404</v>
      </c>
      <c r="D225" s="150"/>
      <c r="E225" s="52">
        <f>'Pay App 16'!E225</f>
        <v>0</v>
      </c>
      <c r="F225" s="45"/>
      <c r="G225" s="65">
        <f>'Pay App 16'!G225+F225</f>
        <v>0</v>
      </c>
      <c r="H225" s="188">
        <f>'Pay App 16'!K225</f>
        <v>0</v>
      </c>
      <c r="I225" s="189"/>
      <c r="J225" s="55"/>
      <c r="K225" s="33">
        <f t="shared" si="8"/>
        <v>0</v>
      </c>
      <c r="L225" s="68">
        <f t="shared" si="11"/>
        <v>0</v>
      </c>
      <c r="M225" s="66">
        <f t="shared" si="9"/>
        <v>0</v>
      </c>
      <c r="N225" s="32">
        <f t="shared" si="10"/>
        <v>0</v>
      </c>
      <c r="O225" s="52">
        <f>'Pay App 16'!O225+'Pay App 16'!P225</f>
        <v>0</v>
      </c>
      <c r="P225" s="45"/>
      <c r="Q225" s="66">
        <f>'Pay App 16'!Q225+N225+P225</f>
        <v>0</v>
      </c>
    </row>
    <row r="226" spans="1:17" ht="21" customHeight="1" x14ac:dyDescent="0.2">
      <c r="A226" s="141" t="s">
        <v>405</v>
      </c>
      <c r="B226" s="141"/>
      <c r="C226" s="141" t="s">
        <v>406</v>
      </c>
      <c r="D226" s="142"/>
      <c r="E226" s="52">
        <f>'Pay App 16'!E226</f>
        <v>0</v>
      </c>
      <c r="F226" s="45"/>
      <c r="G226" s="65">
        <f>'Pay App 16'!G226+F226</f>
        <v>0</v>
      </c>
      <c r="H226" s="188">
        <f>'Pay App 16'!K226</f>
        <v>0</v>
      </c>
      <c r="I226" s="189"/>
      <c r="J226" s="55"/>
      <c r="K226" s="33">
        <f t="shared" si="8"/>
        <v>0</v>
      </c>
      <c r="L226" s="68">
        <f t="shared" si="11"/>
        <v>0</v>
      </c>
      <c r="M226" s="66">
        <f t="shared" si="9"/>
        <v>0</v>
      </c>
      <c r="N226" s="32">
        <f t="shared" si="10"/>
        <v>0</v>
      </c>
      <c r="O226" s="52">
        <f>'Pay App 16'!O226+'Pay App 16'!P226</f>
        <v>0</v>
      </c>
      <c r="P226" s="45"/>
      <c r="Q226" s="66">
        <f>'Pay App 16'!Q226+N226+P226</f>
        <v>0</v>
      </c>
    </row>
    <row r="227" spans="1:17" ht="21" customHeight="1" x14ac:dyDescent="0.2">
      <c r="A227" s="149" t="s">
        <v>407</v>
      </c>
      <c r="B227" s="149"/>
      <c r="C227" s="149" t="s">
        <v>408</v>
      </c>
      <c r="D227" s="150"/>
      <c r="E227" s="52">
        <f>'Pay App 16'!E227</f>
        <v>0</v>
      </c>
      <c r="F227" s="45"/>
      <c r="G227" s="65">
        <f>'Pay App 16'!G227+F227</f>
        <v>0</v>
      </c>
      <c r="H227" s="188">
        <f>'Pay App 16'!K227</f>
        <v>0</v>
      </c>
      <c r="I227" s="189"/>
      <c r="J227" s="55"/>
      <c r="K227" s="33">
        <f t="shared" si="8"/>
        <v>0</v>
      </c>
      <c r="L227" s="68">
        <f t="shared" si="11"/>
        <v>0</v>
      </c>
      <c r="M227" s="66">
        <f t="shared" si="9"/>
        <v>0</v>
      </c>
      <c r="N227" s="32">
        <f t="shared" si="10"/>
        <v>0</v>
      </c>
      <c r="O227" s="52">
        <f>'Pay App 16'!O227+'Pay App 16'!P227</f>
        <v>0</v>
      </c>
      <c r="P227" s="45"/>
      <c r="Q227" s="66">
        <f>'Pay App 16'!Q227+N227+P227</f>
        <v>0</v>
      </c>
    </row>
    <row r="228" spans="1:17" ht="21" customHeight="1" x14ac:dyDescent="0.2">
      <c r="A228" s="149" t="s">
        <v>409</v>
      </c>
      <c r="B228" s="149"/>
      <c r="C228" s="149" t="s">
        <v>410</v>
      </c>
      <c r="D228" s="150"/>
      <c r="E228" s="52">
        <f>'Pay App 16'!E228</f>
        <v>0</v>
      </c>
      <c r="F228" s="45"/>
      <c r="G228" s="65">
        <f>'Pay App 16'!G228+F228</f>
        <v>0</v>
      </c>
      <c r="H228" s="188">
        <f>'Pay App 16'!K228</f>
        <v>0</v>
      </c>
      <c r="I228" s="189"/>
      <c r="J228" s="55"/>
      <c r="K228" s="33">
        <f t="shared" si="8"/>
        <v>0</v>
      </c>
      <c r="L228" s="68">
        <f t="shared" si="11"/>
        <v>0</v>
      </c>
      <c r="M228" s="66">
        <f t="shared" si="9"/>
        <v>0</v>
      </c>
      <c r="N228" s="32">
        <f t="shared" si="10"/>
        <v>0</v>
      </c>
      <c r="O228" s="52">
        <f>'Pay App 16'!O228+'Pay App 16'!P228</f>
        <v>0</v>
      </c>
      <c r="P228" s="45"/>
      <c r="Q228" s="66">
        <f>'Pay App 16'!Q228+N228+P228</f>
        <v>0</v>
      </c>
    </row>
    <row r="229" spans="1:17" ht="21" customHeight="1" x14ac:dyDescent="0.2">
      <c r="A229" s="149" t="s">
        <v>411</v>
      </c>
      <c r="B229" s="149"/>
      <c r="C229" s="149" t="s">
        <v>412</v>
      </c>
      <c r="D229" s="150"/>
      <c r="E229" s="52">
        <f>'Pay App 16'!E229</f>
        <v>0</v>
      </c>
      <c r="F229" s="45"/>
      <c r="G229" s="65">
        <f>'Pay App 16'!G229+F229</f>
        <v>0</v>
      </c>
      <c r="H229" s="188">
        <f>'Pay App 16'!K229</f>
        <v>0</v>
      </c>
      <c r="I229" s="189"/>
      <c r="J229" s="55"/>
      <c r="K229" s="33">
        <f t="shared" si="8"/>
        <v>0</v>
      </c>
      <c r="L229" s="68">
        <f t="shared" si="11"/>
        <v>0</v>
      </c>
      <c r="M229" s="66">
        <f t="shared" si="9"/>
        <v>0</v>
      </c>
      <c r="N229" s="32">
        <f t="shared" si="10"/>
        <v>0</v>
      </c>
      <c r="O229" s="52">
        <f>'Pay App 16'!O229+'Pay App 16'!P229</f>
        <v>0</v>
      </c>
      <c r="P229" s="45"/>
      <c r="Q229" s="66">
        <f>'Pay App 16'!Q229+N229+P229</f>
        <v>0</v>
      </c>
    </row>
    <row r="230" spans="1:17" ht="21" customHeight="1" x14ac:dyDescent="0.2">
      <c r="A230" s="149" t="s">
        <v>413</v>
      </c>
      <c r="B230" s="149"/>
      <c r="C230" s="149" t="s">
        <v>414</v>
      </c>
      <c r="D230" s="150"/>
      <c r="E230" s="52">
        <f>'Pay App 16'!E230</f>
        <v>0</v>
      </c>
      <c r="F230" s="45"/>
      <c r="G230" s="65">
        <f>'Pay App 16'!G230+F230</f>
        <v>0</v>
      </c>
      <c r="H230" s="188">
        <f>'Pay App 16'!K230</f>
        <v>0</v>
      </c>
      <c r="I230" s="189"/>
      <c r="J230" s="55"/>
      <c r="K230" s="33">
        <f t="shared" si="8"/>
        <v>0</v>
      </c>
      <c r="L230" s="68">
        <f t="shared" si="11"/>
        <v>0</v>
      </c>
      <c r="M230" s="66">
        <f t="shared" si="9"/>
        <v>0</v>
      </c>
      <c r="N230" s="32">
        <f t="shared" si="10"/>
        <v>0</v>
      </c>
      <c r="O230" s="52">
        <f>'Pay App 16'!O230+'Pay App 16'!P230</f>
        <v>0</v>
      </c>
      <c r="P230" s="45"/>
      <c r="Q230" s="66">
        <f>'Pay App 16'!Q230+N230+P230</f>
        <v>0</v>
      </c>
    </row>
    <row r="231" spans="1:17" ht="21" customHeight="1" x14ac:dyDescent="0.2">
      <c r="A231" s="149" t="s">
        <v>415</v>
      </c>
      <c r="B231" s="149"/>
      <c r="C231" s="149" t="s">
        <v>416</v>
      </c>
      <c r="D231" s="150"/>
      <c r="E231" s="52">
        <f>'Pay App 16'!E231</f>
        <v>0</v>
      </c>
      <c r="F231" s="45"/>
      <c r="G231" s="65">
        <f>'Pay App 16'!G231+F231</f>
        <v>0</v>
      </c>
      <c r="H231" s="188">
        <f>'Pay App 16'!K231</f>
        <v>0</v>
      </c>
      <c r="I231" s="189"/>
      <c r="J231" s="55"/>
      <c r="K231" s="33">
        <f t="shared" si="8"/>
        <v>0</v>
      </c>
      <c r="L231" s="68">
        <f t="shared" si="11"/>
        <v>0</v>
      </c>
      <c r="M231" s="66">
        <f t="shared" si="9"/>
        <v>0</v>
      </c>
      <c r="N231" s="32">
        <f t="shared" si="10"/>
        <v>0</v>
      </c>
      <c r="O231" s="52">
        <f>'Pay App 16'!O231+'Pay App 16'!P231</f>
        <v>0</v>
      </c>
      <c r="P231" s="45"/>
      <c r="Q231" s="66">
        <f>'Pay App 16'!Q231+N231+P231</f>
        <v>0</v>
      </c>
    </row>
    <row r="232" spans="1:17" ht="21" customHeight="1" x14ac:dyDescent="0.2">
      <c r="A232" s="141" t="s">
        <v>417</v>
      </c>
      <c r="B232" s="141"/>
      <c r="C232" s="141" t="s">
        <v>418</v>
      </c>
      <c r="D232" s="142"/>
      <c r="E232" s="52">
        <f>'Pay App 16'!E232</f>
        <v>0</v>
      </c>
      <c r="F232" s="45"/>
      <c r="G232" s="65">
        <f>'Pay App 16'!G232+F232</f>
        <v>0</v>
      </c>
      <c r="H232" s="188">
        <f>'Pay App 16'!K232</f>
        <v>0</v>
      </c>
      <c r="I232" s="189"/>
      <c r="J232" s="55"/>
      <c r="K232" s="33">
        <f t="shared" si="8"/>
        <v>0</v>
      </c>
      <c r="L232" s="68">
        <f t="shared" si="11"/>
        <v>0</v>
      </c>
      <c r="M232" s="66">
        <f t="shared" si="9"/>
        <v>0</v>
      </c>
      <c r="N232" s="32">
        <f t="shared" si="10"/>
        <v>0</v>
      </c>
      <c r="O232" s="52">
        <f>'Pay App 16'!O232+'Pay App 16'!P232</f>
        <v>0</v>
      </c>
      <c r="P232" s="45"/>
      <c r="Q232" s="66">
        <f>'Pay App 16'!Q232+N232+P232</f>
        <v>0</v>
      </c>
    </row>
    <row r="233" spans="1:17" ht="21" customHeight="1" x14ac:dyDescent="0.2">
      <c r="A233" s="149" t="s">
        <v>419</v>
      </c>
      <c r="B233" s="149"/>
      <c r="C233" s="149" t="s">
        <v>420</v>
      </c>
      <c r="D233" s="150"/>
      <c r="E233" s="52">
        <f>'Pay App 16'!E233</f>
        <v>0</v>
      </c>
      <c r="F233" s="45"/>
      <c r="G233" s="65">
        <f>'Pay App 16'!G233+F233</f>
        <v>0</v>
      </c>
      <c r="H233" s="188">
        <f>'Pay App 16'!K233</f>
        <v>0</v>
      </c>
      <c r="I233" s="189"/>
      <c r="J233" s="55"/>
      <c r="K233" s="33">
        <f t="shared" si="8"/>
        <v>0</v>
      </c>
      <c r="L233" s="68">
        <f t="shared" si="11"/>
        <v>0</v>
      </c>
      <c r="M233" s="66">
        <f t="shared" si="9"/>
        <v>0</v>
      </c>
      <c r="N233" s="32">
        <f t="shared" si="10"/>
        <v>0</v>
      </c>
      <c r="O233" s="52">
        <f>'Pay App 16'!O233+'Pay App 16'!P233</f>
        <v>0</v>
      </c>
      <c r="P233" s="45"/>
      <c r="Q233" s="66">
        <f>'Pay App 16'!Q233+N233+P233</f>
        <v>0</v>
      </c>
    </row>
    <row r="234" spans="1:17" ht="21" customHeight="1" x14ac:dyDescent="0.2">
      <c r="A234" s="149" t="s">
        <v>421</v>
      </c>
      <c r="B234" s="149"/>
      <c r="C234" s="149" t="s">
        <v>422</v>
      </c>
      <c r="D234" s="150"/>
      <c r="E234" s="52">
        <f>'Pay App 16'!E234</f>
        <v>0</v>
      </c>
      <c r="F234" s="45"/>
      <c r="G234" s="65">
        <f>'Pay App 16'!G234+F234</f>
        <v>0</v>
      </c>
      <c r="H234" s="188">
        <f>'Pay App 16'!K234</f>
        <v>0</v>
      </c>
      <c r="I234" s="189"/>
      <c r="J234" s="55"/>
      <c r="K234" s="33">
        <f t="shared" si="8"/>
        <v>0</v>
      </c>
      <c r="L234" s="68">
        <f t="shared" si="11"/>
        <v>0</v>
      </c>
      <c r="M234" s="66">
        <f t="shared" si="9"/>
        <v>0</v>
      </c>
      <c r="N234" s="32">
        <f t="shared" si="10"/>
        <v>0</v>
      </c>
      <c r="O234" s="52">
        <f>'Pay App 16'!O234+'Pay App 16'!P234</f>
        <v>0</v>
      </c>
      <c r="P234" s="45"/>
      <c r="Q234" s="66">
        <f>'Pay App 16'!Q234+N234+P234</f>
        <v>0</v>
      </c>
    </row>
    <row r="235" spans="1:17" ht="21" customHeight="1" x14ac:dyDescent="0.2">
      <c r="A235" s="149" t="s">
        <v>423</v>
      </c>
      <c r="B235" s="149"/>
      <c r="C235" s="149" t="s">
        <v>424</v>
      </c>
      <c r="D235" s="150"/>
      <c r="E235" s="52">
        <f>'Pay App 16'!E235</f>
        <v>0</v>
      </c>
      <c r="F235" s="45"/>
      <c r="G235" s="65">
        <f>'Pay App 16'!G235+F235</f>
        <v>0</v>
      </c>
      <c r="H235" s="188">
        <f>'Pay App 16'!K235</f>
        <v>0</v>
      </c>
      <c r="I235" s="189"/>
      <c r="J235" s="55"/>
      <c r="K235" s="33">
        <f t="shared" si="8"/>
        <v>0</v>
      </c>
      <c r="L235" s="68">
        <f t="shared" si="11"/>
        <v>0</v>
      </c>
      <c r="M235" s="66">
        <f t="shared" si="9"/>
        <v>0</v>
      </c>
      <c r="N235" s="32">
        <f t="shared" si="10"/>
        <v>0</v>
      </c>
      <c r="O235" s="52">
        <f>'Pay App 16'!O235+'Pay App 16'!P235</f>
        <v>0</v>
      </c>
      <c r="P235" s="45"/>
      <c r="Q235" s="66">
        <f>'Pay App 16'!Q235+N235+P235</f>
        <v>0</v>
      </c>
    </row>
    <row r="236" spans="1:17" ht="21" customHeight="1" x14ac:dyDescent="0.2">
      <c r="A236" s="149" t="s">
        <v>425</v>
      </c>
      <c r="B236" s="149"/>
      <c r="C236" s="149" t="s">
        <v>426</v>
      </c>
      <c r="D236" s="150"/>
      <c r="E236" s="52">
        <f>'Pay App 16'!E236</f>
        <v>0</v>
      </c>
      <c r="F236" s="45"/>
      <c r="G236" s="65">
        <f>'Pay App 16'!G236+F236</f>
        <v>0</v>
      </c>
      <c r="H236" s="188">
        <f>'Pay App 16'!K236</f>
        <v>0</v>
      </c>
      <c r="I236" s="189"/>
      <c r="J236" s="55"/>
      <c r="K236" s="33">
        <f t="shared" si="8"/>
        <v>0</v>
      </c>
      <c r="L236" s="68">
        <f t="shared" si="11"/>
        <v>0</v>
      </c>
      <c r="M236" s="66">
        <f t="shared" si="9"/>
        <v>0</v>
      </c>
      <c r="N236" s="32">
        <f t="shared" si="10"/>
        <v>0</v>
      </c>
      <c r="O236" s="52">
        <f>'Pay App 16'!O236+'Pay App 16'!P236</f>
        <v>0</v>
      </c>
      <c r="P236" s="45"/>
      <c r="Q236" s="66">
        <f>'Pay App 16'!Q236+N236+P236</f>
        <v>0</v>
      </c>
    </row>
    <row r="237" spans="1:17" ht="21" customHeight="1" x14ac:dyDescent="0.2">
      <c r="A237" s="149" t="s">
        <v>427</v>
      </c>
      <c r="B237" s="149"/>
      <c r="C237" s="149" t="s">
        <v>428</v>
      </c>
      <c r="D237" s="150"/>
      <c r="E237" s="52">
        <f>'Pay App 16'!E237</f>
        <v>0</v>
      </c>
      <c r="F237" s="45"/>
      <c r="G237" s="65">
        <f>'Pay App 16'!G237+F237</f>
        <v>0</v>
      </c>
      <c r="H237" s="188">
        <f>'Pay App 16'!K237</f>
        <v>0</v>
      </c>
      <c r="I237" s="189"/>
      <c r="J237" s="55"/>
      <c r="K237" s="33">
        <f t="shared" si="8"/>
        <v>0</v>
      </c>
      <c r="L237" s="68">
        <f t="shared" si="11"/>
        <v>0</v>
      </c>
      <c r="M237" s="66">
        <f t="shared" si="9"/>
        <v>0</v>
      </c>
      <c r="N237" s="32">
        <f t="shared" si="10"/>
        <v>0</v>
      </c>
      <c r="O237" s="52">
        <f>'Pay App 16'!O237+'Pay App 16'!P237</f>
        <v>0</v>
      </c>
      <c r="P237" s="45"/>
      <c r="Q237" s="66">
        <f>'Pay App 16'!Q237+N237+P237</f>
        <v>0</v>
      </c>
    </row>
    <row r="238" spans="1:17" ht="21" customHeight="1" x14ac:dyDescent="0.2">
      <c r="A238" s="149" t="s">
        <v>429</v>
      </c>
      <c r="B238" s="149"/>
      <c r="C238" s="149" t="s">
        <v>430</v>
      </c>
      <c r="D238" s="150"/>
      <c r="E238" s="52">
        <f>'Pay App 16'!E238</f>
        <v>0</v>
      </c>
      <c r="F238" s="45"/>
      <c r="G238" s="65">
        <f>'Pay App 16'!G238+F238</f>
        <v>0</v>
      </c>
      <c r="H238" s="188">
        <f>'Pay App 16'!K238</f>
        <v>0</v>
      </c>
      <c r="I238" s="189"/>
      <c r="J238" s="55"/>
      <c r="K238" s="33">
        <f t="shared" si="8"/>
        <v>0</v>
      </c>
      <c r="L238" s="68">
        <f t="shared" si="11"/>
        <v>0</v>
      </c>
      <c r="M238" s="66">
        <f t="shared" si="9"/>
        <v>0</v>
      </c>
      <c r="N238" s="32">
        <f t="shared" si="10"/>
        <v>0</v>
      </c>
      <c r="O238" s="52">
        <f>'Pay App 16'!O238+'Pay App 16'!P238</f>
        <v>0</v>
      </c>
      <c r="P238" s="45"/>
      <c r="Q238" s="66">
        <f>'Pay App 16'!Q238+N238+P238</f>
        <v>0</v>
      </c>
    </row>
    <row r="239" spans="1:17" ht="21" customHeight="1" x14ac:dyDescent="0.2">
      <c r="A239" s="149" t="s">
        <v>431</v>
      </c>
      <c r="B239" s="149"/>
      <c r="C239" s="149" t="s">
        <v>432</v>
      </c>
      <c r="D239" s="150"/>
      <c r="E239" s="52">
        <f>'Pay App 16'!E239</f>
        <v>0</v>
      </c>
      <c r="F239" s="45"/>
      <c r="G239" s="65">
        <f>'Pay App 16'!G239+F239</f>
        <v>0</v>
      </c>
      <c r="H239" s="188">
        <f>'Pay App 16'!K239</f>
        <v>0</v>
      </c>
      <c r="I239" s="189"/>
      <c r="J239" s="55"/>
      <c r="K239" s="33">
        <f t="shared" si="8"/>
        <v>0</v>
      </c>
      <c r="L239" s="68">
        <f t="shared" si="11"/>
        <v>0</v>
      </c>
      <c r="M239" s="66">
        <f t="shared" si="9"/>
        <v>0</v>
      </c>
      <c r="N239" s="32">
        <f t="shared" si="10"/>
        <v>0</v>
      </c>
      <c r="O239" s="52">
        <f>'Pay App 16'!O239+'Pay App 16'!P239</f>
        <v>0</v>
      </c>
      <c r="P239" s="45"/>
      <c r="Q239" s="66">
        <f>'Pay App 16'!Q239+N239+P239</f>
        <v>0</v>
      </c>
    </row>
    <row r="240" spans="1:17" ht="21" customHeight="1" x14ac:dyDescent="0.2">
      <c r="A240" s="141" t="s">
        <v>433</v>
      </c>
      <c r="B240" s="141"/>
      <c r="C240" s="141" t="s">
        <v>434</v>
      </c>
      <c r="D240" s="142"/>
      <c r="E240" s="52">
        <f>'Pay App 16'!E240</f>
        <v>0</v>
      </c>
      <c r="F240" s="45"/>
      <c r="G240" s="66">
        <f>'Pay App 16'!G240+F240</f>
        <v>0</v>
      </c>
      <c r="H240" s="188">
        <f>'Pay App 16'!K240</f>
        <v>0</v>
      </c>
      <c r="I240" s="189"/>
      <c r="J240" s="55"/>
      <c r="K240" s="33">
        <f>H240+J240</f>
        <v>0</v>
      </c>
      <c r="L240" s="69">
        <f t="shared" si="11"/>
        <v>0</v>
      </c>
      <c r="M240" s="66">
        <f>G240-K240</f>
        <v>0</v>
      </c>
      <c r="N240" s="32">
        <f t="shared" si="10"/>
        <v>0</v>
      </c>
      <c r="O240" s="52">
        <f>'Pay App 16'!O240+'Pay App 16'!P240</f>
        <v>0</v>
      </c>
      <c r="P240" s="45"/>
      <c r="Q240" s="66">
        <f>'Pay App 16'!Q240+N240+P240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LJnjf3OSCPTQeoUbIcWLx47lLKSELYaPBnLp+AUe4b5gzRSx2mYR0WfO7UQBRznX4tntC3Q2dhXENT4QkFmICw==" saltValue="TTU7Eu4FgTAZ4dnkmJXO+g==" spinCount="100000"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1200-000000000000}"/>
    <dataValidation type="decimal" operator="lessThanOrEqual" allowBlank="1" showInputMessage="1" showErrorMessage="1" errorTitle="Release retention" error="In order to release retention, the number entered into this cell must be negative." sqref="O81:O240" xr:uid="{00000000-0002-0000-12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2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18</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17'!F36+F241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17'!F51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17'!F55+'Pay App 17'!F57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17'!B62+N241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18.100000000000001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18</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17'!E81</f>
        <v>0</v>
      </c>
      <c r="F81" s="44"/>
      <c r="G81" s="64">
        <f>'Pay App 17'!G81+F81</f>
        <v>0</v>
      </c>
      <c r="H81" s="190">
        <f>'Pay App 17'!K81</f>
        <v>0</v>
      </c>
      <c r="I81" s="191"/>
      <c r="J81" s="54"/>
      <c r="K81" s="31">
        <f>H81+J81</f>
        <v>0</v>
      </c>
      <c r="L81" s="67">
        <f>IF(ISERROR(K81/G81),0,K81/G81)</f>
        <v>0</v>
      </c>
      <c r="M81" s="64">
        <f>G81-K81</f>
        <v>0</v>
      </c>
      <c r="N81" s="30">
        <f>IF(MOD(ROUND(ABS(J81*0.05)*10000,0),10)=5,ROUNDDOWN((J81*0.05),2),ROUND((J81*0.05),2))</f>
        <v>0</v>
      </c>
      <c r="O81" s="51">
        <f>'Pay App 17'!O81+'Pay App 17'!P81</f>
        <v>0</v>
      </c>
      <c r="P81" s="44"/>
      <c r="Q81" s="64">
        <f>'Pay App 17'!Q81+N81+P81</f>
        <v>0</v>
      </c>
    </row>
    <row r="82" spans="1:17" ht="21" customHeight="1" x14ac:dyDescent="0.2">
      <c r="A82" s="151" t="s">
        <v>118</v>
      </c>
      <c r="B82" s="151"/>
      <c r="C82" s="151" t="s">
        <v>119</v>
      </c>
      <c r="D82" s="152"/>
      <c r="E82" s="52">
        <f>'Pay App 17'!E82</f>
        <v>0</v>
      </c>
      <c r="F82" s="45"/>
      <c r="G82" s="65">
        <f>'Pay App 17'!G82+F82</f>
        <v>0</v>
      </c>
      <c r="H82" s="188">
        <f>'Pay App 17'!K82</f>
        <v>0</v>
      </c>
      <c r="I82" s="189"/>
      <c r="J82" s="55"/>
      <c r="K82" s="33">
        <f>H82+J82</f>
        <v>0</v>
      </c>
      <c r="L82" s="68">
        <f t="shared" ref="L82:L147" si="0">IF(ISERROR(K82/G82),0,K82/G82)</f>
        <v>0</v>
      </c>
      <c r="M82" s="66">
        <f>G82-K82</f>
        <v>0</v>
      </c>
      <c r="N82" s="32">
        <f>IF(MOD(ROUND(ABS(J82*0.05)*10000,0),10)=5,ROUNDDOWN((J82*0.05),2),ROUND((J82*0.05),2))</f>
        <v>0</v>
      </c>
      <c r="O82" s="52">
        <f>'Pay App 17'!O82+'Pay App 17'!P82</f>
        <v>0</v>
      </c>
      <c r="P82" s="45"/>
      <c r="Q82" s="66">
        <f>'Pay App 17'!Q82+N82+P82</f>
        <v>0</v>
      </c>
    </row>
    <row r="83" spans="1:17" ht="21" customHeight="1" x14ac:dyDescent="0.2">
      <c r="A83" s="151" t="s">
        <v>120</v>
      </c>
      <c r="B83" s="151"/>
      <c r="C83" s="83" t="s">
        <v>121</v>
      </c>
      <c r="D83" s="35"/>
      <c r="E83" s="52">
        <f>'Pay App 17'!E83</f>
        <v>0</v>
      </c>
      <c r="F83" s="45"/>
      <c r="G83" s="65">
        <f>'Pay App 17'!G83+F83</f>
        <v>0</v>
      </c>
      <c r="H83" s="188">
        <f>'Pay App 17'!K83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17'!O83+'Pay App 17'!P83</f>
        <v>0</v>
      </c>
      <c r="P83" s="45"/>
      <c r="Q83" s="66">
        <f>'Pay App 17'!Q83+N83+P83</f>
        <v>0</v>
      </c>
    </row>
    <row r="84" spans="1:17" ht="21" customHeight="1" x14ac:dyDescent="0.2">
      <c r="A84" s="151" t="s">
        <v>122</v>
      </c>
      <c r="B84" s="151"/>
      <c r="C84" s="151" t="s">
        <v>123</v>
      </c>
      <c r="D84" s="152"/>
      <c r="E84" s="52">
        <f>'Pay App 17'!E84</f>
        <v>0</v>
      </c>
      <c r="F84" s="45"/>
      <c r="G84" s="65">
        <f>'Pay App 17'!G84+F84</f>
        <v>0</v>
      </c>
      <c r="H84" s="188">
        <f>'Pay App 17'!K84</f>
        <v>0</v>
      </c>
      <c r="I84" s="189"/>
      <c r="J84" s="55"/>
      <c r="K84" s="33">
        <f t="shared" si="1"/>
        <v>0</v>
      </c>
      <c r="L84" s="68">
        <f t="shared" si="0"/>
        <v>0</v>
      </c>
      <c r="M84" s="66">
        <f t="shared" si="2"/>
        <v>0</v>
      </c>
      <c r="N84" s="32">
        <f t="shared" si="3"/>
        <v>0</v>
      </c>
      <c r="O84" s="52">
        <f>'Pay App 17'!O84+'Pay App 17'!P84</f>
        <v>0</v>
      </c>
      <c r="P84" s="45"/>
      <c r="Q84" s="66">
        <f>'Pay App 17'!Q84+N84+P84</f>
        <v>0</v>
      </c>
    </row>
    <row r="85" spans="1:17" ht="21" customHeight="1" x14ac:dyDescent="0.2">
      <c r="A85" s="151" t="s">
        <v>124</v>
      </c>
      <c r="B85" s="151"/>
      <c r="C85" s="151" t="s">
        <v>125</v>
      </c>
      <c r="D85" s="152"/>
      <c r="E85" s="52">
        <f>'Pay App 17'!E85</f>
        <v>0</v>
      </c>
      <c r="F85" s="45"/>
      <c r="G85" s="65">
        <f>'Pay App 17'!G85+F85</f>
        <v>0</v>
      </c>
      <c r="H85" s="188">
        <f>'Pay App 17'!K85</f>
        <v>0</v>
      </c>
      <c r="I85" s="189"/>
      <c r="J85" s="55"/>
      <c r="K85" s="33">
        <f t="shared" si="1"/>
        <v>0</v>
      </c>
      <c r="L85" s="68">
        <f t="shared" si="0"/>
        <v>0</v>
      </c>
      <c r="M85" s="66">
        <f t="shared" si="2"/>
        <v>0</v>
      </c>
      <c r="N85" s="32">
        <f t="shared" si="3"/>
        <v>0</v>
      </c>
      <c r="O85" s="52">
        <f>'Pay App 17'!O85+'Pay App 17'!P85</f>
        <v>0</v>
      </c>
      <c r="P85" s="45"/>
      <c r="Q85" s="66">
        <f>'Pay App 17'!Q85+N85+P85</f>
        <v>0</v>
      </c>
    </row>
    <row r="86" spans="1:17" ht="21" customHeight="1" x14ac:dyDescent="0.2">
      <c r="A86" s="151" t="s">
        <v>126</v>
      </c>
      <c r="B86" s="151"/>
      <c r="C86" s="151" t="s">
        <v>127</v>
      </c>
      <c r="D86" s="152"/>
      <c r="E86" s="52">
        <f>'Pay App 17'!E86</f>
        <v>0</v>
      </c>
      <c r="F86" s="45"/>
      <c r="G86" s="65">
        <f>'Pay App 17'!G86+F86</f>
        <v>0</v>
      </c>
      <c r="H86" s="188">
        <f>'Pay App 17'!K86</f>
        <v>0</v>
      </c>
      <c r="I86" s="189"/>
      <c r="J86" s="55"/>
      <c r="K86" s="33">
        <f t="shared" si="1"/>
        <v>0</v>
      </c>
      <c r="L86" s="68">
        <f t="shared" si="0"/>
        <v>0</v>
      </c>
      <c r="M86" s="66">
        <f t="shared" si="2"/>
        <v>0</v>
      </c>
      <c r="N86" s="32">
        <f t="shared" si="3"/>
        <v>0</v>
      </c>
      <c r="O86" s="52">
        <f>'Pay App 17'!O86+'Pay App 17'!P86</f>
        <v>0</v>
      </c>
      <c r="P86" s="45"/>
      <c r="Q86" s="66">
        <f>'Pay App 17'!Q86+N86+P86</f>
        <v>0</v>
      </c>
    </row>
    <row r="87" spans="1:17" ht="21" customHeight="1" x14ac:dyDescent="0.2">
      <c r="A87" s="151" t="s">
        <v>128</v>
      </c>
      <c r="B87" s="151"/>
      <c r="C87" s="151" t="s">
        <v>129</v>
      </c>
      <c r="D87" s="152"/>
      <c r="E87" s="52">
        <f>'Pay App 17'!E87</f>
        <v>0</v>
      </c>
      <c r="F87" s="45"/>
      <c r="G87" s="65">
        <f>'Pay App 17'!G87+F87</f>
        <v>0</v>
      </c>
      <c r="H87" s="188">
        <f>'Pay App 17'!K87</f>
        <v>0</v>
      </c>
      <c r="I87" s="189"/>
      <c r="J87" s="55"/>
      <c r="K87" s="33">
        <f t="shared" si="1"/>
        <v>0</v>
      </c>
      <c r="L87" s="68">
        <f>IF(ISERROR(K87/G87),0,K87/G87)</f>
        <v>0</v>
      </c>
      <c r="M87" s="66">
        <f t="shared" si="2"/>
        <v>0</v>
      </c>
      <c r="N87" s="32">
        <f t="shared" si="3"/>
        <v>0</v>
      </c>
      <c r="O87" s="52">
        <f>'Pay App 17'!O87+'Pay App 17'!P87</f>
        <v>0</v>
      </c>
      <c r="P87" s="45"/>
      <c r="Q87" s="66">
        <f>'Pay App 17'!Q87+N87+P87</f>
        <v>0</v>
      </c>
    </row>
    <row r="88" spans="1:17" ht="21" customHeight="1" x14ac:dyDescent="0.2">
      <c r="A88" s="151" t="s">
        <v>130</v>
      </c>
      <c r="B88" s="151"/>
      <c r="C88" s="151" t="s">
        <v>131</v>
      </c>
      <c r="D88" s="152"/>
      <c r="E88" s="52">
        <f>'Pay App 17'!E88</f>
        <v>0</v>
      </c>
      <c r="F88" s="45"/>
      <c r="G88" s="65">
        <f>'Pay App 17'!G88+F88</f>
        <v>0</v>
      </c>
      <c r="H88" s="188">
        <f>'Pay App 17'!K88</f>
        <v>0</v>
      </c>
      <c r="I88" s="189"/>
      <c r="J88" s="55"/>
      <c r="K88" s="33">
        <f t="shared" si="1"/>
        <v>0</v>
      </c>
      <c r="L88" s="68">
        <f t="shared" si="0"/>
        <v>0</v>
      </c>
      <c r="M88" s="66">
        <f t="shared" si="2"/>
        <v>0</v>
      </c>
      <c r="N88" s="32">
        <f t="shared" si="3"/>
        <v>0</v>
      </c>
      <c r="O88" s="52">
        <f>'Pay App 17'!O88+'Pay App 17'!P88</f>
        <v>0</v>
      </c>
      <c r="P88" s="45"/>
      <c r="Q88" s="66">
        <f>'Pay App 17'!Q88+N88+P88</f>
        <v>0</v>
      </c>
    </row>
    <row r="89" spans="1:17" ht="21" customHeight="1" x14ac:dyDescent="0.2">
      <c r="A89" s="151" t="s">
        <v>132</v>
      </c>
      <c r="B89" s="151"/>
      <c r="C89" s="151" t="s">
        <v>133</v>
      </c>
      <c r="D89" s="152"/>
      <c r="E89" s="52">
        <f>'Pay App 17'!E89</f>
        <v>0</v>
      </c>
      <c r="F89" s="45"/>
      <c r="G89" s="65">
        <f>'Pay App 17'!G89+F89</f>
        <v>0</v>
      </c>
      <c r="H89" s="188">
        <f>'Pay App 17'!K89</f>
        <v>0</v>
      </c>
      <c r="I89" s="189"/>
      <c r="J89" s="55"/>
      <c r="K89" s="33">
        <f t="shared" si="1"/>
        <v>0</v>
      </c>
      <c r="L89" s="68">
        <f>IF(ISERROR(K89/G89),0,K89/G89)</f>
        <v>0</v>
      </c>
      <c r="M89" s="66">
        <f t="shared" si="2"/>
        <v>0</v>
      </c>
      <c r="N89" s="32">
        <f t="shared" si="3"/>
        <v>0</v>
      </c>
      <c r="O89" s="52">
        <f>'Pay App 17'!O89+'Pay App 17'!P89</f>
        <v>0</v>
      </c>
      <c r="P89" s="45"/>
      <c r="Q89" s="66">
        <f>'Pay App 17'!Q89+N89+P89</f>
        <v>0</v>
      </c>
    </row>
    <row r="90" spans="1:17" ht="21" customHeight="1" x14ac:dyDescent="0.2">
      <c r="A90" s="153" t="s">
        <v>134</v>
      </c>
      <c r="B90" s="153"/>
      <c r="C90" s="158" t="s">
        <v>135</v>
      </c>
      <c r="D90" s="159"/>
      <c r="E90" s="52">
        <f>'Pay App 17'!E90</f>
        <v>0</v>
      </c>
      <c r="F90" s="45"/>
      <c r="G90" s="65">
        <f>'Pay App 17'!G90+F90</f>
        <v>0</v>
      </c>
      <c r="H90" s="188">
        <f>'Pay App 17'!K90</f>
        <v>0</v>
      </c>
      <c r="I90" s="189"/>
      <c r="J90" s="55"/>
      <c r="K90" s="33">
        <f t="shared" si="1"/>
        <v>0</v>
      </c>
      <c r="L90" s="68">
        <f t="shared" si="0"/>
        <v>0</v>
      </c>
      <c r="M90" s="66">
        <f t="shared" si="2"/>
        <v>0</v>
      </c>
      <c r="N90" s="32">
        <f t="shared" si="3"/>
        <v>0</v>
      </c>
      <c r="O90" s="52">
        <f>'Pay App 17'!O90+'Pay App 17'!P90</f>
        <v>0</v>
      </c>
      <c r="P90" s="45"/>
      <c r="Q90" s="66">
        <f>'Pay App 17'!Q90+N90+P90</f>
        <v>0</v>
      </c>
    </row>
    <row r="91" spans="1:17" ht="21" customHeight="1" x14ac:dyDescent="0.2">
      <c r="A91" s="151" t="s">
        <v>136</v>
      </c>
      <c r="B91" s="151"/>
      <c r="C91" s="151" t="s">
        <v>137</v>
      </c>
      <c r="D91" s="152"/>
      <c r="E91" s="52">
        <f>'Pay App 17'!E91</f>
        <v>0</v>
      </c>
      <c r="F91" s="45"/>
      <c r="G91" s="65">
        <f>'Pay App 17'!G91+F91</f>
        <v>0</v>
      </c>
      <c r="H91" s="188">
        <f>'Pay App 17'!K91</f>
        <v>0</v>
      </c>
      <c r="I91" s="189"/>
      <c r="J91" s="55"/>
      <c r="K91" s="33">
        <f t="shared" si="1"/>
        <v>0</v>
      </c>
      <c r="L91" s="68">
        <f t="shared" si="0"/>
        <v>0</v>
      </c>
      <c r="M91" s="66">
        <f t="shared" si="2"/>
        <v>0</v>
      </c>
      <c r="N91" s="32">
        <f t="shared" si="3"/>
        <v>0</v>
      </c>
      <c r="O91" s="52">
        <f>'Pay App 17'!O91+'Pay App 17'!P91</f>
        <v>0</v>
      </c>
      <c r="P91" s="45"/>
      <c r="Q91" s="66">
        <f>'Pay App 17'!Q91+N91+P91</f>
        <v>0</v>
      </c>
    </row>
    <row r="92" spans="1:17" ht="21" customHeight="1" x14ac:dyDescent="0.2">
      <c r="A92" s="151" t="s">
        <v>138</v>
      </c>
      <c r="B92" s="151"/>
      <c r="C92" s="151" t="s">
        <v>139</v>
      </c>
      <c r="D92" s="152"/>
      <c r="E92" s="52">
        <f>'Pay App 17'!E92</f>
        <v>0</v>
      </c>
      <c r="F92" s="45"/>
      <c r="G92" s="65">
        <f>'Pay App 17'!G92+F92</f>
        <v>0</v>
      </c>
      <c r="H92" s="188">
        <f>'Pay App 17'!K92</f>
        <v>0</v>
      </c>
      <c r="I92" s="189"/>
      <c r="J92" s="55"/>
      <c r="K92" s="33">
        <f t="shared" si="1"/>
        <v>0</v>
      </c>
      <c r="L92" s="68">
        <f t="shared" si="0"/>
        <v>0</v>
      </c>
      <c r="M92" s="66">
        <f t="shared" si="2"/>
        <v>0</v>
      </c>
      <c r="N92" s="32">
        <f t="shared" si="3"/>
        <v>0</v>
      </c>
      <c r="O92" s="52">
        <f>'Pay App 17'!O92+'Pay App 17'!P92</f>
        <v>0</v>
      </c>
      <c r="P92" s="45"/>
      <c r="Q92" s="66">
        <f>'Pay App 17'!Q92+N92+P92</f>
        <v>0</v>
      </c>
    </row>
    <row r="93" spans="1:17" ht="21" customHeight="1" x14ac:dyDescent="0.2">
      <c r="A93" s="151" t="s">
        <v>140</v>
      </c>
      <c r="B93" s="151"/>
      <c r="C93" s="151" t="s">
        <v>141</v>
      </c>
      <c r="D93" s="152"/>
      <c r="E93" s="52">
        <f>'Pay App 17'!E93</f>
        <v>0</v>
      </c>
      <c r="F93" s="45"/>
      <c r="G93" s="65">
        <f>'Pay App 17'!G93+F93</f>
        <v>0</v>
      </c>
      <c r="H93" s="188">
        <f>'Pay App 17'!K93</f>
        <v>0</v>
      </c>
      <c r="I93" s="189"/>
      <c r="J93" s="55"/>
      <c r="K93" s="33">
        <f t="shared" si="1"/>
        <v>0</v>
      </c>
      <c r="L93" s="68">
        <f t="shared" si="0"/>
        <v>0</v>
      </c>
      <c r="M93" s="66">
        <f t="shared" si="2"/>
        <v>0</v>
      </c>
      <c r="N93" s="32">
        <f t="shared" si="3"/>
        <v>0</v>
      </c>
      <c r="O93" s="52">
        <f>'Pay App 17'!O93+'Pay App 17'!P93</f>
        <v>0</v>
      </c>
      <c r="P93" s="45"/>
      <c r="Q93" s="66">
        <f>'Pay App 17'!Q93+N93+P93</f>
        <v>0</v>
      </c>
    </row>
    <row r="94" spans="1:17" ht="21" customHeight="1" x14ac:dyDescent="0.2">
      <c r="A94" s="151" t="s">
        <v>142</v>
      </c>
      <c r="B94" s="151"/>
      <c r="C94" s="151" t="s">
        <v>143</v>
      </c>
      <c r="D94" s="152"/>
      <c r="E94" s="52">
        <f>'Pay App 17'!E94</f>
        <v>0</v>
      </c>
      <c r="F94" s="45"/>
      <c r="G94" s="65">
        <f>'Pay App 17'!G94+F94</f>
        <v>0</v>
      </c>
      <c r="H94" s="188">
        <f>'Pay App 17'!K94</f>
        <v>0</v>
      </c>
      <c r="I94" s="189"/>
      <c r="J94" s="55"/>
      <c r="K94" s="33">
        <f t="shared" si="1"/>
        <v>0</v>
      </c>
      <c r="L94" s="68">
        <f t="shared" si="0"/>
        <v>0</v>
      </c>
      <c r="M94" s="66">
        <f t="shared" si="2"/>
        <v>0</v>
      </c>
      <c r="N94" s="32">
        <f t="shared" si="3"/>
        <v>0</v>
      </c>
      <c r="O94" s="52">
        <f>'Pay App 17'!O94+'Pay App 17'!P94</f>
        <v>0</v>
      </c>
      <c r="P94" s="45"/>
      <c r="Q94" s="66">
        <f>'Pay App 17'!Q94+N94+P94</f>
        <v>0</v>
      </c>
    </row>
    <row r="95" spans="1:17" ht="21" customHeight="1" x14ac:dyDescent="0.2">
      <c r="A95" s="151" t="s">
        <v>144</v>
      </c>
      <c r="B95" s="151"/>
      <c r="C95" s="151" t="s">
        <v>145</v>
      </c>
      <c r="D95" s="152"/>
      <c r="E95" s="52">
        <f>'Pay App 17'!E95</f>
        <v>0</v>
      </c>
      <c r="F95" s="45"/>
      <c r="G95" s="65">
        <f>'Pay App 17'!G95+F95</f>
        <v>0</v>
      </c>
      <c r="H95" s="188">
        <f>'Pay App 17'!K95</f>
        <v>0</v>
      </c>
      <c r="I95" s="189"/>
      <c r="J95" s="55"/>
      <c r="K95" s="33">
        <f t="shared" si="1"/>
        <v>0</v>
      </c>
      <c r="L95" s="68">
        <f t="shared" si="0"/>
        <v>0</v>
      </c>
      <c r="M95" s="66">
        <f t="shared" si="2"/>
        <v>0</v>
      </c>
      <c r="N95" s="32">
        <f t="shared" si="3"/>
        <v>0</v>
      </c>
      <c r="O95" s="52">
        <f>'Pay App 17'!O95+'Pay App 17'!P95</f>
        <v>0</v>
      </c>
      <c r="P95" s="45"/>
      <c r="Q95" s="66">
        <f>'Pay App 17'!Q95+N95+P95</f>
        <v>0</v>
      </c>
    </row>
    <row r="96" spans="1:17" ht="21" customHeight="1" x14ac:dyDescent="0.2">
      <c r="A96" s="151" t="s">
        <v>146</v>
      </c>
      <c r="B96" s="151"/>
      <c r="C96" s="151" t="s">
        <v>147</v>
      </c>
      <c r="D96" s="152"/>
      <c r="E96" s="52">
        <f>'Pay App 17'!E96</f>
        <v>0</v>
      </c>
      <c r="F96" s="45"/>
      <c r="G96" s="65">
        <f>'Pay App 17'!G96+F96</f>
        <v>0</v>
      </c>
      <c r="H96" s="188">
        <f>'Pay App 17'!K96</f>
        <v>0</v>
      </c>
      <c r="I96" s="189"/>
      <c r="J96" s="55"/>
      <c r="K96" s="33">
        <f t="shared" si="1"/>
        <v>0</v>
      </c>
      <c r="L96" s="68">
        <f t="shared" si="0"/>
        <v>0</v>
      </c>
      <c r="M96" s="66">
        <f t="shared" si="2"/>
        <v>0</v>
      </c>
      <c r="N96" s="32">
        <f t="shared" si="3"/>
        <v>0</v>
      </c>
      <c r="O96" s="52">
        <f>'Pay App 17'!O96+'Pay App 17'!P96</f>
        <v>0</v>
      </c>
      <c r="P96" s="45"/>
      <c r="Q96" s="66">
        <f>'Pay App 17'!Q96+N96+P96</f>
        <v>0</v>
      </c>
    </row>
    <row r="97" spans="1:17" ht="21" customHeight="1" x14ac:dyDescent="0.2">
      <c r="A97" s="151" t="s">
        <v>148</v>
      </c>
      <c r="B97" s="151"/>
      <c r="C97" s="151" t="s">
        <v>149</v>
      </c>
      <c r="D97" s="152"/>
      <c r="E97" s="52">
        <f>'Pay App 17'!E97</f>
        <v>0</v>
      </c>
      <c r="F97" s="45"/>
      <c r="G97" s="65">
        <f>'Pay App 17'!G97+F97</f>
        <v>0</v>
      </c>
      <c r="H97" s="188">
        <f>'Pay App 17'!K97</f>
        <v>0</v>
      </c>
      <c r="I97" s="189"/>
      <c r="J97" s="55"/>
      <c r="K97" s="33">
        <f t="shared" si="1"/>
        <v>0</v>
      </c>
      <c r="L97" s="68">
        <f t="shared" si="0"/>
        <v>0</v>
      </c>
      <c r="M97" s="66">
        <f t="shared" si="2"/>
        <v>0</v>
      </c>
      <c r="N97" s="32">
        <f t="shared" si="3"/>
        <v>0</v>
      </c>
      <c r="O97" s="52">
        <f>'Pay App 17'!O97+'Pay App 17'!P97</f>
        <v>0</v>
      </c>
      <c r="P97" s="45"/>
      <c r="Q97" s="66">
        <f>'Pay App 17'!Q97+N97+P97</f>
        <v>0</v>
      </c>
    </row>
    <row r="98" spans="1:17" ht="21" customHeight="1" x14ac:dyDescent="0.2">
      <c r="A98" s="151" t="s">
        <v>150</v>
      </c>
      <c r="B98" s="151"/>
      <c r="C98" s="151" t="s">
        <v>151</v>
      </c>
      <c r="D98" s="152"/>
      <c r="E98" s="52">
        <f>'Pay App 17'!E98</f>
        <v>0</v>
      </c>
      <c r="F98" s="45"/>
      <c r="G98" s="65">
        <f>'Pay App 17'!G98+F98</f>
        <v>0</v>
      </c>
      <c r="H98" s="188">
        <f>'Pay App 17'!K98</f>
        <v>0</v>
      </c>
      <c r="I98" s="189"/>
      <c r="J98" s="55"/>
      <c r="K98" s="33">
        <f t="shared" si="1"/>
        <v>0</v>
      </c>
      <c r="L98" s="68">
        <f t="shared" si="0"/>
        <v>0</v>
      </c>
      <c r="M98" s="66">
        <f t="shared" si="2"/>
        <v>0</v>
      </c>
      <c r="N98" s="32">
        <f t="shared" si="3"/>
        <v>0</v>
      </c>
      <c r="O98" s="52">
        <f>'Pay App 17'!O98+'Pay App 17'!P98</f>
        <v>0</v>
      </c>
      <c r="P98" s="45"/>
      <c r="Q98" s="66">
        <f>'Pay App 17'!Q98+N98+P98</f>
        <v>0</v>
      </c>
    </row>
    <row r="99" spans="1:17" ht="21" customHeight="1" x14ac:dyDescent="0.2">
      <c r="A99" s="151" t="s">
        <v>152</v>
      </c>
      <c r="B99" s="151"/>
      <c r="C99" s="151" t="s">
        <v>153</v>
      </c>
      <c r="D99" s="152"/>
      <c r="E99" s="52">
        <f>'Pay App 17'!E99</f>
        <v>0</v>
      </c>
      <c r="F99" s="45"/>
      <c r="G99" s="65">
        <f>'Pay App 17'!G99+F99</f>
        <v>0</v>
      </c>
      <c r="H99" s="188">
        <f>'Pay App 17'!K99</f>
        <v>0</v>
      </c>
      <c r="I99" s="189"/>
      <c r="J99" s="55"/>
      <c r="K99" s="33">
        <f t="shared" si="1"/>
        <v>0</v>
      </c>
      <c r="L99" s="68">
        <f t="shared" si="0"/>
        <v>0</v>
      </c>
      <c r="M99" s="66">
        <f t="shared" si="2"/>
        <v>0</v>
      </c>
      <c r="N99" s="32">
        <f t="shared" si="3"/>
        <v>0</v>
      </c>
      <c r="O99" s="52">
        <f>'Pay App 17'!O99+'Pay App 17'!P99</f>
        <v>0</v>
      </c>
      <c r="P99" s="45"/>
      <c r="Q99" s="66">
        <f>'Pay App 17'!Q99+N99+P99</f>
        <v>0</v>
      </c>
    </row>
    <row r="100" spans="1:17" ht="21" customHeight="1" x14ac:dyDescent="0.2">
      <c r="A100" s="151" t="s">
        <v>154</v>
      </c>
      <c r="B100" s="151"/>
      <c r="C100" s="151" t="s">
        <v>155</v>
      </c>
      <c r="D100" s="152"/>
      <c r="E100" s="52">
        <f>'Pay App 17'!E100</f>
        <v>0</v>
      </c>
      <c r="F100" s="45"/>
      <c r="G100" s="65">
        <f>'Pay App 17'!G100+F100</f>
        <v>0</v>
      </c>
      <c r="H100" s="188">
        <f>'Pay App 17'!K100</f>
        <v>0</v>
      </c>
      <c r="I100" s="189"/>
      <c r="J100" s="55"/>
      <c r="K100" s="33">
        <f t="shared" si="1"/>
        <v>0</v>
      </c>
      <c r="L100" s="68">
        <f t="shared" si="0"/>
        <v>0</v>
      </c>
      <c r="M100" s="66">
        <f t="shared" si="2"/>
        <v>0</v>
      </c>
      <c r="N100" s="32">
        <f t="shared" si="3"/>
        <v>0</v>
      </c>
      <c r="O100" s="52">
        <f>'Pay App 17'!O100+'Pay App 17'!P100</f>
        <v>0</v>
      </c>
      <c r="P100" s="45"/>
      <c r="Q100" s="66">
        <f>'Pay App 17'!Q100+N100+P100</f>
        <v>0</v>
      </c>
    </row>
    <row r="101" spans="1:17" ht="21" customHeight="1" x14ac:dyDescent="0.2">
      <c r="A101" s="151" t="s">
        <v>156</v>
      </c>
      <c r="B101" s="151"/>
      <c r="C101" s="151" t="s">
        <v>157</v>
      </c>
      <c r="D101" s="152"/>
      <c r="E101" s="52">
        <f>'Pay App 17'!E101</f>
        <v>0</v>
      </c>
      <c r="F101" s="45"/>
      <c r="G101" s="65">
        <f>'Pay App 17'!G101+F101</f>
        <v>0</v>
      </c>
      <c r="H101" s="188">
        <f>'Pay App 17'!K101</f>
        <v>0</v>
      </c>
      <c r="I101" s="189"/>
      <c r="J101" s="55"/>
      <c r="K101" s="33">
        <f t="shared" si="1"/>
        <v>0</v>
      </c>
      <c r="L101" s="68">
        <f t="shared" si="0"/>
        <v>0</v>
      </c>
      <c r="M101" s="66">
        <f t="shared" si="2"/>
        <v>0</v>
      </c>
      <c r="N101" s="32">
        <f t="shared" si="3"/>
        <v>0</v>
      </c>
      <c r="O101" s="52">
        <f>'Pay App 17'!O101+'Pay App 17'!P101</f>
        <v>0</v>
      </c>
      <c r="P101" s="45"/>
      <c r="Q101" s="66">
        <f>'Pay App 17'!Q101+N101+P101</f>
        <v>0</v>
      </c>
    </row>
    <row r="102" spans="1:17" ht="21" customHeight="1" x14ac:dyDescent="0.2">
      <c r="A102" s="151" t="s">
        <v>158</v>
      </c>
      <c r="B102" s="151"/>
      <c r="C102" s="151" t="s">
        <v>159</v>
      </c>
      <c r="D102" s="152"/>
      <c r="E102" s="52">
        <f>'Pay App 17'!E102</f>
        <v>0</v>
      </c>
      <c r="F102" s="45"/>
      <c r="G102" s="65">
        <f>'Pay App 17'!G102+F102</f>
        <v>0</v>
      </c>
      <c r="H102" s="188">
        <f>'Pay App 17'!K102</f>
        <v>0</v>
      </c>
      <c r="I102" s="189"/>
      <c r="J102" s="55"/>
      <c r="K102" s="33">
        <f t="shared" si="1"/>
        <v>0</v>
      </c>
      <c r="L102" s="68">
        <f t="shared" si="0"/>
        <v>0</v>
      </c>
      <c r="M102" s="66">
        <f t="shared" si="2"/>
        <v>0</v>
      </c>
      <c r="N102" s="32">
        <f t="shared" si="3"/>
        <v>0</v>
      </c>
      <c r="O102" s="52">
        <f>'Pay App 17'!O102+'Pay App 17'!P102</f>
        <v>0</v>
      </c>
      <c r="P102" s="45"/>
      <c r="Q102" s="66">
        <f>'Pay App 17'!Q102+N102+P102</f>
        <v>0</v>
      </c>
    </row>
    <row r="103" spans="1:17" ht="21" customHeight="1" x14ac:dyDescent="0.2">
      <c r="A103" s="151" t="s">
        <v>160</v>
      </c>
      <c r="B103" s="151"/>
      <c r="C103" s="151" t="s">
        <v>161</v>
      </c>
      <c r="D103" s="152"/>
      <c r="E103" s="52">
        <f>'Pay App 17'!E103</f>
        <v>0</v>
      </c>
      <c r="F103" s="45"/>
      <c r="G103" s="65">
        <f>'Pay App 17'!G103+F103</f>
        <v>0</v>
      </c>
      <c r="H103" s="188">
        <f>'Pay App 17'!K103</f>
        <v>0</v>
      </c>
      <c r="I103" s="189"/>
      <c r="J103" s="55"/>
      <c r="K103" s="33">
        <f t="shared" si="1"/>
        <v>0</v>
      </c>
      <c r="L103" s="68">
        <f t="shared" si="0"/>
        <v>0</v>
      </c>
      <c r="M103" s="66">
        <f t="shared" si="2"/>
        <v>0</v>
      </c>
      <c r="N103" s="32">
        <f t="shared" si="3"/>
        <v>0</v>
      </c>
      <c r="O103" s="52">
        <f>'Pay App 17'!O103+'Pay App 17'!P103</f>
        <v>0</v>
      </c>
      <c r="P103" s="45"/>
      <c r="Q103" s="66">
        <f>'Pay App 17'!Q103+N103+P103</f>
        <v>0</v>
      </c>
    </row>
    <row r="104" spans="1:17" ht="21" customHeight="1" x14ac:dyDescent="0.2">
      <c r="A104" s="151" t="s">
        <v>162</v>
      </c>
      <c r="B104" s="151"/>
      <c r="C104" s="151" t="s">
        <v>163</v>
      </c>
      <c r="D104" s="152"/>
      <c r="E104" s="52">
        <f>'Pay App 17'!E104</f>
        <v>0</v>
      </c>
      <c r="F104" s="45"/>
      <c r="G104" s="65">
        <f>'Pay App 17'!G104+F104</f>
        <v>0</v>
      </c>
      <c r="H104" s="188">
        <f>'Pay App 17'!K104</f>
        <v>0</v>
      </c>
      <c r="I104" s="189"/>
      <c r="J104" s="55"/>
      <c r="K104" s="33">
        <f t="shared" si="1"/>
        <v>0</v>
      </c>
      <c r="L104" s="68">
        <f t="shared" si="0"/>
        <v>0</v>
      </c>
      <c r="M104" s="66">
        <f t="shared" si="2"/>
        <v>0</v>
      </c>
      <c r="N104" s="32">
        <f t="shared" si="3"/>
        <v>0</v>
      </c>
      <c r="O104" s="52">
        <f>'Pay App 17'!O104+'Pay App 17'!P104</f>
        <v>0</v>
      </c>
      <c r="P104" s="45"/>
      <c r="Q104" s="66">
        <f>'Pay App 17'!Q104+N104+P104</f>
        <v>0</v>
      </c>
    </row>
    <row r="105" spans="1:17" ht="21" customHeight="1" x14ac:dyDescent="0.2">
      <c r="A105" s="151" t="s">
        <v>164</v>
      </c>
      <c r="B105" s="151"/>
      <c r="C105" s="151" t="s">
        <v>165</v>
      </c>
      <c r="D105" s="152"/>
      <c r="E105" s="52">
        <f>'Pay App 17'!E105</f>
        <v>0</v>
      </c>
      <c r="F105" s="45"/>
      <c r="G105" s="65">
        <f>'Pay App 17'!G105+F105</f>
        <v>0</v>
      </c>
      <c r="H105" s="188">
        <f>'Pay App 17'!K105</f>
        <v>0</v>
      </c>
      <c r="I105" s="189"/>
      <c r="J105" s="55"/>
      <c r="K105" s="33">
        <f t="shared" si="1"/>
        <v>0</v>
      </c>
      <c r="L105" s="68">
        <f t="shared" si="0"/>
        <v>0</v>
      </c>
      <c r="M105" s="66">
        <f t="shared" si="2"/>
        <v>0</v>
      </c>
      <c r="N105" s="32">
        <f t="shared" si="3"/>
        <v>0</v>
      </c>
      <c r="O105" s="52">
        <f>'Pay App 17'!O105+'Pay App 17'!P105</f>
        <v>0</v>
      </c>
      <c r="P105" s="45"/>
      <c r="Q105" s="66">
        <f>'Pay App 17'!Q105+N105+P105</f>
        <v>0</v>
      </c>
    </row>
    <row r="106" spans="1:17" ht="21" customHeight="1" x14ac:dyDescent="0.2">
      <c r="A106" s="151" t="s">
        <v>166</v>
      </c>
      <c r="B106" s="151"/>
      <c r="C106" s="151" t="s">
        <v>167</v>
      </c>
      <c r="D106" s="152"/>
      <c r="E106" s="52">
        <f>'Pay App 17'!E106</f>
        <v>0</v>
      </c>
      <c r="F106" s="45"/>
      <c r="G106" s="65">
        <f>'Pay App 17'!G106+F106</f>
        <v>0</v>
      </c>
      <c r="H106" s="188">
        <f>'Pay App 17'!K106</f>
        <v>0</v>
      </c>
      <c r="I106" s="189"/>
      <c r="J106" s="55"/>
      <c r="K106" s="33">
        <f t="shared" si="1"/>
        <v>0</v>
      </c>
      <c r="L106" s="68">
        <f t="shared" si="0"/>
        <v>0</v>
      </c>
      <c r="M106" s="66">
        <f t="shared" si="2"/>
        <v>0</v>
      </c>
      <c r="N106" s="32">
        <f t="shared" si="3"/>
        <v>0</v>
      </c>
      <c r="O106" s="52">
        <f>'Pay App 17'!O106+'Pay App 17'!P106</f>
        <v>0</v>
      </c>
      <c r="P106" s="45"/>
      <c r="Q106" s="66">
        <f>'Pay App 17'!Q106+N106+P106</f>
        <v>0</v>
      </c>
    </row>
    <row r="107" spans="1:17" ht="21" customHeight="1" x14ac:dyDescent="0.2">
      <c r="A107" s="151" t="s">
        <v>168</v>
      </c>
      <c r="B107" s="151"/>
      <c r="C107" s="151" t="s">
        <v>169</v>
      </c>
      <c r="D107" s="152"/>
      <c r="E107" s="52">
        <f>'Pay App 17'!E107</f>
        <v>0</v>
      </c>
      <c r="F107" s="45"/>
      <c r="G107" s="65">
        <f>'Pay App 17'!G107+F107</f>
        <v>0</v>
      </c>
      <c r="H107" s="188">
        <f>'Pay App 17'!K107</f>
        <v>0</v>
      </c>
      <c r="I107" s="189"/>
      <c r="J107" s="55"/>
      <c r="K107" s="33">
        <f t="shared" si="1"/>
        <v>0</v>
      </c>
      <c r="L107" s="68">
        <f t="shared" si="0"/>
        <v>0</v>
      </c>
      <c r="M107" s="66">
        <f t="shared" si="2"/>
        <v>0</v>
      </c>
      <c r="N107" s="32">
        <f t="shared" si="3"/>
        <v>0</v>
      </c>
      <c r="O107" s="52">
        <f>'Pay App 17'!O107+'Pay App 17'!P107</f>
        <v>0</v>
      </c>
      <c r="P107" s="45"/>
      <c r="Q107" s="66">
        <f>'Pay App 17'!Q107+N107+P107</f>
        <v>0</v>
      </c>
    </row>
    <row r="108" spans="1:17" ht="21" customHeight="1" x14ac:dyDescent="0.2">
      <c r="A108" s="151" t="s">
        <v>170</v>
      </c>
      <c r="B108" s="151"/>
      <c r="C108" s="151" t="s">
        <v>171</v>
      </c>
      <c r="D108" s="152"/>
      <c r="E108" s="52">
        <f>'Pay App 17'!E108</f>
        <v>0</v>
      </c>
      <c r="F108" s="45"/>
      <c r="G108" s="65">
        <f>'Pay App 17'!G108+F108</f>
        <v>0</v>
      </c>
      <c r="H108" s="188">
        <f>'Pay App 17'!K108</f>
        <v>0</v>
      </c>
      <c r="I108" s="189"/>
      <c r="J108" s="55"/>
      <c r="K108" s="33">
        <f t="shared" si="1"/>
        <v>0</v>
      </c>
      <c r="L108" s="68">
        <f t="shared" si="0"/>
        <v>0</v>
      </c>
      <c r="M108" s="66">
        <f t="shared" si="2"/>
        <v>0</v>
      </c>
      <c r="N108" s="32">
        <f t="shared" si="3"/>
        <v>0</v>
      </c>
      <c r="O108" s="52">
        <f>'Pay App 17'!O108+'Pay App 17'!P108</f>
        <v>0</v>
      </c>
      <c r="P108" s="45"/>
      <c r="Q108" s="66">
        <f>'Pay App 17'!Q108+N108+P108</f>
        <v>0</v>
      </c>
    </row>
    <row r="109" spans="1:17" ht="21" customHeight="1" x14ac:dyDescent="0.2">
      <c r="A109" s="151" t="s">
        <v>172</v>
      </c>
      <c r="B109" s="151"/>
      <c r="C109" s="151" t="s">
        <v>173</v>
      </c>
      <c r="D109" s="152"/>
      <c r="E109" s="52">
        <f>'Pay App 17'!E109</f>
        <v>0</v>
      </c>
      <c r="F109" s="45"/>
      <c r="G109" s="65">
        <f>'Pay App 17'!G109+F109</f>
        <v>0</v>
      </c>
      <c r="H109" s="188">
        <f>'Pay App 17'!K109</f>
        <v>0</v>
      </c>
      <c r="I109" s="189"/>
      <c r="J109" s="55"/>
      <c r="K109" s="33">
        <f t="shared" si="1"/>
        <v>0</v>
      </c>
      <c r="L109" s="68">
        <f t="shared" si="0"/>
        <v>0</v>
      </c>
      <c r="M109" s="66">
        <f t="shared" si="2"/>
        <v>0</v>
      </c>
      <c r="N109" s="32">
        <f t="shared" si="3"/>
        <v>0</v>
      </c>
      <c r="O109" s="52">
        <f>'Pay App 17'!O109+'Pay App 17'!P109</f>
        <v>0</v>
      </c>
      <c r="P109" s="45"/>
      <c r="Q109" s="66">
        <f>'Pay App 17'!Q109+N109+P109</f>
        <v>0</v>
      </c>
    </row>
    <row r="110" spans="1:17" ht="21" customHeight="1" x14ac:dyDescent="0.2">
      <c r="A110" s="151" t="s">
        <v>174</v>
      </c>
      <c r="B110" s="151"/>
      <c r="C110" s="151" t="s">
        <v>175</v>
      </c>
      <c r="D110" s="152"/>
      <c r="E110" s="52">
        <f>'Pay App 17'!E110</f>
        <v>0</v>
      </c>
      <c r="F110" s="45"/>
      <c r="G110" s="65">
        <f>'Pay App 17'!G110+F110</f>
        <v>0</v>
      </c>
      <c r="H110" s="188">
        <f>'Pay App 17'!K110</f>
        <v>0</v>
      </c>
      <c r="I110" s="189"/>
      <c r="J110" s="55"/>
      <c r="K110" s="33">
        <f t="shared" si="1"/>
        <v>0</v>
      </c>
      <c r="L110" s="68">
        <f t="shared" si="0"/>
        <v>0</v>
      </c>
      <c r="M110" s="66">
        <f t="shared" si="2"/>
        <v>0</v>
      </c>
      <c r="N110" s="32">
        <f t="shared" si="3"/>
        <v>0</v>
      </c>
      <c r="O110" s="52">
        <f>'Pay App 17'!O110+'Pay App 17'!P110</f>
        <v>0</v>
      </c>
      <c r="P110" s="45"/>
      <c r="Q110" s="66">
        <f>'Pay App 17'!Q110+N110+P110</f>
        <v>0</v>
      </c>
    </row>
    <row r="111" spans="1:17" ht="21" customHeight="1" x14ac:dyDescent="0.2">
      <c r="A111" s="151" t="s">
        <v>176</v>
      </c>
      <c r="B111" s="151"/>
      <c r="C111" s="151" t="s">
        <v>177</v>
      </c>
      <c r="D111" s="152"/>
      <c r="E111" s="52">
        <f>'Pay App 17'!E111</f>
        <v>0</v>
      </c>
      <c r="F111" s="45"/>
      <c r="G111" s="65">
        <f>'Pay App 17'!G111+F111</f>
        <v>0</v>
      </c>
      <c r="H111" s="188">
        <f>'Pay App 17'!K111</f>
        <v>0</v>
      </c>
      <c r="I111" s="189"/>
      <c r="J111" s="55"/>
      <c r="K111" s="33">
        <f t="shared" si="1"/>
        <v>0</v>
      </c>
      <c r="L111" s="68">
        <f t="shared" si="0"/>
        <v>0</v>
      </c>
      <c r="M111" s="66">
        <f t="shared" si="2"/>
        <v>0</v>
      </c>
      <c r="N111" s="32">
        <f t="shared" si="3"/>
        <v>0</v>
      </c>
      <c r="O111" s="52">
        <f>'Pay App 17'!O111+'Pay App 17'!P111</f>
        <v>0</v>
      </c>
      <c r="P111" s="45"/>
      <c r="Q111" s="66">
        <f>'Pay App 17'!Q111+N111+P111</f>
        <v>0</v>
      </c>
    </row>
    <row r="112" spans="1:17" ht="21" customHeight="1" x14ac:dyDescent="0.2">
      <c r="A112" s="151" t="s">
        <v>178</v>
      </c>
      <c r="B112" s="151"/>
      <c r="C112" s="151" t="s">
        <v>179</v>
      </c>
      <c r="D112" s="152"/>
      <c r="E112" s="52">
        <f>'Pay App 17'!E112</f>
        <v>0</v>
      </c>
      <c r="F112" s="45"/>
      <c r="G112" s="65">
        <f>'Pay App 17'!G112+F112</f>
        <v>0</v>
      </c>
      <c r="H112" s="188">
        <f>'Pay App 17'!K112</f>
        <v>0</v>
      </c>
      <c r="I112" s="189"/>
      <c r="J112" s="55"/>
      <c r="K112" s="33">
        <f t="shared" si="1"/>
        <v>0</v>
      </c>
      <c r="L112" s="68">
        <f t="shared" si="0"/>
        <v>0</v>
      </c>
      <c r="M112" s="66">
        <f t="shared" si="2"/>
        <v>0</v>
      </c>
      <c r="N112" s="32">
        <f t="shared" si="3"/>
        <v>0</v>
      </c>
      <c r="O112" s="52">
        <f>'Pay App 17'!O112+'Pay App 17'!P112</f>
        <v>0</v>
      </c>
      <c r="P112" s="45"/>
      <c r="Q112" s="66">
        <f>'Pay App 17'!Q112+N112+P112</f>
        <v>0</v>
      </c>
    </row>
    <row r="113" spans="1:17" ht="21" customHeight="1" x14ac:dyDescent="0.2">
      <c r="A113" s="151" t="s">
        <v>180</v>
      </c>
      <c r="B113" s="151"/>
      <c r="C113" s="151" t="s">
        <v>181</v>
      </c>
      <c r="D113" s="152"/>
      <c r="E113" s="52">
        <f>'Pay App 17'!E113</f>
        <v>0</v>
      </c>
      <c r="F113" s="45"/>
      <c r="G113" s="65">
        <f>'Pay App 17'!G113+F113</f>
        <v>0</v>
      </c>
      <c r="H113" s="188">
        <f>'Pay App 17'!K113</f>
        <v>0</v>
      </c>
      <c r="I113" s="189"/>
      <c r="J113" s="55"/>
      <c r="K113" s="33">
        <f t="shared" si="1"/>
        <v>0</v>
      </c>
      <c r="L113" s="68">
        <f t="shared" si="0"/>
        <v>0</v>
      </c>
      <c r="M113" s="66">
        <f t="shared" si="2"/>
        <v>0</v>
      </c>
      <c r="N113" s="32">
        <f t="shared" si="3"/>
        <v>0</v>
      </c>
      <c r="O113" s="52">
        <f>'Pay App 17'!O113+'Pay App 17'!P113</f>
        <v>0</v>
      </c>
      <c r="P113" s="45"/>
      <c r="Q113" s="66">
        <f>'Pay App 17'!Q113+N113+P113</f>
        <v>0</v>
      </c>
    </row>
    <row r="114" spans="1:17" ht="21" customHeight="1" x14ac:dyDescent="0.2">
      <c r="A114" s="153" t="s">
        <v>182</v>
      </c>
      <c r="B114" s="153"/>
      <c r="C114" s="153" t="s">
        <v>183</v>
      </c>
      <c r="D114" s="154"/>
      <c r="E114" s="52">
        <f>'Pay App 17'!E114</f>
        <v>0</v>
      </c>
      <c r="F114" s="45"/>
      <c r="G114" s="65">
        <f>'Pay App 17'!G114+F114</f>
        <v>0</v>
      </c>
      <c r="H114" s="188">
        <f>'Pay App 17'!K114</f>
        <v>0</v>
      </c>
      <c r="I114" s="189"/>
      <c r="J114" s="55"/>
      <c r="K114" s="33">
        <f t="shared" si="1"/>
        <v>0</v>
      </c>
      <c r="L114" s="68">
        <f t="shared" si="0"/>
        <v>0</v>
      </c>
      <c r="M114" s="66">
        <f t="shared" si="2"/>
        <v>0</v>
      </c>
      <c r="N114" s="32">
        <f t="shared" si="3"/>
        <v>0</v>
      </c>
      <c r="O114" s="52">
        <f>'Pay App 17'!O114+'Pay App 17'!P114</f>
        <v>0</v>
      </c>
      <c r="P114" s="45"/>
      <c r="Q114" s="66">
        <f>'Pay App 17'!Q114+N114+P114</f>
        <v>0</v>
      </c>
    </row>
    <row r="115" spans="1:17" ht="21" customHeight="1" x14ac:dyDescent="0.2">
      <c r="A115" s="151" t="s">
        <v>184</v>
      </c>
      <c r="B115" s="151"/>
      <c r="C115" s="151" t="s">
        <v>185</v>
      </c>
      <c r="D115" s="152"/>
      <c r="E115" s="52">
        <f>'Pay App 17'!E115</f>
        <v>0</v>
      </c>
      <c r="F115" s="45"/>
      <c r="G115" s="65">
        <f>'Pay App 17'!G115+F115</f>
        <v>0</v>
      </c>
      <c r="H115" s="188">
        <f>'Pay App 17'!K115</f>
        <v>0</v>
      </c>
      <c r="I115" s="189"/>
      <c r="J115" s="55"/>
      <c r="K115" s="33">
        <f t="shared" si="1"/>
        <v>0</v>
      </c>
      <c r="L115" s="68">
        <f t="shared" si="0"/>
        <v>0</v>
      </c>
      <c r="M115" s="66">
        <f t="shared" si="2"/>
        <v>0</v>
      </c>
      <c r="N115" s="32">
        <f t="shared" si="3"/>
        <v>0</v>
      </c>
      <c r="O115" s="52">
        <f>'Pay App 17'!O115+'Pay App 17'!P115</f>
        <v>0</v>
      </c>
      <c r="P115" s="45"/>
      <c r="Q115" s="66">
        <f>'Pay App 17'!Q115+N115+P115</f>
        <v>0</v>
      </c>
    </row>
    <row r="116" spans="1:17" ht="21" customHeight="1" x14ac:dyDescent="0.2">
      <c r="A116" s="151" t="s">
        <v>186</v>
      </c>
      <c r="B116" s="151"/>
      <c r="C116" s="151" t="s">
        <v>187</v>
      </c>
      <c r="D116" s="152"/>
      <c r="E116" s="52">
        <f>'Pay App 17'!E116</f>
        <v>0</v>
      </c>
      <c r="F116" s="45"/>
      <c r="G116" s="65">
        <f>'Pay App 17'!G116+F116</f>
        <v>0</v>
      </c>
      <c r="H116" s="188">
        <f>'Pay App 17'!K116</f>
        <v>0</v>
      </c>
      <c r="I116" s="189"/>
      <c r="J116" s="55"/>
      <c r="K116" s="33">
        <f t="shared" si="1"/>
        <v>0</v>
      </c>
      <c r="L116" s="68">
        <f t="shared" si="0"/>
        <v>0</v>
      </c>
      <c r="M116" s="66">
        <f t="shared" si="2"/>
        <v>0</v>
      </c>
      <c r="N116" s="32">
        <f t="shared" si="3"/>
        <v>0</v>
      </c>
      <c r="O116" s="52">
        <f>'Pay App 17'!O116+'Pay App 17'!P116</f>
        <v>0</v>
      </c>
      <c r="P116" s="45"/>
      <c r="Q116" s="66">
        <f>'Pay App 17'!Q116+N116+P116</f>
        <v>0</v>
      </c>
    </row>
    <row r="117" spans="1:17" ht="21" customHeight="1" x14ac:dyDescent="0.2">
      <c r="A117" s="151" t="s">
        <v>188</v>
      </c>
      <c r="B117" s="151"/>
      <c r="C117" s="151" t="s">
        <v>581</v>
      </c>
      <c r="D117" s="152"/>
      <c r="E117" s="52">
        <f>'Pay App 17'!E117</f>
        <v>0</v>
      </c>
      <c r="F117" s="45"/>
      <c r="G117" s="65">
        <f>'Pay App 17'!G117+F117</f>
        <v>0</v>
      </c>
      <c r="H117" s="188">
        <f>'Pay App 17'!K117</f>
        <v>0</v>
      </c>
      <c r="I117" s="189"/>
      <c r="J117" s="55"/>
      <c r="K117" s="33">
        <f t="shared" si="1"/>
        <v>0</v>
      </c>
      <c r="L117" s="68">
        <f t="shared" si="0"/>
        <v>0</v>
      </c>
      <c r="M117" s="66">
        <f t="shared" si="2"/>
        <v>0</v>
      </c>
      <c r="N117" s="32">
        <f t="shared" si="3"/>
        <v>0</v>
      </c>
      <c r="O117" s="52">
        <f>'Pay App 17'!O117+'Pay App 17'!P117</f>
        <v>0</v>
      </c>
      <c r="P117" s="45"/>
      <c r="Q117" s="66">
        <f>'Pay App 17'!Q117+N117+P117</f>
        <v>0</v>
      </c>
    </row>
    <row r="118" spans="1:17" ht="21" customHeight="1" x14ac:dyDescent="0.2">
      <c r="A118" s="153" t="s">
        <v>190</v>
      </c>
      <c r="B118" s="153"/>
      <c r="C118" s="142" t="s">
        <v>191</v>
      </c>
      <c r="D118" s="156"/>
      <c r="E118" s="52">
        <f>'Pay App 17'!E118</f>
        <v>0</v>
      </c>
      <c r="F118" s="45"/>
      <c r="G118" s="65">
        <f>'Pay App 17'!G118+F118</f>
        <v>0</v>
      </c>
      <c r="H118" s="188">
        <f>'Pay App 17'!K118</f>
        <v>0</v>
      </c>
      <c r="I118" s="189"/>
      <c r="J118" s="55"/>
      <c r="K118" s="33">
        <f t="shared" si="1"/>
        <v>0</v>
      </c>
      <c r="L118" s="68">
        <f t="shared" si="0"/>
        <v>0</v>
      </c>
      <c r="M118" s="66">
        <f t="shared" si="2"/>
        <v>0</v>
      </c>
      <c r="N118" s="32">
        <f t="shared" si="3"/>
        <v>0</v>
      </c>
      <c r="O118" s="52">
        <f>'Pay App 17'!O118+'Pay App 17'!P118</f>
        <v>0</v>
      </c>
      <c r="P118" s="45"/>
      <c r="Q118" s="66">
        <f>'Pay App 17'!Q118+N118+P118</f>
        <v>0</v>
      </c>
    </row>
    <row r="119" spans="1:17" ht="21" customHeight="1" x14ac:dyDescent="0.2">
      <c r="A119" s="151" t="s">
        <v>192</v>
      </c>
      <c r="B119" s="151"/>
      <c r="C119" s="151" t="s">
        <v>193</v>
      </c>
      <c r="D119" s="152"/>
      <c r="E119" s="52">
        <f>'Pay App 17'!E119</f>
        <v>0</v>
      </c>
      <c r="F119" s="45"/>
      <c r="G119" s="65">
        <f>'Pay App 17'!G119+F119</f>
        <v>0</v>
      </c>
      <c r="H119" s="188">
        <f>'Pay App 17'!K119</f>
        <v>0</v>
      </c>
      <c r="I119" s="189"/>
      <c r="J119" s="55"/>
      <c r="K119" s="33">
        <f t="shared" si="1"/>
        <v>0</v>
      </c>
      <c r="L119" s="68">
        <f t="shared" si="0"/>
        <v>0</v>
      </c>
      <c r="M119" s="66">
        <f t="shared" si="2"/>
        <v>0</v>
      </c>
      <c r="N119" s="32">
        <f t="shared" si="3"/>
        <v>0</v>
      </c>
      <c r="O119" s="52">
        <f>'Pay App 17'!O119+'Pay App 17'!P119</f>
        <v>0</v>
      </c>
      <c r="P119" s="45"/>
      <c r="Q119" s="66">
        <f>'Pay App 17'!Q119+N119+P119</f>
        <v>0</v>
      </c>
    </row>
    <row r="120" spans="1:17" ht="21" customHeight="1" x14ac:dyDescent="0.2">
      <c r="A120" s="151" t="s">
        <v>194</v>
      </c>
      <c r="B120" s="151"/>
      <c r="C120" s="150" t="s">
        <v>195</v>
      </c>
      <c r="D120" s="157"/>
      <c r="E120" s="52">
        <f>'Pay App 17'!E120</f>
        <v>0</v>
      </c>
      <c r="F120" s="45"/>
      <c r="G120" s="65">
        <f>'Pay App 17'!G120+F120</f>
        <v>0</v>
      </c>
      <c r="H120" s="188">
        <f>'Pay App 17'!K120</f>
        <v>0</v>
      </c>
      <c r="I120" s="189"/>
      <c r="J120" s="55"/>
      <c r="K120" s="33">
        <f t="shared" si="1"/>
        <v>0</v>
      </c>
      <c r="L120" s="68">
        <f t="shared" si="0"/>
        <v>0</v>
      </c>
      <c r="M120" s="66">
        <f t="shared" si="2"/>
        <v>0</v>
      </c>
      <c r="N120" s="32">
        <f t="shared" si="3"/>
        <v>0</v>
      </c>
      <c r="O120" s="52">
        <f>'Pay App 17'!O120+'Pay App 17'!P120</f>
        <v>0</v>
      </c>
      <c r="P120" s="45"/>
      <c r="Q120" s="66">
        <f>'Pay App 17'!Q120+N120+P120</f>
        <v>0</v>
      </c>
    </row>
    <row r="121" spans="1:17" ht="21" customHeight="1" x14ac:dyDescent="0.2">
      <c r="A121" s="151" t="s">
        <v>196</v>
      </c>
      <c r="B121" s="151"/>
      <c r="C121" s="151" t="s">
        <v>197</v>
      </c>
      <c r="D121" s="152"/>
      <c r="E121" s="52">
        <f>'Pay App 17'!E121</f>
        <v>0</v>
      </c>
      <c r="F121" s="45"/>
      <c r="G121" s="65">
        <f>'Pay App 17'!G121+F121</f>
        <v>0</v>
      </c>
      <c r="H121" s="188">
        <f>'Pay App 17'!K121</f>
        <v>0</v>
      </c>
      <c r="I121" s="189"/>
      <c r="J121" s="55"/>
      <c r="K121" s="33">
        <f t="shared" si="1"/>
        <v>0</v>
      </c>
      <c r="L121" s="68">
        <f t="shared" si="0"/>
        <v>0</v>
      </c>
      <c r="M121" s="66">
        <f t="shared" si="2"/>
        <v>0</v>
      </c>
      <c r="N121" s="32">
        <f t="shared" si="3"/>
        <v>0</v>
      </c>
      <c r="O121" s="52">
        <f>'Pay App 17'!O121+'Pay App 17'!P121</f>
        <v>0</v>
      </c>
      <c r="P121" s="45"/>
      <c r="Q121" s="66">
        <f>'Pay App 17'!Q121+N121+P121</f>
        <v>0</v>
      </c>
    </row>
    <row r="122" spans="1:17" ht="21" customHeight="1" x14ac:dyDescent="0.2">
      <c r="A122" s="151" t="s">
        <v>198</v>
      </c>
      <c r="B122" s="151"/>
      <c r="C122" s="151" t="s">
        <v>199</v>
      </c>
      <c r="D122" s="152"/>
      <c r="E122" s="52">
        <f>'Pay App 17'!E122</f>
        <v>0</v>
      </c>
      <c r="F122" s="45"/>
      <c r="G122" s="65">
        <f>'Pay App 17'!G122+F122</f>
        <v>0</v>
      </c>
      <c r="H122" s="188">
        <f>'Pay App 17'!K122</f>
        <v>0</v>
      </c>
      <c r="I122" s="189"/>
      <c r="J122" s="55"/>
      <c r="K122" s="33">
        <f t="shared" si="1"/>
        <v>0</v>
      </c>
      <c r="L122" s="68">
        <f t="shared" si="0"/>
        <v>0</v>
      </c>
      <c r="M122" s="66">
        <f t="shared" si="2"/>
        <v>0</v>
      </c>
      <c r="N122" s="32">
        <f t="shared" si="3"/>
        <v>0</v>
      </c>
      <c r="O122" s="52">
        <f>'Pay App 17'!O122+'Pay App 17'!P122</f>
        <v>0</v>
      </c>
      <c r="P122" s="45"/>
      <c r="Q122" s="66">
        <f>'Pay App 17'!Q122+N122+P122</f>
        <v>0</v>
      </c>
    </row>
    <row r="123" spans="1:17" ht="21" customHeight="1" x14ac:dyDescent="0.2">
      <c r="A123" s="151" t="s">
        <v>200</v>
      </c>
      <c r="B123" s="151"/>
      <c r="C123" s="151" t="s">
        <v>201</v>
      </c>
      <c r="D123" s="152"/>
      <c r="E123" s="52">
        <f>'Pay App 17'!E123</f>
        <v>0</v>
      </c>
      <c r="F123" s="45"/>
      <c r="G123" s="65">
        <f>'Pay App 17'!G123+F123</f>
        <v>0</v>
      </c>
      <c r="H123" s="188">
        <f>'Pay App 17'!K123</f>
        <v>0</v>
      </c>
      <c r="I123" s="189"/>
      <c r="J123" s="55"/>
      <c r="K123" s="33">
        <f t="shared" si="1"/>
        <v>0</v>
      </c>
      <c r="L123" s="68">
        <f t="shared" si="0"/>
        <v>0</v>
      </c>
      <c r="M123" s="66">
        <f t="shared" si="2"/>
        <v>0</v>
      </c>
      <c r="N123" s="32">
        <f t="shared" si="3"/>
        <v>0</v>
      </c>
      <c r="O123" s="52">
        <f>'Pay App 17'!O123+'Pay App 17'!P123</f>
        <v>0</v>
      </c>
      <c r="P123" s="45"/>
      <c r="Q123" s="66">
        <f>'Pay App 17'!Q123+N123+P123</f>
        <v>0</v>
      </c>
    </row>
    <row r="124" spans="1:17" ht="21" customHeight="1" x14ac:dyDescent="0.2">
      <c r="A124" s="153" t="s">
        <v>202</v>
      </c>
      <c r="B124" s="153"/>
      <c r="C124" s="154" t="s">
        <v>203</v>
      </c>
      <c r="D124" s="155"/>
      <c r="E124" s="52">
        <f>'Pay App 17'!E124</f>
        <v>0</v>
      </c>
      <c r="F124" s="45"/>
      <c r="G124" s="65">
        <f>'Pay App 17'!G124+F124</f>
        <v>0</v>
      </c>
      <c r="H124" s="188">
        <f>'Pay App 17'!K124</f>
        <v>0</v>
      </c>
      <c r="I124" s="189"/>
      <c r="J124" s="55"/>
      <c r="K124" s="33">
        <f t="shared" si="1"/>
        <v>0</v>
      </c>
      <c r="L124" s="68">
        <f t="shared" si="0"/>
        <v>0</v>
      </c>
      <c r="M124" s="66">
        <f t="shared" si="2"/>
        <v>0</v>
      </c>
      <c r="N124" s="32">
        <f t="shared" si="3"/>
        <v>0</v>
      </c>
      <c r="O124" s="52">
        <f>'Pay App 17'!O124+'Pay App 17'!P124</f>
        <v>0</v>
      </c>
      <c r="P124" s="45"/>
      <c r="Q124" s="66">
        <f>'Pay App 17'!Q124+N124+P124</f>
        <v>0</v>
      </c>
    </row>
    <row r="125" spans="1:17" ht="21" customHeight="1" x14ac:dyDescent="0.2">
      <c r="A125" s="151" t="s">
        <v>204</v>
      </c>
      <c r="B125" s="151"/>
      <c r="C125" s="151" t="s">
        <v>205</v>
      </c>
      <c r="D125" s="152"/>
      <c r="E125" s="52">
        <f>'Pay App 17'!E125</f>
        <v>0</v>
      </c>
      <c r="F125" s="45"/>
      <c r="G125" s="65">
        <f>'Pay App 17'!G125+F125</f>
        <v>0</v>
      </c>
      <c r="H125" s="188">
        <f>'Pay App 17'!K125</f>
        <v>0</v>
      </c>
      <c r="I125" s="189"/>
      <c r="J125" s="55"/>
      <c r="K125" s="33">
        <f t="shared" si="1"/>
        <v>0</v>
      </c>
      <c r="L125" s="68">
        <f t="shared" si="0"/>
        <v>0</v>
      </c>
      <c r="M125" s="66">
        <f t="shared" si="2"/>
        <v>0</v>
      </c>
      <c r="N125" s="32">
        <f t="shared" si="3"/>
        <v>0</v>
      </c>
      <c r="O125" s="52">
        <f>'Pay App 17'!O125+'Pay App 17'!P125</f>
        <v>0</v>
      </c>
      <c r="P125" s="45"/>
      <c r="Q125" s="66">
        <f>'Pay App 17'!Q125+N125+P125</f>
        <v>0</v>
      </c>
    </row>
    <row r="126" spans="1:17" ht="21" customHeight="1" x14ac:dyDescent="0.2">
      <c r="A126" s="151" t="s">
        <v>206</v>
      </c>
      <c r="B126" s="151"/>
      <c r="C126" s="151" t="s">
        <v>207</v>
      </c>
      <c r="D126" s="152"/>
      <c r="E126" s="52">
        <f>'Pay App 17'!E126</f>
        <v>0</v>
      </c>
      <c r="F126" s="45"/>
      <c r="G126" s="65">
        <f>'Pay App 17'!G126+F126</f>
        <v>0</v>
      </c>
      <c r="H126" s="188">
        <f>'Pay App 17'!K126</f>
        <v>0</v>
      </c>
      <c r="I126" s="189"/>
      <c r="J126" s="55"/>
      <c r="K126" s="33">
        <f t="shared" si="1"/>
        <v>0</v>
      </c>
      <c r="L126" s="68">
        <f t="shared" si="0"/>
        <v>0</v>
      </c>
      <c r="M126" s="66">
        <f t="shared" si="2"/>
        <v>0</v>
      </c>
      <c r="N126" s="32">
        <f t="shared" si="3"/>
        <v>0</v>
      </c>
      <c r="O126" s="52">
        <f>'Pay App 17'!O126+'Pay App 17'!P126</f>
        <v>0</v>
      </c>
      <c r="P126" s="45"/>
      <c r="Q126" s="66">
        <f>'Pay App 17'!Q126+N126+P126</f>
        <v>0</v>
      </c>
    </row>
    <row r="127" spans="1:17" ht="21" customHeight="1" x14ac:dyDescent="0.2">
      <c r="A127" s="151" t="s">
        <v>208</v>
      </c>
      <c r="B127" s="151"/>
      <c r="C127" s="151" t="s">
        <v>209</v>
      </c>
      <c r="D127" s="152"/>
      <c r="E127" s="52">
        <f>'Pay App 17'!E127</f>
        <v>0</v>
      </c>
      <c r="F127" s="45"/>
      <c r="G127" s="65">
        <f>'Pay App 17'!G127+F127</f>
        <v>0</v>
      </c>
      <c r="H127" s="188">
        <f>'Pay App 17'!K127</f>
        <v>0</v>
      </c>
      <c r="I127" s="189"/>
      <c r="J127" s="55"/>
      <c r="K127" s="33">
        <f t="shared" si="1"/>
        <v>0</v>
      </c>
      <c r="L127" s="68">
        <f t="shared" si="0"/>
        <v>0</v>
      </c>
      <c r="M127" s="66">
        <f t="shared" si="2"/>
        <v>0</v>
      </c>
      <c r="N127" s="32">
        <f t="shared" si="3"/>
        <v>0</v>
      </c>
      <c r="O127" s="52">
        <f>'Pay App 17'!O127+'Pay App 17'!P127</f>
        <v>0</v>
      </c>
      <c r="P127" s="45"/>
      <c r="Q127" s="66">
        <f>'Pay App 17'!Q127+N127+P127</f>
        <v>0</v>
      </c>
    </row>
    <row r="128" spans="1:17" ht="21" customHeight="1" x14ac:dyDescent="0.2">
      <c r="A128" s="153" t="s">
        <v>210</v>
      </c>
      <c r="B128" s="153"/>
      <c r="C128" s="153" t="s">
        <v>211</v>
      </c>
      <c r="D128" s="154"/>
      <c r="E128" s="52">
        <f>'Pay App 17'!E128</f>
        <v>0</v>
      </c>
      <c r="F128" s="45"/>
      <c r="G128" s="65">
        <f>'Pay App 17'!G128+F128</f>
        <v>0</v>
      </c>
      <c r="H128" s="188">
        <f>'Pay App 17'!K128</f>
        <v>0</v>
      </c>
      <c r="I128" s="189"/>
      <c r="J128" s="55"/>
      <c r="K128" s="33">
        <f t="shared" si="1"/>
        <v>0</v>
      </c>
      <c r="L128" s="68">
        <f t="shared" si="0"/>
        <v>0</v>
      </c>
      <c r="M128" s="66">
        <f t="shared" si="2"/>
        <v>0</v>
      </c>
      <c r="N128" s="32">
        <f t="shared" si="3"/>
        <v>0</v>
      </c>
      <c r="O128" s="52">
        <f>'Pay App 17'!O128+'Pay App 17'!P128</f>
        <v>0</v>
      </c>
      <c r="P128" s="45"/>
      <c r="Q128" s="66">
        <f>'Pay App 17'!Q128+N128+P128</f>
        <v>0</v>
      </c>
    </row>
    <row r="129" spans="1:17" ht="21" customHeight="1" x14ac:dyDescent="0.2">
      <c r="A129" s="151" t="s">
        <v>212</v>
      </c>
      <c r="B129" s="151"/>
      <c r="C129" s="151" t="s">
        <v>213</v>
      </c>
      <c r="D129" s="152"/>
      <c r="E129" s="52">
        <f>'Pay App 17'!E129</f>
        <v>0</v>
      </c>
      <c r="F129" s="45"/>
      <c r="G129" s="65">
        <f>'Pay App 17'!G129+F129</f>
        <v>0</v>
      </c>
      <c r="H129" s="188">
        <f>'Pay App 17'!K129</f>
        <v>0</v>
      </c>
      <c r="I129" s="189"/>
      <c r="J129" s="55"/>
      <c r="K129" s="33">
        <f t="shared" si="1"/>
        <v>0</v>
      </c>
      <c r="L129" s="68">
        <f t="shared" si="0"/>
        <v>0</v>
      </c>
      <c r="M129" s="66">
        <f t="shared" si="2"/>
        <v>0</v>
      </c>
      <c r="N129" s="32">
        <f t="shared" si="3"/>
        <v>0</v>
      </c>
      <c r="O129" s="52">
        <f>'Pay App 17'!O129+'Pay App 17'!P129</f>
        <v>0</v>
      </c>
      <c r="P129" s="45"/>
      <c r="Q129" s="66">
        <f>'Pay App 17'!Q129+N129+P129</f>
        <v>0</v>
      </c>
    </row>
    <row r="130" spans="1:17" ht="21" customHeight="1" x14ac:dyDescent="0.2">
      <c r="A130" s="151" t="s">
        <v>214</v>
      </c>
      <c r="B130" s="151"/>
      <c r="C130" s="151" t="s">
        <v>215</v>
      </c>
      <c r="D130" s="152"/>
      <c r="E130" s="52">
        <f>'Pay App 17'!E130</f>
        <v>0</v>
      </c>
      <c r="F130" s="45"/>
      <c r="G130" s="65">
        <f>'Pay App 17'!G130+F130</f>
        <v>0</v>
      </c>
      <c r="H130" s="188">
        <f>'Pay App 17'!K130</f>
        <v>0</v>
      </c>
      <c r="I130" s="189"/>
      <c r="J130" s="55"/>
      <c r="K130" s="33">
        <f t="shared" si="1"/>
        <v>0</v>
      </c>
      <c r="L130" s="68">
        <f t="shared" si="0"/>
        <v>0</v>
      </c>
      <c r="M130" s="66">
        <f t="shared" si="2"/>
        <v>0</v>
      </c>
      <c r="N130" s="32">
        <f t="shared" si="3"/>
        <v>0</v>
      </c>
      <c r="O130" s="52">
        <f>'Pay App 17'!O130+'Pay App 17'!P130</f>
        <v>0</v>
      </c>
      <c r="P130" s="45"/>
      <c r="Q130" s="66">
        <f>'Pay App 17'!Q130+N130+P130</f>
        <v>0</v>
      </c>
    </row>
    <row r="131" spans="1:17" ht="21" customHeight="1" x14ac:dyDescent="0.2">
      <c r="A131" s="151" t="s">
        <v>216</v>
      </c>
      <c r="B131" s="151"/>
      <c r="C131" s="151" t="s">
        <v>217</v>
      </c>
      <c r="D131" s="152"/>
      <c r="E131" s="52">
        <f>'Pay App 17'!E131</f>
        <v>0</v>
      </c>
      <c r="F131" s="45"/>
      <c r="G131" s="65">
        <f>'Pay App 17'!G131+F131</f>
        <v>0</v>
      </c>
      <c r="H131" s="188">
        <f>'Pay App 17'!K131</f>
        <v>0</v>
      </c>
      <c r="I131" s="189"/>
      <c r="J131" s="55"/>
      <c r="K131" s="33">
        <f t="shared" si="1"/>
        <v>0</v>
      </c>
      <c r="L131" s="68">
        <f t="shared" si="0"/>
        <v>0</v>
      </c>
      <c r="M131" s="66">
        <f t="shared" si="2"/>
        <v>0</v>
      </c>
      <c r="N131" s="32">
        <f t="shared" si="3"/>
        <v>0</v>
      </c>
      <c r="O131" s="52">
        <f>'Pay App 17'!O131+'Pay App 17'!P131</f>
        <v>0</v>
      </c>
      <c r="P131" s="45"/>
      <c r="Q131" s="66">
        <f>'Pay App 17'!Q131+N131+P131</f>
        <v>0</v>
      </c>
    </row>
    <row r="132" spans="1:17" ht="21" customHeight="1" x14ac:dyDescent="0.2">
      <c r="A132" s="151" t="s">
        <v>218</v>
      </c>
      <c r="B132" s="151"/>
      <c r="C132" s="151" t="s">
        <v>219</v>
      </c>
      <c r="D132" s="152"/>
      <c r="E132" s="52">
        <f>'Pay App 17'!E132</f>
        <v>0</v>
      </c>
      <c r="F132" s="45"/>
      <c r="G132" s="65">
        <f>'Pay App 17'!G132+F132</f>
        <v>0</v>
      </c>
      <c r="H132" s="188">
        <f>'Pay App 17'!K132</f>
        <v>0</v>
      </c>
      <c r="I132" s="189"/>
      <c r="J132" s="55"/>
      <c r="K132" s="33">
        <f t="shared" si="1"/>
        <v>0</v>
      </c>
      <c r="L132" s="68">
        <f t="shared" si="0"/>
        <v>0</v>
      </c>
      <c r="M132" s="66">
        <f t="shared" si="2"/>
        <v>0</v>
      </c>
      <c r="N132" s="32">
        <f t="shared" si="3"/>
        <v>0</v>
      </c>
      <c r="O132" s="52">
        <f>'Pay App 17'!O132+'Pay App 17'!P132</f>
        <v>0</v>
      </c>
      <c r="P132" s="45"/>
      <c r="Q132" s="66">
        <f>'Pay App 17'!Q132+N132+P132</f>
        <v>0</v>
      </c>
    </row>
    <row r="133" spans="1:17" ht="21" customHeight="1" x14ac:dyDescent="0.2">
      <c r="A133" s="151" t="s">
        <v>220</v>
      </c>
      <c r="B133" s="151"/>
      <c r="C133" s="151" t="s">
        <v>221</v>
      </c>
      <c r="D133" s="152"/>
      <c r="E133" s="52">
        <f>'Pay App 17'!E133</f>
        <v>0</v>
      </c>
      <c r="F133" s="45"/>
      <c r="G133" s="65">
        <f>'Pay App 17'!G133+F133</f>
        <v>0</v>
      </c>
      <c r="H133" s="188">
        <f>'Pay App 17'!K133</f>
        <v>0</v>
      </c>
      <c r="I133" s="189"/>
      <c r="J133" s="55"/>
      <c r="K133" s="33">
        <f t="shared" si="1"/>
        <v>0</v>
      </c>
      <c r="L133" s="68">
        <f t="shared" si="0"/>
        <v>0</v>
      </c>
      <c r="M133" s="66">
        <f t="shared" si="2"/>
        <v>0</v>
      </c>
      <c r="N133" s="32">
        <f t="shared" si="3"/>
        <v>0</v>
      </c>
      <c r="O133" s="52">
        <f>'Pay App 17'!O133+'Pay App 17'!P133</f>
        <v>0</v>
      </c>
      <c r="P133" s="45"/>
      <c r="Q133" s="66">
        <f>'Pay App 17'!Q133+N133+P133</f>
        <v>0</v>
      </c>
    </row>
    <row r="134" spans="1:17" ht="21" customHeight="1" x14ac:dyDescent="0.2">
      <c r="A134" s="151" t="s">
        <v>222</v>
      </c>
      <c r="B134" s="151"/>
      <c r="C134" s="151" t="s">
        <v>223</v>
      </c>
      <c r="D134" s="152"/>
      <c r="E134" s="52">
        <f>'Pay App 17'!E134</f>
        <v>0</v>
      </c>
      <c r="F134" s="45"/>
      <c r="G134" s="65">
        <f>'Pay App 17'!G134+F134</f>
        <v>0</v>
      </c>
      <c r="H134" s="188">
        <f>'Pay App 17'!K134</f>
        <v>0</v>
      </c>
      <c r="I134" s="189"/>
      <c r="J134" s="55"/>
      <c r="K134" s="33">
        <f t="shared" si="1"/>
        <v>0</v>
      </c>
      <c r="L134" s="68">
        <f t="shared" si="0"/>
        <v>0</v>
      </c>
      <c r="M134" s="66">
        <f t="shared" si="2"/>
        <v>0</v>
      </c>
      <c r="N134" s="32">
        <f t="shared" si="3"/>
        <v>0</v>
      </c>
      <c r="O134" s="52">
        <f>'Pay App 17'!O134+'Pay App 17'!P134</f>
        <v>0</v>
      </c>
      <c r="P134" s="45"/>
      <c r="Q134" s="66">
        <f>'Pay App 17'!Q134+N134+P134</f>
        <v>0</v>
      </c>
    </row>
    <row r="135" spans="1:17" ht="21" customHeight="1" x14ac:dyDescent="0.2">
      <c r="A135" s="153" t="s">
        <v>224</v>
      </c>
      <c r="B135" s="153"/>
      <c r="C135" s="153" t="s">
        <v>225</v>
      </c>
      <c r="D135" s="154"/>
      <c r="E135" s="52">
        <f>'Pay App 17'!E135</f>
        <v>0</v>
      </c>
      <c r="F135" s="45"/>
      <c r="G135" s="65">
        <f>'Pay App 17'!G135+F135</f>
        <v>0</v>
      </c>
      <c r="H135" s="188">
        <f>'Pay App 17'!K135</f>
        <v>0</v>
      </c>
      <c r="I135" s="189"/>
      <c r="J135" s="55"/>
      <c r="K135" s="33">
        <f t="shared" si="1"/>
        <v>0</v>
      </c>
      <c r="L135" s="68">
        <f t="shared" si="0"/>
        <v>0</v>
      </c>
      <c r="M135" s="66">
        <f t="shared" si="2"/>
        <v>0</v>
      </c>
      <c r="N135" s="32">
        <f t="shared" si="3"/>
        <v>0</v>
      </c>
      <c r="O135" s="52">
        <f>'Pay App 17'!O135+'Pay App 17'!P135</f>
        <v>0</v>
      </c>
      <c r="P135" s="45"/>
      <c r="Q135" s="66">
        <f>'Pay App 17'!Q135+N135+P135</f>
        <v>0</v>
      </c>
    </row>
    <row r="136" spans="1:17" ht="21" customHeight="1" x14ac:dyDescent="0.2">
      <c r="A136" s="151" t="s">
        <v>226</v>
      </c>
      <c r="B136" s="151"/>
      <c r="C136" s="151" t="s">
        <v>227</v>
      </c>
      <c r="D136" s="152"/>
      <c r="E136" s="52">
        <f>'Pay App 17'!E136</f>
        <v>0</v>
      </c>
      <c r="F136" s="45"/>
      <c r="G136" s="65">
        <f>'Pay App 17'!G136+F136</f>
        <v>0</v>
      </c>
      <c r="H136" s="188">
        <f>'Pay App 17'!K136</f>
        <v>0</v>
      </c>
      <c r="I136" s="189"/>
      <c r="J136" s="55"/>
      <c r="K136" s="33">
        <f t="shared" si="1"/>
        <v>0</v>
      </c>
      <c r="L136" s="68">
        <f t="shared" si="0"/>
        <v>0</v>
      </c>
      <c r="M136" s="66">
        <f t="shared" si="2"/>
        <v>0</v>
      </c>
      <c r="N136" s="32">
        <f t="shared" si="3"/>
        <v>0</v>
      </c>
      <c r="O136" s="52">
        <f>'Pay App 17'!O136+'Pay App 17'!P136</f>
        <v>0</v>
      </c>
      <c r="P136" s="45"/>
      <c r="Q136" s="66">
        <f>'Pay App 17'!Q136+N136+P136</f>
        <v>0</v>
      </c>
    </row>
    <row r="137" spans="1:17" ht="21" customHeight="1" x14ac:dyDescent="0.2">
      <c r="A137" s="151" t="s">
        <v>228</v>
      </c>
      <c r="B137" s="151"/>
      <c r="C137" s="151" t="s">
        <v>229</v>
      </c>
      <c r="D137" s="152"/>
      <c r="E137" s="52">
        <f>'Pay App 17'!E137</f>
        <v>0</v>
      </c>
      <c r="F137" s="45"/>
      <c r="G137" s="65">
        <f>'Pay App 17'!G137+F137</f>
        <v>0</v>
      </c>
      <c r="H137" s="188">
        <f>'Pay App 17'!K137</f>
        <v>0</v>
      </c>
      <c r="I137" s="189"/>
      <c r="J137" s="55"/>
      <c r="K137" s="33">
        <f t="shared" si="1"/>
        <v>0</v>
      </c>
      <c r="L137" s="68">
        <f t="shared" si="0"/>
        <v>0</v>
      </c>
      <c r="M137" s="66">
        <f t="shared" si="2"/>
        <v>0</v>
      </c>
      <c r="N137" s="32">
        <f t="shared" si="3"/>
        <v>0</v>
      </c>
      <c r="O137" s="52">
        <f>'Pay App 17'!O137+'Pay App 17'!P137</f>
        <v>0</v>
      </c>
      <c r="P137" s="45"/>
      <c r="Q137" s="66">
        <f>'Pay App 17'!Q137+N137+P137</f>
        <v>0</v>
      </c>
    </row>
    <row r="138" spans="1:17" ht="21" customHeight="1" x14ac:dyDescent="0.2">
      <c r="A138" s="151" t="s">
        <v>230</v>
      </c>
      <c r="B138" s="151"/>
      <c r="C138" s="151" t="s">
        <v>231</v>
      </c>
      <c r="D138" s="152"/>
      <c r="E138" s="52">
        <f>'Pay App 17'!E138</f>
        <v>0</v>
      </c>
      <c r="F138" s="45"/>
      <c r="G138" s="65">
        <f>'Pay App 17'!G138+F138</f>
        <v>0</v>
      </c>
      <c r="H138" s="188">
        <f>'Pay App 17'!K138</f>
        <v>0</v>
      </c>
      <c r="I138" s="189"/>
      <c r="J138" s="55"/>
      <c r="K138" s="33">
        <f t="shared" si="1"/>
        <v>0</v>
      </c>
      <c r="L138" s="68">
        <f t="shared" si="0"/>
        <v>0</v>
      </c>
      <c r="M138" s="66">
        <f t="shared" si="2"/>
        <v>0</v>
      </c>
      <c r="N138" s="32">
        <f t="shared" si="3"/>
        <v>0</v>
      </c>
      <c r="O138" s="52">
        <f>'Pay App 17'!O138+'Pay App 17'!P138</f>
        <v>0</v>
      </c>
      <c r="P138" s="45"/>
      <c r="Q138" s="66">
        <f>'Pay App 17'!Q138+N138+P138</f>
        <v>0</v>
      </c>
    </row>
    <row r="139" spans="1:17" ht="21" customHeight="1" x14ac:dyDescent="0.2">
      <c r="A139" s="153" t="s">
        <v>232</v>
      </c>
      <c r="B139" s="153"/>
      <c r="C139" s="153" t="s">
        <v>233</v>
      </c>
      <c r="D139" s="154"/>
      <c r="E139" s="52">
        <f>'Pay App 17'!E139</f>
        <v>0</v>
      </c>
      <c r="F139" s="45"/>
      <c r="G139" s="65">
        <f>'Pay App 17'!G139+F139</f>
        <v>0</v>
      </c>
      <c r="H139" s="188">
        <f>'Pay App 17'!K139</f>
        <v>0</v>
      </c>
      <c r="I139" s="189"/>
      <c r="J139" s="55"/>
      <c r="K139" s="33">
        <f t="shared" si="1"/>
        <v>0</v>
      </c>
      <c r="L139" s="68">
        <f t="shared" si="0"/>
        <v>0</v>
      </c>
      <c r="M139" s="66">
        <f t="shared" si="2"/>
        <v>0</v>
      </c>
      <c r="N139" s="32">
        <f t="shared" si="3"/>
        <v>0</v>
      </c>
      <c r="O139" s="52">
        <f>'Pay App 17'!O139+'Pay App 17'!P139</f>
        <v>0</v>
      </c>
      <c r="P139" s="45"/>
      <c r="Q139" s="66">
        <f>'Pay App 17'!Q139+N139+P139</f>
        <v>0</v>
      </c>
    </row>
    <row r="140" spans="1:17" ht="21" customHeight="1" x14ac:dyDescent="0.2">
      <c r="A140" s="151" t="s">
        <v>234</v>
      </c>
      <c r="B140" s="151"/>
      <c r="C140" s="151" t="s">
        <v>235</v>
      </c>
      <c r="D140" s="152"/>
      <c r="E140" s="52">
        <f>'Pay App 17'!E140</f>
        <v>0</v>
      </c>
      <c r="F140" s="45"/>
      <c r="G140" s="65">
        <f>'Pay App 17'!G140+F140</f>
        <v>0</v>
      </c>
      <c r="H140" s="188">
        <f>'Pay App 17'!K140</f>
        <v>0</v>
      </c>
      <c r="I140" s="189"/>
      <c r="J140" s="55"/>
      <c r="K140" s="33">
        <f t="shared" si="1"/>
        <v>0</v>
      </c>
      <c r="L140" s="68">
        <f t="shared" si="0"/>
        <v>0</v>
      </c>
      <c r="M140" s="66">
        <f t="shared" si="2"/>
        <v>0</v>
      </c>
      <c r="N140" s="32">
        <f t="shared" si="3"/>
        <v>0</v>
      </c>
      <c r="O140" s="52">
        <f>'Pay App 17'!O140+'Pay App 17'!P140</f>
        <v>0</v>
      </c>
      <c r="P140" s="45"/>
      <c r="Q140" s="66">
        <f>'Pay App 17'!Q140+N140+P140</f>
        <v>0</v>
      </c>
    </row>
    <row r="141" spans="1:17" ht="21" customHeight="1" x14ac:dyDescent="0.2">
      <c r="A141" s="151" t="s">
        <v>236</v>
      </c>
      <c r="B141" s="151"/>
      <c r="C141" s="151" t="s">
        <v>237</v>
      </c>
      <c r="D141" s="152"/>
      <c r="E141" s="52">
        <f>'Pay App 17'!E141</f>
        <v>0</v>
      </c>
      <c r="F141" s="45"/>
      <c r="G141" s="65">
        <f>'Pay App 17'!G141+F141</f>
        <v>0</v>
      </c>
      <c r="H141" s="188">
        <f>'Pay App 17'!K141</f>
        <v>0</v>
      </c>
      <c r="I141" s="189"/>
      <c r="J141" s="55"/>
      <c r="K141" s="33">
        <f t="shared" si="1"/>
        <v>0</v>
      </c>
      <c r="L141" s="68">
        <f t="shared" si="0"/>
        <v>0</v>
      </c>
      <c r="M141" s="66">
        <f t="shared" si="2"/>
        <v>0</v>
      </c>
      <c r="N141" s="32">
        <f t="shared" si="3"/>
        <v>0</v>
      </c>
      <c r="O141" s="52">
        <f>'Pay App 17'!O141+'Pay App 17'!P141</f>
        <v>0</v>
      </c>
      <c r="P141" s="45"/>
      <c r="Q141" s="66">
        <f>'Pay App 17'!Q141+N141+P141</f>
        <v>0</v>
      </c>
    </row>
    <row r="142" spans="1:17" ht="21" customHeight="1" x14ac:dyDescent="0.2">
      <c r="A142" s="151" t="s">
        <v>238</v>
      </c>
      <c r="B142" s="151"/>
      <c r="C142" s="151" t="s">
        <v>239</v>
      </c>
      <c r="D142" s="152"/>
      <c r="E142" s="52">
        <f>'Pay App 17'!E142</f>
        <v>0</v>
      </c>
      <c r="F142" s="45"/>
      <c r="G142" s="65">
        <f>'Pay App 17'!G142+F142</f>
        <v>0</v>
      </c>
      <c r="H142" s="188">
        <f>'Pay App 17'!K142</f>
        <v>0</v>
      </c>
      <c r="I142" s="189"/>
      <c r="J142" s="55"/>
      <c r="K142" s="33">
        <f t="shared" si="1"/>
        <v>0</v>
      </c>
      <c r="L142" s="68">
        <f t="shared" si="0"/>
        <v>0</v>
      </c>
      <c r="M142" s="66">
        <f t="shared" si="2"/>
        <v>0</v>
      </c>
      <c r="N142" s="32">
        <f t="shared" si="3"/>
        <v>0</v>
      </c>
      <c r="O142" s="52">
        <f>'Pay App 17'!O142+'Pay App 17'!P142</f>
        <v>0</v>
      </c>
      <c r="P142" s="45"/>
      <c r="Q142" s="66">
        <f>'Pay App 17'!Q142+N142+P142</f>
        <v>0</v>
      </c>
    </row>
    <row r="143" spans="1:17" ht="21" customHeight="1" x14ac:dyDescent="0.2">
      <c r="A143" s="151" t="s">
        <v>240</v>
      </c>
      <c r="B143" s="151"/>
      <c r="C143" s="151" t="s">
        <v>241</v>
      </c>
      <c r="D143" s="152"/>
      <c r="E143" s="52">
        <f>'Pay App 17'!E143</f>
        <v>0</v>
      </c>
      <c r="F143" s="45"/>
      <c r="G143" s="65">
        <f>'Pay App 17'!G143+F143</f>
        <v>0</v>
      </c>
      <c r="H143" s="188">
        <f>'Pay App 17'!K143</f>
        <v>0</v>
      </c>
      <c r="I143" s="189"/>
      <c r="J143" s="55"/>
      <c r="K143" s="33">
        <f t="shared" si="1"/>
        <v>0</v>
      </c>
      <c r="L143" s="68">
        <f t="shared" si="0"/>
        <v>0</v>
      </c>
      <c r="M143" s="66">
        <f t="shared" si="2"/>
        <v>0</v>
      </c>
      <c r="N143" s="32">
        <f t="shared" si="3"/>
        <v>0</v>
      </c>
      <c r="O143" s="52">
        <f>'Pay App 17'!O143+'Pay App 17'!P143</f>
        <v>0</v>
      </c>
      <c r="P143" s="45"/>
      <c r="Q143" s="66">
        <f>'Pay App 17'!Q143+N143+P143</f>
        <v>0</v>
      </c>
    </row>
    <row r="144" spans="1:17" ht="21" customHeight="1" x14ac:dyDescent="0.2">
      <c r="A144" s="151" t="s">
        <v>242</v>
      </c>
      <c r="B144" s="151"/>
      <c r="C144" s="151" t="s">
        <v>243</v>
      </c>
      <c r="D144" s="152"/>
      <c r="E144" s="52">
        <f>'Pay App 17'!E144</f>
        <v>0</v>
      </c>
      <c r="F144" s="45"/>
      <c r="G144" s="65">
        <f>'Pay App 17'!G144+F144</f>
        <v>0</v>
      </c>
      <c r="H144" s="188">
        <f>'Pay App 17'!K144</f>
        <v>0</v>
      </c>
      <c r="I144" s="189"/>
      <c r="J144" s="55"/>
      <c r="K144" s="33">
        <f t="shared" si="1"/>
        <v>0</v>
      </c>
      <c r="L144" s="68">
        <f t="shared" si="0"/>
        <v>0</v>
      </c>
      <c r="M144" s="66">
        <f t="shared" si="2"/>
        <v>0</v>
      </c>
      <c r="N144" s="32">
        <f t="shared" si="3"/>
        <v>0</v>
      </c>
      <c r="O144" s="52">
        <f>'Pay App 17'!O144+'Pay App 17'!P144</f>
        <v>0</v>
      </c>
      <c r="P144" s="45"/>
      <c r="Q144" s="66">
        <f>'Pay App 17'!Q144+N144+P144</f>
        <v>0</v>
      </c>
    </row>
    <row r="145" spans="1:17" ht="21" customHeight="1" x14ac:dyDescent="0.2">
      <c r="A145" s="151" t="s">
        <v>244</v>
      </c>
      <c r="B145" s="151"/>
      <c r="C145" s="151" t="s">
        <v>245</v>
      </c>
      <c r="D145" s="152"/>
      <c r="E145" s="52">
        <f>'Pay App 17'!E145</f>
        <v>0</v>
      </c>
      <c r="F145" s="45"/>
      <c r="G145" s="65">
        <f>'Pay App 17'!G145+F145</f>
        <v>0</v>
      </c>
      <c r="H145" s="188">
        <f>'Pay App 17'!K145</f>
        <v>0</v>
      </c>
      <c r="I145" s="189"/>
      <c r="J145" s="55"/>
      <c r="K145" s="33">
        <f t="shared" si="1"/>
        <v>0</v>
      </c>
      <c r="L145" s="68">
        <f t="shared" si="0"/>
        <v>0</v>
      </c>
      <c r="M145" s="66">
        <f t="shared" si="2"/>
        <v>0</v>
      </c>
      <c r="N145" s="32">
        <f t="shared" si="3"/>
        <v>0</v>
      </c>
      <c r="O145" s="52">
        <f>'Pay App 17'!O145+'Pay App 17'!P145</f>
        <v>0</v>
      </c>
      <c r="P145" s="45"/>
      <c r="Q145" s="66">
        <f>'Pay App 17'!Q145+N145+P145</f>
        <v>0</v>
      </c>
    </row>
    <row r="146" spans="1:17" ht="21" customHeight="1" x14ac:dyDescent="0.2">
      <c r="A146" s="151" t="s">
        <v>246</v>
      </c>
      <c r="B146" s="151"/>
      <c r="C146" s="151" t="s">
        <v>247</v>
      </c>
      <c r="D146" s="152"/>
      <c r="E146" s="52">
        <f>'Pay App 17'!E146</f>
        <v>0</v>
      </c>
      <c r="F146" s="45"/>
      <c r="G146" s="65">
        <f>'Pay App 17'!G146+F146</f>
        <v>0</v>
      </c>
      <c r="H146" s="188">
        <f>'Pay App 17'!K146</f>
        <v>0</v>
      </c>
      <c r="I146" s="189"/>
      <c r="J146" s="55"/>
      <c r="K146" s="33">
        <f t="shared" si="1"/>
        <v>0</v>
      </c>
      <c r="L146" s="68">
        <f t="shared" si="0"/>
        <v>0</v>
      </c>
      <c r="M146" s="66">
        <f t="shared" si="2"/>
        <v>0</v>
      </c>
      <c r="N146" s="32">
        <f t="shared" si="3"/>
        <v>0</v>
      </c>
      <c r="O146" s="52">
        <f>'Pay App 17'!O146+'Pay App 17'!P146</f>
        <v>0</v>
      </c>
      <c r="P146" s="45"/>
      <c r="Q146" s="66">
        <f>'Pay App 17'!Q146+N146+P146</f>
        <v>0</v>
      </c>
    </row>
    <row r="147" spans="1:17" ht="21" customHeight="1" x14ac:dyDescent="0.2">
      <c r="A147" s="151" t="s">
        <v>248</v>
      </c>
      <c r="B147" s="151"/>
      <c r="C147" s="151" t="s">
        <v>249</v>
      </c>
      <c r="D147" s="152"/>
      <c r="E147" s="52">
        <f>'Pay App 17'!E147</f>
        <v>0</v>
      </c>
      <c r="F147" s="45"/>
      <c r="G147" s="65">
        <f>'Pay App 17'!G147+F147</f>
        <v>0</v>
      </c>
      <c r="H147" s="188">
        <f>'Pay App 17'!K147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17'!O147+'Pay App 17'!P147</f>
        <v>0</v>
      </c>
      <c r="P147" s="45"/>
      <c r="Q147" s="66">
        <f>'Pay App 17'!Q147+N147+P147</f>
        <v>0</v>
      </c>
    </row>
    <row r="148" spans="1:17" ht="21" customHeight="1" x14ac:dyDescent="0.2">
      <c r="A148" s="151" t="s">
        <v>250</v>
      </c>
      <c r="B148" s="151"/>
      <c r="C148" s="151" t="s">
        <v>251</v>
      </c>
      <c r="D148" s="152"/>
      <c r="E148" s="52">
        <f>'Pay App 17'!E148</f>
        <v>0</v>
      </c>
      <c r="F148" s="45"/>
      <c r="G148" s="65">
        <f>'Pay App 17'!G148+F148</f>
        <v>0</v>
      </c>
      <c r="H148" s="188">
        <f>'Pay App 17'!K148</f>
        <v>0</v>
      </c>
      <c r="I148" s="189"/>
      <c r="J148" s="55"/>
      <c r="K148" s="33">
        <f t="shared" si="4"/>
        <v>0</v>
      </c>
      <c r="L148" s="68">
        <f t="shared" ref="L148:L211" si="7">IF(ISERROR(K148/G148),0,K148/G148)</f>
        <v>0</v>
      </c>
      <c r="M148" s="66">
        <f t="shared" si="5"/>
        <v>0</v>
      </c>
      <c r="N148" s="32">
        <f t="shared" si="6"/>
        <v>0</v>
      </c>
      <c r="O148" s="52">
        <f>'Pay App 17'!O148+'Pay App 17'!P148</f>
        <v>0</v>
      </c>
      <c r="P148" s="45"/>
      <c r="Q148" s="66">
        <f>'Pay App 17'!Q148+N148+P148</f>
        <v>0</v>
      </c>
    </row>
    <row r="149" spans="1:17" ht="21" customHeight="1" x14ac:dyDescent="0.2">
      <c r="A149" s="153" t="s">
        <v>252</v>
      </c>
      <c r="B149" s="153"/>
      <c r="C149" s="153" t="s">
        <v>253</v>
      </c>
      <c r="D149" s="154"/>
      <c r="E149" s="52">
        <f>'Pay App 17'!E149</f>
        <v>0</v>
      </c>
      <c r="F149" s="45"/>
      <c r="G149" s="65">
        <f>'Pay App 17'!G149+F149</f>
        <v>0</v>
      </c>
      <c r="H149" s="188">
        <f>'Pay App 17'!K149</f>
        <v>0</v>
      </c>
      <c r="I149" s="189"/>
      <c r="J149" s="55"/>
      <c r="K149" s="33">
        <f t="shared" si="4"/>
        <v>0</v>
      </c>
      <c r="L149" s="68">
        <f t="shared" si="7"/>
        <v>0</v>
      </c>
      <c r="M149" s="66">
        <f t="shared" si="5"/>
        <v>0</v>
      </c>
      <c r="N149" s="32">
        <f t="shared" si="6"/>
        <v>0</v>
      </c>
      <c r="O149" s="52">
        <f>'Pay App 17'!O149+'Pay App 17'!P149</f>
        <v>0</v>
      </c>
      <c r="P149" s="45"/>
      <c r="Q149" s="66">
        <f>'Pay App 17'!Q149+N149+P149</f>
        <v>0</v>
      </c>
    </row>
    <row r="150" spans="1:17" ht="21" customHeight="1" x14ac:dyDescent="0.2">
      <c r="A150" s="151" t="s">
        <v>254</v>
      </c>
      <c r="B150" s="151"/>
      <c r="C150" s="151" t="s">
        <v>255</v>
      </c>
      <c r="D150" s="152"/>
      <c r="E150" s="52">
        <f>'Pay App 17'!E150</f>
        <v>0</v>
      </c>
      <c r="F150" s="45"/>
      <c r="G150" s="65">
        <f>'Pay App 17'!G150+F150</f>
        <v>0</v>
      </c>
      <c r="H150" s="188">
        <f>'Pay App 17'!K150</f>
        <v>0</v>
      </c>
      <c r="I150" s="189"/>
      <c r="J150" s="55"/>
      <c r="K150" s="33">
        <f t="shared" si="4"/>
        <v>0</v>
      </c>
      <c r="L150" s="68">
        <f t="shared" si="7"/>
        <v>0</v>
      </c>
      <c r="M150" s="66">
        <f t="shared" si="5"/>
        <v>0</v>
      </c>
      <c r="N150" s="32">
        <f t="shared" si="6"/>
        <v>0</v>
      </c>
      <c r="O150" s="52">
        <f>'Pay App 17'!O150+'Pay App 17'!P150</f>
        <v>0</v>
      </c>
      <c r="P150" s="45"/>
      <c r="Q150" s="66">
        <f>'Pay App 17'!Q150+N150+P150</f>
        <v>0</v>
      </c>
    </row>
    <row r="151" spans="1:17" ht="21" customHeight="1" x14ac:dyDescent="0.2">
      <c r="A151" s="151" t="s">
        <v>256</v>
      </c>
      <c r="B151" s="151"/>
      <c r="C151" s="151" t="s">
        <v>257</v>
      </c>
      <c r="D151" s="152"/>
      <c r="E151" s="52">
        <f>'Pay App 17'!E151</f>
        <v>0</v>
      </c>
      <c r="F151" s="45"/>
      <c r="G151" s="65">
        <f>'Pay App 17'!G151+F151</f>
        <v>0</v>
      </c>
      <c r="H151" s="188">
        <f>'Pay App 17'!K151</f>
        <v>0</v>
      </c>
      <c r="I151" s="189"/>
      <c r="J151" s="55"/>
      <c r="K151" s="33">
        <f t="shared" si="4"/>
        <v>0</v>
      </c>
      <c r="L151" s="68">
        <f t="shared" si="7"/>
        <v>0</v>
      </c>
      <c r="M151" s="66">
        <f t="shared" si="5"/>
        <v>0</v>
      </c>
      <c r="N151" s="32">
        <f t="shared" si="6"/>
        <v>0</v>
      </c>
      <c r="O151" s="52">
        <f>'Pay App 17'!O151+'Pay App 17'!P151</f>
        <v>0</v>
      </c>
      <c r="P151" s="45"/>
      <c r="Q151" s="66">
        <f>'Pay App 17'!Q151+N151+P151</f>
        <v>0</v>
      </c>
    </row>
    <row r="152" spans="1:17" ht="21" customHeight="1" x14ac:dyDescent="0.2">
      <c r="A152" s="151" t="s">
        <v>258</v>
      </c>
      <c r="B152" s="151"/>
      <c r="C152" s="151" t="s">
        <v>259</v>
      </c>
      <c r="D152" s="152"/>
      <c r="E152" s="52">
        <f>'Pay App 17'!E152</f>
        <v>0</v>
      </c>
      <c r="F152" s="45"/>
      <c r="G152" s="65">
        <f>'Pay App 17'!G152+F152</f>
        <v>0</v>
      </c>
      <c r="H152" s="188">
        <f>'Pay App 17'!K152</f>
        <v>0</v>
      </c>
      <c r="I152" s="189"/>
      <c r="J152" s="55"/>
      <c r="K152" s="33">
        <f t="shared" si="4"/>
        <v>0</v>
      </c>
      <c r="L152" s="68">
        <f t="shared" si="7"/>
        <v>0</v>
      </c>
      <c r="M152" s="66">
        <f t="shared" si="5"/>
        <v>0</v>
      </c>
      <c r="N152" s="32">
        <f t="shared" si="6"/>
        <v>0</v>
      </c>
      <c r="O152" s="52">
        <f>'Pay App 17'!O152+'Pay App 17'!P152</f>
        <v>0</v>
      </c>
      <c r="P152" s="45"/>
      <c r="Q152" s="66">
        <f>'Pay App 17'!Q152+N152+P152</f>
        <v>0</v>
      </c>
    </row>
    <row r="153" spans="1:17" ht="21" customHeight="1" x14ac:dyDescent="0.2">
      <c r="A153" s="151" t="s">
        <v>260</v>
      </c>
      <c r="B153" s="151"/>
      <c r="C153" s="151" t="s">
        <v>261</v>
      </c>
      <c r="D153" s="152"/>
      <c r="E153" s="52">
        <f>'Pay App 17'!E153</f>
        <v>0</v>
      </c>
      <c r="F153" s="45"/>
      <c r="G153" s="65">
        <f>'Pay App 17'!G153+F153</f>
        <v>0</v>
      </c>
      <c r="H153" s="188">
        <f>'Pay App 17'!K153</f>
        <v>0</v>
      </c>
      <c r="I153" s="189"/>
      <c r="J153" s="55"/>
      <c r="K153" s="33">
        <f t="shared" si="4"/>
        <v>0</v>
      </c>
      <c r="L153" s="68">
        <f t="shared" si="7"/>
        <v>0</v>
      </c>
      <c r="M153" s="66">
        <f t="shared" si="5"/>
        <v>0</v>
      </c>
      <c r="N153" s="32">
        <f t="shared" si="6"/>
        <v>0</v>
      </c>
      <c r="O153" s="52">
        <f>'Pay App 17'!O153+'Pay App 17'!P153</f>
        <v>0</v>
      </c>
      <c r="P153" s="45"/>
      <c r="Q153" s="66">
        <f>'Pay App 17'!Q153+N153+P153</f>
        <v>0</v>
      </c>
    </row>
    <row r="154" spans="1:17" ht="21" customHeight="1" x14ac:dyDescent="0.2">
      <c r="A154" s="151" t="s">
        <v>262</v>
      </c>
      <c r="B154" s="151"/>
      <c r="C154" s="151" t="s">
        <v>263</v>
      </c>
      <c r="D154" s="152"/>
      <c r="E154" s="52">
        <f>'Pay App 17'!E154</f>
        <v>0</v>
      </c>
      <c r="F154" s="45"/>
      <c r="G154" s="65">
        <f>'Pay App 17'!G154+F154</f>
        <v>0</v>
      </c>
      <c r="H154" s="188">
        <f>'Pay App 17'!K154</f>
        <v>0</v>
      </c>
      <c r="I154" s="189"/>
      <c r="J154" s="55"/>
      <c r="K154" s="33">
        <f t="shared" si="4"/>
        <v>0</v>
      </c>
      <c r="L154" s="68">
        <f t="shared" si="7"/>
        <v>0</v>
      </c>
      <c r="M154" s="66">
        <f t="shared" si="5"/>
        <v>0</v>
      </c>
      <c r="N154" s="32">
        <f t="shared" si="6"/>
        <v>0</v>
      </c>
      <c r="O154" s="52">
        <f>'Pay App 17'!O154+'Pay App 17'!P154</f>
        <v>0</v>
      </c>
      <c r="P154" s="45"/>
      <c r="Q154" s="66">
        <f>'Pay App 17'!Q154+N154+P154</f>
        <v>0</v>
      </c>
    </row>
    <row r="155" spans="1:17" ht="21" customHeight="1" x14ac:dyDescent="0.2">
      <c r="A155" s="151" t="s">
        <v>264</v>
      </c>
      <c r="B155" s="151"/>
      <c r="C155" s="151" t="s">
        <v>265</v>
      </c>
      <c r="D155" s="152"/>
      <c r="E155" s="52">
        <f>'Pay App 17'!E155</f>
        <v>0</v>
      </c>
      <c r="F155" s="45"/>
      <c r="G155" s="65">
        <f>'Pay App 17'!G155+F155</f>
        <v>0</v>
      </c>
      <c r="H155" s="188">
        <f>'Pay App 17'!K155</f>
        <v>0</v>
      </c>
      <c r="I155" s="189"/>
      <c r="J155" s="55"/>
      <c r="K155" s="33">
        <f t="shared" si="4"/>
        <v>0</v>
      </c>
      <c r="L155" s="68">
        <f t="shared" si="7"/>
        <v>0</v>
      </c>
      <c r="M155" s="66">
        <f t="shared" si="5"/>
        <v>0</v>
      </c>
      <c r="N155" s="32">
        <f t="shared" si="6"/>
        <v>0</v>
      </c>
      <c r="O155" s="52">
        <f>'Pay App 17'!O155+'Pay App 17'!P155</f>
        <v>0</v>
      </c>
      <c r="P155" s="45"/>
      <c r="Q155" s="66">
        <f>'Pay App 17'!Q155+N155+P155</f>
        <v>0</v>
      </c>
    </row>
    <row r="156" spans="1:17" ht="21" customHeight="1" x14ac:dyDescent="0.2">
      <c r="A156" s="151" t="s">
        <v>266</v>
      </c>
      <c r="B156" s="151"/>
      <c r="C156" s="151" t="s">
        <v>267</v>
      </c>
      <c r="D156" s="152"/>
      <c r="E156" s="52">
        <f>'Pay App 17'!E156</f>
        <v>0</v>
      </c>
      <c r="F156" s="45"/>
      <c r="G156" s="65">
        <f>'Pay App 17'!G156+F156</f>
        <v>0</v>
      </c>
      <c r="H156" s="188">
        <f>'Pay App 17'!K156</f>
        <v>0</v>
      </c>
      <c r="I156" s="189"/>
      <c r="J156" s="55"/>
      <c r="K156" s="33">
        <f t="shared" si="4"/>
        <v>0</v>
      </c>
      <c r="L156" s="68">
        <f t="shared" si="7"/>
        <v>0</v>
      </c>
      <c r="M156" s="66">
        <f t="shared" si="5"/>
        <v>0</v>
      </c>
      <c r="N156" s="32">
        <f t="shared" si="6"/>
        <v>0</v>
      </c>
      <c r="O156" s="52">
        <f>'Pay App 17'!O156+'Pay App 17'!P156</f>
        <v>0</v>
      </c>
      <c r="P156" s="45"/>
      <c r="Q156" s="66">
        <f>'Pay App 17'!Q156+N156+P156</f>
        <v>0</v>
      </c>
    </row>
    <row r="157" spans="1:17" ht="21" customHeight="1" x14ac:dyDescent="0.2">
      <c r="A157" s="151" t="s">
        <v>268</v>
      </c>
      <c r="B157" s="151"/>
      <c r="C157" s="151" t="s">
        <v>269</v>
      </c>
      <c r="D157" s="152"/>
      <c r="E157" s="52">
        <f>'Pay App 17'!E157</f>
        <v>0</v>
      </c>
      <c r="F157" s="45"/>
      <c r="G157" s="65">
        <f>'Pay App 17'!G157+F157</f>
        <v>0</v>
      </c>
      <c r="H157" s="188">
        <f>'Pay App 17'!K157</f>
        <v>0</v>
      </c>
      <c r="I157" s="189"/>
      <c r="J157" s="55"/>
      <c r="K157" s="33">
        <f t="shared" si="4"/>
        <v>0</v>
      </c>
      <c r="L157" s="68">
        <f t="shared" si="7"/>
        <v>0</v>
      </c>
      <c r="M157" s="66">
        <f t="shared" si="5"/>
        <v>0</v>
      </c>
      <c r="N157" s="32">
        <f t="shared" si="6"/>
        <v>0</v>
      </c>
      <c r="O157" s="52">
        <f>'Pay App 17'!O157+'Pay App 17'!P157</f>
        <v>0</v>
      </c>
      <c r="P157" s="45"/>
      <c r="Q157" s="66">
        <f>'Pay App 17'!Q157+N157+P157</f>
        <v>0</v>
      </c>
    </row>
    <row r="158" spans="1:17" ht="21" customHeight="1" x14ac:dyDescent="0.2">
      <c r="A158" s="153" t="s">
        <v>270</v>
      </c>
      <c r="B158" s="153"/>
      <c r="C158" s="153" t="s">
        <v>271</v>
      </c>
      <c r="D158" s="154"/>
      <c r="E158" s="52">
        <f>'Pay App 17'!E158</f>
        <v>0</v>
      </c>
      <c r="F158" s="45"/>
      <c r="G158" s="65">
        <f>'Pay App 17'!G158+F158</f>
        <v>0</v>
      </c>
      <c r="H158" s="188">
        <f>'Pay App 17'!K158</f>
        <v>0</v>
      </c>
      <c r="I158" s="189"/>
      <c r="J158" s="55"/>
      <c r="K158" s="33">
        <f t="shared" si="4"/>
        <v>0</v>
      </c>
      <c r="L158" s="68">
        <f t="shared" si="7"/>
        <v>0</v>
      </c>
      <c r="M158" s="66">
        <f t="shared" si="5"/>
        <v>0</v>
      </c>
      <c r="N158" s="32">
        <f t="shared" si="6"/>
        <v>0</v>
      </c>
      <c r="O158" s="52">
        <f>'Pay App 17'!O158+'Pay App 17'!P158</f>
        <v>0</v>
      </c>
      <c r="P158" s="45"/>
      <c r="Q158" s="66">
        <f>'Pay App 17'!Q158+N158+P158</f>
        <v>0</v>
      </c>
    </row>
    <row r="159" spans="1:17" ht="21" customHeight="1" x14ac:dyDescent="0.2">
      <c r="A159" s="151" t="s">
        <v>272</v>
      </c>
      <c r="B159" s="151"/>
      <c r="C159" s="151" t="s">
        <v>273</v>
      </c>
      <c r="D159" s="152"/>
      <c r="E159" s="52">
        <f>'Pay App 17'!E159</f>
        <v>0</v>
      </c>
      <c r="F159" s="45"/>
      <c r="G159" s="65">
        <f>'Pay App 17'!G159+F159</f>
        <v>0</v>
      </c>
      <c r="H159" s="188">
        <f>'Pay App 17'!K159</f>
        <v>0</v>
      </c>
      <c r="I159" s="189"/>
      <c r="J159" s="55"/>
      <c r="K159" s="33">
        <f t="shared" si="4"/>
        <v>0</v>
      </c>
      <c r="L159" s="68">
        <f t="shared" si="7"/>
        <v>0</v>
      </c>
      <c r="M159" s="66">
        <f t="shared" si="5"/>
        <v>0</v>
      </c>
      <c r="N159" s="32">
        <f t="shared" si="6"/>
        <v>0</v>
      </c>
      <c r="O159" s="52">
        <f>'Pay App 17'!O159+'Pay App 17'!P159</f>
        <v>0</v>
      </c>
      <c r="P159" s="45"/>
      <c r="Q159" s="66">
        <f>'Pay App 17'!Q159+N159+P159</f>
        <v>0</v>
      </c>
    </row>
    <row r="160" spans="1:17" ht="21" customHeight="1" x14ac:dyDescent="0.2">
      <c r="A160" s="151" t="s">
        <v>274</v>
      </c>
      <c r="B160" s="151"/>
      <c r="C160" s="151" t="s">
        <v>275</v>
      </c>
      <c r="D160" s="152"/>
      <c r="E160" s="52">
        <f>'Pay App 17'!E160</f>
        <v>0</v>
      </c>
      <c r="F160" s="45"/>
      <c r="G160" s="65">
        <f>'Pay App 17'!G160+F160</f>
        <v>0</v>
      </c>
      <c r="H160" s="188">
        <f>'Pay App 17'!K160</f>
        <v>0</v>
      </c>
      <c r="I160" s="189"/>
      <c r="J160" s="55"/>
      <c r="K160" s="33">
        <f t="shared" si="4"/>
        <v>0</v>
      </c>
      <c r="L160" s="68">
        <f t="shared" si="7"/>
        <v>0</v>
      </c>
      <c r="M160" s="66">
        <f t="shared" si="5"/>
        <v>0</v>
      </c>
      <c r="N160" s="32">
        <f t="shared" si="6"/>
        <v>0</v>
      </c>
      <c r="O160" s="52">
        <f>'Pay App 17'!O160+'Pay App 17'!P160</f>
        <v>0</v>
      </c>
      <c r="P160" s="45"/>
      <c r="Q160" s="66">
        <f>'Pay App 17'!Q160+N160+P160</f>
        <v>0</v>
      </c>
    </row>
    <row r="161" spans="1:17" ht="21" customHeight="1" x14ac:dyDescent="0.2">
      <c r="A161" s="151" t="s">
        <v>276</v>
      </c>
      <c r="B161" s="151"/>
      <c r="C161" s="151" t="s">
        <v>277</v>
      </c>
      <c r="D161" s="152"/>
      <c r="E161" s="52">
        <f>'Pay App 17'!E161</f>
        <v>0</v>
      </c>
      <c r="F161" s="45"/>
      <c r="G161" s="65">
        <f>'Pay App 17'!G161+F161</f>
        <v>0</v>
      </c>
      <c r="H161" s="188">
        <f>'Pay App 17'!K161</f>
        <v>0</v>
      </c>
      <c r="I161" s="189"/>
      <c r="J161" s="55"/>
      <c r="K161" s="33">
        <f t="shared" si="4"/>
        <v>0</v>
      </c>
      <c r="L161" s="68">
        <f t="shared" si="7"/>
        <v>0</v>
      </c>
      <c r="M161" s="66">
        <f t="shared" si="5"/>
        <v>0</v>
      </c>
      <c r="N161" s="32">
        <f t="shared" si="6"/>
        <v>0</v>
      </c>
      <c r="O161" s="52">
        <f>'Pay App 17'!O161+'Pay App 17'!P161</f>
        <v>0</v>
      </c>
      <c r="P161" s="45"/>
      <c r="Q161" s="66">
        <f>'Pay App 17'!Q161+N161+P161</f>
        <v>0</v>
      </c>
    </row>
    <row r="162" spans="1:17" ht="21" customHeight="1" x14ac:dyDescent="0.2">
      <c r="A162" s="151" t="s">
        <v>278</v>
      </c>
      <c r="B162" s="151"/>
      <c r="C162" s="151" t="s">
        <v>279</v>
      </c>
      <c r="D162" s="152"/>
      <c r="E162" s="52">
        <f>'Pay App 17'!E162</f>
        <v>0</v>
      </c>
      <c r="F162" s="45"/>
      <c r="G162" s="65">
        <f>'Pay App 17'!G162+F162</f>
        <v>0</v>
      </c>
      <c r="H162" s="188">
        <f>'Pay App 17'!K162</f>
        <v>0</v>
      </c>
      <c r="I162" s="189"/>
      <c r="J162" s="55"/>
      <c r="K162" s="33">
        <f t="shared" si="4"/>
        <v>0</v>
      </c>
      <c r="L162" s="68">
        <f t="shared" si="7"/>
        <v>0</v>
      </c>
      <c r="M162" s="66">
        <f t="shared" si="5"/>
        <v>0</v>
      </c>
      <c r="N162" s="32">
        <f t="shared" si="6"/>
        <v>0</v>
      </c>
      <c r="O162" s="52">
        <f>'Pay App 17'!O162+'Pay App 17'!P162</f>
        <v>0</v>
      </c>
      <c r="P162" s="45"/>
      <c r="Q162" s="66">
        <f>'Pay App 17'!Q162+N162+P162</f>
        <v>0</v>
      </c>
    </row>
    <row r="163" spans="1:17" ht="21" customHeight="1" x14ac:dyDescent="0.2">
      <c r="A163" s="151" t="s">
        <v>280</v>
      </c>
      <c r="B163" s="151"/>
      <c r="C163" s="151" t="s">
        <v>281</v>
      </c>
      <c r="D163" s="152"/>
      <c r="E163" s="52">
        <f>'Pay App 17'!E163</f>
        <v>0</v>
      </c>
      <c r="F163" s="45"/>
      <c r="G163" s="65">
        <f>'Pay App 17'!G163+F163</f>
        <v>0</v>
      </c>
      <c r="H163" s="188">
        <f>'Pay App 17'!K163</f>
        <v>0</v>
      </c>
      <c r="I163" s="189"/>
      <c r="J163" s="55"/>
      <c r="K163" s="33">
        <f t="shared" si="4"/>
        <v>0</v>
      </c>
      <c r="L163" s="68">
        <f t="shared" si="7"/>
        <v>0</v>
      </c>
      <c r="M163" s="66">
        <f t="shared" si="5"/>
        <v>0</v>
      </c>
      <c r="N163" s="32">
        <f t="shared" si="6"/>
        <v>0</v>
      </c>
      <c r="O163" s="52">
        <f>'Pay App 17'!O163+'Pay App 17'!P163</f>
        <v>0</v>
      </c>
      <c r="P163" s="45"/>
      <c r="Q163" s="66">
        <f>'Pay App 17'!Q163+N163+P163</f>
        <v>0</v>
      </c>
    </row>
    <row r="164" spans="1:17" ht="21" customHeight="1" x14ac:dyDescent="0.2">
      <c r="A164" s="151" t="s">
        <v>282</v>
      </c>
      <c r="B164" s="151"/>
      <c r="C164" s="151" t="s">
        <v>283</v>
      </c>
      <c r="D164" s="152"/>
      <c r="E164" s="52">
        <f>'Pay App 17'!E164</f>
        <v>0</v>
      </c>
      <c r="F164" s="45"/>
      <c r="G164" s="65">
        <f>'Pay App 17'!G164+F164</f>
        <v>0</v>
      </c>
      <c r="H164" s="188">
        <f>'Pay App 17'!K164</f>
        <v>0</v>
      </c>
      <c r="I164" s="189"/>
      <c r="J164" s="55"/>
      <c r="K164" s="33">
        <f t="shared" si="4"/>
        <v>0</v>
      </c>
      <c r="L164" s="68">
        <f t="shared" si="7"/>
        <v>0</v>
      </c>
      <c r="M164" s="66">
        <f t="shared" si="5"/>
        <v>0</v>
      </c>
      <c r="N164" s="32">
        <f t="shared" si="6"/>
        <v>0</v>
      </c>
      <c r="O164" s="52">
        <f>'Pay App 17'!O164+'Pay App 17'!P164</f>
        <v>0</v>
      </c>
      <c r="P164" s="45"/>
      <c r="Q164" s="66">
        <f>'Pay App 17'!Q164+N164+P164</f>
        <v>0</v>
      </c>
    </row>
    <row r="165" spans="1:17" ht="21" customHeight="1" x14ac:dyDescent="0.2">
      <c r="A165" s="151" t="s">
        <v>284</v>
      </c>
      <c r="B165" s="151"/>
      <c r="C165" s="151" t="s">
        <v>285</v>
      </c>
      <c r="D165" s="152"/>
      <c r="E165" s="52">
        <f>'Pay App 17'!E165</f>
        <v>0</v>
      </c>
      <c r="F165" s="45"/>
      <c r="G165" s="65">
        <f>'Pay App 17'!G165+F165</f>
        <v>0</v>
      </c>
      <c r="H165" s="188">
        <f>'Pay App 17'!K165</f>
        <v>0</v>
      </c>
      <c r="I165" s="189"/>
      <c r="J165" s="55"/>
      <c r="K165" s="33">
        <f t="shared" si="4"/>
        <v>0</v>
      </c>
      <c r="L165" s="68">
        <f t="shared" si="7"/>
        <v>0</v>
      </c>
      <c r="M165" s="66">
        <f t="shared" si="5"/>
        <v>0</v>
      </c>
      <c r="N165" s="32">
        <f t="shared" si="6"/>
        <v>0</v>
      </c>
      <c r="O165" s="52">
        <f>'Pay App 17'!O165+'Pay App 17'!P165</f>
        <v>0</v>
      </c>
      <c r="P165" s="45"/>
      <c r="Q165" s="66">
        <f>'Pay App 17'!Q165+N165+P165</f>
        <v>0</v>
      </c>
    </row>
    <row r="166" spans="1:17" ht="21" customHeight="1" x14ac:dyDescent="0.2">
      <c r="A166" s="153" t="s">
        <v>286</v>
      </c>
      <c r="B166" s="153"/>
      <c r="C166" s="153" t="s">
        <v>287</v>
      </c>
      <c r="D166" s="154"/>
      <c r="E166" s="52">
        <f>'Pay App 17'!E166</f>
        <v>0</v>
      </c>
      <c r="F166" s="45"/>
      <c r="G166" s="65">
        <f>'Pay App 17'!G166+F166</f>
        <v>0</v>
      </c>
      <c r="H166" s="188">
        <f>'Pay App 17'!K166</f>
        <v>0</v>
      </c>
      <c r="I166" s="189"/>
      <c r="J166" s="55"/>
      <c r="K166" s="33">
        <f t="shared" si="4"/>
        <v>0</v>
      </c>
      <c r="L166" s="68">
        <f t="shared" si="7"/>
        <v>0</v>
      </c>
      <c r="M166" s="66">
        <f t="shared" si="5"/>
        <v>0</v>
      </c>
      <c r="N166" s="32">
        <f t="shared" si="6"/>
        <v>0</v>
      </c>
      <c r="O166" s="52">
        <f>'Pay App 17'!O166+'Pay App 17'!P166</f>
        <v>0</v>
      </c>
      <c r="P166" s="45"/>
      <c r="Q166" s="66">
        <f>'Pay App 17'!Q166+N166+P166</f>
        <v>0</v>
      </c>
    </row>
    <row r="167" spans="1:17" ht="21" customHeight="1" x14ac:dyDescent="0.2">
      <c r="A167" s="153" t="s">
        <v>288</v>
      </c>
      <c r="B167" s="153"/>
      <c r="C167" s="153" t="s">
        <v>289</v>
      </c>
      <c r="D167" s="154"/>
      <c r="E167" s="52">
        <f>'Pay App 17'!E167</f>
        <v>0</v>
      </c>
      <c r="F167" s="45"/>
      <c r="G167" s="65">
        <f>'Pay App 17'!G167+F167</f>
        <v>0</v>
      </c>
      <c r="H167" s="188">
        <f>'Pay App 17'!K167</f>
        <v>0</v>
      </c>
      <c r="I167" s="189"/>
      <c r="J167" s="55"/>
      <c r="K167" s="33">
        <f t="shared" si="4"/>
        <v>0</v>
      </c>
      <c r="L167" s="68">
        <f t="shared" si="7"/>
        <v>0</v>
      </c>
      <c r="M167" s="66">
        <f t="shared" si="5"/>
        <v>0</v>
      </c>
      <c r="N167" s="32">
        <f t="shared" si="6"/>
        <v>0</v>
      </c>
      <c r="O167" s="52">
        <f>'Pay App 17'!O167+'Pay App 17'!P167</f>
        <v>0</v>
      </c>
      <c r="P167" s="45"/>
      <c r="Q167" s="66">
        <f>'Pay App 17'!Q167+N167+P167</f>
        <v>0</v>
      </c>
    </row>
    <row r="168" spans="1:17" ht="21" customHeight="1" x14ac:dyDescent="0.2">
      <c r="A168" s="151" t="s">
        <v>290</v>
      </c>
      <c r="B168" s="151"/>
      <c r="C168" s="151" t="s">
        <v>291</v>
      </c>
      <c r="D168" s="152"/>
      <c r="E168" s="52">
        <f>'Pay App 17'!E168</f>
        <v>0</v>
      </c>
      <c r="F168" s="45"/>
      <c r="G168" s="65">
        <f>'Pay App 17'!G168+F168</f>
        <v>0</v>
      </c>
      <c r="H168" s="188">
        <f>'Pay App 17'!K168</f>
        <v>0</v>
      </c>
      <c r="I168" s="189"/>
      <c r="J168" s="55"/>
      <c r="K168" s="33">
        <f t="shared" si="4"/>
        <v>0</v>
      </c>
      <c r="L168" s="68">
        <f t="shared" si="7"/>
        <v>0</v>
      </c>
      <c r="M168" s="66">
        <f t="shared" si="5"/>
        <v>0</v>
      </c>
      <c r="N168" s="32">
        <f t="shared" si="6"/>
        <v>0</v>
      </c>
      <c r="O168" s="52">
        <f>'Pay App 17'!O168+'Pay App 17'!P168</f>
        <v>0</v>
      </c>
      <c r="P168" s="45"/>
      <c r="Q168" s="66">
        <f>'Pay App 17'!Q168+N168+P168</f>
        <v>0</v>
      </c>
    </row>
    <row r="169" spans="1:17" ht="21" customHeight="1" x14ac:dyDescent="0.2">
      <c r="A169" s="151" t="s">
        <v>292</v>
      </c>
      <c r="B169" s="151"/>
      <c r="C169" s="151" t="s">
        <v>293</v>
      </c>
      <c r="D169" s="152"/>
      <c r="E169" s="52">
        <f>'Pay App 17'!E169</f>
        <v>0</v>
      </c>
      <c r="F169" s="45"/>
      <c r="G169" s="65">
        <f>'Pay App 17'!G169+F169</f>
        <v>0</v>
      </c>
      <c r="H169" s="188">
        <f>'Pay App 17'!K169</f>
        <v>0</v>
      </c>
      <c r="I169" s="189"/>
      <c r="J169" s="55"/>
      <c r="K169" s="33">
        <f t="shared" si="4"/>
        <v>0</v>
      </c>
      <c r="L169" s="68">
        <f t="shared" si="7"/>
        <v>0</v>
      </c>
      <c r="M169" s="66">
        <f t="shared" si="5"/>
        <v>0</v>
      </c>
      <c r="N169" s="32">
        <f t="shared" si="6"/>
        <v>0</v>
      </c>
      <c r="O169" s="52">
        <f>'Pay App 17'!O169+'Pay App 17'!P169</f>
        <v>0</v>
      </c>
      <c r="P169" s="45"/>
      <c r="Q169" s="66">
        <f>'Pay App 17'!Q169+N169+P169</f>
        <v>0</v>
      </c>
    </row>
    <row r="170" spans="1:17" ht="21" customHeight="1" x14ac:dyDescent="0.2">
      <c r="A170" s="151" t="s">
        <v>294</v>
      </c>
      <c r="B170" s="151"/>
      <c r="C170" s="151" t="s">
        <v>295</v>
      </c>
      <c r="D170" s="152"/>
      <c r="E170" s="52">
        <f>'Pay App 17'!E170</f>
        <v>0</v>
      </c>
      <c r="F170" s="45"/>
      <c r="G170" s="65">
        <f>'Pay App 17'!G170+F170</f>
        <v>0</v>
      </c>
      <c r="H170" s="188">
        <f>'Pay App 17'!K170</f>
        <v>0</v>
      </c>
      <c r="I170" s="189"/>
      <c r="J170" s="55"/>
      <c r="K170" s="33">
        <f t="shared" si="4"/>
        <v>0</v>
      </c>
      <c r="L170" s="68">
        <f t="shared" si="7"/>
        <v>0</v>
      </c>
      <c r="M170" s="66">
        <f t="shared" si="5"/>
        <v>0</v>
      </c>
      <c r="N170" s="32">
        <f t="shared" si="6"/>
        <v>0</v>
      </c>
      <c r="O170" s="52">
        <f>'Pay App 17'!O170+'Pay App 17'!P170</f>
        <v>0</v>
      </c>
      <c r="P170" s="45"/>
      <c r="Q170" s="66">
        <f>'Pay App 17'!Q170+N170+P170</f>
        <v>0</v>
      </c>
    </row>
    <row r="171" spans="1:17" ht="21" customHeight="1" x14ac:dyDescent="0.2">
      <c r="A171" s="151" t="s">
        <v>296</v>
      </c>
      <c r="B171" s="151"/>
      <c r="C171" s="151" t="s">
        <v>297</v>
      </c>
      <c r="D171" s="152"/>
      <c r="E171" s="52">
        <f>'Pay App 17'!E171</f>
        <v>0</v>
      </c>
      <c r="F171" s="45"/>
      <c r="G171" s="65">
        <f>'Pay App 17'!G171+F171</f>
        <v>0</v>
      </c>
      <c r="H171" s="188">
        <f>'Pay App 17'!K171</f>
        <v>0</v>
      </c>
      <c r="I171" s="189"/>
      <c r="J171" s="55"/>
      <c r="K171" s="33">
        <f t="shared" si="4"/>
        <v>0</v>
      </c>
      <c r="L171" s="68">
        <f t="shared" si="7"/>
        <v>0</v>
      </c>
      <c r="M171" s="66">
        <f t="shared" si="5"/>
        <v>0</v>
      </c>
      <c r="N171" s="32">
        <f t="shared" si="6"/>
        <v>0</v>
      </c>
      <c r="O171" s="52">
        <f>'Pay App 17'!O171+'Pay App 17'!P171</f>
        <v>0</v>
      </c>
      <c r="P171" s="45"/>
      <c r="Q171" s="66">
        <f>'Pay App 17'!Q171+N171+P171</f>
        <v>0</v>
      </c>
    </row>
    <row r="172" spans="1:17" ht="21" customHeight="1" x14ac:dyDescent="0.2">
      <c r="A172" s="151" t="s">
        <v>298</v>
      </c>
      <c r="B172" s="151"/>
      <c r="C172" s="151" t="s">
        <v>299</v>
      </c>
      <c r="D172" s="152"/>
      <c r="E172" s="52">
        <f>'Pay App 17'!E172</f>
        <v>0</v>
      </c>
      <c r="F172" s="45"/>
      <c r="G172" s="65">
        <f>'Pay App 17'!G172+F172</f>
        <v>0</v>
      </c>
      <c r="H172" s="188">
        <f>'Pay App 17'!K172</f>
        <v>0</v>
      </c>
      <c r="I172" s="189"/>
      <c r="J172" s="55"/>
      <c r="K172" s="33">
        <f t="shared" si="4"/>
        <v>0</v>
      </c>
      <c r="L172" s="68">
        <f t="shared" si="7"/>
        <v>0</v>
      </c>
      <c r="M172" s="66">
        <f t="shared" si="5"/>
        <v>0</v>
      </c>
      <c r="N172" s="32">
        <f t="shared" si="6"/>
        <v>0</v>
      </c>
      <c r="O172" s="52">
        <f>'Pay App 17'!O172+'Pay App 17'!P172</f>
        <v>0</v>
      </c>
      <c r="P172" s="45"/>
      <c r="Q172" s="66">
        <f>'Pay App 17'!Q172+N172+P172</f>
        <v>0</v>
      </c>
    </row>
    <row r="173" spans="1:17" ht="21" customHeight="1" x14ac:dyDescent="0.2">
      <c r="A173" s="151" t="s">
        <v>300</v>
      </c>
      <c r="B173" s="151"/>
      <c r="C173" s="151" t="s">
        <v>301</v>
      </c>
      <c r="D173" s="152"/>
      <c r="E173" s="52">
        <f>'Pay App 17'!E173</f>
        <v>0</v>
      </c>
      <c r="F173" s="45"/>
      <c r="G173" s="65">
        <f>'Pay App 17'!G173+F173</f>
        <v>0</v>
      </c>
      <c r="H173" s="188">
        <f>'Pay App 17'!K173</f>
        <v>0</v>
      </c>
      <c r="I173" s="189"/>
      <c r="J173" s="55"/>
      <c r="K173" s="33">
        <f t="shared" si="4"/>
        <v>0</v>
      </c>
      <c r="L173" s="68">
        <f t="shared" si="7"/>
        <v>0</v>
      </c>
      <c r="M173" s="66">
        <f t="shared" si="5"/>
        <v>0</v>
      </c>
      <c r="N173" s="32">
        <f t="shared" si="6"/>
        <v>0</v>
      </c>
      <c r="O173" s="52">
        <f>'Pay App 17'!O173+'Pay App 17'!P173</f>
        <v>0</v>
      </c>
      <c r="P173" s="45"/>
      <c r="Q173" s="66">
        <f>'Pay App 17'!Q173+N173+P173</f>
        <v>0</v>
      </c>
    </row>
    <row r="174" spans="1:17" ht="21" customHeight="1" x14ac:dyDescent="0.2">
      <c r="A174" s="151" t="s">
        <v>302</v>
      </c>
      <c r="B174" s="151"/>
      <c r="C174" s="151" t="s">
        <v>303</v>
      </c>
      <c r="D174" s="152"/>
      <c r="E174" s="52">
        <f>'Pay App 17'!E174</f>
        <v>0</v>
      </c>
      <c r="F174" s="45"/>
      <c r="G174" s="65">
        <f>'Pay App 17'!G174+F174</f>
        <v>0</v>
      </c>
      <c r="H174" s="188">
        <f>'Pay App 17'!K174</f>
        <v>0</v>
      </c>
      <c r="I174" s="189"/>
      <c r="J174" s="55"/>
      <c r="K174" s="33">
        <f t="shared" si="4"/>
        <v>0</v>
      </c>
      <c r="L174" s="68">
        <f t="shared" si="7"/>
        <v>0</v>
      </c>
      <c r="M174" s="66">
        <f t="shared" si="5"/>
        <v>0</v>
      </c>
      <c r="N174" s="32">
        <f t="shared" si="6"/>
        <v>0</v>
      </c>
      <c r="O174" s="52">
        <f>'Pay App 17'!O174+'Pay App 17'!P174</f>
        <v>0</v>
      </c>
      <c r="P174" s="45"/>
      <c r="Q174" s="66">
        <f>'Pay App 17'!Q174+N174+P174</f>
        <v>0</v>
      </c>
    </row>
    <row r="175" spans="1:17" ht="21" customHeight="1" x14ac:dyDescent="0.2">
      <c r="A175" s="151" t="s">
        <v>304</v>
      </c>
      <c r="B175" s="151"/>
      <c r="C175" s="151" t="s">
        <v>305</v>
      </c>
      <c r="D175" s="152"/>
      <c r="E175" s="52">
        <f>'Pay App 17'!E175</f>
        <v>0</v>
      </c>
      <c r="F175" s="45"/>
      <c r="G175" s="65">
        <f>'Pay App 17'!G175+F175</f>
        <v>0</v>
      </c>
      <c r="H175" s="188">
        <f>'Pay App 17'!K175</f>
        <v>0</v>
      </c>
      <c r="I175" s="189"/>
      <c r="J175" s="55"/>
      <c r="K175" s="33">
        <f t="shared" si="4"/>
        <v>0</v>
      </c>
      <c r="L175" s="68">
        <f t="shared" si="7"/>
        <v>0</v>
      </c>
      <c r="M175" s="66">
        <f t="shared" si="5"/>
        <v>0</v>
      </c>
      <c r="N175" s="32">
        <f t="shared" si="6"/>
        <v>0</v>
      </c>
      <c r="O175" s="52">
        <f>'Pay App 17'!O175+'Pay App 17'!P175</f>
        <v>0</v>
      </c>
      <c r="P175" s="45"/>
      <c r="Q175" s="66">
        <f>'Pay App 17'!Q175+N175+P175</f>
        <v>0</v>
      </c>
    </row>
    <row r="176" spans="1:17" ht="21" customHeight="1" x14ac:dyDescent="0.2">
      <c r="A176" s="151" t="s">
        <v>306</v>
      </c>
      <c r="B176" s="151"/>
      <c r="C176" s="151" t="s">
        <v>307</v>
      </c>
      <c r="D176" s="152"/>
      <c r="E176" s="52">
        <f>'Pay App 17'!E176</f>
        <v>0</v>
      </c>
      <c r="F176" s="45"/>
      <c r="G176" s="65">
        <f>'Pay App 17'!G176+F176</f>
        <v>0</v>
      </c>
      <c r="H176" s="188">
        <f>'Pay App 17'!K176</f>
        <v>0</v>
      </c>
      <c r="I176" s="189"/>
      <c r="J176" s="55"/>
      <c r="K176" s="33">
        <f t="shared" si="4"/>
        <v>0</v>
      </c>
      <c r="L176" s="68">
        <f t="shared" si="7"/>
        <v>0</v>
      </c>
      <c r="M176" s="66">
        <f t="shared" si="5"/>
        <v>0</v>
      </c>
      <c r="N176" s="32">
        <f t="shared" si="6"/>
        <v>0</v>
      </c>
      <c r="O176" s="52">
        <f>'Pay App 17'!O176+'Pay App 17'!P176</f>
        <v>0</v>
      </c>
      <c r="P176" s="45"/>
      <c r="Q176" s="66">
        <f>'Pay App 17'!Q176+N176+P176</f>
        <v>0</v>
      </c>
    </row>
    <row r="177" spans="1:17" ht="21" customHeight="1" x14ac:dyDescent="0.2">
      <c r="A177" s="151" t="s">
        <v>308</v>
      </c>
      <c r="B177" s="151"/>
      <c r="C177" s="151" t="s">
        <v>309</v>
      </c>
      <c r="D177" s="152"/>
      <c r="E177" s="52">
        <f>'Pay App 17'!E177</f>
        <v>0</v>
      </c>
      <c r="F177" s="45"/>
      <c r="G177" s="65">
        <f>'Pay App 17'!G177+F177</f>
        <v>0</v>
      </c>
      <c r="H177" s="188">
        <f>'Pay App 17'!K177</f>
        <v>0</v>
      </c>
      <c r="I177" s="189"/>
      <c r="J177" s="55"/>
      <c r="K177" s="33">
        <f t="shared" si="4"/>
        <v>0</v>
      </c>
      <c r="L177" s="68">
        <f t="shared" si="7"/>
        <v>0</v>
      </c>
      <c r="M177" s="66">
        <f t="shared" si="5"/>
        <v>0</v>
      </c>
      <c r="N177" s="32">
        <f t="shared" si="6"/>
        <v>0</v>
      </c>
      <c r="O177" s="52">
        <f>'Pay App 17'!O177+'Pay App 17'!P177</f>
        <v>0</v>
      </c>
      <c r="P177" s="45"/>
      <c r="Q177" s="66">
        <f>'Pay App 17'!Q177+N177+P177</f>
        <v>0</v>
      </c>
    </row>
    <row r="178" spans="1:17" ht="21" customHeight="1" x14ac:dyDescent="0.2">
      <c r="A178" s="141" t="s">
        <v>310</v>
      </c>
      <c r="B178" s="141"/>
      <c r="C178" s="141" t="s">
        <v>311</v>
      </c>
      <c r="D178" s="142"/>
      <c r="E178" s="52">
        <f>'Pay App 17'!E178</f>
        <v>0</v>
      </c>
      <c r="F178" s="45"/>
      <c r="G178" s="65">
        <f>'Pay App 17'!G178+F178</f>
        <v>0</v>
      </c>
      <c r="H178" s="188">
        <f>'Pay App 17'!K178</f>
        <v>0</v>
      </c>
      <c r="I178" s="189"/>
      <c r="J178" s="55"/>
      <c r="K178" s="33">
        <f t="shared" si="4"/>
        <v>0</v>
      </c>
      <c r="L178" s="68">
        <f t="shared" si="7"/>
        <v>0</v>
      </c>
      <c r="M178" s="66">
        <f t="shared" si="5"/>
        <v>0</v>
      </c>
      <c r="N178" s="32">
        <f t="shared" si="6"/>
        <v>0</v>
      </c>
      <c r="O178" s="52">
        <f>'Pay App 17'!O178+'Pay App 17'!P178</f>
        <v>0</v>
      </c>
      <c r="P178" s="45"/>
      <c r="Q178" s="66">
        <f>'Pay App 17'!Q178+N178+P178</f>
        <v>0</v>
      </c>
    </row>
    <row r="179" spans="1:17" ht="21" customHeight="1" x14ac:dyDescent="0.2">
      <c r="A179" s="151" t="s">
        <v>312</v>
      </c>
      <c r="B179" s="151"/>
      <c r="C179" s="151" t="s">
        <v>313</v>
      </c>
      <c r="D179" s="152"/>
      <c r="E179" s="52">
        <f>'Pay App 17'!E179</f>
        <v>0</v>
      </c>
      <c r="F179" s="45"/>
      <c r="G179" s="65">
        <f>'Pay App 17'!G179+F179</f>
        <v>0</v>
      </c>
      <c r="H179" s="188">
        <f>'Pay App 17'!K179</f>
        <v>0</v>
      </c>
      <c r="I179" s="189"/>
      <c r="J179" s="55"/>
      <c r="K179" s="33">
        <f t="shared" si="4"/>
        <v>0</v>
      </c>
      <c r="L179" s="68">
        <f t="shared" si="7"/>
        <v>0</v>
      </c>
      <c r="M179" s="66">
        <f t="shared" si="5"/>
        <v>0</v>
      </c>
      <c r="N179" s="32">
        <f t="shared" si="6"/>
        <v>0</v>
      </c>
      <c r="O179" s="52">
        <f>'Pay App 17'!O179+'Pay App 17'!P179</f>
        <v>0</v>
      </c>
      <c r="P179" s="45"/>
      <c r="Q179" s="66">
        <f>'Pay App 17'!Q179+N179+P179</f>
        <v>0</v>
      </c>
    </row>
    <row r="180" spans="1:17" ht="21" customHeight="1" x14ac:dyDescent="0.2">
      <c r="A180" s="151" t="s">
        <v>314</v>
      </c>
      <c r="B180" s="151"/>
      <c r="C180" s="149" t="s">
        <v>315</v>
      </c>
      <c r="D180" s="150"/>
      <c r="E180" s="52">
        <f>'Pay App 17'!E180</f>
        <v>0</v>
      </c>
      <c r="F180" s="45"/>
      <c r="G180" s="65">
        <f>'Pay App 17'!G180+F180</f>
        <v>0</v>
      </c>
      <c r="H180" s="188">
        <f>'Pay App 17'!K180</f>
        <v>0</v>
      </c>
      <c r="I180" s="189"/>
      <c r="J180" s="55"/>
      <c r="K180" s="33">
        <f t="shared" si="4"/>
        <v>0</v>
      </c>
      <c r="L180" s="68">
        <f t="shared" si="7"/>
        <v>0</v>
      </c>
      <c r="M180" s="66">
        <f t="shared" si="5"/>
        <v>0</v>
      </c>
      <c r="N180" s="32">
        <f t="shared" si="6"/>
        <v>0</v>
      </c>
      <c r="O180" s="52">
        <f>'Pay App 17'!O180+'Pay App 17'!P180</f>
        <v>0</v>
      </c>
      <c r="P180" s="45"/>
      <c r="Q180" s="66">
        <f>'Pay App 17'!Q180+N180+P180</f>
        <v>0</v>
      </c>
    </row>
    <row r="181" spans="1:17" ht="21" customHeight="1" x14ac:dyDescent="0.2">
      <c r="A181" s="151" t="s">
        <v>316</v>
      </c>
      <c r="B181" s="151"/>
      <c r="C181" s="151" t="s">
        <v>317</v>
      </c>
      <c r="D181" s="152"/>
      <c r="E181" s="52">
        <f>'Pay App 17'!E181</f>
        <v>0</v>
      </c>
      <c r="F181" s="45"/>
      <c r="G181" s="65">
        <f>'Pay App 17'!G181+F181</f>
        <v>0</v>
      </c>
      <c r="H181" s="188">
        <f>'Pay App 17'!K181</f>
        <v>0</v>
      </c>
      <c r="I181" s="189"/>
      <c r="J181" s="55"/>
      <c r="K181" s="33">
        <f t="shared" si="4"/>
        <v>0</v>
      </c>
      <c r="L181" s="68">
        <f t="shared" si="7"/>
        <v>0</v>
      </c>
      <c r="M181" s="66">
        <f t="shared" si="5"/>
        <v>0</v>
      </c>
      <c r="N181" s="32">
        <f t="shared" si="6"/>
        <v>0</v>
      </c>
      <c r="O181" s="52">
        <f>'Pay App 17'!O181+'Pay App 17'!P181</f>
        <v>0</v>
      </c>
      <c r="P181" s="45"/>
      <c r="Q181" s="66">
        <f>'Pay App 17'!Q181+N181+P181</f>
        <v>0</v>
      </c>
    </row>
    <row r="182" spans="1:17" ht="21" customHeight="1" x14ac:dyDescent="0.2">
      <c r="A182" s="151" t="s">
        <v>318</v>
      </c>
      <c r="B182" s="151"/>
      <c r="C182" s="151" t="s">
        <v>319</v>
      </c>
      <c r="D182" s="152"/>
      <c r="E182" s="52">
        <f>'Pay App 17'!E182</f>
        <v>0</v>
      </c>
      <c r="F182" s="45"/>
      <c r="G182" s="65">
        <f>'Pay App 17'!G182+F182</f>
        <v>0</v>
      </c>
      <c r="H182" s="188">
        <f>'Pay App 17'!K182</f>
        <v>0</v>
      </c>
      <c r="I182" s="189"/>
      <c r="J182" s="55"/>
      <c r="K182" s="33">
        <f t="shared" si="4"/>
        <v>0</v>
      </c>
      <c r="L182" s="68">
        <f t="shared" si="7"/>
        <v>0</v>
      </c>
      <c r="M182" s="66">
        <f t="shared" si="5"/>
        <v>0</v>
      </c>
      <c r="N182" s="32">
        <f t="shared" si="6"/>
        <v>0</v>
      </c>
      <c r="O182" s="52">
        <f>'Pay App 17'!O182+'Pay App 17'!P182</f>
        <v>0</v>
      </c>
      <c r="P182" s="45"/>
      <c r="Q182" s="66">
        <f>'Pay App 17'!Q182+N182+P182</f>
        <v>0</v>
      </c>
    </row>
    <row r="183" spans="1:17" ht="21" customHeight="1" x14ac:dyDescent="0.2">
      <c r="A183" s="151" t="s">
        <v>320</v>
      </c>
      <c r="B183" s="151"/>
      <c r="C183" s="151" t="s">
        <v>321</v>
      </c>
      <c r="D183" s="152"/>
      <c r="E183" s="52">
        <f>'Pay App 17'!E183</f>
        <v>0</v>
      </c>
      <c r="F183" s="45"/>
      <c r="G183" s="65">
        <f>'Pay App 17'!G183+F183</f>
        <v>0</v>
      </c>
      <c r="H183" s="188">
        <f>'Pay App 17'!K183</f>
        <v>0</v>
      </c>
      <c r="I183" s="189"/>
      <c r="J183" s="55"/>
      <c r="K183" s="33">
        <f t="shared" si="4"/>
        <v>0</v>
      </c>
      <c r="L183" s="68">
        <f t="shared" si="7"/>
        <v>0</v>
      </c>
      <c r="M183" s="66">
        <f t="shared" si="5"/>
        <v>0</v>
      </c>
      <c r="N183" s="32">
        <f t="shared" si="6"/>
        <v>0</v>
      </c>
      <c r="O183" s="52">
        <f>'Pay App 17'!O183+'Pay App 17'!P183</f>
        <v>0</v>
      </c>
      <c r="P183" s="45"/>
      <c r="Q183" s="66">
        <f>'Pay App 17'!Q183+N183+P183</f>
        <v>0</v>
      </c>
    </row>
    <row r="184" spans="1:17" ht="21" customHeight="1" x14ac:dyDescent="0.2">
      <c r="A184" s="151" t="s">
        <v>322</v>
      </c>
      <c r="B184" s="151"/>
      <c r="C184" s="151" t="s">
        <v>323</v>
      </c>
      <c r="D184" s="152"/>
      <c r="E184" s="52">
        <f>'Pay App 17'!E184</f>
        <v>0</v>
      </c>
      <c r="F184" s="45"/>
      <c r="G184" s="65">
        <f>'Pay App 17'!G184+F184</f>
        <v>0</v>
      </c>
      <c r="H184" s="188">
        <f>'Pay App 17'!K184</f>
        <v>0</v>
      </c>
      <c r="I184" s="189"/>
      <c r="J184" s="55"/>
      <c r="K184" s="33">
        <f t="shared" si="4"/>
        <v>0</v>
      </c>
      <c r="L184" s="68">
        <f t="shared" si="7"/>
        <v>0</v>
      </c>
      <c r="M184" s="66">
        <f t="shared" si="5"/>
        <v>0</v>
      </c>
      <c r="N184" s="32">
        <f t="shared" si="6"/>
        <v>0</v>
      </c>
      <c r="O184" s="52">
        <f>'Pay App 17'!O184+'Pay App 17'!P184</f>
        <v>0</v>
      </c>
      <c r="P184" s="45"/>
      <c r="Q184" s="66">
        <f>'Pay App 17'!Q184+N184+P184</f>
        <v>0</v>
      </c>
    </row>
    <row r="185" spans="1:17" ht="21" customHeight="1" x14ac:dyDescent="0.2">
      <c r="A185" s="141" t="s">
        <v>324</v>
      </c>
      <c r="B185" s="141"/>
      <c r="C185" s="141" t="s">
        <v>325</v>
      </c>
      <c r="D185" s="142"/>
      <c r="E185" s="52">
        <f>'Pay App 17'!E185</f>
        <v>0</v>
      </c>
      <c r="F185" s="45"/>
      <c r="G185" s="65">
        <f>'Pay App 17'!G185+F185</f>
        <v>0</v>
      </c>
      <c r="H185" s="188">
        <f>'Pay App 17'!K185</f>
        <v>0</v>
      </c>
      <c r="I185" s="189"/>
      <c r="J185" s="55"/>
      <c r="K185" s="33">
        <f t="shared" si="4"/>
        <v>0</v>
      </c>
      <c r="L185" s="68">
        <f t="shared" si="7"/>
        <v>0</v>
      </c>
      <c r="M185" s="66">
        <f t="shared" si="5"/>
        <v>0</v>
      </c>
      <c r="N185" s="32">
        <f t="shared" si="6"/>
        <v>0</v>
      </c>
      <c r="O185" s="52">
        <f>'Pay App 17'!O185+'Pay App 17'!P185</f>
        <v>0</v>
      </c>
      <c r="P185" s="45"/>
      <c r="Q185" s="66">
        <f>'Pay App 17'!Q185+N185+P185</f>
        <v>0</v>
      </c>
    </row>
    <row r="186" spans="1:17" ht="21" customHeight="1" x14ac:dyDescent="0.2">
      <c r="A186" s="141" t="s">
        <v>326</v>
      </c>
      <c r="B186" s="141"/>
      <c r="C186" s="141" t="s">
        <v>327</v>
      </c>
      <c r="D186" s="142"/>
      <c r="E186" s="52">
        <f>'Pay App 17'!E186</f>
        <v>0</v>
      </c>
      <c r="F186" s="45"/>
      <c r="G186" s="65">
        <f>'Pay App 17'!G186+F186</f>
        <v>0</v>
      </c>
      <c r="H186" s="188">
        <f>'Pay App 17'!K186</f>
        <v>0</v>
      </c>
      <c r="I186" s="189"/>
      <c r="J186" s="55"/>
      <c r="K186" s="33">
        <f t="shared" si="4"/>
        <v>0</v>
      </c>
      <c r="L186" s="68">
        <f t="shared" si="7"/>
        <v>0</v>
      </c>
      <c r="M186" s="66">
        <f t="shared" si="5"/>
        <v>0</v>
      </c>
      <c r="N186" s="32">
        <f t="shared" si="6"/>
        <v>0</v>
      </c>
      <c r="O186" s="52">
        <f>'Pay App 17'!O186+'Pay App 17'!P186</f>
        <v>0</v>
      </c>
      <c r="P186" s="45"/>
      <c r="Q186" s="66">
        <f>'Pay App 17'!Q186+N186+P186</f>
        <v>0</v>
      </c>
    </row>
    <row r="187" spans="1:17" ht="21" customHeight="1" x14ac:dyDescent="0.2">
      <c r="A187" s="151" t="s">
        <v>328</v>
      </c>
      <c r="B187" s="151"/>
      <c r="C187" s="151" t="s">
        <v>329</v>
      </c>
      <c r="D187" s="152"/>
      <c r="E187" s="52">
        <f>'Pay App 17'!E187</f>
        <v>0</v>
      </c>
      <c r="F187" s="45"/>
      <c r="G187" s="65">
        <f>'Pay App 17'!G187+F187</f>
        <v>0</v>
      </c>
      <c r="H187" s="188">
        <f>'Pay App 17'!K187</f>
        <v>0</v>
      </c>
      <c r="I187" s="189"/>
      <c r="J187" s="55"/>
      <c r="K187" s="33">
        <f t="shared" si="4"/>
        <v>0</v>
      </c>
      <c r="L187" s="68">
        <f t="shared" si="7"/>
        <v>0</v>
      </c>
      <c r="M187" s="66">
        <f t="shared" si="5"/>
        <v>0</v>
      </c>
      <c r="N187" s="32">
        <f t="shared" si="6"/>
        <v>0</v>
      </c>
      <c r="O187" s="52">
        <f>'Pay App 17'!O187+'Pay App 17'!P187</f>
        <v>0</v>
      </c>
      <c r="P187" s="45"/>
      <c r="Q187" s="66">
        <f>'Pay App 17'!Q187+N187+P187</f>
        <v>0</v>
      </c>
    </row>
    <row r="188" spans="1:17" ht="21" customHeight="1" x14ac:dyDescent="0.2">
      <c r="A188" s="151" t="s">
        <v>330</v>
      </c>
      <c r="B188" s="151"/>
      <c r="C188" s="151" t="s">
        <v>331</v>
      </c>
      <c r="D188" s="152"/>
      <c r="E188" s="52">
        <f>'Pay App 17'!E188</f>
        <v>0</v>
      </c>
      <c r="F188" s="45"/>
      <c r="G188" s="65">
        <f>'Pay App 17'!G188+F188</f>
        <v>0</v>
      </c>
      <c r="H188" s="188">
        <f>'Pay App 17'!K188</f>
        <v>0</v>
      </c>
      <c r="I188" s="189"/>
      <c r="J188" s="55"/>
      <c r="K188" s="33">
        <f t="shared" si="4"/>
        <v>0</v>
      </c>
      <c r="L188" s="68">
        <f t="shared" si="7"/>
        <v>0</v>
      </c>
      <c r="M188" s="66">
        <f t="shared" si="5"/>
        <v>0</v>
      </c>
      <c r="N188" s="32">
        <f t="shared" si="6"/>
        <v>0</v>
      </c>
      <c r="O188" s="52">
        <f>'Pay App 17'!O188+'Pay App 17'!P188</f>
        <v>0</v>
      </c>
      <c r="P188" s="45"/>
      <c r="Q188" s="66">
        <f>'Pay App 17'!Q188+N188+P188</f>
        <v>0</v>
      </c>
    </row>
    <row r="189" spans="1:17" ht="21" customHeight="1" x14ac:dyDescent="0.2">
      <c r="A189" s="151" t="s">
        <v>332</v>
      </c>
      <c r="B189" s="151"/>
      <c r="C189" s="151" t="s">
        <v>333</v>
      </c>
      <c r="D189" s="152"/>
      <c r="E189" s="52">
        <f>'Pay App 17'!E189</f>
        <v>0</v>
      </c>
      <c r="F189" s="45"/>
      <c r="G189" s="65">
        <f>'Pay App 17'!G189+F189</f>
        <v>0</v>
      </c>
      <c r="H189" s="188">
        <f>'Pay App 17'!K189</f>
        <v>0</v>
      </c>
      <c r="I189" s="189"/>
      <c r="J189" s="55"/>
      <c r="K189" s="33">
        <f t="shared" si="4"/>
        <v>0</v>
      </c>
      <c r="L189" s="68">
        <f t="shared" si="7"/>
        <v>0</v>
      </c>
      <c r="M189" s="66">
        <f t="shared" si="5"/>
        <v>0</v>
      </c>
      <c r="N189" s="32">
        <f t="shared" si="6"/>
        <v>0</v>
      </c>
      <c r="O189" s="52">
        <f>'Pay App 17'!O189+'Pay App 17'!P189</f>
        <v>0</v>
      </c>
      <c r="P189" s="45"/>
      <c r="Q189" s="66">
        <f>'Pay App 17'!Q189+N189+P189</f>
        <v>0</v>
      </c>
    </row>
    <row r="190" spans="1:17" ht="21" customHeight="1" x14ac:dyDescent="0.2">
      <c r="A190" s="141" t="s">
        <v>334</v>
      </c>
      <c r="B190" s="141"/>
      <c r="C190" s="141" t="s">
        <v>335</v>
      </c>
      <c r="D190" s="142"/>
      <c r="E190" s="52">
        <f>'Pay App 17'!E190</f>
        <v>0</v>
      </c>
      <c r="F190" s="45"/>
      <c r="G190" s="65">
        <f>'Pay App 17'!G190+F190</f>
        <v>0</v>
      </c>
      <c r="H190" s="188">
        <f>'Pay App 17'!K190</f>
        <v>0</v>
      </c>
      <c r="I190" s="189"/>
      <c r="J190" s="55"/>
      <c r="K190" s="33">
        <f t="shared" si="4"/>
        <v>0</v>
      </c>
      <c r="L190" s="68">
        <f t="shared" si="7"/>
        <v>0</v>
      </c>
      <c r="M190" s="66">
        <f t="shared" si="5"/>
        <v>0</v>
      </c>
      <c r="N190" s="32">
        <f t="shared" si="6"/>
        <v>0</v>
      </c>
      <c r="O190" s="52">
        <f>'Pay App 17'!O190+'Pay App 17'!P190</f>
        <v>0</v>
      </c>
      <c r="P190" s="45"/>
      <c r="Q190" s="66">
        <f>'Pay App 17'!Q190+N190+P190</f>
        <v>0</v>
      </c>
    </row>
    <row r="191" spans="1:17" ht="21" customHeight="1" x14ac:dyDescent="0.2">
      <c r="A191" s="149" t="s">
        <v>336</v>
      </c>
      <c r="B191" s="149"/>
      <c r="C191" s="149" t="s">
        <v>337</v>
      </c>
      <c r="D191" s="150"/>
      <c r="E191" s="52">
        <f>'Pay App 17'!E191</f>
        <v>0</v>
      </c>
      <c r="F191" s="45"/>
      <c r="G191" s="65">
        <f>'Pay App 17'!G191+F191</f>
        <v>0</v>
      </c>
      <c r="H191" s="188">
        <f>'Pay App 17'!K191</f>
        <v>0</v>
      </c>
      <c r="I191" s="189"/>
      <c r="J191" s="55"/>
      <c r="K191" s="33">
        <f t="shared" si="4"/>
        <v>0</v>
      </c>
      <c r="L191" s="68">
        <f t="shared" si="7"/>
        <v>0</v>
      </c>
      <c r="M191" s="66">
        <f t="shared" si="5"/>
        <v>0</v>
      </c>
      <c r="N191" s="32">
        <f t="shared" si="6"/>
        <v>0</v>
      </c>
      <c r="O191" s="52">
        <f>'Pay App 17'!O191+'Pay App 17'!P191</f>
        <v>0</v>
      </c>
      <c r="P191" s="45"/>
      <c r="Q191" s="66">
        <f>'Pay App 17'!Q191+N191+P191</f>
        <v>0</v>
      </c>
    </row>
    <row r="192" spans="1:17" ht="21" customHeight="1" x14ac:dyDescent="0.2">
      <c r="A192" s="149" t="s">
        <v>338</v>
      </c>
      <c r="B192" s="149"/>
      <c r="C192" s="151" t="s">
        <v>339</v>
      </c>
      <c r="D192" s="152"/>
      <c r="E192" s="52">
        <f>'Pay App 17'!E192</f>
        <v>0</v>
      </c>
      <c r="F192" s="45"/>
      <c r="G192" s="65">
        <f>'Pay App 17'!G192+F192</f>
        <v>0</v>
      </c>
      <c r="H192" s="188">
        <f>'Pay App 17'!K192</f>
        <v>0</v>
      </c>
      <c r="I192" s="189"/>
      <c r="J192" s="55"/>
      <c r="K192" s="33">
        <f t="shared" si="4"/>
        <v>0</v>
      </c>
      <c r="L192" s="68">
        <f t="shared" si="7"/>
        <v>0</v>
      </c>
      <c r="M192" s="66">
        <f t="shared" si="5"/>
        <v>0</v>
      </c>
      <c r="N192" s="32">
        <f t="shared" si="6"/>
        <v>0</v>
      </c>
      <c r="O192" s="52">
        <f>'Pay App 17'!O192+'Pay App 17'!P192</f>
        <v>0</v>
      </c>
      <c r="P192" s="45"/>
      <c r="Q192" s="66">
        <f>'Pay App 17'!Q192+N192+P192</f>
        <v>0</v>
      </c>
    </row>
    <row r="193" spans="1:17" ht="21" customHeight="1" x14ac:dyDescent="0.2">
      <c r="A193" s="141" t="s">
        <v>340</v>
      </c>
      <c r="B193" s="141"/>
      <c r="C193" s="141" t="s">
        <v>341</v>
      </c>
      <c r="D193" s="142"/>
      <c r="E193" s="52">
        <f>'Pay App 17'!E193</f>
        <v>0</v>
      </c>
      <c r="F193" s="45"/>
      <c r="G193" s="65">
        <f>'Pay App 17'!G193+F193</f>
        <v>0</v>
      </c>
      <c r="H193" s="188">
        <f>'Pay App 17'!K193</f>
        <v>0</v>
      </c>
      <c r="I193" s="189"/>
      <c r="J193" s="55"/>
      <c r="K193" s="33">
        <f t="shared" si="4"/>
        <v>0</v>
      </c>
      <c r="L193" s="68">
        <f t="shared" si="7"/>
        <v>0</v>
      </c>
      <c r="M193" s="66">
        <f t="shared" si="5"/>
        <v>0</v>
      </c>
      <c r="N193" s="32">
        <f t="shared" si="6"/>
        <v>0</v>
      </c>
      <c r="O193" s="52">
        <f>'Pay App 17'!O193+'Pay App 17'!P193</f>
        <v>0</v>
      </c>
      <c r="P193" s="45"/>
      <c r="Q193" s="66">
        <f>'Pay App 17'!Q193+N193+P193</f>
        <v>0</v>
      </c>
    </row>
    <row r="194" spans="1:17" ht="21" customHeight="1" x14ac:dyDescent="0.2">
      <c r="A194" s="149" t="s">
        <v>342</v>
      </c>
      <c r="B194" s="149"/>
      <c r="C194" s="149" t="s">
        <v>343</v>
      </c>
      <c r="D194" s="150"/>
      <c r="E194" s="52">
        <f>'Pay App 17'!E194</f>
        <v>0</v>
      </c>
      <c r="F194" s="45"/>
      <c r="G194" s="65">
        <f>'Pay App 17'!G194+F194</f>
        <v>0</v>
      </c>
      <c r="H194" s="188">
        <f>'Pay App 17'!K194</f>
        <v>0</v>
      </c>
      <c r="I194" s="189"/>
      <c r="J194" s="55"/>
      <c r="K194" s="33">
        <f t="shared" si="4"/>
        <v>0</v>
      </c>
      <c r="L194" s="68">
        <f t="shared" si="7"/>
        <v>0</v>
      </c>
      <c r="M194" s="66">
        <f t="shared" si="5"/>
        <v>0</v>
      </c>
      <c r="N194" s="32">
        <f t="shared" si="6"/>
        <v>0</v>
      </c>
      <c r="O194" s="52">
        <f>'Pay App 17'!O194+'Pay App 17'!P194</f>
        <v>0</v>
      </c>
      <c r="P194" s="45"/>
      <c r="Q194" s="66">
        <f>'Pay App 17'!Q194+N194+P194</f>
        <v>0</v>
      </c>
    </row>
    <row r="195" spans="1:17" ht="21" customHeight="1" x14ac:dyDescent="0.2">
      <c r="A195" s="149" t="s">
        <v>344</v>
      </c>
      <c r="B195" s="149"/>
      <c r="C195" s="151" t="s">
        <v>345</v>
      </c>
      <c r="D195" s="152"/>
      <c r="E195" s="52">
        <f>'Pay App 17'!E195</f>
        <v>0</v>
      </c>
      <c r="F195" s="45"/>
      <c r="G195" s="65">
        <f>'Pay App 17'!G195+F195</f>
        <v>0</v>
      </c>
      <c r="H195" s="188">
        <f>'Pay App 17'!K195</f>
        <v>0</v>
      </c>
      <c r="I195" s="189"/>
      <c r="J195" s="55"/>
      <c r="K195" s="33">
        <f t="shared" si="4"/>
        <v>0</v>
      </c>
      <c r="L195" s="68">
        <f t="shared" si="7"/>
        <v>0</v>
      </c>
      <c r="M195" s="66">
        <f t="shared" si="5"/>
        <v>0</v>
      </c>
      <c r="N195" s="32">
        <f t="shared" si="6"/>
        <v>0</v>
      </c>
      <c r="O195" s="52">
        <f>'Pay App 17'!O195+'Pay App 17'!P195</f>
        <v>0</v>
      </c>
      <c r="P195" s="45"/>
      <c r="Q195" s="66">
        <f>'Pay App 17'!Q195+N195+P195</f>
        <v>0</v>
      </c>
    </row>
    <row r="196" spans="1:17" ht="21" customHeight="1" x14ac:dyDescent="0.2">
      <c r="A196" s="149" t="s">
        <v>346</v>
      </c>
      <c r="B196" s="149"/>
      <c r="C196" s="149" t="s">
        <v>347</v>
      </c>
      <c r="D196" s="150"/>
      <c r="E196" s="52">
        <f>'Pay App 17'!E196</f>
        <v>0</v>
      </c>
      <c r="F196" s="45"/>
      <c r="G196" s="65">
        <f>'Pay App 17'!G196+F196</f>
        <v>0</v>
      </c>
      <c r="H196" s="188">
        <f>'Pay App 17'!K196</f>
        <v>0</v>
      </c>
      <c r="I196" s="189"/>
      <c r="J196" s="55"/>
      <c r="K196" s="33">
        <f t="shared" si="4"/>
        <v>0</v>
      </c>
      <c r="L196" s="68">
        <f t="shared" si="7"/>
        <v>0</v>
      </c>
      <c r="M196" s="66">
        <f t="shared" si="5"/>
        <v>0</v>
      </c>
      <c r="N196" s="32">
        <f t="shared" si="6"/>
        <v>0</v>
      </c>
      <c r="O196" s="52">
        <f>'Pay App 17'!O196+'Pay App 17'!P196</f>
        <v>0</v>
      </c>
      <c r="P196" s="45"/>
      <c r="Q196" s="66">
        <f>'Pay App 17'!Q196+N196+P196</f>
        <v>0</v>
      </c>
    </row>
    <row r="197" spans="1:17" ht="21" customHeight="1" x14ac:dyDescent="0.2">
      <c r="A197" s="149" t="s">
        <v>348</v>
      </c>
      <c r="B197" s="149"/>
      <c r="C197" s="149" t="s">
        <v>349</v>
      </c>
      <c r="D197" s="150"/>
      <c r="E197" s="52">
        <f>'Pay App 17'!E197</f>
        <v>0</v>
      </c>
      <c r="F197" s="45"/>
      <c r="G197" s="65">
        <f>'Pay App 17'!G197+F197</f>
        <v>0</v>
      </c>
      <c r="H197" s="188">
        <f>'Pay App 17'!K197</f>
        <v>0</v>
      </c>
      <c r="I197" s="189"/>
      <c r="J197" s="55"/>
      <c r="K197" s="33">
        <f t="shared" si="4"/>
        <v>0</v>
      </c>
      <c r="L197" s="68">
        <f t="shared" si="7"/>
        <v>0</v>
      </c>
      <c r="M197" s="66">
        <f t="shared" si="5"/>
        <v>0</v>
      </c>
      <c r="N197" s="32">
        <f t="shared" si="6"/>
        <v>0</v>
      </c>
      <c r="O197" s="52">
        <f>'Pay App 17'!O197+'Pay App 17'!P197</f>
        <v>0</v>
      </c>
      <c r="P197" s="45"/>
      <c r="Q197" s="66">
        <f>'Pay App 17'!Q197+N197+P197</f>
        <v>0</v>
      </c>
    </row>
    <row r="198" spans="1:17" ht="21" customHeight="1" x14ac:dyDescent="0.2">
      <c r="A198" s="149" t="s">
        <v>350</v>
      </c>
      <c r="B198" s="149"/>
      <c r="C198" s="151" t="s">
        <v>305</v>
      </c>
      <c r="D198" s="152"/>
      <c r="E198" s="52">
        <f>'Pay App 17'!E198</f>
        <v>0</v>
      </c>
      <c r="F198" s="45"/>
      <c r="G198" s="65">
        <f>'Pay App 17'!G198+F198</f>
        <v>0</v>
      </c>
      <c r="H198" s="188">
        <f>'Pay App 17'!K198</f>
        <v>0</v>
      </c>
      <c r="I198" s="189"/>
      <c r="J198" s="55"/>
      <c r="K198" s="33">
        <f t="shared" si="4"/>
        <v>0</v>
      </c>
      <c r="L198" s="68">
        <f t="shared" si="7"/>
        <v>0</v>
      </c>
      <c r="M198" s="66">
        <f t="shared" si="5"/>
        <v>0</v>
      </c>
      <c r="N198" s="32">
        <f t="shared" si="6"/>
        <v>0</v>
      </c>
      <c r="O198" s="52">
        <f>'Pay App 17'!O198+'Pay App 17'!P198</f>
        <v>0</v>
      </c>
      <c r="P198" s="45"/>
      <c r="Q198" s="66">
        <f>'Pay App 17'!Q198+N198+P198</f>
        <v>0</v>
      </c>
    </row>
    <row r="199" spans="1:17" ht="21" customHeight="1" x14ac:dyDescent="0.2">
      <c r="A199" s="141" t="s">
        <v>351</v>
      </c>
      <c r="B199" s="141"/>
      <c r="C199" s="141" t="s">
        <v>352</v>
      </c>
      <c r="D199" s="142"/>
      <c r="E199" s="52">
        <f>'Pay App 17'!E199</f>
        <v>0</v>
      </c>
      <c r="F199" s="45"/>
      <c r="G199" s="65">
        <f>'Pay App 17'!G199+F199</f>
        <v>0</v>
      </c>
      <c r="H199" s="188">
        <f>'Pay App 17'!K199</f>
        <v>0</v>
      </c>
      <c r="I199" s="189"/>
      <c r="J199" s="55"/>
      <c r="K199" s="33">
        <f t="shared" si="4"/>
        <v>0</v>
      </c>
      <c r="L199" s="68">
        <f t="shared" si="7"/>
        <v>0</v>
      </c>
      <c r="M199" s="66">
        <f t="shared" si="5"/>
        <v>0</v>
      </c>
      <c r="N199" s="32">
        <f t="shared" si="6"/>
        <v>0</v>
      </c>
      <c r="O199" s="52">
        <f>'Pay App 17'!O199+'Pay App 17'!P199</f>
        <v>0</v>
      </c>
      <c r="P199" s="45"/>
      <c r="Q199" s="66">
        <f>'Pay App 17'!Q199+N199+P199</f>
        <v>0</v>
      </c>
    </row>
    <row r="200" spans="1:17" ht="21" customHeight="1" x14ac:dyDescent="0.2">
      <c r="A200" s="149" t="s">
        <v>353</v>
      </c>
      <c r="B200" s="149"/>
      <c r="C200" s="149" t="s">
        <v>354</v>
      </c>
      <c r="D200" s="150"/>
      <c r="E200" s="52">
        <f>'Pay App 17'!E200</f>
        <v>0</v>
      </c>
      <c r="F200" s="45"/>
      <c r="G200" s="65">
        <f>'Pay App 17'!G200+F200</f>
        <v>0</v>
      </c>
      <c r="H200" s="188">
        <f>'Pay App 17'!K200</f>
        <v>0</v>
      </c>
      <c r="I200" s="189"/>
      <c r="J200" s="55"/>
      <c r="K200" s="33">
        <f t="shared" si="4"/>
        <v>0</v>
      </c>
      <c r="L200" s="68">
        <f t="shared" si="7"/>
        <v>0</v>
      </c>
      <c r="M200" s="66">
        <f t="shared" si="5"/>
        <v>0</v>
      </c>
      <c r="N200" s="32">
        <f t="shared" si="6"/>
        <v>0</v>
      </c>
      <c r="O200" s="52">
        <f>'Pay App 17'!O200+'Pay App 17'!P200</f>
        <v>0</v>
      </c>
      <c r="P200" s="45"/>
      <c r="Q200" s="66">
        <f>'Pay App 17'!Q200+N200+P200</f>
        <v>0</v>
      </c>
    </row>
    <row r="201" spans="1:17" ht="21" customHeight="1" x14ac:dyDescent="0.2">
      <c r="A201" s="149" t="s">
        <v>355</v>
      </c>
      <c r="B201" s="149"/>
      <c r="C201" s="149" t="s">
        <v>356</v>
      </c>
      <c r="D201" s="150"/>
      <c r="E201" s="52">
        <f>'Pay App 17'!E201</f>
        <v>0</v>
      </c>
      <c r="F201" s="45"/>
      <c r="G201" s="65">
        <f>'Pay App 17'!G201+F201</f>
        <v>0</v>
      </c>
      <c r="H201" s="188">
        <f>'Pay App 17'!K201</f>
        <v>0</v>
      </c>
      <c r="I201" s="189"/>
      <c r="J201" s="55"/>
      <c r="K201" s="33">
        <f t="shared" si="4"/>
        <v>0</v>
      </c>
      <c r="L201" s="68">
        <f t="shared" si="7"/>
        <v>0</v>
      </c>
      <c r="M201" s="66">
        <f t="shared" si="5"/>
        <v>0</v>
      </c>
      <c r="N201" s="32">
        <f t="shared" si="6"/>
        <v>0</v>
      </c>
      <c r="O201" s="52">
        <f>'Pay App 17'!O201+'Pay App 17'!P201</f>
        <v>0</v>
      </c>
      <c r="P201" s="45"/>
      <c r="Q201" s="66">
        <f>'Pay App 17'!Q201+N201+P201</f>
        <v>0</v>
      </c>
    </row>
    <row r="202" spans="1:17" ht="21" customHeight="1" x14ac:dyDescent="0.2">
      <c r="A202" s="149" t="s">
        <v>357</v>
      </c>
      <c r="B202" s="149"/>
      <c r="C202" s="151" t="s">
        <v>358</v>
      </c>
      <c r="D202" s="152"/>
      <c r="E202" s="52">
        <f>'Pay App 17'!E202</f>
        <v>0</v>
      </c>
      <c r="F202" s="45"/>
      <c r="G202" s="65">
        <f>'Pay App 17'!G202+F202</f>
        <v>0</v>
      </c>
      <c r="H202" s="188">
        <f>'Pay App 17'!K202</f>
        <v>0</v>
      </c>
      <c r="I202" s="189"/>
      <c r="J202" s="55"/>
      <c r="K202" s="33">
        <f t="shared" si="4"/>
        <v>0</v>
      </c>
      <c r="L202" s="68">
        <f t="shared" si="7"/>
        <v>0</v>
      </c>
      <c r="M202" s="66">
        <f t="shared" si="5"/>
        <v>0</v>
      </c>
      <c r="N202" s="32">
        <f t="shared" si="6"/>
        <v>0</v>
      </c>
      <c r="O202" s="52">
        <f>'Pay App 17'!O202+'Pay App 17'!P202</f>
        <v>0</v>
      </c>
      <c r="P202" s="45"/>
      <c r="Q202" s="66">
        <f>'Pay App 17'!Q202+N202+P202</f>
        <v>0</v>
      </c>
    </row>
    <row r="203" spans="1:17" ht="21" customHeight="1" x14ac:dyDescent="0.2">
      <c r="A203" s="149" t="s">
        <v>359</v>
      </c>
      <c r="B203" s="149"/>
      <c r="C203" s="151" t="s">
        <v>360</v>
      </c>
      <c r="D203" s="152"/>
      <c r="E203" s="52">
        <f>'Pay App 17'!E203</f>
        <v>0</v>
      </c>
      <c r="F203" s="45"/>
      <c r="G203" s="65">
        <f>'Pay App 17'!G203+F203</f>
        <v>0</v>
      </c>
      <c r="H203" s="188">
        <f>'Pay App 17'!K203</f>
        <v>0</v>
      </c>
      <c r="I203" s="189"/>
      <c r="J203" s="55"/>
      <c r="K203" s="33">
        <f t="shared" si="4"/>
        <v>0</v>
      </c>
      <c r="L203" s="68">
        <f t="shared" si="7"/>
        <v>0</v>
      </c>
      <c r="M203" s="66">
        <f t="shared" si="5"/>
        <v>0</v>
      </c>
      <c r="N203" s="32">
        <f t="shared" si="6"/>
        <v>0</v>
      </c>
      <c r="O203" s="52">
        <f>'Pay App 17'!O203+'Pay App 17'!P203</f>
        <v>0</v>
      </c>
      <c r="P203" s="45"/>
      <c r="Q203" s="66">
        <f>'Pay App 17'!Q203+N203+P203</f>
        <v>0</v>
      </c>
    </row>
    <row r="204" spans="1:17" ht="21" customHeight="1" x14ac:dyDescent="0.2">
      <c r="A204" s="149" t="s">
        <v>361</v>
      </c>
      <c r="B204" s="149"/>
      <c r="C204" s="149" t="s">
        <v>362</v>
      </c>
      <c r="D204" s="150"/>
      <c r="E204" s="52">
        <f>'Pay App 17'!E204</f>
        <v>0</v>
      </c>
      <c r="F204" s="45"/>
      <c r="G204" s="65">
        <f>'Pay App 17'!G204+F204</f>
        <v>0</v>
      </c>
      <c r="H204" s="188">
        <f>'Pay App 17'!K204</f>
        <v>0</v>
      </c>
      <c r="I204" s="189"/>
      <c r="J204" s="55"/>
      <c r="K204" s="33">
        <f t="shared" si="4"/>
        <v>0</v>
      </c>
      <c r="L204" s="68">
        <f t="shared" si="7"/>
        <v>0</v>
      </c>
      <c r="M204" s="66">
        <f t="shared" si="5"/>
        <v>0</v>
      </c>
      <c r="N204" s="32">
        <f t="shared" si="6"/>
        <v>0</v>
      </c>
      <c r="O204" s="52">
        <f>'Pay App 17'!O204+'Pay App 17'!P204</f>
        <v>0</v>
      </c>
      <c r="P204" s="45"/>
      <c r="Q204" s="66">
        <f>'Pay App 17'!Q204+N204+P204</f>
        <v>0</v>
      </c>
    </row>
    <row r="205" spans="1:17" ht="21" customHeight="1" x14ac:dyDescent="0.2">
      <c r="A205" s="149" t="s">
        <v>363</v>
      </c>
      <c r="B205" s="149"/>
      <c r="C205" s="151" t="s">
        <v>364</v>
      </c>
      <c r="D205" s="152"/>
      <c r="E205" s="52">
        <f>'Pay App 17'!E205</f>
        <v>0</v>
      </c>
      <c r="F205" s="45"/>
      <c r="G205" s="65">
        <f>'Pay App 17'!G205+F205</f>
        <v>0</v>
      </c>
      <c r="H205" s="188">
        <f>'Pay App 17'!K205</f>
        <v>0</v>
      </c>
      <c r="I205" s="189"/>
      <c r="J205" s="55"/>
      <c r="K205" s="33">
        <f t="shared" si="4"/>
        <v>0</v>
      </c>
      <c r="L205" s="68">
        <f t="shared" si="7"/>
        <v>0</v>
      </c>
      <c r="M205" s="66">
        <f t="shared" si="5"/>
        <v>0</v>
      </c>
      <c r="N205" s="32">
        <f t="shared" si="6"/>
        <v>0</v>
      </c>
      <c r="O205" s="52">
        <f>'Pay App 17'!O205+'Pay App 17'!P205</f>
        <v>0</v>
      </c>
      <c r="P205" s="45"/>
      <c r="Q205" s="66">
        <f>'Pay App 17'!Q205+N205+P205</f>
        <v>0</v>
      </c>
    </row>
    <row r="206" spans="1:17" ht="21" customHeight="1" x14ac:dyDescent="0.2">
      <c r="A206" s="141" t="s">
        <v>365</v>
      </c>
      <c r="B206" s="141"/>
      <c r="C206" s="141" t="s">
        <v>366</v>
      </c>
      <c r="D206" s="142"/>
      <c r="E206" s="52">
        <f>'Pay App 17'!E206</f>
        <v>0</v>
      </c>
      <c r="F206" s="45"/>
      <c r="G206" s="65">
        <f>'Pay App 17'!G206+F206</f>
        <v>0</v>
      </c>
      <c r="H206" s="188">
        <f>'Pay App 17'!K206</f>
        <v>0</v>
      </c>
      <c r="I206" s="189"/>
      <c r="J206" s="55"/>
      <c r="K206" s="33">
        <f t="shared" si="4"/>
        <v>0</v>
      </c>
      <c r="L206" s="68">
        <f t="shared" si="7"/>
        <v>0</v>
      </c>
      <c r="M206" s="66">
        <f t="shared" si="5"/>
        <v>0</v>
      </c>
      <c r="N206" s="32">
        <f t="shared" si="6"/>
        <v>0</v>
      </c>
      <c r="O206" s="52">
        <f>'Pay App 17'!O206+'Pay App 17'!P206</f>
        <v>0</v>
      </c>
      <c r="P206" s="45"/>
      <c r="Q206" s="66">
        <f>'Pay App 17'!Q206+N206+P206</f>
        <v>0</v>
      </c>
    </row>
    <row r="207" spans="1:17" ht="21" customHeight="1" x14ac:dyDescent="0.2">
      <c r="A207" s="149" t="s">
        <v>367</v>
      </c>
      <c r="B207" s="149"/>
      <c r="C207" s="149" t="s">
        <v>368</v>
      </c>
      <c r="D207" s="150"/>
      <c r="E207" s="52">
        <f>'Pay App 17'!E207</f>
        <v>0</v>
      </c>
      <c r="F207" s="45"/>
      <c r="G207" s="65">
        <f>'Pay App 17'!G207+F207</f>
        <v>0</v>
      </c>
      <c r="H207" s="188">
        <f>'Pay App 17'!K207</f>
        <v>0</v>
      </c>
      <c r="I207" s="189"/>
      <c r="J207" s="55"/>
      <c r="K207" s="33">
        <f t="shared" si="4"/>
        <v>0</v>
      </c>
      <c r="L207" s="68">
        <f t="shared" si="7"/>
        <v>0</v>
      </c>
      <c r="M207" s="66">
        <f t="shared" si="5"/>
        <v>0</v>
      </c>
      <c r="N207" s="32">
        <f t="shared" si="6"/>
        <v>0</v>
      </c>
      <c r="O207" s="52">
        <f>'Pay App 17'!O207+'Pay App 17'!P207</f>
        <v>0</v>
      </c>
      <c r="P207" s="45"/>
      <c r="Q207" s="66">
        <f>'Pay App 17'!Q207+N207+P207</f>
        <v>0</v>
      </c>
    </row>
    <row r="208" spans="1:17" ht="21" customHeight="1" x14ac:dyDescent="0.2">
      <c r="A208" s="141" t="s">
        <v>369</v>
      </c>
      <c r="B208" s="141"/>
      <c r="C208" s="141" t="s">
        <v>370</v>
      </c>
      <c r="D208" s="142"/>
      <c r="E208" s="52">
        <f>'Pay App 17'!E208</f>
        <v>0</v>
      </c>
      <c r="F208" s="45"/>
      <c r="G208" s="65">
        <f>'Pay App 17'!G208+F208</f>
        <v>0</v>
      </c>
      <c r="H208" s="188">
        <f>'Pay App 17'!K208</f>
        <v>0</v>
      </c>
      <c r="I208" s="189"/>
      <c r="J208" s="55"/>
      <c r="K208" s="33">
        <f t="shared" si="4"/>
        <v>0</v>
      </c>
      <c r="L208" s="68">
        <f t="shared" si="7"/>
        <v>0</v>
      </c>
      <c r="M208" s="66">
        <f t="shared" si="5"/>
        <v>0</v>
      </c>
      <c r="N208" s="32">
        <f t="shared" si="6"/>
        <v>0</v>
      </c>
      <c r="O208" s="52">
        <f>'Pay App 17'!O208+'Pay App 17'!P208</f>
        <v>0</v>
      </c>
      <c r="P208" s="45"/>
      <c r="Q208" s="66">
        <f>'Pay App 17'!Q208+N208+P208</f>
        <v>0</v>
      </c>
    </row>
    <row r="209" spans="1:17" ht="21" customHeight="1" x14ac:dyDescent="0.2">
      <c r="A209" s="149" t="s">
        <v>371</v>
      </c>
      <c r="B209" s="149"/>
      <c r="C209" s="149" t="s">
        <v>372</v>
      </c>
      <c r="D209" s="150"/>
      <c r="E209" s="52">
        <f>'Pay App 17'!E209</f>
        <v>0</v>
      </c>
      <c r="F209" s="45"/>
      <c r="G209" s="65">
        <f>'Pay App 17'!G209+F209</f>
        <v>0</v>
      </c>
      <c r="H209" s="188">
        <f>'Pay App 17'!K209</f>
        <v>0</v>
      </c>
      <c r="I209" s="189"/>
      <c r="J209" s="55"/>
      <c r="K209" s="33">
        <f t="shared" si="4"/>
        <v>0</v>
      </c>
      <c r="L209" s="68">
        <f t="shared" si="7"/>
        <v>0</v>
      </c>
      <c r="M209" s="66">
        <f t="shared" si="5"/>
        <v>0</v>
      </c>
      <c r="N209" s="32">
        <f t="shared" si="6"/>
        <v>0</v>
      </c>
      <c r="O209" s="52">
        <f>'Pay App 17'!O209+'Pay App 17'!P209</f>
        <v>0</v>
      </c>
      <c r="P209" s="45"/>
      <c r="Q209" s="66">
        <f>'Pay App 17'!Q209+N209+P209</f>
        <v>0</v>
      </c>
    </row>
    <row r="210" spans="1:17" ht="21" customHeight="1" x14ac:dyDescent="0.2">
      <c r="A210" s="149" t="s">
        <v>373</v>
      </c>
      <c r="B210" s="149"/>
      <c r="C210" s="151" t="s">
        <v>374</v>
      </c>
      <c r="D210" s="152"/>
      <c r="E210" s="52">
        <f>'Pay App 17'!E210</f>
        <v>0</v>
      </c>
      <c r="F210" s="45"/>
      <c r="G210" s="65">
        <f>'Pay App 17'!G210+F210</f>
        <v>0</v>
      </c>
      <c r="H210" s="188">
        <f>'Pay App 17'!K210</f>
        <v>0</v>
      </c>
      <c r="I210" s="189"/>
      <c r="J210" s="55"/>
      <c r="K210" s="33">
        <f t="shared" si="4"/>
        <v>0</v>
      </c>
      <c r="L210" s="68">
        <f t="shared" si="7"/>
        <v>0</v>
      </c>
      <c r="M210" s="66">
        <f t="shared" si="5"/>
        <v>0</v>
      </c>
      <c r="N210" s="32">
        <f t="shared" si="6"/>
        <v>0</v>
      </c>
      <c r="O210" s="52">
        <f>'Pay App 17'!O210+'Pay App 17'!P210</f>
        <v>0</v>
      </c>
      <c r="P210" s="45"/>
      <c r="Q210" s="66">
        <f>'Pay App 17'!Q210+N210+P210</f>
        <v>0</v>
      </c>
    </row>
    <row r="211" spans="1:17" ht="21" customHeight="1" x14ac:dyDescent="0.2">
      <c r="A211" s="149" t="s">
        <v>375</v>
      </c>
      <c r="B211" s="149"/>
      <c r="C211" s="149" t="s">
        <v>376</v>
      </c>
      <c r="D211" s="150"/>
      <c r="E211" s="52">
        <f>'Pay App 17'!E211</f>
        <v>0</v>
      </c>
      <c r="F211" s="45"/>
      <c r="G211" s="65">
        <f>'Pay App 17'!G211+F211</f>
        <v>0</v>
      </c>
      <c r="H211" s="188">
        <f>'Pay App 17'!K211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17'!O211+'Pay App 17'!P211</f>
        <v>0</v>
      </c>
      <c r="P211" s="45"/>
      <c r="Q211" s="66">
        <f>'Pay App 17'!Q211+N211+P211</f>
        <v>0</v>
      </c>
    </row>
    <row r="212" spans="1:17" ht="21" customHeight="1" x14ac:dyDescent="0.2">
      <c r="A212" s="149" t="s">
        <v>377</v>
      </c>
      <c r="B212" s="149"/>
      <c r="C212" s="151" t="s">
        <v>378</v>
      </c>
      <c r="D212" s="152"/>
      <c r="E212" s="52">
        <f>'Pay App 17'!E212</f>
        <v>0</v>
      </c>
      <c r="F212" s="45"/>
      <c r="G212" s="65">
        <f>'Pay App 17'!G212+F212</f>
        <v>0</v>
      </c>
      <c r="H212" s="188">
        <f>'Pay App 17'!K212</f>
        <v>0</v>
      </c>
      <c r="I212" s="189"/>
      <c r="J212" s="55"/>
      <c r="K212" s="33">
        <f t="shared" si="8"/>
        <v>0</v>
      </c>
      <c r="L212" s="68">
        <f t="shared" ref="L212:L241" si="11">IF(ISERROR(K212/G212),0,K212/G212)</f>
        <v>0</v>
      </c>
      <c r="M212" s="66">
        <f t="shared" si="9"/>
        <v>0</v>
      </c>
      <c r="N212" s="32">
        <f t="shared" si="10"/>
        <v>0</v>
      </c>
      <c r="O212" s="52">
        <f>'Pay App 17'!O212+'Pay App 17'!P212</f>
        <v>0</v>
      </c>
      <c r="P212" s="45"/>
      <c r="Q212" s="66">
        <f>'Pay App 17'!Q212+N212+P212</f>
        <v>0</v>
      </c>
    </row>
    <row r="213" spans="1:17" ht="21" customHeight="1" x14ac:dyDescent="0.2">
      <c r="A213" s="141" t="s">
        <v>379</v>
      </c>
      <c r="B213" s="141"/>
      <c r="C213" s="141" t="s">
        <v>380</v>
      </c>
      <c r="D213" s="142"/>
      <c r="E213" s="52">
        <f>'Pay App 17'!E213</f>
        <v>0</v>
      </c>
      <c r="F213" s="45"/>
      <c r="G213" s="65">
        <f>'Pay App 17'!G213+F213</f>
        <v>0</v>
      </c>
      <c r="H213" s="188">
        <f>'Pay App 17'!K213</f>
        <v>0</v>
      </c>
      <c r="I213" s="189"/>
      <c r="J213" s="55"/>
      <c r="K213" s="33">
        <f t="shared" si="8"/>
        <v>0</v>
      </c>
      <c r="L213" s="68">
        <f t="shared" si="11"/>
        <v>0</v>
      </c>
      <c r="M213" s="66">
        <f t="shared" si="9"/>
        <v>0</v>
      </c>
      <c r="N213" s="32">
        <f t="shared" si="10"/>
        <v>0</v>
      </c>
      <c r="O213" s="52">
        <f>'Pay App 17'!O213+'Pay App 17'!P213</f>
        <v>0</v>
      </c>
      <c r="P213" s="45"/>
      <c r="Q213" s="66">
        <f>'Pay App 17'!Q213+N213+P213</f>
        <v>0</v>
      </c>
    </row>
    <row r="214" spans="1:17" ht="21" customHeight="1" x14ac:dyDescent="0.2">
      <c r="A214" s="149" t="s">
        <v>381</v>
      </c>
      <c r="B214" s="149"/>
      <c r="C214" s="151" t="s">
        <v>382</v>
      </c>
      <c r="D214" s="152"/>
      <c r="E214" s="52">
        <f>'Pay App 17'!E214</f>
        <v>0</v>
      </c>
      <c r="F214" s="45"/>
      <c r="G214" s="65">
        <f>'Pay App 17'!G214+F214</f>
        <v>0</v>
      </c>
      <c r="H214" s="188">
        <f>'Pay App 17'!K214</f>
        <v>0</v>
      </c>
      <c r="I214" s="189"/>
      <c r="J214" s="55"/>
      <c r="K214" s="33">
        <f t="shared" si="8"/>
        <v>0</v>
      </c>
      <c r="L214" s="68">
        <f t="shared" si="11"/>
        <v>0</v>
      </c>
      <c r="M214" s="66">
        <f t="shared" si="9"/>
        <v>0</v>
      </c>
      <c r="N214" s="32">
        <f t="shared" si="10"/>
        <v>0</v>
      </c>
      <c r="O214" s="52">
        <f>'Pay App 17'!O214+'Pay App 17'!P214</f>
        <v>0</v>
      </c>
      <c r="P214" s="45"/>
      <c r="Q214" s="66">
        <f>'Pay App 17'!Q214+N214+P214</f>
        <v>0</v>
      </c>
    </row>
    <row r="215" spans="1:17" ht="21" customHeight="1" x14ac:dyDescent="0.2">
      <c r="A215" s="149" t="s">
        <v>383</v>
      </c>
      <c r="B215" s="149"/>
      <c r="C215" s="149" t="s">
        <v>384</v>
      </c>
      <c r="D215" s="150"/>
      <c r="E215" s="52">
        <f>'Pay App 17'!E215</f>
        <v>0</v>
      </c>
      <c r="F215" s="45"/>
      <c r="G215" s="65">
        <f>'Pay App 17'!G215+F215</f>
        <v>0</v>
      </c>
      <c r="H215" s="188">
        <f>'Pay App 17'!K215</f>
        <v>0</v>
      </c>
      <c r="I215" s="189"/>
      <c r="J215" s="55"/>
      <c r="K215" s="33">
        <f t="shared" si="8"/>
        <v>0</v>
      </c>
      <c r="L215" s="68">
        <f t="shared" si="11"/>
        <v>0</v>
      </c>
      <c r="M215" s="66">
        <f t="shared" si="9"/>
        <v>0</v>
      </c>
      <c r="N215" s="32">
        <f t="shared" si="10"/>
        <v>0</v>
      </c>
      <c r="O215" s="52">
        <f>'Pay App 17'!O215+'Pay App 17'!P215</f>
        <v>0</v>
      </c>
      <c r="P215" s="45"/>
      <c r="Q215" s="66">
        <f>'Pay App 17'!Q215+N215+P215</f>
        <v>0</v>
      </c>
    </row>
    <row r="216" spans="1:17" ht="21" customHeight="1" x14ac:dyDescent="0.2">
      <c r="A216" s="149" t="s">
        <v>385</v>
      </c>
      <c r="B216" s="149"/>
      <c r="C216" s="149" t="s">
        <v>386</v>
      </c>
      <c r="D216" s="150"/>
      <c r="E216" s="52">
        <f>'Pay App 17'!E216</f>
        <v>0</v>
      </c>
      <c r="F216" s="45"/>
      <c r="G216" s="65">
        <f>'Pay App 17'!G216+F216</f>
        <v>0</v>
      </c>
      <c r="H216" s="188">
        <f>'Pay App 17'!K216</f>
        <v>0</v>
      </c>
      <c r="I216" s="189"/>
      <c r="J216" s="55"/>
      <c r="K216" s="33">
        <f t="shared" si="8"/>
        <v>0</v>
      </c>
      <c r="L216" s="68">
        <f t="shared" si="11"/>
        <v>0</v>
      </c>
      <c r="M216" s="66">
        <f t="shared" si="9"/>
        <v>0</v>
      </c>
      <c r="N216" s="32">
        <f t="shared" si="10"/>
        <v>0</v>
      </c>
      <c r="O216" s="52">
        <f>'Pay App 17'!O216+'Pay App 17'!P216</f>
        <v>0</v>
      </c>
      <c r="P216" s="45"/>
      <c r="Q216" s="66">
        <f>'Pay App 17'!Q216+N216+P216</f>
        <v>0</v>
      </c>
    </row>
    <row r="217" spans="1:17" ht="21" customHeight="1" x14ac:dyDescent="0.2">
      <c r="A217" s="149" t="s">
        <v>387</v>
      </c>
      <c r="B217" s="149"/>
      <c r="C217" s="149" t="s">
        <v>388</v>
      </c>
      <c r="D217" s="150"/>
      <c r="E217" s="52">
        <f>'Pay App 17'!E217</f>
        <v>0</v>
      </c>
      <c r="F217" s="45"/>
      <c r="G217" s="65">
        <f>'Pay App 17'!G217+F217</f>
        <v>0</v>
      </c>
      <c r="H217" s="188">
        <f>'Pay App 17'!K217</f>
        <v>0</v>
      </c>
      <c r="I217" s="189"/>
      <c r="J217" s="55"/>
      <c r="K217" s="33">
        <f t="shared" si="8"/>
        <v>0</v>
      </c>
      <c r="L217" s="68">
        <f t="shared" si="11"/>
        <v>0</v>
      </c>
      <c r="M217" s="66">
        <f>G217-K217</f>
        <v>0</v>
      </c>
      <c r="N217" s="32">
        <f t="shared" si="10"/>
        <v>0</v>
      </c>
      <c r="O217" s="52">
        <f>'Pay App 17'!O217+'Pay App 17'!P217</f>
        <v>0</v>
      </c>
      <c r="P217" s="45"/>
      <c r="Q217" s="66">
        <f>'Pay App 17'!Q217+N217+P217</f>
        <v>0</v>
      </c>
    </row>
    <row r="218" spans="1:17" ht="21" customHeight="1" x14ac:dyDescent="0.2">
      <c r="A218" s="149" t="s">
        <v>389</v>
      </c>
      <c r="B218" s="149"/>
      <c r="C218" s="151" t="s">
        <v>390</v>
      </c>
      <c r="D218" s="152"/>
      <c r="E218" s="52">
        <f>'Pay App 17'!E218</f>
        <v>0</v>
      </c>
      <c r="F218" s="45"/>
      <c r="G218" s="65">
        <f>'Pay App 17'!G218+F218</f>
        <v>0</v>
      </c>
      <c r="H218" s="188">
        <f>'Pay App 17'!K218</f>
        <v>0</v>
      </c>
      <c r="I218" s="189"/>
      <c r="J218" s="55"/>
      <c r="K218" s="33">
        <f t="shared" si="8"/>
        <v>0</v>
      </c>
      <c r="L218" s="68">
        <f t="shared" si="11"/>
        <v>0</v>
      </c>
      <c r="M218" s="66">
        <f t="shared" si="9"/>
        <v>0</v>
      </c>
      <c r="N218" s="32">
        <f t="shared" si="10"/>
        <v>0</v>
      </c>
      <c r="O218" s="52">
        <f>'Pay App 17'!O218+'Pay App 17'!P218</f>
        <v>0</v>
      </c>
      <c r="P218" s="45"/>
      <c r="Q218" s="66">
        <f>'Pay App 17'!Q218+N218+P218</f>
        <v>0</v>
      </c>
    </row>
    <row r="219" spans="1:17" ht="21" customHeight="1" x14ac:dyDescent="0.2">
      <c r="A219" s="141" t="s">
        <v>391</v>
      </c>
      <c r="B219" s="141"/>
      <c r="C219" s="141" t="s">
        <v>392</v>
      </c>
      <c r="D219" s="142"/>
      <c r="E219" s="52">
        <f>'Pay App 17'!E219</f>
        <v>0</v>
      </c>
      <c r="F219" s="45"/>
      <c r="G219" s="65">
        <f>'Pay App 17'!G219+F219</f>
        <v>0</v>
      </c>
      <c r="H219" s="188">
        <f>'Pay App 17'!K219</f>
        <v>0</v>
      </c>
      <c r="I219" s="189"/>
      <c r="J219" s="55"/>
      <c r="K219" s="33">
        <f t="shared" si="8"/>
        <v>0</v>
      </c>
      <c r="L219" s="68">
        <f t="shared" si="11"/>
        <v>0</v>
      </c>
      <c r="M219" s="66">
        <f t="shared" si="9"/>
        <v>0</v>
      </c>
      <c r="N219" s="32">
        <f t="shared" si="10"/>
        <v>0</v>
      </c>
      <c r="O219" s="52">
        <f>'Pay App 17'!O219+'Pay App 17'!P219</f>
        <v>0</v>
      </c>
      <c r="P219" s="45"/>
      <c r="Q219" s="66">
        <f>'Pay App 17'!Q219+N219+P219</f>
        <v>0</v>
      </c>
    </row>
    <row r="220" spans="1:17" ht="21" customHeight="1" x14ac:dyDescent="0.2">
      <c r="A220" s="149" t="s">
        <v>393</v>
      </c>
      <c r="B220" s="149"/>
      <c r="C220" s="149" t="s">
        <v>394</v>
      </c>
      <c r="D220" s="150"/>
      <c r="E220" s="52">
        <f>'Pay App 17'!E220</f>
        <v>0</v>
      </c>
      <c r="F220" s="45"/>
      <c r="G220" s="65">
        <f>'Pay App 17'!G220+F220</f>
        <v>0</v>
      </c>
      <c r="H220" s="188">
        <f>'Pay App 17'!K220</f>
        <v>0</v>
      </c>
      <c r="I220" s="189"/>
      <c r="J220" s="55"/>
      <c r="K220" s="33">
        <f t="shared" si="8"/>
        <v>0</v>
      </c>
      <c r="L220" s="68">
        <f t="shared" si="11"/>
        <v>0</v>
      </c>
      <c r="M220" s="66">
        <f t="shared" si="9"/>
        <v>0</v>
      </c>
      <c r="N220" s="32">
        <f t="shared" si="10"/>
        <v>0</v>
      </c>
      <c r="O220" s="52">
        <f>'Pay App 17'!O220+'Pay App 17'!P220</f>
        <v>0</v>
      </c>
      <c r="P220" s="45"/>
      <c r="Q220" s="66">
        <f>'Pay App 17'!Q220+N220+P220</f>
        <v>0</v>
      </c>
    </row>
    <row r="221" spans="1:17" ht="21" customHeight="1" x14ac:dyDescent="0.2">
      <c r="A221" s="141" t="s">
        <v>395</v>
      </c>
      <c r="B221" s="141"/>
      <c r="C221" s="141" t="s">
        <v>396</v>
      </c>
      <c r="D221" s="142"/>
      <c r="E221" s="52">
        <f>'Pay App 17'!E221</f>
        <v>0</v>
      </c>
      <c r="F221" s="45"/>
      <c r="G221" s="65">
        <f>'Pay App 17'!G221+F221</f>
        <v>0</v>
      </c>
      <c r="H221" s="188">
        <f>'Pay App 17'!K221</f>
        <v>0</v>
      </c>
      <c r="I221" s="189"/>
      <c r="J221" s="55"/>
      <c r="K221" s="33">
        <f t="shared" si="8"/>
        <v>0</v>
      </c>
      <c r="L221" s="68">
        <f t="shared" si="11"/>
        <v>0</v>
      </c>
      <c r="M221" s="66">
        <f t="shared" si="9"/>
        <v>0</v>
      </c>
      <c r="N221" s="32">
        <f t="shared" si="10"/>
        <v>0</v>
      </c>
      <c r="O221" s="52">
        <f>'Pay App 17'!O221+'Pay App 17'!P221</f>
        <v>0</v>
      </c>
      <c r="P221" s="45"/>
      <c r="Q221" s="66">
        <f>'Pay App 17'!Q221+N221+P221</f>
        <v>0</v>
      </c>
    </row>
    <row r="222" spans="1:17" ht="21" customHeight="1" x14ac:dyDescent="0.2">
      <c r="A222" s="149" t="s">
        <v>397</v>
      </c>
      <c r="B222" s="149"/>
      <c r="C222" s="149" t="s">
        <v>398</v>
      </c>
      <c r="D222" s="150"/>
      <c r="E222" s="52">
        <f>'Pay App 17'!E222</f>
        <v>0</v>
      </c>
      <c r="F222" s="45"/>
      <c r="G222" s="65">
        <f>'Pay App 17'!G222+F222</f>
        <v>0</v>
      </c>
      <c r="H222" s="188">
        <f>'Pay App 17'!K222</f>
        <v>0</v>
      </c>
      <c r="I222" s="189"/>
      <c r="J222" s="55"/>
      <c r="K222" s="33">
        <f t="shared" si="8"/>
        <v>0</v>
      </c>
      <c r="L222" s="68">
        <f t="shared" si="11"/>
        <v>0</v>
      </c>
      <c r="M222" s="66">
        <f t="shared" si="9"/>
        <v>0</v>
      </c>
      <c r="N222" s="32">
        <f t="shared" si="10"/>
        <v>0</v>
      </c>
      <c r="O222" s="52">
        <f>'Pay App 17'!O222+'Pay App 17'!P222</f>
        <v>0</v>
      </c>
      <c r="P222" s="45"/>
      <c r="Q222" s="66">
        <f>'Pay App 17'!Q222+N222+P222</f>
        <v>0</v>
      </c>
    </row>
    <row r="223" spans="1:17" ht="21" customHeight="1" x14ac:dyDescent="0.2">
      <c r="A223" s="149" t="s">
        <v>399</v>
      </c>
      <c r="B223" s="149"/>
      <c r="C223" s="149" t="s">
        <v>400</v>
      </c>
      <c r="D223" s="150"/>
      <c r="E223" s="52">
        <f>'Pay App 17'!E223</f>
        <v>0</v>
      </c>
      <c r="F223" s="45"/>
      <c r="G223" s="65">
        <f>'Pay App 17'!G223+F223</f>
        <v>0</v>
      </c>
      <c r="H223" s="188">
        <f>'Pay App 17'!K223</f>
        <v>0</v>
      </c>
      <c r="I223" s="189"/>
      <c r="J223" s="55"/>
      <c r="K223" s="33">
        <f t="shared" si="8"/>
        <v>0</v>
      </c>
      <c r="L223" s="68">
        <f t="shared" si="11"/>
        <v>0</v>
      </c>
      <c r="M223" s="66">
        <f t="shared" si="9"/>
        <v>0</v>
      </c>
      <c r="N223" s="32">
        <f t="shared" si="10"/>
        <v>0</v>
      </c>
      <c r="O223" s="52">
        <f>'Pay App 17'!O223+'Pay App 17'!P223</f>
        <v>0</v>
      </c>
      <c r="P223" s="45"/>
      <c r="Q223" s="66">
        <f>'Pay App 17'!Q223+N223+P223</f>
        <v>0</v>
      </c>
    </row>
    <row r="224" spans="1:17" ht="21" customHeight="1" x14ac:dyDescent="0.2">
      <c r="A224" s="149" t="s">
        <v>401</v>
      </c>
      <c r="B224" s="149"/>
      <c r="C224" s="149" t="s">
        <v>402</v>
      </c>
      <c r="D224" s="150"/>
      <c r="E224" s="52">
        <f>'Pay App 17'!E224</f>
        <v>0</v>
      </c>
      <c r="F224" s="45"/>
      <c r="G224" s="65">
        <f>'Pay App 17'!G224+F224</f>
        <v>0</v>
      </c>
      <c r="H224" s="188">
        <f>'Pay App 17'!K224</f>
        <v>0</v>
      </c>
      <c r="I224" s="189"/>
      <c r="J224" s="55"/>
      <c r="K224" s="33">
        <f t="shared" si="8"/>
        <v>0</v>
      </c>
      <c r="L224" s="68">
        <f t="shared" si="11"/>
        <v>0</v>
      </c>
      <c r="M224" s="66">
        <f t="shared" si="9"/>
        <v>0</v>
      </c>
      <c r="N224" s="32">
        <f t="shared" si="10"/>
        <v>0</v>
      </c>
      <c r="O224" s="52">
        <f>'Pay App 17'!O224+'Pay App 17'!P224</f>
        <v>0</v>
      </c>
      <c r="P224" s="45"/>
      <c r="Q224" s="66">
        <f>'Pay App 17'!Q224+N224+P224</f>
        <v>0</v>
      </c>
    </row>
    <row r="225" spans="1:17" ht="21" customHeight="1" x14ac:dyDescent="0.2">
      <c r="A225" s="149" t="s">
        <v>403</v>
      </c>
      <c r="B225" s="149"/>
      <c r="C225" s="149" t="s">
        <v>404</v>
      </c>
      <c r="D225" s="150"/>
      <c r="E225" s="52">
        <f>'Pay App 17'!E225</f>
        <v>0</v>
      </c>
      <c r="F225" s="45"/>
      <c r="G225" s="65">
        <f>'Pay App 17'!G225+F225</f>
        <v>0</v>
      </c>
      <c r="H225" s="188">
        <f>'Pay App 17'!K225</f>
        <v>0</v>
      </c>
      <c r="I225" s="189"/>
      <c r="J225" s="55"/>
      <c r="K225" s="33">
        <f t="shared" si="8"/>
        <v>0</v>
      </c>
      <c r="L225" s="68">
        <f t="shared" si="11"/>
        <v>0</v>
      </c>
      <c r="M225" s="66">
        <f t="shared" si="9"/>
        <v>0</v>
      </c>
      <c r="N225" s="32">
        <f t="shared" si="10"/>
        <v>0</v>
      </c>
      <c r="O225" s="52">
        <f>'Pay App 17'!O225+'Pay App 17'!P225</f>
        <v>0</v>
      </c>
      <c r="P225" s="45"/>
      <c r="Q225" s="66">
        <f>'Pay App 17'!Q225+N225+P225</f>
        <v>0</v>
      </c>
    </row>
    <row r="226" spans="1:17" ht="21" customHeight="1" x14ac:dyDescent="0.2">
      <c r="A226" s="141" t="s">
        <v>405</v>
      </c>
      <c r="B226" s="141"/>
      <c r="C226" s="141" t="s">
        <v>406</v>
      </c>
      <c r="D226" s="142"/>
      <c r="E226" s="52">
        <f>'Pay App 17'!E226</f>
        <v>0</v>
      </c>
      <c r="F226" s="45"/>
      <c r="G226" s="65">
        <f>'Pay App 17'!G226+F226</f>
        <v>0</v>
      </c>
      <c r="H226" s="188">
        <f>'Pay App 17'!K226</f>
        <v>0</v>
      </c>
      <c r="I226" s="189"/>
      <c r="J226" s="55"/>
      <c r="K226" s="33">
        <f t="shared" si="8"/>
        <v>0</v>
      </c>
      <c r="L226" s="68">
        <f t="shared" si="11"/>
        <v>0</v>
      </c>
      <c r="M226" s="66">
        <f t="shared" si="9"/>
        <v>0</v>
      </c>
      <c r="N226" s="32">
        <f t="shared" si="10"/>
        <v>0</v>
      </c>
      <c r="O226" s="52">
        <f>'Pay App 17'!O226+'Pay App 17'!P226</f>
        <v>0</v>
      </c>
      <c r="P226" s="45"/>
      <c r="Q226" s="66">
        <f>'Pay App 17'!Q226+N226+P226</f>
        <v>0</v>
      </c>
    </row>
    <row r="227" spans="1:17" ht="21" customHeight="1" x14ac:dyDescent="0.2">
      <c r="A227" s="149" t="s">
        <v>407</v>
      </c>
      <c r="B227" s="149"/>
      <c r="C227" s="149" t="s">
        <v>408</v>
      </c>
      <c r="D227" s="150"/>
      <c r="E227" s="52">
        <f>'Pay App 17'!E227</f>
        <v>0</v>
      </c>
      <c r="F227" s="45"/>
      <c r="G227" s="65">
        <f>'Pay App 17'!G227+F227</f>
        <v>0</v>
      </c>
      <c r="H227" s="188">
        <f>'Pay App 17'!K227</f>
        <v>0</v>
      </c>
      <c r="I227" s="189"/>
      <c r="J227" s="55"/>
      <c r="K227" s="33">
        <f t="shared" si="8"/>
        <v>0</v>
      </c>
      <c r="L227" s="68">
        <f t="shared" si="11"/>
        <v>0</v>
      </c>
      <c r="M227" s="66">
        <f t="shared" si="9"/>
        <v>0</v>
      </c>
      <c r="N227" s="32">
        <f t="shared" si="10"/>
        <v>0</v>
      </c>
      <c r="O227" s="52">
        <f>'Pay App 17'!O227+'Pay App 17'!P227</f>
        <v>0</v>
      </c>
      <c r="P227" s="45"/>
      <c r="Q227" s="66">
        <f>'Pay App 17'!Q227+N227+P227</f>
        <v>0</v>
      </c>
    </row>
    <row r="228" spans="1:17" ht="21" customHeight="1" x14ac:dyDescent="0.2">
      <c r="A228" s="149" t="s">
        <v>409</v>
      </c>
      <c r="B228" s="149"/>
      <c r="C228" s="149" t="s">
        <v>410</v>
      </c>
      <c r="D228" s="150"/>
      <c r="E228" s="52">
        <f>'Pay App 17'!E228</f>
        <v>0</v>
      </c>
      <c r="F228" s="45"/>
      <c r="G228" s="65">
        <f>'Pay App 17'!G228+F228</f>
        <v>0</v>
      </c>
      <c r="H228" s="188">
        <f>'Pay App 17'!K228</f>
        <v>0</v>
      </c>
      <c r="I228" s="189"/>
      <c r="J228" s="55"/>
      <c r="K228" s="33">
        <f t="shared" si="8"/>
        <v>0</v>
      </c>
      <c r="L228" s="68">
        <f t="shared" si="11"/>
        <v>0</v>
      </c>
      <c r="M228" s="66">
        <f t="shared" si="9"/>
        <v>0</v>
      </c>
      <c r="N228" s="32">
        <f t="shared" si="10"/>
        <v>0</v>
      </c>
      <c r="O228" s="52">
        <f>'Pay App 17'!O228+'Pay App 17'!P228</f>
        <v>0</v>
      </c>
      <c r="P228" s="45"/>
      <c r="Q228" s="66">
        <f>'Pay App 17'!Q228+N228+P228</f>
        <v>0</v>
      </c>
    </row>
    <row r="229" spans="1:17" ht="21" customHeight="1" x14ac:dyDescent="0.2">
      <c r="A229" s="149" t="s">
        <v>411</v>
      </c>
      <c r="B229" s="149"/>
      <c r="C229" s="149" t="s">
        <v>412</v>
      </c>
      <c r="D229" s="150"/>
      <c r="E229" s="52">
        <f>'Pay App 17'!E229</f>
        <v>0</v>
      </c>
      <c r="F229" s="45"/>
      <c r="G229" s="65">
        <f>'Pay App 17'!G229+F229</f>
        <v>0</v>
      </c>
      <c r="H229" s="188">
        <f>'Pay App 17'!K229</f>
        <v>0</v>
      </c>
      <c r="I229" s="189"/>
      <c r="J229" s="55"/>
      <c r="K229" s="33">
        <f t="shared" si="8"/>
        <v>0</v>
      </c>
      <c r="L229" s="68">
        <f t="shared" si="11"/>
        <v>0</v>
      </c>
      <c r="M229" s="66">
        <f t="shared" si="9"/>
        <v>0</v>
      </c>
      <c r="N229" s="32">
        <f t="shared" si="10"/>
        <v>0</v>
      </c>
      <c r="O229" s="52">
        <f>'Pay App 17'!O229+'Pay App 17'!P229</f>
        <v>0</v>
      </c>
      <c r="P229" s="45"/>
      <c r="Q229" s="66">
        <f>'Pay App 17'!Q229+N229+P229</f>
        <v>0</v>
      </c>
    </row>
    <row r="230" spans="1:17" ht="21" customHeight="1" x14ac:dyDescent="0.2">
      <c r="A230" s="149" t="s">
        <v>413</v>
      </c>
      <c r="B230" s="149"/>
      <c r="C230" s="149" t="s">
        <v>414</v>
      </c>
      <c r="D230" s="150"/>
      <c r="E230" s="52">
        <f>'Pay App 17'!E230</f>
        <v>0</v>
      </c>
      <c r="F230" s="45"/>
      <c r="G230" s="65">
        <f>'Pay App 17'!G230+F230</f>
        <v>0</v>
      </c>
      <c r="H230" s="188">
        <f>'Pay App 17'!K230</f>
        <v>0</v>
      </c>
      <c r="I230" s="189"/>
      <c r="J230" s="55"/>
      <c r="K230" s="33">
        <f t="shared" si="8"/>
        <v>0</v>
      </c>
      <c r="L230" s="68">
        <f t="shared" si="11"/>
        <v>0</v>
      </c>
      <c r="M230" s="66">
        <f t="shared" si="9"/>
        <v>0</v>
      </c>
      <c r="N230" s="32">
        <f t="shared" si="10"/>
        <v>0</v>
      </c>
      <c r="O230" s="52">
        <f>'Pay App 17'!O230+'Pay App 17'!P230</f>
        <v>0</v>
      </c>
      <c r="P230" s="45"/>
      <c r="Q230" s="66">
        <f>'Pay App 17'!Q230+N230+P230</f>
        <v>0</v>
      </c>
    </row>
    <row r="231" spans="1:17" ht="21" customHeight="1" x14ac:dyDescent="0.2">
      <c r="A231" s="149" t="s">
        <v>415</v>
      </c>
      <c r="B231" s="149"/>
      <c r="C231" s="149" t="s">
        <v>416</v>
      </c>
      <c r="D231" s="150"/>
      <c r="E231" s="52">
        <f>'Pay App 17'!E231</f>
        <v>0</v>
      </c>
      <c r="F231" s="45"/>
      <c r="G231" s="65">
        <f>'Pay App 17'!G231+F231</f>
        <v>0</v>
      </c>
      <c r="H231" s="188">
        <f>'Pay App 17'!K231</f>
        <v>0</v>
      </c>
      <c r="I231" s="189"/>
      <c r="J231" s="55"/>
      <c r="K231" s="33">
        <f t="shared" si="8"/>
        <v>0</v>
      </c>
      <c r="L231" s="68">
        <f t="shared" si="11"/>
        <v>0</v>
      </c>
      <c r="M231" s="66">
        <f t="shared" si="9"/>
        <v>0</v>
      </c>
      <c r="N231" s="32">
        <f t="shared" si="10"/>
        <v>0</v>
      </c>
      <c r="O231" s="52">
        <f>'Pay App 17'!O231+'Pay App 17'!P231</f>
        <v>0</v>
      </c>
      <c r="P231" s="45"/>
      <c r="Q231" s="66">
        <f>'Pay App 17'!Q231+N231+P231</f>
        <v>0</v>
      </c>
    </row>
    <row r="232" spans="1:17" ht="21" customHeight="1" x14ac:dyDescent="0.2">
      <c r="A232" s="141" t="s">
        <v>417</v>
      </c>
      <c r="B232" s="141"/>
      <c r="C232" s="141" t="s">
        <v>418</v>
      </c>
      <c r="D232" s="142"/>
      <c r="E232" s="52">
        <f>'Pay App 17'!E232</f>
        <v>0</v>
      </c>
      <c r="F232" s="45"/>
      <c r="G232" s="65">
        <f>'Pay App 17'!G232+F232</f>
        <v>0</v>
      </c>
      <c r="H232" s="188">
        <f>'Pay App 17'!K232</f>
        <v>0</v>
      </c>
      <c r="I232" s="189"/>
      <c r="J232" s="55"/>
      <c r="K232" s="33">
        <f t="shared" si="8"/>
        <v>0</v>
      </c>
      <c r="L232" s="68">
        <f t="shared" si="11"/>
        <v>0</v>
      </c>
      <c r="M232" s="66">
        <f t="shared" si="9"/>
        <v>0</v>
      </c>
      <c r="N232" s="32">
        <f t="shared" si="10"/>
        <v>0</v>
      </c>
      <c r="O232" s="52">
        <f>'Pay App 17'!O232+'Pay App 17'!P232</f>
        <v>0</v>
      </c>
      <c r="P232" s="45"/>
      <c r="Q232" s="66">
        <f>'Pay App 17'!Q232+N232+P232</f>
        <v>0</v>
      </c>
    </row>
    <row r="233" spans="1:17" ht="21" customHeight="1" x14ac:dyDescent="0.2">
      <c r="A233" s="149" t="s">
        <v>419</v>
      </c>
      <c r="B233" s="149"/>
      <c r="C233" s="149" t="s">
        <v>420</v>
      </c>
      <c r="D233" s="150"/>
      <c r="E233" s="52">
        <f>'Pay App 17'!E233</f>
        <v>0</v>
      </c>
      <c r="F233" s="45"/>
      <c r="G233" s="65">
        <f>'Pay App 17'!G233+F233</f>
        <v>0</v>
      </c>
      <c r="H233" s="188">
        <f>'Pay App 17'!K233</f>
        <v>0</v>
      </c>
      <c r="I233" s="189"/>
      <c r="J233" s="55"/>
      <c r="K233" s="33">
        <f t="shared" si="8"/>
        <v>0</v>
      </c>
      <c r="L233" s="68">
        <f t="shared" si="11"/>
        <v>0</v>
      </c>
      <c r="M233" s="66">
        <f t="shared" si="9"/>
        <v>0</v>
      </c>
      <c r="N233" s="32">
        <f t="shared" si="10"/>
        <v>0</v>
      </c>
      <c r="O233" s="52">
        <f>'Pay App 17'!O233+'Pay App 17'!P233</f>
        <v>0</v>
      </c>
      <c r="P233" s="45"/>
      <c r="Q233" s="66">
        <f>'Pay App 17'!Q233+N233+P233</f>
        <v>0</v>
      </c>
    </row>
    <row r="234" spans="1:17" ht="21" customHeight="1" x14ac:dyDescent="0.2">
      <c r="A234" s="149" t="s">
        <v>421</v>
      </c>
      <c r="B234" s="149"/>
      <c r="C234" s="149" t="s">
        <v>422</v>
      </c>
      <c r="D234" s="150"/>
      <c r="E234" s="52">
        <f>'Pay App 17'!E234</f>
        <v>0</v>
      </c>
      <c r="F234" s="45"/>
      <c r="G234" s="65">
        <f>'Pay App 17'!G234+F234</f>
        <v>0</v>
      </c>
      <c r="H234" s="188">
        <f>'Pay App 17'!K234</f>
        <v>0</v>
      </c>
      <c r="I234" s="189"/>
      <c r="J234" s="55"/>
      <c r="K234" s="33">
        <f t="shared" si="8"/>
        <v>0</v>
      </c>
      <c r="L234" s="68">
        <f t="shared" si="11"/>
        <v>0</v>
      </c>
      <c r="M234" s="66">
        <f t="shared" si="9"/>
        <v>0</v>
      </c>
      <c r="N234" s="32">
        <f t="shared" si="10"/>
        <v>0</v>
      </c>
      <c r="O234" s="52">
        <f>'Pay App 17'!O234+'Pay App 17'!P234</f>
        <v>0</v>
      </c>
      <c r="P234" s="45"/>
      <c r="Q234" s="66">
        <f>'Pay App 17'!Q234+N234+P234</f>
        <v>0</v>
      </c>
    </row>
    <row r="235" spans="1:17" ht="21" customHeight="1" x14ac:dyDescent="0.2">
      <c r="A235" s="149" t="s">
        <v>423</v>
      </c>
      <c r="B235" s="149"/>
      <c r="C235" s="149" t="s">
        <v>424</v>
      </c>
      <c r="D235" s="150"/>
      <c r="E235" s="52">
        <f>'Pay App 17'!E235</f>
        <v>0</v>
      </c>
      <c r="F235" s="45"/>
      <c r="G235" s="65">
        <f>'Pay App 17'!G235+F235</f>
        <v>0</v>
      </c>
      <c r="H235" s="188">
        <f>'Pay App 17'!K235</f>
        <v>0</v>
      </c>
      <c r="I235" s="189"/>
      <c r="J235" s="55"/>
      <c r="K235" s="33">
        <f t="shared" si="8"/>
        <v>0</v>
      </c>
      <c r="L235" s="68">
        <f t="shared" si="11"/>
        <v>0</v>
      </c>
      <c r="M235" s="66">
        <f t="shared" si="9"/>
        <v>0</v>
      </c>
      <c r="N235" s="32">
        <f t="shared" si="10"/>
        <v>0</v>
      </c>
      <c r="O235" s="52">
        <f>'Pay App 17'!O235+'Pay App 17'!P235</f>
        <v>0</v>
      </c>
      <c r="P235" s="45"/>
      <c r="Q235" s="66">
        <f>'Pay App 17'!Q235+N235+P235</f>
        <v>0</v>
      </c>
    </row>
    <row r="236" spans="1:17" ht="21" customHeight="1" x14ac:dyDescent="0.2">
      <c r="A236" s="149" t="s">
        <v>425</v>
      </c>
      <c r="B236" s="149"/>
      <c r="C236" s="149" t="s">
        <v>426</v>
      </c>
      <c r="D236" s="150"/>
      <c r="E236" s="52">
        <f>'Pay App 17'!E236</f>
        <v>0</v>
      </c>
      <c r="F236" s="45"/>
      <c r="G236" s="65">
        <f>'Pay App 17'!G236+F236</f>
        <v>0</v>
      </c>
      <c r="H236" s="188">
        <f>'Pay App 17'!K236</f>
        <v>0</v>
      </c>
      <c r="I236" s="189"/>
      <c r="J236" s="55"/>
      <c r="K236" s="33">
        <f t="shared" si="8"/>
        <v>0</v>
      </c>
      <c r="L236" s="68">
        <f t="shared" si="11"/>
        <v>0</v>
      </c>
      <c r="M236" s="66">
        <f t="shared" si="9"/>
        <v>0</v>
      </c>
      <c r="N236" s="32">
        <f t="shared" si="10"/>
        <v>0</v>
      </c>
      <c r="O236" s="52">
        <f>'Pay App 17'!O236+'Pay App 17'!P236</f>
        <v>0</v>
      </c>
      <c r="P236" s="45"/>
      <c r="Q236" s="66">
        <f>'Pay App 17'!Q236+N236+P236</f>
        <v>0</v>
      </c>
    </row>
    <row r="237" spans="1:17" ht="21" customHeight="1" x14ac:dyDescent="0.2">
      <c r="A237" s="149" t="s">
        <v>427</v>
      </c>
      <c r="B237" s="149"/>
      <c r="C237" s="149" t="s">
        <v>428</v>
      </c>
      <c r="D237" s="150"/>
      <c r="E237" s="52">
        <f>'Pay App 17'!E237</f>
        <v>0</v>
      </c>
      <c r="F237" s="45"/>
      <c r="G237" s="65">
        <f>'Pay App 17'!G237+F237</f>
        <v>0</v>
      </c>
      <c r="H237" s="188">
        <f>'Pay App 17'!K237</f>
        <v>0</v>
      </c>
      <c r="I237" s="189"/>
      <c r="J237" s="55"/>
      <c r="K237" s="33">
        <f t="shared" si="8"/>
        <v>0</v>
      </c>
      <c r="L237" s="68">
        <f t="shared" si="11"/>
        <v>0</v>
      </c>
      <c r="M237" s="66">
        <f t="shared" si="9"/>
        <v>0</v>
      </c>
      <c r="N237" s="32">
        <f t="shared" si="10"/>
        <v>0</v>
      </c>
      <c r="O237" s="52">
        <f>'Pay App 17'!O237+'Pay App 17'!P237</f>
        <v>0</v>
      </c>
      <c r="P237" s="45"/>
      <c r="Q237" s="66">
        <f>'Pay App 17'!Q237+N237+P237</f>
        <v>0</v>
      </c>
    </row>
    <row r="238" spans="1:17" ht="21" customHeight="1" x14ac:dyDescent="0.2">
      <c r="A238" s="149" t="s">
        <v>429</v>
      </c>
      <c r="B238" s="149"/>
      <c r="C238" s="149" t="s">
        <v>430</v>
      </c>
      <c r="D238" s="150"/>
      <c r="E238" s="52">
        <f>'Pay App 17'!E238</f>
        <v>0</v>
      </c>
      <c r="F238" s="45"/>
      <c r="G238" s="65">
        <f>'Pay App 17'!G238+F238</f>
        <v>0</v>
      </c>
      <c r="H238" s="188">
        <f>'Pay App 17'!K238</f>
        <v>0</v>
      </c>
      <c r="I238" s="189"/>
      <c r="J238" s="55"/>
      <c r="K238" s="33">
        <f t="shared" si="8"/>
        <v>0</v>
      </c>
      <c r="L238" s="68">
        <f t="shared" si="11"/>
        <v>0</v>
      </c>
      <c r="M238" s="66">
        <f t="shared" si="9"/>
        <v>0</v>
      </c>
      <c r="N238" s="32">
        <f t="shared" si="10"/>
        <v>0</v>
      </c>
      <c r="O238" s="52">
        <f>'Pay App 17'!O238+'Pay App 17'!P238</f>
        <v>0</v>
      </c>
      <c r="P238" s="45"/>
      <c r="Q238" s="66">
        <f>'Pay App 17'!Q238+N238+P238</f>
        <v>0</v>
      </c>
    </row>
    <row r="239" spans="1:17" ht="21" customHeight="1" x14ac:dyDescent="0.2">
      <c r="A239" s="149" t="s">
        <v>431</v>
      </c>
      <c r="B239" s="149"/>
      <c r="C239" s="149" t="s">
        <v>432</v>
      </c>
      <c r="D239" s="150"/>
      <c r="E239" s="52">
        <f>'Pay App 17'!E239</f>
        <v>0</v>
      </c>
      <c r="F239" s="45"/>
      <c r="G239" s="65">
        <f>'Pay App 17'!G239+F239</f>
        <v>0</v>
      </c>
      <c r="H239" s="188">
        <f>'Pay App 17'!K239</f>
        <v>0</v>
      </c>
      <c r="I239" s="189"/>
      <c r="J239" s="55"/>
      <c r="K239" s="33">
        <f t="shared" si="8"/>
        <v>0</v>
      </c>
      <c r="L239" s="68">
        <f t="shared" si="11"/>
        <v>0</v>
      </c>
      <c r="M239" s="66">
        <f t="shared" si="9"/>
        <v>0</v>
      </c>
      <c r="N239" s="32">
        <f t="shared" si="10"/>
        <v>0</v>
      </c>
      <c r="O239" s="52">
        <f>'Pay App 17'!O239+'Pay App 17'!P239</f>
        <v>0</v>
      </c>
      <c r="P239" s="45"/>
      <c r="Q239" s="66">
        <f>'Pay App 17'!Q239+N239+P239</f>
        <v>0</v>
      </c>
    </row>
    <row r="240" spans="1:17" ht="21" customHeight="1" x14ac:dyDescent="0.2">
      <c r="A240" s="141" t="s">
        <v>433</v>
      </c>
      <c r="B240" s="141"/>
      <c r="C240" s="141" t="s">
        <v>434</v>
      </c>
      <c r="D240" s="142"/>
      <c r="E240" s="52">
        <f>'Pay App 17'!E240</f>
        <v>0</v>
      </c>
      <c r="F240" s="45"/>
      <c r="G240" s="66">
        <f>'Pay App 17'!G240+F240</f>
        <v>0</v>
      </c>
      <c r="H240" s="188">
        <f>'Pay App 17'!K240</f>
        <v>0</v>
      </c>
      <c r="I240" s="189"/>
      <c r="J240" s="55"/>
      <c r="K240" s="33">
        <f>H240+J240</f>
        <v>0</v>
      </c>
      <c r="L240" s="69">
        <f t="shared" si="11"/>
        <v>0</v>
      </c>
      <c r="M240" s="66">
        <f>G240-K240</f>
        <v>0</v>
      </c>
      <c r="N240" s="32">
        <f t="shared" si="10"/>
        <v>0</v>
      </c>
      <c r="O240" s="52">
        <f>'Pay App 17'!O240+'Pay App 17'!P240</f>
        <v>0</v>
      </c>
      <c r="P240" s="45"/>
      <c r="Q240" s="66">
        <f>'Pay App 17'!Q240+N240+P240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iD9m8CAc5yJ/rmDZP97P4C7Ci6ZCmuW8K9oiu/Pm/GMeumrGf32KsnYkdcIL1LbclKWFiCkTrK2vSMEQq798/A==" saltValue="csNQvAd9uIQzdpn7XKKjnA==" spinCount="100000"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1300-000000000000}">
      <formula1>0</formula1>
    </dataValidation>
    <dataValidation allowBlank="1" showInputMessage="1" sqref="P81:P240" xr:uid="{00000000-0002-0000-13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2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19</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18'!F36+F241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18'!F51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18'!F55+'Pay App 18'!F57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18'!B62+N241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19.100000000000001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19</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18'!E81</f>
        <v>0</v>
      </c>
      <c r="F81" s="44"/>
      <c r="G81" s="64">
        <f>'Pay App 18'!G81+F81</f>
        <v>0</v>
      </c>
      <c r="H81" s="190">
        <f>'Pay App 18'!K81</f>
        <v>0</v>
      </c>
      <c r="I81" s="191"/>
      <c r="J81" s="54"/>
      <c r="K81" s="31">
        <f>H81+J81</f>
        <v>0</v>
      </c>
      <c r="L81" s="67">
        <f>IF(ISERROR(K81/G81),0,K81/G81)</f>
        <v>0</v>
      </c>
      <c r="M81" s="64">
        <f>G81-K81</f>
        <v>0</v>
      </c>
      <c r="N81" s="30">
        <f>IF(MOD(ROUND(ABS(J81*0.05)*10000,0),10)=5,ROUNDDOWN((J81*0.05),2),ROUND((J81*0.05),2))</f>
        <v>0</v>
      </c>
      <c r="O81" s="51">
        <f>'Pay App 18'!O81+'Pay App 18'!P81</f>
        <v>0</v>
      </c>
      <c r="P81" s="44"/>
      <c r="Q81" s="64">
        <f>'Pay App 18'!Q81+N81+P81</f>
        <v>0</v>
      </c>
    </row>
    <row r="82" spans="1:17" ht="21" customHeight="1" x14ac:dyDescent="0.2">
      <c r="A82" s="151" t="s">
        <v>118</v>
      </c>
      <c r="B82" s="151"/>
      <c r="C82" s="151" t="s">
        <v>119</v>
      </c>
      <c r="D82" s="152"/>
      <c r="E82" s="52">
        <f>'Pay App 18'!E82</f>
        <v>0</v>
      </c>
      <c r="F82" s="45"/>
      <c r="G82" s="65">
        <f>'Pay App 18'!G82+F82</f>
        <v>0</v>
      </c>
      <c r="H82" s="188">
        <f>'Pay App 18'!K82</f>
        <v>0</v>
      </c>
      <c r="I82" s="189"/>
      <c r="J82" s="55"/>
      <c r="K82" s="33">
        <f>H82+J82</f>
        <v>0</v>
      </c>
      <c r="L82" s="68">
        <f t="shared" ref="L82:L147" si="0">IF(ISERROR(K82/G82),0,K82/G82)</f>
        <v>0</v>
      </c>
      <c r="M82" s="66">
        <f>G82-K82</f>
        <v>0</v>
      </c>
      <c r="N82" s="32">
        <f>IF(MOD(ROUND(ABS(J82*0.05)*10000,0),10)=5,ROUNDDOWN((J82*0.05),2),ROUND((J82*0.05),2))</f>
        <v>0</v>
      </c>
      <c r="O82" s="52">
        <f>'Pay App 18'!O82+'Pay App 18'!P82</f>
        <v>0</v>
      </c>
      <c r="P82" s="45"/>
      <c r="Q82" s="66">
        <f>'Pay App 18'!Q82+N82+P82</f>
        <v>0</v>
      </c>
    </row>
    <row r="83" spans="1:17" ht="21" customHeight="1" x14ac:dyDescent="0.2">
      <c r="A83" s="151" t="s">
        <v>120</v>
      </c>
      <c r="B83" s="151"/>
      <c r="C83" s="83" t="s">
        <v>121</v>
      </c>
      <c r="D83" s="35"/>
      <c r="E83" s="52">
        <f>'Pay App 18'!E83</f>
        <v>0</v>
      </c>
      <c r="F83" s="45"/>
      <c r="G83" s="65">
        <f>'Pay App 18'!G83+F83</f>
        <v>0</v>
      </c>
      <c r="H83" s="188">
        <f>'Pay App 18'!K83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18'!O83+'Pay App 18'!P83</f>
        <v>0</v>
      </c>
      <c r="P83" s="45"/>
      <c r="Q83" s="66">
        <f>'Pay App 18'!Q83+N83+P83</f>
        <v>0</v>
      </c>
    </row>
    <row r="84" spans="1:17" ht="21" customHeight="1" x14ac:dyDescent="0.2">
      <c r="A84" s="151" t="s">
        <v>122</v>
      </c>
      <c r="B84" s="151"/>
      <c r="C84" s="151" t="s">
        <v>123</v>
      </c>
      <c r="D84" s="152"/>
      <c r="E84" s="52">
        <f>'Pay App 18'!E84</f>
        <v>0</v>
      </c>
      <c r="F84" s="45"/>
      <c r="G84" s="65">
        <f>'Pay App 18'!G84+F84</f>
        <v>0</v>
      </c>
      <c r="H84" s="188">
        <f>'Pay App 18'!K84</f>
        <v>0</v>
      </c>
      <c r="I84" s="189"/>
      <c r="J84" s="55"/>
      <c r="K84" s="33">
        <f t="shared" si="1"/>
        <v>0</v>
      </c>
      <c r="L84" s="68">
        <f t="shared" si="0"/>
        <v>0</v>
      </c>
      <c r="M84" s="66">
        <f t="shared" si="2"/>
        <v>0</v>
      </c>
      <c r="N84" s="32">
        <f t="shared" si="3"/>
        <v>0</v>
      </c>
      <c r="O84" s="52">
        <f>'Pay App 18'!O84+'Pay App 18'!P84</f>
        <v>0</v>
      </c>
      <c r="P84" s="45"/>
      <c r="Q84" s="66">
        <f>'Pay App 18'!Q84+N84+P84</f>
        <v>0</v>
      </c>
    </row>
    <row r="85" spans="1:17" ht="21" customHeight="1" x14ac:dyDescent="0.2">
      <c r="A85" s="151" t="s">
        <v>124</v>
      </c>
      <c r="B85" s="151"/>
      <c r="C85" s="151" t="s">
        <v>125</v>
      </c>
      <c r="D85" s="152"/>
      <c r="E85" s="52">
        <f>'Pay App 18'!E85</f>
        <v>0</v>
      </c>
      <c r="F85" s="45"/>
      <c r="G85" s="65">
        <f>'Pay App 18'!G85+F85</f>
        <v>0</v>
      </c>
      <c r="H85" s="188">
        <f>'Pay App 18'!K85</f>
        <v>0</v>
      </c>
      <c r="I85" s="189"/>
      <c r="J85" s="55"/>
      <c r="K85" s="33">
        <f t="shared" si="1"/>
        <v>0</v>
      </c>
      <c r="L85" s="68">
        <f t="shared" si="0"/>
        <v>0</v>
      </c>
      <c r="M85" s="66">
        <f t="shared" si="2"/>
        <v>0</v>
      </c>
      <c r="N85" s="32">
        <f t="shared" si="3"/>
        <v>0</v>
      </c>
      <c r="O85" s="52">
        <f>'Pay App 18'!O85+'Pay App 18'!P85</f>
        <v>0</v>
      </c>
      <c r="P85" s="45"/>
      <c r="Q85" s="66">
        <f>'Pay App 18'!Q85+N85+P85</f>
        <v>0</v>
      </c>
    </row>
    <row r="86" spans="1:17" ht="21" customHeight="1" x14ac:dyDescent="0.2">
      <c r="A86" s="151" t="s">
        <v>126</v>
      </c>
      <c r="B86" s="151"/>
      <c r="C86" s="151" t="s">
        <v>127</v>
      </c>
      <c r="D86" s="152"/>
      <c r="E86" s="52">
        <f>'Pay App 18'!E86</f>
        <v>0</v>
      </c>
      <c r="F86" s="45"/>
      <c r="G86" s="65">
        <f>'Pay App 18'!G86+F86</f>
        <v>0</v>
      </c>
      <c r="H86" s="188">
        <f>'Pay App 18'!K86</f>
        <v>0</v>
      </c>
      <c r="I86" s="189"/>
      <c r="J86" s="55"/>
      <c r="K86" s="33">
        <f t="shared" si="1"/>
        <v>0</v>
      </c>
      <c r="L86" s="68">
        <f t="shared" si="0"/>
        <v>0</v>
      </c>
      <c r="M86" s="66">
        <f t="shared" si="2"/>
        <v>0</v>
      </c>
      <c r="N86" s="32">
        <f t="shared" si="3"/>
        <v>0</v>
      </c>
      <c r="O86" s="52">
        <f>'Pay App 18'!O86+'Pay App 18'!P86</f>
        <v>0</v>
      </c>
      <c r="P86" s="45"/>
      <c r="Q86" s="66">
        <f>'Pay App 18'!Q86+N86+P86</f>
        <v>0</v>
      </c>
    </row>
    <row r="87" spans="1:17" ht="21" customHeight="1" x14ac:dyDescent="0.2">
      <c r="A87" s="151" t="s">
        <v>128</v>
      </c>
      <c r="B87" s="151"/>
      <c r="C87" s="151" t="s">
        <v>129</v>
      </c>
      <c r="D87" s="152"/>
      <c r="E87" s="52">
        <f>'Pay App 18'!E87</f>
        <v>0</v>
      </c>
      <c r="F87" s="45"/>
      <c r="G87" s="65">
        <f>'Pay App 18'!G87+F87</f>
        <v>0</v>
      </c>
      <c r="H87" s="188">
        <f>'Pay App 18'!K87</f>
        <v>0</v>
      </c>
      <c r="I87" s="189"/>
      <c r="J87" s="55"/>
      <c r="K87" s="33">
        <f t="shared" si="1"/>
        <v>0</v>
      </c>
      <c r="L87" s="68">
        <f>IF(ISERROR(K87/G87),0,K87/G87)</f>
        <v>0</v>
      </c>
      <c r="M87" s="66">
        <f t="shared" si="2"/>
        <v>0</v>
      </c>
      <c r="N87" s="32">
        <f t="shared" si="3"/>
        <v>0</v>
      </c>
      <c r="O87" s="52">
        <f>'Pay App 18'!O87+'Pay App 18'!P87</f>
        <v>0</v>
      </c>
      <c r="P87" s="45"/>
      <c r="Q87" s="66">
        <f>'Pay App 18'!Q87+N87+P87</f>
        <v>0</v>
      </c>
    </row>
    <row r="88" spans="1:17" ht="21" customHeight="1" x14ac:dyDescent="0.2">
      <c r="A88" s="151" t="s">
        <v>130</v>
      </c>
      <c r="B88" s="151"/>
      <c r="C88" s="151" t="s">
        <v>131</v>
      </c>
      <c r="D88" s="152"/>
      <c r="E88" s="52">
        <f>'Pay App 18'!E88</f>
        <v>0</v>
      </c>
      <c r="F88" s="45"/>
      <c r="G88" s="65">
        <f>'Pay App 18'!G88+F88</f>
        <v>0</v>
      </c>
      <c r="H88" s="188">
        <f>'Pay App 18'!K88</f>
        <v>0</v>
      </c>
      <c r="I88" s="189"/>
      <c r="J88" s="55"/>
      <c r="K88" s="33">
        <f t="shared" si="1"/>
        <v>0</v>
      </c>
      <c r="L88" s="68">
        <f t="shared" si="0"/>
        <v>0</v>
      </c>
      <c r="M88" s="66">
        <f t="shared" si="2"/>
        <v>0</v>
      </c>
      <c r="N88" s="32">
        <f t="shared" si="3"/>
        <v>0</v>
      </c>
      <c r="O88" s="52">
        <f>'Pay App 18'!O88+'Pay App 18'!P88</f>
        <v>0</v>
      </c>
      <c r="P88" s="45"/>
      <c r="Q88" s="66">
        <f>'Pay App 18'!Q88+N88+P88</f>
        <v>0</v>
      </c>
    </row>
    <row r="89" spans="1:17" ht="21" customHeight="1" x14ac:dyDescent="0.2">
      <c r="A89" s="151" t="s">
        <v>132</v>
      </c>
      <c r="B89" s="151"/>
      <c r="C89" s="151" t="s">
        <v>133</v>
      </c>
      <c r="D89" s="152"/>
      <c r="E89" s="52">
        <f>'Pay App 18'!E89</f>
        <v>0</v>
      </c>
      <c r="F89" s="45"/>
      <c r="G89" s="65">
        <f>'Pay App 18'!G89+F89</f>
        <v>0</v>
      </c>
      <c r="H89" s="188">
        <f>'Pay App 18'!K89</f>
        <v>0</v>
      </c>
      <c r="I89" s="189"/>
      <c r="J89" s="55"/>
      <c r="K89" s="33">
        <f t="shared" si="1"/>
        <v>0</v>
      </c>
      <c r="L89" s="68">
        <f>IF(ISERROR(K89/G89),0,K89/G89)</f>
        <v>0</v>
      </c>
      <c r="M89" s="66">
        <f t="shared" si="2"/>
        <v>0</v>
      </c>
      <c r="N89" s="32">
        <f t="shared" si="3"/>
        <v>0</v>
      </c>
      <c r="O89" s="52">
        <f>'Pay App 18'!O89+'Pay App 18'!P89</f>
        <v>0</v>
      </c>
      <c r="P89" s="45"/>
      <c r="Q89" s="66">
        <f>'Pay App 18'!Q89+N89+P89</f>
        <v>0</v>
      </c>
    </row>
    <row r="90" spans="1:17" ht="21" customHeight="1" x14ac:dyDescent="0.2">
      <c r="A90" s="153" t="s">
        <v>134</v>
      </c>
      <c r="B90" s="153"/>
      <c r="C90" s="158" t="s">
        <v>135</v>
      </c>
      <c r="D90" s="159"/>
      <c r="E90" s="52">
        <f>'Pay App 18'!E90</f>
        <v>0</v>
      </c>
      <c r="F90" s="45"/>
      <c r="G90" s="65">
        <f>'Pay App 18'!G90+F90</f>
        <v>0</v>
      </c>
      <c r="H90" s="188">
        <f>'Pay App 18'!K90</f>
        <v>0</v>
      </c>
      <c r="I90" s="189"/>
      <c r="J90" s="55"/>
      <c r="K90" s="33">
        <f t="shared" si="1"/>
        <v>0</v>
      </c>
      <c r="L90" s="68">
        <f t="shared" si="0"/>
        <v>0</v>
      </c>
      <c r="M90" s="66">
        <f t="shared" si="2"/>
        <v>0</v>
      </c>
      <c r="N90" s="32">
        <f t="shared" si="3"/>
        <v>0</v>
      </c>
      <c r="O90" s="52">
        <f>'Pay App 18'!O90+'Pay App 18'!P90</f>
        <v>0</v>
      </c>
      <c r="P90" s="45"/>
      <c r="Q90" s="66">
        <f>'Pay App 18'!Q90+N90+P90</f>
        <v>0</v>
      </c>
    </row>
    <row r="91" spans="1:17" ht="21" customHeight="1" x14ac:dyDescent="0.2">
      <c r="A91" s="151" t="s">
        <v>136</v>
      </c>
      <c r="B91" s="151"/>
      <c r="C91" s="151" t="s">
        <v>137</v>
      </c>
      <c r="D91" s="152"/>
      <c r="E91" s="52">
        <f>'Pay App 18'!E91</f>
        <v>0</v>
      </c>
      <c r="F91" s="45"/>
      <c r="G91" s="65">
        <f>'Pay App 18'!G91+F91</f>
        <v>0</v>
      </c>
      <c r="H91" s="188">
        <f>'Pay App 18'!K91</f>
        <v>0</v>
      </c>
      <c r="I91" s="189"/>
      <c r="J91" s="55"/>
      <c r="K91" s="33">
        <f t="shared" si="1"/>
        <v>0</v>
      </c>
      <c r="L91" s="68">
        <f t="shared" si="0"/>
        <v>0</v>
      </c>
      <c r="M91" s="66">
        <f t="shared" si="2"/>
        <v>0</v>
      </c>
      <c r="N91" s="32">
        <f t="shared" si="3"/>
        <v>0</v>
      </c>
      <c r="O91" s="52">
        <f>'Pay App 18'!O91+'Pay App 18'!P91</f>
        <v>0</v>
      </c>
      <c r="P91" s="45"/>
      <c r="Q91" s="66">
        <f>'Pay App 18'!Q91+N91+P91</f>
        <v>0</v>
      </c>
    </row>
    <row r="92" spans="1:17" ht="21" customHeight="1" x14ac:dyDescent="0.2">
      <c r="A92" s="151" t="s">
        <v>138</v>
      </c>
      <c r="B92" s="151"/>
      <c r="C92" s="151" t="s">
        <v>139</v>
      </c>
      <c r="D92" s="152"/>
      <c r="E92" s="52">
        <f>'Pay App 18'!E92</f>
        <v>0</v>
      </c>
      <c r="F92" s="45"/>
      <c r="G92" s="65">
        <f>'Pay App 18'!G92+F92</f>
        <v>0</v>
      </c>
      <c r="H92" s="188">
        <f>'Pay App 18'!K92</f>
        <v>0</v>
      </c>
      <c r="I92" s="189"/>
      <c r="J92" s="55"/>
      <c r="K92" s="33">
        <f t="shared" si="1"/>
        <v>0</v>
      </c>
      <c r="L92" s="68">
        <f t="shared" si="0"/>
        <v>0</v>
      </c>
      <c r="M92" s="66">
        <f t="shared" si="2"/>
        <v>0</v>
      </c>
      <c r="N92" s="32">
        <f t="shared" si="3"/>
        <v>0</v>
      </c>
      <c r="O92" s="52">
        <f>'Pay App 18'!O92+'Pay App 18'!P92</f>
        <v>0</v>
      </c>
      <c r="P92" s="45"/>
      <c r="Q92" s="66">
        <f>'Pay App 18'!Q92+N92+P92</f>
        <v>0</v>
      </c>
    </row>
    <row r="93" spans="1:17" ht="21" customHeight="1" x14ac:dyDescent="0.2">
      <c r="A93" s="151" t="s">
        <v>140</v>
      </c>
      <c r="B93" s="151"/>
      <c r="C93" s="151" t="s">
        <v>141</v>
      </c>
      <c r="D93" s="152"/>
      <c r="E93" s="52">
        <f>'Pay App 18'!E93</f>
        <v>0</v>
      </c>
      <c r="F93" s="45"/>
      <c r="G93" s="65">
        <f>'Pay App 18'!G93+F93</f>
        <v>0</v>
      </c>
      <c r="H93" s="188">
        <f>'Pay App 18'!K93</f>
        <v>0</v>
      </c>
      <c r="I93" s="189"/>
      <c r="J93" s="55"/>
      <c r="K93" s="33">
        <f t="shared" si="1"/>
        <v>0</v>
      </c>
      <c r="L93" s="68">
        <f t="shared" si="0"/>
        <v>0</v>
      </c>
      <c r="M93" s="66">
        <f t="shared" si="2"/>
        <v>0</v>
      </c>
      <c r="N93" s="32">
        <f t="shared" si="3"/>
        <v>0</v>
      </c>
      <c r="O93" s="52">
        <f>'Pay App 18'!O93+'Pay App 18'!P93</f>
        <v>0</v>
      </c>
      <c r="P93" s="45"/>
      <c r="Q93" s="66">
        <f>'Pay App 18'!Q93+N93+P93</f>
        <v>0</v>
      </c>
    </row>
    <row r="94" spans="1:17" ht="21" customHeight="1" x14ac:dyDescent="0.2">
      <c r="A94" s="151" t="s">
        <v>142</v>
      </c>
      <c r="B94" s="151"/>
      <c r="C94" s="151" t="s">
        <v>143</v>
      </c>
      <c r="D94" s="152"/>
      <c r="E94" s="52">
        <f>'Pay App 18'!E94</f>
        <v>0</v>
      </c>
      <c r="F94" s="45"/>
      <c r="G94" s="65">
        <f>'Pay App 18'!G94+F94</f>
        <v>0</v>
      </c>
      <c r="H94" s="188">
        <f>'Pay App 18'!K94</f>
        <v>0</v>
      </c>
      <c r="I94" s="189"/>
      <c r="J94" s="55"/>
      <c r="K94" s="33">
        <f t="shared" si="1"/>
        <v>0</v>
      </c>
      <c r="L94" s="68">
        <f t="shared" si="0"/>
        <v>0</v>
      </c>
      <c r="M94" s="66">
        <f t="shared" si="2"/>
        <v>0</v>
      </c>
      <c r="N94" s="32">
        <f t="shared" si="3"/>
        <v>0</v>
      </c>
      <c r="O94" s="52">
        <f>'Pay App 18'!O94+'Pay App 18'!P94</f>
        <v>0</v>
      </c>
      <c r="P94" s="45"/>
      <c r="Q94" s="66">
        <f>'Pay App 18'!Q94+N94+P94</f>
        <v>0</v>
      </c>
    </row>
    <row r="95" spans="1:17" ht="21" customHeight="1" x14ac:dyDescent="0.2">
      <c r="A95" s="151" t="s">
        <v>144</v>
      </c>
      <c r="B95" s="151"/>
      <c r="C95" s="151" t="s">
        <v>145</v>
      </c>
      <c r="D95" s="152"/>
      <c r="E95" s="52">
        <f>'Pay App 18'!E95</f>
        <v>0</v>
      </c>
      <c r="F95" s="45"/>
      <c r="G95" s="65">
        <f>'Pay App 18'!G95+F95</f>
        <v>0</v>
      </c>
      <c r="H95" s="188">
        <f>'Pay App 18'!K95</f>
        <v>0</v>
      </c>
      <c r="I95" s="189"/>
      <c r="J95" s="55"/>
      <c r="K95" s="33">
        <f t="shared" si="1"/>
        <v>0</v>
      </c>
      <c r="L95" s="68">
        <f t="shared" si="0"/>
        <v>0</v>
      </c>
      <c r="M95" s="66">
        <f t="shared" si="2"/>
        <v>0</v>
      </c>
      <c r="N95" s="32">
        <f t="shared" si="3"/>
        <v>0</v>
      </c>
      <c r="O95" s="52">
        <f>'Pay App 18'!O95+'Pay App 18'!P95</f>
        <v>0</v>
      </c>
      <c r="P95" s="45"/>
      <c r="Q95" s="66">
        <f>'Pay App 18'!Q95+N95+P95</f>
        <v>0</v>
      </c>
    </row>
    <row r="96" spans="1:17" ht="21" customHeight="1" x14ac:dyDescent="0.2">
      <c r="A96" s="151" t="s">
        <v>146</v>
      </c>
      <c r="B96" s="151"/>
      <c r="C96" s="151" t="s">
        <v>147</v>
      </c>
      <c r="D96" s="152"/>
      <c r="E96" s="52">
        <f>'Pay App 18'!E96</f>
        <v>0</v>
      </c>
      <c r="F96" s="45"/>
      <c r="G96" s="65">
        <f>'Pay App 18'!G96+F96</f>
        <v>0</v>
      </c>
      <c r="H96" s="188">
        <f>'Pay App 18'!K96</f>
        <v>0</v>
      </c>
      <c r="I96" s="189"/>
      <c r="J96" s="55"/>
      <c r="K96" s="33">
        <f t="shared" si="1"/>
        <v>0</v>
      </c>
      <c r="L96" s="68">
        <f t="shared" si="0"/>
        <v>0</v>
      </c>
      <c r="M96" s="66">
        <f t="shared" si="2"/>
        <v>0</v>
      </c>
      <c r="N96" s="32">
        <f t="shared" si="3"/>
        <v>0</v>
      </c>
      <c r="O96" s="52">
        <f>'Pay App 18'!O96+'Pay App 18'!P96</f>
        <v>0</v>
      </c>
      <c r="P96" s="45"/>
      <c r="Q96" s="66">
        <f>'Pay App 18'!Q96+N96+P96</f>
        <v>0</v>
      </c>
    </row>
    <row r="97" spans="1:17" ht="21" customHeight="1" x14ac:dyDescent="0.2">
      <c r="A97" s="151" t="s">
        <v>148</v>
      </c>
      <c r="B97" s="151"/>
      <c r="C97" s="151" t="s">
        <v>149</v>
      </c>
      <c r="D97" s="152"/>
      <c r="E97" s="52">
        <f>'Pay App 18'!E97</f>
        <v>0</v>
      </c>
      <c r="F97" s="45"/>
      <c r="G97" s="65">
        <f>'Pay App 18'!G97+F97</f>
        <v>0</v>
      </c>
      <c r="H97" s="188">
        <f>'Pay App 18'!K97</f>
        <v>0</v>
      </c>
      <c r="I97" s="189"/>
      <c r="J97" s="55"/>
      <c r="K97" s="33">
        <f t="shared" si="1"/>
        <v>0</v>
      </c>
      <c r="L97" s="68">
        <f t="shared" si="0"/>
        <v>0</v>
      </c>
      <c r="M97" s="66">
        <f t="shared" si="2"/>
        <v>0</v>
      </c>
      <c r="N97" s="32">
        <f t="shared" si="3"/>
        <v>0</v>
      </c>
      <c r="O97" s="52">
        <f>'Pay App 18'!O97+'Pay App 18'!P97</f>
        <v>0</v>
      </c>
      <c r="P97" s="45"/>
      <c r="Q97" s="66">
        <f>'Pay App 18'!Q97+N97+P97</f>
        <v>0</v>
      </c>
    </row>
    <row r="98" spans="1:17" ht="21" customHeight="1" x14ac:dyDescent="0.2">
      <c r="A98" s="151" t="s">
        <v>150</v>
      </c>
      <c r="B98" s="151"/>
      <c r="C98" s="151" t="s">
        <v>151</v>
      </c>
      <c r="D98" s="152"/>
      <c r="E98" s="52">
        <f>'Pay App 18'!E98</f>
        <v>0</v>
      </c>
      <c r="F98" s="45"/>
      <c r="G98" s="65">
        <f>'Pay App 18'!G98+F98</f>
        <v>0</v>
      </c>
      <c r="H98" s="188">
        <f>'Pay App 18'!K98</f>
        <v>0</v>
      </c>
      <c r="I98" s="189"/>
      <c r="J98" s="55"/>
      <c r="K98" s="33">
        <f t="shared" si="1"/>
        <v>0</v>
      </c>
      <c r="L98" s="68">
        <f t="shared" si="0"/>
        <v>0</v>
      </c>
      <c r="M98" s="66">
        <f t="shared" si="2"/>
        <v>0</v>
      </c>
      <c r="N98" s="32">
        <f t="shared" si="3"/>
        <v>0</v>
      </c>
      <c r="O98" s="52">
        <f>'Pay App 18'!O98+'Pay App 18'!P98</f>
        <v>0</v>
      </c>
      <c r="P98" s="45"/>
      <c r="Q98" s="66">
        <f>'Pay App 18'!Q98+N98+P98</f>
        <v>0</v>
      </c>
    </row>
    <row r="99" spans="1:17" ht="21" customHeight="1" x14ac:dyDescent="0.2">
      <c r="A99" s="151" t="s">
        <v>152</v>
      </c>
      <c r="B99" s="151"/>
      <c r="C99" s="151" t="s">
        <v>153</v>
      </c>
      <c r="D99" s="152"/>
      <c r="E99" s="52">
        <f>'Pay App 18'!E99</f>
        <v>0</v>
      </c>
      <c r="F99" s="45"/>
      <c r="G99" s="65">
        <f>'Pay App 18'!G99+F99</f>
        <v>0</v>
      </c>
      <c r="H99" s="188">
        <f>'Pay App 18'!K99</f>
        <v>0</v>
      </c>
      <c r="I99" s="189"/>
      <c r="J99" s="55"/>
      <c r="K99" s="33">
        <f t="shared" si="1"/>
        <v>0</v>
      </c>
      <c r="L99" s="68">
        <f t="shared" si="0"/>
        <v>0</v>
      </c>
      <c r="M99" s="66">
        <f t="shared" si="2"/>
        <v>0</v>
      </c>
      <c r="N99" s="32">
        <f t="shared" si="3"/>
        <v>0</v>
      </c>
      <c r="O99" s="52">
        <f>'Pay App 18'!O99+'Pay App 18'!P99</f>
        <v>0</v>
      </c>
      <c r="P99" s="45"/>
      <c r="Q99" s="66">
        <f>'Pay App 18'!Q99+N99+P99</f>
        <v>0</v>
      </c>
    </row>
    <row r="100" spans="1:17" ht="21" customHeight="1" x14ac:dyDescent="0.2">
      <c r="A100" s="151" t="s">
        <v>154</v>
      </c>
      <c r="B100" s="151"/>
      <c r="C100" s="151" t="s">
        <v>155</v>
      </c>
      <c r="D100" s="152"/>
      <c r="E100" s="52">
        <f>'Pay App 18'!E100</f>
        <v>0</v>
      </c>
      <c r="F100" s="45"/>
      <c r="G100" s="65">
        <f>'Pay App 18'!G100+F100</f>
        <v>0</v>
      </c>
      <c r="H100" s="188">
        <f>'Pay App 18'!K100</f>
        <v>0</v>
      </c>
      <c r="I100" s="189"/>
      <c r="J100" s="55"/>
      <c r="K100" s="33">
        <f t="shared" si="1"/>
        <v>0</v>
      </c>
      <c r="L100" s="68">
        <f t="shared" si="0"/>
        <v>0</v>
      </c>
      <c r="M100" s="66">
        <f t="shared" si="2"/>
        <v>0</v>
      </c>
      <c r="N100" s="32">
        <f t="shared" si="3"/>
        <v>0</v>
      </c>
      <c r="O100" s="52">
        <f>'Pay App 18'!O100+'Pay App 18'!P100</f>
        <v>0</v>
      </c>
      <c r="P100" s="45"/>
      <c r="Q100" s="66">
        <f>'Pay App 18'!Q100+N100+P100</f>
        <v>0</v>
      </c>
    </row>
    <row r="101" spans="1:17" ht="21" customHeight="1" x14ac:dyDescent="0.2">
      <c r="A101" s="151" t="s">
        <v>156</v>
      </c>
      <c r="B101" s="151"/>
      <c r="C101" s="151" t="s">
        <v>157</v>
      </c>
      <c r="D101" s="152"/>
      <c r="E101" s="52">
        <f>'Pay App 18'!E101</f>
        <v>0</v>
      </c>
      <c r="F101" s="45"/>
      <c r="G101" s="65">
        <f>'Pay App 18'!G101+F101</f>
        <v>0</v>
      </c>
      <c r="H101" s="188">
        <f>'Pay App 18'!K101</f>
        <v>0</v>
      </c>
      <c r="I101" s="189"/>
      <c r="J101" s="55"/>
      <c r="K101" s="33">
        <f t="shared" si="1"/>
        <v>0</v>
      </c>
      <c r="L101" s="68">
        <f t="shared" si="0"/>
        <v>0</v>
      </c>
      <c r="M101" s="66">
        <f t="shared" si="2"/>
        <v>0</v>
      </c>
      <c r="N101" s="32">
        <f t="shared" si="3"/>
        <v>0</v>
      </c>
      <c r="O101" s="52">
        <f>'Pay App 18'!O101+'Pay App 18'!P101</f>
        <v>0</v>
      </c>
      <c r="P101" s="45"/>
      <c r="Q101" s="66">
        <f>'Pay App 18'!Q101+N101+P101</f>
        <v>0</v>
      </c>
    </row>
    <row r="102" spans="1:17" ht="21" customHeight="1" x14ac:dyDescent="0.2">
      <c r="A102" s="151" t="s">
        <v>158</v>
      </c>
      <c r="B102" s="151"/>
      <c r="C102" s="151" t="s">
        <v>159</v>
      </c>
      <c r="D102" s="152"/>
      <c r="E102" s="52">
        <f>'Pay App 18'!E102</f>
        <v>0</v>
      </c>
      <c r="F102" s="45"/>
      <c r="G102" s="65">
        <f>'Pay App 18'!G102+F102</f>
        <v>0</v>
      </c>
      <c r="H102" s="188">
        <f>'Pay App 18'!K102</f>
        <v>0</v>
      </c>
      <c r="I102" s="189"/>
      <c r="J102" s="55"/>
      <c r="K102" s="33">
        <f t="shared" si="1"/>
        <v>0</v>
      </c>
      <c r="L102" s="68">
        <f t="shared" si="0"/>
        <v>0</v>
      </c>
      <c r="M102" s="66">
        <f t="shared" si="2"/>
        <v>0</v>
      </c>
      <c r="N102" s="32">
        <f t="shared" si="3"/>
        <v>0</v>
      </c>
      <c r="O102" s="52">
        <f>'Pay App 18'!O102+'Pay App 18'!P102</f>
        <v>0</v>
      </c>
      <c r="P102" s="45"/>
      <c r="Q102" s="66">
        <f>'Pay App 18'!Q102+N102+P102</f>
        <v>0</v>
      </c>
    </row>
    <row r="103" spans="1:17" ht="21" customHeight="1" x14ac:dyDescent="0.2">
      <c r="A103" s="151" t="s">
        <v>160</v>
      </c>
      <c r="B103" s="151"/>
      <c r="C103" s="151" t="s">
        <v>161</v>
      </c>
      <c r="D103" s="152"/>
      <c r="E103" s="52">
        <f>'Pay App 18'!E103</f>
        <v>0</v>
      </c>
      <c r="F103" s="45"/>
      <c r="G103" s="65">
        <f>'Pay App 18'!G103+F103</f>
        <v>0</v>
      </c>
      <c r="H103" s="188">
        <f>'Pay App 18'!K103</f>
        <v>0</v>
      </c>
      <c r="I103" s="189"/>
      <c r="J103" s="55"/>
      <c r="K103" s="33">
        <f t="shared" si="1"/>
        <v>0</v>
      </c>
      <c r="L103" s="68">
        <f t="shared" si="0"/>
        <v>0</v>
      </c>
      <c r="M103" s="66">
        <f t="shared" si="2"/>
        <v>0</v>
      </c>
      <c r="N103" s="32">
        <f t="shared" si="3"/>
        <v>0</v>
      </c>
      <c r="O103" s="52">
        <f>'Pay App 18'!O103+'Pay App 18'!P103</f>
        <v>0</v>
      </c>
      <c r="P103" s="45"/>
      <c r="Q103" s="66">
        <f>'Pay App 18'!Q103+N103+P103</f>
        <v>0</v>
      </c>
    </row>
    <row r="104" spans="1:17" ht="21" customHeight="1" x14ac:dyDescent="0.2">
      <c r="A104" s="151" t="s">
        <v>162</v>
      </c>
      <c r="B104" s="151"/>
      <c r="C104" s="151" t="s">
        <v>163</v>
      </c>
      <c r="D104" s="152"/>
      <c r="E104" s="52">
        <f>'Pay App 18'!E104</f>
        <v>0</v>
      </c>
      <c r="F104" s="45"/>
      <c r="G104" s="65">
        <f>'Pay App 18'!G104+F104</f>
        <v>0</v>
      </c>
      <c r="H104" s="188">
        <f>'Pay App 18'!K104</f>
        <v>0</v>
      </c>
      <c r="I104" s="189"/>
      <c r="J104" s="55"/>
      <c r="K104" s="33">
        <f t="shared" si="1"/>
        <v>0</v>
      </c>
      <c r="L104" s="68">
        <f t="shared" si="0"/>
        <v>0</v>
      </c>
      <c r="M104" s="66">
        <f t="shared" si="2"/>
        <v>0</v>
      </c>
      <c r="N104" s="32">
        <f t="shared" si="3"/>
        <v>0</v>
      </c>
      <c r="O104" s="52">
        <f>'Pay App 18'!O104+'Pay App 18'!P104</f>
        <v>0</v>
      </c>
      <c r="P104" s="45"/>
      <c r="Q104" s="66">
        <f>'Pay App 18'!Q104+N104+P104</f>
        <v>0</v>
      </c>
    </row>
    <row r="105" spans="1:17" ht="21" customHeight="1" x14ac:dyDescent="0.2">
      <c r="A105" s="151" t="s">
        <v>164</v>
      </c>
      <c r="B105" s="151"/>
      <c r="C105" s="151" t="s">
        <v>165</v>
      </c>
      <c r="D105" s="152"/>
      <c r="E105" s="52">
        <f>'Pay App 18'!E105</f>
        <v>0</v>
      </c>
      <c r="F105" s="45"/>
      <c r="G105" s="65">
        <f>'Pay App 18'!G105+F105</f>
        <v>0</v>
      </c>
      <c r="H105" s="188">
        <f>'Pay App 18'!K105</f>
        <v>0</v>
      </c>
      <c r="I105" s="189"/>
      <c r="J105" s="55"/>
      <c r="K105" s="33">
        <f t="shared" si="1"/>
        <v>0</v>
      </c>
      <c r="L105" s="68">
        <f t="shared" si="0"/>
        <v>0</v>
      </c>
      <c r="M105" s="66">
        <f t="shared" si="2"/>
        <v>0</v>
      </c>
      <c r="N105" s="32">
        <f t="shared" si="3"/>
        <v>0</v>
      </c>
      <c r="O105" s="52">
        <f>'Pay App 18'!O105+'Pay App 18'!P105</f>
        <v>0</v>
      </c>
      <c r="P105" s="45"/>
      <c r="Q105" s="66">
        <f>'Pay App 18'!Q105+N105+P105</f>
        <v>0</v>
      </c>
    </row>
    <row r="106" spans="1:17" ht="21" customHeight="1" x14ac:dyDescent="0.2">
      <c r="A106" s="151" t="s">
        <v>166</v>
      </c>
      <c r="B106" s="151"/>
      <c r="C106" s="151" t="s">
        <v>167</v>
      </c>
      <c r="D106" s="152"/>
      <c r="E106" s="52">
        <f>'Pay App 18'!E106</f>
        <v>0</v>
      </c>
      <c r="F106" s="45"/>
      <c r="G106" s="65">
        <f>'Pay App 18'!G106+F106</f>
        <v>0</v>
      </c>
      <c r="H106" s="188">
        <f>'Pay App 18'!K106</f>
        <v>0</v>
      </c>
      <c r="I106" s="189"/>
      <c r="J106" s="55"/>
      <c r="K106" s="33">
        <f t="shared" si="1"/>
        <v>0</v>
      </c>
      <c r="L106" s="68">
        <f t="shared" si="0"/>
        <v>0</v>
      </c>
      <c r="M106" s="66">
        <f t="shared" si="2"/>
        <v>0</v>
      </c>
      <c r="N106" s="32">
        <f t="shared" si="3"/>
        <v>0</v>
      </c>
      <c r="O106" s="52">
        <f>'Pay App 18'!O106+'Pay App 18'!P106</f>
        <v>0</v>
      </c>
      <c r="P106" s="45"/>
      <c r="Q106" s="66">
        <f>'Pay App 18'!Q106+N106+P106</f>
        <v>0</v>
      </c>
    </row>
    <row r="107" spans="1:17" ht="21" customHeight="1" x14ac:dyDescent="0.2">
      <c r="A107" s="151" t="s">
        <v>168</v>
      </c>
      <c r="B107" s="151"/>
      <c r="C107" s="151" t="s">
        <v>169</v>
      </c>
      <c r="D107" s="152"/>
      <c r="E107" s="52">
        <f>'Pay App 18'!E107</f>
        <v>0</v>
      </c>
      <c r="F107" s="45"/>
      <c r="G107" s="65">
        <f>'Pay App 18'!G107+F107</f>
        <v>0</v>
      </c>
      <c r="H107" s="188">
        <f>'Pay App 18'!K107</f>
        <v>0</v>
      </c>
      <c r="I107" s="189"/>
      <c r="J107" s="55"/>
      <c r="K107" s="33">
        <f t="shared" si="1"/>
        <v>0</v>
      </c>
      <c r="L107" s="68">
        <f t="shared" si="0"/>
        <v>0</v>
      </c>
      <c r="M107" s="66">
        <f t="shared" si="2"/>
        <v>0</v>
      </c>
      <c r="N107" s="32">
        <f t="shared" si="3"/>
        <v>0</v>
      </c>
      <c r="O107" s="52">
        <f>'Pay App 18'!O107+'Pay App 18'!P107</f>
        <v>0</v>
      </c>
      <c r="P107" s="45"/>
      <c r="Q107" s="66">
        <f>'Pay App 18'!Q107+N107+P107</f>
        <v>0</v>
      </c>
    </row>
    <row r="108" spans="1:17" ht="21" customHeight="1" x14ac:dyDescent="0.2">
      <c r="A108" s="151" t="s">
        <v>170</v>
      </c>
      <c r="B108" s="151"/>
      <c r="C108" s="151" t="s">
        <v>171</v>
      </c>
      <c r="D108" s="152"/>
      <c r="E108" s="52">
        <f>'Pay App 18'!E108</f>
        <v>0</v>
      </c>
      <c r="F108" s="45"/>
      <c r="G108" s="65">
        <f>'Pay App 18'!G108+F108</f>
        <v>0</v>
      </c>
      <c r="H108" s="188">
        <f>'Pay App 18'!K108</f>
        <v>0</v>
      </c>
      <c r="I108" s="189"/>
      <c r="J108" s="55"/>
      <c r="K108" s="33">
        <f t="shared" si="1"/>
        <v>0</v>
      </c>
      <c r="L108" s="68">
        <f t="shared" si="0"/>
        <v>0</v>
      </c>
      <c r="M108" s="66">
        <f t="shared" si="2"/>
        <v>0</v>
      </c>
      <c r="N108" s="32">
        <f t="shared" si="3"/>
        <v>0</v>
      </c>
      <c r="O108" s="52">
        <f>'Pay App 18'!O108+'Pay App 18'!P108</f>
        <v>0</v>
      </c>
      <c r="P108" s="45"/>
      <c r="Q108" s="66">
        <f>'Pay App 18'!Q108+N108+P108</f>
        <v>0</v>
      </c>
    </row>
    <row r="109" spans="1:17" ht="21" customHeight="1" x14ac:dyDescent="0.2">
      <c r="A109" s="151" t="s">
        <v>172</v>
      </c>
      <c r="B109" s="151"/>
      <c r="C109" s="151" t="s">
        <v>173</v>
      </c>
      <c r="D109" s="152"/>
      <c r="E109" s="52">
        <f>'Pay App 18'!E109</f>
        <v>0</v>
      </c>
      <c r="F109" s="45"/>
      <c r="G109" s="65">
        <f>'Pay App 18'!G109+F109</f>
        <v>0</v>
      </c>
      <c r="H109" s="188">
        <f>'Pay App 18'!K109</f>
        <v>0</v>
      </c>
      <c r="I109" s="189"/>
      <c r="J109" s="55"/>
      <c r="K109" s="33">
        <f t="shared" si="1"/>
        <v>0</v>
      </c>
      <c r="L109" s="68">
        <f t="shared" si="0"/>
        <v>0</v>
      </c>
      <c r="M109" s="66">
        <f t="shared" si="2"/>
        <v>0</v>
      </c>
      <c r="N109" s="32">
        <f t="shared" si="3"/>
        <v>0</v>
      </c>
      <c r="O109" s="52">
        <f>'Pay App 18'!O109+'Pay App 18'!P109</f>
        <v>0</v>
      </c>
      <c r="P109" s="45"/>
      <c r="Q109" s="66">
        <f>'Pay App 18'!Q109+N109+P109</f>
        <v>0</v>
      </c>
    </row>
    <row r="110" spans="1:17" ht="21" customHeight="1" x14ac:dyDescent="0.2">
      <c r="A110" s="151" t="s">
        <v>174</v>
      </c>
      <c r="B110" s="151"/>
      <c r="C110" s="151" t="s">
        <v>175</v>
      </c>
      <c r="D110" s="152"/>
      <c r="E110" s="52">
        <f>'Pay App 18'!E110</f>
        <v>0</v>
      </c>
      <c r="F110" s="45"/>
      <c r="G110" s="65">
        <f>'Pay App 18'!G110+F110</f>
        <v>0</v>
      </c>
      <c r="H110" s="188">
        <f>'Pay App 18'!K110</f>
        <v>0</v>
      </c>
      <c r="I110" s="189"/>
      <c r="J110" s="55"/>
      <c r="K110" s="33">
        <f t="shared" si="1"/>
        <v>0</v>
      </c>
      <c r="L110" s="68">
        <f t="shared" si="0"/>
        <v>0</v>
      </c>
      <c r="M110" s="66">
        <f t="shared" si="2"/>
        <v>0</v>
      </c>
      <c r="N110" s="32">
        <f t="shared" si="3"/>
        <v>0</v>
      </c>
      <c r="O110" s="52">
        <f>'Pay App 18'!O110+'Pay App 18'!P110</f>
        <v>0</v>
      </c>
      <c r="P110" s="45"/>
      <c r="Q110" s="66">
        <f>'Pay App 18'!Q110+N110+P110</f>
        <v>0</v>
      </c>
    </row>
    <row r="111" spans="1:17" ht="21" customHeight="1" x14ac:dyDescent="0.2">
      <c r="A111" s="151" t="s">
        <v>176</v>
      </c>
      <c r="B111" s="151"/>
      <c r="C111" s="151" t="s">
        <v>177</v>
      </c>
      <c r="D111" s="152"/>
      <c r="E111" s="52">
        <f>'Pay App 18'!E111</f>
        <v>0</v>
      </c>
      <c r="F111" s="45"/>
      <c r="G111" s="65">
        <f>'Pay App 18'!G111+F111</f>
        <v>0</v>
      </c>
      <c r="H111" s="188">
        <f>'Pay App 18'!K111</f>
        <v>0</v>
      </c>
      <c r="I111" s="189"/>
      <c r="J111" s="55"/>
      <c r="K111" s="33">
        <f t="shared" si="1"/>
        <v>0</v>
      </c>
      <c r="L111" s="68">
        <f t="shared" si="0"/>
        <v>0</v>
      </c>
      <c r="M111" s="66">
        <f t="shared" si="2"/>
        <v>0</v>
      </c>
      <c r="N111" s="32">
        <f t="shared" si="3"/>
        <v>0</v>
      </c>
      <c r="O111" s="52">
        <f>'Pay App 18'!O111+'Pay App 18'!P111</f>
        <v>0</v>
      </c>
      <c r="P111" s="45"/>
      <c r="Q111" s="66">
        <f>'Pay App 18'!Q111+N111+P111</f>
        <v>0</v>
      </c>
    </row>
    <row r="112" spans="1:17" ht="21" customHeight="1" x14ac:dyDescent="0.2">
      <c r="A112" s="151" t="s">
        <v>178</v>
      </c>
      <c r="B112" s="151"/>
      <c r="C112" s="151" t="s">
        <v>179</v>
      </c>
      <c r="D112" s="152"/>
      <c r="E112" s="52">
        <f>'Pay App 18'!E112</f>
        <v>0</v>
      </c>
      <c r="F112" s="45"/>
      <c r="G112" s="65">
        <f>'Pay App 18'!G112+F112</f>
        <v>0</v>
      </c>
      <c r="H112" s="188">
        <f>'Pay App 18'!K112</f>
        <v>0</v>
      </c>
      <c r="I112" s="189"/>
      <c r="J112" s="55"/>
      <c r="K112" s="33">
        <f t="shared" si="1"/>
        <v>0</v>
      </c>
      <c r="L112" s="68">
        <f t="shared" si="0"/>
        <v>0</v>
      </c>
      <c r="M112" s="66">
        <f t="shared" si="2"/>
        <v>0</v>
      </c>
      <c r="N112" s="32">
        <f t="shared" si="3"/>
        <v>0</v>
      </c>
      <c r="O112" s="52">
        <f>'Pay App 18'!O112+'Pay App 18'!P112</f>
        <v>0</v>
      </c>
      <c r="P112" s="45"/>
      <c r="Q112" s="66">
        <f>'Pay App 18'!Q112+N112+P112</f>
        <v>0</v>
      </c>
    </row>
    <row r="113" spans="1:17" ht="21" customHeight="1" x14ac:dyDescent="0.2">
      <c r="A113" s="151" t="s">
        <v>180</v>
      </c>
      <c r="B113" s="151"/>
      <c r="C113" s="151" t="s">
        <v>181</v>
      </c>
      <c r="D113" s="152"/>
      <c r="E113" s="52">
        <f>'Pay App 18'!E113</f>
        <v>0</v>
      </c>
      <c r="F113" s="45"/>
      <c r="G113" s="65">
        <f>'Pay App 18'!G113+F113</f>
        <v>0</v>
      </c>
      <c r="H113" s="188">
        <f>'Pay App 18'!K113</f>
        <v>0</v>
      </c>
      <c r="I113" s="189"/>
      <c r="J113" s="55"/>
      <c r="K113" s="33">
        <f t="shared" si="1"/>
        <v>0</v>
      </c>
      <c r="L113" s="68">
        <f t="shared" si="0"/>
        <v>0</v>
      </c>
      <c r="M113" s="66">
        <f t="shared" si="2"/>
        <v>0</v>
      </c>
      <c r="N113" s="32">
        <f t="shared" si="3"/>
        <v>0</v>
      </c>
      <c r="O113" s="52">
        <f>'Pay App 18'!O113+'Pay App 18'!P113</f>
        <v>0</v>
      </c>
      <c r="P113" s="45"/>
      <c r="Q113" s="66">
        <f>'Pay App 18'!Q113+N113+P113</f>
        <v>0</v>
      </c>
    </row>
    <row r="114" spans="1:17" ht="21" customHeight="1" x14ac:dyDescent="0.2">
      <c r="A114" s="153" t="s">
        <v>182</v>
      </c>
      <c r="B114" s="153"/>
      <c r="C114" s="153" t="s">
        <v>183</v>
      </c>
      <c r="D114" s="154"/>
      <c r="E114" s="52">
        <f>'Pay App 18'!E114</f>
        <v>0</v>
      </c>
      <c r="F114" s="45"/>
      <c r="G114" s="65">
        <f>'Pay App 18'!G114+F114</f>
        <v>0</v>
      </c>
      <c r="H114" s="188">
        <f>'Pay App 18'!K114</f>
        <v>0</v>
      </c>
      <c r="I114" s="189"/>
      <c r="J114" s="55"/>
      <c r="K114" s="33">
        <f t="shared" si="1"/>
        <v>0</v>
      </c>
      <c r="L114" s="68">
        <f t="shared" si="0"/>
        <v>0</v>
      </c>
      <c r="M114" s="66">
        <f t="shared" si="2"/>
        <v>0</v>
      </c>
      <c r="N114" s="32">
        <f t="shared" si="3"/>
        <v>0</v>
      </c>
      <c r="O114" s="52">
        <f>'Pay App 18'!O114+'Pay App 18'!P114</f>
        <v>0</v>
      </c>
      <c r="P114" s="45"/>
      <c r="Q114" s="66">
        <f>'Pay App 18'!Q114+N114+P114</f>
        <v>0</v>
      </c>
    </row>
    <row r="115" spans="1:17" ht="21" customHeight="1" x14ac:dyDescent="0.2">
      <c r="A115" s="151" t="s">
        <v>184</v>
      </c>
      <c r="B115" s="151"/>
      <c r="C115" s="151" t="s">
        <v>185</v>
      </c>
      <c r="D115" s="152"/>
      <c r="E115" s="52">
        <f>'Pay App 18'!E115</f>
        <v>0</v>
      </c>
      <c r="F115" s="45"/>
      <c r="G115" s="65">
        <f>'Pay App 18'!G115+F115</f>
        <v>0</v>
      </c>
      <c r="H115" s="188">
        <f>'Pay App 18'!K115</f>
        <v>0</v>
      </c>
      <c r="I115" s="189"/>
      <c r="J115" s="55"/>
      <c r="K115" s="33">
        <f t="shared" si="1"/>
        <v>0</v>
      </c>
      <c r="L115" s="68">
        <f t="shared" si="0"/>
        <v>0</v>
      </c>
      <c r="M115" s="66">
        <f t="shared" si="2"/>
        <v>0</v>
      </c>
      <c r="N115" s="32">
        <f t="shared" si="3"/>
        <v>0</v>
      </c>
      <c r="O115" s="52">
        <f>'Pay App 18'!O115+'Pay App 18'!P115</f>
        <v>0</v>
      </c>
      <c r="P115" s="45"/>
      <c r="Q115" s="66">
        <f>'Pay App 18'!Q115+N115+P115</f>
        <v>0</v>
      </c>
    </row>
    <row r="116" spans="1:17" ht="21" customHeight="1" x14ac:dyDescent="0.2">
      <c r="A116" s="151" t="s">
        <v>186</v>
      </c>
      <c r="B116" s="151"/>
      <c r="C116" s="151" t="s">
        <v>187</v>
      </c>
      <c r="D116" s="152"/>
      <c r="E116" s="52">
        <f>'Pay App 18'!E116</f>
        <v>0</v>
      </c>
      <c r="F116" s="45"/>
      <c r="G116" s="65">
        <f>'Pay App 18'!G116+F116</f>
        <v>0</v>
      </c>
      <c r="H116" s="188">
        <f>'Pay App 18'!K116</f>
        <v>0</v>
      </c>
      <c r="I116" s="189"/>
      <c r="J116" s="55"/>
      <c r="K116" s="33">
        <f t="shared" si="1"/>
        <v>0</v>
      </c>
      <c r="L116" s="68">
        <f t="shared" si="0"/>
        <v>0</v>
      </c>
      <c r="M116" s="66">
        <f t="shared" si="2"/>
        <v>0</v>
      </c>
      <c r="N116" s="32">
        <f t="shared" si="3"/>
        <v>0</v>
      </c>
      <c r="O116" s="52">
        <f>'Pay App 18'!O116+'Pay App 18'!P116</f>
        <v>0</v>
      </c>
      <c r="P116" s="45"/>
      <c r="Q116" s="66">
        <f>'Pay App 18'!Q116+N116+P116</f>
        <v>0</v>
      </c>
    </row>
    <row r="117" spans="1:17" ht="21" customHeight="1" x14ac:dyDescent="0.2">
      <c r="A117" s="151" t="s">
        <v>188</v>
      </c>
      <c r="B117" s="151"/>
      <c r="C117" s="151" t="s">
        <v>581</v>
      </c>
      <c r="D117" s="152"/>
      <c r="E117" s="52">
        <f>'Pay App 18'!E117</f>
        <v>0</v>
      </c>
      <c r="F117" s="45"/>
      <c r="G117" s="65">
        <f>'Pay App 18'!G117+F117</f>
        <v>0</v>
      </c>
      <c r="H117" s="188">
        <f>'Pay App 18'!K117</f>
        <v>0</v>
      </c>
      <c r="I117" s="189"/>
      <c r="J117" s="55"/>
      <c r="K117" s="33">
        <f t="shared" si="1"/>
        <v>0</v>
      </c>
      <c r="L117" s="68">
        <f t="shared" si="0"/>
        <v>0</v>
      </c>
      <c r="M117" s="66">
        <f t="shared" si="2"/>
        <v>0</v>
      </c>
      <c r="N117" s="32">
        <f t="shared" si="3"/>
        <v>0</v>
      </c>
      <c r="O117" s="52">
        <f>'Pay App 18'!O117+'Pay App 18'!P117</f>
        <v>0</v>
      </c>
      <c r="P117" s="45"/>
      <c r="Q117" s="66">
        <f>'Pay App 18'!Q117+N117+P117</f>
        <v>0</v>
      </c>
    </row>
    <row r="118" spans="1:17" ht="21" customHeight="1" x14ac:dyDescent="0.2">
      <c r="A118" s="153" t="s">
        <v>190</v>
      </c>
      <c r="B118" s="153"/>
      <c r="C118" s="142" t="s">
        <v>191</v>
      </c>
      <c r="D118" s="156"/>
      <c r="E118" s="52">
        <f>'Pay App 18'!E118</f>
        <v>0</v>
      </c>
      <c r="F118" s="45"/>
      <c r="G118" s="65">
        <f>'Pay App 18'!G118+F118</f>
        <v>0</v>
      </c>
      <c r="H118" s="188">
        <f>'Pay App 18'!K118</f>
        <v>0</v>
      </c>
      <c r="I118" s="189"/>
      <c r="J118" s="55"/>
      <c r="K118" s="33">
        <f t="shared" si="1"/>
        <v>0</v>
      </c>
      <c r="L118" s="68">
        <f t="shared" si="0"/>
        <v>0</v>
      </c>
      <c r="M118" s="66">
        <f t="shared" si="2"/>
        <v>0</v>
      </c>
      <c r="N118" s="32">
        <f t="shared" si="3"/>
        <v>0</v>
      </c>
      <c r="O118" s="52">
        <f>'Pay App 18'!O118+'Pay App 18'!P118</f>
        <v>0</v>
      </c>
      <c r="P118" s="45"/>
      <c r="Q118" s="66">
        <f>'Pay App 18'!Q118+N118+P118</f>
        <v>0</v>
      </c>
    </row>
    <row r="119" spans="1:17" ht="21" customHeight="1" x14ac:dyDescent="0.2">
      <c r="A119" s="151" t="s">
        <v>192</v>
      </c>
      <c r="B119" s="151"/>
      <c r="C119" s="151" t="s">
        <v>193</v>
      </c>
      <c r="D119" s="152"/>
      <c r="E119" s="52">
        <f>'Pay App 18'!E119</f>
        <v>0</v>
      </c>
      <c r="F119" s="45"/>
      <c r="G119" s="65">
        <f>'Pay App 18'!G119+F119</f>
        <v>0</v>
      </c>
      <c r="H119" s="188">
        <f>'Pay App 18'!K119</f>
        <v>0</v>
      </c>
      <c r="I119" s="189"/>
      <c r="J119" s="55"/>
      <c r="K119" s="33">
        <f t="shared" si="1"/>
        <v>0</v>
      </c>
      <c r="L119" s="68">
        <f t="shared" si="0"/>
        <v>0</v>
      </c>
      <c r="M119" s="66">
        <f t="shared" si="2"/>
        <v>0</v>
      </c>
      <c r="N119" s="32">
        <f t="shared" si="3"/>
        <v>0</v>
      </c>
      <c r="O119" s="52">
        <f>'Pay App 18'!O119+'Pay App 18'!P119</f>
        <v>0</v>
      </c>
      <c r="P119" s="45"/>
      <c r="Q119" s="66">
        <f>'Pay App 18'!Q119+N119+P119</f>
        <v>0</v>
      </c>
    </row>
    <row r="120" spans="1:17" ht="21" customHeight="1" x14ac:dyDescent="0.2">
      <c r="A120" s="151" t="s">
        <v>194</v>
      </c>
      <c r="B120" s="151"/>
      <c r="C120" s="150" t="s">
        <v>195</v>
      </c>
      <c r="D120" s="157"/>
      <c r="E120" s="52">
        <f>'Pay App 18'!E120</f>
        <v>0</v>
      </c>
      <c r="F120" s="45"/>
      <c r="G120" s="65">
        <f>'Pay App 18'!G120+F120</f>
        <v>0</v>
      </c>
      <c r="H120" s="188">
        <f>'Pay App 18'!K120</f>
        <v>0</v>
      </c>
      <c r="I120" s="189"/>
      <c r="J120" s="55"/>
      <c r="K120" s="33">
        <f t="shared" si="1"/>
        <v>0</v>
      </c>
      <c r="L120" s="68">
        <f t="shared" si="0"/>
        <v>0</v>
      </c>
      <c r="M120" s="66">
        <f t="shared" si="2"/>
        <v>0</v>
      </c>
      <c r="N120" s="32">
        <f t="shared" si="3"/>
        <v>0</v>
      </c>
      <c r="O120" s="52">
        <f>'Pay App 18'!O120+'Pay App 18'!P120</f>
        <v>0</v>
      </c>
      <c r="P120" s="45"/>
      <c r="Q120" s="66">
        <f>'Pay App 18'!Q120+N120+P120</f>
        <v>0</v>
      </c>
    </row>
    <row r="121" spans="1:17" ht="21" customHeight="1" x14ac:dyDescent="0.2">
      <c r="A121" s="151" t="s">
        <v>196</v>
      </c>
      <c r="B121" s="151"/>
      <c r="C121" s="151" t="s">
        <v>197</v>
      </c>
      <c r="D121" s="152"/>
      <c r="E121" s="52">
        <f>'Pay App 18'!E121</f>
        <v>0</v>
      </c>
      <c r="F121" s="45"/>
      <c r="G121" s="65">
        <f>'Pay App 18'!G121+F121</f>
        <v>0</v>
      </c>
      <c r="H121" s="188">
        <f>'Pay App 18'!K121</f>
        <v>0</v>
      </c>
      <c r="I121" s="189"/>
      <c r="J121" s="55"/>
      <c r="K121" s="33">
        <f t="shared" si="1"/>
        <v>0</v>
      </c>
      <c r="L121" s="68">
        <f t="shared" si="0"/>
        <v>0</v>
      </c>
      <c r="M121" s="66">
        <f t="shared" si="2"/>
        <v>0</v>
      </c>
      <c r="N121" s="32">
        <f t="shared" si="3"/>
        <v>0</v>
      </c>
      <c r="O121" s="52">
        <f>'Pay App 18'!O121+'Pay App 18'!P121</f>
        <v>0</v>
      </c>
      <c r="P121" s="45"/>
      <c r="Q121" s="66">
        <f>'Pay App 18'!Q121+N121+P121</f>
        <v>0</v>
      </c>
    </row>
    <row r="122" spans="1:17" ht="21" customHeight="1" x14ac:dyDescent="0.2">
      <c r="A122" s="151" t="s">
        <v>198</v>
      </c>
      <c r="B122" s="151"/>
      <c r="C122" s="151" t="s">
        <v>199</v>
      </c>
      <c r="D122" s="152"/>
      <c r="E122" s="52">
        <f>'Pay App 18'!E122</f>
        <v>0</v>
      </c>
      <c r="F122" s="45"/>
      <c r="G122" s="65">
        <f>'Pay App 18'!G122+F122</f>
        <v>0</v>
      </c>
      <c r="H122" s="188">
        <f>'Pay App 18'!K122</f>
        <v>0</v>
      </c>
      <c r="I122" s="189"/>
      <c r="J122" s="55"/>
      <c r="K122" s="33">
        <f t="shared" si="1"/>
        <v>0</v>
      </c>
      <c r="L122" s="68">
        <f t="shared" si="0"/>
        <v>0</v>
      </c>
      <c r="M122" s="66">
        <f t="shared" si="2"/>
        <v>0</v>
      </c>
      <c r="N122" s="32">
        <f t="shared" si="3"/>
        <v>0</v>
      </c>
      <c r="O122" s="52">
        <f>'Pay App 18'!O122+'Pay App 18'!P122</f>
        <v>0</v>
      </c>
      <c r="P122" s="45"/>
      <c r="Q122" s="66">
        <f>'Pay App 18'!Q122+N122+P122</f>
        <v>0</v>
      </c>
    </row>
    <row r="123" spans="1:17" ht="21" customHeight="1" x14ac:dyDescent="0.2">
      <c r="A123" s="151" t="s">
        <v>200</v>
      </c>
      <c r="B123" s="151"/>
      <c r="C123" s="151" t="s">
        <v>201</v>
      </c>
      <c r="D123" s="152"/>
      <c r="E123" s="52">
        <f>'Pay App 18'!E123</f>
        <v>0</v>
      </c>
      <c r="F123" s="45"/>
      <c r="G123" s="65">
        <f>'Pay App 18'!G123+F123</f>
        <v>0</v>
      </c>
      <c r="H123" s="188">
        <f>'Pay App 18'!K123</f>
        <v>0</v>
      </c>
      <c r="I123" s="189"/>
      <c r="J123" s="55"/>
      <c r="K123" s="33">
        <f t="shared" si="1"/>
        <v>0</v>
      </c>
      <c r="L123" s="68">
        <f t="shared" si="0"/>
        <v>0</v>
      </c>
      <c r="M123" s="66">
        <f t="shared" si="2"/>
        <v>0</v>
      </c>
      <c r="N123" s="32">
        <f t="shared" si="3"/>
        <v>0</v>
      </c>
      <c r="O123" s="52">
        <f>'Pay App 18'!O123+'Pay App 18'!P123</f>
        <v>0</v>
      </c>
      <c r="P123" s="45"/>
      <c r="Q123" s="66">
        <f>'Pay App 18'!Q123+N123+P123</f>
        <v>0</v>
      </c>
    </row>
    <row r="124" spans="1:17" ht="21" customHeight="1" x14ac:dyDescent="0.2">
      <c r="A124" s="153" t="s">
        <v>202</v>
      </c>
      <c r="B124" s="153"/>
      <c r="C124" s="154" t="s">
        <v>203</v>
      </c>
      <c r="D124" s="155"/>
      <c r="E124" s="52">
        <f>'Pay App 18'!E124</f>
        <v>0</v>
      </c>
      <c r="F124" s="45"/>
      <c r="G124" s="65">
        <f>'Pay App 18'!G124+F124</f>
        <v>0</v>
      </c>
      <c r="H124" s="188">
        <f>'Pay App 18'!K124</f>
        <v>0</v>
      </c>
      <c r="I124" s="189"/>
      <c r="J124" s="55"/>
      <c r="K124" s="33">
        <f t="shared" si="1"/>
        <v>0</v>
      </c>
      <c r="L124" s="68">
        <f t="shared" si="0"/>
        <v>0</v>
      </c>
      <c r="M124" s="66">
        <f t="shared" si="2"/>
        <v>0</v>
      </c>
      <c r="N124" s="32">
        <f t="shared" si="3"/>
        <v>0</v>
      </c>
      <c r="O124" s="52">
        <f>'Pay App 18'!O124+'Pay App 18'!P124</f>
        <v>0</v>
      </c>
      <c r="P124" s="45"/>
      <c r="Q124" s="66">
        <f>'Pay App 18'!Q124+N124+P124</f>
        <v>0</v>
      </c>
    </row>
    <row r="125" spans="1:17" ht="21" customHeight="1" x14ac:dyDescent="0.2">
      <c r="A125" s="151" t="s">
        <v>204</v>
      </c>
      <c r="B125" s="151"/>
      <c r="C125" s="151" t="s">
        <v>205</v>
      </c>
      <c r="D125" s="152"/>
      <c r="E125" s="52">
        <f>'Pay App 18'!E125</f>
        <v>0</v>
      </c>
      <c r="F125" s="45"/>
      <c r="G125" s="65">
        <f>'Pay App 18'!G125+F125</f>
        <v>0</v>
      </c>
      <c r="H125" s="188">
        <f>'Pay App 18'!K125</f>
        <v>0</v>
      </c>
      <c r="I125" s="189"/>
      <c r="J125" s="55"/>
      <c r="K125" s="33">
        <f t="shared" si="1"/>
        <v>0</v>
      </c>
      <c r="L125" s="68">
        <f t="shared" si="0"/>
        <v>0</v>
      </c>
      <c r="M125" s="66">
        <f t="shared" si="2"/>
        <v>0</v>
      </c>
      <c r="N125" s="32">
        <f t="shared" si="3"/>
        <v>0</v>
      </c>
      <c r="O125" s="52">
        <f>'Pay App 18'!O125+'Pay App 18'!P125</f>
        <v>0</v>
      </c>
      <c r="P125" s="45"/>
      <c r="Q125" s="66">
        <f>'Pay App 18'!Q125+N125+P125</f>
        <v>0</v>
      </c>
    </row>
    <row r="126" spans="1:17" ht="21" customHeight="1" x14ac:dyDescent="0.2">
      <c r="A126" s="151" t="s">
        <v>206</v>
      </c>
      <c r="B126" s="151"/>
      <c r="C126" s="151" t="s">
        <v>207</v>
      </c>
      <c r="D126" s="152"/>
      <c r="E126" s="52">
        <f>'Pay App 18'!E126</f>
        <v>0</v>
      </c>
      <c r="F126" s="45"/>
      <c r="G126" s="65">
        <f>'Pay App 18'!G126+F126</f>
        <v>0</v>
      </c>
      <c r="H126" s="188">
        <f>'Pay App 18'!K126</f>
        <v>0</v>
      </c>
      <c r="I126" s="189"/>
      <c r="J126" s="55"/>
      <c r="K126" s="33">
        <f t="shared" si="1"/>
        <v>0</v>
      </c>
      <c r="L126" s="68">
        <f t="shared" si="0"/>
        <v>0</v>
      </c>
      <c r="M126" s="66">
        <f t="shared" si="2"/>
        <v>0</v>
      </c>
      <c r="N126" s="32">
        <f t="shared" si="3"/>
        <v>0</v>
      </c>
      <c r="O126" s="52">
        <f>'Pay App 18'!O126+'Pay App 18'!P126</f>
        <v>0</v>
      </c>
      <c r="P126" s="45"/>
      <c r="Q126" s="66">
        <f>'Pay App 18'!Q126+N126+P126</f>
        <v>0</v>
      </c>
    </row>
    <row r="127" spans="1:17" ht="21" customHeight="1" x14ac:dyDescent="0.2">
      <c r="A127" s="151" t="s">
        <v>208</v>
      </c>
      <c r="B127" s="151"/>
      <c r="C127" s="151" t="s">
        <v>209</v>
      </c>
      <c r="D127" s="152"/>
      <c r="E127" s="52">
        <f>'Pay App 18'!E127</f>
        <v>0</v>
      </c>
      <c r="F127" s="45"/>
      <c r="G127" s="65">
        <f>'Pay App 18'!G127+F127</f>
        <v>0</v>
      </c>
      <c r="H127" s="188">
        <f>'Pay App 18'!K127</f>
        <v>0</v>
      </c>
      <c r="I127" s="189"/>
      <c r="J127" s="55"/>
      <c r="K127" s="33">
        <f t="shared" si="1"/>
        <v>0</v>
      </c>
      <c r="L127" s="68">
        <f t="shared" si="0"/>
        <v>0</v>
      </c>
      <c r="M127" s="66">
        <f t="shared" si="2"/>
        <v>0</v>
      </c>
      <c r="N127" s="32">
        <f t="shared" si="3"/>
        <v>0</v>
      </c>
      <c r="O127" s="52">
        <f>'Pay App 18'!O127+'Pay App 18'!P127</f>
        <v>0</v>
      </c>
      <c r="P127" s="45"/>
      <c r="Q127" s="66">
        <f>'Pay App 18'!Q127+N127+P127</f>
        <v>0</v>
      </c>
    </row>
    <row r="128" spans="1:17" ht="21" customHeight="1" x14ac:dyDescent="0.2">
      <c r="A128" s="153" t="s">
        <v>210</v>
      </c>
      <c r="B128" s="153"/>
      <c r="C128" s="153" t="s">
        <v>211</v>
      </c>
      <c r="D128" s="154"/>
      <c r="E128" s="52">
        <f>'Pay App 18'!E128</f>
        <v>0</v>
      </c>
      <c r="F128" s="45"/>
      <c r="G128" s="65">
        <f>'Pay App 18'!G128+F128</f>
        <v>0</v>
      </c>
      <c r="H128" s="188">
        <f>'Pay App 18'!K128</f>
        <v>0</v>
      </c>
      <c r="I128" s="189"/>
      <c r="J128" s="55"/>
      <c r="K128" s="33">
        <f t="shared" si="1"/>
        <v>0</v>
      </c>
      <c r="L128" s="68">
        <f t="shared" si="0"/>
        <v>0</v>
      </c>
      <c r="M128" s="66">
        <f t="shared" si="2"/>
        <v>0</v>
      </c>
      <c r="N128" s="32">
        <f t="shared" si="3"/>
        <v>0</v>
      </c>
      <c r="O128" s="52">
        <f>'Pay App 18'!O128+'Pay App 18'!P128</f>
        <v>0</v>
      </c>
      <c r="P128" s="45"/>
      <c r="Q128" s="66">
        <f>'Pay App 18'!Q128+N128+P128</f>
        <v>0</v>
      </c>
    </row>
    <row r="129" spans="1:17" ht="21" customHeight="1" x14ac:dyDescent="0.2">
      <c r="A129" s="151" t="s">
        <v>212</v>
      </c>
      <c r="B129" s="151"/>
      <c r="C129" s="151" t="s">
        <v>213</v>
      </c>
      <c r="D129" s="152"/>
      <c r="E129" s="52">
        <f>'Pay App 18'!E129</f>
        <v>0</v>
      </c>
      <c r="F129" s="45"/>
      <c r="G129" s="65">
        <f>'Pay App 18'!G129+F129</f>
        <v>0</v>
      </c>
      <c r="H129" s="188">
        <f>'Pay App 18'!K129</f>
        <v>0</v>
      </c>
      <c r="I129" s="189"/>
      <c r="J129" s="55"/>
      <c r="K129" s="33">
        <f t="shared" si="1"/>
        <v>0</v>
      </c>
      <c r="L129" s="68">
        <f t="shared" si="0"/>
        <v>0</v>
      </c>
      <c r="M129" s="66">
        <f t="shared" si="2"/>
        <v>0</v>
      </c>
      <c r="N129" s="32">
        <f t="shared" si="3"/>
        <v>0</v>
      </c>
      <c r="O129" s="52">
        <f>'Pay App 18'!O129+'Pay App 18'!P129</f>
        <v>0</v>
      </c>
      <c r="P129" s="45"/>
      <c r="Q129" s="66">
        <f>'Pay App 18'!Q129+N129+P129</f>
        <v>0</v>
      </c>
    </row>
    <row r="130" spans="1:17" ht="21" customHeight="1" x14ac:dyDescent="0.2">
      <c r="A130" s="151" t="s">
        <v>214</v>
      </c>
      <c r="B130" s="151"/>
      <c r="C130" s="151" t="s">
        <v>215</v>
      </c>
      <c r="D130" s="152"/>
      <c r="E130" s="52">
        <f>'Pay App 18'!E130</f>
        <v>0</v>
      </c>
      <c r="F130" s="45"/>
      <c r="G130" s="65">
        <f>'Pay App 18'!G130+F130</f>
        <v>0</v>
      </c>
      <c r="H130" s="188">
        <f>'Pay App 18'!K130</f>
        <v>0</v>
      </c>
      <c r="I130" s="189"/>
      <c r="J130" s="55"/>
      <c r="K130" s="33">
        <f t="shared" si="1"/>
        <v>0</v>
      </c>
      <c r="L130" s="68">
        <f t="shared" si="0"/>
        <v>0</v>
      </c>
      <c r="M130" s="66">
        <f t="shared" si="2"/>
        <v>0</v>
      </c>
      <c r="N130" s="32">
        <f t="shared" si="3"/>
        <v>0</v>
      </c>
      <c r="O130" s="52">
        <f>'Pay App 18'!O130+'Pay App 18'!P130</f>
        <v>0</v>
      </c>
      <c r="P130" s="45"/>
      <c r="Q130" s="66">
        <f>'Pay App 18'!Q130+N130+P130</f>
        <v>0</v>
      </c>
    </row>
    <row r="131" spans="1:17" ht="21" customHeight="1" x14ac:dyDescent="0.2">
      <c r="A131" s="151" t="s">
        <v>216</v>
      </c>
      <c r="B131" s="151"/>
      <c r="C131" s="151" t="s">
        <v>217</v>
      </c>
      <c r="D131" s="152"/>
      <c r="E131" s="52">
        <f>'Pay App 18'!E131</f>
        <v>0</v>
      </c>
      <c r="F131" s="45"/>
      <c r="G131" s="65">
        <f>'Pay App 18'!G131+F131</f>
        <v>0</v>
      </c>
      <c r="H131" s="188">
        <f>'Pay App 18'!K131</f>
        <v>0</v>
      </c>
      <c r="I131" s="189"/>
      <c r="J131" s="55"/>
      <c r="K131" s="33">
        <f t="shared" si="1"/>
        <v>0</v>
      </c>
      <c r="L131" s="68">
        <f t="shared" si="0"/>
        <v>0</v>
      </c>
      <c r="M131" s="66">
        <f t="shared" si="2"/>
        <v>0</v>
      </c>
      <c r="N131" s="32">
        <f t="shared" si="3"/>
        <v>0</v>
      </c>
      <c r="O131" s="52">
        <f>'Pay App 18'!O131+'Pay App 18'!P131</f>
        <v>0</v>
      </c>
      <c r="P131" s="45"/>
      <c r="Q131" s="66">
        <f>'Pay App 18'!Q131+N131+P131</f>
        <v>0</v>
      </c>
    </row>
    <row r="132" spans="1:17" ht="21" customHeight="1" x14ac:dyDescent="0.2">
      <c r="A132" s="151" t="s">
        <v>218</v>
      </c>
      <c r="B132" s="151"/>
      <c r="C132" s="151" t="s">
        <v>219</v>
      </c>
      <c r="D132" s="152"/>
      <c r="E132" s="52">
        <f>'Pay App 18'!E132</f>
        <v>0</v>
      </c>
      <c r="F132" s="45"/>
      <c r="G132" s="65">
        <f>'Pay App 18'!G132+F132</f>
        <v>0</v>
      </c>
      <c r="H132" s="188">
        <f>'Pay App 18'!K132</f>
        <v>0</v>
      </c>
      <c r="I132" s="189"/>
      <c r="J132" s="55"/>
      <c r="K132" s="33">
        <f t="shared" si="1"/>
        <v>0</v>
      </c>
      <c r="L132" s="68">
        <f t="shared" si="0"/>
        <v>0</v>
      </c>
      <c r="M132" s="66">
        <f t="shared" si="2"/>
        <v>0</v>
      </c>
      <c r="N132" s="32">
        <f t="shared" si="3"/>
        <v>0</v>
      </c>
      <c r="O132" s="52">
        <f>'Pay App 18'!O132+'Pay App 18'!P132</f>
        <v>0</v>
      </c>
      <c r="P132" s="45"/>
      <c r="Q132" s="66">
        <f>'Pay App 18'!Q132+N132+P132</f>
        <v>0</v>
      </c>
    </row>
    <row r="133" spans="1:17" ht="21" customHeight="1" x14ac:dyDescent="0.2">
      <c r="A133" s="151" t="s">
        <v>220</v>
      </c>
      <c r="B133" s="151"/>
      <c r="C133" s="151" t="s">
        <v>221</v>
      </c>
      <c r="D133" s="152"/>
      <c r="E133" s="52">
        <f>'Pay App 18'!E133</f>
        <v>0</v>
      </c>
      <c r="F133" s="45"/>
      <c r="G133" s="65">
        <f>'Pay App 18'!G133+F133</f>
        <v>0</v>
      </c>
      <c r="H133" s="188">
        <f>'Pay App 18'!K133</f>
        <v>0</v>
      </c>
      <c r="I133" s="189"/>
      <c r="J133" s="55"/>
      <c r="K133" s="33">
        <f t="shared" si="1"/>
        <v>0</v>
      </c>
      <c r="L133" s="68">
        <f t="shared" si="0"/>
        <v>0</v>
      </c>
      <c r="M133" s="66">
        <f t="shared" si="2"/>
        <v>0</v>
      </c>
      <c r="N133" s="32">
        <f t="shared" si="3"/>
        <v>0</v>
      </c>
      <c r="O133" s="52">
        <f>'Pay App 18'!O133+'Pay App 18'!P133</f>
        <v>0</v>
      </c>
      <c r="P133" s="45"/>
      <c r="Q133" s="66">
        <f>'Pay App 18'!Q133+N133+P133</f>
        <v>0</v>
      </c>
    </row>
    <row r="134" spans="1:17" ht="21" customHeight="1" x14ac:dyDescent="0.2">
      <c r="A134" s="151" t="s">
        <v>222</v>
      </c>
      <c r="B134" s="151"/>
      <c r="C134" s="151" t="s">
        <v>223</v>
      </c>
      <c r="D134" s="152"/>
      <c r="E134" s="52">
        <f>'Pay App 18'!E134</f>
        <v>0</v>
      </c>
      <c r="F134" s="45"/>
      <c r="G134" s="65">
        <f>'Pay App 18'!G134+F134</f>
        <v>0</v>
      </c>
      <c r="H134" s="188">
        <f>'Pay App 18'!K134</f>
        <v>0</v>
      </c>
      <c r="I134" s="189"/>
      <c r="J134" s="55"/>
      <c r="K134" s="33">
        <f t="shared" si="1"/>
        <v>0</v>
      </c>
      <c r="L134" s="68">
        <f t="shared" si="0"/>
        <v>0</v>
      </c>
      <c r="M134" s="66">
        <f t="shared" si="2"/>
        <v>0</v>
      </c>
      <c r="N134" s="32">
        <f t="shared" si="3"/>
        <v>0</v>
      </c>
      <c r="O134" s="52">
        <f>'Pay App 18'!O134+'Pay App 18'!P134</f>
        <v>0</v>
      </c>
      <c r="P134" s="45"/>
      <c r="Q134" s="66">
        <f>'Pay App 18'!Q134+N134+P134</f>
        <v>0</v>
      </c>
    </row>
    <row r="135" spans="1:17" ht="21" customHeight="1" x14ac:dyDescent="0.2">
      <c r="A135" s="153" t="s">
        <v>224</v>
      </c>
      <c r="B135" s="153"/>
      <c r="C135" s="153" t="s">
        <v>225</v>
      </c>
      <c r="D135" s="154"/>
      <c r="E135" s="52">
        <f>'Pay App 18'!E135</f>
        <v>0</v>
      </c>
      <c r="F135" s="45"/>
      <c r="G135" s="65">
        <f>'Pay App 18'!G135+F135</f>
        <v>0</v>
      </c>
      <c r="H135" s="188">
        <f>'Pay App 18'!K135</f>
        <v>0</v>
      </c>
      <c r="I135" s="189"/>
      <c r="J135" s="55"/>
      <c r="K135" s="33">
        <f t="shared" si="1"/>
        <v>0</v>
      </c>
      <c r="L135" s="68">
        <f t="shared" si="0"/>
        <v>0</v>
      </c>
      <c r="M135" s="66">
        <f t="shared" si="2"/>
        <v>0</v>
      </c>
      <c r="N135" s="32">
        <f t="shared" si="3"/>
        <v>0</v>
      </c>
      <c r="O135" s="52">
        <f>'Pay App 18'!O135+'Pay App 18'!P135</f>
        <v>0</v>
      </c>
      <c r="P135" s="45"/>
      <c r="Q135" s="66">
        <f>'Pay App 18'!Q135+N135+P135</f>
        <v>0</v>
      </c>
    </row>
    <row r="136" spans="1:17" ht="21" customHeight="1" x14ac:dyDescent="0.2">
      <c r="A136" s="151" t="s">
        <v>226</v>
      </c>
      <c r="B136" s="151"/>
      <c r="C136" s="151" t="s">
        <v>227</v>
      </c>
      <c r="D136" s="152"/>
      <c r="E136" s="52">
        <f>'Pay App 18'!E136</f>
        <v>0</v>
      </c>
      <c r="F136" s="45"/>
      <c r="G136" s="65">
        <f>'Pay App 18'!G136+F136</f>
        <v>0</v>
      </c>
      <c r="H136" s="188">
        <f>'Pay App 18'!K136</f>
        <v>0</v>
      </c>
      <c r="I136" s="189"/>
      <c r="J136" s="55"/>
      <c r="K136" s="33">
        <f t="shared" si="1"/>
        <v>0</v>
      </c>
      <c r="L136" s="68">
        <f t="shared" si="0"/>
        <v>0</v>
      </c>
      <c r="M136" s="66">
        <f t="shared" si="2"/>
        <v>0</v>
      </c>
      <c r="N136" s="32">
        <f t="shared" si="3"/>
        <v>0</v>
      </c>
      <c r="O136" s="52">
        <f>'Pay App 18'!O136+'Pay App 18'!P136</f>
        <v>0</v>
      </c>
      <c r="P136" s="45"/>
      <c r="Q136" s="66">
        <f>'Pay App 18'!Q136+N136+P136</f>
        <v>0</v>
      </c>
    </row>
    <row r="137" spans="1:17" ht="21" customHeight="1" x14ac:dyDescent="0.2">
      <c r="A137" s="151" t="s">
        <v>228</v>
      </c>
      <c r="B137" s="151"/>
      <c r="C137" s="151" t="s">
        <v>229</v>
      </c>
      <c r="D137" s="152"/>
      <c r="E137" s="52">
        <f>'Pay App 18'!E137</f>
        <v>0</v>
      </c>
      <c r="F137" s="45"/>
      <c r="G137" s="65">
        <f>'Pay App 18'!G137+F137</f>
        <v>0</v>
      </c>
      <c r="H137" s="188">
        <f>'Pay App 18'!K137</f>
        <v>0</v>
      </c>
      <c r="I137" s="189"/>
      <c r="J137" s="55"/>
      <c r="K137" s="33">
        <f t="shared" si="1"/>
        <v>0</v>
      </c>
      <c r="L137" s="68">
        <f t="shared" si="0"/>
        <v>0</v>
      </c>
      <c r="M137" s="66">
        <f t="shared" si="2"/>
        <v>0</v>
      </c>
      <c r="N137" s="32">
        <f t="shared" si="3"/>
        <v>0</v>
      </c>
      <c r="O137" s="52">
        <f>'Pay App 18'!O137+'Pay App 18'!P137</f>
        <v>0</v>
      </c>
      <c r="P137" s="45"/>
      <c r="Q137" s="66">
        <f>'Pay App 18'!Q137+N137+P137</f>
        <v>0</v>
      </c>
    </row>
    <row r="138" spans="1:17" ht="21" customHeight="1" x14ac:dyDescent="0.2">
      <c r="A138" s="151" t="s">
        <v>230</v>
      </c>
      <c r="B138" s="151"/>
      <c r="C138" s="151" t="s">
        <v>231</v>
      </c>
      <c r="D138" s="152"/>
      <c r="E138" s="52">
        <f>'Pay App 18'!E138</f>
        <v>0</v>
      </c>
      <c r="F138" s="45"/>
      <c r="G138" s="65">
        <f>'Pay App 18'!G138+F138</f>
        <v>0</v>
      </c>
      <c r="H138" s="188">
        <f>'Pay App 18'!K138</f>
        <v>0</v>
      </c>
      <c r="I138" s="189"/>
      <c r="J138" s="55"/>
      <c r="K138" s="33">
        <f t="shared" si="1"/>
        <v>0</v>
      </c>
      <c r="L138" s="68">
        <f t="shared" si="0"/>
        <v>0</v>
      </c>
      <c r="M138" s="66">
        <f t="shared" si="2"/>
        <v>0</v>
      </c>
      <c r="N138" s="32">
        <f t="shared" si="3"/>
        <v>0</v>
      </c>
      <c r="O138" s="52">
        <f>'Pay App 18'!O138+'Pay App 18'!P138</f>
        <v>0</v>
      </c>
      <c r="P138" s="45"/>
      <c r="Q138" s="66">
        <f>'Pay App 18'!Q138+N138+P138</f>
        <v>0</v>
      </c>
    </row>
    <row r="139" spans="1:17" ht="21" customHeight="1" x14ac:dyDescent="0.2">
      <c r="A139" s="153" t="s">
        <v>232</v>
      </c>
      <c r="B139" s="153"/>
      <c r="C139" s="153" t="s">
        <v>233</v>
      </c>
      <c r="D139" s="154"/>
      <c r="E139" s="52">
        <f>'Pay App 18'!E139</f>
        <v>0</v>
      </c>
      <c r="F139" s="45"/>
      <c r="G139" s="65">
        <f>'Pay App 18'!G139+F139</f>
        <v>0</v>
      </c>
      <c r="H139" s="188">
        <f>'Pay App 18'!K139</f>
        <v>0</v>
      </c>
      <c r="I139" s="189"/>
      <c r="J139" s="55"/>
      <c r="K139" s="33">
        <f t="shared" si="1"/>
        <v>0</v>
      </c>
      <c r="L139" s="68">
        <f t="shared" si="0"/>
        <v>0</v>
      </c>
      <c r="M139" s="66">
        <f t="shared" si="2"/>
        <v>0</v>
      </c>
      <c r="N139" s="32">
        <f t="shared" si="3"/>
        <v>0</v>
      </c>
      <c r="O139" s="52">
        <f>'Pay App 18'!O139+'Pay App 18'!P139</f>
        <v>0</v>
      </c>
      <c r="P139" s="45"/>
      <c r="Q139" s="66">
        <f>'Pay App 18'!Q139+N139+P139</f>
        <v>0</v>
      </c>
    </row>
    <row r="140" spans="1:17" ht="21" customHeight="1" x14ac:dyDescent="0.2">
      <c r="A140" s="151" t="s">
        <v>234</v>
      </c>
      <c r="B140" s="151"/>
      <c r="C140" s="151" t="s">
        <v>235</v>
      </c>
      <c r="D140" s="152"/>
      <c r="E140" s="52">
        <f>'Pay App 18'!E140</f>
        <v>0</v>
      </c>
      <c r="F140" s="45"/>
      <c r="G140" s="65">
        <f>'Pay App 18'!G140+F140</f>
        <v>0</v>
      </c>
      <c r="H140" s="188">
        <f>'Pay App 18'!K140</f>
        <v>0</v>
      </c>
      <c r="I140" s="189"/>
      <c r="J140" s="55"/>
      <c r="K140" s="33">
        <f t="shared" si="1"/>
        <v>0</v>
      </c>
      <c r="L140" s="68">
        <f t="shared" si="0"/>
        <v>0</v>
      </c>
      <c r="M140" s="66">
        <f t="shared" si="2"/>
        <v>0</v>
      </c>
      <c r="N140" s="32">
        <f t="shared" si="3"/>
        <v>0</v>
      </c>
      <c r="O140" s="52">
        <f>'Pay App 18'!O140+'Pay App 18'!P140</f>
        <v>0</v>
      </c>
      <c r="P140" s="45"/>
      <c r="Q140" s="66">
        <f>'Pay App 18'!Q140+N140+P140</f>
        <v>0</v>
      </c>
    </row>
    <row r="141" spans="1:17" ht="21" customHeight="1" x14ac:dyDescent="0.2">
      <c r="A141" s="151" t="s">
        <v>236</v>
      </c>
      <c r="B141" s="151"/>
      <c r="C141" s="151" t="s">
        <v>237</v>
      </c>
      <c r="D141" s="152"/>
      <c r="E141" s="52">
        <f>'Pay App 18'!E141</f>
        <v>0</v>
      </c>
      <c r="F141" s="45"/>
      <c r="G141" s="65">
        <f>'Pay App 18'!G141+F141</f>
        <v>0</v>
      </c>
      <c r="H141" s="188">
        <f>'Pay App 18'!K141</f>
        <v>0</v>
      </c>
      <c r="I141" s="189"/>
      <c r="J141" s="55"/>
      <c r="K141" s="33">
        <f t="shared" si="1"/>
        <v>0</v>
      </c>
      <c r="L141" s="68">
        <f t="shared" si="0"/>
        <v>0</v>
      </c>
      <c r="M141" s="66">
        <f t="shared" si="2"/>
        <v>0</v>
      </c>
      <c r="N141" s="32">
        <f t="shared" si="3"/>
        <v>0</v>
      </c>
      <c r="O141" s="52">
        <f>'Pay App 18'!O141+'Pay App 18'!P141</f>
        <v>0</v>
      </c>
      <c r="P141" s="45"/>
      <c r="Q141" s="66">
        <f>'Pay App 18'!Q141+N141+P141</f>
        <v>0</v>
      </c>
    </row>
    <row r="142" spans="1:17" ht="21" customHeight="1" x14ac:dyDescent="0.2">
      <c r="A142" s="151" t="s">
        <v>238</v>
      </c>
      <c r="B142" s="151"/>
      <c r="C142" s="151" t="s">
        <v>239</v>
      </c>
      <c r="D142" s="152"/>
      <c r="E142" s="52">
        <f>'Pay App 18'!E142</f>
        <v>0</v>
      </c>
      <c r="F142" s="45"/>
      <c r="G142" s="65">
        <f>'Pay App 18'!G142+F142</f>
        <v>0</v>
      </c>
      <c r="H142" s="188">
        <f>'Pay App 18'!K142</f>
        <v>0</v>
      </c>
      <c r="I142" s="189"/>
      <c r="J142" s="55"/>
      <c r="K142" s="33">
        <f t="shared" si="1"/>
        <v>0</v>
      </c>
      <c r="L142" s="68">
        <f t="shared" si="0"/>
        <v>0</v>
      </c>
      <c r="M142" s="66">
        <f t="shared" si="2"/>
        <v>0</v>
      </c>
      <c r="N142" s="32">
        <f t="shared" si="3"/>
        <v>0</v>
      </c>
      <c r="O142" s="52">
        <f>'Pay App 18'!O142+'Pay App 18'!P142</f>
        <v>0</v>
      </c>
      <c r="P142" s="45"/>
      <c r="Q142" s="66">
        <f>'Pay App 18'!Q142+N142+P142</f>
        <v>0</v>
      </c>
    </row>
    <row r="143" spans="1:17" ht="21" customHeight="1" x14ac:dyDescent="0.2">
      <c r="A143" s="151" t="s">
        <v>240</v>
      </c>
      <c r="B143" s="151"/>
      <c r="C143" s="151" t="s">
        <v>241</v>
      </c>
      <c r="D143" s="152"/>
      <c r="E143" s="52">
        <f>'Pay App 18'!E143</f>
        <v>0</v>
      </c>
      <c r="F143" s="45"/>
      <c r="G143" s="65">
        <f>'Pay App 18'!G143+F143</f>
        <v>0</v>
      </c>
      <c r="H143" s="188">
        <f>'Pay App 18'!K143</f>
        <v>0</v>
      </c>
      <c r="I143" s="189"/>
      <c r="J143" s="55"/>
      <c r="K143" s="33">
        <f t="shared" si="1"/>
        <v>0</v>
      </c>
      <c r="L143" s="68">
        <f t="shared" si="0"/>
        <v>0</v>
      </c>
      <c r="M143" s="66">
        <f t="shared" si="2"/>
        <v>0</v>
      </c>
      <c r="N143" s="32">
        <f t="shared" si="3"/>
        <v>0</v>
      </c>
      <c r="O143" s="52">
        <f>'Pay App 18'!O143+'Pay App 18'!P143</f>
        <v>0</v>
      </c>
      <c r="P143" s="45"/>
      <c r="Q143" s="66">
        <f>'Pay App 18'!Q143+N143+P143</f>
        <v>0</v>
      </c>
    </row>
    <row r="144" spans="1:17" ht="21" customHeight="1" x14ac:dyDescent="0.2">
      <c r="A144" s="151" t="s">
        <v>242</v>
      </c>
      <c r="B144" s="151"/>
      <c r="C144" s="151" t="s">
        <v>243</v>
      </c>
      <c r="D144" s="152"/>
      <c r="E144" s="52">
        <f>'Pay App 18'!E144</f>
        <v>0</v>
      </c>
      <c r="F144" s="45"/>
      <c r="G144" s="65">
        <f>'Pay App 18'!G144+F144</f>
        <v>0</v>
      </c>
      <c r="H144" s="188">
        <f>'Pay App 18'!K144</f>
        <v>0</v>
      </c>
      <c r="I144" s="189"/>
      <c r="J144" s="55"/>
      <c r="K144" s="33">
        <f t="shared" si="1"/>
        <v>0</v>
      </c>
      <c r="L144" s="68">
        <f t="shared" si="0"/>
        <v>0</v>
      </c>
      <c r="M144" s="66">
        <f t="shared" si="2"/>
        <v>0</v>
      </c>
      <c r="N144" s="32">
        <f t="shared" si="3"/>
        <v>0</v>
      </c>
      <c r="O144" s="52">
        <f>'Pay App 18'!O144+'Pay App 18'!P144</f>
        <v>0</v>
      </c>
      <c r="P144" s="45"/>
      <c r="Q144" s="66">
        <f>'Pay App 18'!Q144+N144+P144</f>
        <v>0</v>
      </c>
    </row>
    <row r="145" spans="1:17" ht="21" customHeight="1" x14ac:dyDescent="0.2">
      <c r="A145" s="151" t="s">
        <v>244</v>
      </c>
      <c r="B145" s="151"/>
      <c r="C145" s="151" t="s">
        <v>245</v>
      </c>
      <c r="D145" s="152"/>
      <c r="E145" s="52">
        <f>'Pay App 18'!E145</f>
        <v>0</v>
      </c>
      <c r="F145" s="45"/>
      <c r="G145" s="65">
        <f>'Pay App 18'!G145+F145</f>
        <v>0</v>
      </c>
      <c r="H145" s="188">
        <f>'Pay App 18'!K145</f>
        <v>0</v>
      </c>
      <c r="I145" s="189"/>
      <c r="J145" s="55"/>
      <c r="K145" s="33">
        <f t="shared" si="1"/>
        <v>0</v>
      </c>
      <c r="L145" s="68">
        <f t="shared" si="0"/>
        <v>0</v>
      </c>
      <c r="M145" s="66">
        <f t="shared" si="2"/>
        <v>0</v>
      </c>
      <c r="N145" s="32">
        <f t="shared" si="3"/>
        <v>0</v>
      </c>
      <c r="O145" s="52">
        <f>'Pay App 18'!O145+'Pay App 18'!P145</f>
        <v>0</v>
      </c>
      <c r="P145" s="45"/>
      <c r="Q145" s="66">
        <f>'Pay App 18'!Q145+N145+P145</f>
        <v>0</v>
      </c>
    </row>
    <row r="146" spans="1:17" ht="21" customHeight="1" x14ac:dyDescent="0.2">
      <c r="A146" s="151" t="s">
        <v>246</v>
      </c>
      <c r="B146" s="151"/>
      <c r="C146" s="151" t="s">
        <v>247</v>
      </c>
      <c r="D146" s="152"/>
      <c r="E146" s="52">
        <f>'Pay App 18'!E146</f>
        <v>0</v>
      </c>
      <c r="F146" s="45"/>
      <c r="G146" s="65">
        <f>'Pay App 18'!G146+F146</f>
        <v>0</v>
      </c>
      <c r="H146" s="188">
        <f>'Pay App 18'!K146</f>
        <v>0</v>
      </c>
      <c r="I146" s="189"/>
      <c r="J146" s="55"/>
      <c r="K146" s="33">
        <f t="shared" si="1"/>
        <v>0</v>
      </c>
      <c r="L146" s="68">
        <f t="shared" si="0"/>
        <v>0</v>
      </c>
      <c r="M146" s="66">
        <f t="shared" si="2"/>
        <v>0</v>
      </c>
      <c r="N146" s="32">
        <f t="shared" si="3"/>
        <v>0</v>
      </c>
      <c r="O146" s="52">
        <f>'Pay App 18'!O146+'Pay App 18'!P146</f>
        <v>0</v>
      </c>
      <c r="P146" s="45"/>
      <c r="Q146" s="66">
        <f>'Pay App 18'!Q146+N146+P146</f>
        <v>0</v>
      </c>
    </row>
    <row r="147" spans="1:17" ht="21" customHeight="1" x14ac:dyDescent="0.2">
      <c r="A147" s="151" t="s">
        <v>248</v>
      </c>
      <c r="B147" s="151"/>
      <c r="C147" s="151" t="s">
        <v>249</v>
      </c>
      <c r="D147" s="152"/>
      <c r="E147" s="52">
        <f>'Pay App 18'!E147</f>
        <v>0</v>
      </c>
      <c r="F147" s="45"/>
      <c r="G147" s="65">
        <f>'Pay App 18'!G147+F147</f>
        <v>0</v>
      </c>
      <c r="H147" s="188">
        <f>'Pay App 18'!K147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18'!O147+'Pay App 18'!P147</f>
        <v>0</v>
      </c>
      <c r="P147" s="45"/>
      <c r="Q147" s="66">
        <f>'Pay App 18'!Q147+N147+P147</f>
        <v>0</v>
      </c>
    </row>
    <row r="148" spans="1:17" ht="21" customHeight="1" x14ac:dyDescent="0.2">
      <c r="A148" s="151" t="s">
        <v>250</v>
      </c>
      <c r="B148" s="151"/>
      <c r="C148" s="151" t="s">
        <v>251</v>
      </c>
      <c r="D148" s="152"/>
      <c r="E148" s="52">
        <f>'Pay App 18'!E148</f>
        <v>0</v>
      </c>
      <c r="F148" s="45"/>
      <c r="G148" s="65">
        <f>'Pay App 18'!G148+F148</f>
        <v>0</v>
      </c>
      <c r="H148" s="188">
        <f>'Pay App 18'!K148</f>
        <v>0</v>
      </c>
      <c r="I148" s="189"/>
      <c r="J148" s="55"/>
      <c r="K148" s="33">
        <f t="shared" si="4"/>
        <v>0</v>
      </c>
      <c r="L148" s="68">
        <f t="shared" ref="L148:L211" si="7">IF(ISERROR(K148/G148),0,K148/G148)</f>
        <v>0</v>
      </c>
      <c r="M148" s="66">
        <f t="shared" si="5"/>
        <v>0</v>
      </c>
      <c r="N148" s="32">
        <f t="shared" si="6"/>
        <v>0</v>
      </c>
      <c r="O148" s="52">
        <f>'Pay App 18'!O148+'Pay App 18'!P148</f>
        <v>0</v>
      </c>
      <c r="P148" s="45"/>
      <c r="Q148" s="66">
        <f>'Pay App 18'!Q148+N148+P148</f>
        <v>0</v>
      </c>
    </row>
    <row r="149" spans="1:17" ht="21" customHeight="1" x14ac:dyDescent="0.2">
      <c r="A149" s="153" t="s">
        <v>252</v>
      </c>
      <c r="B149" s="153"/>
      <c r="C149" s="153" t="s">
        <v>253</v>
      </c>
      <c r="D149" s="154"/>
      <c r="E149" s="52">
        <f>'Pay App 18'!E149</f>
        <v>0</v>
      </c>
      <c r="F149" s="45"/>
      <c r="G149" s="65">
        <f>'Pay App 18'!G149+F149</f>
        <v>0</v>
      </c>
      <c r="H149" s="188">
        <f>'Pay App 18'!K149</f>
        <v>0</v>
      </c>
      <c r="I149" s="189"/>
      <c r="J149" s="55"/>
      <c r="K149" s="33">
        <f t="shared" si="4"/>
        <v>0</v>
      </c>
      <c r="L149" s="68">
        <f t="shared" si="7"/>
        <v>0</v>
      </c>
      <c r="M149" s="66">
        <f t="shared" si="5"/>
        <v>0</v>
      </c>
      <c r="N149" s="32">
        <f t="shared" si="6"/>
        <v>0</v>
      </c>
      <c r="O149" s="52">
        <f>'Pay App 18'!O149+'Pay App 18'!P149</f>
        <v>0</v>
      </c>
      <c r="P149" s="45"/>
      <c r="Q149" s="66">
        <f>'Pay App 18'!Q149+N149+P149</f>
        <v>0</v>
      </c>
    </row>
    <row r="150" spans="1:17" ht="21" customHeight="1" x14ac:dyDescent="0.2">
      <c r="A150" s="151" t="s">
        <v>254</v>
      </c>
      <c r="B150" s="151"/>
      <c r="C150" s="151" t="s">
        <v>255</v>
      </c>
      <c r="D150" s="152"/>
      <c r="E150" s="52">
        <f>'Pay App 18'!E150</f>
        <v>0</v>
      </c>
      <c r="F150" s="45"/>
      <c r="G150" s="65">
        <f>'Pay App 18'!G150+F150</f>
        <v>0</v>
      </c>
      <c r="H150" s="188">
        <f>'Pay App 18'!K150</f>
        <v>0</v>
      </c>
      <c r="I150" s="189"/>
      <c r="J150" s="55"/>
      <c r="K150" s="33">
        <f t="shared" si="4"/>
        <v>0</v>
      </c>
      <c r="L150" s="68">
        <f t="shared" si="7"/>
        <v>0</v>
      </c>
      <c r="M150" s="66">
        <f t="shared" si="5"/>
        <v>0</v>
      </c>
      <c r="N150" s="32">
        <f t="shared" si="6"/>
        <v>0</v>
      </c>
      <c r="O150" s="52">
        <f>'Pay App 18'!O150+'Pay App 18'!P150</f>
        <v>0</v>
      </c>
      <c r="P150" s="45"/>
      <c r="Q150" s="66">
        <f>'Pay App 18'!Q150+N150+P150</f>
        <v>0</v>
      </c>
    </row>
    <row r="151" spans="1:17" ht="21" customHeight="1" x14ac:dyDescent="0.2">
      <c r="A151" s="151" t="s">
        <v>256</v>
      </c>
      <c r="B151" s="151"/>
      <c r="C151" s="151" t="s">
        <v>257</v>
      </c>
      <c r="D151" s="152"/>
      <c r="E151" s="52">
        <f>'Pay App 18'!E151</f>
        <v>0</v>
      </c>
      <c r="F151" s="45"/>
      <c r="G151" s="65">
        <f>'Pay App 18'!G151+F151</f>
        <v>0</v>
      </c>
      <c r="H151" s="188">
        <f>'Pay App 18'!K151</f>
        <v>0</v>
      </c>
      <c r="I151" s="189"/>
      <c r="J151" s="55"/>
      <c r="K151" s="33">
        <f t="shared" si="4"/>
        <v>0</v>
      </c>
      <c r="L151" s="68">
        <f t="shared" si="7"/>
        <v>0</v>
      </c>
      <c r="M151" s="66">
        <f t="shared" si="5"/>
        <v>0</v>
      </c>
      <c r="N151" s="32">
        <f t="shared" si="6"/>
        <v>0</v>
      </c>
      <c r="O151" s="52">
        <f>'Pay App 18'!O151+'Pay App 18'!P151</f>
        <v>0</v>
      </c>
      <c r="P151" s="45"/>
      <c r="Q151" s="66">
        <f>'Pay App 18'!Q151+N151+P151</f>
        <v>0</v>
      </c>
    </row>
    <row r="152" spans="1:17" ht="21" customHeight="1" x14ac:dyDescent="0.2">
      <c r="A152" s="151" t="s">
        <v>258</v>
      </c>
      <c r="B152" s="151"/>
      <c r="C152" s="151" t="s">
        <v>259</v>
      </c>
      <c r="D152" s="152"/>
      <c r="E152" s="52">
        <f>'Pay App 18'!E152</f>
        <v>0</v>
      </c>
      <c r="F152" s="45"/>
      <c r="G152" s="65">
        <f>'Pay App 18'!G152+F152</f>
        <v>0</v>
      </c>
      <c r="H152" s="188">
        <f>'Pay App 18'!K152</f>
        <v>0</v>
      </c>
      <c r="I152" s="189"/>
      <c r="J152" s="55"/>
      <c r="K152" s="33">
        <f t="shared" si="4"/>
        <v>0</v>
      </c>
      <c r="L152" s="68">
        <f t="shared" si="7"/>
        <v>0</v>
      </c>
      <c r="M152" s="66">
        <f t="shared" si="5"/>
        <v>0</v>
      </c>
      <c r="N152" s="32">
        <f t="shared" si="6"/>
        <v>0</v>
      </c>
      <c r="O152" s="52">
        <f>'Pay App 18'!O152+'Pay App 18'!P152</f>
        <v>0</v>
      </c>
      <c r="P152" s="45"/>
      <c r="Q152" s="66">
        <f>'Pay App 18'!Q152+N152+P152</f>
        <v>0</v>
      </c>
    </row>
    <row r="153" spans="1:17" ht="21" customHeight="1" x14ac:dyDescent="0.2">
      <c r="A153" s="151" t="s">
        <v>260</v>
      </c>
      <c r="B153" s="151"/>
      <c r="C153" s="151" t="s">
        <v>261</v>
      </c>
      <c r="D153" s="152"/>
      <c r="E153" s="52">
        <f>'Pay App 18'!E153</f>
        <v>0</v>
      </c>
      <c r="F153" s="45"/>
      <c r="G153" s="65">
        <f>'Pay App 18'!G153+F153</f>
        <v>0</v>
      </c>
      <c r="H153" s="188">
        <f>'Pay App 18'!K153</f>
        <v>0</v>
      </c>
      <c r="I153" s="189"/>
      <c r="J153" s="55"/>
      <c r="K153" s="33">
        <f t="shared" si="4"/>
        <v>0</v>
      </c>
      <c r="L153" s="68">
        <f t="shared" si="7"/>
        <v>0</v>
      </c>
      <c r="M153" s="66">
        <f t="shared" si="5"/>
        <v>0</v>
      </c>
      <c r="N153" s="32">
        <f t="shared" si="6"/>
        <v>0</v>
      </c>
      <c r="O153" s="52">
        <f>'Pay App 18'!O153+'Pay App 18'!P153</f>
        <v>0</v>
      </c>
      <c r="P153" s="45"/>
      <c r="Q153" s="66">
        <f>'Pay App 18'!Q153+N153+P153</f>
        <v>0</v>
      </c>
    </row>
    <row r="154" spans="1:17" ht="21" customHeight="1" x14ac:dyDescent="0.2">
      <c r="A154" s="151" t="s">
        <v>262</v>
      </c>
      <c r="B154" s="151"/>
      <c r="C154" s="151" t="s">
        <v>263</v>
      </c>
      <c r="D154" s="152"/>
      <c r="E154" s="52">
        <f>'Pay App 18'!E154</f>
        <v>0</v>
      </c>
      <c r="F154" s="45"/>
      <c r="G154" s="65">
        <f>'Pay App 18'!G154+F154</f>
        <v>0</v>
      </c>
      <c r="H154" s="188">
        <f>'Pay App 18'!K154</f>
        <v>0</v>
      </c>
      <c r="I154" s="189"/>
      <c r="J154" s="55"/>
      <c r="K154" s="33">
        <f t="shared" si="4"/>
        <v>0</v>
      </c>
      <c r="L154" s="68">
        <f t="shared" si="7"/>
        <v>0</v>
      </c>
      <c r="M154" s="66">
        <f t="shared" si="5"/>
        <v>0</v>
      </c>
      <c r="N154" s="32">
        <f t="shared" si="6"/>
        <v>0</v>
      </c>
      <c r="O154" s="52">
        <f>'Pay App 18'!O154+'Pay App 18'!P154</f>
        <v>0</v>
      </c>
      <c r="P154" s="45"/>
      <c r="Q154" s="66">
        <f>'Pay App 18'!Q154+N154+P154</f>
        <v>0</v>
      </c>
    </row>
    <row r="155" spans="1:17" ht="21" customHeight="1" x14ac:dyDescent="0.2">
      <c r="A155" s="151" t="s">
        <v>264</v>
      </c>
      <c r="B155" s="151"/>
      <c r="C155" s="151" t="s">
        <v>265</v>
      </c>
      <c r="D155" s="152"/>
      <c r="E155" s="52">
        <f>'Pay App 18'!E155</f>
        <v>0</v>
      </c>
      <c r="F155" s="45"/>
      <c r="G155" s="65">
        <f>'Pay App 18'!G155+F155</f>
        <v>0</v>
      </c>
      <c r="H155" s="188">
        <f>'Pay App 18'!K155</f>
        <v>0</v>
      </c>
      <c r="I155" s="189"/>
      <c r="J155" s="55"/>
      <c r="K155" s="33">
        <f t="shared" si="4"/>
        <v>0</v>
      </c>
      <c r="L155" s="68">
        <f t="shared" si="7"/>
        <v>0</v>
      </c>
      <c r="M155" s="66">
        <f t="shared" si="5"/>
        <v>0</v>
      </c>
      <c r="N155" s="32">
        <f t="shared" si="6"/>
        <v>0</v>
      </c>
      <c r="O155" s="52">
        <f>'Pay App 18'!O155+'Pay App 18'!P155</f>
        <v>0</v>
      </c>
      <c r="P155" s="45"/>
      <c r="Q155" s="66">
        <f>'Pay App 18'!Q155+N155+P155</f>
        <v>0</v>
      </c>
    </row>
    <row r="156" spans="1:17" ht="21" customHeight="1" x14ac:dyDescent="0.2">
      <c r="A156" s="151" t="s">
        <v>266</v>
      </c>
      <c r="B156" s="151"/>
      <c r="C156" s="151" t="s">
        <v>267</v>
      </c>
      <c r="D156" s="152"/>
      <c r="E156" s="52">
        <f>'Pay App 18'!E156</f>
        <v>0</v>
      </c>
      <c r="F156" s="45"/>
      <c r="G156" s="65">
        <f>'Pay App 18'!G156+F156</f>
        <v>0</v>
      </c>
      <c r="H156" s="188">
        <f>'Pay App 18'!K156</f>
        <v>0</v>
      </c>
      <c r="I156" s="189"/>
      <c r="J156" s="55"/>
      <c r="K156" s="33">
        <f t="shared" si="4"/>
        <v>0</v>
      </c>
      <c r="L156" s="68">
        <f t="shared" si="7"/>
        <v>0</v>
      </c>
      <c r="M156" s="66">
        <f t="shared" si="5"/>
        <v>0</v>
      </c>
      <c r="N156" s="32">
        <f t="shared" si="6"/>
        <v>0</v>
      </c>
      <c r="O156" s="52">
        <f>'Pay App 18'!O156+'Pay App 18'!P156</f>
        <v>0</v>
      </c>
      <c r="P156" s="45"/>
      <c r="Q156" s="66">
        <f>'Pay App 18'!Q156+N156+P156</f>
        <v>0</v>
      </c>
    </row>
    <row r="157" spans="1:17" ht="21" customHeight="1" x14ac:dyDescent="0.2">
      <c r="A157" s="151" t="s">
        <v>268</v>
      </c>
      <c r="B157" s="151"/>
      <c r="C157" s="151" t="s">
        <v>269</v>
      </c>
      <c r="D157" s="152"/>
      <c r="E157" s="52">
        <f>'Pay App 18'!E157</f>
        <v>0</v>
      </c>
      <c r="F157" s="45"/>
      <c r="G157" s="65">
        <f>'Pay App 18'!G157+F157</f>
        <v>0</v>
      </c>
      <c r="H157" s="188">
        <f>'Pay App 18'!K157</f>
        <v>0</v>
      </c>
      <c r="I157" s="189"/>
      <c r="J157" s="55"/>
      <c r="K157" s="33">
        <f t="shared" si="4"/>
        <v>0</v>
      </c>
      <c r="L157" s="68">
        <f t="shared" si="7"/>
        <v>0</v>
      </c>
      <c r="M157" s="66">
        <f t="shared" si="5"/>
        <v>0</v>
      </c>
      <c r="N157" s="32">
        <f t="shared" si="6"/>
        <v>0</v>
      </c>
      <c r="O157" s="52">
        <f>'Pay App 18'!O157+'Pay App 18'!P157</f>
        <v>0</v>
      </c>
      <c r="P157" s="45"/>
      <c r="Q157" s="66">
        <f>'Pay App 18'!Q157+N157+P157</f>
        <v>0</v>
      </c>
    </row>
    <row r="158" spans="1:17" ht="21" customHeight="1" x14ac:dyDescent="0.2">
      <c r="A158" s="153" t="s">
        <v>270</v>
      </c>
      <c r="B158" s="153"/>
      <c r="C158" s="153" t="s">
        <v>271</v>
      </c>
      <c r="D158" s="154"/>
      <c r="E158" s="52">
        <f>'Pay App 18'!E158</f>
        <v>0</v>
      </c>
      <c r="F158" s="45"/>
      <c r="G158" s="65">
        <f>'Pay App 18'!G158+F158</f>
        <v>0</v>
      </c>
      <c r="H158" s="188">
        <f>'Pay App 18'!K158</f>
        <v>0</v>
      </c>
      <c r="I158" s="189"/>
      <c r="J158" s="55"/>
      <c r="K158" s="33">
        <f t="shared" si="4"/>
        <v>0</v>
      </c>
      <c r="L158" s="68">
        <f t="shared" si="7"/>
        <v>0</v>
      </c>
      <c r="M158" s="66">
        <f t="shared" si="5"/>
        <v>0</v>
      </c>
      <c r="N158" s="32">
        <f t="shared" si="6"/>
        <v>0</v>
      </c>
      <c r="O158" s="52">
        <f>'Pay App 18'!O158+'Pay App 18'!P158</f>
        <v>0</v>
      </c>
      <c r="P158" s="45"/>
      <c r="Q158" s="66">
        <f>'Pay App 18'!Q158+N158+P158</f>
        <v>0</v>
      </c>
    </row>
    <row r="159" spans="1:17" ht="21" customHeight="1" x14ac:dyDescent="0.2">
      <c r="A159" s="151" t="s">
        <v>272</v>
      </c>
      <c r="B159" s="151"/>
      <c r="C159" s="151" t="s">
        <v>273</v>
      </c>
      <c r="D159" s="152"/>
      <c r="E159" s="52">
        <f>'Pay App 18'!E159</f>
        <v>0</v>
      </c>
      <c r="F159" s="45"/>
      <c r="G159" s="65">
        <f>'Pay App 18'!G159+F159</f>
        <v>0</v>
      </c>
      <c r="H159" s="188">
        <f>'Pay App 18'!K159</f>
        <v>0</v>
      </c>
      <c r="I159" s="189"/>
      <c r="J159" s="55"/>
      <c r="K159" s="33">
        <f t="shared" si="4"/>
        <v>0</v>
      </c>
      <c r="L159" s="68">
        <f t="shared" si="7"/>
        <v>0</v>
      </c>
      <c r="M159" s="66">
        <f t="shared" si="5"/>
        <v>0</v>
      </c>
      <c r="N159" s="32">
        <f t="shared" si="6"/>
        <v>0</v>
      </c>
      <c r="O159" s="52">
        <f>'Pay App 18'!O159+'Pay App 18'!P159</f>
        <v>0</v>
      </c>
      <c r="P159" s="45"/>
      <c r="Q159" s="66">
        <f>'Pay App 18'!Q159+N159+P159</f>
        <v>0</v>
      </c>
    </row>
    <row r="160" spans="1:17" ht="21" customHeight="1" x14ac:dyDescent="0.2">
      <c r="A160" s="151" t="s">
        <v>274</v>
      </c>
      <c r="B160" s="151"/>
      <c r="C160" s="151" t="s">
        <v>275</v>
      </c>
      <c r="D160" s="152"/>
      <c r="E160" s="52">
        <f>'Pay App 18'!E160</f>
        <v>0</v>
      </c>
      <c r="F160" s="45"/>
      <c r="G160" s="65">
        <f>'Pay App 18'!G160+F160</f>
        <v>0</v>
      </c>
      <c r="H160" s="188">
        <f>'Pay App 18'!K160</f>
        <v>0</v>
      </c>
      <c r="I160" s="189"/>
      <c r="J160" s="55"/>
      <c r="K160" s="33">
        <f t="shared" si="4"/>
        <v>0</v>
      </c>
      <c r="L160" s="68">
        <f t="shared" si="7"/>
        <v>0</v>
      </c>
      <c r="M160" s="66">
        <f t="shared" si="5"/>
        <v>0</v>
      </c>
      <c r="N160" s="32">
        <f t="shared" si="6"/>
        <v>0</v>
      </c>
      <c r="O160" s="52">
        <f>'Pay App 18'!O160+'Pay App 18'!P160</f>
        <v>0</v>
      </c>
      <c r="P160" s="45"/>
      <c r="Q160" s="66">
        <f>'Pay App 18'!Q160+N160+P160</f>
        <v>0</v>
      </c>
    </row>
    <row r="161" spans="1:17" ht="21" customHeight="1" x14ac:dyDescent="0.2">
      <c r="A161" s="151" t="s">
        <v>276</v>
      </c>
      <c r="B161" s="151"/>
      <c r="C161" s="151" t="s">
        <v>277</v>
      </c>
      <c r="D161" s="152"/>
      <c r="E161" s="52">
        <f>'Pay App 18'!E161</f>
        <v>0</v>
      </c>
      <c r="F161" s="45"/>
      <c r="G161" s="65">
        <f>'Pay App 18'!G161+F161</f>
        <v>0</v>
      </c>
      <c r="H161" s="188">
        <f>'Pay App 18'!K161</f>
        <v>0</v>
      </c>
      <c r="I161" s="189"/>
      <c r="J161" s="55"/>
      <c r="K161" s="33">
        <f t="shared" si="4"/>
        <v>0</v>
      </c>
      <c r="L161" s="68">
        <f t="shared" si="7"/>
        <v>0</v>
      </c>
      <c r="M161" s="66">
        <f t="shared" si="5"/>
        <v>0</v>
      </c>
      <c r="N161" s="32">
        <f t="shared" si="6"/>
        <v>0</v>
      </c>
      <c r="O161" s="52">
        <f>'Pay App 18'!O161+'Pay App 18'!P161</f>
        <v>0</v>
      </c>
      <c r="P161" s="45"/>
      <c r="Q161" s="66">
        <f>'Pay App 18'!Q161+N161+P161</f>
        <v>0</v>
      </c>
    </row>
    <row r="162" spans="1:17" ht="21" customHeight="1" x14ac:dyDescent="0.2">
      <c r="A162" s="151" t="s">
        <v>278</v>
      </c>
      <c r="B162" s="151"/>
      <c r="C162" s="151" t="s">
        <v>279</v>
      </c>
      <c r="D162" s="152"/>
      <c r="E162" s="52">
        <f>'Pay App 18'!E162</f>
        <v>0</v>
      </c>
      <c r="F162" s="45"/>
      <c r="G162" s="65">
        <f>'Pay App 18'!G162+F162</f>
        <v>0</v>
      </c>
      <c r="H162" s="188">
        <f>'Pay App 18'!K162</f>
        <v>0</v>
      </c>
      <c r="I162" s="189"/>
      <c r="J162" s="55"/>
      <c r="K162" s="33">
        <f t="shared" si="4"/>
        <v>0</v>
      </c>
      <c r="L162" s="68">
        <f t="shared" si="7"/>
        <v>0</v>
      </c>
      <c r="M162" s="66">
        <f t="shared" si="5"/>
        <v>0</v>
      </c>
      <c r="N162" s="32">
        <f t="shared" si="6"/>
        <v>0</v>
      </c>
      <c r="O162" s="52">
        <f>'Pay App 18'!O162+'Pay App 18'!P162</f>
        <v>0</v>
      </c>
      <c r="P162" s="45"/>
      <c r="Q162" s="66">
        <f>'Pay App 18'!Q162+N162+P162</f>
        <v>0</v>
      </c>
    </row>
    <row r="163" spans="1:17" ht="21" customHeight="1" x14ac:dyDescent="0.2">
      <c r="A163" s="151" t="s">
        <v>280</v>
      </c>
      <c r="B163" s="151"/>
      <c r="C163" s="151" t="s">
        <v>281</v>
      </c>
      <c r="D163" s="152"/>
      <c r="E163" s="52">
        <f>'Pay App 18'!E163</f>
        <v>0</v>
      </c>
      <c r="F163" s="45"/>
      <c r="G163" s="65">
        <f>'Pay App 18'!G163+F163</f>
        <v>0</v>
      </c>
      <c r="H163" s="188">
        <f>'Pay App 18'!K163</f>
        <v>0</v>
      </c>
      <c r="I163" s="189"/>
      <c r="J163" s="55"/>
      <c r="K163" s="33">
        <f t="shared" si="4"/>
        <v>0</v>
      </c>
      <c r="L163" s="68">
        <f t="shared" si="7"/>
        <v>0</v>
      </c>
      <c r="M163" s="66">
        <f t="shared" si="5"/>
        <v>0</v>
      </c>
      <c r="N163" s="32">
        <f t="shared" si="6"/>
        <v>0</v>
      </c>
      <c r="O163" s="52">
        <f>'Pay App 18'!O163+'Pay App 18'!P163</f>
        <v>0</v>
      </c>
      <c r="P163" s="45"/>
      <c r="Q163" s="66">
        <f>'Pay App 18'!Q163+N163+P163</f>
        <v>0</v>
      </c>
    </row>
    <row r="164" spans="1:17" ht="21" customHeight="1" x14ac:dyDescent="0.2">
      <c r="A164" s="151" t="s">
        <v>282</v>
      </c>
      <c r="B164" s="151"/>
      <c r="C164" s="151" t="s">
        <v>283</v>
      </c>
      <c r="D164" s="152"/>
      <c r="E164" s="52">
        <f>'Pay App 18'!E164</f>
        <v>0</v>
      </c>
      <c r="F164" s="45"/>
      <c r="G164" s="65">
        <f>'Pay App 18'!G164+F164</f>
        <v>0</v>
      </c>
      <c r="H164" s="188">
        <f>'Pay App 18'!K164</f>
        <v>0</v>
      </c>
      <c r="I164" s="189"/>
      <c r="J164" s="55"/>
      <c r="K164" s="33">
        <f t="shared" si="4"/>
        <v>0</v>
      </c>
      <c r="L164" s="68">
        <f t="shared" si="7"/>
        <v>0</v>
      </c>
      <c r="M164" s="66">
        <f t="shared" si="5"/>
        <v>0</v>
      </c>
      <c r="N164" s="32">
        <f t="shared" si="6"/>
        <v>0</v>
      </c>
      <c r="O164" s="52">
        <f>'Pay App 18'!O164+'Pay App 18'!P164</f>
        <v>0</v>
      </c>
      <c r="P164" s="45"/>
      <c r="Q164" s="66">
        <f>'Pay App 18'!Q164+N164+P164</f>
        <v>0</v>
      </c>
    </row>
    <row r="165" spans="1:17" ht="21" customHeight="1" x14ac:dyDescent="0.2">
      <c r="A165" s="151" t="s">
        <v>284</v>
      </c>
      <c r="B165" s="151"/>
      <c r="C165" s="151" t="s">
        <v>285</v>
      </c>
      <c r="D165" s="152"/>
      <c r="E165" s="52">
        <f>'Pay App 18'!E165</f>
        <v>0</v>
      </c>
      <c r="F165" s="45"/>
      <c r="G165" s="65">
        <f>'Pay App 18'!G165+F165</f>
        <v>0</v>
      </c>
      <c r="H165" s="188">
        <f>'Pay App 18'!K165</f>
        <v>0</v>
      </c>
      <c r="I165" s="189"/>
      <c r="J165" s="55"/>
      <c r="K165" s="33">
        <f t="shared" si="4"/>
        <v>0</v>
      </c>
      <c r="L165" s="68">
        <f t="shared" si="7"/>
        <v>0</v>
      </c>
      <c r="M165" s="66">
        <f t="shared" si="5"/>
        <v>0</v>
      </c>
      <c r="N165" s="32">
        <f t="shared" si="6"/>
        <v>0</v>
      </c>
      <c r="O165" s="52">
        <f>'Pay App 18'!O165+'Pay App 18'!P165</f>
        <v>0</v>
      </c>
      <c r="P165" s="45"/>
      <c r="Q165" s="66">
        <f>'Pay App 18'!Q165+N165+P165</f>
        <v>0</v>
      </c>
    </row>
    <row r="166" spans="1:17" ht="21" customHeight="1" x14ac:dyDescent="0.2">
      <c r="A166" s="153" t="s">
        <v>286</v>
      </c>
      <c r="B166" s="153"/>
      <c r="C166" s="153" t="s">
        <v>287</v>
      </c>
      <c r="D166" s="154"/>
      <c r="E166" s="52">
        <f>'Pay App 18'!E166</f>
        <v>0</v>
      </c>
      <c r="F166" s="45"/>
      <c r="G166" s="65">
        <f>'Pay App 18'!G166+F166</f>
        <v>0</v>
      </c>
      <c r="H166" s="188">
        <f>'Pay App 18'!K166</f>
        <v>0</v>
      </c>
      <c r="I166" s="189"/>
      <c r="J166" s="55"/>
      <c r="K166" s="33">
        <f t="shared" si="4"/>
        <v>0</v>
      </c>
      <c r="L166" s="68">
        <f t="shared" si="7"/>
        <v>0</v>
      </c>
      <c r="M166" s="66">
        <f t="shared" si="5"/>
        <v>0</v>
      </c>
      <c r="N166" s="32">
        <f t="shared" si="6"/>
        <v>0</v>
      </c>
      <c r="O166" s="52">
        <f>'Pay App 18'!O166+'Pay App 18'!P166</f>
        <v>0</v>
      </c>
      <c r="P166" s="45"/>
      <c r="Q166" s="66">
        <f>'Pay App 18'!Q166+N166+P166</f>
        <v>0</v>
      </c>
    </row>
    <row r="167" spans="1:17" ht="21" customHeight="1" x14ac:dyDescent="0.2">
      <c r="A167" s="153" t="s">
        <v>288</v>
      </c>
      <c r="B167" s="153"/>
      <c r="C167" s="153" t="s">
        <v>289</v>
      </c>
      <c r="D167" s="154"/>
      <c r="E167" s="52">
        <f>'Pay App 18'!E167</f>
        <v>0</v>
      </c>
      <c r="F167" s="45"/>
      <c r="G167" s="65">
        <f>'Pay App 18'!G167+F167</f>
        <v>0</v>
      </c>
      <c r="H167" s="188">
        <f>'Pay App 18'!K167</f>
        <v>0</v>
      </c>
      <c r="I167" s="189"/>
      <c r="J167" s="55"/>
      <c r="K167" s="33">
        <f t="shared" si="4"/>
        <v>0</v>
      </c>
      <c r="L167" s="68">
        <f t="shared" si="7"/>
        <v>0</v>
      </c>
      <c r="M167" s="66">
        <f t="shared" si="5"/>
        <v>0</v>
      </c>
      <c r="N167" s="32">
        <f t="shared" si="6"/>
        <v>0</v>
      </c>
      <c r="O167" s="52">
        <f>'Pay App 18'!O167+'Pay App 18'!P167</f>
        <v>0</v>
      </c>
      <c r="P167" s="45"/>
      <c r="Q167" s="66">
        <f>'Pay App 18'!Q167+N167+P167</f>
        <v>0</v>
      </c>
    </row>
    <row r="168" spans="1:17" ht="21" customHeight="1" x14ac:dyDescent="0.2">
      <c r="A168" s="151" t="s">
        <v>290</v>
      </c>
      <c r="B168" s="151"/>
      <c r="C168" s="151" t="s">
        <v>291</v>
      </c>
      <c r="D168" s="152"/>
      <c r="E168" s="52">
        <f>'Pay App 18'!E168</f>
        <v>0</v>
      </c>
      <c r="F168" s="45"/>
      <c r="G168" s="65">
        <f>'Pay App 18'!G168+F168</f>
        <v>0</v>
      </c>
      <c r="H168" s="188">
        <f>'Pay App 18'!K168</f>
        <v>0</v>
      </c>
      <c r="I168" s="189"/>
      <c r="J168" s="55"/>
      <c r="K168" s="33">
        <f t="shared" si="4"/>
        <v>0</v>
      </c>
      <c r="L168" s="68">
        <f t="shared" si="7"/>
        <v>0</v>
      </c>
      <c r="M168" s="66">
        <f t="shared" si="5"/>
        <v>0</v>
      </c>
      <c r="N168" s="32">
        <f t="shared" si="6"/>
        <v>0</v>
      </c>
      <c r="O168" s="52">
        <f>'Pay App 18'!O168+'Pay App 18'!P168</f>
        <v>0</v>
      </c>
      <c r="P168" s="45"/>
      <c r="Q168" s="66">
        <f>'Pay App 18'!Q168+N168+P168</f>
        <v>0</v>
      </c>
    </row>
    <row r="169" spans="1:17" ht="21" customHeight="1" x14ac:dyDescent="0.2">
      <c r="A169" s="151" t="s">
        <v>292</v>
      </c>
      <c r="B169" s="151"/>
      <c r="C169" s="151" t="s">
        <v>293</v>
      </c>
      <c r="D169" s="152"/>
      <c r="E169" s="52">
        <f>'Pay App 18'!E169</f>
        <v>0</v>
      </c>
      <c r="F169" s="45"/>
      <c r="G169" s="65">
        <f>'Pay App 18'!G169+F169</f>
        <v>0</v>
      </c>
      <c r="H169" s="188">
        <f>'Pay App 18'!K169</f>
        <v>0</v>
      </c>
      <c r="I169" s="189"/>
      <c r="J169" s="55"/>
      <c r="K169" s="33">
        <f t="shared" si="4"/>
        <v>0</v>
      </c>
      <c r="L169" s="68">
        <f t="shared" si="7"/>
        <v>0</v>
      </c>
      <c r="M169" s="66">
        <f t="shared" si="5"/>
        <v>0</v>
      </c>
      <c r="N169" s="32">
        <f t="shared" si="6"/>
        <v>0</v>
      </c>
      <c r="O169" s="52">
        <f>'Pay App 18'!O169+'Pay App 18'!P169</f>
        <v>0</v>
      </c>
      <c r="P169" s="45"/>
      <c r="Q169" s="66">
        <f>'Pay App 18'!Q169+N169+P169</f>
        <v>0</v>
      </c>
    </row>
    <row r="170" spans="1:17" ht="21" customHeight="1" x14ac:dyDescent="0.2">
      <c r="A170" s="151" t="s">
        <v>294</v>
      </c>
      <c r="B170" s="151"/>
      <c r="C170" s="151" t="s">
        <v>295</v>
      </c>
      <c r="D170" s="152"/>
      <c r="E170" s="52">
        <f>'Pay App 18'!E170</f>
        <v>0</v>
      </c>
      <c r="F170" s="45"/>
      <c r="G170" s="65">
        <f>'Pay App 18'!G170+F170</f>
        <v>0</v>
      </c>
      <c r="H170" s="188">
        <f>'Pay App 18'!K170</f>
        <v>0</v>
      </c>
      <c r="I170" s="189"/>
      <c r="J170" s="55"/>
      <c r="K170" s="33">
        <f t="shared" si="4"/>
        <v>0</v>
      </c>
      <c r="L170" s="68">
        <f t="shared" si="7"/>
        <v>0</v>
      </c>
      <c r="M170" s="66">
        <f t="shared" si="5"/>
        <v>0</v>
      </c>
      <c r="N170" s="32">
        <f t="shared" si="6"/>
        <v>0</v>
      </c>
      <c r="O170" s="52">
        <f>'Pay App 18'!O170+'Pay App 18'!P170</f>
        <v>0</v>
      </c>
      <c r="P170" s="45"/>
      <c r="Q170" s="66">
        <f>'Pay App 18'!Q170+N170+P170</f>
        <v>0</v>
      </c>
    </row>
    <row r="171" spans="1:17" ht="21" customHeight="1" x14ac:dyDescent="0.2">
      <c r="A171" s="151" t="s">
        <v>296</v>
      </c>
      <c r="B171" s="151"/>
      <c r="C171" s="151" t="s">
        <v>297</v>
      </c>
      <c r="D171" s="152"/>
      <c r="E171" s="52">
        <f>'Pay App 18'!E171</f>
        <v>0</v>
      </c>
      <c r="F171" s="45"/>
      <c r="G171" s="65">
        <f>'Pay App 18'!G171+F171</f>
        <v>0</v>
      </c>
      <c r="H171" s="188">
        <f>'Pay App 18'!K171</f>
        <v>0</v>
      </c>
      <c r="I171" s="189"/>
      <c r="J171" s="55"/>
      <c r="K171" s="33">
        <f t="shared" si="4"/>
        <v>0</v>
      </c>
      <c r="L171" s="68">
        <f t="shared" si="7"/>
        <v>0</v>
      </c>
      <c r="M171" s="66">
        <f t="shared" si="5"/>
        <v>0</v>
      </c>
      <c r="N171" s="32">
        <f t="shared" si="6"/>
        <v>0</v>
      </c>
      <c r="O171" s="52">
        <f>'Pay App 18'!O171+'Pay App 18'!P171</f>
        <v>0</v>
      </c>
      <c r="P171" s="45"/>
      <c r="Q171" s="66">
        <f>'Pay App 18'!Q171+N171+P171</f>
        <v>0</v>
      </c>
    </row>
    <row r="172" spans="1:17" ht="21" customHeight="1" x14ac:dyDescent="0.2">
      <c r="A172" s="151" t="s">
        <v>298</v>
      </c>
      <c r="B172" s="151"/>
      <c r="C172" s="151" t="s">
        <v>299</v>
      </c>
      <c r="D172" s="152"/>
      <c r="E172" s="52">
        <f>'Pay App 18'!E172</f>
        <v>0</v>
      </c>
      <c r="F172" s="45"/>
      <c r="G172" s="65">
        <f>'Pay App 18'!G172+F172</f>
        <v>0</v>
      </c>
      <c r="H172" s="188">
        <f>'Pay App 18'!K172</f>
        <v>0</v>
      </c>
      <c r="I172" s="189"/>
      <c r="J172" s="55"/>
      <c r="K172" s="33">
        <f t="shared" si="4"/>
        <v>0</v>
      </c>
      <c r="L172" s="68">
        <f t="shared" si="7"/>
        <v>0</v>
      </c>
      <c r="M172" s="66">
        <f t="shared" si="5"/>
        <v>0</v>
      </c>
      <c r="N172" s="32">
        <f t="shared" si="6"/>
        <v>0</v>
      </c>
      <c r="O172" s="52">
        <f>'Pay App 18'!O172+'Pay App 18'!P172</f>
        <v>0</v>
      </c>
      <c r="P172" s="45"/>
      <c r="Q172" s="66">
        <f>'Pay App 18'!Q172+N172+P172</f>
        <v>0</v>
      </c>
    </row>
    <row r="173" spans="1:17" ht="21" customHeight="1" x14ac:dyDescent="0.2">
      <c r="A173" s="151" t="s">
        <v>300</v>
      </c>
      <c r="B173" s="151"/>
      <c r="C173" s="151" t="s">
        <v>301</v>
      </c>
      <c r="D173" s="152"/>
      <c r="E173" s="52">
        <f>'Pay App 18'!E173</f>
        <v>0</v>
      </c>
      <c r="F173" s="45"/>
      <c r="G173" s="65">
        <f>'Pay App 18'!G173+F173</f>
        <v>0</v>
      </c>
      <c r="H173" s="188">
        <f>'Pay App 18'!K173</f>
        <v>0</v>
      </c>
      <c r="I173" s="189"/>
      <c r="J173" s="55"/>
      <c r="K173" s="33">
        <f t="shared" si="4"/>
        <v>0</v>
      </c>
      <c r="L173" s="68">
        <f t="shared" si="7"/>
        <v>0</v>
      </c>
      <c r="M173" s="66">
        <f t="shared" si="5"/>
        <v>0</v>
      </c>
      <c r="N173" s="32">
        <f t="shared" si="6"/>
        <v>0</v>
      </c>
      <c r="O173" s="52">
        <f>'Pay App 18'!O173+'Pay App 18'!P173</f>
        <v>0</v>
      </c>
      <c r="P173" s="45"/>
      <c r="Q173" s="66">
        <f>'Pay App 18'!Q173+N173+P173</f>
        <v>0</v>
      </c>
    </row>
    <row r="174" spans="1:17" ht="21" customHeight="1" x14ac:dyDescent="0.2">
      <c r="A174" s="151" t="s">
        <v>302</v>
      </c>
      <c r="B174" s="151"/>
      <c r="C174" s="151" t="s">
        <v>303</v>
      </c>
      <c r="D174" s="152"/>
      <c r="E174" s="52">
        <f>'Pay App 18'!E174</f>
        <v>0</v>
      </c>
      <c r="F174" s="45"/>
      <c r="G174" s="65">
        <f>'Pay App 18'!G174+F174</f>
        <v>0</v>
      </c>
      <c r="H174" s="188">
        <f>'Pay App 18'!K174</f>
        <v>0</v>
      </c>
      <c r="I174" s="189"/>
      <c r="J174" s="55"/>
      <c r="K174" s="33">
        <f t="shared" si="4"/>
        <v>0</v>
      </c>
      <c r="L174" s="68">
        <f t="shared" si="7"/>
        <v>0</v>
      </c>
      <c r="M174" s="66">
        <f t="shared" si="5"/>
        <v>0</v>
      </c>
      <c r="N174" s="32">
        <f t="shared" si="6"/>
        <v>0</v>
      </c>
      <c r="O174" s="52">
        <f>'Pay App 18'!O174+'Pay App 18'!P174</f>
        <v>0</v>
      </c>
      <c r="P174" s="45"/>
      <c r="Q174" s="66">
        <f>'Pay App 18'!Q174+N174+P174</f>
        <v>0</v>
      </c>
    </row>
    <row r="175" spans="1:17" ht="21" customHeight="1" x14ac:dyDescent="0.2">
      <c r="A175" s="151" t="s">
        <v>304</v>
      </c>
      <c r="B175" s="151"/>
      <c r="C175" s="151" t="s">
        <v>305</v>
      </c>
      <c r="D175" s="152"/>
      <c r="E175" s="52">
        <f>'Pay App 18'!E175</f>
        <v>0</v>
      </c>
      <c r="F175" s="45"/>
      <c r="G175" s="65">
        <f>'Pay App 18'!G175+F175</f>
        <v>0</v>
      </c>
      <c r="H175" s="188">
        <f>'Pay App 18'!K175</f>
        <v>0</v>
      </c>
      <c r="I175" s="189"/>
      <c r="J175" s="55"/>
      <c r="K175" s="33">
        <f t="shared" si="4"/>
        <v>0</v>
      </c>
      <c r="L175" s="68">
        <f t="shared" si="7"/>
        <v>0</v>
      </c>
      <c r="M175" s="66">
        <f t="shared" si="5"/>
        <v>0</v>
      </c>
      <c r="N175" s="32">
        <f t="shared" si="6"/>
        <v>0</v>
      </c>
      <c r="O175" s="52">
        <f>'Pay App 18'!O175+'Pay App 18'!P175</f>
        <v>0</v>
      </c>
      <c r="P175" s="45"/>
      <c r="Q175" s="66">
        <f>'Pay App 18'!Q175+N175+P175</f>
        <v>0</v>
      </c>
    </row>
    <row r="176" spans="1:17" ht="21" customHeight="1" x14ac:dyDescent="0.2">
      <c r="A176" s="151" t="s">
        <v>306</v>
      </c>
      <c r="B176" s="151"/>
      <c r="C176" s="151" t="s">
        <v>307</v>
      </c>
      <c r="D176" s="152"/>
      <c r="E176" s="52">
        <f>'Pay App 18'!E176</f>
        <v>0</v>
      </c>
      <c r="F176" s="45"/>
      <c r="G176" s="65">
        <f>'Pay App 18'!G176+F176</f>
        <v>0</v>
      </c>
      <c r="H176" s="188">
        <f>'Pay App 18'!K176</f>
        <v>0</v>
      </c>
      <c r="I176" s="189"/>
      <c r="J176" s="55"/>
      <c r="K176" s="33">
        <f t="shared" si="4"/>
        <v>0</v>
      </c>
      <c r="L176" s="68">
        <f t="shared" si="7"/>
        <v>0</v>
      </c>
      <c r="M176" s="66">
        <f t="shared" si="5"/>
        <v>0</v>
      </c>
      <c r="N176" s="32">
        <f t="shared" si="6"/>
        <v>0</v>
      </c>
      <c r="O176" s="52">
        <f>'Pay App 18'!O176+'Pay App 18'!P176</f>
        <v>0</v>
      </c>
      <c r="P176" s="45"/>
      <c r="Q176" s="66">
        <f>'Pay App 18'!Q176+N176+P176</f>
        <v>0</v>
      </c>
    </row>
    <row r="177" spans="1:17" ht="21" customHeight="1" x14ac:dyDescent="0.2">
      <c r="A177" s="151" t="s">
        <v>308</v>
      </c>
      <c r="B177" s="151"/>
      <c r="C177" s="151" t="s">
        <v>309</v>
      </c>
      <c r="D177" s="152"/>
      <c r="E177" s="52">
        <f>'Pay App 18'!E177</f>
        <v>0</v>
      </c>
      <c r="F177" s="45"/>
      <c r="G177" s="65">
        <f>'Pay App 18'!G177+F177</f>
        <v>0</v>
      </c>
      <c r="H177" s="188">
        <f>'Pay App 18'!K177</f>
        <v>0</v>
      </c>
      <c r="I177" s="189"/>
      <c r="J177" s="55"/>
      <c r="K177" s="33">
        <f t="shared" si="4"/>
        <v>0</v>
      </c>
      <c r="L177" s="68">
        <f t="shared" si="7"/>
        <v>0</v>
      </c>
      <c r="M177" s="66">
        <f t="shared" si="5"/>
        <v>0</v>
      </c>
      <c r="N177" s="32">
        <f t="shared" si="6"/>
        <v>0</v>
      </c>
      <c r="O177" s="52">
        <f>'Pay App 18'!O177+'Pay App 18'!P177</f>
        <v>0</v>
      </c>
      <c r="P177" s="45"/>
      <c r="Q177" s="66">
        <f>'Pay App 18'!Q177+N177+P177</f>
        <v>0</v>
      </c>
    </row>
    <row r="178" spans="1:17" ht="21" customHeight="1" x14ac:dyDescent="0.2">
      <c r="A178" s="141" t="s">
        <v>310</v>
      </c>
      <c r="B178" s="141"/>
      <c r="C178" s="141" t="s">
        <v>311</v>
      </c>
      <c r="D178" s="142"/>
      <c r="E178" s="52">
        <f>'Pay App 18'!E178</f>
        <v>0</v>
      </c>
      <c r="F178" s="45"/>
      <c r="G178" s="65">
        <f>'Pay App 18'!G178+F178</f>
        <v>0</v>
      </c>
      <c r="H178" s="188">
        <f>'Pay App 18'!K178</f>
        <v>0</v>
      </c>
      <c r="I178" s="189"/>
      <c r="J178" s="55"/>
      <c r="K178" s="33">
        <f t="shared" si="4"/>
        <v>0</v>
      </c>
      <c r="L178" s="68">
        <f t="shared" si="7"/>
        <v>0</v>
      </c>
      <c r="M178" s="66">
        <f t="shared" si="5"/>
        <v>0</v>
      </c>
      <c r="N178" s="32">
        <f t="shared" si="6"/>
        <v>0</v>
      </c>
      <c r="O178" s="52">
        <f>'Pay App 18'!O178+'Pay App 18'!P178</f>
        <v>0</v>
      </c>
      <c r="P178" s="45"/>
      <c r="Q178" s="66">
        <f>'Pay App 18'!Q178+N178+P178</f>
        <v>0</v>
      </c>
    </row>
    <row r="179" spans="1:17" ht="21" customHeight="1" x14ac:dyDescent="0.2">
      <c r="A179" s="151" t="s">
        <v>312</v>
      </c>
      <c r="B179" s="151"/>
      <c r="C179" s="151" t="s">
        <v>313</v>
      </c>
      <c r="D179" s="152"/>
      <c r="E179" s="52">
        <f>'Pay App 18'!E179</f>
        <v>0</v>
      </c>
      <c r="F179" s="45"/>
      <c r="G179" s="65">
        <f>'Pay App 18'!G179+F179</f>
        <v>0</v>
      </c>
      <c r="H179" s="188">
        <f>'Pay App 18'!K179</f>
        <v>0</v>
      </c>
      <c r="I179" s="189"/>
      <c r="J179" s="55"/>
      <c r="K179" s="33">
        <f t="shared" si="4"/>
        <v>0</v>
      </c>
      <c r="L179" s="68">
        <f t="shared" si="7"/>
        <v>0</v>
      </c>
      <c r="M179" s="66">
        <f t="shared" si="5"/>
        <v>0</v>
      </c>
      <c r="N179" s="32">
        <f t="shared" si="6"/>
        <v>0</v>
      </c>
      <c r="O179" s="52">
        <f>'Pay App 18'!O179+'Pay App 18'!P179</f>
        <v>0</v>
      </c>
      <c r="P179" s="45"/>
      <c r="Q179" s="66">
        <f>'Pay App 18'!Q179+N179+P179</f>
        <v>0</v>
      </c>
    </row>
    <row r="180" spans="1:17" ht="21" customHeight="1" x14ac:dyDescent="0.2">
      <c r="A180" s="151" t="s">
        <v>314</v>
      </c>
      <c r="B180" s="151"/>
      <c r="C180" s="149" t="s">
        <v>315</v>
      </c>
      <c r="D180" s="150"/>
      <c r="E180" s="52">
        <f>'Pay App 18'!E180</f>
        <v>0</v>
      </c>
      <c r="F180" s="45"/>
      <c r="G180" s="65">
        <f>'Pay App 18'!G180+F180</f>
        <v>0</v>
      </c>
      <c r="H180" s="188">
        <f>'Pay App 18'!K180</f>
        <v>0</v>
      </c>
      <c r="I180" s="189"/>
      <c r="J180" s="55"/>
      <c r="K180" s="33">
        <f t="shared" si="4"/>
        <v>0</v>
      </c>
      <c r="L180" s="68">
        <f t="shared" si="7"/>
        <v>0</v>
      </c>
      <c r="M180" s="66">
        <f t="shared" si="5"/>
        <v>0</v>
      </c>
      <c r="N180" s="32">
        <f t="shared" si="6"/>
        <v>0</v>
      </c>
      <c r="O180" s="52">
        <f>'Pay App 18'!O180+'Pay App 18'!P180</f>
        <v>0</v>
      </c>
      <c r="P180" s="45"/>
      <c r="Q180" s="66">
        <f>'Pay App 18'!Q180+N180+P180</f>
        <v>0</v>
      </c>
    </row>
    <row r="181" spans="1:17" ht="21" customHeight="1" x14ac:dyDescent="0.2">
      <c r="A181" s="151" t="s">
        <v>316</v>
      </c>
      <c r="B181" s="151"/>
      <c r="C181" s="151" t="s">
        <v>317</v>
      </c>
      <c r="D181" s="152"/>
      <c r="E181" s="52">
        <f>'Pay App 18'!E181</f>
        <v>0</v>
      </c>
      <c r="F181" s="45"/>
      <c r="G181" s="65">
        <f>'Pay App 18'!G181+F181</f>
        <v>0</v>
      </c>
      <c r="H181" s="188">
        <f>'Pay App 18'!K181</f>
        <v>0</v>
      </c>
      <c r="I181" s="189"/>
      <c r="J181" s="55"/>
      <c r="K181" s="33">
        <f t="shared" si="4"/>
        <v>0</v>
      </c>
      <c r="L181" s="68">
        <f t="shared" si="7"/>
        <v>0</v>
      </c>
      <c r="M181" s="66">
        <f t="shared" si="5"/>
        <v>0</v>
      </c>
      <c r="N181" s="32">
        <f t="shared" si="6"/>
        <v>0</v>
      </c>
      <c r="O181" s="52">
        <f>'Pay App 18'!O181+'Pay App 18'!P181</f>
        <v>0</v>
      </c>
      <c r="P181" s="45"/>
      <c r="Q181" s="66">
        <f>'Pay App 18'!Q181+N181+P181</f>
        <v>0</v>
      </c>
    </row>
    <row r="182" spans="1:17" ht="21" customHeight="1" x14ac:dyDescent="0.2">
      <c r="A182" s="151" t="s">
        <v>318</v>
      </c>
      <c r="B182" s="151"/>
      <c r="C182" s="151" t="s">
        <v>319</v>
      </c>
      <c r="D182" s="152"/>
      <c r="E182" s="52">
        <f>'Pay App 18'!E182</f>
        <v>0</v>
      </c>
      <c r="F182" s="45"/>
      <c r="G182" s="65">
        <f>'Pay App 18'!G182+F182</f>
        <v>0</v>
      </c>
      <c r="H182" s="188">
        <f>'Pay App 18'!K182</f>
        <v>0</v>
      </c>
      <c r="I182" s="189"/>
      <c r="J182" s="55"/>
      <c r="K182" s="33">
        <f t="shared" si="4"/>
        <v>0</v>
      </c>
      <c r="L182" s="68">
        <f t="shared" si="7"/>
        <v>0</v>
      </c>
      <c r="M182" s="66">
        <f t="shared" si="5"/>
        <v>0</v>
      </c>
      <c r="N182" s="32">
        <f t="shared" si="6"/>
        <v>0</v>
      </c>
      <c r="O182" s="52">
        <f>'Pay App 18'!O182+'Pay App 18'!P182</f>
        <v>0</v>
      </c>
      <c r="P182" s="45"/>
      <c r="Q182" s="66">
        <f>'Pay App 18'!Q182+N182+P182</f>
        <v>0</v>
      </c>
    </row>
    <row r="183" spans="1:17" ht="21" customHeight="1" x14ac:dyDescent="0.2">
      <c r="A183" s="151" t="s">
        <v>320</v>
      </c>
      <c r="B183" s="151"/>
      <c r="C183" s="151" t="s">
        <v>321</v>
      </c>
      <c r="D183" s="152"/>
      <c r="E183" s="52">
        <f>'Pay App 18'!E183</f>
        <v>0</v>
      </c>
      <c r="F183" s="45"/>
      <c r="G183" s="65">
        <f>'Pay App 18'!G183+F183</f>
        <v>0</v>
      </c>
      <c r="H183" s="188">
        <f>'Pay App 18'!K183</f>
        <v>0</v>
      </c>
      <c r="I183" s="189"/>
      <c r="J183" s="55"/>
      <c r="K183" s="33">
        <f t="shared" si="4"/>
        <v>0</v>
      </c>
      <c r="L183" s="68">
        <f t="shared" si="7"/>
        <v>0</v>
      </c>
      <c r="M183" s="66">
        <f t="shared" si="5"/>
        <v>0</v>
      </c>
      <c r="N183" s="32">
        <f t="shared" si="6"/>
        <v>0</v>
      </c>
      <c r="O183" s="52">
        <f>'Pay App 18'!O183+'Pay App 18'!P183</f>
        <v>0</v>
      </c>
      <c r="P183" s="45"/>
      <c r="Q183" s="66">
        <f>'Pay App 18'!Q183+N183+P183</f>
        <v>0</v>
      </c>
    </row>
    <row r="184" spans="1:17" ht="21" customHeight="1" x14ac:dyDescent="0.2">
      <c r="A184" s="151" t="s">
        <v>322</v>
      </c>
      <c r="B184" s="151"/>
      <c r="C184" s="151" t="s">
        <v>323</v>
      </c>
      <c r="D184" s="152"/>
      <c r="E184" s="52">
        <f>'Pay App 18'!E184</f>
        <v>0</v>
      </c>
      <c r="F184" s="45"/>
      <c r="G184" s="65">
        <f>'Pay App 18'!G184+F184</f>
        <v>0</v>
      </c>
      <c r="H184" s="188">
        <f>'Pay App 18'!K184</f>
        <v>0</v>
      </c>
      <c r="I184" s="189"/>
      <c r="J184" s="55"/>
      <c r="K184" s="33">
        <f t="shared" si="4"/>
        <v>0</v>
      </c>
      <c r="L184" s="68">
        <f t="shared" si="7"/>
        <v>0</v>
      </c>
      <c r="M184" s="66">
        <f t="shared" si="5"/>
        <v>0</v>
      </c>
      <c r="N184" s="32">
        <f t="shared" si="6"/>
        <v>0</v>
      </c>
      <c r="O184" s="52">
        <f>'Pay App 18'!O184+'Pay App 18'!P184</f>
        <v>0</v>
      </c>
      <c r="P184" s="45"/>
      <c r="Q184" s="66">
        <f>'Pay App 18'!Q184+N184+P184</f>
        <v>0</v>
      </c>
    </row>
    <row r="185" spans="1:17" ht="21" customHeight="1" x14ac:dyDescent="0.2">
      <c r="A185" s="141" t="s">
        <v>324</v>
      </c>
      <c r="B185" s="141"/>
      <c r="C185" s="141" t="s">
        <v>325</v>
      </c>
      <c r="D185" s="142"/>
      <c r="E185" s="52">
        <f>'Pay App 18'!E185</f>
        <v>0</v>
      </c>
      <c r="F185" s="45"/>
      <c r="G185" s="65">
        <f>'Pay App 18'!G185+F185</f>
        <v>0</v>
      </c>
      <c r="H185" s="188">
        <f>'Pay App 18'!K185</f>
        <v>0</v>
      </c>
      <c r="I185" s="189"/>
      <c r="J185" s="55"/>
      <c r="K185" s="33">
        <f t="shared" si="4"/>
        <v>0</v>
      </c>
      <c r="L185" s="68">
        <f t="shared" si="7"/>
        <v>0</v>
      </c>
      <c r="M185" s="66">
        <f t="shared" si="5"/>
        <v>0</v>
      </c>
      <c r="N185" s="32">
        <f t="shared" si="6"/>
        <v>0</v>
      </c>
      <c r="O185" s="52">
        <f>'Pay App 18'!O185+'Pay App 18'!P185</f>
        <v>0</v>
      </c>
      <c r="P185" s="45"/>
      <c r="Q185" s="66">
        <f>'Pay App 18'!Q185+N185+P185</f>
        <v>0</v>
      </c>
    </row>
    <row r="186" spans="1:17" ht="21" customHeight="1" x14ac:dyDescent="0.2">
      <c r="A186" s="141" t="s">
        <v>326</v>
      </c>
      <c r="B186" s="141"/>
      <c r="C186" s="141" t="s">
        <v>327</v>
      </c>
      <c r="D186" s="142"/>
      <c r="E186" s="52">
        <f>'Pay App 18'!E186</f>
        <v>0</v>
      </c>
      <c r="F186" s="45"/>
      <c r="G186" s="65">
        <f>'Pay App 18'!G186+F186</f>
        <v>0</v>
      </c>
      <c r="H186" s="188">
        <f>'Pay App 18'!K186</f>
        <v>0</v>
      </c>
      <c r="I186" s="189"/>
      <c r="J186" s="55"/>
      <c r="K186" s="33">
        <f t="shared" si="4"/>
        <v>0</v>
      </c>
      <c r="L186" s="68">
        <f t="shared" si="7"/>
        <v>0</v>
      </c>
      <c r="M186" s="66">
        <f t="shared" si="5"/>
        <v>0</v>
      </c>
      <c r="N186" s="32">
        <f t="shared" si="6"/>
        <v>0</v>
      </c>
      <c r="O186" s="52">
        <f>'Pay App 18'!O186+'Pay App 18'!P186</f>
        <v>0</v>
      </c>
      <c r="P186" s="45"/>
      <c r="Q186" s="66">
        <f>'Pay App 18'!Q186+N186+P186</f>
        <v>0</v>
      </c>
    </row>
    <row r="187" spans="1:17" ht="21" customHeight="1" x14ac:dyDescent="0.2">
      <c r="A187" s="151" t="s">
        <v>328</v>
      </c>
      <c r="B187" s="151"/>
      <c r="C187" s="151" t="s">
        <v>329</v>
      </c>
      <c r="D187" s="152"/>
      <c r="E187" s="52">
        <f>'Pay App 18'!E187</f>
        <v>0</v>
      </c>
      <c r="F187" s="45"/>
      <c r="G187" s="65">
        <f>'Pay App 18'!G187+F187</f>
        <v>0</v>
      </c>
      <c r="H187" s="188">
        <f>'Pay App 18'!K187</f>
        <v>0</v>
      </c>
      <c r="I187" s="189"/>
      <c r="J187" s="55"/>
      <c r="K187" s="33">
        <f t="shared" si="4"/>
        <v>0</v>
      </c>
      <c r="L187" s="68">
        <f t="shared" si="7"/>
        <v>0</v>
      </c>
      <c r="M187" s="66">
        <f t="shared" si="5"/>
        <v>0</v>
      </c>
      <c r="N187" s="32">
        <f t="shared" si="6"/>
        <v>0</v>
      </c>
      <c r="O187" s="52">
        <f>'Pay App 18'!O187+'Pay App 18'!P187</f>
        <v>0</v>
      </c>
      <c r="P187" s="45"/>
      <c r="Q187" s="66">
        <f>'Pay App 18'!Q187+N187+P187</f>
        <v>0</v>
      </c>
    </row>
    <row r="188" spans="1:17" ht="21" customHeight="1" x14ac:dyDescent="0.2">
      <c r="A188" s="151" t="s">
        <v>330</v>
      </c>
      <c r="B188" s="151"/>
      <c r="C188" s="151" t="s">
        <v>331</v>
      </c>
      <c r="D188" s="152"/>
      <c r="E188" s="52">
        <f>'Pay App 18'!E188</f>
        <v>0</v>
      </c>
      <c r="F188" s="45"/>
      <c r="G188" s="65">
        <f>'Pay App 18'!G188+F188</f>
        <v>0</v>
      </c>
      <c r="H188" s="188">
        <f>'Pay App 18'!K188</f>
        <v>0</v>
      </c>
      <c r="I188" s="189"/>
      <c r="J188" s="55"/>
      <c r="K188" s="33">
        <f t="shared" si="4"/>
        <v>0</v>
      </c>
      <c r="L188" s="68">
        <f t="shared" si="7"/>
        <v>0</v>
      </c>
      <c r="M188" s="66">
        <f t="shared" si="5"/>
        <v>0</v>
      </c>
      <c r="N188" s="32">
        <f t="shared" si="6"/>
        <v>0</v>
      </c>
      <c r="O188" s="52">
        <f>'Pay App 18'!O188+'Pay App 18'!P188</f>
        <v>0</v>
      </c>
      <c r="P188" s="45"/>
      <c r="Q188" s="66">
        <f>'Pay App 18'!Q188+N188+P188</f>
        <v>0</v>
      </c>
    </row>
    <row r="189" spans="1:17" ht="21" customHeight="1" x14ac:dyDescent="0.2">
      <c r="A189" s="151" t="s">
        <v>332</v>
      </c>
      <c r="B189" s="151"/>
      <c r="C189" s="151" t="s">
        <v>333</v>
      </c>
      <c r="D189" s="152"/>
      <c r="E189" s="52">
        <f>'Pay App 18'!E189</f>
        <v>0</v>
      </c>
      <c r="F189" s="45"/>
      <c r="G189" s="65">
        <f>'Pay App 18'!G189+F189</f>
        <v>0</v>
      </c>
      <c r="H189" s="188">
        <f>'Pay App 18'!K189</f>
        <v>0</v>
      </c>
      <c r="I189" s="189"/>
      <c r="J189" s="55"/>
      <c r="K189" s="33">
        <f t="shared" si="4"/>
        <v>0</v>
      </c>
      <c r="L189" s="68">
        <f t="shared" si="7"/>
        <v>0</v>
      </c>
      <c r="M189" s="66">
        <f t="shared" si="5"/>
        <v>0</v>
      </c>
      <c r="N189" s="32">
        <f t="shared" si="6"/>
        <v>0</v>
      </c>
      <c r="O189" s="52">
        <f>'Pay App 18'!O189+'Pay App 18'!P189</f>
        <v>0</v>
      </c>
      <c r="P189" s="45"/>
      <c r="Q189" s="66">
        <f>'Pay App 18'!Q189+N189+P189</f>
        <v>0</v>
      </c>
    </row>
    <row r="190" spans="1:17" ht="21" customHeight="1" x14ac:dyDescent="0.2">
      <c r="A190" s="141" t="s">
        <v>334</v>
      </c>
      <c r="B190" s="141"/>
      <c r="C190" s="141" t="s">
        <v>335</v>
      </c>
      <c r="D190" s="142"/>
      <c r="E190" s="52">
        <f>'Pay App 18'!E190</f>
        <v>0</v>
      </c>
      <c r="F190" s="45"/>
      <c r="G190" s="65">
        <f>'Pay App 18'!G190+F190</f>
        <v>0</v>
      </c>
      <c r="H190" s="188">
        <f>'Pay App 18'!K190</f>
        <v>0</v>
      </c>
      <c r="I190" s="189"/>
      <c r="J190" s="55"/>
      <c r="K190" s="33">
        <f t="shared" si="4"/>
        <v>0</v>
      </c>
      <c r="L190" s="68">
        <f t="shared" si="7"/>
        <v>0</v>
      </c>
      <c r="M190" s="66">
        <f t="shared" si="5"/>
        <v>0</v>
      </c>
      <c r="N190" s="32">
        <f t="shared" si="6"/>
        <v>0</v>
      </c>
      <c r="O190" s="52">
        <f>'Pay App 18'!O190+'Pay App 18'!P190</f>
        <v>0</v>
      </c>
      <c r="P190" s="45"/>
      <c r="Q190" s="66">
        <f>'Pay App 18'!Q190+N190+P190</f>
        <v>0</v>
      </c>
    </row>
    <row r="191" spans="1:17" ht="21" customHeight="1" x14ac:dyDescent="0.2">
      <c r="A191" s="149" t="s">
        <v>336</v>
      </c>
      <c r="B191" s="149"/>
      <c r="C191" s="149" t="s">
        <v>337</v>
      </c>
      <c r="D191" s="150"/>
      <c r="E191" s="52">
        <f>'Pay App 18'!E191</f>
        <v>0</v>
      </c>
      <c r="F191" s="45"/>
      <c r="G191" s="65">
        <f>'Pay App 18'!G191+F191</f>
        <v>0</v>
      </c>
      <c r="H191" s="188">
        <f>'Pay App 18'!K191</f>
        <v>0</v>
      </c>
      <c r="I191" s="189"/>
      <c r="J191" s="55"/>
      <c r="K191" s="33">
        <f t="shared" si="4"/>
        <v>0</v>
      </c>
      <c r="L191" s="68">
        <f t="shared" si="7"/>
        <v>0</v>
      </c>
      <c r="M191" s="66">
        <f t="shared" si="5"/>
        <v>0</v>
      </c>
      <c r="N191" s="32">
        <f t="shared" si="6"/>
        <v>0</v>
      </c>
      <c r="O191" s="52">
        <f>'Pay App 18'!O191+'Pay App 18'!P191</f>
        <v>0</v>
      </c>
      <c r="P191" s="45"/>
      <c r="Q191" s="66">
        <f>'Pay App 18'!Q191+N191+P191</f>
        <v>0</v>
      </c>
    </row>
    <row r="192" spans="1:17" ht="21" customHeight="1" x14ac:dyDescent="0.2">
      <c r="A192" s="149" t="s">
        <v>338</v>
      </c>
      <c r="B192" s="149"/>
      <c r="C192" s="151" t="s">
        <v>339</v>
      </c>
      <c r="D192" s="152"/>
      <c r="E192" s="52">
        <f>'Pay App 18'!E192</f>
        <v>0</v>
      </c>
      <c r="F192" s="45"/>
      <c r="G192" s="65">
        <f>'Pay App 18'!G192+F192</f>
        <v>0</v>
      </c>
      <c r="H192" s="188">
        <f>'Pay App 18'!K192</f>
        <v>0</v>
      </c>
      <c r="I192" s="189"/>
      <c r="J192" s="55"/>
      <c r="K192" s="33">
        <f t="shared" si="4"/>
        <v>0</v>
      </c>
      <c r="L192" s="68">
        <f t="shared" si="7"/>
        <v>0</v>
      </c>
      <c r="M192" s="66">
        <f t="shared" si="5"/>
        <v>0</v>
      </c>
      <c r="N192" s="32">
        <f t="shared" si="6"/>
        <v>0</v>
      </c>
      <c r="O192" s="52">
        <f>'Pay App 18'!O192+'Pay App 18'!P192</f>
        <v>0</v>
      </c>
      <c r="P192" s="45"/>
      <c r="Q192" s="66">
        <f>'Pay App 18'!Q192+N192+P192</f>
        <v>0</v>
      </c>
    </row>
    <row r="193" spans="1:17" ht="21" customHeight="1" x14ac:dyDescent="0.2">
      <c r="A193" s="141" t="s">
        <v>340</v>
      </c>
      <c r="B193" s="141"/>
      <c r="C193" s="141" t="s">
        <v>341</v>
      </c>
      <c r="D193" s="142"/>
      <c r="E193" s="52">
        <f>'Pay App 18'!E193</f>
        <v>0</v>
      </c>
      <c r="F193" s="45"/>
      <c r="G193" s="65">
        <f>'Pay App 18'!G193+F193</f>
        <v>0</v>
      </c>
      <c r="H193" s="188">
        <f>'Pay App 18'!K193</f>
        <v>0</v>
      </c>
      <c r="I193" s="189"/>
      <c r="J193" s="55"/>
      <c r="K193" s="33">
        <f t="shared" si="4"/>
        <v>0</v>
      </c>
      <c r="L193" s="68">
        <f t="shared" si="7"/>
        <v>0</v>
      </c>
      <c r="M193" s="66">
        <f t="shared" si="5"/>
        <v>0</v>
      </c>
      <c r="N193" s="32">
        <f t="shared" si="6"/>
        <v>0</v>
      </c>
      <c r="O193" s="52">
        <f>'Pay App 18'!O193+'Pay App 18'!P193</f>
        <v>0</v>
      </c>
      <c r="P193" s="45"/>
      <c r="Q193" s="66">
        <f>'Pay App 18'!Q193+N193+P193</f>
        <v>0</v>
      </c>
    </row>
    <row r="194" spans="1:17" ht="21" customHeight="1" x14ac:dyDescent="0.2">
      <c r="A194" s="149" t="s">
        <v>342</v>
      </c>
      <c r="B194" s="149"/>
      <c r="C194" s="149" t="s">
        <v>343</v>
      </c>
      <c r="D194" s="150"/>
      <c r="E194" s="52">
        <f>'Pay App 18'!E194</f>
        <v>0</v>
      </c>
      <c r="F194" s="45"/>
      <c r="G194" s="65">
        <f>'Pay App 18'!G194+F194</f>
        <v>0</v>
      </c>
      <c r="H194" s="188">
        <f>'Pay App 18'!K194</f>
        <v>0</v>
      </c>
      <c r="I194" s="189"/>
      <c r="J194" s="55"/>
      <c r="K194" s="33">
        <f t="shared" si="4"/>
        <v>0</v>
      </c>
      <c r="L194" s="68">
        <f t="shared" si="7"/>
        <v>0</v>
      </c>
      <c r="M194" s="66">
        <f t="shared" si="5"/>
        <v>0</v>
      </c>
      <c r="N194" s="32">
        <f t="shared" si="6"/>
        <v>0</v>
      </c>
      <c r="O194" s="52">
        <f>'Pay App 18'!O194+'Pay App 18'!P194</f>
        <v>0</v>
      </c>
      <c r="P194" s="45"/>
      <c r="Q194" s="66">
        <f>'Pay App 18'!Q194+N194+P194</f>
        <v>0</v>
      </c>
    </row>
    <row r="195" spans="1:17" ht="21" customHeight="1" x14ac:dyDescent="0.2">
      <c r="A195" s="149" t="s">
        <v>344</v>
      </c>
      <c r="B195" s="149"/>
      <c r="C195" s="151" t="s">
        <v>345</v>
      </c>
      <c r="D195" s="152"/>
      <c r="E195" s="52">
        <f>'Pay App 18'!E195</f>
        <v>0</v>
      </c>
      <c r="F195" s="45"/>
      <c r="G195" s="65">
        <f>'Pay App 18'!G195+F195</f>
        <v>0</v>
      </c>
      <c r="H195" s="188">
        <f>'Pay App 18'!K195</f>
        <v>0</v>
      </c>
      <c r="I195" s="189"/>
      <c r="J195" s="55"/>
      <c r="K195" s="33">
        <f t="shared" si="4"/>
        <v>0</v>
      </c>
      <c r="L195" s="68">
        <f t="shared" si="7"/>
        <v>0</v>
      </c>
      <c r="M195" s="66">
        <f t="shared" si="5"/>
        <v>0</v>
      </c>
      <c r="N195" s="32">
        <f t="shared" si="6"/>
        <v>0</v>
      </c>
      <c r="O195" s="52">
        <f>'Pay App 18'!O195+'Pay App 18'!P195</f>
        <v>0</v>
      </c>
      <c r="P195" s="45"/>
      <c r="Q195" s="66">
        <f>'Pay App 18'!Q195+N195+P195</f>
        <v>0</v>
      </c>
    </row>
    <row r="196" spans="1:17" ht="21" customHeight="1" x14ac:dyDescent="0.2">
      <c r="A196" s="149" t="s">
        <v>346</v>
      </c>
      <c r="B196" s="149"/>
      <c r="C196" s="149" t="s">
        <v>347</v>
      </c>
      <c r="D196" s="150"/>
      <c r="E196" s="52">
        <f>'Pay App 18'!E196</f>
        <v>0</v>
      </c>
      <c r="F196" s="45"/>
      <c r="G196" s="65">
        <f>'Pay App 18'!G196+F196</f>
        <v>0</v>
      </c>
      <c r="H196" s="188">
        <f>'Pay App 18'!K196</f>
        <v>0</v>
      </c>
      <c r="I196" s="189"/>
      <c r="J196" s="55"/>
      <c r="K196" s="33">
        <f t="shared" si="4"/>
        <v>0</v>
      </c>
      <c r="L196" s="68">
        <f t="shared" si="7"/>
        <v>0</v>
      </c>
      <c r="M196" s="66">
        <f t="shared" si="5"/>
        <v>0</v>
      </c>
      <c r="N196" s="32">
        <f t="shared" si="6"/>
        <v>0</v>
      </c>
      <c r="O196" s="52">
        <f>'Pay App 18'!O196+'Pay App 18'!P196</f>
        <v>0</v>
      </c>
      <c r="P196" s="45"/>
      <c r="Q196" s="66">
        <f>'Pay App 18'!Q196+N196+P196</f>
        <v>0</v>
      </c>
    </row>
    <row r="197" spans="1:17" ht="21" customHeight="1" x14ac:dyDescent="0.2">
      <c r="A197" s="149" t="s">
        <v>348</v>
      </c>
      <c r="B197" s="149"/>
      <c r="C197" s="149" t="s">
        <v>349</v>
      </c>
      <c r="D197" s="150"/>
      <c r="E197" s="52">
        <f>'Pay App 18'!E197</f>
        <v>0</v>
      </c>
      <c r="F197" s="45"/>
      <c r="G197" s="65">
        <f>'Pay App 18'!G197+F197</f>
        <v>0</v>
      </c>
      <c r="H197" s="188">
        <f>'Pay App 18'!K197</f>
        <v>0</v>
      </c>
      <c r="I197" s="189"/>
      <c r="J197" s="55"/>
      <c r="K197" s="33">
        <f t="shared" si="4"/>
        <v>0</v>
      </c>
      <c r="L197" s="68">
        <f t="shared" si="7"/>
        <v>0</v>
      </c>
      <c r="M197" s="66">
        <f t="shared" si="5"/>
        <v>0</v>
      </c>
      <c r="N197" s="32">
        <f t="shared" si="6"/>
        <v>0</v>
      </c>
      <c r="O197" s="52">
        <f>'Pay App 18'!O197+'Pay App 18'!P197</f>
        <v>0</v>
      </c>
      <c r="P197" s="45"/>
      <c r="Q197" s="66">
        <f>'Pay App 18'!Q197+N197+P197</f>
        <v>0</v>
      </c>
    </row>
    <row r="198" spans="1:17" ht="21" customHeight="1" x14ac:dyDescent="0.2">
      <c r="A198" s="149" t="s">
        <v>350</v>
      </c>
      <c r="B198" s="149"/>
      <c r="C198" s="151" t="s">
        <v>305</v>
      </c>
      <c r="D198" s="152"/>
      <c r="E198" s="52">
        <f>'Pay App 18'!E198</f>
        <v>0</v>
      </c>
      <c r="F198" s="45"/>
      <c r="G198" s="65">
        <f>'Pay App 18'!G198+F198</f>
        <v>0</v>
      </c>
      <c r="H198" s="188">
        <f>'Pay App 18'!K198</f>
        <v>0</v>
      </c>
      <c r="I198" s="189"/>
      <c r="J198" s="55"/>
      <c r="K198" s="33">
        <f t="shared" si="4"/>
        <v>0</v>
      </c>
      <c r="L198" s="68">
        <f t="shared" si="7"/>
        <v>0</v>
      </c>
      <c r="M198" s="66">
        <f t="shared" si="5"/>
        <v>0</v>
      </c>
      <c r="N198" s="32">
        <f t="shared" si="6"/>
        <v>0</v>
      </c>
      <c r="O198" s="52">
        <f>'Pay App 18'!O198+'Pay App 18'!P198</f>
        <v>0</v>
      </c>
      <c r="P198" s="45"/>
      <c r="Q198" s="66">
        <f>'Pay App 18'!Q198+N198+P198</f>
        <v>0</v>
      </c>
    </row>
    <row r="199" spans="1:17" ht="21" customHeight="1" x14ac:dyDescent="0.2">
      <c r="A199" s="141" t="s">
        <v>351</v>
      </c>
      <c r="B199" s="141"/>
      <c r="C199" s="141" t="s">
        <v>352</v>
      </c>
      <c r="D199" s="142"/>
      <c r="E199" s="52">
        <f>'Pay App 18'!E199</f>
        <v>0</v>
      </c>
      <c r="F199" s="45"/>
      <c r="G199" s="65">
        <f>'Pay App 18'!G199+F199</f>
        <v>0</v>
      </c>
      <c r="H199" s="188">
        <f>'Pay App 18'!K199</f>
        <v>0</v>
      </c>
      <c r="I199" s="189"/>
      <c r="J199" s="55"/>
      <c r="K199" s="33">
        <f t="shared" si="4"/>
        <v>0</v>
      </c>
      <c r="L199" s="68">
        <f t="shared" si="7"/>
        <v>0</v>
      </c>
      <c r="M199" s="66">
        <f t="shared" si="5"/>
        <v>0</v>
      </c>
      <c r="N199" s="32">
        <f t="shared" si="6"/>
        <v>0</v>
      </c>
      <c r="O199" s="52">
        <f>'Pay App 18'!O199+'Pay App 18'!P199</f>
        <v>0</v>
      </c>
      <c r="P199" s="45"/>
      <c r="Q199" s="66">
        <f>'Pay App 18'!Q199+N199+P199</f>
        <v>0</v>
      </c>
    </row>
    <row r="200" spans="1:17" ht="21" customHeight="1" x14ac:dyDescent="0.2">
      <c r="A200" s="149" t="s">
        <v>353</v>
      </c>
      <c r="B200" s="149"/>
      <c r="C200" s="149" t="s">
        <v>354</v>
      </c>
      <c r="D200" s="150"/>
      <c r="E200" s="52">
        <f>'Pay App 18'!E200</f>
        <v>0</v>
      </c>
      <c r="F200" s="45"/>
      <c r="G200" s="65">
        <f>'Pay App 18'!G200+F200</f>
        <v>0</v>
      </c>
      <c r="H200" s="188">
        <f>'Pay App 18'!K200</f>
        <v>0</v>
      </c>
      <c r="I200" s="189"/>
      <c r="J200" s="55"/>
      <c r="K200" s="33">
        <f t="shared" si="4"/>
        <v>0</v>
      </c>
      <c r="L200" s="68">
        <f t="shared" si="7"/>
        <v>0</v>
      </c>
      <c r="M200" s="66">
        <f t="shared" si="5"/>
        <v>0</v>
      </c>
      <c r="N200" s="32">
        <f t="shared" si="6"/>
        <v>0</v>
      </c>
      <c r="O200" s="52">
        <f>'Pay App 18'!O200+'Pay App 18'!P200</f>
        <v>0</v>
      </c>
      <c r="P200" s="45"/>
      <c r="Q200" s="66">
        <f>'Pay App 18'!Q200+N200+P200</f>
        <v>0</v>
      </c>
    </row>
    <row r="201" spans="1:17" ht="21" customHeight="1" x14ac:dyDescent="0.2">
      <c r="A201" s="149" t="s">
        <v>355</v>
      </c>
      <c r="B201" s="149"/>
      <c r="C201" s="149" t="s">
        <v>356</v>
      </c>
      <c r="D201" s="150"/>
      <c r="E201" s="52">
        <f>'Pay App 18'!E201</f>
        <v>0</v>
      </c>
      <c r="F201" s="45"/>
      <c r="G201" s="65">
        <f>'Pay App 18'!G201+F201</f>
        <v>0</v>
      </c>
      <c r="H201" s="188">
        <f>'Pay App 18'!K201</f>
        <v>0</v>
      </c>
      <c r="I201" s="189"/>
      <c r="J201" s="55"/>
      <c r="K201" s="33">
        <f t="shared" si="4"/>
        <v>0</v>
      </c>
      <c r="L201" s="68">
        <f t="shared" si="7"/>
        <v>0</v>
      </c>
      <c r="M201" s="66">
        <f t="shared" si="5"/>
        <v>0</v>
      </c>
      <c r="N201" s="32">
        <f t="shared" si="6"/>
        <v>0</v>
      </c>
      <c r="O201" s="52">
        <f>'Pay App 18'!O201+'Pay App 18'!P201</f>
        <v>0</v>
      </c>
      <c r="P201" s="45"/>
      <c r="Q201" s="66">
        <f>'Pay App 18'!Q201+N201+P201</f>
        <v>0</v>
      </c>
    </row>
    <row r="202" spans="1:17" ht="21" customHeight="1" x14ac:dyDescent="0.2">
      <c r="A202" s="149" t="s">
        <v>357</v>
      </c>
      <c r="B202" s="149"/>
      <c r="C202" s="151" t="s">
        <v>358</v>
      </c>
      <c r="D202" s="152"/>
      <c r="E202" s="52">
        <f>'Pay App 18'!E202</f>
        <v>0</v>
      </c>
      <c r="F202" s="45"/>
      <c r="G202" s="65">
        <f>'Pay App 18'!G202+F202</f>
        <v>0</v>
      </c>
      <c r="H202" s="188">
        <f>'Pay App 18'!K202</f>
        <v>0</v>
      </c>
      <c r="I202" s="189"/>
      <c r="J202" s="55"/>
      <c r="K202" s="33">
        <f t="shared" si="4"/>
        <v>0</v>
      </c>
      <c r="L202" s="68">
        <f t="shared" si="7"/>
        <v>0</v>
      </c>
      <c r="M202" s="66">
        <f t="shared" si="5"/>
        <v>0</v>
      </c>
      <c r="N202" s="32">
        <f t="shared" si="6"/>
        <v>0</v>
      </c>
      <c r="O202" s="52">
        <f>'Pay App 18'!O202+'Pay App 18'!P202</f>
        <v>0</v>
      </c>
      <c r="P202" s="45"/>
      <c r="Q202" s="66">
        <f>'Pay App 18'!Q202+N202+P202</f>
        <v>0</v>
      </c>
    </row>
    <row r="203" spans="1:17" ht="21" customHeight="1" x14ac:dyDescent="0.2">
      <c r="A203" s="149" t="s">
        <v>359</v>
      </c>
      <c r="B203" s="149"/>
      <c r="C203" s="151" t="s">
        <v>360</v>
      </c>
      <c r="D203" s="152"/>
      <c r="E203" s="52">
        <f>'Pay App 18'!E203</f>
        <v>0</v>
      </c>
      <c r="F203" s="45"/>
      <c r="G203" s="65">
        <f>'Pay App 18'!G203+F203</f>
        <v>0</v>
      </c>
      <c r="H203" s="188">
        <f>'Pay App 18'!K203</f>
        <v>0</v>
      </c>
      <c r="I203" s="189"/>
      <c r="J203" s="55"/>
      <c r="K203" s="33">
        <f t="shared" si="4"/>
        <v>0</v>
      </c>
      <c r="L203" s="68">
        <f t="shared" si="7"/>
        <v>0</v>
      </c>
      <c r="M203" s="66">
        <f t="shared" si="5"/>
        <v>0</v>
      </c>
      <c r="N203" s="32">
        <f t="shared" si="6"/>
        <v>0</v>
      </c>
      <c r="O203" s="52">
        <f>'Pay App 18'!O203+'Pay App 18'!P203</f>
        <v>0</v>
      </c>
      <c r="P203" s="45"/>
      <c r="Q203" s="66">
        <f>'Pay App 18'!Q203+N203+P203</f>
        <v>0</v>
      </c>
    </row>
    <row r="204" spans="1:17" ht="21" customHeight="1" x14ac:dyDescent="0.2">
      <c r="A204" s="149" t="s">
        <v>361</v>
      </c>
      <c r="B204" s="149"/>
      <c r="C204" s="149" t="s">
        <v>362</v>
      </c>
      <c r="D204" s="150"/>
      <c r="E204" s="52">
        <f>'Pay App 18'!E204</f>
        <v>0</v>
      </c>
      <c r="F204" s="45"/>
      <c r="G204" s="65">
        <f>'Pay App 18'!G204+F204</f>
        <v>0</v>
      </c>
      <c r="H204" s="188">
        <f>'Pay App 18'!K204</f>
        <v>0</v>
      </c>
      <c r="I204" s="189"/>
      <c r="J204" s="55"/>
      <c r="K204" s="33">
        <f t="shared" si="4"/>
        <v>0</v>
      </c>
      <c r="L204" s="68">
        <f t="shared" si="7"/>
        <v>0</v>
      </c>
      <c r="M204" s="66">
        <f t="shared" si="5"/>
        <v>0</v>
      </c>
      <c r="N204" s="32">
        <f t="shared" si="6"/>
        <v>0</v>
      </c>
      <c r="O204" s="52">
        <f>'Pay App 18'!O204+'Pay App 18'!P204</f>
        <v>0</v>
      </c>
      <c r="P204" s="45"/>
      <c r="Q204" s="66">
        <f>'Pay App 18'!Q204+N204+P204</f>
        <v>0</v>
      </c>
    </row>
    <row r="205" spans="1:17" ht="21" customHeight="1" x14ac:dyDescent="0.2">
      <c r="A205" s="149" t="s">
        <v>363</v>
      </c>
      <c r="B205" s="149"/>
      <c r="C205" s="151" t="s">
        <v>364</v>
      </c>
      <c r="D205" s="152"/>
      <c r="E205" s="52">
        <f>'Pay App 18'!E205</f>
        <v>0</v>
      </c>
      <c r="F205" s="45"/>
      <c r="G205" s="65">
        <f>'Pay App 18'!G205+F205</f>
        <v>0</v>
      </c>
      <c r="H205" s="188">
        <f>'Pay App 18'!K205</f>
        <v>0</v>
      </c>
      <c r="I205" s="189"/>
      <c r="J205" s="55"/>
      <c r="K205" s="33">
        <f t="shared" si="4"/>
        <v>0</v>
      </c>
      <c r="L205" s="68">
        <f t="shared" si="7"/>
        <v>0</v>
      </c>
      <c r="M205" s="66">
        <f t="shared" si="5"/>
        <v>0</v>
      </c>
      <c r="N205" s="32">
        <f t="shared" si="6"/>
        <v>0</v>
      </c>
      <c r="O205" s="52">
        <f>'Pay App 18'!O205+'Pay App 18'!P205</f>
        <v>0</v>
      </c>
      <c r="P205" s="45"/>
      <c r="Q205" s="66">
        <f>'Pay App 18'!Q205+N205+P205</f>
        <v>0</v>
      </c>
    </row>
    <row r="206" spans="1:17" ht="21" customHeight="1" x14ac:dyDescent="0.2">
      <c r="A206" s="141" t="s">
        <v>365</v>
      </c>
      <c r="B206" s="141"/>
      <c r="C206" s="141" t="s">
        <v>366</v>
      </c>
      <c r="D206" s="142"/>
      <c r="E206" s="52">
        <f>'Pay App 18'!E206</f>
        <v>0</v>
      </c>
      <c r="F206" s="45"/>
      <c r="G206" s="65">
        <f>'Pay App 18'!G206+F206</f>
        <v>0</v>
      </c>
      <c r="H206" s="188">
        <f>'Pay App 18'!K206</f>
        <v>0</v>
      </c>
      <c r="I206" s="189"/>
      <c r="J206" s="55"/>
      <c r="K206" s="33">
        <f t="shared" si="4"/>
        <v>0</v>
      </c>
      <c r="L206" s="68">
        <f t="shared" si="7"/>
        <v>0</v>
      </c>
      <c r="M206" s="66">
        <f t="shared" si="5"/>
        <v>0</v>
      </c>
      <c r="N206" s="32">
        <f t="shared" si="6"/>
        <v>0</v>
      </c>
      <c r="O206" s="52">
        <f>'Pay App 18'!O206+'Pay App 18'!P206</f>
        <v>0</v>
      </c>
      <c r="P206" s="45"/>
      <c r="Q206" s="66">
        <f>'Pay App 18'!Q206+N206+P206</f>
        <v>0</v>
      </c>
    </row>
    <row r="207" spans="1:17" ht="21" customHeight="1" x14ac:dyDescent="0.2">
      <c r="A207" s="149" t="s">
        <v>367</v>
      </c>
      <c r="B207" s="149"/>
      <c r="C207" s="149" t="s">
        <v>368</v>
      </c>
      <c r="D207" s="150"/>
      <c r="E207" s="52">
        <f>'Pay App 18'!E207</f>
        <v>0</v>
      </c>
      <c r="F207" s="45"/>
      <c r="G207" s="65">
        <f>'Pay App 18'!G207+F207</f>
        <v>0</v>
      </c>
      <c r="H207" s="188">
        <f>'Pay App 18'!K207</f>
        <v>0</v>
      </c>
      <c r="I207" s="189"/>
      <c r="J207" s="55"/>
      <c r="K207" s="33">
        <f t="shared" si="4"/>
        <v>0</v>
      </c>
      <c r="L207" s="68">
        <f t="shared" si="7"/>
        <v>0</v>
      </c>
      <c r="M207" s="66">
        <f t="shared" si="5"/>
        <v>0</v>
      </c>
      <c r="N207" s="32">
        <f t="shared" si="6"/>
        <v>0</v>
      </c>
      <c r="O207" s="52">
        <f>'Pay App 18'!O207+'Pay App 18'!P207</f>
        <v>0</v>
      </c>
      <c r="P207" s="45"/>
      <c r="Q207" s="66">
        <f>'Pay App 18'!Q207+N207+P207</f>
        <v>0</v>
      </c>
    </row>
    <row r="208" spans="1:17" ht="21" customHeight="1" x14ac:dyDescent="0.2">
      <c r="A208" s="141" t="s">
        <v>369</v>
      </c>
      <c r="B208" s="141"/>
      <c r="C208" s="141" t="s">
        <v>370</v>
      </c>
      <c r="D208" s="142"/>
      <c r="E208" s="52">
        <f>'Pay App 18'!E208</f>
        <v>0</v>
      </c>
      <c r="F208" s="45"/>
      <c r="G208" s="65">
        <f>'Pay App 18'!G208+F208</f>
        <v>0</v>
      </c>
      <c r="H208" s="188">
        <f>'Pay App 18'!K208</f>
        <v>0</v>
      </c>
      <c r="I208" s="189"/>
      <c r="J208" s="55"/>
      <c r="K208" s="33">
        <f t="shared" si="4"/>
        <v>0</v>
      </c>
      <c r="L208" s="68">
        <f t="shared" si="7"/>
        <v>0</v>
      </c>
      <c r="M208" s="66">
        <f t="shared" si="5"/>
        <v>0</v>
      </c>
      <c r="N208" s="32">
        <f t="shared" si="6"/>
        <v>0</v>
      </c>
      <c r="O208" s="52">
        <f>'Pay App 18'!O208+'Pay App 18'!P208</f>
        <v>0</v>
      </c>
      <c r="P208" s="45"/>
      <c r="Q208" s="66">
        <f>'Pay App 18'!Q208+N208+P208</f>
        <v>0</v>
      </c>
    </row>
    <row r="209" spans="1:17" ht="21" customHeight="1" x14ac:dyDescent="0.2">
      <c r="A209" s="149" t="s">
        <v>371</v>
      </c>
      <c r="B209" s="149"/>
      <c r="C209" s="149" t="s">
        <v>372</v>
      </c>
      <c r="D209" s="150"/>
      <c r="E209" s="52">
        <f>'Pay App 18'!E209</f>
        <v>0</v>
      </c>
      <c r="F209" s="45"/>
      <c r="G209" s="65">
        <f>'Pay App 18'!G209+F209</f>
        <v>0</v>
      </c>
      <c r="H209" s="188">
        <f>'Pay App 18'!K209</f>
        <v>0</v>
      </c>
      <c r="I209" s="189"/>
      <c r="J209" s="55"/>
      <c r="K209" s="33">
        <f t="shared" si="4"/>
        <v>0</v>
      </c>
      <c r="L209" s="68">
        <f t="shared" si="7"/>
        <v>0</v>
      </c>
      <c r="M209" s="66">
        <f t="shared" si="5"/>
        <v>0</v>
      </c>
      <c r="N209" s="32">
        <f t="shared" si="6"/>
        <v>0</v>
      </c>
      <c r="O209" s="52">
        <f>'Pay App 18'!O209+'Pay App 18'!P209</f>
        <v>0</v>
      </c>
      <c r="P209" s="45"/>
      <c r="Q209" s="66">
        <f>'Pay App 18'!Q209+N209+P209</f>
        <v>0</v>
      </c>
    </row>
    <row r="210" spans="1:17" ht="21" customHeight="1" x14ac:dyDescent="0.2">
      <c r="A210" s="149" t="s">
        <v>373</v>
      </c>
      <c r="B210" s="149"/>
      <c r="C210" s="151" t="s">
        <v>374</v>
      </c>
      <c r="D210" s="152"/>
      <c r="E210" s="52">
        <f>'Pay App 18'!E210</f>
        <v>0</v>
      </c>
      <c r="F210" s="45"/>
      <c r="G210" s="65">
        <f>'Pay App 18'!G210+F210</f>
        <v>0</v>
      </c>
      <c r="H210" s="188">
        <f>'Pay App 18'!K210</f>
        <v>0</v>
      </c>
      <c r="I210" s="189"/>
      <c r="J210" s="55"/>
      <c r="K210" s="33">
        <f t="shared" si="4"/>
        <v>0</v>
      </c>
      <c r="L210" s="68">
        <f t="shared" si="7"/>
        <v>0</v>
      </c>
      <c r="M210" s="66">
        <f t="shared" si="5"/>
        <v>0</v>
      </c>
      <c r="N210" s="32">
        <f t="shared" si="6"/>
        <v>0</v>
      </c>
      <c r="O210" s="52">
        <f>'Pay App 18'!O210+'Pay App 18'!P210</f>
        <v>0</v>
      </c>
      <c r="P210" s="45"/>
      <c r="Q210" s="66">
        <f>'Pay App 18'!Q210+N210+P210</f>
        <v>0</v>
      </c>
    </row>
    <row r="211" spans="1:17" ht="21" customHeight="1" x14ac:dyDescent="0.2">
      <c r="A211" s="149" t="s">
        <v>375</v>
      </c>
      <c r="B211" s="149"/>
      <c r="C211" s="149" t="s">
        <v>376</v>
      </c>
      <c r="D211" s="150"/>
      <c r="E211" s="52">
        <f>'Pay App 18'!E211</f>
        <v>0</v>
      </c>
      <c r="F211" s="45"/>
      <c r="G211" s="65">
        <f>'Pay App 18'!G211+F211</f>
        <v>0</v>
      </c>
      <c r="H211" s="188">
        <f>'Pay App 18'!K211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18'!O211+'Pay App 18'!P211</f>
        <v>0</v>
      </c>
      <c r="P211" s="45"/>
      <c r="Q211" s="66">
        <f>'Pay App 18'!Q211+N211+P211</f>
        <v>0</v>
      </c>
    </row>
    <row r="212" spans="1:17" ht="21" customHeight="1" x14ac:dyDescent="0.2">
      <c r="A212" s="149" t="s">
        <v>377</v>
      </c>
      <c r="B212" s="149"/>
      <c r="C212" s="151" t="s">
        <v>378</v>
      </c>
      <c r="D212" s="152"/>
      <c r="E212" s="52">
        <f>'Pay App 18'!E212</f>
        <v>0</v>
      </c>
      <c r="F212" s="45"/>
      <c r="G212" s="65">
        <f>'Pay App 18'!G212+F212</f>
        <v>0</v>
      </c>
      <c r="H212" s="188">
        <f>'Pay App 18'!K212</f>
        <v>0</v>
      </c>
      <c r="I212" s="189"/>
      <c r="J212" s="55"/>
      <c r="K212" s="33">
        <f t="shared" si="8"/>
        <v>0</v>
      </c>
      <c r="L212" s="68">
        <f t="shared" ref="L212:L241" si="11">IF(ISERROR(K212/G212),0,K212/G212)</f>
        <v>0</v>
      </c>
      <c r="M212" s="66">
        <f t="shared" si="9"/>
        <v>0</v>
      </c>
      <c r="N212" s="32">
        <f t="shared" si="10"/>
        <v>0</v>
      </c>
      <c r="O212" s="52">
        <f>'Pay App 18'!O212+'Pay App 18'!P212</f>
        <v>0</v>
      </c>
      <c r="P212" s="45"/>
      <c r="Q212" s="66">
        <f>'Pay App 18'!Q212+N212+P212</f>
        <v>0</v>
      </c>
    </row>
    <row r="213" spans="1:17" ht="21" customHeight="1" x14ac:dyDescent="0.2">
      <c r="A213" s="141" t="s">
        <v>379</v>
      </c>
      <c r="B213" s="141"/>
      <c r="C213" s="141" t="s">
        <v>380</v>
      </c>
      <c r="D213" s="142"/>
      <c r="E213" s="52">
        <f>'Pay App 18'!E213</f>
        <v>0</v>
      </c>
      <c r="F213" s="45"/>
      <c r="G213" s="65">
        <f>'Pay App 18'!G213+F213</f>
        <v>0</v>
      </c>
      <c r="H213" s="188">
        <f>'Pay App 18'!K213</f>
        <v>0</v>
      </c>
      <c r="I213" s="189"/>
      <c r="J213" s="55"/>
      <c r="K213" s="33">
        <f t="shared" si="8"/>
        <v>0</v>
      </c>
      <c r="L213" s="68">
        <f t="shared" si="11"/>
        <v>0</v>
      </c>
      <c r="M213" s="66">
        <f t="shared" si="9"/>
        <v>0</v>
      </c>
      <c r="N213" s="32">
        <f t="shared" si="10"/>
        <v>0</v>
      </c>
      <c r="O213" s="52">
        <f>'Pay App 18'!O213+'Pay App 18'!P213</f>
        <v>0</v>
      </c>
      <c r="P213" s="45"/>
      <c r="Q213" s="66">
        <f>'Pay App 18'!Q213+N213+P213</f>
        <v>0</v>
      </c>
    </row>
    <row r="214" spans="1:17" ht="21" customHeight="1" x14ac:dyDescent="0.2">
      <c r="A214" s="149" t="s">
        <v>381</v>
      </c>
      <c r="B214" s="149"/>
      <c r="C214" s="151" t="s">
        <v>382</v>
      </c>
      <c r="D214" s="152"/>
      <c r="E214" s="52">
        <f>'Pay App 18'!E214</f>
        <v>0</v>
      </c>
      <c r="F214" s="45"/>
      <c r="G214" s="65">
        <f>'Pay App 18'!G214+F214</f>
        <v>0</v>
      </c>
      <c r="H214" s="188">
        <f>'Pay App 18'!K214</f>
        <v>0</v>
      </c>
      <c r="I214" s="189"/>
      <c r="J214" s="55"/>
      <c r="K214" s="33">
        <f t="shared" si="8"/>
        <v>0</v>
      </c>
      <c r="L214" s="68">
        <f t="shared" si="11"/>
        <v>0</v>
      </c>
      <c r="M214" s="66">
        <f t="shared" si="9"/>
        <v>0</v>
      </c>
      <c r="N214" s="32">
        <f t="shared" si="10"/>
        <v>0</v>
      </c>
      <c r="O214" s="52">
        <f>'Pay App 18'!O214+'Pay App 18'!P214</f>
        <v>0</v>
      </c>
      <c r="P214" s="45"/>
      <c r="Q214" s="66">
        <f>'Pay App 18'!Q214+N214+P214</f>
        <v>0</v>
      </c>
    </row>
    <row r="215" spans="1:17" ht="21" customHeight="1" x14ac:dyDescent="0.2">
      <c r="A215" s="149" t="s">
        <v>383</v>
      </c>
      <c r="B215" s="149"/>
      <c r="C215" s="149" t="s">
        <v>384</v>
      </c>
      <c r="D215" s="150"/>
      <c r="E215" s="52">
        <f>'Pay App 18'!E215</f>
        <v>0</v>
      </c>
      <c r="F215" s="45"/>
      <c r="G215" s="65">
        <f>'Pay App 18'!G215+F215</f>
        <v>0</v>
      </c>
      <c r="H215" s="188">
        <f>'Pay App 18'!K215</f>
        <v>0</v>
      </c>
      <c r="I215" s="189"/>
      <c r="J215" s="55"/>
      <c r="K215" s="33">
        <f t="shared" si="8"/>
        <v>0</v>
      </c>
      <c r="L215" s="68">
        <f t="shared" si="11"/>
        <v>0</v>
      </c>
      <c r="M215" s="66">
        <f t="shared" si="9"/>
        <v>0</v>
      </c>
      <c r="N215" s="32">
        <f t="shared" si="10"/>
        <v>0</v>
      </c>
      <c r="O215" s="52">
        <f>'Pay App 18'!O215+'Pay App 18'!P215</f>
        <v>0</v>
      </c>
      <c r="P215" s="45"/>
      <c r="Q215" s="66">
        <f>'Pay App 18'!Q215+N215+P215</f>
        <v>0</v>
      </c>
    </row>
    <row r="216" spans="1:17" ht="21" customHeight="1" x14ac:dyDescent="0.2">
      <c r="A216" s="149" t="s">
        <v>385</v>
      </c>
      <c r="B216" s="149"/>
      <c r="C216" s="149" t="s">
        <v>386</v>
      </c>
      <c r="D216" s="150"/>
      <c r="E216" s="52">
        <f>'Pay App 18'!E216</f>
        <v>0</v>
      </c>
      <c r="F216" s="45"/>
      <c r="G216" s="65">
        <f>'Pay App 18'!G216+F216</f>
        <v>0</v>
      </c>
      <c r="H216" s="188">
        <f>'Pay App 18'!K216</f>
        <v>0</v>
      </c>
      <c r="I216" s="189"/>
      <c r="J216" s="55"/>
      <c r="K216" s="33">
        <f t="shared" si="8"/>
        <v>0</v>
      </c>
      <c r="L216" s="68">
        <f t="shared" si="11"/>
        <v>0</v>
      </c>
      <c r="M216" s="66">
        <f t="shared" si="9"/>
        <v>0</v>
      </c>
      <c r="N216" s="32">
        <f t="shared" si="10"/>
        <v>0</v>
      </c>
      <c r="O216" s="52">
        <f>'Pay App 18'!O216+'Pay App 18'!P216</f>
        <v>0</v>
      </c>
      <c r="P216" s="45"/>
      <c r="Q216" s="66">
        <f>'Pay App 18'!Q216+N216+P216</f>
        <v>0</v>
      </c>
    </row>
    <row r="217" spans="1:17" ht="21" customHeight="1" x14ac:dyDescent="0.2">
      <c r="A217" s="149" t="s">
        <v>387</v>
      </c>
      <c r="B217" s="149"/>
      <c r="C217" s="149" t="s">
        <v>388</v>
      </c>
      <c r="D217" s="150"/>
      <c r="E217" s="52">
        <f>'Pay App 18'!E217</f>
        <v>0</v>
      </c>
      <c r="F217" s="45"/>
      <c r="G217" s="65">
        <f>'Pay App 18'!G217+F217</f>
        <v>0</v>
      </c>
      <c r="H217" s="188">
        <f>'Pay App 18'!K217</f>
        <v>0</v>
      </c>
      <c r="I217" s="189"/>
      <c r="J217" s="55"/>
      <c r="K217" s="33">
        <f t="shared" si="8"/>
        <v>0</v>
      </c>
      <c r="L217" s="68">
        <f t="shared" si="11"/>
        <v>0</v>
      </c>
      <c r="M217" s="66">
        <f>G217-K217</f>
        <v>0</v>
      </c>
      <c r="N217" s="32">
        <f t="shared" si="10"/>
        <v>0</v>
      </c>
      <c r="O217" s="52">
        <f>'Pay App 18'!O217+'Pay App 18'!P217</f>
        <v>0</v>
      </c>
      <c r="P217" s="45"/>
      <c r="Q217" s="66">
        <f>'Pay App 18'!Q217+N217+P217</f>
        <v>0</v>
      </c>
    </row>
    <row r="218" spans="1:17" ht="21" customHeight="1" x14ac:dyDescent="0.2">
      <c r="A218" s="149" t="s">
        <v>389</v>
      </c>
      <c r="B218" s="149"/>
      <c r="C218" s="151" t="s">
        <v>390</v>
      </c>
      <c r="D218" s="152"/>
      <c r="E218" s="52">
        <f>'Pay App 18'!E218</f>
        <v>0</v>
      </c>
      <c r="F218" s="45"/>
      <c r="G218" s="65">
        <f>'Pay App 18'!G218+F218</f>
        <v>0</v>
      </c>
      <c r="H218" s="188">
        <f>'Pay App 18'!K218</f>
        <v>0</v>
      </c>
      <c r="I218" s="189"/>
      <c r="J218" s="55"/>
      <c r="K218" s="33">
        <f t="shared" si="8"/>
        <v>0</v>
      </c>
      <c r="L218" s="68">
        <f t="shared" si="11"/>
        <v>0</v>
      </c>
      <c r="M218" s="66">
        <f t="shared" si="9"/>
        <v>0</v>
      </c>
      <c r="N218" s="32">
        <f t="shared" si="10"/>
        <v>0</v>
      </c>
      <c r="O218" s="52">
        <f>'Pay App 18'!O218+'Pay App 18'!P218</f>
        <v>0</v>
      </c>
      <c r="P218" s="45"/>
      <c r="Q218" s="66">
        <f>'Pay App 18'!Q218+N218+P218</f>
        <v>0</v>
      </c>
    </row>
    <row r="219" spans="1:17" ht="21" customHeight="1" x14ac:dyDescent="0.2">
      <c r="A219" s="141" t="s">
        <v>391</v>
      </c>
      <c r="B219" s="141"/>
      <c r="C219" s="141" t="s">
        <v>392</v>
      </c>
      <c r="D219" s="142"/>
      <c r="E219" s="52">
        <f>'Pay App 18'!E219</f>
        <v>0</v>
      </c>
      <c r="F219" s="45"/>
      <c r="G219" s="65">
        <f>'Pay App 18'!G219+F219</f>
        <v>0</v>
      </c>
      <c r="H219" s="188">
        <f>'Pay App 18'!K219</f>
        <v>0</v>
      </c>
      <c r="I219" s="189"/>
      <c r="J219" s="55"/>
      <c r="K219" s="33">
        <f t="shared" si="8"/>
        <v>0</v>
      </c>
      <c r="L219" s="68">
        <f t="shared" si="11"/>
        <v>0</v>
      </c>
      <c r="M219" s="66">
        <f t="shared" si="9"/>
        <v>0</v>
      </c>
      <c r="N219" s="32">
        <f t="shared" si="10"/>
        <v>0</v>
      </c>
      <c r="O219" s="52">
        <f>'Pay App 18'!O219+'Pay App 18'!P219</f>
        <v>0</v>
      </c>
      <c r="P219" s="45"/>
      <c r="Q219" s="66">
        <f>'Pay App 18'!Q219+N219+P219</f>
        <v>0</v>
      </c>
    </row>
    <row r="220" spans="1:17" ht="21" customHeight="1" x14ac:dyDescent="0.2">
      <c r="A220" s="149" t="s">
        <v>393</v>
      </c>
      <c r="B220" s="149"/>
      <c r="C220" s="149" t="s">
        <v>394</v>
      </c>
      <c r="D220" s="150"/>
      <c r="E220" s="52">
        <f>'Pay App 18'!E220</f>
        <v>0</v>
      </c>
      <c r="F220" s="45"/>
      <c r="G220" s="65">
        <f>'Pay App 18'!G220+F220</f>
        <v>0</v>
      </c>
      <c r="H220" s="188">
        <f>'Pay App 18'!K220</f>
        <v>0</v>
      </c>
      <c r="I220" s="189"/>
      <c r="J220" s="55"/>
      <c r="K220" s="33">
        <f t="shared" si="8"/>
        <v>0</v>
      </c>
      <c r="L220" s="68">
        <f t="shared" si="11"/>
        <v>0</v>
      </c>
      <c r="M220" s="66">
        <f t="shared" si="9"/>
        <v>0</v>
      </c>
      <c r="N220" s="32">
        <f t="shared" si="10"/>
        <v>0</v>
      </c>
      <c r="O220" s="52">
        <f>'Pay App 18'!O220+'Pay App 18'!P220</f>
        <v>0</v>
      </c>
      <c r="P220" s="45"/>
      <c r="Q220" s="66">
        <f>'Pay App 18'!Q220+N220+P220</f>
        <v>0</v>
      </c>
    </row>
    <row r="221" spans="1:17" ht="21" customHeight="1" x14ac:dyDescent="0.2">
      <c r="A221" s="141" t="s">
        <v>395</v>
      </c>
      <c r="B221" s="141"/>
      <c r="C221" s="141" t="s">
        <v>396</v>
      </c>
      <c r="D221" s="142"/>
      <c r="E221" s="52">
        <f>'Pay App 18'!E221</f>
        <v>0</v>
      </c>
      <c r="F221" s="45"/>
      <c r="G221" s="65">
        <f>'Pay App 18'!G221+F221</f>
        <v>0</v>
      </c>
      <c r="H221" s="188">
        <f>'Pay App 18'!K221</f>
        <v>0</v>
      </c>
      <c r="I221" s="189"/>
      <c r="J221" s="55"/>
      <c r="K221" s="33">
        <f t="shared" si="8"/>
        <v>0</v>
      </c>
      <c r="L221" s="68">
        <f t="shared" si="11"/>
        <v>0</v>
      </c>
      <c r="M221" s="66">
        <f t="shared" si="9"/>
        <v>0</v>
      </c>
      <c r="N221" s="32">
        <f t="shared" si="10"/>
        <v>0</v>
      </c>
      <c r="O221" s="52">
        <f>'Pay App 18'!O221+'Pay App 18'!P221</f>
        <v>0</v>
      </c>
      <c r="P221" s="45"/>
      <c r="Q221" s="66">
        <f>'Pay App 18'!Q221+N221+P221</f>
        <v>0</v>
      </c>
    </row>
    <row r="222" spans="1:17" ht="21" customHeight="1" x14ac:dyDescent="0.2">
      <c r="A222" s="149" t="s">
        <v>397</v>
      </c>
      <c r="B222" s="149"/>
      <c r="C222" s="149" t="s">
        <v>398</v>
      </c>
      <c r="D222" s="150"/>
      <c r="E222" s="52">
        <f>'Pay App 18'!E222</f>
        <v>0</v>
      </c>
      <c r="F222" s="45"/>
      <c r="G222" s="65">
        <f>'Pay App 18'!G222+F222</f>
        <v>0</v>
      </c>
      <c r="H222" s="188">
        <f>'Pay App 18'!K222</f>
        <v>0</v>
      </c>
      <c r="I222" s="189"/>
      <c r="J222" s="55"/>
      <c r="K222" s="33">
        <f t="shared" si="8"/>
        <v>0</v>
      </c>
      <c r="L222" s="68">
        <f t="shared" si="11"/>
        <v>0</v>
      </c>
      <c r="M222" s="66">
        <f t="shared" si="9"/>
        <v>0</v>
      </c>
      <c r="N222" s="32">
        <f t="shared" si="10"/>
        <v>0</v>
      </c>
      <c r="O222" s="52">
        <f>'Pay App 18'!O222+'Pay App 18'!P222</f>
        <v>0</v>
      </c>
      <c r="P222" s="45"/>
      <c r="Q222" s="66">
        <f>'Pay App 18'!Q222+N222+P222</f>
        <v>0</v>
      </c>
    </row>
    <row r="223" spans="1:17" ht="21" customHeight="1" x14ac:dyDescent="0.2">
      <c r="A223" s="149" t="s">
        <v>399</v>
      </c>
      <c r="B223" s="149"/>
      <c r="C223" s="149" t="s">
        <v>400</v>
      </c>
      <c r="D223" s="150"/>
      <c r="E223" s="52">
        <f>'Pay App 18'!E223</f>
        <v>0</v>
      </c>
      <c r="F223" s="45"/>
      <c r="G223" s="65">
        <f>'Pay App 18'!G223+F223</f>
        <v>0</v>
      </c>
      <c r="H223" s="188">
        <f>'Pay App 18'!K223</f>
        <v>0</v>
      </c>
      <c r="I223" s="189"/>
      <c r="J223" s="55"/>
      <c r="K223" s="33">
        <f t="shared" si="8"/>
        <v>0</v>
      </c>
      <c r="L223" s="68">
        <f t="shared" si="11"/>
        <v>0</v>
      </c>
      <c r="M223" s="66">
        <f t="shared" si="9"/>
        <v>0</v>
      </c>
      <c r="N223" s="32">
        <f t="shared" si="10"/>
        <v>0</v>
      </c>
      <c r="O223" s="52">
        <f>'Pay App 18'!O223+'Pay App 18'!P223</f>
        <v>0</v>
      </c>
      <c r="P223" s="45"/>
      <c r="Q223" s="66">
        <f>'Pay App 18'!Q223+N223+P223</f>
        <v>0</v>
      </c>
    </row>
    <row r="224" spans="1:17" ht="21" customHeight="1" x14ac:dyDescent="0.2">
      <c r="A224" s="149" t="s">
        <v>401</v>
      </c>
      <c r="B224" s="149"/>
      <c r="C224" s="149" t="s">
        <v>402</v>
      </c>
      <c r="D224" s="150"/>
      <c r="E224" s="52">
        <f>'Pay App 18'!E224</f>
        <v>0</v>
      </c>
      <c r="F224" s="45"/>
      <c r="G224" s="65">
        <f>'Pay App 18'!G224+F224</f>
        <v>0</v>
      </c>
      <c r="H224" s="188">
        <f>'Pay App 18'!K224</f>
        <v>0</v>
      </c>
      <c r="I224" s="189"/>
      <c r="J224" s="55"/>
      <c r="K224" s="33">
        <f t="shared" si="8"/>
        <v>0</v>
      </c>
      <c r="L224" s="68">
        <f t="shared" si="11"/>
        <v>0</v>
      </c>
      <c r="M224" s="66">
        <f t="shared" si="9"/>
        <v>0</v>
      </c>
      <c r="N224" s="32">
        <f t="shared" si="10"/>
        <v>0</v>
      </c>
      <c r="O224" s="52">
        <f>'Pay App 18'!O224+'Pay App 18'!P224</f>
        <v>0</v>
      </c>
      <c r="P224" s="45"/>
      <c r="Q224" s="66">
        <f>'Pay App 18'!Q224+N224+P224</f>
        <v>0</v>
      </c>
    </row>
    <row r="225" spans="1:17" ht="21" customHeight="1" x14ac:dyDescent="0.2">
      <c r="A225" s="149" t="s">
        <v>403</v>
      </c>
      <c r="B225" s="149"/>
      <c r="C225" s="149" t="s">
        <v>404</v>
      </c>
      <c r="D225" s="150"/>
      <c r="E225" s="52">
        <f>'Pay App 18'!E225</f>
        <v>0</v>
      </c>
      <c r="F225" s="45"/>
      <c r="G225" s="65">
        <f>'Pay App 18'!G225+F225</f>
        <v>0</v>
      </c>
      <c r="H225" s="188">
        <f>'Pay App 18'!K225</f>
        <v>0</v>
      </c>
      <c r="I225" s="189"/>
      <c r="J225" s="55"/>
      <c r="K225" s="33">
        <f t="shared" si="8"/>
        <v>0</v>
      </c>
      <c r="L225" s="68">
        <f t="shared" si="11"/>
        <v>0</v>
      </c>
      <c r="M225" s="66">
        <f t="shared" si="9"/>
        <v>0</v>
      </c>
      <c r="N225" s="32">
        <f t="shared" si="10"/>
        <v>0</v>
      </c>
      <c r="O225" s="52">
        <f>'Pay App 18'!O225+'Pay App 18'!P225</f>
        <v>0</v>
      </c>
      <c r="P225" s="45"/>
      <c r="Q225" s="66">
        <f>'Pay App 18'!Q225+N225+P225</f>
        <v>0</v>
      </c>
    </row>
    <row r="226" spans="1:17" ht="21" customHeight="1" x14ac:dyDescent="0.2">
      <c r="A226" s="141" t="s">
        <v>405</v>
      </c>
      <c r="B226" s="141"/>
      <c r="C226" s="141" t="s">
        <v>406</v>
      </c>
      <c r="D226" s="142"/>
      <c r="E226" s="52">
        <f>'Pay App 18'!E226</f>
        <v>0</v>
      </c>
      <c r="F226" s="45"/>
      <c r="G226" s="65">
        <f>'Pay App 18'!G226+F226</f>
        <v>0</v>
      </c>
      <c r="H226" s="188">
        <f>'Pay App 18'!K226</f>
        <v>0</v>
      </c>
      <c r="I226" s="189"/>
      <c r="J226" s="55"/>
      <c r="K226" s="33">
        <f t="shared" si="8"/>
        <v>0</v>
      </c>
      <c r="L226" s="68">
        <f t="shared" si="11"/>
        <v>0</v>
      </c>
      <c r="M226" s="66">
        <f t="shared" si="9"/>
        <v>0</v>
      </c>
      <c r="N226" s="32">
        <f t="shared" si="10"/>
        <v>0</v>
      </c>
      <c r="O226" s="52">
        <f>'Pay App 18'!O226+'Pay App 18'!P226</f>
        <v>0</v>
      </c>
      <c r="P226" s="45"/>
      <c r="Q226" s="66">
        <f>'Pay App 18'!Q226+N226+P226</f>
        <v>0</v>
      </c>
    </row>
    <row r="227" spans="1:17" ht="21" customHeight="1" x14ac:dyDescent="0.2">
      <c r="A227" s="149" t="s">
        <v>407</v>
      </c>
      <c r="B227" s="149"/>
      <c r="C227" s="149" t="s">
        <v>408</v>
      </c>
      <c r="D227" s="150"/>
      <c r="E227" s="52">
        <f>'Pay App 18'!E227</f>
        <v>0</v>
      </c>
      <c r="F227" s="45"/>
      <c r="G227" s="65">
        <f>'Pay App 18'!G227+F227</f>
        <v>0</v>
      </c>
      <c r="H227" s="188">
        <f>'Pay App 18'!K227</f>
        <v>0</v>
      </c>
      <c r="I227" s="189"/>
      <c r="J227" s="55"/>
      <c r="K227" s="33">
        <f t="shared" si="8"/>
        <v>0</v>
      </c>
      <c r="L227" s="68">
        <f t="shared" si="11"/>
        <v>0</v>
      </c>
      <c r="M227" s="66">
        <f t="shared" si="9"/>
        <v>0</v>
      </c>
      <c r="N227" s="32">
        <f t="shared" si="10"/>
        <v>0</v>
      </c>
      <c r="O227" s="52">
        <f>'Pay App 18'!O227+'Pay App 18'!P227</f>
        <v>0</v>
      </c>
      <c r="P227" s="45"/>
      <c r="Q227" s="66">
        <f>'Pay App 18'!Q227+N227+P227</f>
        <v>0</v>
      </c>
    </row>
    <row r="228" spans="1:17" ht="21" customHeight="1" x14ac:dyDescent="0.2">
      <c r="A228" s="149" t="s">
        <v>409</v>
      </c>
      <c r="B228" s="149"/>
      <c r="C228" s="149" t="s">
        <v>410</v>
      </c>
      <c r="D228" s="150"/>
      <c r="E228" s="52">
        <f>'Pay App 18'!E228</f>
        <v>0</v>
      </c>
      <c r="F228" s="45"/>
      <c r="G228" s="65">
        <f>'Pay App 18'!G228+F228</f>
        <v>0</v>
      </c>
      <c r="H228" s="188">
        <f>'Pay App 18'!K228</f>
        <v>0</v>
      </c>
      <c r="I228" s="189"/>
      <c r="J228" s="55"/>
      <c r="K228" s="33">
        <f t="shared" si="8"/>
        <v>0</v>
      </c>
      <c r="L228" s="68">
        <f t="shared" si="11"/>
        <v>0</v>
      </c>
      <c r="M228" s="66">
        <f t="shared" si="9"/>
        <v>0</v>
      </c>
      <c r="N228" s="32">
        <f t="shared" si="10"/>
        <v>0</v>
      </c>
      <c r="O228" s="52">
        <f>'Pay App 18'!O228+'Pay App 18'!P228</f>
        <v>0</v>
      </c>
      <c r="P228" s="45"/>
      <c r="Q228" s="66">
        <f>'Pay App 18'!Q228+N228+P228</f>
        <v>0</v>
      </c>
    </row>
    <row r="229" spans="1:17" ht="21" customHeight="1" x14ac:dyDescent="0.2">
      <c r="A229" s="149" t="s">
        <v>411</v>
      </c>
      <c r="B229" s="149"/>
      <c r="C229" s="149" t="s">
        <v>412</v>
      </c>
      <c r="D229" s="150"/>
      <c r="E229" s="52">
        <f>'Pay App 18'!E229</f>
        <v>0</v>
      </c>
      <c r="F229" s="45"/>
      <c r="G229" s="65">
        <f>'Pay App 18'!G229+F229</f>
        <v>0</v>
      </c>
      <c r="H229" s="188">
        <f>'Pay App 18'!K229</f>
        <v>0</v>
      </c>
      <c r="I229" s="189"/>
      <c r="J229" s="55"/>
      <c r="K229" s="33">
        <f t="shared" si="8"/>
        <v>0</v>
      </c>
      <c r="L229" s="68">
        <f t="shared" si="11"/>
        <v>0</v>
      </c>
      <c r="M229" s="66">
        <f t="shared" si="9"/>
        <v>0</v>
      </c>
      <c r="N229" s="32">
        <f t="shared" si="10"/>
        <v>0</v>
      </c>
      <c r="O229" s="52">
        <f>'Pay App 18'!O229+'Pay App 18'!P229</f>
        <v>0</v>
      </c>
      <c r="P229" s="45"/>
      <c r="Q229" s="66">
        <f>'Pay App 18'!Q229+N229+P229</f>
        <v>0</v>
      </c>
    </row>
    <row r="230" spans="1:17" ht="21" customHeight="1" x14ac:dyDescent="0.2">
      <c r="A230" s="149" t="s">
        <v>413</v>
      </c>
      <c r="B230" s="149"/>
      <c r="C230" s="149" t="s">
        <v>414</v>
      </c>
      <c r="D230" s="150"/>
      <c r="E230" s="52">
        <f>'Pay App 18'!E230</f>
        <v>0</v>
      </c>
      <c r="F230" s="45"/>
      <c r="G230" s="65">
        <f>'Pay App 18'!G230+F230</f>
        <v>0</v>
      </c>
      <c r="H230" s="188">
        <f>'Pay App 18'!K230</f>
        <v>0</v>
      </c>
      <c r="I230" s="189"/>
      <c r="J230" s="55"/>
      <c r="K230" s="33">
        <f t="shared" si="8"/>
        <v>0</v>
      </c>
      <c r="L230" s="68">
        <f t="shared" si="11"/>
        <v>0</v>
      </c>
      <c r="M230" s="66">
        <f t="shared" si="9"/>
        <v>0</v>
      </c>
      <c r="N230" s="32">
        <f t="shared" si="10"/>
        <v>0</v>
      </c>
      <c r="O230" s="52">
        <f>'Pay App 18'!O230+'Pay App 18'!P230</f>
        <v>0</v>
      </c>
      <c r="P230" s="45"/>
      <c r="Q230" s="66">
        <f>'Pay App 18'!Q230+N230+P230</f>
        <v>0</v>
      </c>
    </row>
    <row r="231" spans="1:17" ht="21" customHeight="1" x14ac:dyDescent="0.2">
      <c r="A231" s="149" t="s">
        <v>415</v>
      </c>
      <c r="B231" s="149"/>
      <c r="C231" s="149" t="s">
        <v>416</v>
      </c>
      <c r="D231" s="150"/>
      <c r="E231" s="52">
        <f>'Pay App 18'!E231</f>
        <v>0</v>
      </c>
      <c r="F231" s="45"/>
      <c r="G231" s="65">
        <f>'Pay App 18'!G231+F231</f>
        <v>0</v>
      </c>
      <c r="H231" s="188">
        <f>'Pay App 18'!K231</f>
        <v>0</v>
      </c>
      <c r="I231" s="189"/>
      <c r="J231" s="55"/>
      <c r="K231" s="33">
        <f t="shared" si="8"/>
        <v>0</v>
      </c>
      <c r="L231" s="68">
        <f t="shared" si="11"/>
        <v>0</v>
      </c>
      <c r="M231" s="66">
        <f t="shared" si="9"/>
        <v>0</v>
      </c>
      <c r="N231" s="32">
        <f t="shared" si="10"/>
        <v>0</v>
      </c>
      <c r="O231" s="52">
        <f>'Pay App 18'!O231+'Pay App 18'!P231</f>
        <v>0</v>
      </c>
      <c r="P231" s="45"/>
      <c r="Q231" s="66">
        <f>'Pay App 18'!Q231+N231+P231</f>
        <v>0</v>
      </c>
    </row>
    <row r="232" spans="1:17" ht="21" customHeight="1" x14ac:dyDescent="0.2">
      <c r="A232" s="141" t="s">
        <v>417</v>
      </c>
      <c r="B232" s="141"/>
      <c r="C232" s="141" t="s">
        <v>418</v>
      </c>
      <c r="D232" s="142"/>
      <c r="E232" s="52">
        <f>'Pay App 18'!E232</f>
        <v>0</v>
      </c>
      <c r="F232" s="45"/>
      <c r="G232" s="65">
        <f>'Pay App 18'!G232+F232</f>
        <v>0</v>
      </c>
      <c r="H232" s="188">
        <f>'Pay App 18'!K232</f>
        <v>0</v>
      </c>
      <c r="I232" s="189"/>
      <c r="J232" s="55"/>
      <c r="K232" s="33">
        <f t="shared" si="8"/>
        <v>0</v>
      </c>
      <c r="L232" s="68">
        <f t="shared" si="11"/>
        <v>0</v>
      </c>
      <c r="M232" s="66">
        <f t="shared" si="9"/>
        <v>0</v>
      </c>
      <c r="N232" s="32">
        <f t="shared" si="10"/>
        <v>0</v>
      </c>
      <c r="O232" s="52">
        <f>'Pay App 18'!O232+'Pay App 18'!P232</f>
        <v>0</v>
      </c>
      <c r="P232" s="45"/>
      <c r="Q232" s="66">
        <f>'Pay App 18'!Q232+N232+P232</f>
        <v>0</v>
      </c>
    </row>
    <row r="233" spans="1:17" ht="21" customHeight="1" x14ac:dyDescent="0.2">
      <c r="A233" s="149" t="s">
        <v>419</v>
      </c>
      <c r="B233" s="149"/>
      <c r="C233" s="149" t="s">
        <v>420</v>
      </c>
      <c r="D233" s="150"/>
      <c r="E233" s="52">
        <f>'Pay App 18'!E233</f>
        <v>0</v>
      </c>
      <c r="F233" s="45"/>
      <c r="G233" s="65">
        <f>'Pay App 18'!G233+F233</f>
        <v>0</v>
      </c>
      <c r="H233" s="188">
        <f>'Pay App 18'!K233</f>
        <v>0</v>
      </c>
      <c r="I233" s="189"/>
      <c r="J233" s="55"/>
      <c r="K233" s="33">
        <f t="shared" si="8"/>
        <v>0</v>
      </c>
      <c r="L233" s="68">
        <f t="shared" si="11"/>
        <v>0</v>
      </c>
      <c r="M233" s="66">
        <f t="shared" si="9"/>
        <v>0</v>
      </c>
      <c r="N233" s="32">
        <f t="shared" si="10"/>
        <v>0</v>
      </c>
      <c r="O233" s="52">
        <f>'Pay App 18'!O233+'Pay App 18'!P233</f>
        <v>0</v>
      </c>
      <c r="P233" s="45"/>
      <c r="Q233" s="66">
        <f>'Pay App 18'!Q233+N233+P233</f>
        <v>0</v>
      </c>
    </row>
    <row r="234" spans="1:17" ht="21" customHeight="1" x14ac:dyDescent="0.2">
      <c r="A234" s="149" t="s">
        <v>421</v>
      </c>
      <c r="B234" s="149"/>
      <c r="C234" s="149" t="s">
        <v>422</v>
      </c>
      <c r="D234" s="150"/>
      <c r="E234" s="52">
        <f>'Pay App 18'!E234</f>
        <v>0</v>
      </c>
      <c r="F234" s="45"/>
      <c r="G234" s="65">
        <f>'Pay App 18'!G234+F234</f>
        <v>0</v>
      </c>
      <c r="H234" s="188">
        <f>'Pay App 18'!K234</f>
        <v>0</v>
      </c>
      <c r="I234" s="189"/>
      <c r="J234" s="55"/>
      <c r="K234" s="33">
        <f t="shared" si="8"/>
        <v>0</v>
      </c>
      <c r="L234" s="68">
        <f t="shared" si="11"/>
        <v>0</v>
      </c>
      <c r="M234" s="66">
        <f t="shared" si="9"/>
        <v>0</v>
      </c>
      <c r="N234" s="32">
        <f t="shared" si="10"/>
        <v>0</v>
      </c>
      <c r="O234" s="52">
        <f>'Pay App 18'!O234+'Pay App 18'!P234</f>
        <v>0</v>
      </c>
      <c r="P234" s="45"/>
      <c r="Q234" s="66">
        <f>'Pay App 18'!Q234+N234+P234</f>
        <v>0</v>
      </c>
    </row>
    <row r="235" spans="1:17" ht="21" customHeight="1" x14ac:dyDescent="0.2">
      <c r="A235" s="149" t="s">
        <v>423</v>
      </c>
      <c r="B235" s="149"/>
      <c r="C235" s="149" t="s">
        <v>424</v>
      </c>
      <c r="D235" s="150"/>
      <c r="E235" s="52">
        <f>'Pay App 18'!E235</f>
        <v>0</v>
      </c>
      <c r="F235" s="45"/>
      <c r="G235" s="65">
        <f>'Pay App 18'!G235+F235</f>
        <v>0</v>
      </c>
      <c r="H235" s="188">
        <f>'Pay App 18'!K235</f>
        <v>0</v>
      </c>
      <c r="I235" s="189"/>
      <c r="J235" s="55"/>
      <c r="K235" s="33">
        <f t="shared" si="8"/>
        <v>0</v>
      </c>
      <c r="L235" s="68">
        <f t="shared" si="11"/>
        <v>0</v>
      </c>
      <c r="M235" s="66">
        <f t="shared" si="9"/>
        <v>0</v>
      </c>
      <c r="N235" s="32">
        <f t="shared" si="10"/>
        <v>0</v>
      </c>
      <c r="O235" s="52">
        <f>'Pay App 18'!O235+'Pay App 18'!P235</f>
        <v>0</v>
      </c>
      <c r="P235" s="45"/>
      <c r="Q235" s="66">
        <f>'Pay App 18'!Q235+N235+P235</f>
        <v>0</v>
      </c>
    </row>
    <row r="236" spans="1:17" ht="21" customHeight="1" x14ac:dyDescent="0.2">
      <c r="A236" s="149" t="s">
        <v>425</v>
      </c>
      <c r="B236" s="149"/>
      <c r="C236" s="149" t="s">
        <v>426</v>
      </c>
      <c r="D236" s="150"/>
      <c r="E236" s="52">
        <f>'Pay App 18'!E236</f>
        <v>0</v>
      </c>
      <c r="F236" s="45"/>
      <c r="G236" s="65">
        <f>'Pay App 18'!G236+F236</f>
        <v>0</v>
      </c>
      <c r="H236" s="188">
        <f>'Pay App 18'!K236</f>
        <v>0</v>
      </c>
      <c r="I236" s="189"/>
      <c r="J236" s="55"/>
      <c r="K236" s="33">
        <f t="shared" si="8"/>
        <v>0</v>
      </c>
      <c r="L236" s="68">
        <f t="shared" si="11"/>
        <v>0</v>
      </c>
      <c r="M236" s="66">
        <f t="shared" si="9"/>
        <v>0</v>
      </c>
      <c r="N236" s="32">
        <f t="shared" si="10"/>
        <v>0</v>
      </c>
      <c r="O236" s="52">
        <f>'Pay App 18'!O236+'Pay App 18'!P236</f>
        <v>0</v>
      </c>
      <c r="P236" s="45"/>
      <c r="Q236" s="66">
        <f>'Pay App 18'!Q236+N236+P236</f>
        <v>0</v>
      </c>
    </row>
    <row r="237" spans="1:17" ht="21" customHeight="1" x14ac:dyDescent="0.2">
      <c r="A237" s="149" t="s">
        <v>427</v>
      </c>
      <c r="B237" s="149"/>
      <c r="C237" s="149" t="s">
        <v>428</v>
      </c>
      <c r="D237" s="150"/>
      <c r="E237" s="52">
        <f>'Pay App 18'!E237</f>
        <v>0</v>
      </c>
      <c r="F237" s="45"/>
      <c r="G237" s="65">
        <f>'Pay App 18'!G237+F237</f>
        <v>0</v>
      </c>
      <c r="H237" s="188">
        <f>'Pay App 18'!K237</f>
        <v>0</v>
      </c>
      <c r="I237" s="189"/>
      <c r="J237" s="55"/>
      <c r="K237" s="33">
        <f t="shared" si="8"/>
        <v>0</v>
      </c>
      <c r="L237" s="68">
        <f t="shared" si="11"/>
        <v>0</v>
      </c>
      <c r="M237" s="66">
        <f t="shared" si="9"/>
        <v>0</v>
      </c>
      <c r="N237" s="32">
        <f t="shared" si="10"/>
        <v>0</v>
      </c>
      <c r="O237" s="52">
        <f>'Pay App 18'!O237+'Pay App 18'!P237</f>
        <v>0</v>
      </c>
      <c r="P237" s="45"/>
      <c r="Q237" s="66">
        <f>'Pay App 18'!Q237+N237+P237</f>
        <v>0</v>
      </c>
    </row>
    <row r="238" spans="1:17" ht="21" customHeight="1" x14ac:dyDescent="0.2">
      <c r="A238" s="149" t="s">
        <v>429</v>
      </c>
      <c r="B238" s="149"/>
      <c r="C238" s="149" t="s">
        <v>430</v>
      </c>
      <c r="D238" s="150"/>
      <c r="E238" s="52">
        <f>'Pay App 18'!E238</f>
        <v>0</v>
      </c>
      <c r="F238" s="45"/>
      <c r="G238" s="65">
        <f>'Pay App 18'!G238+F238</f>
        <v>0</v>
      </c>
      <c r="H238" s="188">
        <f>'Pay App 18'!K238</f>
        <v>0</v>
      </c>
      <c r="I238" s="189"/>
      <c r="J238" s="55"/>
      <c r="K238" s="33">
        <f t="shared" si="8"/>
        <v>0</v>
      </c>
      <c r="L238" s="68">
        <f t="shared" si="11"/>
        <v>0</v>
      </c>
      <c r="M238" s="66">
        <f t="shared" si="9"/>
        <v>0</v>
      </c>
      <c r="N238" s="32">
        <f t="shared" si="10"/>
        <v>0</v>
      </c>
      <c r="O238" s="52">
        <f>'Pay App 18'!O238+'Pay App 18'!P238</f>
        <v>0</v>
      </c>
      <c r="P238" s="45"/>
      <c r="Q238" s="66">
        <f>'Pay App 18'!Q238+N238+P238</f>
        <v>0</v>
      </c>
    </row>
    <row r="239" spans="1:17" ht="21" customHeight="1" x14ac:dyDescent="0.2">
      <c r="A239" s="149" t="s">
        <v>431</v>
      </c>
      <c r="B239" s="149"/>
      <c r="C239" s="149" t="s">
        <v>432</v>
      </c>
      <c r="D239" s="150"/>
      <c r="E239" s="52">
        <f>'Pay App 18'!E239</f>
        <v>0</v>
      </c>
      <c r="F239" s="45"/>
      <c r="G239" s="65">
        <f>'Pay App 18'!G239+F239</f>
        <v>0</v>
      </c>
      <c r="H239" s="188">
        <f>'Pay App 18'!K239</f>
        <v>0</v>
      </c>
      <c r="I239" s="189"/>
      <c r="J239" s="55"/>
      <c r="K239" s="33">
        <f t="shared" si="8"/>
        <v>0</v>
      </c>
      <c r="L239" s="68">
        <f t="shared" si="11"/>
        <v>0</v>
      </c>
      <c r="M239" s="66">
        <f t="shared" si="9"/>
        <v>0</v>
      </c>
      <c r="N239" s="32">
        <f t="shared" si="10"/>
        <v>0</v>
      </c>
      <c r="O239" s="52">
        <f>'Pay App 18'!O239+'Pay App 18'!P239</f>
        <v>0</v>
      </c>
      <c r="P239" s="45"/>
      <c r="Q239" s="66">
        <f>'Pay App 18'!Q239+N239+P239</f>
        <v>0</v>
      </c>
    </row>
    <row r="240" spans="1:17" ht="21" customHeight="1" x14ac:dyDescent="0.2">
      <c r="A240" s="141" t="s">
        <v>433</v>
      </c>
      <c r="B240" s="141"/>
      <c r="C240" s="141" t="s">
        <v>434</v>
      </c>
      <c r="D240" s="142"/>
      <c r="E240" s="52">
        <f>'Pay App 18'!E240</f>
        <v>0</v>
      </c>
      <c r="F240" s="45"/>
      <c r="G240" s="66">
        <f>'Pay App 18'!G240+F240</f>
        <v>0</v>
      </c>
      <c r="H240" s="188">
        <f>'Pay App 18'!K240</f>
        <v>0</v>
      </c>
      <c r="I240" s="189"/>
      <c r="J240" s="55"/>
      <c r="K240" s="33">
        <f>H240+J240</f>
        <v>0</v>
      </c>
      <c r="L240" s="69">
        <f t="shared" si="11"/>
        <v>0</v>
      </c>
      <c r="M240" s="66">
        <f>G240-K240</f>
        <v>0</v>
      </c>
      <c r="N240" s="32">
        <f t="shared" si="10"/>
        <v>0</v>
      </c>
      <c r="O240" s="52">
        <f>'Pay App 18'!O240+'Pay App 18'!P240</f>
        <v>0</v>
      </c>
      <c r="P240" s="45"/>
      <c r="Q240" s="66">
        <f>'Pay App 18'!Q240+N240+P240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weTcmZMxWB8cwM4dIzNCulnu5gOE26y9YJiPdtpB/A0AKmFqifGOBM6FEM/q1K26PAu2hP07lLiXSVbPweRaCQ==" saltValue="9rDJEOMrAHk8AoWTA/F3Yg==" spinCount="100000"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1400-000000000000}"/>
    <dataValidation type="decimal" operator="lessThanOrEqual" allowBlank="1" showInputMessage="1" showErrorMessage="1" errorTitle="Release retention" error="In order to release retention, the number entered into this cell must be negative." sqref="O81:O240" xr:uid="{00000000-0002-0000-14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23.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20</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19'!F36+F241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19'!F51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19'!F55+'Pay App 19'!F57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19'!B62+N241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20.100000000000001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20</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19'!E81</f>
        <v>0</v>
      </c>
      <c r="F81" s="44"/>
      <c r="G81" s="64">
        <f>'Pay App 19'!G81+F81</f>
        <v>0</v>
      </c>
      <c r="H81" s="190">
        <f>'Pay App 19'!K81</f>
        <v>0</v>
      </c>
      <c r="I81" s="191"/>
      <c r="J81" s="54"/>
      <c r="K81" s="31">
        <f>H81+J81</f>
        <v>0</v>
      </c>
      <c r="L81" s="67">
        <f>IF(ISERROR(K81/G81),0,K81/G81)</f>
        <v>0</v>
      </c>
      <c r="M81" s="64">
        <f>G81-K81</f>
        <v>0</v>
      </c>
      <c r="N81" s="30">
        <f>IF(MOD(ROUND(ABS(J81*0.05)*10000,0),10)=5,ROUNDDOWN((J81*0.05),2),ROUND((J81*0.05),2))</f>
        <v>0</v>
      </c>
      <c r="O81" s="51">
        <f>'Pay App 19'!O81+'Pay App 19'!P81</f>
        <v>0</v>
      </c>
      <c r="P81" s="44"/>
      <c r="Q81" s="64">
        <f>'Pay App 19'!Q81+N81+P81</f>
        <v>0</v>
      </c>
    </row>
    <row r="82" spans="1:17" ht="21" customHeight="1" x14ac:dyDescent="0.2">
      <c r="A82" s="151" t="s">
        <v>118</v>
      </c>
      <c r="B82" s="151"/>
      <c r="C82" s="151" t="s">
        <v>119</v>
      </c>
      <c r="D82" s="152"/>
      <c r="E82" s="52">
        <f>'Pay App 19'!E82</f>
        <v>0</v>
      </c>
      <c r="F82" s="45"/>
      <c r="G82" s="65">
        <f>'Pay App 19'!G82+F82</f>
        <v>0</v>
      </c>
      <c r="H82" s="188">
        <f>'Pay App 19'!K82</f>
        <v>0</v>
      </c>
      <c r="I82" s="189"/>
      <c r="J82" s="55"/>
      <c r="K82" s="33">
        <f>H82+J82</f>
        <v>0</v>
      </c>
      <c r="L82" s="68">
        <f t="shared" ref="L82:L147" si="0">IF(ISERROR(K82/G82),0,K82/G82)</f>
        <v>0</v>
      </c>
      <c r="M82" s="66">
        <f>G82-K82</f>
        <v>0</v>
      </c>
      <c r="N82" s="32">
        <f>IF(MOD(ROUND(ABS(J82*0.05)*10000,0),10)=5,ROUNDDOWN((J82*0.05),2),ROUND((J82*0.05),2))</f>
        <v>0</v>
      </c>
      <c r="O82" s="52">
        <f>'Pay App 19'!O82+'Pay App 19'!P82</f>
        <v>0</v>
      </c>
      <c r="P82" s="45"/>
      <c r="Q82" s="66">
        <f>'Pay App 19'!Q82+N82+P82</f>
        <v>0</v>
      </c>
    </row>
    <row r="83" spans="1:17" ht="21" customHeight="1" x14ac:dyDescent="0.2">
      <c r="A83" s="151" t="s">
        <v>120</v>
      </c>
      <c r="B83" s="151"/>
      <c r="C83" s="83" t="s">
        <v>121</v>
      </c>
      <c r="D83" s="35"/>
      <c r="E83" s="52">
        <f>'Pay App 19'!E83</f>
        <v>0</v>
      </c>
      <c r="F83" s="45"/>
      <c r="G83" s="65">
        <f>'Pay App 19'!G83+F83</f>
        <v>0</v>
      </c>
      <c r="H83" s="188">
        <f>'Pay App 19'!K83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19'!O83+'Pay App 19'!P83</f>
        <v>0</v>
      </c>
      <c r="P83" s="45"/>
      <c r="Q83" s="66">
        <f>'Pay App 19'!Q83+N83+P83</f>
        <v>0</v>
      </c>
    </row>
    <row r="84" spans="1:17" ht="21" customHeight="1" x14ac:dyDescent="0.2">
      <c r="A84" s="151" t="s">
        <v>122</v>
      </c>
      <c r="B84" s="151"/>
      <c r="C84" s="151" t="s">
        <v>123</v>
      </c>
      <c r="D84" s="152"/>
      <c r="E84" s="52">
        <f>'Pay App 19'!E84</f>
        <v>0</v>
      </c>
      <c r="F84" s="45"/>
      <c r="G84" s="65">
        <f>'Pay App 19'!G84+F84</f>
        <v>0</v>
      </c>
      <c r="H84" s="188">
        <f>'Pay App 19'!K84</f>
        <v>0</v>
      </c>
      <c r="I84" s="189"/>
      <c r="J84" s="55"/>
      <c r="K84" s="33">
        <f t="shared" si="1"/>
        <v>0</v>
      </c>
      <c r="L84" s="68">
        <f t="shared" si="0"/>
        <v>0</v>
      </c>
      <c r="M84" s="66">
        <f t="shared" si="2"/>
        <v>0</v>
      </c>
      <c r="N84" s="32">
        <f t="shared" si="3"/>
        <v>0</v>
      </c>
      <c r="O84" s="52">
        <f>'Pay App 19'!O84+'Pay App 19'!P84</f>
        <v>0</v>
      </c>
      <c r="P84" s="45"/>
      <c r="Q84" s="66">
        <f>'Pay App 19'!Q84+N84+P84</f>
        <v>0</v>
      </c>
    </row>
    <row r="85" spans="1:17" ht="21" customHeight="1" x14ac:dyDescent="0.2">
      <c r="A85" s="151" t="s">
        <v>124</v>
      </c>
      <c r="B85" s="151"/>
      <c r="C85" s="151" t="s">
        <v>125</v>
      </c>
      <c r="D85" s="152"/>
      <c r="E85" s="52">
        <f>'Pay App 19'!E85</f>
        <v>0</v>
      </c>
      <c r="F85" s="45"/>
      <c r="G85" s="65">
        <f>'Pay App 19'!G85+F85</f>
        <v>0</v>
      </c>
      <c r="H85" s="188">
        <f>'Pay App 19'!K85</f>
        <v>0</v>
      </c>
      <c r="I85" s="189"/>
      <c r="J85" s="55"/>
      <c r="K85" s="33">
        <f t="shared" si="1"/>
        <v>0</v>
      </c>
      <c r="L85" s="68">
        <f t="shared" si="0"/>
        <v>0</v>
      </c>
      <c r="M85" s="66">
        <f t="shared" si="2"/>
        <v>0</v>
      </c>
      <c r="N85" s="32">
        <f t="shared" si="3"/>
        <v>0</v>
      </c>
      <c r="O85" s="52">
        <f>'Pay App 19'!O85+'Pay App 19'!P85</f>
        <v>0</v>
      </c>
      <c r="P85" s="45"/>
      <c r="Q85" s="66">
        <f>'Pay App 19'!Q85+N85+P85</f>
        <v>0</v>
      </c>
    </row>
    <row r="86" spans="1:17" ht="21" customHeight="1" x14ac:dyDescent="0.2">
      <c r="A86" s="151" t="s">
        <v>126</v>
      </c>
      <c r="B86" s="151"/>
      <c r="C86" s="151" t="s">
        <v>127</v>
      </c>
      <c r="D86" s="152"/>
      <c r="E86" s="52">
        <f>'Pay App 19'!E86</f>
        <v>0</v>
      </c>
      <c r="F86" s="45"/>
      <c r="G86" s="65">
        <f>'Pay App 19'!G86+F86</f>
        <v>0</v>
      </c>
      <c r="H86" s="188">
        <f>'Pay App 19'!K86</f>
        <v>0</v>
      </c>
      <c r="I86" s="189"/>
      <c r="J86" s="55"/>
      <c r="K86" s="33">
        <f t="shared" si="1"/>
        <v>0</v>
      </c>
      <c r="L86" s="68">
        <f t="shared" si="0"/>
        <v>0</v>
      </c>
      <c r="M86" s="66">
        <f t="shared" si="2"/>
        <v>0</v>
      </c>
      <c r="N86" s="32">
        <f t="shared" si="3"/>
        <v>0</v>
      </c>
      <c r="O86" s="52">
        <f>'Pay App 19'!O86+'Pay App 19'!P86</f>
        <v>0</v>
      </c>
      <c r="P86" s="45"/>
      <c r="Q86" s="66">
        <f>'Pay App 19'!Q86+N86+P86</f>
        <v>0</v>
      </c>
    </row>
    <row r="87" spans="1:17" ht="21" customHeight="1" x14ac:dyDescent="0.2">
      <c r="A87" s="151" t="s">
        <v>128</v>
      </c>
      <c r="B87" s="151"/>
      <c r="C87" s="151" t="s">
        <v>129</v>
      </c>
      <c r="D87" s="152"/>
      <c r="E87" s="52">
        <f>'Pay App 19'!E87</f>
        <v>0</v>
      </c>
      <c r="F87" s="45"/>
      <c r="G87" s="65">
        <f>'Pay App 19'!G87+F87</f>
        <v>0</v>
      </c>
      <c r="H87" s="188">
        <f>'Pay App 19'!K87</f>
        <v>0</v>
      </c>
      <c r="I87" s="189"/>
      <c r="J87" s="55"/>
      <c r="K87" s="33">
        <f t="shared" si="1"/>
        <v>0</v>
      </c>
      <c r="L87" s="68">
        <f>IF(ISERROR(K87/G87),0,K87/G87)</f>
        <v>0</v>
      </c>
      <c r="M87" s="66">
        <f t="shared" si="2"/>
        <v>0</v>
      </c>
      <c r="N87" s="32">
        <f t="shared" si="3"/>
        <v>0</v>
      </c>
      <c r="O87" s="52">
        <f>'Pay App 19'!O87+'Pay App 19'!P87</f>
        <v>0</v>
      </c>
      <c r="P87" s="45"/>
      <c r="Q87" s="66">
        <f>'Pay App 19'!Q87+N87+P87</f>
        <v>0</v>
      </c>
    </row>
    <row r="88" spans="1:17" ht="21" customHeight="1" x14ac:dyDescent="0.2">
      <c r="A88" s="151" t="s">
        <v>130</v>
      </c>
      <c r="B88" s="151"/>
      <c r="C88" s="151" t="s">
        <v>131</v>
      </c>
      <c r="D88" s="152"/>
      <c r="E88" s="52">
        <f>'Pay App 19'!E88</f>
        <v>0</v>
      </c>
      <c r="F88" s="45"/>
      <c r="G88" s="65">
        <f>'Pay App 19'!G88+F88</f>
        <v>0</v>
      </c>
      <c r="H88" s="188">
        <f>'Pay App 19'!K88</f>
        <v>0</v>
      </c>
      <c r="I88" s="189"/>
      <c r="J88" s="55"/>
      <c r="K88" s="33">
        <f t="shared" si="1"/>
        <v>0</v>
      </c>
      <c r="L88" s="68">
        <f t="shared" si="0"/>
        <v>0</v>
      </c>
      <c r="M88" s="66">
        <f t="shared" si="2"/>
        <v>0</v>
      </c>
      <c r="N88" s="32">
        <f t="shared" si="3"/>
        <v>0</v>
      </c>
      <c r="O88" s="52">
        <f>'Pay App 19'!O88+'Pay App 19'!P88</f>
        <v>0</v>
      </c>
      <c r="P88" s="45"/>
      <c r="Q88" s="66">
        <f>'Pay App 19'!Q88+N88+P88</f>
        <v>0</v>
      </c>
    </row>
    <row r="89" spans="1:17" ht="21" customHeight="1" x14ac:dyDescent="0.2">
      <c r="A89" s="151" t="s">
        <v>132</v>
      </c>
      <c r="B89" s="151"/>
      <c r="C89" s="151" t="s">
        <v>133</v>
      </c>
      <c r="D89" s="152"/>
      <c r="E89" s="52">
        <f>'Pay App 19'!E89</f>
        <v>0</v>
      </c>
      <c r="F89" s="45"/>
      <c r="G89" s="65">
        <f>'Pay App 19'!G89+F89</f>
        <v>0</v>
      </c>
      <c r="H89" s="188">
        <f>'Pay App 19'!K89</f>
        <v>0</v>
      </c>
      <c r="I89" s="189"/>
      <c r="J89" s="55"/>
      <c r="K89" s="33">
        <f t="shared" si="1"/>
        <v>0</v>
      </c>
      <c r="L89" s="68">
        <f>IF(ISERROR(K89/G89),0,K89/G89)</f>
        <v>0</v>
      </c>
      <c r="M89" s="66">
        <f t="shared" si="2"/>
        <v>0</v>
      </c>
      <c r="N89" s="32">
        <f t="shared" si="3"/>
        <v>0</v>
      </c>
      <c r="O89" s="52">
        <f>'Pay App 19'!O89+'Pay App 19'!P89</f>
        <v>0</v>
      </c>
      <c r="P89" s="45"/>
      <c r="Q89" s="66">
        <f>'Pay App 19'!Q89+N89+P89</f>
        <v>0</v>
      </c>
    </row>
    <row r="90" spans="1:17" ht="21" customHeight="1" x14ac:dyDescent="0.2">
      <c r="A90" s="153" t="s">
        <v>134</v>
      </c>
      <c r="B90" s="153"/>
      <c r="C90" s="158" t="s">
        <v>135</v>
      </c>
      <c r="D90" s="159"/>
      <c r="E90" s="52">
        <f>'Pay App 19'!E90</f>
        <v>0</v>
      </c>
      <c r="F90" s="45"/>
      <c r="G90" s="65">
        <f>'Pay App 19'!G90+F90</f>
        <v>0</v>
      </c>
      <c r="H90" s="188">
        <f>'Pay App 19'!K90</f>
        <v>0</v>
      </c>
      <c r="I90" s="189"/>
      <c r="J90" s="55"/>
      <c r="K90" s="33">
        <f t="shared" si="1"/>
        <v>0</v>
      </c>
      <c r="L90" s="68">
        <f t="shared" si="0"/>
        <v>0</v>
      </c>
      <c r="M90" s="66">
        <f t="shared" si="2"/>
        <v>0</v>
      </c>
      <c r="N90" s="32">
        <f t="shared" si="3"/>
        <v>0</v>
      </c>
      <c r="O90" s="52">
        <f>'Pay App 19'!O90+'Pay App 19'!P90</f>
        <v>0</v>
      </c>
      <c r="P90" s="45"/>
      <c r="Q90" s="66">
        <f>'Pay App 19'!Q90+N90+P90</f>
        <v>0</v>
      </c>
    </row>
    <row r="91" spans="1:17" ht="21" customHeight="1" x14ac:dyDescent="0.2">
      <c r="A91" s="151" t="s">
        <v>136</v>
      </c>
      <c r="B91" s="151"/>
      <c r="C91" s="151" t="s">
        <v>137</v>
      </c>
      <c r="D91" s="152"/>
      <c r="E91" s="52">
        <f>'Pay App 19'!E91</f>
        <v>0</v>
      </c>
      <c r="F91" s="45"/>
      <c r="G91" s="65">
        <f>'Pay App 19'!G91+F91</f>
        <v>0</v>
      </c>
      <c r="H91" s="188">
        <f>'Pay App 19'!K91</f>
        <v>0</v>
      </c>
      <c r="I91" s="189"/>
      <c r="J91" s="55"/>
      <c r="K91" s="33">
        <f t="shared" si="1"/>
        <v>0</v>
      </c>
      <c r="L91" s="68">
        <f t="shared" si="0"/>
        <v>0</v>
      </c>
      <c r="M91" s="66">
        <f t="shared" si="2"/>
        <v>0</v>
      </c>
      <c r="N91" s="32">
        <f t="shared" si="3"/>
        <v>0</v>
      </c>
      <c r="O91" s="52">
        <f>'Pay App 19'!O91+'Pay App 19'!P91</f>
        <v>0</v>
      </c>
      <c r="P91" s="45"/>
      <c r="Q91" s="66">
        <f>'Pay App 19'!Q91+N91+P91</f>
        <v>0</v>
      </c>
    </row>
    <row r="92" spans="1:17" ht="21" customHeight="1" x14ac:dyDescent="0.2">
      <c r="A92" s="151" t="s">
        <v>138</v>
      </c>
      <c r="B92" s="151"/>
      <c r="C92" s="151" t="s">
        <v>139</v>
      </c>
      <c r="D92" s="152"/>
      <c r="E92" s="52">
        <f>'Pay App 19'!E92</f>
        <v>0</v>
      </c>
      <c r="F92" s="45"/>
      <c r="G92" s="65">
        <f>'Pay App 19'!G92+F92</f>
        <v>0</v>
      </c>
      <c r="H92" s="188">
        <f>'Pay App 19'!K92</f>
        <v>0</v>
      </c>
      <c r="I92" s="189"/>
      <c r="J92" s="55"/>
      <c r="K92" s="33">
        <f t="shared" si="1"/>
        <v>0</v>
      </c>
      <c r="L92" s="68">
        <f t="shared" si="0"/>
        <v>0</v>
      </c>
      <c r="M92" s="66">
        <f t="shared" si="2"/>
        <v>0</v>
      </c>
      <c r="N92" s="32">
        <f t="shared" si="3"/>
        <v>0</v>
      </c>
      <c r="O92" s="52">
        <f>'Pay App 19'!O92+'Pay App 19'!P92</f>
        <v>0</v>
      </c>
      <c r="P92" s="45"/>
      <c r="Q92" s="66">
        <f>'Pay App 19'!Q92+N92+P92</f>
        <v>0</v>
      </c>
    </row>
    <row r="93" spans="1:17" ht="21" customHeight="1" x14ac:dyDescent="0.2">
      <c r="A93" s="151" t="s">
        <v>140</v>
      </c>
      <c r="B93" s="151"/>
      <c r="C93" s="151" t="s">
        <v>141</v>
      </c>
      <c r="D93" s="152"/>
      <c r="E93" s="52">
        <f>'Pay App 19'!E93</f>
        <v>0</v>
      </c>
      <c r="F93" s="45"/>
      <c r="G93" s="65">
        <f>'Pay App 19'!G93+F93</f>
        <v>0</v>
      </c>
      <c r="H93" s="188">
        <f>'Pay App 19'!K93</f>
        <v>0</v>
      </c>
      <c r="I93" s="189"/>
      <c r="J93" s="55"/>
      <c r="K93" s="33">
        <f t="shared" si="1"/>
        <v>0</v>
      </c>
      <c r="L93" s="68">
        <f t="shared" si="0"/>
        <v>0</v>
      </c>
      <c r="M93" s="66">
        <f t="shared" si="2"/>
        <v>0</v>
      </c>
      <c r="N93" s="32">
        <f t="shared" si="3"/>
        <v>0</v>
      </c>
      <c r="O93" s="52">
        <f>'Pay App 19'!O93+'Pay App 19'!P93</f>
        <v>0</v>
      </c>
      <c r="P93" s="45"/>
      <c r="Q93" s="66">
        <f>'Pay App 19'!Q93+N93+P93</f>
        <v>0</v>
      </c>
    </row>
    <row r="94" spans="1:17" ht="21" customHeight="1" x14ac:dyDescent="0.2">
      <c r="A94" s="151" t="s">
        <v>142</v>
      </c>
      <c r="B94" s="151"/>
      <c r="C94" s="151" t="s">
        <v>143</v>
      </c>
      <c r="D94" s="152"/>
      <c r="E94" s="52">
        <f>'Pay App 19'!E94</f>
        <v>0</v>
      </c>
      <c r="F94" s="45"/>
      <c r="G94" s="65">
        <f>'Pay App 19'!G94+F94</f>
        <v>0</v>
      </c>
      <c r="H94" s="188">
        <f>'Pay App 19'!K94</f>
        <v>0</v>
      </c>
      <c r="I94" s="189"/>
      <c r="J94" s="55"/>
      <c r="K94" s="33">
        <f t="shared" si="1"/>
        <v>0</v>
      </c>
      <c r="L94" s="68">
        <f t="shared" si="0"/>
        <v>0</v>
      </c>
      <c r="M94" s="66">
        <f t="shared" si="2"/>
        <v>0</v>
      </c>
      <c r="N94" s="32">
        <f t="shared" si="3"/>
        <v>0</v>
      </c>
      <c r="O94" s="52">
        <f>'Pay App 19'!O94+'Pay App 19'!P94</f>
        <v>0</v>
      </c>
      <c r="P94" s="45"/>
      <c r="Q94" s="66">
        <f>'Pay App 19'!Q94+N94+P94</f>
        <v>0</v>
      </c>
    </row>
    <row r="95" spans="1:17" ht="21" customHeight="1" x14ac:dyDescent="0.2">
      <c r="A95" s="151" t="s">
        <v>144</v>
      </c>
      <c r="B95" s="151"/>
      <c r="C95" s="151" t="s">
        <v>145</v>
      </c>
      <c r="D95" s="152"/>
      <c r="E95" s="52">
        <f>'Pay App 19'!E95</f>
        <v>0</v>
      </c>
      <c r="F95" s="45"/>
      <c r="G95" s="65">
        <f>'Pay App 19'!G95+F95</f>
        <v>0</v>
      </c>
      <c r="H95" s="188">
        <f>'Pay App 19'!K95</f>
        <v>0</v>
      </c>
      <c r="I95" s="189"/>
      <c r="J95" s="55"/>
      <c r="K95" s="33">
        <f t="shared" si="1"/>
        <v>0</v>
      </c>
      <c r="L95" s="68">
        <f t="shared" si="0"/>
        <v>0</v>
      </c>
      <c r="M95" s="66">
        <f t="shared" si="2"/>
        <v>0</v>
      </c>
      <c r="N95" s="32">
        <f t="shared" si="3"/>
        <v>0</v>
      </c>
      <c r="O95" s="52">
        <f>'Pay App 19'!O95+'Pay App 19'!P95</f>
        <v>0</v>
      </c>
      <c r="P95" s="45"/>
      <c r="Q95" s="66">
        <f>'Pay App 19'!Q95+N95+P95</f>
        <v>0</v>
      </c>
    </row>
    <row r="96" spans="1:17" ht="21" customHeight="1" x14ac:dyDescent="0.2">
      <c r="A96" s="151" t="s">
        <v>146</v>
      </c>
      <c r="B96" s="151"/>
      <c r="C96" s="151" t="s">
        <v>147</v>
      </c>
      <c r="D96" s="152"/>
      <c r="E96" s="52">
        <f>'Pay App 19'!E96</f>
        <v>0</v>
      </c>
      <c r="F96" s="45"/>
      <c r="G96" s="65">
        <f>'Pay App 19'!G96+F96</f>
        <v>0</v>
      </c>
      <c r="H96" s="188">
        <f>'Pay App 19'!K96</f>
        <v>0</v>
      </c>
      <c r="I96" s="189"/>
      <c r="J96" s="55"/>
      <c r="K96" s="33">
        <f t="shared" si="1"/>
        <v>0</v>
      </c>
      <c r="L96" s="68">
        <f t="shared" si="0"/>
        <v>0</v>
      </c>
      <c r="M96" s="66">
        <f t="shared" si="2"/>
        <v>0</v>
      </c>
      <c r="N96" s="32">
        <f t="shared" si="3"/>
        <v>0</v>
      </c>
      <c r="O96" s="52">
        <f>'Pay App 19'!O96+'Pay App 19'!P96</f>
        <v>0</v>
      </c>
      <c r="P96" s="45"/>
      <c r="Q96" s="66">
        <f>'Pay App 19'!Q96+N96+P96</f>
        <v>0</v>
      </c>
    </row>
    <row r="97" spans="1:17" ht="21" customHeight="1" x14ac:dyDescent="0.2">
      <c r="A97" s="151" t="s">
        <v>148</v>
      </c>
      <c r="B97" s="151"/>
      <c r="C97" s="151" t="s">
        <v>149</v>
      </c>
      <c r="D97" s="152"/>
      <c r="E97" s="52">
        <f>'Pay App 19'!E97</f>
        <v>0</v>
      </c>
      <c r="F97" s="45"/>
      <c r="G97" s="65">
        <f>'Pay App 19'!G97+F97</f>
        <v>0</v>
      </c>
      <c r="H97" s="188">
        <f>'Pay App 19'!K97</f>
        <v>0</v>
      </c>
      <c r="I97" s="189"/>
      <c r="J97" s="55"/>
      <c r="K97" s="33">
        <f t="shared" si="1"/>
        <v>0</v>
      </c>
      <c r="L97" s="68">
        <f t="shared" si="0"/>
        <v>0</v>
      </c>
      <c r="M97" s="66">
        <f t="shared" si="2"/>
        <v>0</v>
      </c>
      <c r="N97" s="32">
        <f t="shared" si="3"/>
        <v>0</v>
      </c>
      <c r="O97" s="52">
        <f>'Pay App 19'!O97+'Pay App 19'!P97</f>
        <v>0</v>
      </c>
      <c r="P97" s="45"/>
      <c r="Q97" s="66">
        <f>'Pay App 19'!Q97+N97+P97</f>
        <v>0</v>
      </c>
    </row>
    <row r="98" spans="1:17" ht="21" customHeight="1" x14ac:dyDescent="0.2">
      <c r="A98" s="151" t="s">
        <v>150</v>
      </c>
      <c r="B98" s="151"/>
      <c r="C98" s="151" t="s">
        <v>151</v>
      </c>
      <c r="D98" s="152"/>
      <c r="E98" s="52">
        <f>'Pay App 19'!E98</f>
        <v>0</v>
      </c>
      <c r="F98" s="45"/>
      <c r="G98" s="65">
        <f>'Pay App 19'!G98+F98</f>
        <v>0</v>
      </c>
      <c r="H98" s="188">
        <f>'Pay App 19'!K98</f>
        <v>0</v>
      </c>
      <c r="I98" s="189"/>
      <c r="J98" s="55"/>
      <c r="K98" s="33">
        <f t="shared" si="1"/>
        <v>0</v>
      </c>
      <c r="L98" s="68">
        <f t="shared" si="0"/>
        <v>0</v>
      </c>
      <c r="M98" s="66">
        <f t="shared" si="2"/>
        <v>0</v>
      </c>
      <c r="N98" s="32">
        <f t="shared" si="3"/>
        <v>0</v>
      </c>
      <c r="O98" s="52">
        <f>'Pay App 19'!O98+'Pay App 19'!P98</f>
        <v>0</v>
      </c>
      <c r="P98" s="45"/>
      <c r="Q98" s="66">
        <f>'Pay App 19'!Q98+N98+P98</f>
        <v>0</v>
      </c>
    </row>
    <row r="99" spans="1:17" ht="21" customHeight="1" x14ac:dyDescent="0.2">
      <c r="A99" s="151" t="s">
        <v>152</v>
      </c>
      <c r="B99" s="151"/>
      <c r="C99" s="151" t="s">
        <v>153</v>
      </c>
      <c r="D99" s="152"/>
      <c r="E99" s="52">
        <f>'Pay App 19'!E99</f>
        <v>0</v>
      </c>
      <c r="F99" s="45"/>
      <c r="G99" s="65">
        <f>'Pay App 19'!G99+F99</f>
        <v>0</v>
      </c>
      <c r="H99" s="188">
        <f>'Pay App 19'!K99</f>
        <v>0</v>
      </c>
      <c r="I99" s="189"/>
      <c r="J99" s="55"/>
      <c r="K99" s="33">
        <f t="shared" si="1"/>
        <v>0</v>
      </c>
      <c r="L99" s="68">
        <f t="shared" si="0"/>
        <v>0</v>
      </c>
      <c r="M99" s="66">
        <f t="shared" si="2"/>
        <v>0</v>
      </c>
      <c r="N99" s="32">
        <f t="shared" si="3"/>
        <v>0</v>
      </c>
      <c r="O99" s="52">
        <f>'Pay App 19'!O99+'Pay App 19'!P99</f>
        <v>0</v>
      </c>
      <c r="P99" s="45"/>
      <c r="Q99" s="66">
        <f>'Pay App 19'!Q99+N99+P99</f>
        <v>0</v>
      </c>
    </row>
    <row r="100" spans="1:17" ht="21" customHeight="1" x14ac:dyDescent="0.2">
      <c r="A100" s="151" t="s">
        <v>154</v>
      </c>
      <c r="B100" s="151"/>
      <c r="C100" s="151" t="s">
        <v>155</v>
      </c>
      <c r="D100" s="152"/>
      <c r="E100" s="52">
        <f>'Pay App 19'!E100</f>
        <v>0</v>
      </c>
      <c r="F100" s="45"/>
      <c r="G100" s="65">
        <f>'Pay App 19'!G100+F100</f>
        <v>0</v>
      </c>
      <c r="H100" s="188">
        <f>'Pay App 19'!K100</f>
        <v>0</v>
      </c>
      <c r="I100" s="189"/>
      <c r="J100" s="55"/>
      <c r="K100" s="33">
        <f t="shared" si="1"/>
        <v>0</v>
      </c>
      <c r="L100" s="68">
        <f t="shared" si="0"/>
        <v>0</v>
      </c>
      <c r="M100" s="66">
        <f t="shared" si="2"/>
        <v>0</v>
      </c>
      <c r="N100" s="32">
        <f t="shared" si="3"/>
        <v>0</v>
      </c>
      <c r="O100" s="52">
        <f>'Pay App 19'!O100+'Pay App 19'!P100</f>
        <v>0</v>
      </c>
      <c r="P100" s="45"/>
      <c r="Q100" s="66">
        <f>'Pay App 19'!Q100+N100+P100</f>
        <v>0</v>
      </c>
    </row>
    <row r="101" spans="1:17" ht="21" customHeight="1" x14ac:dyDescent="0.2">
      <c r="A101" s="151" t="s">
        <v>156</v>
      </c>
      <c r="B101" s="151"/>
      <c r="C101" s="151" t="s">
        <v>157</v>
      </c>
      <c r="D101" s="152"/>
      <c r="E101" s="52">
        <f>'Pay App 19'!E101</f>
        <v>0</v>
      </c>
      <c r="F101" s="45"/>
      <c r="G101" s="65">
        <f>'Pay App 19'!G101+F101</f>
        <v>0</v>
      </c>
      <c r="H101" s="188">
        <f>'Pay App 19'!K101</f>
        <v>0</v>
      </c>
      <c r="I101" s="189"/>
      <c r="J101" s="55"/>
      <c r="K101" s="33">
        <f t="shared" si="1"/>
        <v>0</v>
      </c>
      <c r="L101" s="68">
        <f t="shared" si="0"/>
        <v>0</v>
      </c>
      <c r="M101" s="66">
        <f t="shared" si="2"/>
        <v>0</v>
      </c>
      <c r="N101" s="32">
        <f t="shared" si="3"/>
        <v>0</v>
      </c>
      <c r="O101" s="52">
        <f>'Pay App 19'!O101+'Pay App 19'!P101</f>
        <v>0</v>
      </c>
      <c r="P101" s="45"/>
      <c r="Q101" s="66">
        <f>'Pay App 19'!Q101+N101+P101</f>
        <v>0</v>
      </c>
    </row>
    <row r="102" spans="1:17" ht="21" customHeight="1" x14ac:dyDescent="0.2">
      <c r="A102" s="151" t="s">
        <v>158</v>
      </c>
      <c r="B102" s="151"/>
      <c r="C102" s="151" t="s">
        <v>159</v>
      </c>
      <c r="D102" s="152"/>
      <c r="E102" s="52">
        <f>'Pay App 19'!E102</f>
        <v>0</v>
      </c>
      <c r="F102" s="45"/>
      <c r="G102" s="65">
        <f>'Pay App 19'!G102+F102</f>
        <v>0</v>
      </c>
      <c r="H102" s="188">
        <f>'Pay App 19'!K102</f>
        <v>0</v>
      </c>
      <c r="I102" s="189"/>
      <c r="J102" s="55"/>
      <c r="K102" s="33">
        <f t="shared" si="1"/>
        <v>0</v>
      </c>
      <c r="L102" s="68">
        <f t="shared" si="0"/>
        <v>0</v>
      </c>
      <c r="M102" s="66">
        <f t="shared" si="2"/>
        <v>0</v>
      </c>
      <c r="N102" s="32">
        <f t="shared" si="3"/>
        <v>0</v>
      </c>
      <c r="O102" s="52">
        <f>'Pay App 19'!O102+'Pay App 19'!P102</f>
        <v>0</v>
      </c>
      <c r="P102" s="45"/>
      <c r="Q102" s="66">
        <f>'Pay App 19'!Q102+N102+P102</f>
        <v>0</v>
      </c>
    </row>
    <row r="103" spans="1:17" ht="21" customHeight="1" x14ac:dyDescent="0.2">
      <c r="A103" s="151" t="s">
        <v>160</v>
      </c>
      <c r="B103" s="151"/>
      <c r="C103" s="151" t="s">
        <v>161</v>
      </c>
      <c r="D103" s="152"/>
      <c r="E103" s="52">
        <f>'Pay App 19'!E103</f>
        <v>0</v>
      </c>
      <c r="F103" s="45"/>
      <c r="G103" s="65">
        <f>'Pay App 19'!G103+F103</f>
        <v>0</v>
      </c>
      <c r="H103" s="188">
        <f>'Pay App 19'!K103</f>
        <v>0</v>
      </c>
      <c r="I103" s="189"/>
      <c r="J103" s="55"/>
      <c r="K103" s="33">
        <f t="shared" si="1"/>
        <v>0</v>
      </c>
      <c r="L103" s="68">
        <f t="shared" si="0"/>
        <v>0</v>
      </c>
      <c r="M103" s="66">
        <f t="shared" si="2"/>
        <v>0</v>
      </c>
      <c r="N103" s="32">
        <f t="shared" si="3"/>
        <v>0</v>
      </c>
      <c r="O103" s="52">
        <f>'Pay App 19'!O103+'Pay App 19'!P103</f>
        <v>0</v>
      </c>
      <c r="P103" s="45"/>
      <c r="Q103" s="66">
        <f>'Pay App 19'!Q103+N103+P103</f>
        <v>0</v>
      </c>
    </row>
    <row r="104" spans="1:17" ht="21" customHeight="1" x14ac:dyDescent="0.2">
      <c r="A104" s="151" t="s">
        <v>162</v>
      </c>
      <c r="B104" s="151"/>
      <c r="C104" s="151" t="s">
        <v>163</v>
      </c>
      <c r="D104" s="152"/>
      <c r="E104" s="52">
        <f>'Pay App 19'!E104</f>
        <v>0</v>
      </c>
      <c r="F104" s="45"/>
      <c r="G104" s="65">
        <f>'Pay App 19'!G104+F104</f>
        <v>0</v>
      </c>
      <c r="H104" s="188">
        <f>'Pay App 19'!K104</f>
        <v>0</v>
      </c>
      <c r="I104" s="189"/>
      <c r="J104" s="55"/>
      <c r="K104" s="33">
        <f t="shared" si="1"/>
        <v>0</v>
      </c>
      <c r="L104" s="68">
        <f t="shared" si="0"/>
        <v>0</v>
      </c>
      <c r="M104" s="66">
        <f t="shared" si="2"/>
        <v>0</v>
      </c>
      <c r="N104" s="32">
        <f t="shared" si="3"/>
        <v>0</v>
      </c>
      <c r="O104" s="52">
        <f>'Pay App 19'!O104+'Pay App 19'!P104</f>
        <v>0</v>
      </c>
      <c r="P104" s="45"/>
      <c r="Q104" s="66">
        <f>'Pay App 19'!Q104+N104+P104</f>
        <v>0</v>
      </c>
    </row>
    <row r="105" spans="1:17" ht="21" customHeight="1" x14ac:dyDescent="0.2">
      <c r="A105" s="151" t="s">
        <v>164</v>
      </c>
      <c r="B105" s="151"/>
      <c r="C105" s="151" t="s">
        <v>165</v>
      </c>
      <c r="D105" s="152"/>
      <c r="E105" s="52">
        <f>'Pay App 19'!E105</f>
        <v>0</v>
      </c>
      <c r="F105" s="45"/>
      <c r="G105" s="65">
        <f>'Pay App 19'!G105+F105</f>
        <v>0</v>
      </c>
      <c r="H105" s="188">
        <f>'Pay App 19'!K105</f>
        <v>0</v>
      </c>
      <c r="I105" s="189"/>
      <c r="J105" s="55"/>
      <c r="K105" s="33">
        <f t="shared" si="1"/>
        <v>0</v>
      </c>
      <c r="L105" s="68">
        <f t="shared" si="0"/>
        <v>0</v>
      </c>
      <c r="M105" s="66">
        <f t="shared" si="2"/>
        <v>0</v>
      </c>
      <c r="N105" s="32">
        <f t="shared" si="3"/>
        <v>0</v>
      </c>
      <c r="O105" s="52">
        <f>'Pay App 19'!O105+'Pay App 19'!P105</f>
        <v>0</v>
      </c>
      <c r="P105" s="45"/>
      <c r="Q105" s="66">
        <f>'Pay App 19'!Q105+N105+P105</f>
        <v>0</v>
      </c>
    </row>
    <row r="106" spans="1:17" ht="21" customHeight="1" x14ac:dyDescent="0.2">
      <c r="A106" s="151" t="s">
        <v>166</v>
      </c>
      <c r="B106" s="151"/>
      <c r="C106" s="151" t="s">
        <v>167</v>
      </c>
      <c r="D106" s="152"/>
      <c r="E106" s="52">
        <f>'Pay App 19'!E106</f>
        <v>0</v>
      </c>
      <c r="F106" s="45"/>
      <c r="G106" s="65">
        <f>'Pay App 19'!G106+F106</f>
        <v>0</v>
      </c>
      <c r="H106" s="188">
        <f>'Pay App 19'!K106</f>
        <v>0</v>
      </c>
      <c r="I106" s="189"/>
      <c r="J106" s="55"/>
      <c r="K106" s="33">
        <f t="shared" si="1"/>
        <v>0</v>
      </c>
      <c r="L106" s="68">
        <f t="shared" si="0"/>
        <v>0</v>
      </c>
      <c r="M106" s="66">
        <f t="shared" si="2"/>
        <v>0</v>
      </c>
      <c r="N106" s="32">
        <f t="shared" si="3"/>
        <v>0</v>
      </c>
      <c r="O106" s="52">
        <f>'Pay App 19'!O106+'Pay App 19'!P106</f>
        <v>0</v>
      </c>
      <c r="P106" s="45"/>
      <c r="Q106" s="66">
        <f>'Pay App 19'!Q106+N106+P106</f>
        <v>0</v>
      </c>
    </row>
    <row r="107" spans="1:17" ht="21" customHeight="1" x14ac:dyDescent="0.2">
      <c r="A107" s="151" t="s">
        <v>168</v>
      </c>
      <c r="B107" s="151"/>
      <c r="C107" s="151" t="s">
        <v>169</v>
      </c>
      <c r="D107" s="152"/>
      <c r="E107" s="52">
        <f>'Pay App 19'!E107</f>
        <v>0</v>
      </c>
      <c r="F107" s="45"/>
      <c r="G107" s="65">
        <f>'Pay App 19'!G107+F107</f>
        <v>0</v>
      </c>
      <c r="H107" s="188">
        <f>'Pay App 19'!K107</f>
        <v>0</v>
      </c>
      <c r="I107" s="189"/>
      <c r="J107" s="55"/>
      <c r="K107" s="33">
        <f t="shared" si="1"/>
        <v>0</v>
      </c>
      <c r="L107" s="68">
        <f t="shared" si="0"/>
        <v>0</v>
      </c>
      <c r="M107" s="66">
        <f t="shared" si="2"/>
        <v>0</v>
      </c>
      <c r="N107" s="32">
        <f t="shared" si="3"/>
        <v>0</v>
      </c>
      <c r="O107" s="52">
        <f>'Pay App 19'!O107+'Pay App 19'!P107</f>
        <v>0</v>
      </c>
      <c r="P107" s="45"/>
      <c r="Q107" s="66">
        <f>'Pay App 19'!Q107+N107+P107</f>
        <v>0</v>
      </c>
    </row>
    <row r="108" spans="1:17" ht="21" customHeight="1" x14ac:dyDescent="0.2">
      <c r="A108" s="151" t="s">
        <v>170</v>
      </c>
      <c r="B108" s="151"/>
      <c r="C108" s="151" t="s">
        <v>171</v>
      </c>
      <c r="D108" s="152"/>
      <c r="E108" s="52">
        <f>'Pay App 19'!E108</f>
        <v>0</v>
      </c>
      <c r="F108" s="45"/>
      <c r="G108" s="65">
        <f>'Pay App 19'!G108+F108</f>
        <v>0</v>
      </c>
      <c r="H108" s="188">
        <f>'Pay App 19'!K108</f>
        <v>0</v>
      </c>
      <c r="I108" s="189"/>
      <c r="J108" s="55"/>
      <c r="K108" s="33">
        <f t="shared" si="1"/>
        <v>0</v>
      </c>
      <c r="L108" s="68">
        <f t="shared" si="0"/>
        <v>0</v>
      </c>
      <c r="M108" s="66">
        <f t="shared" si="2"/>
        <v>0</v>
      </c>
      <c r="N108" s="32">
        <f t="shared" si="3"/>
        <v>0</v>
      </c>
      <c r="O108" s="52">
        <f>'Pay App 19'!O108+'Pay App 19'!P108</f>
        <v>0</v>
      </c>
      <c r="P108" s="45"/>
      <c r="Q108" s="66">
        <f>'Pay App 19'!Q108+N108+P108</f>
        <v>0</v>
      </c>
    </row>
    <row r="109" spans="1:17" ht="21" customHeight="1" x14ac:dyDescent="0.2">
      <c r="A109" s="151" t="s">
        <v>172</v>
      </c>
      <c r="B109" s="151"/>
      <c r="C109" s="151" t="s">
        <v>173</v>
      </c>
      <c r="D109" s="152"/>
      <c r="E109" s="52">
        <f>'Pay App 19'!E109</f>
        <v>0</v>
      </c>
      <c r="F109" s="45"/>
      <c r="G109" s="65">
        <f>'Pay App 19'!G109+F109</f>
        <v>0</v>
      </c>
      <c r="H109" s="188">
        <f>'Pay App 19'!K109</f>
        <v>0</v>
      </c>
      <c r="I109" s="189"/>
      <c r="J109" s="55"/>
      <c r="K109" s="33">
        <f t="shared" si="1"/>
        <v>0</v>
      </c>
      <c r="L109" s="68">
        <f t="shared" si="0"/>
        <v>0</v>
      </c>
      <c r="M109" s="66">
        <f t="shared" si="2"/>
        <v>0</v>
      </c>
      <c r="N109" s="32">
        <f t="shared" si="3"/>
        <v>0</v>
      </c>
      <c r="O109" s="52">
        <f>'Pay App 19'!O109+'Pay App 19'!P109</f>
        <v>0</v>
      </c>
      <c r="P109" s="45"/>
      <c r="Q109" s="66">
        <f>'Pay App 19'!Q109+N109+P109</f>
        <v>0</v>
      </c>
    </row>
    <row r="110" spans="1:17" ht="21" customHeight="1" x14ac:dyDescent="0.2">
      <c r="A110" s="151" t="s">
        <v>174</v>
      </c>
      <c r="B110" s="151"/>
      <c r="C110" s="151" t="s">
        <v>175</v>
      </c>
      <c r="D110" s="152"/>
      <c r="E110" s="52">
        <f>'Pay App 19'!E110</f>
        <v>0</v>
      </c>
      <c r="F110" s="45"/>
      <c r="G110" s="65">
        <f>'Pay App 19'!G110+F110</f>
        <v>0</v>
      </c>
      <c r="H110" s="188">
        <f>'Pay App 19'!K110</f>
        <v>0</v>
      </c>
      <c r="I110" s="189"/>
      <c r="J110" s="55"/>
      <c r="K110" s="33">
        <f t="shared" si="1"/>
        <v>0</v>
      </c>
      <c r="L110" s="68">
        <f t="shared" si="0"/>
        <v>0</v>
      </c>
      <c r="M110" s="66">
        <f t="shared" si="2"/>
        <v>0</v>
      </c>
      <c r="N110" s="32">
        <f t="shared" si="3"/>
        <v>0</v>
      </c>
      <c r="O110" s="52">
        <f>'Pay App 19'!O110+'Pay App 19'!P110</f>
        <v>0</v>
      </c>
      <c r="P110" s="45"/>
      <c r="Q110" s="66">
        <f>'Pay App 19'!Q110+N110+P110</f>
        <v>0</v>
      </c>
    </row>
    <row r="111" spans="1:17" ht="21" customHeight="1" x14ac:dyDescent="0.2">
      <c r="A111" s="151" t="s">
        <v>176</v>
      </c>
      <c r="B111" s="151"/>
      <c r="C111" s="151" t="s">
        <v>177</v>
      </c>
      <c r="D111" s="152"/>
      <c r="E111" s="52">
        <f>'Pay App 19'!E111</f>
        <v>0</v>
      </c>
      <c r="F111" s="45"/>
      <c r="G111" s="65">
        <f>'Pay App 19'!G111+F111</f>
        <v>0</v>
      </c>
      <c r="H111" s="188">
        <f>'Pay App 19'!K111</f>
        <v>0</v>
      </c>
      <c r="I111" s="189"/>
      <c r="J111" s="55"/>
      <c r="K111" s="33">
        <f t="shared" si="1"/>
        <v>0</v>
      </c>
      <c r="L111" s="68">
        <f t="shared" si="0"/>
        <v>0</v>
      </c>
      <c r="M111" s="66">
        <f t="shared" si="2"/>
        <v>0</v>
      </c>
      <c r="N111" s="32">
        <f t="shared" si="3"/>
        <v>0</v>
      </c>
      <c r="O111" s="52">
        <f>'Pay App 19'!O111+'Pay App 19'!P111</f>
        <v>0</v>
      </c>
      <c r="P111" s="45"/>
      <c r="Q111" s="66">
        <f>'Pay App 19'!Q111+N111+P111</f>
        <v>0</v>
      </c>
    </row>
    <row r="112" spans="1:17" ht="21" customHeight="1" x14ac:dyDescent="0.2">
      <c r="A112" s="151" t="s">
        <v>178</v>
      </c>
      <c r="B112" s="151"/>
      <c r="C112" s="151" t="s">
        <v>179</v>
      </c>
      <c r="D112" s="152"/>
      <c r="E112" s="52">
        <f>'Pay App 19'!E112</f>
        <v>0</v>
      </c>
      <c r="F112" s="45"/>
      <c r="G112" s="65">
        <f>'Pay App 19'!G112+F112</f>
        <v>0</v>
      </c>
      <c r="H112" s="188">
        <f>'Pay App 19'!K112</f>
        <v>0</v>
      </c>
      <c r="I112" s="189"/>
      <c r="J112" s="55"/>
      <c r="K112" s="33">
        <f t="shared" si="1"/>
        <v>0</v>
      </c>
      <c r="L112" s="68">
        <f t="shared" si="0"/>
        <v>0</v>
      </c>
      <c r="M112" s="66">
        <f t="shared" si="2"/>
        <v>0</v>
      </c>
      <c r="N112" s="32">
        <f t="shared" si="3"/>
        <v>0</v>
      </c>
      <c r="O112" s="52">
        <f>'Pay App 19'!O112+'Pay App 19'!P112</f>
        <v>0</v>
      </c>
      <c r="P112" s="45"/>
      <c r="Q112" s="66">
        <f>'Pay App 19'!Q112+N112+P112</f>
        <v>0</v>
      </c>
    </row>
    <row r="113" spans="1:17" ht="21" customHeight="1" x14ac:dyDescent="0.2">
      <c r="A113" s="151" t="s">
        <v>180</v>
      </c>
      <c r="B113" s="151"/>
      <c r="C113" s="151" t="s">
        <v>181</v>
      </c>
      <c r="D113" s="152"/>
      <c r="E113" s="52">
        <f>'Pay App 19'!E113</f>
        <v>0</v>
      </c>
      <c r="F113" s="45"/>
      <c r="G113" s="65">
        <f>'Pay App 19'!G113+F113</f>
        <v>0</v>
      </c>
      <c r="H113" s="188">
        <f>'Pay App 19'!K113</f>
        <v>0</v>
      </c>
      <c r="I113" s="189"/>
      <c r="J113" s="55"/>
      <c r="K113" s="33">
        <f t="shared" si="1"/>
        <v>0</v>
      </c>
      <c r="L113" s="68">
        <f t="shared" si="0"/>
        <v>0</v>
      </c>
      <c r="M113" s="66">
        <f t="shared" si="2"/>
        <v>0</v>
      </c>
      <c r="N113" s="32">
        <f t="shared" si="3"/>
        <v>0</v>
      </c>
      <c r="O113" s="52">
        <f>'Pay App 19'!O113+'Pay App 19'!P113</f>
        <v>0</v>
      </c>
      <c r="P113" s="45"/>
      <c r="Q113" s="66">
        <f>'Pay App 19'!Q113+N113+P113</f>
        <v>0</v>
      </c>
    </row>
    <row r="114" spans="1:17" ht="21" customHeight="1" x14ac:dyDescent="0.2">
      <c r="A114" s="153" t="s">
        <v>182</v>
      </c>
      <c r="B114" s="153"/>
      <c r="C114" s="153" t="s">
        <v>183</v>
      </c>
      <c r="D114" s="154"/>
      <c r="E114" s="52">
        <f>'Pay App 19'!E114</f>
        <v>0</v>
      </c>
      <c r="F114" s="45"/>
      <c r="G114" s="65">
        <f>'Pay App 19'!G114+F114</f>
        <v>0</v>
      </c>
      <c r="H114" s="188">
        <f>'Pay App 19'!K114</f>
        <v>0</v>
      </c>
      <c r="I114" s="189"/>
      <c r="J114" s="55"/>
      <c r="K114" s="33">
        <f t="shared" si="1"/>
        <v>0</v>
      </c>
      <c r="L114" s="68">
        <f t="shared" si="0"/>
        <v>0</v>
      </c>
      <c r="M114" s="66">
        <f t="shared" si="2"/>
        <v>0</v>
      </c>
      <c r="N114" s="32">
        <f t="shared" si="3"/>
        <v>0</v>
      </c>
      <c r="O114" s="52">
        <f>'Pay App 19'!O114+'Pay App 19'!P114</f>
        <v>0</v>
      </c>
      <c r="P114" s="45"/>
      <c r="Q114" s="66">
        <f>'Pay App 19'!Q114+N114+P114</f>
        <v>0</v>
      </c>
    </row>
    <row r="115" spans="1:17" ht="21" customHeight="1" x14ac:dyDescent="0.2">
      <c r="A115" s="151" t="s">
        <v>184</v>
      </c>
      <c r="B115" s="151"/>
      <c r="C115" s="151" t="s">
        <v>185</v>
      </c>
      <c r="D115" s="152"/>
      <c r="E115" s="52">
        <f>'Pay App 19'!E115</f>
        <v>0</v>
      </c>
      <c r="F115" s="45"/>
      <c r="G115" s="65">
        <f>'Pay App 19'!G115+F115</f>
        <v>0</v>
      </c>
      <c r="H115" s="188">
        <f>'Pay App 19'!K115</f>
        <v>0</v>
      </c>
      <c r="I115" s="189"/>
      <c r="J115" s="55"/>
      <c r="K115" s="33">
        <f t="shared" si="1"/>
        <v>0</v>
      </c>
      <c r="L115" s="68">
        <f t="shared" si="0"/>
        <v>0</v>
      </c>
      <c r="M115" s="66">
        <f t="shared" si="2"/>
        <v>0</v>
      </c>
      <c r="N115" s="32">
        <f t="shared" si="3"/>
        <v>0</v>
      </c>
      <c r="O115" s="52">
        <f>'Pay App 19'!O115+'Pay App 19'!P115</f>
        <v>0</v>
      </c>
      <c r="P115" s="45"/>
      <c r="Q115" s="66">
        <f>'Pay App 19'!Q115+N115+P115</f>
        <v>0</v>
      </c>
    </row>
    <row r="116" spans="1:17" ht="21" customHeight="1" x14ac:dyDescent="0.2">
      <c r="A116" s="151" t="s">
        <v>186</v>
      </c>
      <c r="B116" s="151"/>
      <c r="C116" s="151" t="s">
        <v>187</v>
      </c>
      <c r="D116" s="152"/>
      <c r="E116" s="52">
        <f>'Pay App 19'!E116</f>
        <v>0</v>
      </c>
      <c r="F116" s="45"/>
      <c r="G116" s="65">
        <f>'Pay App 19'!G116+F116</f>
        <v>0</v>
      </c>
      <c r="H116" s="188">
        <f>'Pay App 19'!K116</f>
        <v>0</v>
      </c>
      <c r="I116" s="189"/>
      <c r="J116" s="55"/>
      <c r="K116" s="33">
        <f t="shared" si="1"/>
        <v>0</v>
      </c>
      <c r="L116" s="68">
        <f t="shared" si="0"/>
        <v>0</v>
      </c>
      <c r="M116" s="66">
        <f t="shared" si="2"/>
        <v>0</v>
      </c>
      <c r="N116" s="32">
        <f t="shared" si="3"/>
        <v>0</v>
      </c>
      <c r="O116" s="52">
        <f>'Pay App 19'!O116+'Pay App 19'!P116</f>
        <v>0</v>
      </c>
      <c r="P116" s="45"/>
      <c r="Q116" s="66">
        <f>'Pay App 19'!Q116+N116+P116</f>
        <v>0</v>
      </c>
    </row>
    <row r="117" spans="1:17" ht="21" customHeight="1" x14ac:dyDescent="0.2">
      <c r="A117" s="151" t="s">
        <v>188</v>
      </c>
      <c r="B117" s="151"/>
      <c r="C117" s="151" t="s">
        <v>581</v>
      </c>
      <c r="D117" s="152"/>
      <c r="E117" s="52">
        <f>'Pay App 19'!E117</f>
        <v>0</v>
      </c>
      <c r="F117" s="45"/>
      <c r="G117" s="65">
        <f>'Pay App 19'!G117+F117</f>
        <v>0</v>
      </c>
      <c r="H117" s="188">
        <f>'Pay App 19'!K117</f>
        <v>0</v>
      </c>
      <c r="I117" s="189"/>
      <c r="J117" s="55"/>
      <c r="K117" s="33">
        <f t="shared" si="1"/>
        <v>0</v>
      </c>
      <c r="L117" s="68">
        <f t="shared" si="0"/>
        <v>0</v>
      </c>
      <c r="M117" s="66">
        <f t="shared" si="2"/>
        <v>0</v>
      </c>
      <c r="N117" s="32">
        <f t="shared" si="3"/>
        <v>0</v>
      </c>
      <c r="O117" s="52">
        <f>'Pay App 19'!O117+'Pay App 19'!P117</f>
        <v>0</v>
      </c>
      <c r="P117" s="45"/>
      <c r="Q117" s="66">
        <f>'Pay App 19'!Q117+N117+P117</f>
        <v>0</v>
      </c>
    </row>
    <row r="118" spans="1:17" ht="21" customHeight="1" x14ac:dyDescent="0.2">
      <c r="A118" s="153" t="s">
        <v>190</v>
      </c>
      <c r="B118" s="153"/>
      <c r="C118" s="142" t="s">
        <v>191</v>
      </c>
      <c r="D118" s="156"/>
      <c r="E118" s="52">
        <f>'Pay App 19'!E118</f>
        <v>0</v>
      </c>
      <c r="F118" s="45"/>
      <c r="G118" s="65">
        <f>'Pay App 19'!G118+F118</f>
        <v>0</v>
      </c>
      <c r="H118" s="188">
        <f>'Pay App 19'!K118</f>
        <v>0</v>
      </c>
      <c r="I118" s="189"/>
      <c r="J118" s="55"/>
      <c r="K118" s="33">
        <f t="shared" si="1"/>
        <v>0</v>
      </c>
      <c r="L118" s="68">
        <f t="shared" si="0"/>
        <v>0</v>
      </c>
      <c r="M118" s="66">
        <f t="shared" si="2"/>
        <v>0</v>
      </c>
      <c r="N118" s="32">
        <f t="shared" si="3"/>
        <v>0</v>
      </c>
      <c r="O118" s="52">
        <f>'Pay App 19'!O118+'Pay App 19'!P118</f>
        <v>0</v>
      </c>
      <c r="P118" s="45"/>
      <c r="Q118" s="66">
        <f>'Pay App 19'!Q118+N118+P118</f>
        <v>0</v>
      </c>
    </row>
    <row r="119" spans="1:17" ht="21" customHeight="1" x14ac:dyDescent="0.2">
      <c r="A119" s="151" t="s">
        <v>192</v>
      </c>
      <c r="B119" s="151"/>
      <c r="C119" s="151" t="s">
        <v>193</v>
      </c>
      <c r="D119" s="152"/>
      <c r="E119" s="52">
        <f>'Pay App 19'!E119</f>
        <v>0</v>
      </c>
      <c r="F119" s="45"/>
      <c r="G119" s="65">
        <f>'Pay App 19'!G119+F119</f>
        <v>0</v>
      </c>
      <c r="H119" s="188">
        <f>'Pay App 19'!K119</f>
        <v>0</v>
      </c>
      <c r="I119" s="189"/>
      <c r="J119" s="55"/>
      <c r="K119" s="33">
        <f t="shared" si="1"/>
        <v>0</v>
      </c>
      <c r="L119" s="68">
        <f t="shared" si="0"/>
        <v>0</v>
      </c>
      <c r="M119" s="66">
        <f t="shared" si="2"/>
        <v>0</v>
      </c>
      <c r="N119" s="32">
        <f t="shared" si="3"/>
        <v>0</v>
      </c>
      <c r="O119" s="52">
        <f>'Pay App 19'!O119+'Pay App 19'!P119</f>
        <v>0</v>
      </c>
      <c r="P119" s="45"/>
      <c r="Q119" s="66">
        <f>'Pay App 19'!Q119+N119+P119</f>
        <v>0</v>
      </c>
    </row>
    <row r="120" spans="1:17" ht="21" customHeight="1" x14ac:dyDescent="0.2">
      <c r="A120" s="151" t="s">
        <v>194</v>
      </c>
      <c r="B120" s="151"/>
      <c r="C120" s="150" t="s">
        <v>195</v>
      </c>
      <c r="D120" s="157"/>
      <c r="E120" s="52">
        <f>'Pay App 19'!E120</f>
        <v>0</v>
      </c>
      <c r="F120" s="45"/>
      <c r="G120" s="65">
        <f>'Pay App 19'!G120+F120</f>
        <v>0</v>
      </c>
      <c r="H120" s="188">
        <f>'Pay App 19'!K120</f>
        <v>0</v>
      </c>
      <c r="I120" s="189"/>
      <c r="J120" s="55"/>
      <c r="K120" s="33">
        <f t="shared" si="1"/>
        <v>0</v>
      </c>
      <c r="L120" s="68">
        <f t="shared" si="0"/>
        <v>0</v>
      </c>
      <c r="M120" s="66">
        <f t="shared" si="2"/>
        <v>0</v>
      </c>
      <c r="N120" s="32">
        <f t="shared" si="3"/>
        <v>0</v>
      </c>
      <c r="O120" s="52">
        <f>'Pay App 19'!O120+'Pay App 19'!P120</f>
        <v>0</v>
      </c>
      <c r="P120" s="45"/>
      <c r="Q120" s="66">
        <f>'Pay App 19'!Q120+N120+P120</f>
        <v>0</v>
      </c>
    </row>
    <row r="121" spans="1:17" ht="21" customHeight="1" x14ac:dyDescent="0.2">
      <c r="A121" s="151" t="s">
        <v>196</v>
      </c>
      <c r="B121" s="151"/>
      <c r="C121" s="151" t="s">
        <v>197</v>
      </c>
      <c r="D121" s="152"/>
      <c r="E121" s="52">
        <f>'Pay App 19'!E121</f>
        <v>0</v>
      </c>
      <c r="F121" s="45"/>
      <c r="G121" s="65">
        <f>'Pay App 19'!G121+F121</f>
        <v>0</v>
      </c>
      <c r="H121" s="188">
        <f>'Pay App 19'!K121</f>
        <v>0</v>
      </c>
      <c r="I121" s="189"/>
      <c r="J121" s="55"/>
      <c r="K121" s="33">
        <f t="shared" si="1"/>
        <v>0</v>
      </c>
      <c r="L121" s="68">
        <f t="shared" si="0"/>
        <v>0</v>
      </c>
      <c r="M121" s="66">
        <f t="shared" si="2"/>
        <v>0</v>
      </c>
      <c r="N121" s="32">
        <f t="shared" si="3"/>
        <v>0</v>
      </c>
      <c r="O121" s="52">
        <f>'Pay App 19'!O121+'Pay App 19'!P121</f>
        <v>0</v>
      </c>
      <c r="P121" s="45"/>
      <c r="Q121" s="66">
        <f>'Pay App 19'!Q121+N121+P121</f>
        <v>0</v>
      </c>
    </row>
    <row r="122" spans="1:17" ht="21" customHeight="1" x14ac:dyDescent="0.2">
      <c r="A122" s="151" t="s">
        <v>198</v>
      </c>
      <c r="B122" s="151"/>
      <c r="C122" s="151" t="s">
        <v>199</v>
      </c>
      <c r="D122" s="152"/>
      <c r="E122" s="52">
        <f>'Pay App 19'!E122</f>
        <v>0</v>
      </c>
      <c r="F122" s="45"/>
      <c r="G122" s="65">
        <f>'Pay App 19'!G122+F122</f>
        <v>0</v>
      </c>
      <c r="H122" s="188">
        <f>'Pay App 19'!K122</f>
        <v>0</v>
      </c>
      <c r="I122" s="189"/>
      <c r="J122" s="55"/>
      <c r="K122" s="33">
        <f t="shared" si="1"/>
        <v>0</v>
      </c>
      <c r="L122" s="68">
        <f t="shared" si="0"/>
        <v>0</v>
      </c>
      <c r="M122" s="66">
        <f t="shared" si="2"/>
        <v>0</v>
      </c>
      <c r="N122" s="32">
        <f t="shared" si="3"/>
        <v>0</v>
      </c>
      <c r="O122" s="52">
        <f>'Pay App 19'!O122+'Pay App 19'!P122</f>
        <v>0</v>
      </c>
      <c r="P122" s="45"/>
      <c r="Q122" s="66">
        <f>'Pay App 19'!Q122+N122+P122</f>
        <v>0</v>
      </c>
    </row>
    <row r="123" spans="1:17" ht="21" customHeight="1" x14ac:dyDescent="0.2">
      <c r="A123" s="151" t="s">
        <v>200</v>
      </c>
      <c r="B123" s="151"/>
      <c r="C123" s="151" t="s">
        <v>201</v>
      </c>
      <c r="D123" s="152"/>
      <c r="E123" s="52">
        <f>'Pay App 19'!E123</f>
        <v>0</v>
      </c>
      <c r="F123" s="45"/>
      <c r="G123" s="65">
        <f>'Pay App 19'!G123+F123</f>
        <v>0</v>
      </c>
      <c r="H123" s="188">
        <f>'Pay App 19'!K123</f>
        <v>0</v>
      </c>
      <c r="I123" s="189"/>
      <c r="J123" s="55"/>
      <c r="K123" s="33">
        <f t="shared" si="1"/>
        <v>0</v>
      </c>
      <c r="L123" s="68">
        <f t="shared" si="0"/>
        <v>0</v>
      </c>
      <c r="M123" s="66">
        <f t="shared" si="2"/>
        <v>0</v>
      </c>
      <c r="N123" s="32">
        <f t="shared" si="3"/>
        <v>0</v>
      </c>
      <c r="O123" s="52">
        <f>'Pay App 19'!O123+'Pay App 19'!P123</f>
        <v>0</v>
      </c>
      <c r="P123" s="45"/>
      <c r="Q123" s="66">
        <f>'Pay App 19'!Q123+N123+P123</f>
        <v>0</v>
      </c>
    </row>
    <row r="124" spans="1:17" ht="21" customHeight="1" x14ac:dyDescent="0.2">
      <c r="A124" s="153" t="s">
        <v>202</v>
      </c>
      <c r="B124" s="153"/>
      <c r="C124" s="154" t="s">
        <v>203</v>
      </c>
      <c r="D124" s="155"/>
      <c r="E124" s="52">
        <f>'Pay App 19'!E124</f>
        <v>0</v>
      </c>
      <c r="F124" s="45"/>
      <c r="G124" s="65">
        <f>'Pay App 19'!G124+F124</f>
        <v>0</v>
      </c>
      <c r="H124" s="188">
        <f>'Pay App 19'!K124</f>
        <v>0</v>
      </c>
      <c r="I124" s="189"/>
      <c r="J124" s="55"/>
      <c r="K124" s="33">
        <f t="shared" si="1"/>
        <v>0</v>
      </c>
      <c r="L124" s="68">
        <f t="shared" si="0"/>
        <v>0</v>
      </c>
      <c r="M124" s="66">
        <f t="shared" si="2"/>
        <v>0</v>
      </c>
      <c r="N124" s="32">
        <f t="shared" si="3"/>
        <v>0</v>
      </c>
      <c r="O124" s="52">
        <f>'Pay App 19'!O124+'Pay App 19'!P124</f>
        <v>0</v>
      </c>
      <c r="P124" s="45"/>
      <c r="Q124" s="66">
        <f>'Pay App 19'!Q124+N124+P124</f>
        <v>0</v>
      </c>
    </row>
    <row r="125" spans="1:17" ht="21" customHeight="1" x14ac:dyDescent="0.2">
      <c r="A125" s="151" t="s">
        <v>204</v>
      </c>
      <c r="B125" s="151"/>
      <c r="C125" s="151" t="s">
        <v>205</v>
      </c>
      <c r="D125" s="152"/>
      <c r="E125" s="52">
        <f>'Pay App 19'!E125</f>
        <v>0</v>
      </c>
      <c r="F125" s="45"/>
      <c r="G125" s="65">
        <f>'Pay App 19'!G125+F125</f>
        <v>0</v>
      </c>
      <c r="H125" s="188">
        <f>'Pay App 19'!K125</f>
        <v>0</v>
      </c>
      <c r="I125" s="189"/>
      <c r="J125" s="55"/>
      <c r="K125" s="33">
        <f t="shared" si="1"/>
        <v>0</v>
      </c>
      <c r="L125" s="68">
        <f t="shared" si="0"/>
        <v>0</v>
      </c>
      <c r="M125" s="66">
        <f t="shared" si="2"/>
        <v>0</v>
      </c>
      <c r="N125" s="32">
        <f t="shared" si="3"/>
        <v>0</v>
      </c>
      <c r="O125" s="52">
        <f>'Pay App 19'!O125+'Pay App 19'!P125</f>
        <v>0</v>
      </c>
      <c r="P125" s="45"/>
      <c r="Q125" s="66">
        <f>'Pay App 19'!Q125+N125+P125</f>
        <v>0</v>
      </c>
    </row>
    <row r="126" spans="1:17" ht="21" customHeight="1" x14ac:dyDescent="0.2">
      <c r="A126" s="151" t="s">
        <v>206</v>
      </c>
      <c r="B126" s="151"/>
      <c r="C126" s="151" t="s">
        <v>207</v>
      </c>
      <c r="D126" s="152"/>
      <c r="E126" s="52">
        <f>'Pay App 19'!E126</f>
        <v>0</v>
      </c>
      <c r="F126" s="45"/>
      <c r="G126" s="65">
        <f>'Pay App 19'!G126+F126</f>
        <v>0</v>
      </c>
      <c r="H126" s="188">
        <f>'Pay App 19'!K126</f>
        <v>0</v>
      </c>
      <c r="I126" s="189"/>
      <c r="J126" s="55"/>
      <c r="K126" s="33">
        <f t="shared" si="1"/>
        <v>0</v>
      </c>
      <c r="L126" s="68">
        <f t="shared" si="0"/>
        <v>0</v>
      </c>
      <c r="M126" s="66">
        <f t="shared" si="2"/>
        <v>0</v>
      </c>
      <c r="N126" s="32">
        <f t="shared" si="3"/>
        <v>0</v>
      </c>
      <c r="O126" s="52">
        <f>'Pay App 19'!O126+'Pay App 19'!P126</f>
        <v>0</v>
      </c>
      <c r="P126" s="45"/>
      <c r="Q126" s="66">
        <f>'Pay App 19'!Q126+N126+P126</f>
        <v>0</v>
      </c>
    </row>
    <row r="127" spans="1:17" ht="21" customHeight="1" x14ac:dyDescent="0.2">
      <c r="A127" s="151" t="s">
        <v>208</v>
      </c>
      <c r="B127" s="151"/>
      <c r="C127" s="151" t="s">
        <v>209</v>
      </c>
      <c r="D127" s="152"/>
      <c r="E127" s="52">
        <f>'Pay App 19'!E127</f>
        <v>0</v>
      </c>
      <c r="F127" s="45"/>
      <c r="G127" s="65">
        <f>'Pay App 19'!G127+F127</f>
        <v>0</v>
      </c>
      <c r="H127" s="188">
        <f>'Pay App 19'!K127</f>
        <v>0</v>
      </c>
      <c r="I127" s="189"/>
      <c r="J127" s="55"/>
      <c r="K127" s="33">
        <f t="shared" si="1"/>
        <v>0</v>
      </c>
      <c r="L127" s="68">
        <f t="shared" si="0"/>
        <v>0</v>
      </c>
      <c r="M127" s="66">
        <f t="shared" si="2"/>
        <v>0</v>
      </c>
      <c r="N127" s="32">
        <f t="shared" si="3"/>
        <v>0</v>
      </c>
      <c r="O127" s="52">
        <f>'Pay App 19'!O127+'Pay App 19'!P127</f>
        <v>0</v>
      </c>
      <c r="P127" s="45"/>
      <c r="Q127" s="66">
        <f>'Pay App 19'!Q127+N127+P127</f>
        <v>0</v>
      </c>
    </row>
    <row r="128" spans="1:17" ht="21" customHeight="1" x14ac:dyDescent="0.2">
      <c r="A128" s="153" t="s">
        <v>210</v>
      </c>
      <c r="B128" s="153"/>
      <c r="C128" s="153" t="s">
        <v>211</v>
      </c>
      <c r="D128" s="154"/>
      <c r="E128" s="52">
        <f>'Pay App 19'!E128</f>
        <v>0</v>
      </c>
      <c r="F128" s="45"/>
      <c r="G128" s="65">
        <f>'Pay App 19'!G128+F128</f>
        <v>0</v>
      </c>
      <c r="H128" s="188">
        <f>'Pay App 19'!K128</f>
        <v>0</v>
      </c>
      <c r="I128" s="189"/>
      <c r="J128" s="55"/>
      <c r="K128" s="33">
        <f t="shared" si="1"/>
        <v>0</v>
      </c>
      <c r="L128" s="68">
        <f t="shared" si="0"/>
        <v>0</v>
      </c>
      <c r="M128" s="66">
        <f t="shared" si="2"/>
        <v>0</v>
      </c>
      <c r="N128" s="32">
        <f t="shared" si="3"/>
        <v>0</v>
      </c>
      <c r="O128" s="52">
        <f>'Pay App 19'!O128+'Pay App 19'!P128</f>
        <v>0</v>
      </c>
      <c r="P128" s="45"/>
      <c r="Q128" s="66">
        <f>'Pay App 19'!Q128+N128+P128</f>
        <v>0</v>
      </c>
    </row>
    <row r="129" spans="1:17" ht="21" customHeight="1" x14ac:dyDescent="0.2">
      <c r="A129" s="151" t="s">
        <v>212</v>
      </c>
      <c r="B129" s="151"/>
      <c r="C129" s="151" t="s">
        <v>213</v>
      </c>
      <c r="D129" s="152"/>
      <c r="E129" s="52">
        <f>'Pay App 19'!E129</f>
        <v>0</v>
      </c>
      <c r="F129" s="45"/>
      <c r="G129" s="65">
        <f>'Pay App 19'!G129+F129</f>
        <v>0</v>
      </c>
      <c r="H129" s="188">
        <f>'Pay App 19'!K129</f>
        <v>0</v>
      </c>
      <c r="I129" s="189"/>
      <c r="J129" s="55"/>
      <c r="K129" s="33">
        <f t="shared" si="1"/>
        <v>0</v>
      </c>
      <c r="L129" s="68">
        <f t="shared" si="0"/>
        <v>0</v>
      </c>
      <c r="M129" s="66">
        <f t="shared" si="2"/>
        <v>0</v>
      </c>
      <c r="N129" s="32">
        <f t="shared" si="3"/>
        <v>0</v>
      </c>
      <c r="O129" s="52">
        <f>'Pay App 19'!O129+'Pay App 19'!P129</f>
        <v>0</v>
      </c>
      <c r="P129" s="45"/>
      <c r="Q129" s="66">
        <f>'Pay App 19'!Q129+N129+P129</f>
        <v>0</v>
      </c>
    </row>
    <row r="130" spans="1:17" ht="21" customHeight="1" x14ac:dyDescent="0.2">
      <c r="A130" s="151" t="s">
        <v>214</v>
      </c>
      <c r="B130" s="151"/>
      <c r="C130" s="151" t="s">
        <v>215</v>
      </c>
      <c r="D130" s="152"/>
      <c r="E130" s="52">
        <f>'Pay App 19'!E130</f>
        <v>0</v>
      </c>
      <c r="F130" s="45"/>
      <c r="G130" s="65">
        <f>'Pay App 19'!G130+F130</f>
        <v>0</v>
      </c>
      <c r="H130" s="188">
        <f>'Pay App 19'!K130</f>
        <v>0</v>
      </c>
      <c r="I130" s="189"/>
      <c r="J130" s="55"/>
      <c r="K130" s="33">
        <f t="shared" si="1"/>
        <v>0</v>
      </c>
      <c r="L130" s="68">
        <f t="shared" si="0"/>
        <v>0</v>
      </c>
      <c r="M130" s="66">
        <f t="shared" si="2"/>
        <v>0</v>
      </c>
      <c r="N130" s="32">
        <f t="shared" si="3"/>
        <v>0</v>
      </c>
      <c r="O130" s="52">
        <f>'Pay App 19'!O130+'Pay App 19'!P130</f>
        <v>0</v>
      </c>
      <c r="P130" s="45"/>
      <c r="Q130" s="66">
        <f>'Pay App 19'!Q130+N130+P130</f>
        <v>0</v>
      </c>
    </row>
    <row r="131" spans="1:17" ht="21" customHeight="1" x14ac:dyDescent="0.2">
      <c r="A131" s="151" t="s">
        <v>216</v>
      </c>
      <c r="B131" s="151"/>
      <c r="C131" s="151" t="s">
        <v>217</v>
      </c>
      <c r="D131" s="152"/>
      <c r="E131" s="52">
        <f>'Pay App 19'!E131</f>
        <v>0</v>
      </c>
      <c r="F131" s="45"/>
      <c r="G131" s="65">
        <f>'Pay App 19'!G131+F131</f>
        <v>0</v>
      </c>
      <c r="H131" s="188">
        <f>'Pay App 19'!K131</f>
        <v>0</v>
      </c>
      <c r="I131" s="189"/>
      <c r="J131" s="55"/>
      <c r="K131" s="33">
        <f t="shared" si="1"/>
        <v>0</v>
      </c>
      <c r="L131" s="68">
        <f t="shared" si="0"/>
        <v>0</v>
      </c>
      <c r="M131" s="66">
        <f t="shared" si="2"/>
        <v>0</v>
      </c>
      <c r="N131" s="32">
        <f t="shared" si="3"/>
        <v>0</v>
      </c>
      <c r="O131" s="52">
        <f>'Pay App 19'!O131+'Pay App 19'!P131</f>
        <v>0</v>
      </c>
      <c r="P131" s="45"/>
      <c r="Q131" s="66">
        <f>'Pay App 19'!Q131+N131+P131</f>
        <v>0</v>
      </c>
    </row>
    <row r="132" spans="1:17" ht="21" customHeight="1" x14ac:dyDescent="0.2">
      <c r="A132" s="151" t="s">
        <v>218</v>
      </c>
      <c r="B132" s="151"/>
      <c r="C132" s="151" t="s">
        <v>219</v>
      </c>
      <c r="D132" s="152"/>
      <c r="E132" s="52">
        <f>'Pay App 19'!E132</f>
        <v>0</v>
      </c>
      <c r="F132" s="45"/>
      <c r="G132" s="65">
        <f>'Pay App 19'!G132+F132</f>
        <v>0</v>
      </c>
      <c r="H132" s="188">
        <f>'Pay App 19'!K132</f>
        <v>0</v>
      </c>
      <c r="I132" s="189"/>
      <c r="J132" s="55"/>
      <c r="K132" s="33">
        <f t="shared" si="1"/>
        <v>0</v>
      </c>
      <c r="L132" s="68">
        <f t="shared" si="0"/>
        <v>0</v>
      </c>
      <c r="M132" s="66">
        <f t="shared" si="2"/>
        <v>0</v>
      </c>
      <c r="N132" s="32">
        <f t="shared" si="3"/>
        <v>0</v>
      </c>
      <c r="O132" s="52">
        <f>'Pay App 19'!O132+'Pay App 19'!P132</f>
        <v>0</v>
      </c>
      <c r="P132" s="45"/>
      <c r="Q132" s="66">
        <f>'Pay App 19'!Q132+N132+P132</f>
        <v>0</v>
      </c>
    </row>
    <row r="133" spans="1:17" ht="21" customHeight="1" x14ac:dyDescent="0.2">
      <c r="A133" s="151" t="s">
        <v>220</v>
      </c>
      <c r="B133" s="151"/>
      <c r="C133" s="151" t="s">
        <v>221</v>
      </c>
      <c r="D133" s="152"/>
      <c r="E133" s="52">
        <f>'Pay App 19'!E133</f>
        <v>0</v>
      </c>
      <c r="F133" s="45"/>
      <c r="G133" s="65">
        <f>'Pay App 19'!G133+F133</f>
        <v>0</v>
      </c>
      <c r="H133" s="188">
        <f>'Pay App 19'!K133</f>
        <v>0</v>
      </c>
      <c r="I133" s="189"/>
      <c r="J133" s="55"/>
      <c r="K133" s="33">
        <f t="shared" si="1"/>
        <v>0</v>
      </c>
      <c r="L133" s="68">
        <f t="shared" si="0"/>
        <v>0</v>
      </c>
      <c r="M133" s="66">
        <f t="shared" si="2"/>
        <v>0</v>
      </c>
      <c r="N133" s="32">
        <f t="shared" si="3"/>
        <v>0</v>
      </c>
      <c r="O133" s="52">
        <f>'Pay App 19'!O133+'Pay App 19'!P133</f>
        <v>0</v>
      </c>
      <c r="P133" s="45"/>
      <c r="Q133" s="66">
        <f>'Pay App 19'!Q133+N133+P133</f>
        <v>0</v>
      </c>
    </row>
    <row r="134" spans="1:17" ht="21" customHeight="1" x14ac:dyDescent="0.2">
      <c r="A134" s="151" t="s">
        <v>222</v>
      </c>
      <c r="B134" s="151"/>
      <c r="C134" s="151" t="s">
        <v>223</v>
      </c>
      <c r="D134" s="152"/>
      <c r="E134" s="52">
        <f>'Pay App 19'!E134</f>
        <v>0</v>
      </c>
      <c r="F134" s="45"/>
      <c r="G134" s="65">
        <f>'Pay App 19'!G134+F134</f>
        <v>0</v>
      </c>
      <c r="H134" s="188">
        <f>'Pay App 19'!K134</f>
        <v>0</v>
      </c>
      <c r="I134" s="189"/>
      <c r="J134" s="55"/>
      <c r="K134" s="33">
        <f t="shared" si="1"/>
        <v>0</v>
      </c>
      <c r="L134" s="68">
        <f t="shared" si="0"/>
        <v>0</v>
      </c>
      <c r="M134" s="66">
        <f t="shared" si="2"/>
        <v>0</v>
      </c>
      <c r="N134" s="32">
        <f t="shared" si="3"/>
        <v>0</v>
      </c>
      <c r="O134" s="52">
        <f>'Pay App 19'!O134+'Pay App 19'!P134</f>
        <v>0</v>
      </c>
      <c r="P134" s="45"/>
      <c r="Q134" s="66">
        <f>'Pay App 19'!Q134+N134+P134</f>
        <v>0</v>
      </c>
    </row>
    <row r="135" spans="1:17" ht="21" customHeight="1" x14ac:dyDescent="0.2">
      <c r="A135" s="153" t="s">
        <v>224</v>
      </c>
      <c r="B135" s="153"/>
      <c r="C135" s="153" t="s">
        <v>225</v>
      </c>
      <c r="D135" s="154"/>
      <c r="E135" s="52">
        <f>'Pay App 19'!E135</f>
        <v>0</v>
      </c>
      <c r="F135" s="45"/>
      <c r="G135" s="65">
        <f>'Pay App 19'!G135+F135</f>
        <v>0</v>
      </c>
      <c r="H135" s="188">
        <f>'Pay App 19'!K135</f>
        <v>0</v>
      </c>
      <c r="I135" s="189"/>
      <c r="J135" s="55"/>
      <c r="K135" s="33">
        <f t="shared" si="1"/>
        <v>0</v>
      </c>
      <c r="L135" s="68">
        <f t="shared" si="0"/>
        <v>0</v>
      </c>
      <c r="M135" s="66">
        <f t="shared" si="2"/>
        <v>0</v>
      </c>
      <c r="N135" s="32">
        <f t="shared" si="3"/>
        <v>0</v>
      </c>
      <c r="O135" s="52">
        <f>'Pay App 19'!O135+'Pay App 19'!P135</f>
        <v>0</v>
      </c>
      <c r="P135" s="45"/>
      <c r="Q135" s="66">
        <f>'Pay App 19'!Q135+N135+P135</f>
        <v>0</v>
      </c>
    </row>
    <row r="136" spans="1:17" ht="21" customHeight="1" x14ac:dyDescent="0.2">
      <c r="A136" s="151" t="s">
        <v>226</v>
      </c>
      <c r="B136" s="151"/>
      <c r="C136" s="151" t="s">
        <v>227</v>
      </c>
      <c r="D136" s="152"/>
      <c r="E136" s="52">
        <f>'Pay App 19'!E136</f>
        <v>0</v>
      </c>
      <c r="F136" s="45"/>
      <c r="G136" s="65">
        <f>'Pay App 19'!G136+F136</f>
        <v>0</v>
      </c>
      <c r="H136" s="188">
        <f>'Pay App 19'!K136</f>
        <v>0</v>
      </c>
      <c r="I136" s="189"/>
      <c r="J136" s="55"/>
      <c r="K136" s="33">
        <f t="shared" si="1"/>
        <v>0</v>
      </c>
      <c r="L136" s="68">
        <f t="shared" si="0"/>
        <v>0</v>
      </c>
      <c r="M136" s="66">
        <f t="shared" si="2"/>
        <v>0</v>
      </c>
      <c r="N136" s="32">
        <f t="shared" si="3"/>
        <v>0</v>
      </c>
      <c r="O136" s="52">
        <f>'Pay App 19'!O136+'Pay App 19'!P136</f>
        <v>0</v>
      </c>
      <c r="P136" s="45"/>
      <c r="Q136" s="66">
        <f>'Pay App 19'!Q136+N136+P136</f>
        <v>0</v>
      </c>
    </row>
    <row r="137" spans="1:17" ht="21" customHeight="1" x14ac:dyDescent="0.2">
      <c r="A137" s="151" t="s">
        <v>228</v>
      </c>
      <c r="B137" s="151"/>
      <c r="C137" s="151" t="s">
        <v>229</v>
      </c>
      <c r="D137" s="152"/>
      <c r="E137" s="52">
        <f>'Pay App 19'!E137</f>
        <v>0</v>
      </c>
      <c r="F137" s="45"/>
      <c r="G137" s="65">
        <f>'Pay App 19'!G137+F137</f>
        <v>0</v>
      </c>
      <c r="H137" s="188">
        <f>'Pay App 19'!K137</f>
        <v>0</v>
      </c>
      <c r="I137" s="189"/>
      <c r="J137" s="55"/>
      <c r="K137" s="33">
        <f t="shared" si="1"/>
        <v>0</v>
      </c>
      <c r="L137" s="68">
        <f t="shared" si="0"/>
        <v>0</v>
      </c>
      <c r="M137" s="66">
        <f t="shared" si="2"/>
        <v>0</v>
      </c>
      <c r="N137" s="32">
        <f t="shared" si="3"/>
        <v>0</v>
      </c>
      <c r="O137" s="52">
        <f>'Pay App 19'!O137+'Pay App 19'!P137</f>
        <v>0</v>
      </c>
      <c r="P137" s="45"/>
      <c r="Q137" s="66">
        <f>'Pay App 19'!Q137+N137+P137</f>
        <v>0</v>
      </c>
    </row>
    <row r="138" spans="1:17" ht="21" customHeight="1" x14ac:dyDescent="0.2">
      <c r="A138" s="151" t="s">
        <v>230</v>
      </c>
      <c r="B138" s="151"/>
      <c r="C138" s="151" t="s">
        <v>231</v>
      </c>
      <c r="D138" s="152"/>
      <c r="E138" s="52">
        <f>'Pay App 19'!E138</f>
        <v>0</v>
      </c>
      <c r="F138" s="45"/>
      <c r="G138" s="65">
        <f>'Pay App 19'!G138+F138</f>
        <v>0</v>
      </c>
      <c r="H138" s="188">
        <f>'Pay App 19'!K138</f>
        <v>0</v>
      </c>
      <c r="I138" s="189"/>
      <c r="J138" s="55"/>
      <c r="K138" s="33">
        <f t="shared" si="1"/>
        <v>0</v>
      </c>
      <c r="L138" s="68">
        <f t="shared" si="0"/>
        <v>0</v>
      </c>
      <c r="M138" s="66">
        <f t="shared" si="2"/>
        <v>0</v>
      </c>
      <c r="N138" s="32">
        <f t="shared" si="3"/>
        <v>0</v>
      </c>
      <c r="O138" s="52">
        <f>'Pay App 19'!O138+'Pay App 19'!P138</f>
        <v>0</v>
      </c>
      <c r="P138" s="45"/>
      <c r="Q138" s="66">
        <f>'Pay App 19'!Q138+N138+P138</f>
        <v>0</v>
      </c>
    </row>
    <row r="139" spans="1:17" ht="21" customHeight="1" x14ac:dyDescent="0.2">
      <c r="A139" s="153" t="s">
        <v>232</v>
      </c>
      <c r="B139" s="153"/>
      <c r="C139" s="153" t="s">
        <v>233</v>
      </c>
      <c r="D139" s="154"/>
      <c r="E139" s="52">
        <f>'Pay App 19'!E139</f>
        <v>0</v>
      </c>
      <c r="F139" s="45"/>
      <c r="G139" s="65">
        <f>'Pay App 19'!G139+F139</f>
        <v>0</v>
      </c>
      <c r="H139" s="188">
        <f>'Pay App 19'!K139</f>
        <v>0</v>
      </c>
      <c r="I139" s="189"/>
      <c r="J139" s="55"/>
      <c r="K139" s="33">
        <f t="shared" si="1"/>
        <v>0</v>
      </c>
      <c r="L139" s="68">
        <f t="shared" si="0"/>
        <v>0</v>
      </c>
      <c r="M139" s="66">
        <f t="shared" si="2"/>
        <v>0</v>
      </c>
      <c r="N139" s="32">
        <f t="shared" si="3"/>
        <v>0</v>
      </c>
      <c r="O139" s="52">
        <f>'Pay App 19'!O139+'Pay App 19'!P139</f>
        <v>0</v>
      </c>
      <c r="P139" s="45"/>
      <c r="Q139" s="66">
        <f>'Pay App 19'!Q139+N139+P139</f>
        <v>0</v>
      </c>
    </row>
    <row r="140" spans="1:17" ht="21" customHeight="1" x14ac:dyDescent="0.2">
      <c r="A140" s="151" t="s">
        <v>234</v>
      </c>
      <c r="B140" s="151"/>
      <c r="C140" s="151" t="s">
        <v>235</v>
      </c>
      <c r="D140" s="152"/>
      <c r="E140" s="52">
        <f>'Pay App 19'!E140</f>
        <v>0</v>
      </c>
      <c r="F140" s="45"/>
      <c r="G140" s="65">
        <f>'Pay App 19'!G140+F140</f>
        <v>0</v>
      </c>
      <c r="H140" s="188">
        <f>'Pay App 19'!K140</f>
        <v>0</v>
      </c>
      <c r="I140" s="189"/>
      <c r="J140" s="55"/>
      <c r="K140" s="33">
        <f t="shared" si="1"/>
        <v>0</v>
      </c>
      <c r="L140" s="68">
        <f t="shared" si="0"/>
        <v>0</v>
      </c>
      <c r="M140" s="66">
        <f t="shared" si="2"/>
        <v>0</v>
      </c>
      <c r="N140" s="32">
        <f t="shared" si="3"/>
        <v>0</v>
      </c>
      <c r="O140" s="52">
        <f>'Pay App 19'!O140+'Pay App 19'!P140</f>
        <v>0</v>
      </c>
      <c r="P140" s="45"/>
      <c r="Q140" s="66">
        <f>'Pay App 19'!Q140+N140+P140</f>
        <v>0</v>
      </c>
    </row>
    <row r="141" spans="1:17" ht="21" customHeight="1" x14ac:dyDescent="0.2">
      <c r="A141" s="151" t="s">
        <v>236</v>
      </c>
      <c r="B141" s="151"/>
      <c r="C141" s="151" t="s">
        <v>237</v>
      </c>
      <c r="D141" s="152"/>
      <c r="E141" s="52">
        <f>'Pay App 19'!E141</f>
        <v>0</v>
      </c>
      <c r="F141" s="45"/>
      <c r="G141" s="65">
        <f>'Pay App 19'!G141+F141</f>
        <v>0</v>
      </c>
      <c r="H141" s="188">
        <f>'Pay App 19'!K141</f>
        <v>0</v>
      </c>
      <c r="I141" s="189"/>
      <c r="J141" s="55"/>
      <c r="K141" s="33">
        <f t="shared" si="1"/>
        <v>0</v>
      </c>
      <c r="L141" s="68">
        <f t="shared" si="0"/>
        <v>0</v>
      </c>
      <c r="M141" s="66">
        <f t="shared" si="2"/>
        <v>0</v>
      </c>
      <c r="N141" s="32">
        <f t="shared" si="3"/>
        <v>0</v>
      </c>
      <c r="O141" s="52">
        <f>'Pay App 19'!O141+'Pay App 19'!P141</f>
        <v>0</v>
      </c>
      <c r="P141" s="45"/>
      <c r="Q141" s="66">
        <f>'Pay App 19'!Q141+N141+P141</f>
        <v>0</v>
      </c>
    </row>
    <row r="142" spans="1:17" ht="21" customHeight="1" x14ac:dyDescent="0.2">
      <c r="A142" s="151" t="s">
        <v>238</v>
      </c>
      <c r="B142" s="151"/>
      <c r="C142" s="151" t="s">
        <v>239</v>
      </c>
      <c r="D142" s="152"/>
      <c r="E142" s="52">
        <f>'Pay App 19'!E142</f>
        <v>0</v>
      </c>
      <c r="F142" s="45"/>
      <c r="G142" s="65">
        <f>'Pay App 19'!G142+F142</f>
        <v>0</v>
      </c>
      <c r="H142" s="188">
        <f>'Pay App 19'!K142</f>
        <v>0</v>
      </c>
      <c r="I142" s="189"/>
      <c r="J142" s="55"/>
      <c r="K142" s="33">
        <f t="shared" si="1"/>
        <v>0</v>
      </c>
      <c r="L142" s="68">
        <f t="shared" si="0"/>
        <v>0</v>
      </c>
      <c r="M142" s="66">
        <f t="shared" si="2"/>
        <v>0</v>
      </c>
      <c r="N142" s="32">
        <f t="shared" si="3"/>
        <v>0</v>
      </c>
      <c r="O142" s="52">
        <f>'Pay App 19'!O142+'Pay App 19'!P142</f>
        <v>0</v>
      </c>
      <c r="P142" s="45"/>
      <c r="Q142" s="66">
        <f>'Pay App 19'!Q142+N142+P142</f>
        <v>0</v>
      </c>
    </row>
    <row r="143" spans="1:17" ht="21" customHeight="1" x14ac:dyDescent="0.2">
      <c r="A143" s="151" t="s">
        <v>240</v>
      </c>
      <c r="B143" s="151"/>
      <c r="C143" s="151" t="s">
        <v>241</v>
      </c>
      <c r="D143" s="152"/>
      <c r="E143" s="52">
        <f>'Pay App 19'!E143</f>
        <v>0</v>
      </c>
      <c r="F143" s="45"/>
      <c r="G143" s="65">
        <f>'Pay App 19'!G143+F143</f>
        <v>0</v>
      </c>
      <c r="H143" s="188">
        <f>'Pay App 19'!K143</f>
        <v>0</v>
      </c>
      <c r="I143" s="189"/>
      <c r="J143" s="55"/>
      <c r="K143" s="33">
        <f t="shared" si="1"/>
        <v>0</v>
      </c>
      <c r="L143" s="68">
        <f t="shared" si="0"/>
        <v>0</v>
      </c>
      <c r="M143" s="66">
        <f t="shared" si="2"/>
        <v>0</v>
      </c>
      <c r="N143" s="32">
        <f t="shared" si="3"/>
        <v>0</v>
      </c>
      <c r="O143" s="52">
        <f>'Pay App 19'!O143+'Pay App 19'!P143</f>
        <v>0</v>
      </c>
      <c r="P143" s="45"/>
      <c r="Q143" s="66">
        <f>'Pay App 19'!Q143+N143+P143</f>
        <v>0</v>
      </c>
    </row>
    <row r="144" spans="1:17" ht="21" customHeight="1" x14ac:dyDescent="0.2">
      <c r="A144" s="151" t="s">
        <v>242</v>
      </c>
      <c r="B144" s="151"/>
      <c r="C144" s="151" t="s">
        <v>243</v>
      </c>
      <c r="D144" s="152"/>
      <c r="E144" s="52">
        <f>'Pay App 19'!E144</f>
        <v>0</v>
      </c>
      <c r="F144" s="45"/>
      <c r="G144" s="65">
        <f>'Pay App 19'!G144+F144</f>
        <v>0</v>
      </c>
      <c r="H144" s="188">
        <f>'Pay App 19'!K144</f>
        <v>0</v>
      </c>
      <c r="I144" s="189"/>
      <c r="J144" s="55"/>
      <c r="K144" s="33">
        <f t="shared" si="1"/>
        <v>0</v>
      </c>
      <c r="L144" s="68">
        <f t="shared" si="0"/>
        <v>0</v>
      </c>
      <c r="M144" s="66">
        <f t="shared" si="2"/>
        <v>0</v>
      </c>
      <c r="N144" s="32">
        <f t="shared" si="3"/>
        <v>0</v>
      </c>
      <c r="O144" s="52">
        <f>'Pay App 19'!O144+'Pay App 19'!P144</f>
        <v>0</v>
      </c>
      <c r="P144" s="45"/>
      <c r="Q144" s="66">
        <f>'Pay App 19'!Q144+N144+P144</f>
        <v>0</v>
      </c>
    </row>
    <row r="145" spans="1:17" ht="21" customHeight="1" x14ac:dyDescent="0.2">
      <c r="A145" s="151" t="s">
        <v>244</v>
      </c>
      <c r="B145" s="151"/>
      <c r="C145" s="151" t="s">
        <v>245</v>
      </c>
      <c r="D145" s="152"/>
      <c r="E145" s="52">
        <f>'Pay App 19'!E145</f>
        <v>0</v>
      </c>
      <c r="F145" s="45"/>
      <c r="G145" s="65">
        <f>'Pay App 19'!G145+F145</f>
        <v>0</v>
      </c>
      <c r="H145" s="188">
        <f>'Pay App 19'!K145</f>
        <v>0</v>
      </c>
      <c r="I145" s="189"/>
      <c r="J145" s="55"/>
      <c r="K145" s="33">
        <f t="shared" si="1"/>
        <v>0</v>
      </c>
      <c r="L145" s="68">
        <f t="shared" si="0"/>
        <v>0</v>
      </c>
      <c r="M145" s="66">
        <f t="shared" si="2"/>
        <v>0</v>
      </c>
      <c r="N145" s="32">
        <f t="shared" si="3"/>
        <v>0</v>
      </c>
      <c r="O145" s="52">
        <f>'Pay App 19'!O145+'Pay App 19'!P145</f>
        <v>0</v>
      </c>
      <c r="P145" s="45"/>
      <c r="Q145" s="66">
        <f>'Pay App 19'!Q145+N145+P145</f>
        <v>0</v>
      </c>
    </row>
    <row r="146" spans="1:17" ht="21" customHeight="1" x14ac:dyDescent="0.2">
      <c r="A146" s="151" t="s">
        <v>246</v>
      </c>
      <c r="B146" s="151"/>
      <c r="C146" s="151" t="s">
        <v>247</v>
      </c>
      <c r="D146" s="152"/>
      <c r="E146" s="52">
        <f>'Pay App 19'!E146</f>
        <v>0</v>
      </c>
      <c r="F146" s="45"/>
      <c r="G146" s="65">
        <f>'Pay App 19'!G146+F146</f>
        <v>0</v>
      </c>
      <c r="H146" s="188">
        <f>'Pay App 19'!K146</f>
        <v>0</v>
      </c>
      <c r="I146" s="189"/>
      <c r="J146" s="55"/>
      <c r="K146" s="33">
        <f t="shared" si="1"/>
        <v>0</v>
      </c>
      <c r="L146" s="68">
        <f t="shared" si="0"/>
        <v>0</v>
      </c>
      <c r="M146" s="66">
        <f t="shared" si="2"/>
        <v>0</v>
      </c>
      <c r="N146" s="32">
        <f t="shared" si="3"/>
        <v>0</v>
      </c>
      <c r="O146" s="52">
        <f>'Pay App 19'!O146+'Pay App 19'!P146</f>
        <v>0</v>
      </c>
      <c r="P146" s="45"/>
      <c r="Q146" s="66">
        <f>'Pay App 19'!Q146+N146+P146</f>
        <v>0</v>
      </c>
    </row>
    <row r="147" spans="1:17" ht="21" customHeight="1" x14ac:dyDescent="0.2">
      <c r="A147" s="151" t="s">
        <v>248</v>
      </c>
      <c r="B147" s="151"/>
      <c r="C147" s="151" t="s">
        <v>249</v>
      </c>
      <c r="D147" s="152"/>
      <c r="E147" s="52">
        <f>'Pay App 19'!E147</f>
        <v>0</v>
      </c>
      <c r="F147" s="45"/>
      <c r="G147" s="65">
        <f>'Pay App 19'!G147+F147</f>
        <v>0</v>
      </c>
      <c r="H147" s="188">
        <f>'Pay App 19'!K147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19'!O147+'Pay App 19'!P147</f>
        <v>0</v>
      </c>
      <c r="P147" s="45"/>
      <c r="Q147" s="66">
        <f>'Pay App 19'!Q147+N147+P147</f>
        <v>0</v>
      </c>
    </row>
    <row r="148" spans="1:17" ht="21" customHeight="1" x14ac:dyDescent="0.2">
      <c r="A148" s="151" t="s">
        <v>250</v>
      </c>
      <c r="B148" s="151"/>
      <c r="C148" s="151" t="s">
        <v>251</v>
      </c>
      <c r="D148" s="152"/>
      <c r="E148" s="52">
        <f>'Pay App 19'!E148</f>
        <v>0</v>
      </c>
      <c r="F148" s="45"/>
      <c r="G148" s="65">
        <f>'Pay App 19'!G148+F148</f>
        <v>0</v>
      </c>
      <c r="H148" s="188">
        <f>'Pay App 19'!K148</f>
        <v>0</v>
      </c>
      <c r="I148" s="189"/>
      <c r="J148" s="55"/>
      <c r="K148" s="33">
        <f t="shared" si="4"/>
        <v>0</v>
      </c>
      <c r="L148" s="68">
        <f t="shared" ref="L148:L211" si="7">IF(ISERROR(K148/G148),0,K148/G148)</f>
        <v>0</v>
      </c>
      <c r="M148" s="66">
        <f t="shared" si="5"/>
        <v>0</v>
      </c>
      <c r="N148" s="32">
        <f t="shared" si="6"/>
        <v>0</v>
      </c>
      <c r="O148" s="52">
        <f>'Pay App 19'!O148+'Pay App 19'!P148</f>
        <v>0</v>
      </c>
      <c r="P148" s="45"/>
      <c r="Q148" s="66">
        <f>'Pay App 19'!Q148+N148+P148</f>
        <v>0</v>
      </c>
    </row>
    <row r="149" spans="1:17" ht="21" customHeight="1" x14ac:dyDescent="0.2">
      <c r="A149" s="153" t="s">
        <v>252</v>
      </c>
      <c r="B149" s="153"/>
      <c r="C149" s="153" t="s">
        <v>253</v>
      </c>
      <c r="D149" s="154"/>
      <c r="E149" s="52">
        <f>'Pay App 19'!E149</f>
        <v>0</v>
      </c>
      <c r="F149" s="45"/>
      <c r="G149" s="65">
        <f>'Pay App 19'!G149+F149</f>
        <v>0</v>
      </c>
      <c r="H149" s="188">
        <f>'Pay App 19'!K149</f>
        <v>0</v>
      </c>
      <c r="I149" s="189"/>
      <c r="J149" s="55"/>
      <c r="K149" s="33">
        <f t="shared" si="4"/>
        <v>0</v>
      </c>
      <c r="L149" s="68">
        <f t="shared" si="7"/>
        <v>0</v>
      </c>
      <c r="M149" s="66">
        <f t="shared" si="5"/>
        <v>0</v>
      </c>
      <c r="N149" s="32">
        <f t="shared" si="6"/>
        <v>0</v>
      </c>
      <c r="O149" s="52">
        <f>'Pay App 19'!O149+'Pay App 19'!P149</f>
        <v>0</v>
      </c>
      <c r="P149" s="45"/>
      <c r="Q149" s="66">
        <f>'Pay App 19'!Q149+N149+P149</f>
        <v>0</v>
      </c>
    </row>
    <row r="150" spans="1:17" ht="21" customHeight="1" x14ac:dyDescent="0.2">
      <c r="A150" s="151" t="s">
        <v>254</v>
      </c>
      <c r="B150" s="151"/>
      <c r="C150" s="151" t="s">
        <v>255</v>
      </c>
      <c r="D150" s="152"/>
      <c r="E150" s="52">
        <f>'Pay App 19'!E150</f>
        <v>0</v>
      </c>
      <c r="F150" s="45"/>
      <c r="G150" s="65">
        <f>'Pay App 19'!G150+F150</f>
        <v>0</v>
      </c>
      <c r="H150" s="188">
        <f>'Pay App 19'!K150</f>
        <v>0</v>
      </c>
      <c r="I150" s="189"/>
      <c r="J150" s="55"/>
      <c r="K150" s="33">
        <f t="shared" si="4"/>
        <v>0</v>
      </c>
      <c r="L150" s="68">
        <f t="shared" si="7"/>
        <v>0</v>
      </c>
      <c r="M150" s="66">
        <f t="shared" si="5"/>
        <v>0</v>
      </c>
      <c r="N150" s="32">
        <f t="shared" si="6"/>
        <v>0</v>
      </c>
      <c r="O150" s="52">
        <f>'Pay App 19'!O150+'Pay App 19'!P150</f>
        <v>0</v>
      </c>
      <c r="P150" s="45"/>
      <c r="Q150" s="66">
        <f>'Pay App 19'!Q150+N150+P150</f>
        <v>0</v>
      </c>
    </row>
    <row r="151" spans="1:17" ht="21" customHeight="1" x14ac:dyDescent="0.2">
      <c r="A151" s="151" t="s">
        <v>256</v>
      </c>
      <c r="B151" s="151"/>
      <c r="C151" s="151" t="s">
        <v>257</v>
      </c>
      <c r="D151" s="152"/>
      <c r="E151" s="52">
        <f>'Pay App 19'!E151</f>
        <v>0</v>
      </c>
      <c r="F151" s="45"/>
      <c r="G151" s="65">
        <f>'Pay App 19'!G151+F151</f>
        <v>0</v>
      </c>
      <c r="H151" s="188">
        <f>'Pay App 19'!K151</f>
        <v>0</v>
      </c>
      <c r="I151" s="189"/>
      <c r="J151" s="55"/>
      <c r="K151" s="33">
        <f t="shared" si="4"/>
        <v>0</v>
      </c>
      <c r="L151" s="68">
        <f t="shared" si="7"/>
        <v>0</v>
      </c>
      <c r="M151" s="66">
        <f t="shared" si="5"/>
        <v>0</v>
      </c>
      <c r="N151" s="32">
        <f t="shared" si="6"/>
        <v>0</v>
      </c>
      <c r="O151" s="52">
        <f>'Pay App 19'!O151+'Pay App 19'!P151</f>
        <v>0</v>
      </c>
      <c r="P151" s="45"/>
      <c r="Q151" s="66">
        <f>'Pay App 19'!Q151+N151+P151</f>
        <v>0</v>
      </c>
    </row>
    <row r="152" spans="1:17" ht="21" customHeight="1" x14ac:dyDescent="0.2">
      <c r="A152" s="151" t="s">
        <v>258</v>
      </c>
      <c r="B152" s="151"/>
      <c r="C152" s="151" t="s">
        <v>259</v>
      </c>
      <c r="D152" s="152"/>
      <c r="E152" s="52">
        <f>'Pay App 19'!E152</f>
        <v>0</v>
      </c>
      <c r="F152" s="45"/>
      <c r="G152" s="65">
        <f>'Pay App 19'!G152+F152</f>
        <v>0</v>
      </c>
      <c r="H152" s="188">
        <f>'Pay App 19'!K152</f>
        <v>0</v>
      </c>
      <c r="I152" s="189"/>
      <c r="J152" s="55"/>
      <c r="K152" s="33">
        <f t="shared" si="4"/>
        <v>0</v>
      </c>
      <c r="L152" s="68">
        <f t="shared" si="7"/>
        <v>0</v>
      </c>
      <c r="M152" s="66">
        <f t="shared" si="5"/>
        <v>0</v>
      </c>
      <c r="N152" s="32">
        <f t="shared" si="6"/>
        <v>0</v>
      </c>
      <c r="O152" s="52">
        <f>'Pay App 19'!O152+'Pay App 19'!P152</f>
        <v>0</v>
      </c>
      <c r="P152" s="45"/>
      <c r="Q152" s="66">
        <f>'Pay App 19'!Q152+N152+P152</f>
        <v>0</v>
      </c>
    </row>
    <row r="153" spans="1:17" ht="21" customHeight="1" x14ac:dyDescent="0.2">
      <c r="A153" s="151" t="s">
        <v>260</v>
      </c>
      <c r="B153" s="151"/>
      <c r="C153" s="151" t="s">
        <v>261</v>
      </c>
      <c r="D153" s="152"/>
      <c r="E153" s="52">
        <f>'Pay App 19'!E153</f>
        <v>0</v>
      </c>
      <c r="F153" s="45"/>
      <c r="G153" s="65">
        <f>'Pay App 19'!G153+F153</f>
        <v>0</v>
      </c>
      <c r="H153" s="188">
        <f>'Pay App 19'!K153</f>
        <v>0</v>
      </c>
      <c r="I153" s="189"/>
      <c r="J153" s="55"/>
      <c r="K153" s="33">
        <f t="shared" si="4"/>
        <v>0</v>
      </c>
      <c r="L153" s="68">
        <f t="shared" si="7"/>
        <v>0</v>
      </c>
      <c r="M153" s="66">
        <f t="shared" si="5"/>
        <v>0</v>
      </c>
      <c r="N153" s="32">
        <f t="shared" si="6"/>
        <v>0</v>
      </c>
      <c r="O153" s="52">
        <f>'Pay App 19'!O153+'Pay App 19'!P153</f>
        <v>0</v>
      </c>
      <c r="P153" s="45"/>
      <c r="Q153" s="66">
        <f>'Pay App 19'!Q153+N153+P153</f>
        <v>0</v>
      </c>
    </row>
    <row r="154" spans="1:17" ht="21" customHeight="1" x14ac:dyDescent="0.2">
      <c r="A154" s="151" t="s">
        <v>262</v>
      </c>
      <c r="B154" s="151"/>
      <c r="C154" s="151" t="s">
        <v>263</v>
      </c>
      <c r="D154" s="152"/>
      <c r="E154" s="52">
        <f>'Pay App 19'!E154</f>
        <v>0</v>
      </c>
      <c r="F154" s="45"/>
      <c r="G154" s="65">
        <f>'Pay App 19'!G154+F154</f>
        <v>0</v>
      </c>
      <c r="H154" s="188">
        <f>'Pay App 19'!K154</f>
        <v>0</v>
      </c>
      <c r="I154" s="189"/>
      <c r="J154" s="55"/>
      <c r="K154" s="33">
        <f t="shared" si="4"/>
        <v>0</v>
      </c>
      <c r="L154" s="68">
        <f t="shared" si="7"/>
        <v>0</v>
      </c>
      <c r="M154" s="66">
        <f t="shared" si="5"/>
        <v>0</v>
      </c>
      <c r="N154" s="32">
        <f t="shared" si="6"/>
        <v>0</v>
      </c>
      <c r="O154" s="52">
        <f>'Pay App 19'!O154+'Pay App 19'!P154</f>
        <v>0</v>
      </c>
      <c r="P154" s="45"/>
      <c r="Q154" s="66">
        <f>'Pay App 19'!Q154+N154+P154</f>
        <v>0</v>
      </c>
    </row>
    <row r="155" spans="1:17" ht="21" customHeight="1" x14ac:dyDescent="0.2">
      <c r="A155" s="151" t="s">
        <v>264</v>
      </c>
      <c r="B155" s="151"/>
      <c r="C155" s="151" t="s">
        <v>265</v>
      </c>
      <c r="D155" s="152"/>
      <c r="E155" s="52">
        <f>'Pay App 19'!E155</f>
        <v>0</v>
      </c>
      <c r="F155" s="45"/>
      <c r="G155" s="65">
        <f>'Pay App 19'!G155+F155</f>
        <v>0</v>
      </c>
      <c r="H155" s="188">
        <f>'Pay App 19'!K155</f>
        <v>0</v>
      </c>
      <c r="I155" s="189"/>
      <c r="J155" s="55"/>
      <c r="K155" s="33">
        <f t="shared" si="4"/>
        <v>0</v>
      </c>
      <c r="L155" s="68">
        <f t="shared" si="7"/>
        <v>0</v>
      </c>
      <c r="M155" s="66">
        <f t="shared" si="5"/>
        <v>0</v>
      </c>
      <c r="N155" s="32">
        <f t="shared" si="6"/>
        <v>0</v>
      </c>
      <c r="O155" s="52">
        <f>'Pay App 19'!O155+'Pay App 19'!P155</f>
        <v>0</v>
      </c>
      <c r="P155" s="45"/>
      <c r="Q155" s="66">
        <f>'Pay App 19'!Q155+N155+P155</f>
        <v>0</v>
      </c>
    </row>
    <row r="156" spans="1:17" ht="21" customHeight="1" x14ac:dyDescent="0.2">
      <c r="A156" s="151" t="s">
        <v>266</v>
      </c>
      <c r="B156" s="151"/>
      <c r="C156" s="151" t="s">
        <v>267</v>
      </c>
      <c r="D156" s="152"/>
      <c r="E156" s="52">
        <f>'Pay App 19'!E156</f>
        <v>0</v>
      </c>
      <c r="F156" s="45"/>
      <c r="G156" s="65">
        <f>'Pay App 19'!G156+F156</f>
        <v>0</v>
      </c>
      <c r="H156" s="188">
        <f>'Pay App 19'!K156</f>
        <v>0</v>
      </c>
      <c r="I156" s="189"/>
      <c r="J156" s="55"/>
      <c r="K156" s="33">
        <f t="shared" si="4"/>
        <v>0</v>
      </c>
      <c r="L156" s="68">
        <f t="shared" si="7"/>
        <v>0</v>
      </c>
      <c r="M156" s="66">
        <f t="shared" si="5"/>
        <v>0</v>
      </c>
      <c r="N156" s="32">
        <f t="shared" si="6"/>
        <v>0</v>
      </c>
      <c r="O156" s="52">
        <f>'Pay App 19'!O156+'Pay App 19'!P156</f>
        <v>0</v>
      </c>
      <c r="P156" s="45"/>
      <c r="Q156" s="66">
        <f>'Pay App 19'!Q156+N156+P156</f>
        <v>0</v>
      </c>
    </row>
    <row r="157" spans="1:17" ht="21" customHeight="1" x14ac:dyDescent="0.2">
      <c r="A157" s="151" t="s">
        <v>268</v>
      </c>
      <c r="B157" s="151"/>
      <c r="C157" s="151" t="s">
        <v>269</v>
      </c>
      <c r="D157" s="152"/>
      <c r="E157" s="52">
        <f>'Pay App 19'!E157</f>
        <v>0</v>
      </c>
      <c r="F157" s="45"/>
      <c r="G157" s="65">
        <f>'Pay App 19'!G157+F157</f>
        <v>0</v>
      </c>
      <c r="H157" s="188">
        <f>'Pay App 19'!K157</f>
        <v>0</v>
      </c>
      <c r="I157" s="189"/>
      <c r="J157" s="55"/>
      <c r="K157" s="33">
        <f t="shared" si="4"/>
        <v>0</v>
      </c>
      <c r="L157" s="68">
        <f t="shared" si="7"/>
        <v>0</v>
      </c>
      <c r="M157" s="66">
        <f t="shared" si="5"/>
        <v>0</v>
      </c>
      <c r="N157" s="32">
        <f t="shared" si="6"/>
        <v>0</v>
      </c>
      <c r="O157" s="52">
        <f>'Pay App 19'!O157+'Pay App 19'!P157</f>
        <v>0</v>
      </c>
      <c r="P157" s="45"/>
      <c r="Q157" s="66">
        <f>'Pay App 19'!Q157+N157+P157</f>
        <v>0</v>
      </c>
    </row>
    <row r="158" spans="1:17" ht="21" customHeight="1" x14ac:dyDescent="0.2">
      <c r="A158" s="153" t="s">
        <v>270</v>
      </c>
      <c r="B158" s="153"/>
      <c r="C158" s="153" t="s">
        <v>271</v>
      </c>
      <c r="D158" s="154"/>
      <c r="E158" s="52">
        <f>'Pay App 19'!E158</f>
        <v>0</v>
      </c>
      <c r="F158" s="45"/>
      <c r="G158" s="65">
        <f>'Pay App 19'!G158+F158</f>
        <v>0</v>
      </c>
      <c r="H158" s="188">
        <f>'Pay App 19'!K158</f>
        <v>0</v>
      </c>
      <c r="I158" s="189"/>
      <c r="J158" s="55"/>
      <c r="K158" s="33">
        <f t="shared" si="4"/>
        <v>0</v>
      </c>
      <c r="L158" s="68">
        <f t="shared" si="7"/>
        <v>0</v>
      </c>
      <c r="M158" s="66">
        <f t="shared" si="5"/>
        <v>0</v>
      </c>
      <c r="N158" s="32">
        <f t="shared" si="6"/>
        <v>0</v>
      </c>
      <c r="O158" s="52">
        <f>'Pay App 19'!O158+'Pay App 19'!P158</f>
        <v>0</v>
      </c>
      <c r="P158" s="45"/>
      <c r="Q158" s="66">
        <f>'Pay App 19'!Q158+N158+P158</f>
        <v>0</v>
      </c>
    </row>
    <row r="159" spans="1:17" ht="21" customHeight="1" x14ac:dyDescent="0.2">
      <c r="A159" s="151" t="s">
        <v>272</v>
      </c>
      <c r="B159" s="151"/>
      <c r="C159" s="151" t="s">
        <v>273</v>
      </c>
      <c r="D159" s="152"/>
      <c r="E159" s="52">
        <f>'Pay App 19'!E159</f>
        <v>0</v>
      </c>
      <c r="F159" s="45"/>
      <c r="G159" s="65">
        <f>'Pay App 19'!G159+F159</f>
        <v>0</v>
      </c>
      <c r="H159" s="188">
        <f>'Pay App 19'!K159</f>
        <v>0</v>
      </c>
      <c r="I159" s="189"/>
      <c r="J159" s="55"/>
      <c r="K159" s="33">
        <f t="shared" si="4"/>
        <v>0</v>
      </c>
      <c r="L159" s="68">
        <f t="shared" si="7"/>
        <v>0</v>
      </c>
      <c r="M159" s="66">
        <f t="shared" si="5"/>
        <v>0</v>
      </c>
      <c r="N159" s="32">
        <f t="shared" si="6"/>
        <v>0</v>
      </c>
      <c r="O159" s="52">
        <f>'Pay App 19'!O159+'Pay App 19'!P159</f>
        <v>0</v>
      </c>
      <c r="P159" s="45"/>
      <c r="Q159" s="66">
        <f>'Pay App 19'!Q159+N159+P159</f>
        <v>0</v>
      </c>
    </row>
    <row r="160" spans="1:17" ht="21" customHeight="1" x14ac:dyDescent="0.2">
      <c r="A160" s="151" t="s">
        <v>274</v>
      </c>
      <c r="B160" s="151"/>
      <c r="C160" s="151" t="s">
        <v>275</v>
      </c>
      <c r="D160" s="152"/>
      <c r="E160" s="52">
        <f>'Pay App 19'!E160</f>
        <v>0</v>
      </c>
      <c r="F160" s="45"/>
      <c r="G160" s="65">
        <f>'Pay App 19'!G160+F160</f>
        <v>0</v>
      </c>
      <c r="H160" s="188">
        <f>'Pay App 19'!K160</f>
        <v>0</v>
      </c>
      <c r="I160" s="189"/>
      <c r="J160" s="55"/>
      <c r="K160" s="33">
        <f t="shared" si="4"/>
        <v>0</v>
      </c>
      <c r="L160" s="68">
        <f t="shared" si="7"/>
        <v>0</v>
      </c>
      <c r="M160" s="66">
        <f t="shared" si="5"/>
        <v>0</v>
      </c>
      <c r="N160" s="32">
        <f t="shared" si="6"/>
        <v>0</v>
      </c>
      <c r="O160" s="52">
        <f>'Pay App 19'!O160+'Pay App 19'!P160</f>
        <v>0</v>
      </c>
      <c r="P160" s="45"/>
      <c r="Q160" s="66">
        <f>'Pay App 19'!Q160+N160+P160</f>
        <v>0</v>
      </c>
    </row>
    <row r="161" spans="1:17" ht="21" customHeight="1" x14ac:dyDescent="0.2">
      <c r="A161" s="151" t="s">
        <v>276</v>
      </c>
      <c r="B161" s="151"/>
      <c r="C161" s="151" t="s">
        <v>277</v>
      </c>
      <c r="D161" s="152"/>
      <c r="E161" s="52">
        <f>'Pay App 19'!E161</f>
        <v>0</v>
      </c>
      <c r="F161" s="45"/>
      <c r="G161" s="65">
        <f>'Pay App 19'!G161+F161</f>
        <v>0</v>
      </c>
      <c r="H161" s="188">
        <f>'Pay App 19'!K161</f>
        <v>0</v>
      </c>
      <c r="I161" s="189"/>
      <c r="J161" s="55"/>
      <c r="K161" s="33">
        <f t="shared" si="4"/>
        <v>0</v>
      </c>
      <c r="L161" s="68">
        <f t="shared" si="7"/>
        <v>0</v>
      </c>
      <c r="M161" s="66">
        <f t="shared" si="5"/>
        <v>0</v>
      </c>
      <c r="N161" s="32">
        <f t="shared" si="6"/>
        <v>0</v>
      </c>
      <c r="O161" s="52">
        <f>'Pay App 19'!O161+'Pay App 19'!P161</f>
        <v>0</v>
      </c>
      <c r="P161" s="45"/>
      <c r="Q161" s="66">
        <f>'Pay App 19'!Q161+N161+P161</f>
        <v>0</v>
      </c>
    </row>
    <row r="162" spans="1:17" ht="21" customHeight="1" x14ac:dyDescent="0.2">
      <c r="A162" s="151" t="s">
        <v>278</v>
      </c>
      <c r="B162" s="151"/>
      <c r="C162" s="151" t="s">
        <v>279</v>
      </c>
      <c r="D162" s="152"/>
      <c r="E162" s="52">
        <f>'Pay App 19'!E162</f>
        <v>0</v>
      </c>
      <c r="F162" s="45"/>
      <c r="G162" s="65">
        <f>'Pay App 19'!G162+F162</f>
        <v>0</v>
      </c>
      <c r="H162" s="188">
        <f>'Pay App 19'!K162</f>
        <v>0</v>
      </c>
      <c r="I162" s="189"/>
      <c r="J162" s="55"/>
      <c r="K162" s="33">
        <f t="shared" si="4"/>
        <v>0</v>
      </c>
      <c r="L162" s="68">
        <f t="shared" si="7"/>
        <v>0</v>
      </c>
      <c r="M162" s="66">
        <f t="shared" si="5"/>
        <v>0</v>
      </c>
      <c r="N162" s="32">
        <f t="shared" si="6"/>
        <v>0</v>
      </c>
      <c r="O162" s="52">
        <f>'Pay App 19'!O162+'Pay App 19'!P162</f>
        <v>0</v>
      </c>
      <c r="P162" s="45"/>
      <c r="Q162" s="66">
        <f>'Pay App 19'!Q162+N162+P162</f>
        <v>0</v>
      </c>
    </row>
    <row r="163" spans="1:17" ht="21" customHeight="1" x14ac:dyDescent="0.2">
      <c r="A163" s="151" t="s">
        <v>280</v>
      </c>
      <c r="B163" s="151"/>
      <c r="C163" s="151" t="s">
        <v>281</v>
      </c>
      <c r="D163" s="152"/>
      <c r="E163" s="52">
        <f>'Pay App 19'!E163</f>
        <v>0</v>
      </c>
      <c r="F163" s="45"/>
      <c r="G163" s="65">
        <f>'Pay App 19'!G163+F163</f>
        <v>0</v>
      </c>
      <c r="H163" s="188">
        <f>'Pay App 19'!K163</f>
        <v>0</v>
      </c>
      <c r="I163" s="189"/>
      <c r="J163" s="55"/>
      <c r="K163" s="33">
        <f t="shared" si="4"/>
        <v>0</v>
      </c>
      <c r="L163" s="68">
        <f t="shared" si="7"/>
        <v>0</v>
      </c>
      <c r="M163" s="66">
        <f t="shared" si="5"/>
        <v>0</v>
      </c>
      <c r="N163" s="32">
        <f t="shared" si="6"/>
        <v>0</v>
      </c>
      <c r="O163" s="52">
        <f>'Pay App 19'!O163+'Pay App 19'!P163</f>
        <v>0</v>
      </c>
      <c r="P163" s="45"/>
      <c r="Q163" s="66">
        <f>'Pay App 19'!Q163+N163+P163</f>
        <v>0</v>
      </c>
    </row>
    <row r="164" spans="1:17" ht="21" customHeight="1" x14ac:dyDescent="0.2">
      <c r="A164" s="151" t="s">
        <v>282</v>
      </c>
      <c r="B164" s="151"/>
      <c r="C164" s="151" t="s">
        <v>283</v>
      </c>
      <c r="D164" s="152"/>
      <c r="E164" s="52">
        <f>'Pay App 19'!E164</f>
        <v>0</v>
      </c>
      <c r="F164" s="45"/>
      <c r="G164" s="65">
        <f>'Pay App 19'!G164+F164</f>
        <v>0</v>
      </c>
      <c r="H164" s="188">
        <f>'Pay App 19'!K164</f>
        <v>0</v>
      </c>
      <c r="I164" s="189"/>
      <c r="J164" s="55"/>
      <c r="K164" s="33">
        <f t="shared" si="4"/>
        <v>0</v>
      </c>
      <c r="L164" s="68">
        <f t="shared" si="7"/>
        <v>0</v>
      </c>
      <c r="M164" s="66">
        <f t="shared" si="5"/>
        <v>0</v>
      </c>
      <c r="N164" s="32">
        <f t="shared" si="6"/>
        <v>0</v>
      </c>
      <c r="O164" s="52">
        <f>'Pay App 19'!O164+'Pay App 19'!P164</f>
        <v>0</v>
      </c>
      <c r="P164" s="45"/>
      <c r="Q164" s="66">
        <f>'Pay App 19'!Q164+N164+P164</f>
        <v>0</v>
      </c>
    </row>
    <row r="165" spans="1:17" ht="21" customHeight="1" x14ac:dyDescent="0.2">
      <c r="A165" s="151" t="s">
        <v>284</v>
      </c>
      <c r="B165" s="151"/>
      <c r="C165" s="151" t="s">
        <v>285</v>
      </c>
      <c r="D165" s="152"/>
      <c r="E165" s="52">
        <f>'Pay App 19'!E165</f>
        <v>0</v>
      </c>
      <c r="F165" s="45"/>
      <c r="G165" s="65">
        <f>'Pay App 19'!G165+F165</f>
        <v>0</v>
      </c>
      <c r="H165" s="188">
        <f>'Pay App 19'!K165</f>
        <v>0</v>
      </c>
      <c r="I165" s="189"/>
      <c r="J165" s="55"/>
      <c r="K165" s="33">
        <f t="shared" si="4"/>
        <v>0</v>
      </c>
      <c r="L165" s="68">
        <f t="shared" si="7"/>
        <v>0</v>
      </c>
      <c r="M165" s="66">
        <f t="shared" si="5"/>
        <v>0</v>
      </c>
      <c r="N165" s="32">
        <f t="shared" si="6"/>
        <v>0</v>
      </c>
      <c r="O165" s="52">
        <f>'Pay App 19'!O165+'Pay App 19'!P165</f>
        <v>0</v>
      </c>
      <c r="P165" s="45"/>
      <c r="Q165" s="66">
        <f>'Pay App 19'!Q165+N165+P165</f>
        <v>0</v>
      </c>
    </row>
    <row r="166" spans="1:17" ht="21" customHeight="1" x14ac:dyDescent="0.2">
      <c r="A166" s="153" t="s">
        <v>286</v>
      </c>
      <c r="B166" s="153"/>
      <c r="C166" s="153" t="s">
        <v>287</v>
      </c>
      <c r="D166" s="154"/>
      <c r="E166" s="52">
        <f>'Pay App 19'!E166</f>
        <v>0</v>
      </c>
      <c r="F166" s="45"/>
      <c r="G166" s="65">
        <f>'Pay App 19'!G166+F166</f>
        <v>0</v>
      </c>
      <c r="H166" s="188">
        <f>'Pay App 19'!K166</f>
        <v>0</v>
      </c>
      <c r="I166" s="189"/>
      <c r="J166" s="55"/>
      <c r="K166" s="33">
        <f t="shared" si="4"/>
        <v>0</v>
      </c>
      <c r="L166" s="68">
        <f t="shared" si="7"/>
        <v>0</v>
      </c>
      <c r="M166" s="66">
        <f t="shared" si="5"/>
        <v>0</v>
      </c>
      <c r="N166" s="32">
        <f t="shared" si="6"/>
        <v>0</v>
      </c>
      <c r="O166" s="52">
        <f>'Pay App 19'!O166+'Pay App 19'!P166</f>
        <v>0</v>
      </c>
      <c r="P166" s="45"/>
      <c r="Q166" s="66">
        <f>'Pay App 19'!Q166+N166+P166</f>
        <v>0</v>
      </c>
    </row>
    <row r="167" spans="1:17" ht="21" customHeight="1" x14ac:dyDescent="0.2">
      <c r="A167" s="153" t="s">
        <v>288</v>
      </c>
      <c r="B167" s="153"/>
      <c r="C167" s="153" t="s">
        <v>289</v>
      </c>
      <c r="D167" s="154"/>
      <c r="E167" s="52">
        <f>'Pay App 19'!E167</f>
        <v>0</v>
      </c>
      <c r="F167" s="45"/>
      <c r="G167" s="65">
        <f>'Pay App 19'!G167+F167</f>
        <v>0</v>
      </c>
      <c r="H167" s="188">
        <f>'Pay App 19'!K167</f>
        <v>0</v>
      </c>
      <c r="I167" s="189"/>
      <c r="J167" s="55"/>
      <c r="K167" s="33">
        <f t="shared" si="4"/>
        <v>0</v>
      </c>
      <c r="L167" s="68">
        <f t="shared" si="7"/>
        <v>0</v>
      </c>
      <c r="M167" s="66">
        <f t="shared" si="5"/>
        <v>0</v>
      </c>
      <c r="N167" s="32">
        <f t="shared" si="6"/>
        <v>0</v>
      </c>
      <c r="O167" s="52">
        <f>'Pay App 19'!O167+'Pay App 19'!P167</f>
        <v>0</v>
      </c>
      <c r="P167" s="45"/>
      <c r="Q167" s="66">
        <f>'Pay App 19'!Q167+N167+P167</f>
        <v>0</v>
      </c>
    </row>
    <row r="168" spans="1:17" ht="21" customHeight="1" x14ac:dyDescent="0.2">
      <c r="A168" s="151" t="s">
        <v>290</v>
      </c>
      <c r="B168" s="151"/>
      <c r="C168" s="151" t="s">
        <v>291</v>
      </c>
      <c r="D168" s="152"/>
      <c r="E168" s="52">
        <f>'Pay App 19'!E168</f>
        <v>0</v>
      </c>
      <c r="F168" s="45"/>
      <c r="G168" s="65">
        <f>'Pay App 19'!G168+F168</f>
        <v>0</v>
      </c>
      <c r="H168" s="188">
        <f>'Pay App 19'!K168</f>
        <v>0</v>
      </c>
      <c r="I168" s="189"/>
      <c r="J168" s="55"/>
      <c r="K168" s="33">
        <f t="shared" si="4"/>
        <v>0</v>
      </c>
      <c r="L168" s="68">
        <f t="shared" si="7"/>
        <v>0</v>
      </c>
      <c r="M168" s="66">
        <f t="shared" si="5"/>
        <v>0</v>
      </c>
      <c r="N168" s="32">
        <f t="shared" si="6"/>
        <v>0</v>
      </c>
      <c r="O168" s="52">
        <f>'Pay App 19'!O168+'Pay App 19'!P168</f>
        <v>0</v>
      </c>
      <c r="P168" s="45"/>
      <c r="Q168" s="66">
        <f>'Pay App 19'!Q168+N168+P168</f>
        <v>0</v>
      </c>
    </row>
    <row r="169" spans="1:17" ht="21" customHeight="1" x14ac:dyDescent="0.2">
      <c r="A169" s="151" t="s">
        <v>292</v>
      </c>
      <c r="B169" s="151"/>
      <c r="C169" s="151" t="s">
        <v>293</v>
      </c>
      <c r="D169" s="152"/>
      <c r="E169" s="52">
        <f>'Pay App 19'!E169</f>
        <v>0</v>
      </c>
      <c r="F169" s="45"/>
      <c r="G169" s="65">
        <f>'Pay App 19'!G169+F169</f>
        <v>0</v>
      </c>
      <c r="H169" s="188">
        <f>'Pay App 19'!K169</f>
        <v>0</v>
      </c>
      <c r="I169" s="189"/>
      <c r="J169" s="55"/>
      <c r="K169" s="33">
        <f t="shared" si="4"/>
        <v>0</v>
      </c>
      <c r="L169" s="68">
        <f t="shared" si="7"/>
        <v>0</v>
      </c>
      <c r="M169" s="66">
        <f t="shared" si="5"/>
        <v>0</v>
      </c>
      <c r="N169" s="32">
        <f t="shared" si="6"/>
        <v>0</v>
      </c>
      <c r="O169" s="52">
        <f>'Pay App 19'!O169+'Pay App 19'!P169</f>
        <v>0</v>
      </c>
      <c r="P169" s="45"/>
      <c r="Q169" s="66">
        <f>'Pay App 19'!Q169+N169+P169</f>
        <v>0</v>
      </c>
    </row>
    <row r="170" spans="1:17" ht="21" customHeight="1" x14ac:dyDescent="0.2">
      <c r="A170" s="151" t="s">
        <v>294</v>
      </c>
      <c r="B170" s="151"/>
      <c r="C170" s="151" t="s">
        <v>295</v>
      </c>
      <c r="D170" s="152"/>
      <c r="E170" s="52">
        <f>'Pay App 19'!E170</f>
        <v>0</v>
      </c>
      <c r="F170" s="45"/>
      <c r="G170" s="65">
        <f>'Pay App 19'!G170+F170</f>
        <v>0</v>
      </c>
      <c r="H170" s="188">
        <f>'Pay App 19'!K170</f>
        <v>0</v>
      </c>
      <c r="I170" s="189"/>
      <c r="J170" s="55"/>
      <c r="K170" s="33">
        <f t="shared" si="4"/>
        <v>0</v>
      </c>
      <c r="L170" s="68">
        <f t="shared" si="7"/>
        <v>0</v>
      </c>
      <c r="M170" s="66">
        <f t="shared" si="5"/>
        <v>0</v>
      </c>
      <c r="N170" s="32">
        <f t="shared" si="6"/>
        <v>0</v>
      </c>
      <c r="O170" s="52">
        <f>'Pay App 19'!O170+'Pay App 19'!P170</f>
        <v>0</v>
      </c>
      <c r="P170" s="45"/>
      <c r="Q170" s="66">
        <f>'Pay App 19'!Q170+N170+P170</f>
        <v>0</v>
      </c>
    </row>
    <row r="171" spans="1:17" ht="21" customHeight="1" x14ac:dyDescent="0.2">
      <c r="A171" s="151" t="s">
        <v>296</v>
      </c>
      <c r="B171" s="151"/>
      <c r="C171" s="151" t="s">
        <v>297</v>
      </c>
      <c r="D171" s="152"/>
      <c r="E171" s="52">
        <f>'Pay App 19'!E171</f>
        <v>0</v>
      </c>
      <c r="F171" s="45"/>
      <c r="G171" s="65">
        <f>'Pay App 19'!G171+F171</f>
        <v>0</v>
      </c>
      <c r="H171" s="188">
        <f>'Pay App 19'!K171</f>
        <v>0</v>
      </c>
      <c r="I171" s="189"/>
      <c r="J171" s="55"/>
      <c r="K171" s="33">
        <f t="shared" si="4"/>
        <v>0</v>
      </c>
      <c r="L171" s="68">
        <f t="shared" si="7"/>
        <v>0</v>
      </c>
      <c r="M171" s="66">
        <f t="shared" si="5"/>
        <v>0</v>
      </c>
      <c r="N171" s="32">
        <f t="shared" si="6"/>
        <v>0</v>
      </c>
      <c r="O171" s="52">
        <f>'Pay App 19'!O171+'Pay App 19'!P171</f>
        <v>0</v>
      </c>
      <c r="P171" s="45"/>
      <c r="Q171" s="66">
        <f>'Pay App 19'!Q171+N171+P171</f>
        <v>0</v>
      </c>
    </row>
    <row r="172" spans="1:17" ht="21" customHeight="1" x14ac:dyDescent="0.2">
      <c r="A172" s="151" t="s">
        <v>298</v>
      </c>
      <c r="B172" s="151"/>
      <c r="C172" s="151" t="s">
        <v>299</v>
      </c>
      <c r="D172" s="152"/>
      <c r="E172" s="52">
        <f>'Pay App 19'!E172</f>
        <v>0</v>
      </c>
      <c r="F172" s="45"/>
      <c r="G172" s="65">
        <f>'Pay App 19'!G172+F172</f>
        <v>0</v>
      </c>
      <c r="H172" s="188">
        <f>'Pay App 19'!K172</f>
        <v>0</v>
      </c>
      <c r="I172" s="189"/>
      <c r="J172" s="55"/>
      <c r="K172" s="33">
        <f t="shared" si="4"/>
        <v>0</v>
      </c>
      <c r="L172" s="68">
        <f t="shared" si="7"/>
        <v>0</v>
      </c>
      <c r="M172" s="66">
        <f t="shared" si="5"/>
        <v>0</v>
      </c>
      <c r="N172" s="32">
        <f t="shared" si="6"/>
        <v>0</v>
      </c>
      <c r="O172" s="52">
        <f>'Pay App 19'!O172+'Pay App 19'!P172</f>
        <v>0</v>
      </c>
      <c r="P172" s="45"/>
      <c r="Q172" s="66">
        <f>'Pay App 19'!Q172+N172+P172</f>
        <v>0</v>
      </c>
    </row>
    <row r="173" spans="1:17" ht="21" customHeight="1" x14ac:dyDescent="0.2">
      <c r="A173" s="151" t="s">
        <v>300</v>
      </c>
      <c r="B173" s="151"/>
      <c r="C173" s="151" t="s">
        <v>301</v>
      </c>
      <c r="D173" s="152"/>
      <c r="E173" s="52">
        <f>'Pay App 19'!E173</f>
        <v>0</v>
      </c>
      <c r="F173" s="45"/>
      <c r="G173" s="65">
        <f>'Pay App 19'!G173+F173</f>
        <v>0</v>
      </c>
      <c r="H173" s="188">
        <f>'Pay App 19'!K173</f>
        <v>0</v>
      </c>
      <c r="I173" s="189"/>
      <c r="J173" s="55"/>
      <c r="K173" s="33">
        <f t="shared" si="4"/>
        <v>0</v>
      </c>
      <c r="L173" s="68">
        <f t="shared" si="7"/>
        <v>0</v>
      </c>
      <c r="M173" s="66">
        <f t="shared" si="5"/>
        <v>0</v>
      </c>
      <c r="N173" s="32">
        <f t="shared" si="6"/>
        <v>0</v>
      </c>
      <c r="O173" s="52">
        <f>'Pay App 19'!O173+'Pay App 19'!P173</f>
        <v>0</v>
      </c>
      <c r="P173" s="45"/>
      <c r="Q173" s="66">
        <f>'Pay App 19'!Q173+N173+P173</f>
        <v>0</v>
      </c>
    </row>
    <row r="174" spans="1:17" ht="21" customHeight="1" x14ac:dyDescent="0.2">
      <c r="A174" s="151" t="s">
        <v>302</v>
      </c>
      <c r="B174" s="151"/>
      <c r="C174" s="151" t="s">
        <v>303</v>
      </c>
      <c r="D174" s="152"/>
      <c r="E174" s="52">
        <f>'Pay App 19'!E174</f>
        <v>0</v>
      </c>
      <c r="F174" s="45"/>
      <c r="G174" s="65">
        <f>'Pay App 19'!G174+F174</f>
        <v>0</v>
      </c>
      <c r="H174" s="188">
        <f>'Pay App 19'!K174</f>
        <v>0</v>
      </c>
      <c r="I174" s="189"/>
      <c r="J174" s="55"/>
      <c r="K174" s="33">
        <f t="shared" si="4"/>
        <v>0</v>
      </c>
      <c r="L174" s="68">
        <f t="shared" si="7"/>
        <v>0</v>
      </c>
      <c r="M174" s="66">
        <f t="shared" si="5"/>
        <v>0</v>
      </c>
      <c r="N174" s="32">
        <f t="shared" si="6"/>
        <v>0</v>
      </c>
      <c r="O174" s="52">
        <f>'Pay App 19'!O174+'Pay App 19'!P174</f>
        <v>0</v>
      </c>
      <c r="P174" s="45"/>
      <c r="Q174" s="66">
        <f>'Pay App 19'!Q174+N174+P174</f>
        <v>0</v>
      </c>
    </row>
    <row r="175" spans="1:17" ht="21" customHeight="1" x14ac:dyDescent="0.2">
      <c r="A175" s="151" t="s">
        <v>304</v>
      </c>
      <c r="B175" s="151"/>
      <c r="C175" s="151" t="s">
        <v>305</v>
      </c>
      <c r="D175" s="152"/>
      <c r="E175" s="52">
        <f>'Pay App 19'!E175</f>
        <v>0</v>
      </c>
      <c r="F175" s="45"/>
      <c r="G175" s="65">
        <f>'Pay App 19'!G175+F175</f>
        <v>0</v>
      </c>
      <c r="H175" s="188">
        <f>'Pay App 19'!K175</f>
        <v>0</v>
      </c>
      <c r="I175" s="189"/>
      <c r="J175" s="55"/>
      <c r="K175" s="33">
        <f t="shared" si="4"/>
        <v>0</v>
      </c>
      <c r="L175" s="68">
        <f t="shared" si="7"/>
        <v>0</v>
      </c>
      <c r="M175" s="66">
        <f t="shared" si="5"/>
        <v>0</v>
      </c>
      <c r="N175" s="32">
        <f t="shared" si="6"/>
        <v>0</v>
      </c>
      <c r="O175" s="52">
        <f>'Pay App 19'!O175+'Pay App 19'!P175</f>
        <v>0</v>
      </c>
      <c r="P175" s="45"/>
      <c r="Q175" s="66">
        <f>'Pay App 19'!Q175+N175+P175</f>
        <v>0</v>
      </c>
    </row>
    <row r="176" spans="1:17" ht="21" customHeight="1" x14ac:dyDescent="0.2">
      <c r="A176" s="151" t="s">
        <v>306</v>
      </c>
      <c r="B176" s="151"/>
      <c r="C176" s="151" t="s">
        <v>307</v>
      </c>
      <c r="D176" s="152"/>
      <c r="E176" s="52">
        <f>'Pay App 19'!E176</f>
        <v>0</v>
      </c>
      <c r="F176" s="45"/>
      <c r="G176" s="65">
        <f>'Pay App 19'!G176+F176</f>
        <v>0</v>
      </c>
      <c r="H176" s="188">
        <f>'Pay App 19'!K176</f>
        <v>0</v>
      </c>
      <c r="I176" s="189"/>
      <c r="J176" s="55"/>
      <c r="K176" s="33">
        <f t="shared" si="4"/>
        <v>0</v>
      </c>
      <c r="L176" s="68">
        <f t="shared" si="7"/>
        <v>0</v>
      </c>
      <c r="M176" s="66">
        <f t="shared" si="5"/>
        <v>0</v>
      </c>
      <c r="N176" s="32">
        <f t="shared" si="6"/>
        <v>0</v>
      </c>
      <c r="O176" s="52">
        <f>'Pay App 19'!O176+'Pay App 19'!P176</f>
        <v>0</v>
      </c>
      <c r="P176" s="45"/>
      <c r="Q176" s="66">
        <f>'Pay App 19'!Q176+N176+P176</f>
        <v>0</v>
      </c>
    </row>
    <row r="177" spans="1:17" ht="21" customHeight="1" x14ac:dyDescent="0.2">
      <c r="A177" s="151" t="s">
        <v>308</v>
      </c>
      <c r="B177" s="151"/>
      <c r="C177" s="151" t="s">
        <v>309</v>
      </c>
      <c r="D177" s="152"/>
      <c r="E177" s="52">
        <f>'Pay App 19'!E177</f>
        <v>0</v>
      </c>
      <c r="F177" s="45"/>
      <c r="G177" s="65">
        <f>'Pay App 19'!G177+F177</f>
        <v>0</v>
      </c>
      <c r="H177" s="188">
        <f>'Pay App 19'!K177</f>
        <v>0</v>
      </c>
      <c r="I177" s="189"/>
      <c r="J177" s="55"/>
      <c r="K177" s="33">
        <f t="shared" si="4"/>
        <v>0</v>
      </c>
      <c r="L177" s="68">
        <f t="shared" si="7"/>
        <v>0</v>
      </c>
      <c r="M177" s="66">
        <f t="shared" si="5"/>
        <v>0</v>
      </c>
      <c r="N177" s="32">
        <f t="shared" si="6"/>
        <v>0</v>
      </c>
      <c r="O177" s="52">
        <f>'Pay App 19'!O177+'Pay App 19'!P177</f>
        <v>0</v>
      </c>
      <c r="P177" s="45"/>
      <c r="Q177" s="66">
        <f>'Pay App 19'!Q177+N177+P177</f>
        <v>0</v>
      </c>
    </row>
    <row r="178" spans="1:17" ht="21" customHeight="1" x14ac:dyDescent="0.2">
      <c r="A178" s="141" t="s">
        <v>310</v>
      </c>
      <c r="B178" s="141"/>
      <c r="C178" s="141" t="s">
        <v>311</v>
      </c>
      <c r="D178" s="142"/>
      <c r="E178" s="52">
        <f>'Pay App 19'!E178</f>
        <v>0</v>
      </c>
      <c r="F178" s="45"/>
      <c r="G178" s="65">
        <f>'Pay App 19'!G178+F178</f>
        <v>0</v>
      </c>
      <c r="H178" s="188">
        <f>'Pay App 19'!K178</f>
        <v>0</v>
      </c>
      <c r="I178" s="189"/>
      <c r="J178" s="55"/>
      <c r="K178" s="33">
        <f t="shared" si="4"/>
        <v>0</v>
      </c>
      <c r="L178" s="68">
        <f t="shared" si="7"/>
        <v>0</v>
      </c>
      <c r="M178" s="66">
        <f t="shared" si="5"/>
        <v>0</v>
      </c>
      <c r="N178" s="32">
        <f t="shared" si="6"/>
        <v>0</v>
      </c>
      <c r="O178" s="52">
        <f>'Pay App 19'!O178+'Pay App 19'!P178</f>
        <v>0</v>
      </c>
      <c r="P178" s="45"/>
      <c r="Q178" s="66">
        <f>'Pay App 19'!Q178+N178+P178</f>
        <v>0</v>
      </c>
    </row>
    <row r="179" spans="1:17" ht="21" customHeight="1" x14ac:dyDescent="0.2">
      <c r="A179" s="151" t="s">
        <v>312</v>
      </c>
      <c r="B179" s="151"/>
      <c r="C179" s="151" t="s">
        <v>313</v>
      </c>
      <c r="D179" s="152"/>
      <c r="E179" s="52">
        <f>'Pay App 19'!E179</f>
        <v>0</v>
      </c>
      <c r="F179" s="45"/>
      <c r="G179" s="65">
        <f>'Pay App 19'!G179+F179</f>
        <v>0</v>
      </c>
      <c r="H179" s="188">
        <f>'Pay App 19'!K179</f>
        <v>0</v>
      </c>
      <c r="I179" s="189"/>
      <c r="J179" s="55"/>
      <c r="K179" s="33">
        <f t="shared" si="4"/>
        <v>0</v>
      </c>
      <c r="L179" s="68">
        <f t="shared" si="7"/>
        <v>0</v>
      </c>
      <c r="M179" s="66">
        <f t="shared" si="5"/>
        <v>0</v>
      </c>
      <c r="N179" s="32">
        <f t="shared" si="6"/>
        <v>0</v>
      </c>
      <c r="O179" s="52">
        <f>'Pay App 19'!O179+'Pay App 19'!P179</f>
        <v>0</v>
      </c>
      <c r="P179" s="45"/>
      <c r="Q179" s="66">
        <f>'Pay App 19'!Q179+N179+P179</f>
        <v>0</v>
      </c>
    </row>
    <row r="180" spans="1:17" ht="21" customHeight="1" x14ac:dyDescent="0.2">
      <c r="A180" s="151" t="s">
        <v>314</v>
      </c>
      <c r="B180" s="151"/>
      <c r="C180" s="149" t="s">
        <v>315</v>
      </c>
      <c r="D180" s="150"/>
      <c r="E180" s="52">
        <f>'Pay App 19'!E180</f>
        <v>0</v>
      </c>
      <c r="F180" s="45"/>
      <c r="G180" s="65">
        <f>'Pay App 19'!G180+F180</f>
        <v>0</v>
      </c>
      <c r="H180" s="188">
        <f>'Pay App 19'!K180</f>
        <v>0</v>
      </c>
      <c r="I180" s="189"/>
      <c r="J180" s="55"/>
      <c r="K180" s="33">
        <f t="shared" si="4"/>
        <v>0</v>
      </c>
      <c r="L180" s="68">
        <f t="shared" si="7"/>
        <v>0</v>
      </c>
      <c r="M180" s="66">
        <f t="shared" si="5"/>
        <v>0</v>
      </c>
      <c r="N180" s="32">
        <f t="shared" si="6"/>
        <v>0</v>
      </c>
      <c r="O180" s="52">
        <f>'Pay App 19'!O180+'Pay App 19'!P180</f>
        <v>0</v>
      </c>
      <c r="P180" s="45"/>
      <c r="Q180" s="66">
        <f>'Pay App 19'!Q180+N180+P180</f>
        <v>0</v>
      </c>
    </row>
    <row r="181" spans="1:17" ht="21" customHeight="1" x14ac:dyDescent="0.2">
      <c r="A181" s="151" t="s">
        <v>316</v>
      </c>
      <c r="B181" s="151"/>
      <c r="C181" s="151" t="s">
        <v>317</v>
      </c>
      <c r="D181" s="152"/>
      <c r="E181" s="52">
        <f>'Pay App 19'!E181</f>
        <v>0</v>
      </c>
      <c r="F181" s="45"/>
      <c r="G181" s="65">
        <f>'Pay App 19'!G181+F181</f>
        <v>0</v>
      </c>
      <c r="H181" s="188">
        <f>'Pay App 19'!K181</f>
        <v>0</v>
      </c>
      <c r="I181" s="189"/>
      <c r="J181" s="55"/>
      <c r="K181" s="33">
        <f t="shared" si="4"/>
        <v>0</v>
      </c>
      <c r="L181" s="68">
        <f t="shared" si="7"/>
        <v>0</v>
      </c>
      <c r="M181" s="66">
        <f t="shared" si="5"/>
        <v>0</v>
      </c>
      <c r="N181" s="32">
        <f t="shared" si="6"/>
        <v>0</v>
      </c>
      <c r="O181" s="52">
        <f>'Pay App 19'!O181+'Pay App 19'!P181</f>
        <v>0</v>
      </c>
      <c r="P181" s="45"/>
      <c r="Q181" s="66">
        <f>'Pay App 19'!Q181+N181+P181</f>
        <v>0</v>
      </c>
    </row>
    <row r="182" spans="1:17" ht="21" customHeight="1" x14ac:dyDescent="0.2">
      <c r="A182" s="151" t="s">
        <v>318</v>
      </c>
      <c r="B182" s="151"/>
      <c r="C182" s="151" t="s">
        <v>319</v>
      </c>
      <c r="D182" s="152"/>
      <c r="E182" s="52">
        <f>'Pay App 19'!E182</f>
        <v>0</v>
      </c>
      <c r="F182" s="45"/>
      <c r="G182" s="65">
        <f>'Pay App 19'!G182+F182</f>
        <v>0</v>
      </c>
      <c r="H182" s="188">
        <f>'Pay App 19'!K182</f>
        <v>0</v>
      </c>
      <c r="I182" s="189"/>
      <c r="J182" s="55"/>
      <c r="K182" s="33">
        <f t="shared" si="4"/>
        <v>0</v>
      </c>
      <c r="L182" s="68">
        <f t="shared" si="7"/>
        <v>0</v>
      </c>
      <c r="M182" s="66">
        <f t="shared" si="5"/>
        <v>0</v>
      </c>
      <c r="N182" s="32">
        <f t="shared" si="6"/>
        <v>0</v>
      </c>
      <c r="O182" s="52">
        <f>'Pay App 19'!O182+'Pay App 19'!P182</f>
        <v>0</v>
      </c>
      <c r="P182" s="45"/>
      <c r="Q182" s="66">
        <f>'Pay App 19'!Q182+N182+P182</f>
        <v>0</v>
      </c>
    </row>
    <row r="183" spans="1:17" ht="21" customHeight="1" x14ac:dyDescent="0.2">
      <c r="A183" s="151" t="s">
        <v>320</v>
      </c>
      <c r="B183" s="151"/>
      <c r="C183" s="151" t="s">
        <v>321</v>
      </c>
      <c r="D183" s="152"/>
      <c r="E183" s="52">
        <f>'Pay App 19'!E183</f>
        <v>0</v>
      </c>
      <c r="F183" s="45"/>
      <c r="G183" s="65">
        <f>'Pay App 19'!G183+F183</f>
        <v>0</v>
      </c>
      <c r="H183" s="188">
        <f>'Pay App 19'!K183</f>
        <v>0</v>
      </c>
      <c r="I183" s="189"/>
      <c r="J183" s="55"/>
      <c r="K183" s="33">
        <f t="shared" si="4"/>
        <v>0</v>
      </c>
      <c r="L183" s="68">
        <f t="shared" si="7"/>
        <v>0</v>
      </c>
      <c r="M183" s="66">
        <f t="shared" si="5"/>
        <v>0</v>
      </c>
      <c r="N183" s="32">
        <f t="shared" si="6"/>
        <v>0</v>
      </c>
      <c r="O183" s="52">
        <f>'Pay App 19'!O183+'Pay App 19'!P183</f>
        <v>0</v>
      </c>
      <c r="P183" s="45"/>
      <c r="Q183" s="66">
        <f>'Pay App 19'!Q183+N183+P183</f>
        <v>0</v>
      </c>
    </row>
    <row r="184" spans="1:17" ht="21" customHeight="1" x14ac:dyDescent="0.2">
      <c r="A184" s="151" t="s">
        <v>322</v>
      </c>
      <c r="B184" s="151"/>
      <c r="C184" s="151" t="s">
        <v>323</v>
      </c>
      <c r="D184" s="152"/>
      <c r="E184" s="52">
        <f>'Pay App 19'!E184</f>
        <v>0</v>
      </c>
      <c r="F184" s="45"/>
      <c r="G184" s="65">
        <f>'Pay App 19'!G184+F184</f>
        <v>0</v>
      </c>
      <c r="H184" s="188">
        <f>'Pay App 19'!K184</f>
        <v>0</v>
      </c>
      <c r="I184" s="189"/>
      <c r="J184" s="55"/>
      <c r="K184" s="33">
        <f t="shared" si="4"/>
        <v>0</v>
      </c>
      <c r="L184" s="68">
        <f t="shared" si="7"/>
        <v>0</v>
      </c>
      <c r="M184" s="66">
        <f t="shared" si="5"/>
        <v>0</v>
      </c>
      <c r="N184" s="32">
        <f t="shared" si="6"/>
        <v>0</v>
      </c>
      <c r="O184" s="52">
        <f>'Pay App 19'!O184+'Pay App 19'!P184</f>
        <v>0</v>
      </c>
      <c r="P184" s="45"/>
      <c r="Q184" s="66">
        <f>'Pay App 19'!Q184+N184+P184</f>
        <v>0</v>
      </c>
    </row>
    <row r="185" spans="1:17" ht="21" customHeight="1" x14ac:dyDescent="0.2">
      <c r="A185" s="141" t="s">
        <v>324</v>
      </c>
      <c r="B185" s="141"/>
      <c r="C185" s="141" t="s">
        <v>325</v>
      </c>
      <c r="D185" s="142"/>
      <c r="E185" s="52">
        <f>'Pay App 19'!E185</f>
        <v>0</v>
      </c>
      <c r="F185" s="45"/>
      <c r="G185" s="65">
        <f>'Pay App 19'!G185+F185</f>
        <v>0</v>
      </c>
      <c r="H185" s="188">
        <f>'Pay App 19'!K185</f>
        <v>0</v>
      </c>
      <c r="I185" s="189"/>
      <c r="J185" s="55"/>
      <c r="K185" s="33">
        <f t="shared" si="4"/>
        <v>0</v>
      </c>
      <c r="L185" s="68">
        <f t="shared" si="7"/>
        <v>0</v>
      </c>
      <c r="M185" s="66">
        <f t="shared" si="5"/>
        <v>0</v>
      </c>
      <c r="N185" s="32">
        <f t="shared" si="6"/>
        <v>0</v>
      </c>
      <c r="O185" s="52">
        <f>'Pay App 19'!O185+'Pay App 19'!P185</f>
        <v>0</v>
      </c>
      <c r="P185" s="45"/>
      <c r="Q185" s="66">
        <f>'Pay App 19'!Q185+N185+P185</f>
        <v>0</v>
      </c>
    </row>
    <row r="186" spans="1:17" ht="21" customHeight="1" x14ac:dyDescent="0.2">
      <c r="A186" s="141" t="s">
        <v>326</v>
      </c>
      <c r="B186" s="141"/>
      <c r="C186" s="141" t="s">
        <v>327</v>
      </c>
      <c r="D186" s="142"/>
      <c r="E186" s="52">
        <f>'Pay App 19'!E186</f>
        <v>0</v>
      </c>
      <c r="F186" s="45"/>
      <c r="G186" s="65">
        <f>'Pay App 19'!G186+F186</f>
        <v>0</v>
      </c>
      <c r="H186" s="188">
        <f>'Pay App 19'!K186</f>
        <v>0</v>
      </c>
      <c r="I186" s="189"/>
      <c r="J186" s="55"/>
      <c r="K186" s="33">
        <f t="shared" si="4"/>
        <v>0</v>
      </c>
      <c r="L186" s="68">
        <f t="shared" si="7"/>
        <v>0</v>
      </c>
      <c r="M186" s="66">
        <f t="shared" si="5"/>
        <v>0</v>
      </c>
      <c r="N186" s="32">
        <f t="shared" si="6"/>
        <v>0</v>
      </c>
      <c r="O186" s="52">
        <f>'Pay App 19'!O186+'Pay App 19'!P186</f>
        <v>0</v>
      </c>
      <c r="P186" s="45"/>
      <c r="Q186" s="66">
        <f>'Pay App 19'!Q186+N186+P186</f>
        <v>0</v>
      </c>
    </row>
    <row r="187" spans="1:17" ht="21" customHeight="1" x14ac:dyDescent="0.2">
      <c r="A187" s="151" t="s">
        <v>328</v>
      </c>
      <c r="B187" s="151"/>
      <c r="C187" s="151" t="s">
        <v>329</v>
      </c>
      <c r="D187" s="152"/>
      <c r="E187" s="52">
        <f>'Pay App 19'!E187</f>
        <v>0</v>
      </c>
      <c r="F187" s="45"/>
      <c r="G187" s="65">
        <f>'Pay App 19'!G187+F187</f>
        <v>0</v>
      </c>
      <c r="H187" s="188">
        <f>'Pay App 19'!K187</f>
        <v>0</v>
      </c>
      <c r="I187" s="189"/>
      <c r="J187" s="55"/>
      <c r="K187" s="33">
        <f t="shared" si="4"/>
        <v>0</v>
      </c>
      <c r="L187" s="68">
        <f t="shared" si="7"/>
        <v>0</v>
      </c>
      <c r="M187" s="66">
        <f t="shared" si="5"/>
        <v>0</v>
      </c>
      <c r="N187" s="32">
        <f t="shared" si="6"/>
        <v>0</v>
      </c>
      <c r="O187" s="52">
        <f>'Pay App 19'!O187+'Pay App 19'!P187</f>
        <v>0</v>
      </c>
      <c r="P187" s="45"/>
      <c r="Q187" s="66">
        <f>'Pay App 19'!Q187+N187+P187</f>
        <v>0</v>
      </c>
    </row>
    <row r="188" spans="1:17" ht="21" customHeight="1" x14ac:dyDescent="0.2">
      <c r="A188" s="151" t="s">
        <v>330</v>
      </c>
      <c r="B188" s="151"/>
      <c r="C188" s="151" t="s">
        <v>331</v>
      </c>
      <c r="D188" s="152"/>
      <c r="E188" s="52">
        <f>'Pay App 19'!E188</f>
        <v>0</v>
      </c>
      <c r="F188" s="45"/>
      <c r="G188" s="65">
        <f>'Pay App 19'!G188+F188</f>
        <v>0</v>
      </c>
      <c r="H188" s="188">
        <f>'Pay App 19'!K188</f>
        <v>0</v>
      </c>
      <c r="I188" s="189"/>
      <c r="J188" s="55"/>
      <c r="K188" s="33">
        <f t="shared" si="4"/>
        <v>0</v>
      </c>
      <c r="L188" s="68">
        <f t="shared" si="7"/>
        <v>0</v>
      </c>
      <c r="M188" s="66">
        <f t="shared" si="5"/>
        <v>0</v>
      </c>
      <c r="N188" s="32">
        <f t="shared" si="6"/>
        <v>0</v>
      </c>
      <c r="O188" s="52">
        <f>'Pay App 19'!O188+'Pay App 19'!P188</f>
        <v>0</v>
      </c>
      <c r="P188" s="45"/>
      <c r="Q188" s="66">
        <f>'Pay App 19'!Q188+N188+P188</f>
        <v>0</v>
      </c>
    </row>
    <row r="189" spans="1:17" ht="21" customHeight="1" x14ac:dyDescent="0.2">
      <c r="A189" s="151" t="s">
        <v>332</v>
      </c>
      <c r="B189" s="151"/>
      <c r="C189" s="151" t="s">
        <v>333</v>
      </c>
      <c r="D189" s="152"/>
      <c r="E189" s="52">
        <f>'Pay App 19'!E189</f>
        <v>0</v>
      </c>
      <c r="F189" s="45"/>
      <c r="G189" s="65">
        <f>'Pay App 19'!G189+F189</f>
        <v>0</v>
      </c>
      <c r="H189" s="188">
        <f>'Pay App 19'!K189</f>
        <v>0</v>
      </c>
      <c r="I189" s="189"/>
      <c r="J189" s="55"/>
      <c r="K189" s="33">
        <f t="shared" si="4"/>
        <v>0</v>
      </c>
      <c r="L189" s="68">
        <f t="shared" si="7"/>
        <v>0</v>
      </c>
      <c r="M189" s="66">
        <f t="shared" si="5"/>
        <v>0</v>
      </c>
      <c r="N189" s="32">
        <f t="shared" si="6"/>
        <v>0</v>
      </c>
      <c r="O189" s="52">
        <f>'Pay App 19'!O189+'Pay App 19'!P189</f>
        <v>0</v>
      </c>
      <c r="P189" s="45"/>
      <c r="Q189" s="66">
        <f>'Pay App 19'!Q189+N189+P189</f>
        <v>0</v>
      </c>
    </row>
    <row r="190" spans="1:17" ht="21" customHeight="1" x14ac:dyDescent="0.2">
      <c r="A190" s="141" t="s">
        <v>334</v>
      </c>
      <c r="B190" s="141"/>
      <c r="C190" s="141" t="s">
        <v>335</v>
      </c>
      <c r="D190" s="142"/>
      <c r="E190" s="52">
        <f>'Pay App 19'!E190</f>
        <v>0</v>
      </c>
      <c r="F190" s="45"/>
      <c r="G190" s="65">
        <f>'Pay App 19'!G190+F190</f>
        <v>0</v>
      </c>
      <c r="H190" s="188">
        <f>'Pay App 19'!K190</f>
        <v>0</v>
      </c>
      <c r="I190" s="189"/>
      <c r="J190" s="55"/>
      <c r="K190" s="33">
        <f t="shared" si="4"/>
        <v>0</v>
      </c>
      <c r="L190" s="68">
        <f t="shared" si="7"/>
        <v>0</v>
      </c>
      <c r="M190" s="66">
        <f t="shared" si="5"/>
        <v>0</v>
      </c>
      <c r="N190" s="32">
        <f t="shared" si="6"/>
        <v>0</v>
      </c>
      <c r="O190" s="52">
        <f>'Pay App 19'!O190+'Pay App 19'!P190</f>
        <v>0</v>
      </c>
      <c r="P190" s="45"/>
      <c r="Q190" s="66">
        <f>'Pay App 19'!Q190+N190+P190</f>
        <v>0</v>
      </c>
    </row>
    <row r="191" spans="1:17" ht="21" customHeight="1" x14ac:dyDescent="0.2">
      <c r="A191" s="149" t="s">
        <v>336</v>
      </c>
      <c r="B191" s="149"/>
      <c r="C191" s="149" t="s">
        <v>337</v>
      </c>
      <c r="D191" s="150"/>
      <c r="E191" s="52">
        <f>'Pay App 19'!E191</f>
        <v>0</v>
      </c>
      <c r="F191" s="45"/>
      <c r="G191" s="65">
        <f>'Pay App 19'!G191+F191</f>
        <v>0</v>
      </c>
      <c r="H191" s="188">
        <f>'Pay App 19'!K191</f>
        <v>0</v>
      </c>
      <c r="I191" s="189"/>
      <c r="J191" s="55"/>
      <c r="K191" s="33">
        <f t="shared" si="4"/>
        <v>0</v>
      </c>
      <c r="L191" s="68">
        <f t="shared" si="7"/>
        <v>0</v>
      </c>
      <c r="M191" s="66">
        <f t="shared" si="5"/>
        <v>0</v>
      </c>
      <c r="N191" s="32">
        <f t="shared" si="6"/>
        <v>0</v>
      </c>
      <c r="O191" s="52">
        <f>'Pay App 19'!O191+'Pay App 19'!P191</f>
        <v>0</v>
      </c>
      <c r="P191" s="45"/>
      <c r="Q191" s="66">
        <f>'Pay App 19'!Q191+N191+P191</f>
        <v>0</v>
      </c>
    </row>
    <row r="192" spans="1:17" ht="21" customHeight="1" x14ac:dyDescent="0.2">
      <c r="A192" s="149" t="s">
        <v>338</v>
      </c>
      <c r="B192" s="149"/>
      <c r="C192" s="151" t="s">
        <v>339</v>
      </c>
      <c r="D192" s="152"/>
      <c r="E192" s="52">
        <f>'Pay App 19'!E192</f>
        <v>0</v>
      </c>
      <c r="F192" s="45"/>
      <c r="G192" s="65">
        <f>'Pay App 19'!G192+F192</f>
        <v>0</v>
      </c>
      <c r="H192" s="188">
        <f>'Pay App 19'!K192</f>
        <v>0</v>
      </c>
      <c r="I192" s="189"/>
      <c r="J192" s="55"/>
      <c r="K192" s="33">
        <f t="shared" si="4"/>
        <v>0</v>
      </c>
      <c r="L192" s="68">
        <f t="shared" si="7"/>
        <v>0</v>
      </c>
      <c r="M192" s="66">
        <f t="shared" si="5"/>
        <v>0</v>
      </c>
      <c r="N192" s="32">
        <f t="shared" si="6"/>
        <v>0</v>
      </c>
      <c r="O192" s="52">
        <f>'Pay App 19'!O192+'Pay App 19'!P192</f>
        <v>0</v>
      </c>
      <c r="P192" s="45"/>
      <c r="Q192" s="66">
        <f>'Pay App 19'!Q192+N192+P192</f>
        <v>0</v>
      </c>
    </row>
    <row r="193" spans="1:17" ht="21" customHeight="1" x14ac:dyDescent="0.2">
      <c r="A193" s="141" t="s">
        <v>340</v>
      </c>
      <c r="B193" s="141"/>
      <c r="C193" s="141" t="s">
        <v>341</v>
      </c>
      <c r="D193" s="142"/>
      <c r="E193" s="52">
        <f>'Pay App 19'!E193</f>
        <v>0</v>
      </c>
      <c r="F193" s="45"/>
      <c r="G193" s="65">
        <f>'Pay App 19'!G193+F193</f>
        <v>0</v>
      </c>
      <c r="H193" s="188">
        <f>'Pay App 19'!K193</f>
        <v>0</v>
      </c>
      <c r="I193" s="189"/>
      <c r="J193" s="55"/>
      <c r="K193" s="33">
        <f t="shared" si="4"/>
        <v>0</v>
      </c>
      <c r="L193" s="68">
        <f t="shared" si="7"/>
        <v>0</v>
      </c>
      <c r="M193" s="66">
        <f t="shared" si="5"/>
        <v>0</v>
      </c>
      <c r="N193" s="32">
        <f t="shared" si="6"/>
        <v>0</v>
      </c>
      <c r="O193" s="52">
        <f>'Pay App 19'!O193+'Pay App 19'!P193</f>
        <v>0</v>
      </c>
      <c r="P193" s="45"/>
      <c r="Q193" s="66">
        <f>'Pay App 19'!Q193+N193+P193</f>
        <v>0</v>
      </c>
    </row>
    <row r="194" spans="1:17" ht="21" customHeight="1" x14ac:dyDescent="0.2">
      <c r="A194" s="149" t="s">
        <v>342</v>
      </c>
      <c r="B194" s="149"/>
      <c r="C194" s="149" t="s">
        <v>343</v>
      </c>
      <c r="D194" s="150"/>
      <c r="E194" s="52">
        <f>'Pay App 19'!E194</f>
        <v>0</v>
      </c>
      <c r="F194" s="45"/>
      <c r="G194" s="65">
        <f>'Pay App 19'!G194+F194</f>
        <v>0</v>
      </c>
      <c r="H194" s="188">
        <f>'Pay App 19'!K194</f>
        <v>0</v>
      </c>
      <c r="I194" s="189"/>
      <c r="J194" s="55"/>
      <c r="K194" s="33">
        <f t="shared" si="4"/>
        <v>0</v>
      </c>
      <c r="L194" s="68">
        <f t="shared" si="7"/>
        <v>0</v>
      </c>
      <c r="M194" s="66">
        <f t="shared" si="5"/>
        <v>0</v>
      </c>
      <c r="N194" s="32">
        <f t="shared" si="6"/>
        <v>0</v>
      </c>
      <c r="O194" s="52">
        <f>'Pay App 19'!O194+'Pay App 19'!P194</f>
        <v>0</v>
      </c>
      <c r="P194" s="45"/>
      <c r="Q194" s="66">
        <f>'Pay App 19'!Q194+N194+P194</f>
        <v>0</v>
      </c>
    </row>
    <row r="195" spans="1:17" ht="21" customHeight="1" x14ac:dyDescent="0.2">
      <c r="A195" s="149" t="s">
        <v>344</v>
      </c>
      <c r="B195" s="149"/>
      <c r="C195" s="151" t="s">
        <v>345</v>
      </c>
      <c r="D195" s="152"/>
      <c r="E195" s="52">
        <f>'Pay App 19'!E195</f>
        <v>0</v>
      </c>
      <c r="F195" s="45"/>
      <c r="G195" s="65">
        <f>'Pay App 19'!G195+F195</f>
        <v>0</v>
      </c>
      <c r="H195" s="188">
        <f>'Pay App 19'!K195</f>
        <v>0</v>
      </c>
      <c r="I195" s="189"/>
      <c r="J195" s="55"/>
      <c r="K195" s="33">
        <f t="shared" si="4"/>
        <v>0</v>
      </c>
      <c r="L195" s="68">
        <f t="shared" si="7"/>
        <v>0</v>
      </c>
      <c r="M195" s="66">
        <f t="shared" si="5"/>
        <v>0</v>
      </c>
      <c r="N195" s="32">
        <f t="shared" si="6"/>
        <v>0</v>
      </c>
      <c r="O195" s="52">
        <f>'Pay App 19'!O195+'Pay App 19'!P195</f>
        <v>0</v>
      </c>
      <c r="P195" s="45"/>
      <c r="Q195" s="66">
        <f>'Pay App 19'!Q195+N195+P195</f>
        <v>0</v>
      </c>
    </row>
    <row r="196" spans="1:17" ht="21" customHeight="1" x14ac:dyDescent="0.2">
      <c r="A196" s="149" t="s">
        <v>346</v>
      </c>
      <c r="B196" s="149"/>
      <c r="C196" s="149" t="s">
        <v>347</v>
      </c>
      <c r="D196" s="150"/>
      <c r="E196" s="52">
        <f>'Pay App 19'!E196</f>
        <v>0</v>
      </c>
      <c r="F196" s="45"/>
      <c r="G196" s="65">
        <f>'Pay App 19'!G196+F196</f>
        <v>0</v>
      </c>
      <c r="H196" s="188">
        <f>'Pay App 19'!K196</f>
        <v>0</v>
      </c>
      <c r="I196" s="189"/>
      <c r="J196" s="55"/>
      <c r="K196" s="33">
        <f t="shared" si="4"/>
        <v>0</v>
      </c>
      <c r="L196" s="68">
        <f t="shared" si="7"/>
        <v>0</v>
      </c>
      <c r="M196" s="66">
        <f t="shared" si="5"/>
        <v>0</v>
      </c>
      <c r="N196" s="32">
        <f t="shared" si="6"/>
        <v>0</v>
      </c>
      <c r="O196" s="52">
        <f>'Pay App 19'!O196+'Pay App 19'!P196</f>
        <v>0</v>
      </c>
      <c r="P196" s="45"/>
      <c r="Q196" s="66">
        <f>'Pay App 19'!Q196+N196+P196</f>
        <v>0</v>
      </c>
    </row>
    <row r="197" spans="1:17" ht="21" customHeight="1" x14ac:dyDescent="0.2">
      <c r="A197" s="149" t="s">
        <v>348</v>
      </c>
      <c r="B197" s="149"/>
      <c r="C197" s="149" t="s">
        <v>349</v>
      </c>
      <c r="D197" s="150"/>
      <c r="E197" s="52">
        <f>'Pay App 19'!E197</f>
        <v>0</v>
      </c>
      <c r="F197" s="45"/>
      <c r="G197" s="65">
        <f>'Pay App 19'!G197+F197</f>
        <v>0</v>
      </c>
      <c r="H197" s="188">
        <f>'Pay App 19'!K197</f>
        <v>0</v>
      </c>
      <c r="I197" s="189"/>
      <c r="J197" s="55"/>
      <c r="K197" s="33">
        <f t="shared" si="4"/>
        <v>0</v>
      </c>
      <c r="L197" s="68">
        <f t="shared" si="7"/>
        <v>0</v>
      </c>
      <c r="M197" s="66">
        <f t="shared" si="5"/>
        <v>0</v>
      </c>
      <c r="N197" s="32">
        <f t="shared" si="6"/>
        <v>0</v>
      </c>
      <c r="O197" s="52">
        <f>'Pay App 19'!O197+'Pay App 19'!P197</f>
        <v>0</v>
      </c>
      <c r="P197" s="45"/>
      <c r="Q197" s="66">
        <f>'Pay App 19'!Q197+N197+P197</f>
        <v>0</v>
      </c>
    </row>
    <row r="198" spans="1:17" ht="21" customHeight="1" x14ac:dyDescent="0.2">
      <c r="A198" s="149" t="s">
        <v>350</v>
      </c>
      <c r="B198" s="149"/>
      <c r="C198" s="151" t="s">
        <v>305</v>
      </c>
      <c r="D198" s="152"/>
      <c r="E198" s="52">
        <f>'Pay App 19'!E198</f>
        <v>0</v>
      </c>
      <c r="F198" s="45"/>
      <c r="G198" s="65">
        <f>'Pay App 19'!G198+F198</f>
        <v>0</v>
      </c>
      <c r="H198" s="188">
        <f>'Pay App 19'!K198</f>
        <v>0</v>
      </c>
      <c r="I198" s="189"/>
      <c r="J198" s="55"/>
      <c r="K198" s="33">
        <f t="shared" si="4"/>
        <v>0</v>
      </c>
      <c r="L198" s="68">
        <f t="shared" si="7"/>
        <v>0</v>
      </c>
      <c r="M198" s="66">
        <f t="shared" si="5"/>
        <v>0</v>
      </c>
      <c r="N198" s="32">
        <f t="shared" si="6"/>
        <v>0</v>
      </c>
      <c r="O198" s="52">
        <f>'Pay App 19'!O198+'Pay App 19'!P198</f>
        <v>0</v>
      </c>
      <c r="P198" s="45"/>
      <c r="Q198" s="66">
        <f>'Pay App 19'!Q198+N198+P198</f>
        <v>0</v>
      </c>
    </row>
    <row r="199" spans="1:17" ht="21" customHeight="1" x14ac:dyDescent="0.2">
      <c r="A199" s="141" t="s">
        <v>351</v>
      </c>
      <c r="B199" s="141"/>
      <c r="C199" s="141" t="s">
        <v>352</v>
      </c>
      <c r="D199" s="142"/>
      <c r="E199" s="52">
        <f>'Pay App 19'!E199</f>
        <v>0</v>
      </c>
      <c r="F199" s="45"/>
      <c r="G199" s="65">
        <f>'Pay App 19'!G199+F199</f>
        <v>0</v>
      </c>
      <c r="H199" s="188">
        <f>'Pay App 19'!K199</f>
        <v>0</v>
      </c>
      <c r="I199" s="189"/>
      <c r="J199" s="55"/>
      <c r="K199" s="33">
        <f t="shared" si="4"/>
        <v>0</v>
      </c>
      <c r="L199" s="68">
        <f t="shared" si="7"/>
        <v>0</v>
      </c>
      <c r="M199" s="66">
        <f t="shared" si="5"/>
        <v>0</v>
      </c>
      <c r="N199" s="32">
        <f t="shared" si="6"/>
        <v>0</v>
      </c>
      <c r="O199" s="52">
        <f>'Pay App 19'!O199+'Pay App 19'!P199</f>
        <v>0</v>
      </c>
      <c r="P199" s="45"/>
      <c r="Q199" s="66">
        <f>'Pay App 19'!Q199+N199+P199</f>
        <v>0</v>
      </c>
    </row>
    <row r="200" spans="1:17" ht="21" customHeight="1" x14ac:dyDescent="0.2">
      <c r="A200" s="149" t="s">
        <v>353</v>
      </c>
      <c r="B200" s="149"/>
      <c r="C200" s="149" t="s">
        <v>354</v>
      </c>
      <c r="D200" s="150"/>
      <c r="E200" s="52">
        <f>'Pay App 19'!E200</f>
        <v>0</v>
      </c>
      <c r="F200" s="45"/>
      <c r="G200" s="65">
        <f>'Pay App 19'!G200+F200</f>
        <v>0</v>
      </c>
      <c r="H200" s="188">
        <f>'Pay App 19'!K200</f>
        <v>0</v>
      </c>
      <c r="I200" s="189"/>
      <c r="J200" s="55"/>
      <c r="K200" s="33">
        <f t="shared" si="4"/>
        <v>0</v>
      </c>
      <c r="L200" s="68">
        <f t="shared" si="7"/>
        <v>0</v>
      </c>
      <c r="M200" s="66">
        <f t="shared" si="5"/>
        <v>0</v>
      </c>
      <c r="N200" s="32">
        <f t="shared" si="6"/>
        <v>0</v>
      </c>
      <c r="O200" s="52">
        <f>'Pay App 19'!O200+'Pay App 19'!P200</f>
        <v>0</v>
      </c>
      <c r="P200" s="45"/>
      <c r="Q200" s="66">
        <f>'Pay App 19'!Q200+N200+P200</f>
        <v>0</v>
      </c>
    </row>
    <row r="201" spans="1:17" ht="21" customHeight="1" x14ac:dyDescent="0.2">
      <c r="A201" s="149" t="s">
        <v>355</v>
      </c>
      <c r="B201" s="149"/>
      <c r="C201" s="149" t="s">
        <v>356</v>
      </c>
      <c r="D201" s="150"/>
      <c r="E201" s="52">
        <f>'Pay App 19'!E201</f>
        <v>0</v>
      </c>
      <c r="F201" s="45"/>
      <c r="G201" s="65">
        <f>'Pay App 19'!G201+F201</f>
        <v>0</v>
      </c>
      <c r="H201" s="188">
        <f>'Pay App 19'!K201</f>
        <v>0</v>
      </c>
      <c r="I201" s="189"/>
      <c r="J201" s="55"/>
      <c r="K201" s="33">
        <f t="shared" si="4"/>
        <v>0</v>
      </c>
      <c r="L201" s="68">
        <f t="shared" si="7"/>
        <v>0</v>
      </c>
      <c r="M201" s="66">
        <f t="shared" si="5"/>
        <v>0</v>
      </c>
      <c r="N201" s="32">
        <f t="shared" si="6"/>
        <v>0</v>
      </c>
      <c r="O201" s="52">
        <f>'Pay App 19'!O201+'Pay App 19'!P201</f>
        <v>0</v>
      </c>
      <c r="P201" s="45"/>
      <c r="Q201" s="66">
        <f>'Pay App 19'!Q201+N201+P201</f>
        <v>0</v>
      </c>
    </row>
    <row r="202" spans="1:17" ht="21" customHeight="1" x14ac:dyDescent="0.2">
      <c r="A202" s="149" t="s">
        <v>357</v>
      </c>
      <c r="B202" s="149"/>
      <c r="C202" s="151" t="s">
        <v>358</v>
      </c>
      <c r="D202" s="152"/>
      <c r="E202" s="52">
        <f>'Pay App 19'!E202</f>
        <v>0</v>
      </c>
      <c r="F202" s="45"/>
      <c r="G202" s="65">
        <f>'Pay App 19'!G202+F202</f>
        <v>0</v>
      </c>
      <c r="H202" s="188">
        <f>'Pay App 19'!K202</f>
        <v>0</v>
      </c>
      <c r="I202" s="189"/>
      <c r="J202" s="55"/>
      <c r="K202" s="33">
        <f t="shared" si="4"/>
        <v>0</v>
      </c>
      <c r="L202" s="68">
        <f t="shared" si="7"/>
        <v>0</v>
      </c>
      <c r="M202" s="66">
        <f t="shared" si="5"/>
        <v>0</v>
      </c>
      <c r="N202" s="32">
        <f t="shared" si="6"/>
        <v>0</v>
      </c>
      <c r="O202" s="52">
        <f>'Pay App 19'!O202+'Pay App 19'!P202</f>
        <v>0</v>
      </c>
      <c r="P202" s="45"/>
      <c r="Q202" s="66">
        <f>'Pay App 19'!Q202+N202+P202</f>
        <v>0</v>
      </c>
    </row>
    <row r="203" spans="1:17" ht="21" customHeight="1" x14ac:dyDescent="0.2">
      <c r="A203" s="149" t="s">
        <v>359</v>
      </c>
      <c r="B203" s="149"/>
      <c r="C203" s="151" t="s">
        <v>360</v>
      </c>
      <c r="D203" s="152"/>
      <c r="E203" s="52">
        <f>'Pay App 19'!E203</f>
        <v>0</v>
      </c>
      <c r="F203" s="45"/>
      <c r="G203" s="65">
        <f>'Pay App 19'!G203+F203</f>
        <v>0</v>
      </c>
      <c r="H203" s="188">
        <f>'Pay App 19'!K203</f>
        <v>0</v>
      </c>
      <c r="I203" s="189"/>
      <c r="J203" s="55"/>
      <c r="K203" s="33">
        <f t="shared" si="4"/>
        <v>0</v>
      </c>
      <c r="L203" s="68">
        <f t="shared" si="7"/>
        <v>0</v>
      </c>
      <c r="M203" s="66">
        <f t="shared" si="5"/>
        <v>0</v>
      </c>
      <c r="N203" s="32">
        <f t="shared" si="6"/>
        <v>0</v>
      </c>
      <c r="O203" s="52">
        <f>'Pay App 19'!O203+'Pay App 19'!P203</f>
        <v>0</v>
      </c>
      <c r="P203" s="45"/>
      <c r="Q203" s="66">
        <f>'Pay App 19'!Q203+N203+P203</f>
        <v>0</v>
      </c>
    </row>
    <row r="204" spans="1:17" ht="21" customHeight="1" x14ac:dyDescent="0.2">
      <c r="A204" s="149" t="s">
        <v>361</v>
      </c>
      <c r="B204" s="149"/>
      <c r="C204" s="149" t="s">
        <v>362</v>
      </c>
      <c r="D204" s="150"/>
      <c r="E204" s="52">
        <f>'Pay App 19'!E204</f>
        <v>0</v>
      </c>
      <c r="F204" s="45"/>
      <c r="G204" s="65">
        <f>'Pay App 19'!G204+F204</f>
        <v>0</v>
      </c>
      <c r="H204" s="188">
        <f>'Pay App 19'!K204</f>
        <v>0</v>
      </c>
      <c r="I204" s="189"/>
      <c r="J204" s="55"/>
      <c r="K204" s="33">
        <f t="shared" si="4"/>
        <v>0</v>
      </c>
      <c r="L204" s="68">
        <f t="shared" si="7"/>
        <v>0</v>
      </c>
      <c r="M204" s="66">
        <f t="shared" si="5"/>
        <v>0</v>
      </c>
      <c r="N204" s="32">
        <f t="shared" si="6"/>
        <v>0</v>
      </c>
      <c r="O204" s="52">
        <f>'Pay App 19'!O204+'Pay App 19'!P204</f>
        <v>0</v>
      </c>
      <c r="P204" s="45"/>
      <c r="Q204" s="66">
        <f>'Pay App 19'!Q204+N204+P204</f>
        <v>0</v>
      </c>
    </row>
    <row r="205" spans="1:17" ht="21" customHeight="1" x14ac:dyDescent="0.2">
      <c r="A205" s="149" t="s">
        <v>363</v>
      </c>
      <c r="B205" s="149"/>
      <c r="C205" s="151" t="s">
        <v>364</v>
      </c>
      <c r="D205" s="152"/>
      <c r="E205" s="52">
        <f>'Pay App 19'!E205</f>
        <v>0</v>
      </c>
      <c r="F205" s="45"/>
      <c r="G205" s="65">
        <f>'Pay App 19'!G205+F205</f>
        <v>0</v>
      </c>
      <c r="H205" s="188">
        <f>'Pay App 19'!K205</f>
        <v>0</v>
      </c>
      <c r="I205" s="189"/>
      <c r="J205" s="55"/>
      <c r="K205" s="33">
        <f t="shared" si="4"/>
        <v>0</v>
      </c>
      <c r="L205" s="68">
        <f t="shared" si="7"/>
        <v>0</v>
      </c>
      <c r="M205" s="66">
        <f t="shared" si="5"/>
        <v>0</v>
      </c>
      <c r="N205" s="32">
        <f t="shared" si="6"/>
        <v>0</v>
      </c>
      <c r="O205" s="52">
        <f>'Pay App 19'!O205+'Pay App 19'!P205</f>
        <v>0</v>
      </c>
      <c r="P205" s="45"/>
      <c r="Q205" s="66">
        <f>'Pay App 19'!Q205+N205+P205</f>
        <v>0</v>
      </c>
    </row>
    <row r="206" spans="1:17" ht="21" customHeight="1" x14ac:dyDescent="0.2">
      <c r="A206" s="141" t="s">
        <v>365</v>
      </c>
      <c r="B206" s="141"/>
      <c r="C206" s="141" t="s">
        <v>366</v>
      </c>
      <c r="D206" s="142"/>
      <c r="E206" s="52">
        <f>'Pay App 19'!E206</f>
        <v>0</v>
      </c>
      <c r="F206" s="45"/>
      <c r="G206" s="65">
        <f>'Pay App 19'!G206+F206</f>
        <v>0</v>
      </c>
      <c r="H206" s="188">
        <f>'Pay App 19'!K206</f>
        <v>0</v>
      </c>
      <c r="I206" s="189"/>
      <c r="J206" s="55"/>
      <c r="K206" s="33">
        <f t="shared" si="4"/>
        <v>0</v>
      </c>
      <c r="L206" s="68">
        <f t="shared" si="7"/>
        <v>0</v>
      </c>
      <c r="M206" s="66">
        <f t="shared" si="5"/>
        <v>0</v>
      </c>
      <c r="N206" s="32">
        <f t="shared" si="6"/>
        <v>0</v>
      </c>
      <c r="O206" s="52">
        <f>'Pay App 19'!O206+'Pay App 19'!P206</f>
        <v>0</v>
      </c>
      <c r="P206" s="45"/>
      <c r="Q206" s="66">
        <f>'Pay App 19'!Q206+N206+P206</f>
        <v>0</v>
      </c>
    </row>
    <row r="207" spans="1:17" ht="21" customHeight="1" x14ac:dyDescent="0.2">
      <c r="A207" s="149" t="s">
        <v>367</v>
      </c>
      <c r="B207" s="149"/>
      <c r="C207" s="149" t="s">
        <v>368</v>
      </c>
      <c r="D207" s="150"/>
      <c r="E207" s="52">
        <f>'Pay App 19'!E207</f>
        <v>0</v>
      </c>
      <c r="F207" s="45"/>
      <c r="G207" s="65">
        <f>'Pay App 19'!G207+F207</f>
        <v>0</v>
      </c>
      <c r="H207" s="188">
        <f>'Pay App 19'!K207</f>
        <v>0</v>
      </c>
      <c r="I207" s="189"/>
      <c r="J207" s="55"/>
      <c r="K207" s="33">
        <f t="shared" si="4"/>
        <v>0</v>
      </c>
      <c r="L207" s="68">
        <f t="shared" si="7"/>
        <v>0</v>
      </c>
      <c r="M207" s="66">
        <f t="shared" si="5"/>
        <v>0</v>
      </c>
      <c r="N207" s="32">
        <f t="shared" si="6"/>
        <v>0</v>
      </c>
      <c r="O207" s="52">
        <f>'Pay App 19'!O207+'Pay App 19'!P207</f>
        <v>0</v>
      </c>
      <c r="P207" s="45"/>
      <c r="Q207" s="66">
        <f>'Pay App 19'!Q207+N207+P207</f>
        <v>0</v>
      </c>
    </row>
    <row r="208" spans="1:17" ht="21" customHeight="1" x14ac:dyDescent="0.2">
      <c r="A208" s="141" t="s">
        <v>369</v>
      </c>
      <c r="B208" s="141"/>
      <c r="C208" s="141" t="s">
        <v>370</v>
      </c>
      <c r="D208" s="142"/>
      <c r="E208" s="52">
        <f>'Pay App 19'!E208</f>
        <v>0</v>
      </c>
      <c r="F208" s="45"/>
      <c r="G208" s="65">
        <f>'Pay App 19'!G208+F208</f>
        <v>0</v>
      </c>
      <c r="H208" s="188">
        <f>'Pay App 19'!K208</f>
        <v>0</v>
      </c>
      <c r="I208" s="189"/>
      <c r="J208" s="55"/>
      <c r="K208" s="33">
        <f t="shared" si="4"/>
        <v>0</v>
      </c>
      <c r="L208" s="68">
        <f t="shared" si="7"/>
        <v>0</v>
      </c>
      <c r="M208" s="66">
        <f t="shared" si="5"/>
        <v>0</v>
      </c>
      <c r="N208" s="32">
        <f t="shared" si="6"/>
        <v>0</v>
      </c>
      <c r="O208" s="52">
        <f>'Pay App 19'!O208+'Pay App 19'!P208</f>
        <v>0</v>
      </c>
      <c r="P208" s="45"/>
      <c r="Q208" s="66">
        <f>'Pay App 19'!Q208+N208+P208</f>
        <v>0</v>
      </c>
    </row>
    <row r="209" spans="1:17" ht="21" customHeight="1" x14ac:dyDescent="0.2">
      <c r="A209" s="149" t="s">
        <v>371</v>
      </c>
      <c r="B209" s="149"/>
      <c r="C209" s="149" t="s">
        <v>372</v>
      </c>
      <c r="D209" s="150"/>
      <c r="E209" s="52">
        <f>'Pay App 19'!E209</f>
        <v>0</v>
      </c>
      <c r="F209" s="45"/>
      <c r="G209" s="65">
        <f>'Pay App 19'!G209+F209</f>
        <v>0</v>
      </c>
      <c r="H209" s="188">
        <f>'Pay App 19'!K209</f>
        <v>0</v>
      </c>
      <c r="I209" s="189"/>
      <c r="J209" s="55"/>
      <c r="K209" s="33">
        <f t="shared" si="4"/>
        <v>0</v>
      </c>
      <c r="L209" s="68">
        <f t="shared" si="7"/>
        <v>0</v>
      </c>
      <c r="M209" s="66">
        <f t="shared" si="5"/>
        <v>0</v>
      </c>
      <c r="N209" s="32">
        <f t="shared" si="6"/>
        <v>0</v>
      </c>
      <c r="O209" s="52">
        <f>'Pay App 19'!O209+'Pay App 19'!P209</f>
        <v>0</v>
      </c>
      <c r="P209" s="45"/>
      <c r="Q209" s="66">
        <f>'Pay App 19'!Q209+N209+P209</f>
        <v>0</v>
      </c>
    </row>
    <row r="210" spans="1:17" ht="21" customHeight="1" x14ac:dyDescent="0.2">
      <c r="A210" s="149" t="s">
        <v>373</v>
      </c>
      <c r="B210" s="149"/>
      <c r="C210" s="151" t="s">
        <v>374</v>
      </c>
      <c r="D210" s="152"/>
      <c r="E210" s="52">
        <f>'Pay App 19'!E210</f>
        <v>0</v>
      </c>
      <c r="F210" s="45"/>
      <c r="G210" s="65">
        <f>'Pay App 19'!G210+F210</f>
        <v>0</v>
      </c>
      <c r="H210" s="188">
        <f>'Pay App 19'!K210</f>
        <v>0</v>
      </c>
      <c r="I210" s="189"/>
      <c r="J210" s="55"/>
      <c r="K210" s="33">
        <f t="shared" si="4"/>
        <v>0</v>
      </c>
      <c r="L210" s="68">
        <f t="shared" si="7"/>
        <v>0</v>
      </c>
      <c r="M210" s="66">
        <f t="shared" si="5"/>
        <v>0</v>
      </c>
      <c r="N210" s="32">
        <f t="shared" si="6"/>
        <v>0</v>
      </c>
      <c r="O210" s="52">
        <f>'Pay App 19'!O210+'Pay App 19'!P210</f>
        <v>0</v>
      </c>
      <c r="P210" s="45"/>
      <c r="Q210" s="66">
        <f>'Pay App 19'!Q210+N210+P210</f>
        <v>0</v>
      </c>
    </row>
    <row r="211" spans="1:17" ht="21" customHeight="1" x14ac:dyDescent="0.2">
      <c r="A211" s="149" t="s">
        <v>375</v>
      </c>
      <c r="B211" s="149"/>
      <c r="C211" s="149" t="s">
        <v>376</v>
      </c>
      <c r="D211" s="150"/>
      <c r="E211" s="52">
        <f>'Pay App 19'!E211</f>
        <v>0</v>
      </c>
      <c r="F211" s="45"/>
      <c r="G211" s="65">
        <f>'Pay App 19'!G211+F211</f>
        <v>0</v>
      </c>
      <c r="H211" s="188">
        <f>'Pay App 19'!K211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19'!O211+'Pay App 19'!P211</f>
        <v>0</v>
      </c>
      <c r="P211" s="45"/>
      <c r="Q211" s="66">
        <f>'Pay App 19'!Q211+N211+P211</f>
        <v>0</v>
      </c>
    </row>
    <row r="212" spans="1:17" ht="21" customHeight="1" x14ac:dyDescent="0.2">
      <c r="A212" s="149" t="s">
        <v>377</v>
      </c>
      <c r="B212" s="149"/>
      <c r="C212" s="151" t="s">
        <v>378</v>
      </c>
      <c r="D212" s="152"/>
      <c r="E212" s="52">
        <f>'Pay App 19'!E212</f>
        <v>0</v>
      </c>
      <c r="F212" s="45"/>
      <c r="G212" s="65">
        <f>'Pay App 19'!G212+F212</f>
        <v>0</v>
      </c>
      <c r="H212" s="188">
        <f>'Pay App 19'!K212</f>
        <v>0</v>
      </c>
      <c r="I212" s="189"/>
      <c r="J212" s="55"/>
      <c r="K212" s="33">
        <f t="shared" si="8"/>
        <v>0</v>
      </c>
      <c r="L212" s="68">
        <f t="shared" ref="L212:L241" si="11">IF(ISERROR(K212/G212),0,K212/G212)</f>
        <v>0</v>
      </c>
      <c r="M212" s="66">
        <f t="shared" si="9"/>
        <v>0</v>
      </c>
      <c r="N212" s="32">
        <f t="shared" si="10"/>
        <v>0</v>
      </c>
      <c r="O212" s="52">
        <f>'Pay App 19'!O212+'Pay App 19'!P212</f>
        <v>0</v>
      </c>
      <c r="P212" s="45"/>
      <c r="Q212" s="66">
        <f>'Pay App 19'!Q212+N212+P212</f>
        <v>0</v>
      </c>
    </row>
    <row r="213" spans="1:17" ht="21" customHeight="1" x14ac:dyDescent="0.2">
      <c r="A213" s="141" t="s">
        <v>379</v>
      </c>
      <c r="B213" s="141"/>
      <c r="C213" s="141" t="s">
        <v>380</v>
      </c>
      <c r="D213" s="142"/>
      <c r="E213" s="52">
        <f>'Pay App 19'!E213</f>
        <v>0</v>
      </c>
      <c r="F213" s="45"/>
      <c r="G213" s="65">
        <f>'Pay App 19'!G213+F213</f>
        <v>0</v>
      </c>
      <c r="H213" s="188">
        <f>'Pay App 19'!K213</f>
        <v>0</v>
      </c>
      <c r="I213" s="189"/>
      <c r="J213" s="55"/>
      <c r="K213" s="33">
        <f t="shared" si="8"/>
        <v>0</v>
      </c>
      <c r="L213" s="68">
        <f t="shared" si="11"/>
        <v>0</v>
      </c>
      <c r="M213" s="66">
        <f t="shared" si="9"/>
        <v>0</v>
      </c>
      <c r="N213" s="32">
        <f t="shared" si="10"/>
        <v>0</v>
      </c>
      <c r="O213" s="52">
        <f>'Pay App 19'!O213+'Pay App 19'!P213</f>
        <v>0</v>
      </c>
      <c r="P213" s="45"/>
      <c r="Q213" s="66">
        <f>'Pay App 19'!Q213+N213+P213</f>
        <v>0</v>
      </c>
    </row>
    <row r="214" spans="1:17" ht="21" customHeight="1" x14ac:dyDescent="0.2">
      <c r="A214" s="149" t="s">
        <v>381</v>
      </c>
      <c r="B214" s="149"/>
      <c r="C214" s="151" t="s">
        <v>382</v>
      </c>
      <c r="D214" s="152"/>
      <c r="E214" s="52">
        <f>'Pay App 19'!E214</f>
        <v>0</v>
      </c>
      <c r="F214" s="45"/>
      <c r="G214" s="65">
        <f>'Pay App 19'!G214+F214</f>
        <v>0</v>
      </c>
      <c r="H214" s="188">
        <f>'Pay App 19'!K214</f>
        <v>0</v>
      </c>
      <c r="I214" s="189"/>
      <c r="J214" s="55"/>
      <c r="K214" s="33">
        <f t="shared" si="8"/>
        <v>0</v>
      </c>
      <c r="L214" s="68">
        <f t="shared" si="11"/>
        <v>0</v>
      </c>
      <c r="M214" s="66">
        <f t="shared" si="9"/>
        <v>0</v>
      </c>
      <c r="N214" s="32">
        <f t="shared" si="10"/>
        <v>0</v>
      </c>
      <c r="O214" s="52">
        <f>'Pay App 19'!O214+'Pay App 19'!P214</f>
        <v>0</v>
      </c>
      <c r="P214" s="45"/>
      <c r="Q214" s="66">
        <f>'Pay App 19'!Q214+N214+P214</f>
        <v>0</v>
      </c>
    </row>
    <row r="215" spans="1:17" ht="21" customHeight="1" x14ac:dyDescent="0.2">
      <c r="A215" s="149" t="s">
        <v>383</v>
      </c>
      <c r="B215" s="149"/>
      <c r="C215" s="149" t="s">
        <v>384</v>
      </c>
      <c r="D215" s="150"/>
      <c r="E215" s="52">
        <f>'Pay App 19'!E215</f>
        <v>0</v>
      </c>
      <c r="F215" s="45"/>
      <c r="G215" s="65">
        <f>'Pay App 19'!G215+F215</f>
        <v>0</v>
      </c>
      <c r="H215" s="188">
        <f>'Pay App 19'!K215</f>
        <v>0</v>
      </c>
      <c r="I215" s="189"/>
      <c r="J215" s="55"/>
      <c r="K215" s="33">
        <f t="shared" si="8"/>
        <v>0</v>
      </c>
      <c r="L215" s="68">
        <f t="shared" si="11"/>
        <v>0</v>
      </c>
      <c r="M215" s="66">
        <f t="shared" si="9"/>
        <v>0</v>
      </c>
      <c r="N215" s="32">
        <f t="shared" si="10"/>
        <v>0</v>
      </c>
      <c r="O215" s="52">
        <f>'Pay App 19'!O215+'Pay App 19'!P215</f>
        <v>0</v>
      </c>
      <c r="P215" s="45"/>
      <c r="Q215" s="66">
        <f>'Pay App 19'!Q215+N215+P215</f>
        <v>0</v>
      </c>
    </row>
    <row r="216" spans="1:17" ht="21" customHeight="1" x14ac:dyDescent="0.2">
      <c r="A216" s="149" t="s">
        <v>385</v>
      </c>
      <c r="B216" s="149"/>
      <c r="C216" s="149" t="s">
        <v>386</v>
      </c>
      <c r="D216" s="150"/>
      <c r="E216" s="52">
        <f>'Pay App 19'!E216</f>
        <v>0</v>
      </c>
      <c r="F216" s="45"/>
      <c r="G216" s="65">
        <f>'Pay App 19'!G216+F216</f>
        <v>0</v>
      </c>
      <c r="H216" s="188">
        <f>'Pay App 19'!K216</f>
        <v>0</v>
      </c>
      <c r="I216" s="189"/>
      <c r="J216" s="55"/>
      <c r="K216" s="33">
        <f t="shared" si="8"/>
        <v>0</v>
      </c>
      <c r="L216" s="68">
        <f t="shared" si="11"/>
        <v>0</v>
      </c>
      <c r="M216" s="66">
        <f t="shared" si="9"/>
        <v>0</v>
      </c>
      <c r="N216" s="32">
        <f t="shared" si="10"/>
        <v>0</v>
      </c>
      <c r="O216" s="52">
        <f>'Pay App 19'!O216+'Pay App 19'!P216</f>
        <v>0</v>
      </c>
      <c r="P216" s="45"/>
      <c r="Q216" s="66">
        <f>'Pay App 19'!Q216+N216+P216</f>
        <v>0</v>
      </c>
    </row>
    <row r="217" spans="1:17" ht="21" customHeight="1" x14ac:dyDescent="0.2">
      <c r="A217" s="149" t="s">
        <v>387</v>
      </c>
      <c r="B217" s="149"/>
      <c r="C217" s="149" t="s">
        <v>388</v>
      </c>
      <c r="D217" s="150"/>
      <c r="E217" s="52">
        <f>'Pay App 19'!E217</f>
        <v>0</v>
      </c>
      <c r="F217" s="45"/>
      <c r="G217" s="65">
        <f>'Pay App 19'!G217+F217</f>
        <v>0</v>
      </c>
      <c r="H217" s="188">
        <f>'Pay App 19'!K217</f>
        <v>0</v>
      </c>
      <c r="I217" s="189"/>
      <c r="J217" s="55"/>
      <c r="K217" s="33">
        <f t="shared" si="8"/>
        <v>0</v>
      </c>
      <c r="L217" s="68">
        <f t="shared" si="11"/>
        <v>0</v>
      </c>
      <c r="M217" s="66">
        <f>G217-K217</f>
        <v>0</v>
      </c>
      <c r="N217" s="32">
        <f t="shared" si="10"/>
        <v>0</v>
      </c>
      <c r="O217" s="52">
        <f>'Pay App 19'!O217+'Pay App 19'!P217</f>
        <v>0</v>
      </c>
      <c r="P217" s="45"/>
      <c r="Q217" s="66">
        <f>'Pay App 19'!Q217+N217+P217</f>
        <v>0</v>
      </c>
    </row>
    <row r="218" spans="1:17" ht="21" customHeight="1" x14ac:dyDescent="0.2">
      <c r="A218" s="149" t="s">
        <v>389</v>
      </c>
      <c r="B218" s="149"/>
      <c r="C218" s="151" t="s">
        <v>390</v>
      </c>
      <c r="D218" s="152"/>
      <c r="E218" s="52">
        <f>'Pay App 19'!E218</f>
        <v>0</v>
      </c>
      <c r="F218" s="45"/>
      <c r="G218" s="65">
        <f>'Pay App 19'!G218+F218</f>
        <v>0</v>
      </c>
      <c r="H218" s="188">
        <f>'Pay App 19'!K218</f>
        <v>0</v>
      </c>
      <c r="I218" s="189"/>
      <c r="J218" s="55"/>
      <c r="K218" s="33">
        <f t="shared" si="8"/>
        <v>0</v>
      </c>
      <c r="L218" s="68">
        <f t="shared" si="11"/>
        <v>0</v>
      </c>
      <c r="M218" s="66">
        <f t="shared" si="9"/>
        <v>0</v>
      </c>
      <c r="N218" s="32">
        <f t="shared" si="10"/>
        <v>0</v>
      </c>
      <c r="O218" s="52">
        <f>'Pay App 19'!O218+'Pay App 19'!P218</f>
        <v>0</v>
      </c>
      <c r="P218" s="45"/>
      <c r="Q218" s="66">
        <f>'Pay App 19'!Q218+N218+P218</f>
        <v>0</v>
      </c>
    </row>
    <row r="219" spans="1:17" ht="21" customHeight="1" x14ac:dyDescent="0.2">
      <c r="A219" s="141" t="s">
        <v>391</v>
      </c>
      <c r="B219" s="141"/>
      <c r="C219" s="141" t="s">
        <v>392</v>
      </c>
      <c r="D219" s="142"/>
      <c r="E219" s="52">
        <f>'Pay App 19'!E219</f>
        <v>0</v>
      </c>
      <c r="F219" s="45"/>
      <c r="G219" s="65">
        <f>'Pay App 19'!G219+F219</f>
        <v>0</v>
      </c>
      <c r="H219" s="188">
        <f>'Pay App 19'!K219</f>
        <v>0</v>
      </c>
      <c r="I219" s="189"/>
      <c r="J219" s="55"/>
      <c r="K219" s="33">
        <f t="shared" si="8"/>
        <v>0</v>
      </c>
      <c r="L219" s="68">
        <f t="shared" si="11"/>
        <v>0</v>
      </c>
      <c r="M219" s="66">
        <f t="shared" si="9"/>
        <v>0</v>
      </c>
      <c r="N219" s="32">
        <f t="shared" si="10"/>
        <v>0</v>
      </c>
      <c r="O219" s="52">
        <f>'Pay App 19'!O219+'Pay App 19'!P219</f>
        <v>0</v>
      </c>
      <c r="P219" s="45"/>
      <c r="Q219" s="66">
        <f>'Pay App 19'!Q219+N219+P219</f>
        <v>0</v>
      </c>
    </row>
    <row r="220" spans="1:17" ht="21" customHeight="1" x14ac:dyDescent="0.2">
      <c r="A220" s="149" t="s">
        <v>393</v>
      </c>
      <c r="B220" s="149"/>
      <c r="C220" s="149" t="s">
        <v>394</v>
      </c>
      <c r="D220" s="150"/>
      <c r="E220" s="52">
        <f>'Pay App 19'!E220</f>
        <v>0</v>
      </c>
      <c r="F220" s="45"/>
      <c r="G220" s="65">
        <f>'Pay App 19'!G220+F220</f>
        <v>0</v>
      </c>
      <c r="H220" s="188">
        <f>'Pay App 19'!K220</f>
        <v>0</v>
      </c>
      <c r="I220" s="189"/>
      <c r="J220" s="55"/>
      <c r="K220" s="33">
        <f t="shared" si="8"/>
        <v>0</v>
      </c>
      <c r="L220" s="68">
        <f t="shared" si="11"/>
        <v>0</v>
      </c>
      <c r="M220" s="66">
        <f t="shared" si="9"/>
        <v>0</v>
      </c>
      <c r="N220" s="32">
        <f t="shared" si="10"/>
        <v>0</v>
      </c>
      <c r="O220" s="52">
        <f>'Pay App 19'!O220+'Pay App 19'!P220</f>
        <v>0</v>
      </c>
      <c r="P220" s="45"/>
      <c r="Q220" s="66">
        <f>'Pay App 19'!Q220+N220+P220</f>
        <v>0</v>
      </c>
    </row>
    <row r="221" spans="1:17" ht="21" customHeight="1" x14ac:dyDescent="0.2">
      <c r="A221" s="141" t="s">
        <v>395</v>
      </c>
      <c r="B221" s="141"/>
      <c r="C221" s="141" t="s">
        <v>396</v>
      </c>
      <c r="D221" s="142"/>
      <c r="E221" s="52">
        <f>'Pay App 19'!E221</f>
        <v>0</v>
      </c>
      <c r="F221" s="45"/>
      <c r="G221" s="65">
        <f>'Pay App 19'!G221+F221</f>
        <v>0</v>
      </c>
      <c r="H221" s="188">
        <f>'Pay App 19'!K221</f>
        <v>0</v>
      </c>
      <c r="I221" s="189"/>
      <c r="J221" s="55"/>
      <c r="K221" s="33">
        <f t="shared" si="8"/>
        <v>0</v>
      </c>
      <c r="L221" s="68">
        <f t="shared" si="11"/>
        <v>0</v>
      </c>
      <c r="M221" s="66">
        <f t="shared" si="9"/>
        <v>0</v>
      </c>
      <c r="N221" s="32">
        <f t="shared" si="10"/>
        <v>0</v>
      </c>
      <c r="O221" s="52">
        <f>'Pay App 19'!O221+'Pay App 19'!P221</f>
        <v>0</v>
      </c>
      <c r="P221" s="45"/>
      <c r="Q221" s="66">
        <f>'Pay App 19'!Q221+N221+P221</f>
        <v>0</v>
      </c>
    </row>
    <row r="222" spans="1:17" ht="21" customHeight="1" x14ac:dyDescent="0.2">
      <c r="A222" s="149" t="s">
        <v>397</v>
      </c>
      <c r="B222" s="149"/>
      <c r="C222" s="149" t="s">
        <v>398</v>
      </c>
      <c r="D222" s="150"/>
      <c r="E222" s="52">
        <f>'Pay App 19'!E222</f>
        <v>0</v>
      </c>
      <c r="F222" s="45"/>
      <c r="G222" s="65">
        <f>'Pay App 19'!G222+F222</f>
        <v>0</v>
      </c>
      <c r="H222" s="188">
        <f>'Pay App 19'!K222</f>
        <v>0</v>
      </c>
      <c r="I222" s="189"/>
      <c r="J222" s="55"/>
      <c r="K222" s="33">
        <f t="shared" si="8"/>
        <v>0</v>
      </c>
      <c r="L222" s="68">
        <f t="shared" si="11"/>
        <v>0</v>
      </c>
      <c r="M222" s="66">
        <f t="shared" si="9"/>
        <v>0</v>
      </c>
      <c r="N222" s="32">
        <f t="shared" si="10"/>
        <v>0</v>
      </c>
      <c r="O222" s="52">
        <f>'Pay App 19'!O222+'Pay App 19'!P222</f>
        <v>0</v>
      </c>
      <c r="P222" s="45"/>
      <c r="Q222" s="66">
        <f>'Pay App 19'!Q222+N222+P222</f>
        <v>0</v>
      </c>
    </row>
    <row r="223" spans="1:17" ht="21" customHeight="1" x14ac:dyDescent="0.2">
      <c r="A223" s="149" t="s">
        <v>399</v>
      </c>
      <c r="B223" s="149"/>
      <c r="C223" s="149" t="s">
        <v>400</v>
      </c>
      <c r="D223" s="150"/>
      <c r="E223" s="52">
        <f>'Pay App 19'!E223</f>
        <v>0</v>
      </c>
      <c r="F223" s="45"/>
      <c r="G223" s="65">
        <f>'Pay App 19'!G223+F223</f>
        <v>0</v>
      </c>
      <c r="H223" s="188">
        <f>'Pay App 19'!K223</f>
        <v>0</v>
      </c>
      <c r="I223" s="189"/>
      <c r="J223" s="55"/>
      <c r="K223" s="33">
        <f t="shared" si="8"/>
        <v>0</v>
      </c>
      <c r="L223" s="68">
        <f t="shared" si="11"/>
        <v>0</v>
      </c>
      <c r="M223" s="66">
        <f t="shared" si="9"/>
        <v>0</v>
      </c>
      <c r="N223" s="32">
        <f t="shared" si="10"/>
        <v>0</v>
      </c>
      <c r="O223" s="52">
        <f>'Pay App 19'!O223+'Pay App 19'!P223</f>
        <v>0</v>
      </c>
      <c r="P223" s="45"/>
      <c r="Q223" s="66">
        <f>'Pay App 19'!Q223+N223+P223</f>
        <v>0</v>
      </c>
    </row>
    <row r="224" spans="1:17" ht="21" customHeight="1" x14ac:dyDescent="0.2">
      <c r="A224" s="149" t="s">
        <v>401</v>
      </c>
      <c r="B224" s="149"/>
      <c r="C224" s="149" t="s">
        <v>402</v>
      </c>
      <c r="D224" s="150"/>
      <c r="E224" s="52">
        <f>'Pay App 19'!E224</f>
        <v>0</v>
      </c>
      <c r="F224" s="45"/>
      <c r="G224" s="65">
        <f>'Pay App 19'!G224+F224</f>
        <v>0</v>
      </c>
      <c r="H224" s="188">
        <f>'Pay App 19'!K224</f>
        <v>0</v>
      </c>
      <c r="I224" s="189"/>
      <c r="J224" s="55"/>
      <c r="K224" s="33">
        <f t="shared" si="8"/>
        <v>0</v>
      </c>
      <c r="L224" s="68">
        <f t="shared" si="11"/>
        <v>0</v>
      </c>
      <c r="M224" s="66">
        <f t="shared" si="9"/>
        <v>0</v>
      </c>
      <c r="N224" s="32">
        <f t="shared" si="10"/>
        <v>0</v>
      </c>
      <c r="O224" s="52">
        <f>'Pay App 19'!O224+'Pay App 19'!P224</f>
        <v>0</v>
      </c>
      <c r="P224" s="45"/>
      <c r="Q224" s="66">
        <f>'Pay App 19'!Q224+N224+P224</f>
        <v>0</v>
      </c>
    </row>
    <row r="225" spans="1:17" ht="21" customHeight="1" x14ac:dyDescent="0.2">
      <c r="A225" s="149" t="s">
        <v>403</v>
      </c>
      <c r="B225" s="149"/>
      <c r="C225" s="149" t="s">
        <v>404</v>
      </c>
      <c r="D225" s="150"/>
      <c r="E225" s="52">
        <f>'Pay App 19'!E225</f>
        <v>0</v>
      </c>
      <c r="F225" s="45"/>
      <c r="G225" s="65">
        <f>'Pay App 19'!G225+F225</f>
        <v>0</v>
      </c>
      <c r="H225" s="188">
        <f>'Pay App 19'!K225</f>
        <v>0</v>
      </c>
      <c r="I225" s="189"/>
      <c r="J225" s="55"/>
      <c r="K225" s="33">
        <f t="shared" si="8"/>
        <v>0</v>
      </c>
      <c r="L225" s="68">
        <f t="shared" si="11"/>
        <v>0</v>
      </c>
      <c r="M225" s="66">
        <f t="shared" si="9"/>
        <v>0</v>
      </c>
      <c r="N225" s="32">
        <f t="shared" si="10"/>
        <v>0</v>
      </c>
      <c r="O225" s="52">
        <f>'Pay App 19'!O225+'Pay App 19'!P225</f>
        <v>0</v>
      </c>
      <c r="P225" s="45"/>
      <c r="Q225" s="66">
        <f>'Pay App 19'!Q225+N225+P225</f>
        <v>0</v>
      </c>
    </row>
    <row r="226" spans="1:17" ht="21" customHeight="1" x14ac:dyDescent="0.2">
      <c r="A226" s="141" t="s">
        <v>405</v>
      </c>
      <c r="B226" s="141"/>
      <c r="C226" s="141" t="s">
        <v>406</v>
      </c>
      <c r="D226" s="142"/>
      <c r="E226" s="52">
        <f>'Pay App 19'!E226</f>
        <v>0</v>
      </c>
      <c r="F226" s="45"/>
      <c r="G226" s="65">
        <f>'Pay App 19'!G226+F226</f>
        <v>0</v>
      </c>
      <c r="H226" s="188">
        <f>'Pay App 19'!K226</f>
        <v>0</v>
      </c>
      <c r="I226" s="189"/>
      <c r="J226" s="55"/>
      <c r="K226" s="33">
        <f t="shared" si="8"/>
        <v>0</v>
      </c>
      <c r="L226" s="68">
        <f t="shared" si="11"/>
        <v>0</v>
      </c>
      <c r="M226" s="66">
        <f t="shared" si="9"/>
        <v>0</v>
      </c>
      <c r="N226" s="32">
        <f t="shared" si="10"/>
        <v>0</v>
      </c>
      <c r="O226" s="52">
        <f>'Pay App 19'!O226+'Pay App 19'!P226</f>
        <v>0</v>
      </c>
      <c r="P226" s="45"/>
      <c r="Q226" s="66">
        <f>'Pay App 19'!Q226+N226+P226</f>
        <v>0</v>
      </c>
    </row>
    <row r="227" spans="1:17" ht="21" customHeight="1" x14ac:dyDescent="0.2">
      <c r="A227" s="149" t="s">
        <v>407</v>
      </c>
      <c r="B227" s="149"/>
      <c r="C227" s="149" t="s">
        <v>408</v>
      </c>
      <c r="D227" s="150"/>
      <c r="E227" s="52">
        <f>'Pay App 19'!E227</f>
        <v>0</v>
      </c>
      <c r="F227" s="45"/>
      <c r="G227" s="65">
        <f>'Pay App 19'!G227+F227</f>
        <v>0</v>
      </c>
      <c r="H227" s="188">
        <f>'Pay App 19'!K227</f>
        <v>0</v>
      </c>
      <c r="I227" s="189"/>
      <c r="J227" s="55"/>
      <c r="K227" s="33">
        <f t="shared" si="8"/>
        <v>0</v>
      </c>
      <c r="L227" s="68">
        <f t="shared" si="11"/>
        <v>0</v>
      </c>
      <c r="M227" s="66">
        <f t="shared" si="9"/>
        <v>0</v>
      </c>
      <c r="N227" s="32">
        <f t="shared" si="10"/>
        <v>0</v>
      </c>
      <c r="O227" s="52">
        <f>'Pay App 19'!O227+'Pay App 19'!P227</f>
        <v>0</v>
      </c>
      <c r="P227" s="45"/>
      <c r="Q227" s="66">
        <f>'Pay App 19'!Q227+N227+P227</f>
        <v>0</v>
      </c>
    </row>
    <row r="228" spans="1:17" ht="21" customHeight="1" x14ac:dyDescent="0.2">
      <c r="A228" s="149" t="s">
        <v>409</v>
      </c>
      <c r="B228" s="149"/>
      <c r="C228" s="149" t="s">
        <v>410</v>
      </c>
      <c r="D228" s="150"/>
      <c r="E228" s="52">
        <f>'Pay App 19'!E228</f>
        <v>0</v>
      </c>
      <c r="F228" s="45"/>
      <c r="G228" s="65">
        <f>'Pay App 19'!G228+F228</f>
        <v>0</v>
      </c>
      <c r="H228" s="188">
        <f>'Pay App 19'!K228</f>
        <v>0</v>
      </c>
      <c r="I228" s="189"/>
      <c r="J228" s="55"/>
      <c r="K228" s="33">
        <f t="shared" si="8"/>
        <v>0</v>
      </c>
      <c r="L228" s="68">
        <f t="shared" si="11"/>
        <v>0</v>
      </c>
      <c r="M228" s="66">
        <f t="shared" si="9"/>
        <v>0</v>
      </c>
      <c r="N228" s="32">
        <f t="shared" si="10"/>
        <v>0</v>
      </c>
      <c r="O228" s="52">
        <f>'Pay App 19'!O228+'Pay App 19'!P228</f>
        <v>0</v>
      </c>
      <c r="P228" s="45"/>
      <c r="Q228" s="66">
        <f>'Pay App 19'!Q228+N228+P228</f>
        <v>0</v>
      </c>
    </row>
    <row r="229" spans="1:17" ht="21" customHeight="1" x14ac:dyDescent="0.2">
      <c r="A229" s="149" t="s">
        <v>411</v>
      </c>
      <c r="B229" s="149"/>
      <c r="C229" s="149" t="s">
        <v>412</v>
      </c>
      <c r="D229" s="150"/>
      <c r="E229" s="52">
        <f>'Pay App 19'!E229</f>
        <v>0</v>
      </c>
      <c r="F229" s="45"/>
      <c r="G229" s="65">
        <f>'Pay App 19'!G229+F229</f>
        <v>0</v>
      </c>
      <c r="H229" s="188">
        <f>'Pay App 19'!K229</f>
        <v>0</v>
      </c>
      <c r="I229" s="189"/>
      <c r="J229" s="55"/>
      <c r="K229" s="33">
        <f t="shared" si="8"/>
        <v>0</v>
      </c>
      <c r="L229" s="68">
        <f t="shared" si="11"/>
        <v>0</v>
      </c>
      <c r="M229" s="66">
        <f t="shared" si="9"/>
        <v>0</v>
      </c>
      <c r="N229" s="32">
        <f t="shared" si="10"/>
        <v>0</v>
      </c>
      <c r="O229" s="52">
        <f>'Pay App 19'!O229+'Pay App 19'!P229</f>
        <v>0</v>
      </c>
      <c r="P229" s="45"/>
      <c r="Q229" s="66">
        <f>'Pay App 19'!Q229+N229+P229</f>
        <v>0</v>
      </c>
    </row>
    <row r="230" spans="1:17" ht="21" customHeight="1" x14ac:dyDescent="0.2">
      <c r="A230" s="149" t="s">
        <v>413</v>
      </c>
      <c r="B230" s="149"/>
      <c r="C230" s="149" t="s">
        <v>414</v>
      </c>
      <c r="D230" s="150"/>
      <c r="E230" s="52">
        <f>'Pay App 19'!E230</f>
        <v>0</v>
      </c>
      <c r="F230" s="45"/>
      <c r="G230" s="65">
        <f>'Pay App 19'!G230+F230</f>
        <v>0</v>
      </c>
      <c r="H230" s="188">
        <f>'Pay App 19'!K230</f>
        <v>0</v>
      </c>
      <c r="I230" s="189"/>
      <c r="J230" s="55"/>
      <c r="K230" s="33">
        <f t="shared" si="8"/>
        <v>0</v>
      </c>
      <c r="L230" s="68">
        <f t="shared" si="11"/>
        <v>0</v>
      </c>
      <c r="M230" s="66">
        <f t="shared" si="9"/>
        <v>0</v>
      </c>
      <c r="N230" s="32">
        <f t="shared" si="10"/>
        <v>0</v>
      </c>
      <c r="O230" s="52">
        <f>'Pay App 19'!O230+'Pay App 19'!P230</f>
        <v>0</v>
      </c>
      <c r="P230" s="45"/>
      <c r="Q230" s="66">
        <f>'Pay App 19'!Q230+N230+P230</f>
        <v>0</v>
      </c>
    </row>
    <row r="231" spans="1:17" ht="21" customHeight="1" x14ac:dyDescent="0.2">
      <c r="A231" s="149" t="s">
        <v>415</v>
      </c>
      <c r="B231" s="149"/>
      <c r="C231" s="149" t="s">
        <v>416</v>
      </c>
      <c r="D231" s="150"/>
      <c r="E231" s="52">
        <f>'Pay App 19'!E231</f>
        <v>0</v>
      </c>
      <c r="F231" s="45"/>
      <c r="G231" s="65">
        <f>'Pay App 19'!G231+F231</f>
        <v>0</v>
      </c>
      <c r="H231" s="188">
        <f>'Pay App 19'!K231</f>
        <v>0</v>
      </c>
      <c r="I231" s="189"/>
      <c r="J231" s="55"/>
      <c r="K231" s="33">
        <f t="shared" si="8"/>
        <v>0</v>
      </c>
      <c r="L231" s="68">
        <f t="shared" si="11"/>
        <v>0</v>
      </c>
      <c r="M231" s="66">
        <f t="shared" si="9"/>
        <v>0</v>
      </c>
      <c r="N231" s="32">
        <f t="shared" si="10"/>
        <v>0</v>
      </c>
      <c r="O231" s="52">
        <f>'Pay App 19'!O231+'Pay App 19'!P231</f>
        <v>0</v>
      </c>
      <c r="P231" s="45"/>
      <c r="Q231" s="66">
        <f>'Pay App 19'!Q231+N231+P231</f>
        <v>0</v>
      </c>
    </row>
    <row r="232" spans="1:17" ht="21" customHeight="1" x14ac:dyDescent="0.2">
      <c r="A232" s="141" t="s">
        <v>417</v>
      </c>
      <c r="B232" s="141"/>
      <c r="C232" s="141" t="s">
        <v>418</v>
      </c>
      <c r="D232" s="142"/>
      <c r="E232" s="52">
        <f>'Pay App 19'!E232</f>
        <v>0</v>
      </c>
      <c r="F232" s="45"/>
      <c r="G232" s="65">
        <f>'Pay App 19'!G232+F232</f>
        <v>0</v>
      </c>
      <c r="H232" s="188">
        <f>'Pay App 19'!K232</f>
        <v>0</v>
      </c>
      <c r="I232" s="189"/>
      <c r="J232" s="55"/>
      <c r="K232" s="33">
        <f t="shared" si="8"/>
        <v>0</v>
      </c>
      <c r="L232" s="68">
        <f t="shared" si="11"/>
        <v>0</v>
      </c>
      <c r="M232" s="66">
        <f t="shared" si="9"/>
        <v>0</v>
      </c>
      <c r="N232" s="32">
        <f t="shared" si="10"/>
        <v>0</v>
      </c>
      <c r="O232" s="52">
        <f>'Pay App 19'!O232+'Pay App 19'!P232</f>
        <v>0</v>
      </c>
      <c r="P232" s="45"/>
      <c r="Q232" s="66">
        <f>'Pay App 19'!Q232+N232+P232</f>
        <v>0</v>
      </c>
    </row>
    <row r="233" spans="1:17" ht="21" customHeight="1" x14ac:dyDescent="0.2">
      <c r="A233" s="149" t="s">
        <v>419</v>
      </c>
      <c r="B233" s="149"/>
      <c r="C233" s="149" t="s">
        <v>420</v>
      </c>
      <c r="D233" s="150"/>
      <c r="E233" s="52">
        <f>'Pay App 19'!E233</f>
        <v>0</v>
      </c>
      <c r="F233" s="45"/>
      <c r="G233" s="65">
        <f>'Pay App 19'!G233+F233</f>
        <v>0</v>
      </c>
      <c r="H233" s="188">
        <f>'Pay App 19'!K233</f>
        <v>0</v>
      </c>
      <c r="I233" s="189"/>
      <c r="J233" s="55"/>
      <c r="K233" s="33">
        <f t="shared" si="8"/>
        <v>0</v>
      </c>
      <c r="L233" s="68">
        <f t="shared" si="11"/>
        <v>0</v>
      </c>
      <c r="M233" s="66">
        <f t="shared" si="9"/>
        <v>0</v>
      </c>
      <c r="N233" s="32">
        <f t="shared" si="10"/>
        <v>0</v>
      </c>
      <c r="O233" s="52">
        <f>'Pay App 19'!O233+'Pay App 19'!P233</f>
        <v>0</v>
      </c>
      <c r="P233" s="45"/>
      <c r="Q233" s="66">
        <f>'Pay App 19'!Q233+N233+P233</f>
        <v>0</v>
      </c>
    </row>
    <row r="234" spans="1:17" ht="21" customHeight="1" x14ac:dyDescent="0.2">
      <c r="A234" s="149" t="s">
        <v>421</v>
      </c>
      <c r="B234" s="149"/>
      <c r="C234" s="149" t="s">
        <v>422</v>
      </c>
      <c r="D234" s="150"/>
      <c r="E234" s="52">
        <f>'Pay App 19'!E234</f>
        <v>0</v>
      </c>
      <c r="F234" s="45"/>
      <c r="G234" s="65">
        <f>'Pay App 19'!G234+F234</f>
        <v>0</v>
      </c>
      <c r="H234" s="188">
        <f>'Pay App 19'!K234</f>
        <v>0</v>
      </c>
      <c r="I234" s="189"/>
      <c r="J234" s="55"/>
      <c r="K234" s="33">
        <f t="shared" si="8"/>
        <v>0</v>
      </c>
      <c r="L234" s="68">
        <f t="shared" si="11"/>
        <v>0</v>
      </c>
      <c r="M234" s="66">
        <f t="shared" si="9"/>
        <v>0</v>
      </c>
      <c r="N234" s="32">
        <f t="shared" si="10"/>
        <v>0</v>
      </c>
      <c r="O234" s="52">
        <f>'Pay App 19'!O234+'Pay App 19'!P234</f>
        <v>0</v>
      </c>
      <c r="P234" s="45"/>
      <c r="Q234" s="66">
        <f>'Pay App 19'!Q234+N234+P234</f>
        <v>0</v>
      </c>
    </row>
    <row r="235" spans="1:17" ht="21" customHeight="1" x14ac:dyDescent="0.2">
      <c r="A235" s="149" t="s">
        <v>423</v>
      </c>
      <c r="B235" s="149"/>
      <c r="C235" s="149" t="s">
        <v>424</v>
      </c>
      <c r="D235" s="150"/>
      <c r="E235" s="52">
        <f>'Pay App 19'!E235</f>
        <v>0</v>
      </c>
      <c r="F235" s="45"/>
      <c r="G235" s="65">
        <f>'Pay App 19'!G235+F235</f>
        <v>0</v>
      </c>
      <c r="H235" s="188">
        <f>'Pay App 19'!K235</f>
        <v>0</v>
      </c>
      <c r="I235" s="189"/>
      <c r="J235" s="55"/>
      <c r="K235" s="33">
        <f t="shared" si="8"/>
        <v>0</v>
      </c>
      <c r="L235" s="68">
        <f t="shared" si="11"/>
        <v>0</v>
      </c>
      <c r="M235" s="66">
        <f t="shared" si="9"/>
        <v>0</v>
      </c>
      <c r="N235" s="32">
        <f t="shared" si="10"/>
        <v>0</v>
      </c>
      <c r="O235" s="52">
        <f>'Pay App 19'!O235+'Pay App 19'!P235</f>
        <v>0</v>
      </c>
      <c r="P235" s="45"/>
      <c r="Q235" s="66">
        <f>'Pay App 19'!Q235+N235+P235</f>
        <v>0</v>
      </c>
    </row>
    <row r="236" spans="1:17" ht="21" customHeight="1" x14ac:dyDescent="0.2">
      <c r="A236" s="149" t="s">
        <v>425</v>
      </c>
      <c r="B236" s="149"/>
      <c r="C236" s="149" t="s">
        <v>426</v>
      </c>
      <c r="D236" s="150"/>
      <c r="E236" s="52">
        <f>'Pay App 19'!E236</f>
        <v>0</v>
      </c>
      <c r="F236" s="45"/>
      <c r="G236" s="65">
        <f>'Pay App 19'!G236+F236</f>
        <v>0</v>
      </c>
      <c r="H236" s="188">
        <f>'Pay App 19'!K236</f>
        <v>0</v>
      </c>
      <c r="I236" s="189"/>
      <c r="J236" s="55"/>
      <c r="K236" s="33">
        <f t="shared" si="8"/>
        <v>0</v>
      </c>
      <c r="L236" s="68">
        <f t="shared" si="11"/>
        <v>0</v>
      </c>
      <c r="M236" s="66">
        <f t="shared" si="9"/>
        <v>0</v>
      </c>
      <c r="N236" s="32">
        <f t="shared" si="10"/>
        <v>0</v>
      </c>
      <c r="O236" s="52">
        <f>'Pay App 19'!O236+'Pay App 19'!P236</f>
        <v>0</v>
      </c>
      <c r="P236" s="45"/>
      <c r="Q236" s="66">
        <f>'Pay App 19'!Q236+N236+P236</f>
        <v>0</v>
      </c>
    </row>
    <row r="237" spans="1:17" ht="21" customHeight="1" x14ac:dyDescent="0.2">
      <c r="A237" s="149" t="s">
        <v>427</v>
      </c>
      <c r="B237" s="149"/>
      <c r="C237" s="149" t="s">
        <v>428</v>
      </c>
      <c r="D237" s="150"/>
      <c r="E237" s="52">
        <f>'Pay App 19'!E237</f>
        <v>0</v>
      </c>
      <c r="F237" s="45"/>
      <c r="G237" s="65">
        <f>'Pay App 19'!G237+F237</f>
        <v>0</v>
      </c>
      <c r="H237" s="188">
        <f>'Pay App 19'!K237</f>
        <v>0</v>
      </c>
      <c r="I237" s="189"/>
      <c r="J237" s="55"/>
      <c r="K237" s="33">
        <f t="shared" si="8"/>
        <v>0</v>
      </c>
      <c r="L237" s="68">
        <f t="shared" si="11"/>
        <v>0</v>
      </c>
      <c r="M237" s="66">
        <f t="shared" si="9"/>
        <v>0</v>
      </c>
      <c r="N237" s="32">
        <f t="shared" si="10"/>
        <v>0</v>
      </c>
      <c r="O237" s="52">
        <f>'Pay App 19'!O237+'Pay App 19'!P237</f>
        <v>0</v>
      </c>
      <c r="P237" s="45"/>
      <c r="Q237" s="66">
        <f>'Pay App 19'!Q237+N237+P237</f>
        <v>0</v>
      </c>
    </row>
    <row r="238" spans="1:17" ht="21" customHeight="1" x14ac:dyDescent="0.2">
      <c r="A238" s="149" t="s">
        <v>429</v>
      </c>
      <c r="B238" s="149"/>
      <c r="C238" s="149" t="s">
        <v>430</v>
      </c>
      <c r="D238" s="150"/>
      <c r="E238" s="52">
        <f>'Pay App 19'!E238</f>
        <v>0</v>
      </c>
      <c r="F238" s="45"/>
      <c r="G238" s="65">
        <f>'Pay App 19'!G238+F238</f>
        <v>0</v>
      </c>
      <c r="H238" s="188">
        <f>'Pay App 19'!K238</f>
        <v>0</v>
      </c>
      <c r="I238" s="189"/>
      <c r="J238" s="55"/>
      <c r="K238" s="33">
        <f t="shared" si="8"/>
        <v>0</v>
      </c>
      <c r="L238" s="68">
        <f t="shared" si="11"/>
        <v>0</v>
      </c>
      <c r="M238" s="66">
        <f t="shared" si="9"/>
        <v>0</v>
      </c>
      <c r="N238" s="32">
        <f t="shared" si="10"/>
        <v>0</v>
      </c>
      <c r="O238" s="52">
        <f>'Pay App 19'!O238+'Pay App 19'!P238</f>
        <v>0</v>
      </c>
      <c r="P238" s="45"/>
      <c r="Q238" s="66">
        <f>'Pay App 19'!Q238+N238+P238</f>
        <v>0</v>
      </c>
    </row>
    <row r="239" spans="1:17" ht="21" customHeight="1" x14ac:dyDescent="0.2">
      <c r="A239" s="149" t="s">
        <v>431</v>
      </c>
      <c r="B239" s="149"/>
      <c r="C239" s="149" t="s">
        <v>432</v>
      </c>
      <c r="D239" s="150"/>
      <c r="E239" s="52">
        <f>'Pay App 19'!E239</f>
        <v>0</v>
      </c>
      <c r="F239" s="45"/>
      <c r="G239" s="65">
        <f>'Pay App 19'!G239+F239</f>
        <v>0</v>
      </c>
      <c r="H239" s="188">
        <f>'Pay App 19'!K239</f>
        <v>0</v>
      </c>
      <c r="I239" s="189"/>
      <c r="J239" s="55"/>
      <c r="K239" s="33">
        <f t="shared" si="8"/>
        <v>0</v>
      </c>
      <c r="L239" s="68">
        <f t="shared" si="11"/>
        <v>0</v>
      </c>
      <c r="M239" s="66">
        <f t="shared" si="9"/>
        <v>0</v>
      </c>
      <c r="N239" s="32">
        <f t="shared" si="10"/>
        <v>0</v>
      </c>
      <c r="O239" s="52">
        <f>'Pay App 19'!O239+'Pay App 19'!P239</f>
        <v>0</v>
      </c>
      <c r="P239" s="45"/>
      <c r="Q239" s="66">
        <f>'Pay App 19'!Q239+N239+P239</f>
        <v>0</v>
      </c>
    </row>
    <row r="240" spans="1:17" ht="21" customHeight="1" x14ac:dyDescent="0.2">
      <c r="A240" s="141" t="s">
        <v>433</v>
      </c>
      <c r="B240" s="141"/>
      <c r="C240" s="141" t="s">
        <v>434</v>
      </c>
      <c r="D240" s="142"/>
      <c r="E240" s="52">
        <f>'Pay App 19'!E240</f>
        <v>0</v>
      </c>
      <c r="F240" s="45"/>
      <c r="G240" s="66">
        <f>'Pay App 19'!G240+F240</f>
        <v>0</v>
      </c>
      <c r="H240" s="188">
        <f>'Pay App 19'!K240</f>
        <v>0</v>
      </c>
      <c r="I240" s="189"/>
      <c r="J240" s="55"/>
      <c r="K240" s="33">
        <f>H240+J240</f>
        <v>0</v>
      </c>
      <c r="L240" s="69">
        <f t="shared" si="11"/>
        <v>0</v>
      </c>
      <c r="M240" s="66">
        <f>G240-K240</f>
        <v>0</v>
      </c>
      <c r="N240" s="32">
        <f t="shared" si="10"/>
        <v>0</v>
      </c>
      <c r="O240" s="52">
        <f>'Pay App 19'!O240+'Pay App 19'!P240</f>
        <v>0</v>
      </c>
      <c r="P240" s="45"/>
      <c r="Q240" s="66">
        <f>'Pay App 19'!Q240+N240+P240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9eR/3uEfXSGBYy/kD6C/woipkLeAksQ3MyvsyLOhuuPjPvH5F6f+uaENC2z3ZpBqB6/OE80bktaKNmSxpWWAVQ==" saltValue="TFVsOcmzH0HQ5O7/Cj7TeA==" spinCount="100000" sheet="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1500-000000000000}">
      <formula1>0</formula1>
    </dataValidation>
    <dataValidation allowBlank="1" showInputMessage="1" sqref="P81:P240" xr:uid="{00000000-0002-0000-15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2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21</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20'!F36+F241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20'!F51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20'!F55+'Pay App 20'!F57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20'!B62+N241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21.1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21</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20'!E81</f>
        <v>0</v>
      </c>
      <c r="F81" s="44"/>
      <c r="G81" s="64">
        <f>'Pay App 20'!G81+F81</f>
        <v>0</v>
      </c>
      <c r="H81" s="190">
        <f>'Pay App 20'!K81</f>
        <v>0</v>
      </c>
      <c r="I81" s="191"/>
      <c r="J81" s="54"/>
      <c r="K81" s="31">
        <f>H81+J81</f>
        <v>0</v>
      </c>
      <c r="L81" s="67">
        <f>IF(ISERROR(K81/G81),0,K81/G81)</f>
        <v>0</v>
      </c>
      <c r="M81" s="64">
        <f>G81-K81</f>
        <v>0</v>
      </c>
      <c r="N81" s="30">
        <f>IF(MOD(ROUND(ABS(J81*0.05)*10000,0),10)=5,ROUNDDOWN((J81*0.05),2),ROUND((J81*0.05),2))</f>
        <v>0</v>
      </c>
      <c r="O81" s="51">
        <f>'Pay App 20'!O81+'Pay App 20'!P81</f>
        <v>0</v>
      </c>
      <c r="P81" s="44"/>
      <c r="Q81" s="64">
        <f>'Pay App 20'!Q81+N81+P81</f>
        <v>0</v>
      </c>
    </row>
    <row r="82" spans="1:17" ht="21" customHeight="1" x14ac:dyDescent="0.2">
      <c r="A82" s="151" t="s">
        <v>118</v>
      </c>
      <c r="B82" s="151"/>
      <c r="C82" s="151" t="s">
        <v>119</v>
      </c>
      <c r="D82" s="152"/>
      <c r="E82" s="52">
        <f>'Pay App 20'!E82</f>
        <v>0</v>
      </c>
      <c r="F82" s="45"/>
      <c r="G82" s="65">
        <f>'Pay App 20'!G82+F82</f>
        <v>0</v>
      </c>
      <c r="H82" s="188">
        <f>'Pay App 20'!K82</f>
        <v>0</v>
      </c>
      <c r="I82" s="189"/>
      <c r="J82" s="55"/>
      <c r="K82" s="33">
        <f>H82+J82</f>
        <v>0</v>
      </c>
      <c r="L82" s="68">
        <f t="shared" ref="L82:L147" si="0">IF(ISERROR(K82/G82),0,K82/G82)</f>
        <v>0</v>
      </c>
      <c r="M82" s="66">
        <f>G82-K82</f>
        <v>0</v>
      </c>
      <c r="N82" s="32">
        <f>IF(MOD(ROUND(ABS(J82*0.05)*10000,0),10)=5,ROUNDDOWN((J82*0.05),2),ROUND((J82*0.05),2))</f>
        <v>0</v>
      </c>
      <c r="O82" s="52">
        <f>'Pay App 20'!O82+'Pay App 20'!P82</f>
        <v>0</v>
      </c>
      <c r="P82" s="45"/>
      <c r="Q82" s="66">
        <f>'Pay App 20'!Q82+N82+P82</f>
        <v>0</v>
      </c>
    </row>
    <row r="83" spans="1:17" ht="21" customHeight="1" x14ac:dyDescent="0.2">
      <c r="A83" s="151" t="s">
        <v>120</v>
      </c>
      <c r="B83" s="151"/>
      <c r="C83" s="83" t="s">
        <v>121</v>
      </c>
      <c r="D83" s="35"/>
      <c r="E83" s="52">
        <f>'Pay App 20'!E83</f>
        <v>0</v>
      </c>
      <c r="F83" s="45"/>
      <c r="G83" s="65">
        <f>'Pay App 20'!G83+F83</f>
        <v>0</v>
      </c>
      <c r="H83" s="188">
        <f>'Pay App 20'!K83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20'!O83+'Pay App 20'!P83</f>
        <v>0</v>
      </c>
      <c r="P83" s="45"/>
      <c r="Q83" s="66">
        <f>'Pay App 20'!Q83+N83+P83</f>
        <v>0</v>
      </c>
    </row>
    <row r="84" spans="1:17" ht="21" customHeight="1" x14ac:dyDescent="0.2">
      <c r="A84" s="151" t="s">
        <v>122</v>
      </c>
      <c r="B84" s="151"/>
      <c r="C84" s="151" t="s">
        <v>123</v>
      </c>
      <c r="D84" s="152"/>
      <c r="E84" s="52">
        <f>'Pay App 20'!E84</f>
        <v>0</v>
      </c>
      <c r="F84" s="45"/>
      <c r="G84" s="65">
        <f>'Pay App 20'!G84+F84</f>
        <v>0</v>
      </c>
      <c r="H84" s="188">
        <f>'Pay App 20'!K84</f>
        <v>0</v>
      </c>
      <c r="I84" s="189"/>
      <c r="J84" s="55"/>
      <c r="K84" s="33">
        <f t="shared" si="1"/>
        <v>0</v>
      </c>
      <c r="L84" s="68">
        <f t="shared" si="0"/>
        <v>0</v>
      </c>
      <c r="M84" s="66">
        <f t="shared" si="2"/>
        <v>0</v>
      </c>
      <c r="N84" s="32">
        <f t="shared" si="3"/>
        <v>0</v>
      </c>
      <c r="O84" s="52">
        <f>'Pay App 20'!O84+'Pay App 20'!P84</f>
        <v>0</v>
      </c>
      <c r="P84" s="45"/>
      <c r="Q84" s="66">
        <f>'Pay App 20'!Q84+N84+P84</f>
        <v>0</v>
      </c>
    </row>
    <row r="85" spans="1:17" ht="21" customHeight="1" x14ac:dyDescent="0.2">
      <c r="A85" s="151" t="s">
        <v>124</v>
      </c>
      <c r="B85" s="151"/>
      <c r="C85" s="151" t="s">
        <v>125</v>
      </c>
      <c r="D85" s="152"/>
      <c r="E85" s="52">
        <f>'Pay App 20'!E85</f>
        <v>0</v>
      </c>
      <c r="F85" s="45"/>
      <c r="G85" s="65">
        <f>'Pay App 20'!G85+F85</f>
        <v>0</v>
      </c>
      <c r="H85" s="188">
        <f>'Pay App 20'!K85</f>
        <v>0</v>
      </c>
      <c r="I85" s="189"/>
      <c r="J85" s="55"/>
      <c r="K85" s="33">
        <f t="shared" si="1"/>
        <v>0</v>
      </c>
      <c r="L85" s="68">
        <f t="shared" si="0"/>
        <v>0</v>
      </c>
      <c r="M85" s="66">
        <f t="shared" si="2"/>
        <v>0</v>
      </c>
      <c r="N85" s="32">
        <f t="shared" si="3"/>
        <v>0</v>
      </c>
      <c r="O85" s="52">
        <f>'Pay App 20'!O85+'Pay App 20'!P85</f>
        <v>0</v>
      </c>
      <c r="P85" s="45"/>
      <c r="Q85" s="66">
        <f>'Pay App 20'!Q85+N85+P85</f>
        <v>0</v>
      </c>
    </row>
    <row r="86" spans="1:17" ht="21" customHeight="1" x14ac:dyDescent="0.2">
      <c r="A86" s="151" t="s">
        <v>126</v>
      </c>
      <c r="B86" s="151"/>
      <c r="C86" s="151" t="s">
        <v>127</v>
      </c>
      <c r="D86" s="152"/>
      <c r="E86" s="52">
        <f>'Pay App 20'!E86</f>
        <v>0</v>
      </c>
      <c r="F86" s="45"/>
      <c r="G86" s="65">
        <f>'Pay App 20'!G86+F86</f>
        <v>0</v>
      </c>
      <c r="H86" s="188">
        <f>'Pay App 20'!K86</f>
        <v>0</v>
      </c>
      <c r="I86" s="189"/>
      <c r="J86" s="55"/>
      <c r="K86" s="33">
        <f t="shared" si="1"/>
        <v>0</v>
      </c>
      <c r="L86" s="68">
        <f t="shared" si="0"/>
        <v>0</v>
      </c>
      <c r="M86" s="66">
        <f t="shared" si="2"/>
        <v>0</v>
      </c>
      <c r="N86" s="32">
        <f t="shared" si="3"/>
        <v>0</v>
      </c>
      <c r="O86" s="52">
        <f>'Pay App 20'!O86+'Pay App 20'!P86</f>
        <v>0</v>
      </c>
      <c r="P86" s="45"/>
      <c r="Q86" s="66">
        <f>'Pay App 20'!Q86+N86+P86</f>
        <v>0</v>
      </c>
    </row>
    <row r="87" spans="1:17" ht="21" customHeight="1" x14ac:dyDescent="0.2">
      <c r="A87" s="151" t="s">
        <v>128</v>
      </c>
      <c r="B87" s="151"/>
      <c r="C87" s="151" t="s">
        <v>129</v>
      </c>
      <c r="D87" s="152"/>
      <c r="E87" s="52">
        <f>'Pay App 20'!E87</f>
        <v>0</v>
      </c>
      <c r="F87" s="45"/>
      <c r="G87" s="65">
        <f>'Pay App 20'!G87+F87</f>
        <v>0</v>
      </c>
      <c r="H87" s="188">
        <f>'Pay App 20'!K87</f>
        <v>0</v>
      </c>
      <c r="I87" s="189"/>
      <c r="J87" s="55"/>
      <c r="K87" s="33">
        <f t="shared" si="1"/>
        <v>0</v>
      </c>
      <c r="L87" s="68">
        <f>IF(ISERROR(K87/G87),0,K87/G87)</f>
        <v>0</v>
      </c>
      <c r="M87" s="66">
        <f t="shared" si="2"/>
        <v>0</v>
      </c>
      <c r="N87" s="32">
        <f t="shared" si="3"/>
        <v>0</v>
      </c>
      <c r="O87" s="52">
        <f>'Pay App 20'!O87+'Pay App 20'!P87</f>
        <v>0</v>
      </c>
      <c r="P87" s="45"/>
      <c r="Q87" s="66">
        <f>'Pay App 20'!Q87+N87+P87</f>
        <v>0</v>
      </c>
    </row>
    <row r="88" spans="1:17" ht="21" customHeight="1" x14ac:dyDescent="0.2">
      <c r="A88" s="151" t="s">
        <v>130</v>
      </c>
      <c r="B88" s="151"/>
      <c r="C88" s="151" t="s">
        <v>131</v>
      </c>
      <c r="D88" s="152"/>
      <c r="E88" s="52">
        <f>'Pay App 20'!E88</f>
        <v>0</v>
      </c>
      <c r="F88" s="45"/>
      <c r="G88" s="65">
        <f>'Pay App 20'!G88+F88</f>
        <v>0</v>
      </c>
      <c r="H88" s="188">
        <f>'Pay App 20'!K88</f>
        <v>0</v>
      </c>
      <c r="I88" s="189"/>
      <c r="J88" s="55"/>
      <c r="K88" s="33">
        <f t="shared" si="1"/>
        <v>0</v>
      </c>
      <c r="L88" s="68">
        <f t="shared" si="0"/>
        <v>0</v>
      </c>
      <c r="M88" s="66">
        <f t="shared" si="2"/>
        <v>0</v>
      </c>
      <c r="N88" s="32">
        <f t="shared" si="3"/>
        <v>0</v>
      </c>
      <c r="O88" s="52">
        <f>'Pay App 20'!O88+'Pay App 20'!P88</f>
        <v>0</v>
      </c>
      <c r="P88" s="45"/>
      <c r="Q88" s="66">
        <f>'Pay App 20'!Q88+N88+P88</f>
        <v>0</v>
      </c>
    </row>
    <row r="89" spans="1:17" ht="21" customHeight="1" x14ac:dyDescent="0.2">
      <c r="A89" s="151" t="s">
        <v>132</v>
      </c>
      <c r="B89" s="151"/>
      <c r="C89" s="151" t="s">
        <v>133</v>
      </c>
      <c r="D89" s="152"/>
      <c r="E89" s="52">
        <f>'Pay App 20'!E89</f>
        <v>0</v>
      </c>
      <c r="F89" s="45"/>
      <c r="G89" s="65">
        <f>'Pay App 20'!G89+F89</f>
        <v>0</v>
      </c>
      <c r="H89" s="188">
        <f>'Pay App 20'!K89</f>
        <v>0</v>
      </c>
      <c r="I89" s="189"/>
      <c r="J89" s="55"/>
      <c r="K89" s="33">
        <f t="shared" si="1"/>
        <v>0</v>
      </c>
      <c r="L89" s="68">
        <f>IF(ISERROR(K89/G89),0,K89/G89)</f>
        <v>0</v>
      </c>
      <c r="M89" s="66">
        <f t="shared" si="2"/>
        <v>0</v>
      </c>
      <c r="N89" s="32">
        <f t="shared" si="3"/>
        <v>0</v>
      </c>
      <c r="O89" s="52">
        <f>'Pay App 20'!O89+'Pay App 20'!P89</f>
        <v>0</v>
      </c>
      <c r="P89" s="45"/>
      <c r="Q89" s="66">
        <f>'Pay App 20'!Q89+N89+P89</f>
        <v>0</v>
      </c>
    </row>
    <row r="90" spans="1:17" ht="21" customHeight="1" x14ac:dyDescent="0.2">
      <c r="A90" s="153" t="s">
        <v>134</v>
      </c>
      <c r="B90" s="153"/>
      <c r="C90" s="158" t="s">
        <v>135</v>
      </c>
      <c r="D90" s="159"/>
      <c r="E90" s="52">
        <f>'Pay App 20'!E90</f>
        <v>0</v>
      </c>
      <c r="F90" s="45"/>
      <c r="G90" s="65">
        <f>'Pay App 20'!G90+F90</f>
        <v>0</v>
      </c>
      <c r="H90" s="188">
        <f>'Pay App 20'!K90</f>
        <v>0</v>
      </c>
      <c r="I90" s="189"/>
      <c r="J90" s="55"/>
      <c r="K90" s="33">
        <f t="shared" si="1"/>
        <v>0</v>
      </c>
      <c r="L90" s="68">
        <f t="shared" si="0"/>
        <v>0</v>
      </c>
      <c r="M90" s="66">
        <f t="shared" si="2"/>
        <v>0</v>
      </c>
      <c r="N90" s="32">
        <f t="shared" si="3"/>
        <v>0</v>
      </c>
      <c r="O90" s="52">
        <f>'Pay App 20'!O90+'Pay App 20'!P90</f>
        <v>0</v>
      </c>
      <c r="P90" s="45"/>
      <c r="Q90" s="66">
        <f>'Pay App 20'!Q90+N90+P90</f>
        <v>0</v>
      </c>
    </row>
    <row r="91" spans="1:17" ht="21" customHeight="1" x14ac:dyDescent="0.2">
      <c r="A91" s="151" t="s">
        <v>136</v>
      </c>
      <c r="B91" s="151"/>
      <c r="C91" s="151" t="s">
        <v>137</v>
      </c>
      <c r="D91" s="152"/>
      <c r="E91" s="52">
        <f>'Pay App 20'!E91</f>
        <v>0</v>
      </c>
      <c r="F91" s="45"/>
      <c r="G91" s="65">
        <f>'Pay App 20'!G91+F91</f>
        <v>0</v>
      </c>
      <c r="H91" s="188">
        <f>'Pay App 20'!K91</f>
        <v>0</v>
      </c>
      <c r="I91" s="189"/>
      <c r="J91" s="55"/>
      <c r="K91" s="33">
        <f t="shared" si="1"/>
        <v>0</v>
      </c>
      <c r="L91" s="68">
        <f t="shared" si="0"/>
        <v>0</v>
      </c>
      <c r="M91" s="66">
        <f t="shared" si="2"/>
        <v>0</v>
      </c>
      <c r="N91" s="32">
        <f t="shared" si="3"/>
        <v>0</v>
      </c>
      <c r="O91" s="52">
        <f>'Pay App 20'!O91+'Pay App 20'!P91</f>
        <v>0</v>
      </c>
      <c r="P91" s="45"/>
      <c r="Q91" s="66">
        <f>'Pay App 20'!Q91+N91+P91</f>
        <v>0</v>
      </c>
    </row>
    <row r="92" spans="1:17" ht="21" customHeight="1" x14ac:dyDescent="0.2">
      <c r="A92" s="151" t="s">
        <v>138</v>
      </c>
      <c r="B92" s="151"/>
      <c r="C92" s="151" t="s">
        <v>139</v>
      </c>
      <c r="D92" s="152"/>
      <c r="E92" s="52">
        <f>'Pay App 20'!E92</f>
        <v>0</v>
      </c>
      <c r="F92" s="45"/>
      <c r="G92" s="65">
        <f>'Pay App 20'!G92+F92</f>
        <v>0</v>
      </c>
      <c r="H92" s="188">
        <f>'Pay App 20'!K92</f>
        <v>0</v>
      </c>
      <c r="I92" s="189"/>
      <c r="J92" s="55"/>
      <c r="K92" s="33">
        <f t="shared" si="1"/>
        <v>0</v>
      </c>
      <c r="L92" s="68">
        <f t="shared" si="0"/>
        <v>0</v>
      </c>
      <c r="M92" s="66">
        <f t="shared" si="2"/>
        <v>0</v>
      </c>
      <c r="N92" s="32">
        <f t="shared" si="3"/>
        <v>0</v>
      </c>
      <c r="O92" s="52">
        <f>'Pay App 20'!O92+'Pay App 20'!P92</f>
        <v>0</v>
      </c>
      <c r="P92" s="45"/>
      <c r="Q92" s="66">
        <f>'Pay App 20'!Q92+N92+P92</f>
        <v>0</v>
      </c>
    </row>
    <row r="93" spans="1:17" ht="21" customHeight="1" x14ac:dyDescent="0.2">
      <c r="A93" s="151" t="s">
        <v>140</v>
      </c>
      <c r="B93" s="151"/>
      <c r="C93" s="151" t="s">
        <v>141</v>
      </c>
      <c r="D93" s="152"/>
      <c r="E93" s="52">
        <f>'Pay App 20'!E93</f>
        <v>0</v>
      </c>
      <c r="F93" s="45"/>
      <c r="G93" s="65">
        <f>'Pay App 20'!G93+F93</f>
        <v>0</v>
      </c>
      <c r="H93" s="188">
        <f>'Pay App 20'!K93</f>
        <v>0</v>
      </c>
      <c r="I93" s="189"/>
      <c r="J93" s="55"/>
      <c r="K93" s="33">
        <f t="shared" si="1"/>
        <v>0</v>
      </c>
      <c r="L93" s="68">
        <f t="shared" si="0"/>
        <v>0</v>
      </c>
      <c r="M93" s="66">
        <f t="shared" si="2"/>
        <v>0</v>
      </c>
      <c r="N93" s="32">
        <f t="shared" si="3"/>
        <v>0</v>
      </c>
      <c r="O93" s="52">
        <f>'Pay App 20'!O93+'Pay App 20'!P93</f>
        <v>0</v>
      </c>
      <c r="P93" s="45"/>
      <c r="Q93" s="66">
        <f>'Pay App 20'!Q93+N93+P93</f>
        <v>0</v>
      </c>
    </row>
    <row r="94" spans="1:17" ht="21" customHeight="1" x14ac:dyDescent="0.2">
      <c r="A94" s="151" t="s">
        <v>142</v>
      </c>
      <c r="B94" s="151"/>
      <c r="C94" s="151" t="s">
        <v>143</v>
      </c>
      <c r="D94" s="152"/>
      <c r="E94" s="52">
        <f>'Pay App 20'!E94</f>
        <v>0</v>
      </c>
      <c r="F94" s="45"/>
      <c r="G94" s="65">
        <f>'Pay App 20'!G94+F94</f>
        <v>0</v>
      </c>
      <c r="H94" s="188">
        <f>'Pay App 20'!K94</f>
        <v>0</v>
      </c>
      <c r="I94" s="189"/>
      <c r="J94" s="55"/>
      <c r="K94" s="33">
        <f t="shared" si="1"/>
        <v>0</v>
      </c>
      <c r="L94" s="68">
        <f t="shared" si="0"/>
        <v>0</v>
      </c>
      <c r="M94" s="66">
        <f t="shared" si="2"/>
        <v>0</v>
      </c>
      <c r="N94" s="32">
        <f t="shared" si="3"/>
        <v>0</v>
      </c>
      <c r="O94" s="52">
        <f>'Pay App 20'!O94+'Pay App 20'!P94</f>
        <v>0</v>
      </c>
      <c r="P94" s="45"/>
      <c r="Q94" s="66">
        <f>'Pay App 20'!Q94+N94+P94</f>
        <v>0</v>
      </c>
    </row>
    <row r="95" spans="1:17" ht="21" customHeight="1" x14ac:dyDescent="0.2">
      <c r="A95" s="151" t="s">
        <v>144</v>
      </c>
      <c r="B95" s="151"/>
      <c r="C95" s="151" t="s">
        <v>145</v>
      </c>
      <c r="D95" s="152"/>
      <c r="E95" s="52">
        <f>'Pay App 20'!E95</f>
        <v>0</v>
      </c>
      <c r="F95" s="45"/>
      <c r="G95" s="65">
        <f>'Pay App 20'!G95+F95</f>
        <v>0</v>
      </c>
      <c r="H95" s="188">
        <f>'Pay App 20'!K95</f>
        <v>0</v>
      </c>
      <c r="I95" s="189"/>
      <c r="J95" s="55"/>
      <c r="K95" s="33">
        <f t="shared" si="1"/>
        <v>0</v>
      </c>
      <c r="L95" s="68">
        <f t="shared" si="0"/>
        <v>0</v>
      </c>
      <c r="M95" s="66">
        <f t="shared" si="2"/>
        <v>0</v>
      </c>
      <c r="N95" s="32">
        <f t="shared" si="3"/>
        <v>0</v>
      </c>
      <c r="O95" s="52">
        <f>'Pay App 20'!O95+'Pay App 20'!P95</f>
        <v>0</v>
      </c>
      <c r="P95" s="45"/>
      <c r="Q95" s="66">
        <f>'Pay App 20'!Q95+N95+P95</f>
        <v>0</v>
      </c>
    </row>
    <row r="96" spans="1:17" ht="21" customHeight="1" x14ac:dyDescent="0.2">
      <c r="A96" s="151" t="s">
        <v>146</v>
      </c>
      <c r="B96" s="151"/>
      <c r="C96" s="151" t="s">
        <v>147</v>
      </c>
      <c r="D96" s="152"/>
      <c r="E96" s="52">
        <f>'Pay App 20'!E96</f>
        <v>0</v>
      </c>
      <c r="F96" s="45"/>
      <c r="G96" s="65">
        <f>'Pay App 20'!G96+F96</f>
        <v>0</v>
      </c>
      <c r="H96" s="188">
        <f>'Pay App 20'!K96</f>
        <v>0</v>
      </c>
      <c r="I96" s="189"/>
      <c r="J96" s="55"/>
      <c r="K96" s="33">
        <f t="shared" si="1"/>
        <v>0</v>
      </c>
      <c r="L96" s="68">
        <f t="shared" si="0"/>
        <v>0</v>
      </c>
      <c r="M96" s="66">
        <f t="shared" si="2"/>
        <v>0</v>
      </c>
      <c r="N96" s="32">
        <f t="shared" si="3"/>
        <v>0</v>
      </c>
      <c r="O96" s="52">
        <f>'Pay App 20'!O96+'Pay App 20'!P96</f>
        <v>0</v>
      </c>
      <c r="P96" s="45"/>
      <c r="Q96" s="66">
        <f>'Pay App 20'!Q96+N96+P96</f>
        <v>0</v>
      </c>
    </row>
    <row r="97" spans="1:17" ht="21" customHeight="1" x14ac:dyDescent="0.2">
      <c r="A97" s="151" t="s">
        <v>148</v>
      </c>
      <c r="B97" s="151"/>
      <c r="C97" s="151" t="s">
        <v>149</v>
      </c>
      <c r="D97" s="152"/>
      <c r="E97" s="52">
        <f>'Pay App 20'!E97</f>
        <v>0</v>
      </c>
      <c r="F97" s="45"/>
      <c r="G97" s="65">
        <f>'Pay App 20'!G97+F97</f>
        <v>0</v>
      </c>
      <c r="H97" s="188">
        <f>'Pay App 20'!K97</f>
        <v>0</v>
      </c>
      <c r="I97" s="189"/>
      <c r="J97" s="55"/>
      <c r="K97" s="33">
        <f t="shared" si="1"/>
        <v>0</v>
      </c>
      <c r="L97" s="68">
        <f t="shared" si="0"/>
        <v>0</v>
      </c>
      <c r="M97" s="66">
        <f t="shared" si="2"/>
        <v>0</v>
      </c>
      <c r="N97" s="32">
        <f t="shared" si="3"/>
        <v>0</v>
      </c>
      <c r="O97" s="52">
        <f>'Pay App 20'!O97+'Pay App 20'!P97</f>
        <v>0</v>
      </c>
      <c r="P97" s="45"/>
      <c r="Q97" s="66">
        <f>'Pay App 20'!Q97+N97+P97</f>
        <v>0</v>
      </c>
    </row>
    <row r="98" spans="1:17" ht="21" customHeight="1" x14ac:dyDescent="0.2">
      <c r="A98" s="151" t="s">
        <v>150</v>
      </c>
      <c r="B98" s="151"/>
      <c r="C98" s="151" t="s">
        <v>151</v>
      </c>
      <c r="D98" s="152"/>
      <c r="E98" s="52">
        <f>'Pay App 20'!E98</f>
        <v>0</v>
      </c>
      <c r="F98" s="45"/>
      <c r="G98" s="65">
        <f>'Pay App 20'!G98+F98</f>
        <v>0</v>
      </c>
      <c r="H98" s="188">
        <f>'Pay App 20'!K98</f>
        <v>0</v>
      </c>
      <c r="I98" s="189"/>
      <c r="J98" s="55"/>
      <c r="K98" s="33">
        <f t="shared" si="1"/>
        <v>0</v>
      </c>
      <c r="L98" s="68">
        <f t="shared" si="0"/>
        <v>0</v>
      </c>
      <c r="M98" s="66">
        <f t="shared" si="2"/>
        <v>0</v>
      </c>
      <c r="N98" s="32">
        <f t="shared" si="3"/>
        <v>0</v>
      </c>
      <c r="O98" s="52">
        <f>'Pay App 20'!O98+'Pay App 20'!P98</f>
        <v>0</v>
      </c>
      <c r="P98" s="45"/>
      <c r="Q98" s="66">
        <f>'Pay App 20'!Q98+N98+P98</f>
        <v>0</v>
      </c>
    </row>
    <row r="99" spans="1:17" ht="21" customHeight="1" x14ac:dyDescent="0.2">
      <c r="A99" s="151" t="s">
        <v>152</v>
      </c>
      <c r="B99" s="151"/>
      <c r="C99" s="151" t="s">
        <v>153</v>
      </c>
      <c r="D99" s="152"/>
      <c r="E99" s="52">
        <f>'Pay App 20'!E99</f>
        <v>0</v>
      </c>
      <c r="F99" s="45"/>
      <c r="G99" s="65">
        <f>'Pay App 20'!G99+F99</f>
        <v>0</v>
      </c>
      <c r="H99" s="188">
        <f>'Pay App 20'!K99</f>
        <v>0</v>
      </c>
      <c r="I99" s="189"/>
      <c r="J99" s="55"/>
      <c r="K99" s="33">
        <f t="shared" si="1"/>
        <v>0</v>
      </c>
      <c r="L99" s="68">
        <f t="shared" si="0"/>
        <v>0</v>
      </c>
      <c r="M99" s="66">
        <f t="shared" si="2"/>
        <v>0</v>
      </c>
      <c r="N99" s="32">
        <f t="shared" si="3"/>
        <v>0</v>
      </c>
      <c r="O99" s="52">
        <f>'Pay App 20'!O99+'Pay App 20'!P99</f>
        <v>0</v>
      </c>
      <c r="P99" s="45"/>
      <c r="Q99" s="66">
        <f>'Pay App 20'!Q99+N99+P99</f>
        <v>0</v>
      </c>
    </row>
    <row r="100" spans="1:17" ht="21" customHeight="1" x14ac:dyDescent="0.2">
      <c r="A100" s="151" t="s">
        <v>154</v>
      </c>
      <c r="B100" s="151"/>
      <c r="C100" s="151" t="s">
        <v>155</v>
      </c>
      <c r="D100" s="152"/>
      <c r="E100" s="52">
        <f>'Pay App 20'!E100</f>
        <v>0</v>
      </c>
      <c r="F100" s="45"/>
      <c r="G100" s="65">
        <f>'Pay App 20'!G100+F100</f>
        <v>0</v>
      </c>
      <c r="H100" s="188">
        <f>'Pay App 20'!K100</f>
        <v>0</v>
      </c>
      <c r="I100" s="189"/>
      <c r="J100" s="55"/>
      <c r="K100" s="33">
        <f t="shared" si="1"/>
        <v>0</v>
      </c>
      <c r="L100" s="68">
        <f t="shared" si="0"/>
        <v>0</v>
      </c>
      <c r="M100" s="66">
        <f t="shared" si="2"/>
        <v>0</v>
      </c>
      <c r="N100" s="32">
        <f t="shared" si="3"/>
        <v>0</v>
      </c>
      <c r="O100" s="52">
        <f>'Pay App 20'!O100+'Pay App 20'!P100</f>
        <v>0</v>
      </c>
      <c r="P100" s="45"/>
      <c r="Q100" s="66">
        <f>'Pay App 20'!Q100+N100+P100</f>
        <v>0</v>
      </c>
    </row>
    <row r="101" spans="1:17" ht="21" customHeight="1" x14ac:dyDescent="0.2">
      <c r="A101" s="151" t="s">
        <v>156</v>
      </c>
      <c r="B101" s="151"/>
      <c r="C101" s="151" t="s">
        <v>157</v>
      </c>
      <c r="D101" s="152"/>
      <c r="E101" s="52">
        <f>'Pay App 20'!E101</f>
        <v>0</v>
      </c>
      <c r="F101" s="45"/>
      <c r="G101" s="65">
        <f>'Pay App 20'!G101+F101</f>
        <v>0</v>
      </c>
      <c r="H101" s="188">
        <f>'Pay App 20'!K101</f>
        <v>0</v>
      </c>
      <c r="I101" s="189"/>
      <c r="J101" s="55"/>
      <c r="K101" s="33">
        <f t="shared" si="1"/>
        <v>0</v>
      </c>
      <c r="L101" s="68">
        <f t="shared" si="0"/>
        <v>0</v>
      </c>
      <c r="M101" s="66">
        <f t="shared" si="2"/>
        <v>0</v>
      </c>
      <c r="N101" s="32">
        <f t="shared" si="3"/>
        <v>0</v>
      </c>
      <c r="O101" s="52">
        <f>'Pay App 20'!O101+'Pay App 20'!P101</f>
        <v>0</v>
      </c>
      <c r="P101" s="45"/>
      <c r="Q101" s="66">
        <f>'Pay App 20'!Q101+N101+P101</f>
        <v>0</v>
      </c>
    </row>
    <row r="102" spans="1:17" ht="21" customHeight="1" x14ac:dyDescent="0.2">
      <c r="A102" s="151" t="s">
        <v>158</v>
      </c>
      <c r="B102" s="151"/>
      <c r="C102" s="151" t="s">
        <v>159</v>
      </c>
      <c r="D102" s="152"/>
      <c r="E102" s="52">
        <f>'Pay App 20'!E102</f>
        <v>0</v>
      </c>
      <c r="F102" s="45"/>
      <c r="G102" s="65">
        <f>'Pay App 20'!G102+F102</f>
        <v>0</v>
      </c>
      <c r="H102" s="188">
        <f>'Pay App 20'!K102</f>
        <v>0</v>
      </c>
      <c r="I102" s="189"/>
      <c r="J102" s="55"/>
      <c r="K102" s="33">
        <f t="shared" si="1"/>
        <v>0</v>
      </c>
      <c r="L102" s="68">
        <f t="shared" si="0"/>
        <v>0</v>
      </c>
      <c r="M102" s="66">
        <f t="shared" si="2"/>
        <v>0</v>
      </c>
      <c r="N102" s="32">
        <f t="shared" si="3"/>
        <v>0</v>
      </c>
      <c r="O102" s="52">
        <f>'Pay App 20'!O102+'Pay App 20'!P102</f>
        <v>0</v>
      </c>
      <c r="P102" s="45"/>
      <c r="Q102" s="66">
        <f>'Pay App 20'!Q102+N102+P102</f>
        <v>0</v>
      </c>
    </row>
    <row r="103" spans="1:17" ht="21" customHeight="1" x14ac:dyDescent="0.2">
      <c r="A103" s="151" t="s">
        <v>160</v>
      </c>
      <c r="B103" s="151"/>
      <c r="C103" s="151" t="s">
        <v>161</v>
      </c>
      <c r="D103" s="152"/>
      <c r="E103" s="52">
        <f>'Pay App 20'!E103</f>
        <v>0</v>
      </c>
      <c r="F103" s="45"/>
      <c r="G103" s="65">
        <f>'Pay App 20'!G103+F103</f>
        <v>0</v>
      </c>
      <c r="H103" s="188">
        <f>'Pay App 20'!K103</f>
        <v>0</v>
      </c>
      <c r="I103" s="189"/>
      <c r="J103" s="55"/>
      <c r="K103" s="33">
        <f t="shared" si="1"/>
        <v>0</v>
      </c>
      <c r="L103" s="68">
        <f t="shared" si="0"/>
        <v>0</v>
      </c>
      <c r="M103" s="66">
        <f t="shared" si="2"/>
        <v>0</v>
      </c>
      <c r="N103" s="32">
        <f t="shared" si="3"/>
        <v>0</v>
      </c>
      <c r="O103" s="52">
        <f>'Pay App 20'!O103+'Pay App 20'!P103</f>
        <v>0</v>
      </c>
      <c r="P103" s="45"/>
      <c r="Q103" s="66">
        <f>'Pay App 20'!Q103+N103+P103</f>
        <v>0</v>
      </c>
    </row>
    <row r="104" spans="1:17" ht="21" customHeight="1" x14ac:dyDescent="0.2">
      <c r="A104" s="151" t="s">
        <v>162</v>
      </c>
      <c r="B104" s="151"/>
      <c r="C104" s="151" t="s">
        <v>163</v>
      </c>
      <c r="D104" s="152"/>
      <c r="E104" s="52">
        <f>'Pay App 20'!E104</f>
        <v>0</v>
      </c>
      <c r="F104" s="45"/>
      <c r="G104" s="65">
        <f>'Pay App 20'!G104+F104</f>
        <v>0</v>
      </c>
      <c r="H104" s="188">
        <f>'Pay App 20'!K104</f>
        <v>0</v>
      </c>
      <c r="I104" s="189"/>
      <c r="J104" s="55"/>
      <c r="K104" s="33">
        <f t="shared" si="1"/>
        <v>0</v>
      </c>
      <c r="L104" s="68">
        <f t="shared" si="0"/>
        <v>0</v>
      </c>
      <c r="M104" s="66">
        <f t="shared" si="2"/>
        <v>0</v>
      </c>
      <c r="N104" s="32">
        <f t="shared" si="3"/>
        <v>0</v>
      </c>
      <c r="O104" s="52">
        <f>'Pay App 20'!O104+'Pay App 20'!P104</f>
        <v>0</v>
      </c>
      <c r="P104" s="45"/>
      <c r="Q104" s="66">
        <f>'Pay App 20'!Q104+N104+P104</f>
        <v>0</v>
      </c>
    </row>
    <row r="105" spans="1:17" ht="21" customHeight="1" x14ac:dyDescent="0.2">
      <c r="A105" s="151" t="s">
        <v>164</v>
      </c>
      <c r="B105" s="151"/>
      <c r="C105" s="151" t="s">
        <v>165</v>
      </c>
      <c r="D105" s="152"/>
      <c r="E105" s="52">
        <f>'Pay App 20'!E105</f>
        <v>0</v>
      </c>
      <c r="F105" s="45"/>
      <c r="G105" s="65">
        <f>'Pay App 20'!G105+F105</f>
        <v>0</v>
      </c>
      <c r="H105" s="188">
        <f>'Pay App 20'!K105</f>
        <v>0</v>
      </c>
      <c r="I105" s="189"/>
      <c r="J105" s="55"/>
      <c r="K105" s="33">
        <f t="shared" si="1"/>
        <v>0</v>
      </c>
      <c r="L105" s="68">
        <f t="shared" si="0"/>
        <v>0</v>
      </c>
      <c r="M105" s="66">
        <f t="shared" si="2"/>
        <v>0</v>
      </c>
      <c r="N105" s="32">
        <f t="shared" si="3"/>
        <v>0</v>
      </c>
      <c r="O105" s="52">
        <f>'Pay App 20'!O105+'Pay App 20'!P105</f>
        <v>0</v>
      </c>
      <c r="P105" s="45"/>
      <c r="Q105" s="66">
        <f>'Pay App 20'!Q105+N105+P105</f>
        <v>0</v>
      </c>
    </row>
    <row r="106" spans="1:17" ht="21" customHeight="1" x14ac:dyDescent="0.2">
      <c r="A106" s="151" t="s">
        <v>166</v>
      </c>
      <c r="B106" s="151"/>
      <c r="C106" s="151" t="s">
        <v>167</v>
      </c>
      <c r="D106" s="152"/>
      <c r="E106" s="52">
        <f>'Pay App 20'!E106</f>
        <v>0</v>
      </c>
      <c r="F106" s="45"/>
      <c r="G106" s="65">
        <f>'Pay App 20'!G106+F106</f>
        <v>0</v>
      </c>
      <c r="H106" s="188">
        <f>'Pay App 20'!K106</f>
        <v>0</v>
      </c>
      <c r="I106" s="189"/>
      <c r="J106" s="55"/>
      <c r="K106" s="33">
        <f t="shared" si="1"/>
        <v>0</v>
      </c>
      <c r="L106" s="68">
        <f t="shared" si="0"/>
        <v>0</v>
      </c>
      <c r="M106" s="66">
        <f t="shared" si="2"/>
        <v>0</v>
      </c>
      <c r="N106" s="32">
        <f t="shared" si="3"/>
        <v>0</v>
      </c>
      <c r="O106" s="52">
        <f>'Pay App 20'!O106+'Pay App 20'!P106</f>
        <v>0</v>
      </c>
      <c r="P106" s="45"/>
      <c r="Q106" s="66">
        <f>'Pay App 20'!Q106+N106+P106</f>
        <v>0</v>
      </c>
    </row>
    <row r="107" spans="1:17" ht="21" customHeight="1" x14ac:dyDescent="0.2">
      <c r="A107" s="151" t="s">
        <v>168</v>
      </c>
      <c r="B107" s="151"/>
      <c r="C107" s="151" t="s">
        <v>169</v>
      </c>
      <c r="D107" s="152"/>
      <c r="E107" s="52">
        <f>'Pay App 20'!E107</f>
        <v>0</v>
      </c>
      <c r="F107" s="45"/>
      <c r="G107" s="65">
        <f>'Pay App 20'!G107+F107</f>
        <v>0</v>
      </c>
      <c r="H107" s="188">
        <f>'Pay App 20'!K107</f>
        <v>0</v>
      </c>
      <c r="I107" s="189"/>
      <c r="J107" s="55"/>
      <c r="K107" s="33">
        <f t="shared" si="1"/>
        <v>0</v>
      </c>
      <c r="L107" s="68">
        <f t="shared" si="0"/>
        <v>0</v>
      </c>
      <c r="M107" s="66">
        <f t="shared" si="2"/>
        <v>0</v>
      </c>
      <c r="N107" s="32">
        <f t="shared" si="3"/>
        <v>0</v>
      </c>
      <c r="O107" s="52">
        <f>'Pay App 20'!O107+'Pay App 20'!P107</f>
        <v>0</v>
      </c>
      <c r="P107" s="45"/>
      <c r="Q107" s="66">
        <f>'Pay App 20'!Q107+N107+P107</f>
        <v>0</v>
      </c>
    </row>
    <row r="108" spans="1:17" ht="21" customHeight="1" x14ac:dyDescent="0.2">
      <c r="A108" s="151" t="s">
        <v>170</v>
      </c>
      <c r="B108" s="151"/>
      <c r="C108" s="151" t="s">
        <v>171</v>
      </c>
      <c r="D108" s="152"/>
      <c r="E108" s="52">
        <f>'Pay App 20'!E108</f>
        <v>0</v>
      </c>
      <c r="F108" s="45"/>
      <c r="G108" s="65">
        <f>'Pay App 20'!G108+F108</f>
        <v>0</v>
      </c>
      <c r="H108" s="188">
        <f>'Pay App 20'!K108</f>
        <v>0</v>
      </c>
      <c r="I108" s="189"/>
      <c r="J108" s="55"/>
      <c r="K108" s="33">
        <f t="shared" si="1"/>
        <v>0</v>
      </c>
      <c r="L108" s="68">
        <f t="shared" si="0"/>
        <v>0</v>
      </c>
      <c r="M108" s="66">
        <f t="shared" si="2"/>
        <v>0</v>
      </c>
      <c r="N108" s="32">
        <f t="shared" si="3"/>
        <v>0</v>
      </c>
      <c r="O108" s="52">
        <f>'Pay App 20'!O108+'Pay App 20'!P108</f>
        <v>0</v>
      </c>
      <c r="P108" s="45"/>
      <c r="Q108" s="66">
        <f>'Pay App 20'!Q108+N108+P108</f>
        <v>0</v>
      </c>
    </row>
    <row r="109" spans="1:17" ht="21" customHeight="1" x14ac:dyDescent="0.2">
      <c r="A109" s="151" t="s">
        <v>172</v>
      </c>
      <c r="B109" s="151"/>
      <c r="C109" s="151" t="s">
        <v>173</v>
      </c>
      <c r="D109" s="152"/>
      <c r="E109" s="52">
        <f>'Pay App 20'!E109</f>
        <v>0</v>
      </c>
      <c r="F109" s="45"/>
      <c r="G109" s="65">
        <f>'Pay App 20'!G109+F109</f>
        <v>0</v>
      </c>
      <c r="H109" s="188">
        <f>'Pay App 20'!K109</f>
        <v>0</v>
      </c>
      <c r="I109" s="189"/>
      <c r="J109" s="55"/>
      <c r="K109" s="33">
        <f t="shared" si="1"/>
        <v>0</v>
      </c>
      <c r="L109" s="68">
        <f t="shared" si="0"/>
        <v>0</v>
      </c>
      <c r="M109" s="66">
        <f t="shared" si="2"/>
        <v>0</v>
      </c>
      <c r="N109" s="32">
        <f t="shared" si="3"/>
        <v>0</v>
      </c>
      <c r="O109" s="52">
        <f>'Pay App 20'!O109+'Pay App 20'!P109</f>
        <v>0</v>
      </c>
      <c r="P109" s="45"/>
      <c r="Q109" s="66">
        <f>'Pay App 20'!Q109+N109+P109</f>
        <v>0</v>
      </c>
    </row>
    <row r="110" spans="1:17" ht="21" customHeight="1" x14ac:dyDescent="0.2">
      <c r="A110" s="151" t="s">
        <v>174</v>
      </c>
      <c r="B110" s="151"/>
      <c r="C110" s="151" t="s">
        <v>175</v>
      </c>
      <c r="D110" s="152"/>
      <c r="E110" s="52">
        <f>'Pay App 20'!E110</f>
        <v>0</v>
      </c>
      <c r="F110" s="45"/>
      <c r="G110" s="65">
        <f>'Pay App 20'!G110+F110</f>
        <v>0</v>
      </c>
      <c r="H110" s="188">
        <f>'Pay App 20'!K110</f>
        <v>0</v>
      </c>
      <c r="I110" s="189"/>
      <c r="J110" s="55"/>
      <c r="K110" s="33">
        <f t="shared" si="1"/>
        <v>0</v>
      </c>
      <c r="L110" s="68">
        <f t="shared" si="0"/>
        <v>0</v>
      </c>
      <c r="M110" s="66">
        <f t="shared" si="2"/>
        <v>0</v>
      </c>
      <c r="N110" s="32">
        <f t="shared" si="3"/>
        <v>0</v>
      </c>
      <c r="O110" s="52">
        <f>'Pay App 20'!O110+'Pay App 20'!P110</f>
        <v>0</v>
      </c>
      <c r="P110" s="45"/>
      <c r="Q110" s="66">
        <f>'Pay App 20'!Q110+N110+P110</f>
        <v>0</v>
      </c>
    </row>
    <row r="111" spans="1:17" ht="21" customHeight="1" x14ac:dyDescent="0.2">
      <c r="A111" s="151" t="s">
        <v>176</v>
      </c>
      <c r="B111" s="151"/>
      <c r="C111" s="151" t="s">
        <v>177</v>
      </c>
      <c r="D111" s="152"/>
      <c r="E111" s="52">
        <f>'Pay App 20'!E111</f>
        <v>0</v>
      </c>
      <c r="F111" s="45"/>
      <c r="G111" s="65">
        <f>'Pay App 20'!G111+F111</f>
        <v>0</v>
      </c>
      <c r="H111" s="188">
        <f>'Pay App 20'!K111</f>
        <v>0</v>
      </c>
      <c r="I111" s="189"/>
      <c r="J111" s="55"/>
      <c r="K111" s="33">
        <f t="shared" si="1"/>
        <v>0</v>
      </c>
      <c r="L111" s="68">
        <f t="shared" si="0"/>
        <v>0</v>
      </c>
      <c r="M111" s="66">
        <f t="shared" si="2"/>
        <v>0</v>
      </c>
      <c r="N111" s="32">
        <f t="shared" si="3"/>
        <v>0</v>
      </c>
      <c r="O111" s="52">
        <f>'Pay App 20'!O111+'Pay App 20'!P111</f>
        <v>0</v>
      </c>
      <c r="P111" s="45"/>
      <c r="Q111" s="66">
        <f>'Pay App 20'!Q111+N111+P111</f>
        <v>0</v>
      </c>
    </row>
    <row r="112" spans="1:17" ht="21" customHeight="1" x14ac:dyDescent="0.2">
      <c r="A112" s="151" t="s">
        <v>178</v>
      </c>
      <c r="B112" s="151"/>
      <c r="C112" s="151" t="s">
        <v>179</v>
      </c>
      <c r="D112" s="152"/>
      <c r="E112" s="52">
        <f>'Pay App 20'!E112</f>
        <v>0</v>
      </c>
      <c r="F112" s="45"/>
      <c r="G112" s="65">
        <f>'Pay App 20'!G112+F112</f>
        <v>0</v>
      </c>
      <c r="H112" s="188">
        <f>'Pay App 20'!K112</f>
        <v>0</v>
      </c>
      <c r="I112" s="189"/>
      <c r="J112" s="55"/>
      <c r="K112" s="33">
        <f t="shared" si="1"/>
        <v>0</v>
      </c>
      <c r="L112" s="68">
        <f t="shared" si="0"/>
        <v>0</v>
      </c>
      <c r="M112" s="66">
        <f t="shared" si="2"/>
        <v>0</v>
      </c>
      <c r="N112" s="32">
        <f t="shared" si="3"/>
        <v>0</v>
      </c>
      <c r="O112" s="52">
        <f>'Pay App 20'!O112+'Pay App 20'!P112</f>
        <v>0</v>
      </c>
      <c r="P112" s="45"/>
      <c r="Q112" s="66">
        <f>'Pay App 20'!Q112+N112+P112</f>
        <v>0</v>
      </c>
    </row>
    <row r="113" spans="1:17" ht="21" customHeight="1" x14ac:dyDescent="0.2">
      <c r="A113" s="151" t="s">
        <v>180</v>
      </c>
      <c r="B113" s="151"/>
      <c r="C113" s="151" t="s">
        <v>181</v>
      </c>
      <c r="D113" s="152"/>
      <c r="E113" s="52">
        <f>'Pay App 20'!E113</f>
        <v>0</v>
      </c>
      <c r="F113" s="45"/>
      <c r="G113" s="65">
        <f>'Pay App 20'!G113+F113</f>
        <v>0</v>
      </c>
      <c r="H113" s="188">
        <f>'Pay App 20'!K113</f>
        <v>0</v>
      </c>
      <c r="I113" s="189"/>
      <c r="J113" s="55"/>
      <c r="K113" s="33">
        <f t="shared" si="1"/>
        <v>0</v>
      </c>
      <c r="L113" s="68">
        <f t="shared" si="0"/>
        <v>0</v>
      </c>
      <c r="M113" s="66">
        <f t="shared" si="2"/>
        <v>0</v>
      </c>
      <c r="N113" s="32">
        <f t="shared" si="3"/>
        <v>0</v>
      </c>
      <c r="O113" s="52">
        <f>'Pay App 20'!O113+'Pay App 20'!P113</f>
        <v>0</v>
      </c>
      <c r="P113" s="45"/>
      <c r="Q113" s="66">
        <f>'Pay App 20'!Q113+N113+P113</f>
        <v>0</v>
      </c>
    </row>
    <row r="114" spans="1:17" ht="21" customHeight="1" x14ac:dyDescent="0.2">
      <c r="A114" s="153" t="s">
        <v>182</v>
      </c>
      <c r="B114" s="153"/>
      <c r="C114" s="153" t="s">
        <v>183</v>
      </c>
      <c r="D114" s="154"/>
      <c r="E114" s="52">
        <f>'Pay App 20'!E114</f>
        <v>0</v>
      </c>
      <c r="F114" s="45"/>
      <c r="G114" s="65">
        <f>'Pay App 20'!G114+F114</f>
        <v>0</v>
      </c>
      <c r="H114" s="188">
        <f>'Pay App 20'!K114</f>
        <v>0</v>
      </c>
      <c r="I114" s="189"/>
      <c r="J114" s="55"/>
      <c r="K114" s="33">
        <f t="shared" si="1"/>
        <v>0</v>
      </c>
      <c r="L114" s="68">
        <f t="shared" si="0"/>
        <v>0</v>
      </c>
      <c r="M114" s="66">
        <f t="shared" si="2"/>
        <v>0</v>
      </c>
      <c r="N114" s="32">
        <f t="shared" si="3"/>
        <v>0</v>
      </c>
      <c r="O114" s="52">
        <f>'Pay App 20'!O114+'Pay App 20'!P114</f>
        <v>0</v>
      </c>
      <c r="P114" s="45"/>
      <c r="Q114" s="66">
        <f>'Pay App 20'!Q114+N114+P114</f>
        <v>0</v>
      </c>
    </row>
    <row r="115" spans="1:17" ht="21" customHeight="1" x14ac:dyDescent="0.2">
      <c r="A115" s="151" t="s">
        <v>184</v>
      </c>
      <c r="B115" s="151"/>
      <c r="C115" s="151" t="s">
        <v>185</v>
      </c>
      <c r="D115" s="152"/>
      <c r="E115" s="52">
        <f>'Pay App 20'!E115</f>
        <v>0</v>
      </c>
      <c r="F115" s="45"/>
      <c r="G115" s="65">
        <f>'Pay App 20'!G115+F115</f>
        <v>0</v>
      </c>
      <c r="H115" s="188">
        <f>'Pay App 20'!K115</f>
        <v>0</v>
      </c>
      <c r="I115" s="189"/>
      <c r="J115" s="55"/>
      <c r="K115" s="33">
        <f t="shared" si="1"/>
        <v>0</v>
      </c>
      <c r="L115" s="68">
        <f t="shared" si="0"/>
        <v>0</v>
      </c>
      <c r="M115" s="66">
        <f t="shared" si="2"/>
        <v>0</v>
      </c>
      <c r="N115" s="32">
        <f t="shared" si="3"/>
        <v>0</v>
      </c>
      <c r="O115" s="52">
        <f>'Pay App 20'!O115+'Pay App 20'!P115</f>
        <v>0</v>
      </c>
      <c r="P115" s="45"/>
      <c r="Q115" s="66">
        <f>'Pay App 20'!Q115+N115+P115</f>
        <v>0</v>
      </c>
    </row>
    <row r="116" spans="1:17" ht="21" customHeight="1" x14ac:dyDescent="0.2">
      <c r="A116" s="151" t="s">
        <v>186</v>
      </c>
      <c r="B116" s="151"/>
      <c r="C116" s="151" t="s">
        <v>187</v>
      </c>
      <c r="D116" s="152"/>
      <c r="E116" s="52">
        <f>'Pay App 20'!E116</f>
        <v>0</v>
      </c>
      <c r="F116" s="45"/>
      <c r="G116" s="65">
        <f>'Pay App 20'!G116+F116</f>
        <v>0</v>
      </c>
      <c r="H116" s="188">
        <f>'Pay App 20'!K116</f>
        <v>0</v>
      </c>
      <c r="I116" s="189"/>
      <c r="J116" s="55"/>
      <c r="K116" s="33">
        <f t="shared" si="1"/>
        <v>0</v>
      </c>
      <c r="L116" s="68">
        <f t="shared" si="0"/>
        <v>0</v>
      </c>
      <c r="M116" s="66">
        <f t="shared" si="2"/>
        <v>0</v>
      </c>
      <c r="N116" s="32">
        <f t="shared" si="3"/>
        <v>0</v>
      </c>
      <c r="O116" s="52">
        <f>'Pay App 20'!O116+'Pay App 20'!P116</f>
        <v>0</v>
      </c>
      <c r="P116" s="45"/>
      <c r="Q116" s="66">
        <f>'Pay App 20'!Q116+N116+P116</f>
        <v>0</v>
      </c>
    </row>
    <row r="117" spans="1:17" ht="21" customHeight="1" x14ac:dyDescent="0.2">
      <c r="A117" s="151" t="s">
        <v>188</v>
      </c>
      <c r="B117" s="151"/>
      <c r="C117" s="151" t="s">
        <v>581</v>
      </c>
      <c r="D117" s="152"/>
      <c r="E117" s="52">
        <f>'Pay App 20'!E117</f>
        <v>0</v>
      </c>
      <c r="F117" s="45"/>
      <c r="G117" s="65">
        <f>'Pay App 20'!G117+F117</f>
        <v>0</v>
      </c>
      <c r="H117" s="188">
        <f>'Pay App 20'!K117</f>
        <v>0</v>
      </c>
      <c r="I117" s="189"/>
      <c r="J117" s="55"/>
      <c r="K117" s="33">
        <f t="shared" si="1"/>
        <v>0</v>
      </c>
      <c r="L117" s="68">
        <f t="shared" si="0"/>
        <v>0</v>
      </c>
      <c r="M117" s="66">
        <f t="shared" si="2"/>
        <v>0</v>
      </c>
      <c r="N117" s="32">
        <f t="shared" si="3"/>
        <v>0</v>
      </c>
      <c r="O117" s="52">
        <f>'Pay App 20'!O117+'Pay App 20'!P117</f>
        <v>0</v>
      </c>
      <c r="P117" s="45"/>
      <c r="Q117" s="66">
        <f>'Pay App 20'!Q117+N117+P117</f>
        <v>0</v>
      </c>
    </row>
    <row r="118" spans="1:17" ht="21" customHeight="1" x14ac:dyDescent="0.2">
      <c r="A118" s="153" t="s">
        <v>190</v>
      </c>
      <c r="B118" s="153"/>
      <c r="C118" s="142" t="s">
        <v>191</v>
      </c>
      <c r="D118" s="156"/>
      <c r="E118" s="52">
        <f>'Pay App 20'!E118</f>
        <v>0</v>
      </c>
      <c r="F118" s="45"/>
      <c r="G118" s="65">
        <f>'Pay App 20'!G118+F118</f>
        <v>0</v>
      </c>
      <c r="H118" s="188">
        <f>'Pay App 20'!K118</f>
        <v>0</v>
      </c>
      <c r="I118" s="189"/>
      <c r="J118" s="55"/>
      <c r="K118" s="33">
        <f t="shared" si="1"/>
        <v>0</v>
      </c>
      <c r="L118" s="68">
        <f t="shared" si="0"/>
        <v>0</v>
      </c>
      <c r="M118" s="66">
        <f t="shared" si="2"/>
        <v>0</v>
      </c>
      <c r="N118" s="32">
        <f t="shared" si="3"/>
        <v>0</v>
      </c>
      <c r="O118" s="52">
        <f>'Pay App 20'!O118+'Pay App 20'!P118</f>
        <v>0</v>
      </c>
      <c r="P118" s="45"/>
      <c r="Q118" s="66">
        <f>'Pay App 20'!Q118+N118+P118</f>
        <v>0</v>
      </c>
    </row>
    <row r="119" spans="1:17" ht="21" customHeight="1" x14ac:dyDescent="0.2">
      <c r="A119" s="151" t="s">
        <v>192</v>
      </c>
      <c r="B119" s="151"/>
      <c r="C119" s="151" t="s">
        <v>193</v>
      </c>
      <c r="D119" s="152"/>
      <c r="E119" s="52">
        <f>'Pay App 20'!E119</f>
        <v>0</v>
      </c>
      <c r="F119" s="45"/>
      <c r="G119" s="65">
        <f>'Pay App 20'!G119+F119</f>
        <v>0</v>
      </c>
      <c r="H119" s="188">
        <f>'Pay App 20'!K119</f>
        <v>0</v>
      </c>
      <c r="I119" s="189"/>
      <c r="J119" s="55"/>
      <c r="K119" s="33">
        <f t="shared" si="1"/>
        <v>0</v>
      </c>
      <c r="L119" s="68">
        <f t="shared" si="0"/>
        <v>0</v>
      </c>
      <c r="M119" s="66">
        <f t="shared" si="2"/>
        <v>0</v>
      </c>
      <c r="N119" s="32">
        <f t="shared" si="3"/>
        <v>0</v>
      </c>
      <c r="O119" s="52">
        <f>'Pay App 20'!O119+'Pay App 20'!P119</f>
        <v>0</v>
      </c>
      <c r="P119" s="45"/>
      <c r="Q119" s="66">
        <f>'Pay App 20'!Q119+N119+P119</f>
        <v>0</v>
      </c>
    </row>
    <row r="120" spans="1:17" ht="21" customHeight="1" x14ac:dyDescent="0.2">
      <c r="A120" s="151" t="s">
        <v>194</v>
      </c>
      <c r="B120" s="151"/>
      <c r="C120" s="150" t="s">
        <v>195</v>
      </c>
      <c r="D120" s="157"/>
      <c r="E120" s="52">
        <f>'Pay App 20'!E120</f>
        <v>0</v>
      </c>
      <c r="F120" s="45"/>
      <c r="G120" s="65">
        <f>'Pay App 20'!G120+F120</f>
        <v>0</v>
      </c>
      <c r="H120" s="188">
        <f>'Pay App 20'!K120</f>
        <v>0</v>
      </c>
      <c r="I120" s="189"/>
      <c r="J120" s="55"/>
      <c r="K120" s="33">
        <f t="shared" si="1"/>
        <v>0</v>
      </c>
      <c r="L120" s="68">
        <f t="shared" si="0"/>
        <v>0</v>
      </c>
      <c r="M120" s="66">
        <f t="shared" si="2"/>
        <v>0</v>
      </c>
      <c r="N120" s="32">
        <f t="shared" si="3"/>
        <v>0</v>
      </c>
      <c r="O120" s="52">
        <f>'Pay App 20'!O120+'Pay App 20'!P120</f>
        <v>0</v>
      </c>
      <c r="P120" s="45"/>
      <c r="Q120" s="66">
        <f>'Pay App 20'!Q120+N120+P120</f>
        <v>0</v>
      </c>
    </row>
    <row r="121" spans="1:17" ht="21" customHeight="1" x14ac:dyDescent="0.2">
      <c r="A121" s="151" t="s">
        <v>196</v>
      </c>
      <c r="B121" s="151"/>
      <c r="C121" s="151" t="s">
        <v>197</v>
      </c>
      <c r="D121" s="152"/>
      <c r="E121" s="52">
        <f>'Pay App 20'!E121</f>
        <v>0</v>
      </c>
      <c r="F121" s="45"/>
      <c r="G121" s="65">
        <f>'Pay App 20'!G121+F121</f>
        <v>0</v>
      </c>
      <c r="H121" s="188">
        <f>'Pay App 20'!K121</f>
        <v>0</v>
      </c>
      <c r="I121" s="189"/>
      <c r="J121" s="55"/>
      <c r="K121" s="33">
        <f t="shared" si="1"/>
        <v>0</v>
      </c>
      <c r="L121" s="68">
        <f t="shared" si="0"/>
        <v>0</v>
      </c>
      <c r="M121" s="66">
        <f t="shared" si="2"/>
        <v>0</v>
      </c>
      <c r="N121" s="32">
        <f t="shared" si="3"/>
        <v>0</v>
      </c>
      <c r="O121" s="52">
        <f>'Pay App 20'!O121+'Pay App 20'!P121</f>
        <v>0</v>
      </c>
      <c r="P121" s="45"/>
      <c r="Q121" s="66">
        <f>'Pay App 20'!Q121+N121+P121</f>
        <v>0</v>
      </c>
    </row>
    <row r="122" spans="1:17" ht="21" customHeight="1" x14ac:dyDescent="0.2">
      <c r="A122" s="151" t="s">
        <v>198</v>
      </c>
      <c r="B122" s="151"/>
      <c r="C122" s="151" t="s">
        <v>199</v>
      </c>
      <c r="D122" s="152"/>
      <c r="E122" s="52">
        <f>'Pay App 20'!E122</f>
        <v>0</v>
      </c>
      <c r="F122" s="45"/>
      <c r="G122" s="65">
        <f>'Pay App 20'!G122+F122</f>
        <v>0</v>
      </c>
      <c r="H122" s="188">
        <f>'Pay App 20'!K122</f>
        <v>0</v>
      </c>
      <c r="I122" s="189"/>
      <c r="J122" s="55"/>
      <c r="K122" s="33">
        <f t="shared" si="1"/>
        <v>0</v>
      </c>
      <c r="L122" s="68">
        <f t="shared" si="0"/>
        <v>0</v>
      </c>
      <c r="M122" s="66">
        <f t="shared" si="2"/>
        <v>0</v>
      </c>
      <c r="N122" s="32">
        <f t="shared" si="3"/>
        <v>0</v>
      </c>
      <c r="O122" s="52">
        <f>'Pay App 20'!O122+'Pay App 20'!P122</f>
        <v>0</v>
      </c>
      <c r="P122" s="45"/>
      <c r="Q122" s="66">
        <f>'Pay App 20'!Q122+N122+P122</f>
        <v>0</v>
      </c>
    </row>
    <row r="123" spans="1:17" ht="21" customHeight="1" x14ac:dyDescent="0.2">
      <c r="A123" s="151" t="s">
        <v>200</v>
      </c>
      <c r="B123" s="151"/>
      <c r="C123" s="151" t="s">
        <v>201</v>
      </c>
      <c r="D123" s="152"/>
      <c r="E123" s="52">
        <f>'Pay App 20'!E123</f>
        <v>0</v>
      </c>
      <c r="F123" s="45"/>
      <c r="G123" s="65">
        <f>'Pay App 20'!G123+F123</f>
        <v>0</v>
      </c>
      <c r="H123" s="188">
        <f>'Pay App 20'!K123</f>
        <v>0</v>
      </c>
      <c r="I123" s="189"/>
      <c r="J123" s="55"/>
      <c r="K123" s="33">
        <f t="shared" si="1"/>
        <v>0</v>
      </c>
      <c r="L123" s="68">
        <f t="shared" si="0"/>
        <v>0</v>
      </c>
      <c r="M123" s="66">
        <f t="shared" si="2"/>
        <v>0</v>
      </c>
      <c r="N123" s="32">
        <f t="shared" si="3"/>
        <v>0</v>
      </c>
      <c r="O123" s="52">
        <f>'Pay App 20'!O123+'Pay App 20'!P123</f>
        <v>0</v>
      </c>
      <c r="P123" s="45"/>
      <c r="Q123" s="66">
        <f>'Pay App 20'!Q123+N123+P123</f>
        <v>0</v>
      </c>
    </row>
    <row r="124" spans="1:17" ht="21" customHeight="1" x14ac:dyDescent="0.2">
      <c r="A124" s="153" t="s">
        <v>202</v>
      </c>
      <c r="B124" s="153"/>
      <c r="C124" s="154" t="s">
        <v>203</v>
      </c>
      <c r="D124" s="155"/>
      <c r="E124" s="52">
        <f>'Pay App 20'!E124</f>
        <v>0</v>
      </c>
      <c r="F124" s="45"/>
      <c r="G124" s="65">
        <f>'Pay App 20'!G124+F124</f>
        <v>0</v>
      </c>
      <c r="H124" s="188">
        <f>'Pay App 20'!K124</f>
        <v>0</v>
      </c>
      <c r="I124" s="189"/>
      <c r="J124" s="55"/>
      <c r="K124" s="33">
        <f t="shared" si="1"/>
        <v>0</v>
      </c>
      <c r="L124" s="68">
        <f t="shared" si="0"/>
        <v>0</v>
      </c>
      <c r="M124" s="66">
        <f t="shared" si="2"/>
        <v>0</v>
      </c>
      <c r="N124" s="32">
        <f t="shared" si="3"/>
        <v>0</v>
      </c>
      <c r="O124" s="52">
        <f>'Pay App 20'!O124+'Pay App 20'!P124</f>
        <v>0</v>
      </c>
      <c r="P124" s="45"/>
      <c r="Q124" s="66">
        <f>'Pay App 20'!Q124+N124+P124</f>
        <v>0</v>
      </c>
    </row>
    <row r="125" spans="1:17" ht="21" customHeight="1" x14ac:dyDescent="0.2">
      <c r="A125" s="151" t="s">
        <v>204</v>
      </c>
      <c r="B125" s="151"/>
      <c r="C125" s="151" t="s">
        <v>205</v>
      </c>
      <c r="D125" s="152"/>
      <c r="E125" s="52">
        <f>'Pay App 20'!E125</f>
        <v>0</v>
      </c>
      <c r="F125" s="45"/>
      <c r="G125" s="65">
        <f>'Pay App 20'!G125+F125</f>
        <v>0</v>
      </c>
      <c r="H125" s="188">
        <f>'Pay App 20'!K125</f>
        <v>0</v>
      </c>
      <c r="I125" s="189"/>
      <c r="J125" s="55"/>
      <c r="K125" s="33">
        <f t="shared" si="1"/>
        <v>0</v>
      </c>
      <c r="L125" s="68">
        <f t="shared" si="0"/>
        <v>0</v>
      </c>
      <c r="M125" s="66">
        <f t="shared" si="2"/>
        <v>0</v>
      </c>
      <c r="N125" s="32">
        <f t="shared" si="3"/>
        <v>0</v>
      </c>
      <c r="O125" s="52">
        <f>'Pay App 20'!O125+'Pay App 20'!P125</f>
        <v>0</v>
      </c>
      <c r="P125" s="45"/>
      <c r="Q125" s="66">
        <f>'Pay App 20'!Q125+N125+P125</f>
        <v>0</v>
      </c>
    </row>
    <row r="126" spans="1:17" ht="21" customHeight="1" x14ac:dyDescent="0.2">
      <c r="A126" s="151" t="s">
        <v>206</v>
      </c>
      <c r="B126" s="151"/>
      <c r="C126" s="151" t="s">
        <v>207</v>
      </c>
      <c r="D126" s="152"/>
      <c r="E126" s="52">
        <f>'Pay App 20'!E126</f>
        <v>0</v>
      </c>
      <c r="F126" s="45"/>
      <c r="G126" s="65">
        <f>'Pay App 20'!G126+F126</f>
        <v>0</v>
      </c>
      <c r="H126" s="188">
        <f>'Pay App 20'!K126</f>
        <v>0</v>
      </c>
      <c r="I126" s="189"/>
      <c r="J126" s="55"/>
      <c r="K126" s="33">
        <f t="shared" si="1"/>
        <v>0</v>
      </c>
      <c r="L126" s="68">
        <f t="shared" si="0"/>
        <v>0</v>
      </c>
      <c r="M126" s="66">
        <f t="shared" si="2"/>
        <v>0</v>
      </c>
      <c r="N126" s="32">
        <f t="shared" si="3"/>
        <v>0</v>
      </c>
      <c r="O126" s="52">
        <f>'Pay App 20'!O126+'Pay App 20'!P126</f>
        <v>0</v>
      </c>
      <c r="P126" s="45"/>
      <c r="Q126" s="66">
        <f>'Pay App 20'!Q126+N126+P126</f>
        <v>0</v>
      </c>
    </row>
    <row r="127" spans="1:17" ht="21" customHeight="1" x14ac:dyDescent="0.2">
      <c r="A127" s="151" t="s">
        <v>208</v>
      </c>
      <c r="B127" s="151"/>
      <c r="C127" s="151" t="s">
        <v>209</v>
      </c>
      <c r="D127" s="152"/>
      <c r="E127" s="52">
        <f>'Pay App 20'!E127</f>
        <v>0</v>
      </c>
      <c r="F127" s="45"/>
      <c r="G127" s="65">
        <f>'Pay App 20'!G127+F127</f>
        <v>0</v>
      </c>
      <c r="H127" s="188">
        <f>'Pay App 20'!K127</f>
        <v>0</v>
      </c>
      <c r="I127" s="189"/>
      <c r="J127" s="55"/>
      <c r="K127" s="33">
        <f t="shared" si="1"/>
        <v>0</v>
      </c>
      <c r="L127" s="68">
        <f t="shared" si="0"/>
        <v>0</v>
      </c>
      <c r="M127" s="66">
        <f t="shared" si="2"/>
        <v>0</v>
      </c>
      <c r="N127" s="32">
        <f t="shared" si="3"/>
        <v>0</v>
      </c>
      <c r="O127" s="52">
        <f>'Pay App 20'!O127+'Pay App 20'!P127</f>
        <v>0</v>
      </c>
      <c r="P127" s="45"/>
      <c r="Q127" s="66">
        <f>'Pay App 20'!Q127+N127+P127</f>
        <v>0</v>
      </c>
    </row>
    <row r="128" spans="1:17" ht="21" customHeight="1" x14ac:dyDescent="0.2">
      <c r="A128" s="153" t="s">
        <v>210</v>
      </c>
      <c r="B128" s="153"/>
      <c r="C128" s="153" t="s">
        <v>211</v>
      </c>
      <c r="D128" s="154"/>
      <c r="E128" s="52">
        <f>'Pay App 20'!E128</f>
        <v>0</v>
      </c>
      <c r="F128" s="45"/>
      <c r="G128" s="65">
        <f>'Pay App 20'!G128+F128</f>
        <v>0</v>
      </c>
      <c r="H128" s="188">
        <f>'Pay App 20'!K128</f>
        <v>0</v>
      </c>
      <c r="I128" s="189"/>
      <c r="J128" s="55"/>
      <c r="K128" s="33">
        <f t="shared" si="1"/>
        <v>0</v>
      </c>
      <c r="L128" s="68">
        <f t="shared" si="0"/>
        <v>0</v>
      </c>
      <c r="M128" s="66">
        <f t="shared" si="2"/>
        <v>0</v>
      </c>
      <c r="N128" s="32">
        <f t="shared" si="3"/>
        <v>0</v>
      </c>
      <c r="O128" s="52">
        <f>'Pay App 20'!O128+'Pay App 20'!P128</f>
        <v>0</v>
      </c>
      <c r="P128" s="45"/>
      <c r="Q128" s="66">
        <f>'Pay App 20'!Q128+N128+P128</f>
        <v>0</v>
      </c>
    </row>
    <row r="129" spans="1:17" ht="21" customHeight="1" x14ac:dyDescent="0.2">
      <c r="A129" s="151" t="s">
        <v>212</v>
      </c>
      <c r="B129" s="151"/>
      <c r="C129" s="151" t="s">
        <v>213</v>
      </c>
      <c r="D129" s="152"/>
      <c r="E129" s="52">
        <f>'Pay App 20'!E129</f>
        <v>0</v>
      </c>
      <c r="F129" s="45"/>
      <c r="G129" s="65">
        <f>'Pay App 20'!G129+F129</f>
        <v>0</v>
      </c>
      <c r="H129" s="188">
        <f>'Pay App 20'!K129</f>
        <v>0</v>
      </c>
      <c r="I129" s="189"/>
      <c r="J129" s="55"/>
      <c r="K129" s="33">
        <f t="shared" si="1"/>
        <v>0</v>
      </c>
      <c r="L129" s="68">
        <f t="shared" si="0"/>
        <v>0</v>
      </c>
      <c r="M129" s="66">
        <f t="shared" si="2"/>
        <v>0</v>
      </c>
      <c r="N129" s="32">
        <f t="shared" si="3"/>
        <v>0</v>
      </c>
      <c r="O129" s="52">
        <f>'Pay App 20'!O129+'Pay App 20'!P129</f>
        <v>0</v>
      </c>
      <c r="P129" s="45"/>
      <c r="Q129" s="66">
        <f>'Pay App 20'!Q129+N129+P129</f>
        <v>0</v>
      </c>
    </row>
    <row r="130" spans="1:17" ht="21" customHeight="1" x14ac:dyDescent="0.2">
      <c r="A130" s="151" t="s">
        <v>214</v>
      </c>
      <c r="B130" s="151"/>
      <c r="C130" s="151" t="s">
        <v>215</v>
      </c>
      <c r="D130" s="152"/>
      <c r="E130" s="52">
        <f>'Pay App 20'!E130</f>
        <v>0</v>
      </c>
      <c r="F130" s="45"/>
      <c r="G130" s="65">
        <f>'Pay App 20'!G130+F130</f>
        <v>0</v>
      </c>
      <c r="H130" s="188">
        <f>'Pay App 20'!K130</f>
        <v>0</v>
      </c>
      <c r="I130" s="189"/>
      <c r="J130" s="55"/>
      <c r="K130" s="33">
        <f t="shared" si="1"/>
        <v>0</v>
      </c>
      <c r="L130" s="68">
        <f t="shared" si="0"/>
        <v>0</v>
      </c>
      <c r="M130" s="66">
        <f t="shared" si="2"/>
        <v>0</v>
      </c>
      <c r="N130" s="32">
        <f t="shared" si="3"/>
        <v>0</v>
      </c>
      <c r="O130" s="52">
        <f>'Pay App 20'!O130+'Pay App 20'!P130</f>
        <v>0</v>
      </c>
      <c r="P130" s="45"/>
      <c r="Q130" s="66">
        <f>'Pay App 20'!Q130+N130+P130</f>
        <v>0</v>
      </c>
    </row>
    <row r="131" spans="1:17" ht="21" customHeight="1" x14ac:dyDescent="0.2">
      <c r="A131" s="151" t="s">
        <v>216</v>
      </c>
      <c r="B131" s="151"/>
      <c r="C131" s="151" t="s">
        <v>217</v>
      </c>
      <c r="D131" s="152"/>
      <c r="E131" s="52">
        <f>'Pay App 20'!E131</f>
        <v>0</v>
      </c>
      <c r="F131" s="45"/>
      <c r="G131" s="65">
        <f>'Pay App 20'!G131+F131</f>
        <v>0</v>
      </c>
      <c r="H131" s="188">
        <f>'Pay App 20'!K131</f>
        <v>0</v>
      </c>
      <c r="I131" s="189"/>
      <c r="J131" s="55"/>
      <c r="K131" s="33">
        <f t="shared" si="1"/>
        <v>0</v>
      </c>
      <c r="L131" s="68">
        <f t="shared" si="0"/>
        <v>0</v>
      </c>
      <c r="M131" s="66">
        <f t="shared" si="2"/>
        <v>0</v>
      </c>
      <c r="N131" s="32">
        <f t="shared" si="3"/>
        <v>0</v>
      </c>
      <c r="O131" s="52">
        <f>'Pay App 20'!O131+'Pay App 20'!P131</f>
        <v>0</v>
      </c>
      <c r="P131" s="45"/>
      <c r="Q131" s="66">
        <f>'Pay App 20'!Q131+N131+P131</f>
        <v>0</v>
      </c>
    </row>
    <row r="132" spans="1:17" ht="21" customHeight="1" x14ac:dyDescent="0.2">
      <c r="A132" s="151" t="s">
        <v>218</v>
      </c>
      <c r="B132" s="151"/>
      <c r="C132" s="151" t="s">
        <v>219</v>
      </c>
      <c r="D132" s="152"/>
      <c r="E132" s="52">
        <f>'Pay App 20'!E132</f>
        <v>0</v>
      </c>
      <c r="F132" s="45"/>
      <c r="G132" s="65">
        <f>'Pay App 20'!G132+F132</f>
        <v>0</v>
      </c>
      <c r="H132" s="188">
        <f>'Pay App 20'!K132</f>
        <v>0</v>
      </c>
      <c r="I132" s="189"/>
      <c r="J132" s="55"/>
      <c r="K132" s="33">
        <f t="shared" si="1"/>
        <v>0</v>
      </c>
      <c r="L132" s="68">
        <f t="shared" si="0"/>
        <v>0</v>
      </c>
      <c r="M132" s="66">
        <f t="shared" si="2"/>
        <v>0</v>
      </c>
      <c r="N132" s="32">
        <f t="shared" si="3"/>
        <v>0</v>
      </c>
      <c r="O132" s="52">
        <f>'Pay App 20'!O132+'Pay App 20'!P132</f>
        <v>0</v>
      </c>
      <c r="P132" s="45"/>
      <c r="Q132" s="66">
        <f>'Pay App 20'!Q132+N132+P132</f>
        <v>0</v>
      </c>
    </row>
    <row r="133" spans="1:17" ht="21" customHeight="1" x14ac:dyDescent="0.2">
      <c r="A133" s="151" t="s">
        <v>220</v>
      </c>
      <c r="B133" s="151"/>
      <c r="C133" s="151" t="s">
        <v>221</v>
      </c>
      <c r="D133" s="152"/>
      <c r="E133" s="52">
        <f>'Pay App 20'!E133</f>
        <v>0</v>
      </c>
      <c r="F133" s="45"/>
      <c r="G133" s="65">
        <f>'Pay App 20'!G133+F133</f>
        <v>0</v>
      </c>
      <c r="H133" s="188">
        <f>'Pay App 20'!K133</f>
        <v>0</v>
      </c>
      <c r="I133" s="189"/>
      <c r="J133" s="55"/>
      <c r="K133" s="33">
        <f t="shared" si="1"/>
        <v>0</v>
      </c>
      <c r="L133" s="68">
        <f t="shared" si="0"/>
        <v>0</v>
      </c>
      <c r="M133" s="66">
        <f t="shared" si="2"/>
        <v>0</v>
      </c>
      <c r="N133" s="32">
        <f t="shared" si="3"/>
        <v>0</v>
      </c>
      <c r="O133" s="52">
        <f>'Pay App 20'!O133+'Pay App 20'!P133</f>
        <v>0</v>
      </c>
      <c r="P133" s="45"/>
      <c r="Q133" s="66">
        <f>'Pay App 20'!Q133+N133+P133</f>
        <v>0</v>
      </c>
    </row>
    <row r="134" spans="1:17" ht="21" customHeight="1" x14ac:dyDescent="0.2">
      <c r="A134" s="151" t="s">
        <v>222</v>
      </c>
      <c r="B134" s="151"/>
      <c r="C134" s="151" t="s">
        <v>223</v>
      </c>
      <c r="D134" s="152"/>
      <c r="E134" s="52">
        <f>'Pay App 20'!E134</f>
        <v>0</v>
      </c>
      <c r="F134" s="45"/>
      <c r="G134" s="65">
        <f>'Pay App 20'!G134+F134</f>
        <v>0</v>
      </c>
      <c r="H134" s="188">
        <f>'Pay App 20'!K134</f>
        <v>0</v>
      </c>
      <c r="I134" s="189"/>
      <c r="J134" s="55"/>
      <c r="K134" s="33">
        <f t="shared" si="1"/>
        <v>0</v>
      </c>
      <c r="L134" s="68">
        <f t="shared" si="0"/>
        <v>0</v>
      </c>
      <c r="M134" s="66">
        <f t="shared" si="2"/>
        <v>0</v>
      </c>
      <c r="N134" s="32">
        <f t="shared" si="3"/>
        <v>0</v>
      </c>
      <c r="O134" s="52">
        <f>'Pay App 20'!O134+'Pay App 20'!P134</f>
        <v>0</v>
      </c>
      <c r="P134" s="45"/>
      <c r="Q134" s="66">
        <f>'Pay App 20'!Q134+N134+P134</f>
        <v>0</v>
      </c>
    </row>
    <row r="135" spans="1:17" ht="21" customHeight="1" x14ac:dyDescent="0.2">
      <c r="A135" s="153" t="s">
        <v>224</v>
      </c>
      <c r="B135" s="153"/>
      <c r="C135" s="153" t="s">
        <v>225</v>
      </c>
      <c r="D135" s="154"/>
      <c r="E135" s="52">
        <f>'Pay App 20'!E135</f>
        <v>0</v>
      </c>
      <c r="F135" s="45"/>
      <c r="G135" s="65">
        <f>'Pay App 20'!G135+F135</f>
        <v>0</v>
      </c>
      <c r="H135" s="188">
        <f>'Pay App 20'!K135</f>
        <v>0</v>
      </c>
      <c r="I135" s="189"/>
      <c r="J135" s="55"/>
      <c r="K135" s="33">
        <f t="shared" si="1"/>
        <v>0</v>
      </c>
      <c r="L135" s="68">
        <f t="shared" si="0"/>
        <v>0</v>
      </c>
      <c r="M135" s="66">
        <f t="shared" si="2"/>
        <v>0</v>
      </c>
      <c r="N135" s="32">
        <f t="shared" si="3"/>
        <v>0</v>
      </c>
      <c r="O135" s="52">
        <f>'Pay App 20'!O135+'Pay App 20'!P135</f>
        <v>0</v>
      </c>
      <c r="P135" s="45"/>
      <c r="Q135" s="66">
        <f>'Pay App 20'!Q135+N135+P135</f>
        <v>0</v>
      </c>
    </row>
    <row r="136" spans="1:17" ht="21" customHeight="1" x14ac:dyDescent="0.2">
      <c r="A136" s="151" t="s">
        <v>226</v>
      </c>
      <c r="B136" s="151"/>
      <c r="C136" s="151" t="s">
        <v>227</v>
      </c>
      <c r="D136" s="152"/>
      <c r="E136" s="52">
        <f>'Pay App 20'!E136</f>
        <v>0</v>
      </c>
      <c r="F136" s="45"/>
      <c r="G136" s="65">
        <f>'Pay App 20'!G136+F136</f>
        <v>0</v>
      </c>
      <c r="H136" s="188">
        <f>'Pay App 20'!K136</f>
        <v>0</v>
      </c>
      <c r="I136" s="189"/>
      <c r="J136" s="55"/>
      <c r="K136" s="33">
        <f t="shared" si="1"/>
        <v>0</v>
      </c>
      <c r="L136" s="68">
        <f t="shared" si="0"/>
        <v>0</v>
      </c>
      <c r="M136" s="66">
        <f t="shared" si="2"/>
        <v>0</v>
      </c>
      <c r="N136" s="32">
        <f t="shared" si="3"/>
        <v>0</v>
      </c>
      <c r="O136" s="52">
        <f>'Pay App 20'!O136+'Pay App 20'!P136</f>
        <v>0</v>
      </c>
      <c r="P136" s="45"/>
      <c r="Q136" s="66">
        <f>'Pay App 20'!Q136+N136+P136</f>
        <v>0</v>
      </c>
    </row>
    <row r="137" spans="1:17" ht="21" customHeight="1" x14ac:dyDescent="0.2">
      <c r="A137" s="151" t="s">
        <v>228</v>
      </c>
      <c r="B137" s="151"/>
      <c r="C137" s="151" t="s">
        <v>229</v>
      </c>
      <c r="D137" s="152"/>
      <c r="E137" s="52">
        <f>'Pay App 20'!E137</f>
        <v>0</v>
      </c>
      <c r="F137" s="45"/>
      <c r="G137" s="65">
        <f>'Pay App 20'!G137+F137</f>
        <v>0</v>
      </c>
      <c r="H137" s="188">
        <f>'Pay App 20'!K137</f>
        <v>0</v>
      </c>
      <c r="I137" s="189"/>
      <c r="J137" s="55"/>
      <c r="K137" s="33">
        <f t="shared" si="1"/>
        <v>0</v>
      </c>
      <c r="L137" s="68">
        <f t="shared" si="0"/>
        <v>0</v>
      </c>
      <c r="M137" s="66">
        <f t="shared" si="2"/>
        <v>0</v>
      </c>
      <c r="N137" s="32">
        <f t="shared" si="3"/>
        <v>0</v>
      </c>
      <c r="O137" s="52">
        <f>'Pay App 20'!O137+'Pay App 20'!P137</f>
        <v>0</v>
      </c>
      <c r="P137" s="45"/>
      <c r="Q137" s="66">
        <f>'Pay App 20'!Q137+N137+P137</f>
        <v>0</v>
      </c>
    </row>
    <row r="138" spans="1:17" ht="21" customHeight="1" x14ac:dyDescent="0.2">
      <c r="A138" s="151" t="s">
        <v>230</v>
      </c>
      <c r="B138" s="151"/>
      <c r="C138" s="151" t="s">
        <v>231</v>
      </c>
      <c r="D138" s="152"/>
      <c r="E138" s="52">
        <f>'Pay App 20'!E138</f>
        <v>0</v>
      </c>
      <c r="F138" s="45"/>
      <c r="G138" s="65">
        <f>'Pay App 20'!G138+F138</f>
        <v>0</v>
      </c>
      <c r="H138" s="188">
        <f>'Pay App 20'!K138</f>
        <v>0</v>
      </c>
      <c r="I138" s="189"/>
      <c r="J138" s="55"/>
      <c r="K138" s="33">
        <f t="shared" si="1"/>
        <v>0</v>
      </c>
      <c r="L138" s="68">
        <f t="shared" si="0"/>
        <v>0</v>
      </c>
      <c r="M138" s="66">
        <f t="shared" si="2"/>
        <v>0</v>
      </c>
      <c r="N138" s="32">
        <f t="shared" si="3"/>
        <v>0</v>
      </c>
      <c r="O138" s="52">
        <f>'Pay App 20'!O138+'Pay App 20'!P138</f>
        <v>0</v>
      </c>
      <c r="P138" s="45"/>
      <c r="Q138" s="66">
        <f>'Pay App 20'!Q138+N138+P138</f>
        <v>0</v>
      </c>
    </row>
    <row r="139" spans="1:17" ht="21" customHeight="1" x14ac:dyDescent="0.2">
      <c r="A139" s="153" t="s">
        <v>232</v>
      </c>
      <c r="B139" s="153"/>
      <c r="C139" s="153" t="s">
        <v>233</v>
      </c>
      <c r="D139" s="154"/>
      <c r="E139" s="52">
        <f>'Pay App 20'!E139</f>
        <v>0</v>
      </c>
      <c r="F139" s="45"/>
      <c r="G139" s="65">
        <f>'Pay App 20'!G139+F139</f>
        <v>0</v>
      </c>
      <c r="H139" s="188">
        <f>'Pay App 20'!K139</f>
        <v>0</v>
      </c>
      <c r="I139" s="189"/>
      <c r="J139" s="55"/>
      <c r="K139" s="33">
        <f t="shared" si="1"/>
        <v>0</v>
      </c>
      <c r="L139" s="68">
        <f t="shared" si="0"/>
        <v>0</v>
      </c>
      <c r="M139" s="66">
        <f t="shared" si="2"/>
        <v>0</v>
      </c>
      <c r="N139" s="32">
        <f t="shared" si="3"/>
        <v>0</v>
      </c>
      <c r="O139" s="52">
        <f>'Pay App 20'!O139+'Pay App 20'!P139</f>
        <v>0</v>
      </c>
      <c r="P139" s="45"/>
      <c r="Q139" s="66">
        <f>'Pay App 20'!Q139+N139+P139</f>
        <v>0</v>
      </c>
    </row>
    <row r="140" spans="1:17" ht="21" customHeight="1" x14ac:dyDescent="0.2">
      <c r="A140" s="151" t="s">
        <v>234</v>
      </c>
      <c r="B140" s="151"/>
      <c r="C140" s="151" t="s">
        <v>235</v>
      </c>
      <c r="D140" s="152"/>
      <c r="E140" s="52">
        <f>'Pay App 20'!E140</f>
        <v>0</v>
      </c>
      <c r="F140" s="45"/>
      <c r="G140" s="65">
        <f>'Pay App 20'!G140+F140</f>
        <v>0</v>
      </c>
      <c r="H140" s="188">
        <f>'Pay App 20'!K140</f>
        <v>0</v>
      </c>
      <c r="I140" s="189"/>
      <c r="J140" s="55"/>
      <c r="K140" s="33">
        <f t="shared" si="1"/>
        <v>0</v>
      </c>
      <c r="L140" s="68">
        <f t="shared" si="0"/>
        <v>0</v>
      </c>
      <c r="M140" s="66">
        <f t="shared" si="2"/>
        <v>0</v>
      </c>
      <c r="N140" s="32">
        <f t="shared" si="3"/>
        <v>0</v>
      </c>
      <c r="O140" s="52">
        <f>'Pay App 20'!O140+'Pay App 20'!P140</f>
        <v>0</v>
      </c>
      <c r="P140" s="45"/>
      <c r="Q140" s="66">
        <f>'Pay App 20'!Q140+N140+P140</f>
        <v>0</v>
      </c>
    </row>
    <row r="141" spans="1:17" ht="21" customHeight="1" x14ac:dyDescent="0.2">
      <c r="A141" s="151" t="s">
        <v>236</v>
      </c>
      <c r="B141" s="151"/>
      <c r="C141" s="151" t="s">
        <v>237</v>
      </c>
      <c r="D141" s="152"/>
      <c r="E141" s="52">
        <f>'Pay App 20'!E141</f>
        <v>0</v>
      </c>
      <c r="F141" s="45"/>
      <c r="G141" s="65">
        <f>'Pay App 20'!G141+F141</f>
        <v>0</v>
      </c>
      <c r="H141" s="188">
        <f>'Pay App 20'!K141</f>
        <v>0</v>
      </c>
      <c r="I141" s="189"/>
      <c r="J141" s="55"/>
      <c r="K141" s="33">
        <f t="shared" si="1"/>
        <v>0</v>
      </c>
      <c r="L141" s="68">
        <f t="shared" si="0"/>
        <v>0</v>
      </c>
      <c r="M141" s="66">
        <f t="shared" si="2"/>
        <v>0</v>
      </c>
      <c r="N141" s="32">
        <f t="shared" si="3"/>
        <v>0</v>
      </c>
      <c r="O141" s="52">
        <f>'Pay App 20'!O141+'Pay App 20'!P141</f>
        <v>0</v>
      </c>
      <c r="P141" s="45"/>
      <c r="Q141" s="66">
        <f>'Pay App 20'!Q141+N141+P141</f>
        <v>0</v>
      </c>
    </row>
    <row r="142" spans="1:17" ht="21" customHeight="1" x14ac:dyDescent="0.2">
      <c r="A142" s="151" t="s">
        <v>238</v>
      </c>
      <c r="B142" s="151"/>
      <c r="C142" s="151" t="s">
        <v>239</v>
      </c>
      <c r="D142" s="152"/>
      <c r="E142" s="52">
        <f>'Pay App 20'!E142</f>
        <v>0</v>
      </c>
      <c r="F142" s="45"/>
      <c r="G142" s="65">
        <f>'Pay App 20'!G142+F142</f>
        <v>0</v>
      </c>
      <c r="H142" s="188">
        <f>'Pay App 20'!K142</f>
        <v>0</v>
      </c>
      <c r="I142" s="189"/>
      <c r="J142" s="55"/>
      <c r="K142" s="33">
        <f t="shared" si="1"/>
        <v>0</v>
      </c>
      <c r="L142" s="68">
        <f t="shared" si="0"/>
        <v>0</v>
      </c>
      <c r="M142" s="66">
        <f t="shared" si="2"/>
        <v>0</v>
      </c>
      <c r="N142" s="32">
        <f t="shared" si="3"/>
        <v>0</v>
      </c>
      <c r="O142" s="52">
        <f>'Pay App 20'!O142+'Pay App 20'!P142</f>
        <v>0</v>
      </c>
      <c r="P142" s="45"/>
      <c r="Q142" s="66">
        <f>'Pay App 20'!Q142+N142+P142</f>
        <v>0</v>
      </c>
    </row>
    <row r="143" spans="1:17" ht="21" customHeight="1" x14ac:dyDescent="0.2">
      <c r="A143" s="151" t="s">
        <v>240</v>
      </c>
      <c r="B143" s="151"/>
      <c r="C143" s="151" t="s">
        <v>241</v>
      </c>
      <c r="D143" s="152"/>
      <c r="E143" s="52">
        <f>'Pay App 20'!E143</f>
        <v>0</v>
      </c>
      <c r="F143" s="45"/>
      <c r="G143" s="65">
        <f>'Pay App 20'!G143+F143</f>
        <v>0</v>
      </c>
      <c r="H143" s="188">
        <f>'Pay App 20'!K143</f>
        <v>0</v>
      </c>
      <c r="I143" s="189"/>
      <c r="J143" s="55"/>
      <c r="K143" s="33">
        <f t="shared" si="1"/>
        <v>0</v>
      </c>
      <c r="L143" s="68">
        <f t="shared" si="0"/>
        <v>0</v>
      </c>
      <c r="M143" s="66">
        <f t="shared" si="2"/>
        <v>0</v>
      </c>
      <c r="N143" s="32">
        <f t="shared" si="3"/>
        <v>0</v>
      </c>
      <c r="O143" s="52">
        <f>'Pay App 20'!O143+'Pay App 20'!P143</f>
        <v>0</v>
      </c>
      <c r="P143" s="45"/>
      <c r="Q143" s="66">
        <f>'Pay App 20'!Q143+N143+P143</f>
        <v>0</v>
      </c>
    </row>
    <row r="144" spans="1:17" ht="21" customHeight="1" x14ac:dyDescent="0.2">
      <c r="A144" s="151" t="s">
        <v>242</v>
      </c>
      <c r="B144" s="151"/>
      <c r="C144" s="151" t="s">
        <v>243</v>
      </c>
      <c r="D144" s="152"/>
      <c r="E144" s="52">
        <f>'Pay App 20'!E144</f>
        <v>0</v>
      </c>
      <c r="F144" s="45"/>
      <c r="G144" s="65">
        <f>'Pay App 20'!G144+F144</f>
        <v>0</v>
      </c>
      <c r="H144" s="188">
        <f>'Pay App 20'!K144</f>
        <v>0</v>
      </c>
      <c r="I144" s="189"/>
      <c r="J144" s="55"/>
      <c r="K144" s="33">
        <f t="shared" si="1"/>
        <v>0</v>
      </c>
      <c r="L144" s="68">
        <f t="shared" si="0"/>
        <v>0</v>
      </c>
      <c r="M144" s="66">
        <f t="shared" si="2"/>
        <v>0</v>
      </c>
      <c r="N144" s="32">
        <f t="shared" si="3"/>
        <v>0</v>
      </c>
      <c r="O144" s="52">
        <f>'Pay App 20'!O144+'Pay App 20'!P144</f>
        <v>0</v>
      </c>
      <c r="P144" s="45"/>
      <c r="Q144" s="66">
        <f>'Pay App 20'!Q144+N144+P144</f>
        <v>0</v>
      </c>
    </row>
    <row r="145" spans="1:17" ht="21" customHeight="1" x14ac:dyDescent="0.2">
      <c r="A145" s="151" t="s">
        <v>244</v>
      </c>
      <c r="B145" s="151"/>
      <c r="C145" s="151" t="s">
        <v>245</v>
      </c>
      <c r="D145" s="152"/>
      <c r="E145" s="52">
        <f>'Pay App 20'!E145</f>
        <v>0</v>
      </c>
      <c r="F145" s="45"/>
      <c r="G145" s="65">
        <f>'Pay App 20'!G145+F145</f>
        <v>0</v>
      </c>
      <c r="H145" s="188">
        <f>'Pay App 20'!K145</f>
        <v>0</v>
      </c>
      <c r="I145" s="189"/>
      <c r="J145" s="55"/>
      <c r="K145" s="33">
        <f t="shared" si="1"/>
        <v>0</v>
      </c>
      <c r="L145" s="68">
        <f t="shared" si="0"/>
        <v>0</v>
      </c>
      <c r="M145" s="66">
        <f t="shared" si="2"/>
        <v>0</v>
      </c>
      <c r="N145" s="32">
        <f t="shared" si="3"/>
        <v>0</v>
      </c>
      <c r="O145" s="52">
        <f>'Pay App 20'!O145+'Pay App 20'!P145</f>
        <v>0</v>
      </c>
      <c r="P145" s="45"/>
      <c r="Q145" s="66">
        <f>'Pay App 20'!Q145+N145+P145</f>
        <v>0</v>
      </c>
    </row>
    <row r="146" spans="1:17" ht="21" customHeight="1" x14ac:dyDescent="0.2">
      <c r="A146" s="151" t="s">
        <v>246</v>
      </c>
      <c r="B146" s="151"/>
      <c r="C146" s="151" t="s">
        <v>247</v>
      </c>
      <c r="D146" s="152"/>
      <c r="E146" s="52">
        <f>'Pay App 20'!E146</f>
        <v>0</v>
      </c>
      <c r="F146" s="45"/>
      <c r="G146" s="65">
        <f>'Pay App 20'!G146+F146</f>
        <v>0</v>
      </c>
      <c r="H146" s="188">
        <f>'Pay App 20'!K146</f>
        <v>0</v>
      </c>
      <c r="I146" s="189"/>
      <c r="J146" s="55"/>
      <c r="K146" s="33">
        <f t="shared" si="1"/>
        <v>0</v>
      </c>
      <c r="L146" s="68">
        <f t="shared" si="0"/>
        <v>0</v>
      </c>
      <c r="M146" s="66">
        <f t="shared" si="2"/>
        <v>0</v>
      </c>
      <c r="N146" s="32">
        <f t="shared" si="3"/>
        <v>0</v>
      </c>
      <c r="O146" s="52">
        <f>'Pay App 20'!O146+'Pay App 20'!P146</f>
        <v>0</v>
      </c>
      <c r="P146" s="45"/>
      <c r="Q146" s="66">
        <f>'Pay App 20'!Q146+N146+P146</f>
        <v>0</v>
      </c>
    </row>
    <row r="147" spans="1:17" ht="21" customHeight="1" x14ac:dyDescent="0.2">
      <c r="A147" s="151" t="s">
        <v>248</v>
      </c>
      <c r="B147" s="151"/>
      <c r="C147" s="151" t="s">
        <v>249</v>
      </c>
      <c r="D147" s="152"/>
      <c r="E147" s="52">
        <f>'Pay App 20'!E147</f>
        <v>0</v>
      </c>
      <c r="F147" s="45"/>
      <c r="G147" s="65">
        <f>'Pay App 20'!G147+F147</f>
        <v>0</v>
      </c>
      <c r="H147" s="188">
        <f>'Pay App 20'!K147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20'!O147+'Pay App 20'!P147</f>
        <v>0</v>
      </c>
      <c r="P147" s="45"/>
      <c r="Q147" s="66">
        <f>'Pay App 20'!Q147+N147+P147</f>
        <v>0</v>
      </c>
    </row>
    <row r="148" spans="1:17" ht="21" customHeight="1" x14ac:dyDescent="0.2">
      <c r="A148" s="151" t="s">
        <v>250</v>
      </c>
      <c r="B148" s="151"/>
      <c r="C148" s="151" t="s">
        <v>251</v>
      </c>
      <c r="D148" s="152"/>
      <c r="E148" s="52">
        <f>'Pay App 20'!E148</f>
        <v>0</v>
      </c>
      <c r="F148" s="45"/>
      <c r="G148" s="65">
        <f>'Pay App 20'!G148+F148</f>
        <v>0</v>
      </c>
      <c r="H148" s="188">
        <f>'Pay App 20'!K148</f>
        <v>0</v>
      </c>
      <c r="I148" s="189"/>
      <c r="J148" s="55"/>
      <c r="K148" s="33">
        <f t="shared" si="4"/>
        <v>0</v>
      </c>
      <c r="L148" s="68">
        <f t="shared" ref="L148:L211" si="7">IF(ISERROR(K148/G148),0,K148/G148)</f>
        <v>0</v>
      </c>
      <c r="M148" s="66">
        <f t="shared" si="5"/>
        <v>0</v>
      </c>
      <c r="N148" s="32">
        <f t="shared" si="6"/>
        <v>0</v>
      </c>
      <c r="O148" s="52">
        <f>'Pay App 20'!O148+'Pay App 20'!P148</f>
        <v>0</v>
      </c>
      <c r="P148" s="45"/>
      <c r="Q148" s="66">
        <f>'Pay App 20'!Q148+N148+P148</f>
        <v>0</v>
      </c>
    </row>
    <row r="149" spans="1:17" ht="21" customHeight="1" x14ac:dyDescent="0.2">
      <c r="A149" s="153" t="s">
        <v>252</v>
      </c>
      <c r="B149" s="153"/>
      <c r="C149" s="153" t="s">
        <v>253</v>
      </c>
      <c r="D149" s="154"/>
      <c r="E149" s="52">
        <f>'Pay App 20'!E149</f>
        <v>0</v>
      </c>
      <c r="F149" s="45"/>
      <c r="G149" s="65">
        <f>'Pay App 20'!G149+F149</f>
        <v>0</v>
      </c>
      <c r="H149" s="188">
        <f>'Pay App 20'!K149</f>
        <v>0</v>
      </c>
      <c r="I149" s="189"/>
      <c r="J149" s="55"/>
      <c r="K149" s="33">
        <f t="shared" si="4"/>
        <v>0</v>
      </c>
      <c r="L149" s="68">
        <f t="shared" si="7"/>
        <v>0</v>
      </c>
      <c r="M149" s="66">
        <f t="shared" si="5"/>
        <v>0</v>
      </c>
      <c r="N149" s="32">
        <f t="shared" si="6"/>
        <v>0</v>
      </c>
      <c r="O149" s="52">
        <f>'Pay App 20'!O149+'Pay App 20'!P149</f>
        <v>0</v>
      </c>
      <c r="P149" s="45"/>
      <c r="Q149" s="66">
        <f>'Pay App 20'!Q149+N149+P149</f>
        <v>0</v>
      </c>
    </row>
    <row r="150" spans="1:17" ht="21" customHeight="1" x14ac:dyDescent="0.2">
      <c r="A150" s="151" t="s">
        <v>254</v>
      </c>
      <c r="B150" s="151"/>
      <c r="C150" s="151" t="s">
        <v>255</v>
      </c>
      <c r="D150" s="152"/>
      <c r="E150" s="52">
        <f>'Pay App 20'!E150</f>
        <v>0</v>
      </c>
      <c r="F150" s="45"/>
      <c r="G150" s="65">
        <f>'Pay App 20'!G150+F150</f>
        <v>0</v>
      </c>
      <c r="H150" s="188">
        <f>'Pay App 20'!K150</f>
        <v>0</v>
      </c>
      <c r="I150" s="189"/>
      <c r="J150" s="55"/>
      <c r="K150" s="33">
        <f t="shared" si="4"/>
        <v>0</v>
      </c>
      <c r="L150" s="68">
        <f t="shared" si="7"/>
        <v>0</v>
      </c>
      <c r="M150" s="66">
        <f t="shared" si="5"/>
        <v>0</v>
      </c>
      <c r="N150" s="32">
        <f t="shared" si="6"/>
        <v>0</v>
      </c>
      <c r="O150" s="52">
        <f>'Pay App 20'!O150+'Pay App 20'!P150</f>
        <v>0</v>
      </c>
      <c r="P150" s="45"/>
      <c r="Q150" s="66">
        <f>'Pay App 20'!Q150+N150+P150</f>
        <v>0</v>
      </c>
    </row>
    <row r="151" spans="1:17" ht="21" customHeight="1" x14ac:dyDescent="0.2">
      <c r="A151" s="151" t="s">
        <v>256</v>
      </c>
      <c r="B151" s="151"/>
      <c r="C151" s="151" t="s">
        <v>257</v>
      </c>
      <c r="D151" s="152"/>
      <c r="E151" s="52">
        <f>'Pay App 20'!E151</f>
        <v>0</v>
      </c>
      <c r="F151" s="45"/>
      <c r="G151" s="65">
        <f>'Pay App 20'!G151+F151</f>
        <v>0</v>
      </c>
      <c r="H151" s="188">
        <f>'Pay App 20'!K151</f>
        <v>0</v>
      </c>
      <c r="I151" s="189"/>
      <c r="J151" s="55"/>
      <c r="K151" s="33">
        <f t="shared" si="4"/>
        <v>0</v>
      </c>
      <c r="L151" s="68">
        <f t="shared" si="7"/>
        <v>0</v>
      </c>
      <c r="M151" s="66">
        <f t="shared" si="5"/>
        <v>0</v>
      </c>
      <c r="N151" s="32">
        <f t="shared" si="6"/>
        <v>0</v>
      </c>
      <c r="O151" s="52">
        <f>'Pay App 20'!O151+'Pay App 20'!P151</f>
        <v>0</v>
      </c>
      <c r="P151" s="45"/>
      <c r="Q151" s="66">
        <f>'Pay App 20'!Q151+N151+P151</f>
        <v>0</v>
      </c>
    </row>
    <row r="152" spans="1:17" ht="21" customHeight="1" x14ac:dyDescent="0.2">
      <c r="A152" s="151" t="s">
        <v>258</v>
      </c>
      <c r="B152" s="151"/>
      <c r="C152" s="151" t="s">
        <v>259</v>
      </c>
      <c r="D152" s="152"/>
      <c r="E152" s="52">
        <f>'Pay App 20'!E152</f>
        <v>0</v>
      </c>
      <c r="F152" s="45"/>
      <c r="G152" s="65">
        <f>'Pay App 20'!G152+F152</f>
        <v>0</v>
      </c>
      <c r="H152" s="188">
        <f>'Pay App 20'!K152</f>
        <v>0</v>
      </c>
      <c r="I152" s="189"/>
      <c r="J152" s="55"/>
      <c r="K152" s="33">
        <f t="shared" si="4"/>
        <v>0</v>
      </c>
      <c r="L152" s="68">
        <f t="shared" si="7"/>
        <v>0</v>
      </c>
      <c r="M152" s="66">
        <f t="shared" si="5"/>
        <v>0</v>
      </c>
      <c r="N152" s="32">
        <f t="shared" si="6"/>
        <v>0</v>
      </c>
      <c r="O152" s="52">
        <f>'Pay App 20'!O152+'Pay App 20'!P152</f>
        <v>0</v>
      </c>
      <c r="P152" s="45"/>
      <c r="Q152" s="66">
        <f>'Pay App 20'!Q152+N152+P152</f>
        <v>0</v>
      </c>
    </row>
    <row r="153" spans="1:17" ht="21" customHeight="1" x14ac:dyDescent="0.2">
      <c r="A153" s="151" t="s">
        <v>260</v>
      </c>
      <c r="B153" s="151"/>
      <c r="C153" s="151" t="s">
        <v>261</v>
      </c>
      <c r="D153" s="152"/>
      <c r="E153" s="52">
        <f>'Pay App 20'!E153</f>
        <v>0</v>
      </c>
      <c r="F153" s="45"/>
      <c r="G153" s="65">
        <f>'Pay App 20'!G153+F153</f>
        <v>0</v>
      </c>
      <c r="H153" s="188">
        <f>'Pay App 20'!K153</f>
        <v>0</v>
      </c>
      <c r="I153" s="189"/>
      <c r="J153" s="55"/>
      <c r="K153" s="33">
        <f t="shared" si="4"/>
        <v>0</v>
      </c>
      <c r="L153" s="68">
        <f t="shared" si="7"/>
        <v>0</v>
      </c>
      <c r="M153" s="66">
        <f t="shared" si="5"/>
        <v>0</v>
      </c>
      <c r="N153" s="32">
        <f t="shared" si="6"/>
        <v>0</v>
      </c>
      <c r="O153" s="52">
        <f>'Pay App 20'!O153+'Pay App 20'!P153</f>
        <v>0</v>
      </c>
      <c r="P153" s="45"/>
      <c r="Q153" s="66">
        <f>'Pay App 20'!Q153+N153+P153</f>
        <v>0</v>
      </c>
    </row>
    <row r="154" spans="1:17" ht="21" customHeight="1" x14ac:dyDescent="0.2">
      <c r="A154" s="151" t="s">
        <v>262</v>
      </c>
      <c r="B154" s="151"/>
      <c r="C154" s="151" t="s">
        <v>263</v>
      </c>
      <c r="D154" s="152"/>
      <c r="E154" s="52">
        <f>'Pay App 20'!E154</f>
        <v>0</v>
      </c>
      <c r="F154" s="45"/>
      <c r="G154" s="65">
        <f>'Pay App 20'!G154+F154</f>
        <v>0</v>
      </c>
      <c r="H154" s="188">
        <f>'Pay App 20'!K154</f>
        <v>0</v>
      </c>
      <c r="I154" s="189"/>
      <c r="J154" s="55"/>
      <c r="K154" s="33">
        <f t="shared" si="4"/>
        <v>0</v>
      </c>
      <c r="L154" s="68">
        <f t="shared" si="7"/>
        <v>0</v>
      </c>
      <c r="M154" s="66">
        <f t="shared" si="5"/>
        <v>0</v>
      </c>
      <c r="N154" s="32">
        <f t="shared" si="6"/>
        <v>0</v>
      </c>
      <c r="O154" s="52">
        <f>'Pay App 20'!O154+'Pay App 20'!P154</f>
        <v>0</v>
      </c>
      <c r="P154" s="45"/>
      <c r="Q154" s="66">
        <f>'Pay App 20'!Q154+N154+P154</f>
        <v>0</v>
      </c>
    </row>
    <row r="155" spans="1:17" ht="21" customHeight="1" x14ac:dyDescent="0.2">
      <c r="A155" s="151" t="s">
        <v>264</v>
      </c>
      <c r="B155" s="151"/>
      <c r="C155" s="151" t="s">
        <v>265</v>
      </c>
      <c r="D155" s="152"/>
      <c r="E155" s="52">
        <f>'Pay App 20'!E155</f>
        <v>0</v>
      </c>
      <c r="F155" s="45"/>
      <c r="G155" s="65">
        <f>'Pay App 20'!G155+F155</f>
        <v>0</v>
      </c>
      <c r="H155" s="188">
        <f>'Pay App 20'!K155</f>
        <v>0</v>
      </c>
      <c r="I155" s="189"/>
      <c r="J155" s="55"/>
      <c r="K155" s="33">
        <f t="shared" si="4"/>
        <v>0</v>
      </c>
      <c r="L155" s="68">
        <f t="shared" si="7"/>
        <v>0</v>
      </c>
      <c r="M155" s="66">
        <f t="shared" si="5"/>
        <v>0</v>
      </c>
      <c r="N155" s="32">
        <f t="shared" si="6"/>
        <v>0</v>
      </c>
      <c r="O155" s="52">
        <f>'Pay App 20'!O155+'Pay App 20'!P155</f>
        <v>0</v>
      </c>
      <c r="P155" s="45"/>
      <c r="Q155" s="66">
        <f>'Pay App 20'!Q155+N155+P155</f>
        <v>0</v>
      </c>
    </row>
    <row r="156" spans="1:17" ht="21" customHeight="1" x14ac:dyDescent="0.2">
      <c r="A156" s="151" t="s">
        <v>266</v>
      </c>
      <c r="B156" s="151"/>
      <c r="C156" s="151" t="s">
        <v>267</v>
      </c>
      <c r="D156" s="152"/>
      <c r="E156" s="52">
        <f>'Pay App 20'!E156</f>
        <v>0</v>
      </c>
      <c r="F156" s="45"/>
      <c r="G156" s="65">
        <f>'Pay App 20'!G156+F156</f>
        <v>0</v>
      </c>
      <c r="H156" s="188">
        <f>'Pay App 20'!K156</f>
        <v>0</v>
      </c>
      <c r="I156" s="189"/>
      <c r="J156" s="55"/>
      <c r="K156" s="33">
        <f t="shared" si="4"/>
        <v>0</v>
      </c>
      <c r="L156" s="68">
        <f t="shared" si="7"/>
        <v>0</v>
      </c>
      <c r="M156" s="66">
        <f t="shared" si="5"/>
        <v>0</v>
      </c>
      <c r="N156" s="32">
        <f t="shared" si="6"/>
        <v>0</v>
      </c>
      <c r="O156" s="52">
        <f>'Pay App 20'!O156+'Pay App 20'!P156</f>
        <v>0</v>
      </c>
      <c r="P156" s="45"/>
      <c r="Q156" s="66">
        <f>'Pay App 20'!Q156+N156+P156</f>
        <v>0</v>
      </c>
    </row>
    <row r="157" spans="1:17" ht="21" customHeight="1" x14ac:dyDescent="0.2">
      <c r="A157" s="151" t="s">
        <v>268</v>
      </c>
      <c r="B157" s="151"/>
      <c r="C157" s="151" t="s">
        <v>269</v>
      </c>
      <c r="D157" s="152"/>
      <c r="E157" s="52">
        <f>'Pay App 20'!E157</f>
        <v>0</v>
      </c>
      <c r="F157" s="45"/>
      <c r="G157" s="65">
        <f>'Pay App 20'!G157+F157</f>
        <v>0</v>
      </c>
      <c r="H157" s="188">
        <f>'Pay App 20'!K157</f>
        <v>0</v>
      </c>
      <c r="I157" s="189"/>
      <c r="J157" s="55"/>
      <c r="K157" s="33">
        <f t="shared" si="4"/>
        <v>0</v>
      </c>
      <c r="L157" s="68">
        <f t="shared" si="7"/>
        <v>0</v>
      </c>
      <c r="M157" s="66">
        <f t="shared" si="5"/>
        <v>0</v>
      </c>
      <c r="N157" s="32">
        <f t="shared" si="6"/>
        <v>0</v>
      </c>
      <c r="O157" s="52">
        <f>'Pay App 20'!O157+'Pay App 20'!P157</f>
        <v>0</v>
      </c>
      <c r="P157" s="45"/>
      <c r="Q157" s="66">
        <f>'Pay App 20'!Q157+N157+P157</f>
        <v>0</v>
      </c>
    </row>
    <row r="158" spans="1:17" ht="21" customHeight="1" x14ac:dyDescent="0.2">
      <c r="A158" s="153" t="s">
        <v>270</v>
      </c>
      <c r="B158" s="153"/>
      <c r="C158" s="153" t="s">
        <v>271</v>
      </c>
      <c r="D158" s="154"/>
      <c r="E158" s="52">
        <f>'Pay App 20'!E158</f>
        <v>0</v>
      </c>
      <c r="F158" s="45"/>
      <c r="G158" s="65">
        <f>'Pay App 20'!G158+F158</f>
        <v>0</v>
      </c>
      <c r="H158" s="188">
        <f>'Pay App 20'!K158</f>
        <v>0</v>
      </c>
      <c r="I158" s="189"/>
      <c r="J158" s="55"/>
      <c r="K158" s="33">
        <f t="shared" si="4"/>
        <v>0</v>
      </c>
      <c r="L158" s="68">
        <f t="shared" si="7"/>
        <v>0</v>
      </c>
      <c r="M158" s="66">
        <f t="shared" si="5"/>
        <v>0</v>
      </c>
      <c r="N158" s="32">
        <f t="shared" si="6"/>
        <v>0</v>
      </c>
      <c r="O158" s="52">
        <f>'Pay App 20'!O158+'Pay App 20'!P158</f>
        <v>0</v>
      </c>
      <c r="P158" s="45"/>
      <c r="Q158" s="66">
        <f>'Pay App 20'!Q158+N158+P158</f>
        <v>0</v>
      </c>
    </row>
    <row r="159" spans="1:17" ht="21" customHeight="1" x14ac:dyDescent="0.2">
      <c r="A159" s="151" t="s">
        <v>272</v>
      </c>
      <c r="B159" s="151"/>
      <c r="C159" s="151" t="s">
        <v>273</v>
      </c>
      <c r="D159" s="152"/>
      <c r="E159" s="52">
        <f>'Pay App 20'!E159</f>
        <v>0</v>
      </c>
      <c r="F159" s="45"/>
      <c r="G159" s="65">
        <f>'Pay App 20'!G159+F159</f>
        <v>0</v>
      </c>
      <c r="H159" s="188">
        <f>'Pay App 20'!K159</f>
        <v>0</v>
      </c>
      <c r="I159" s="189"/>
      <c r="J159" s="55"/>
      <c r="K159" s="33">
        <f t="shared" si="4"/>
        <v>0</v>
      </c>
      <c r="L159" s="68">
        <f t="shared" si="7"/>
        <v>0</v>
      </c>
      <c r="M159" s="66">
        <f t="shared" si="5"/>
        <v>0</v>
      </c>
      <c r="N159" s="32">
        <f t="shared" si="6"/>
        <v>0</v>
      </c>
      <c r="O159" s="52">
        <f>'Pay App 20'!O159+'Pay App 20'!P159</f>
        <v>0</v>
      </c>
      <c r="P159" s="45"/>
      <c r="Q159" s="66">
        <f>'Pay App 20'!Q159+N159+P159</f>
        <v>0</v>
      </c>
    </row>
    <row r="160" spans="1:17" ht="21" customHeight="1" x14ac:dyDescent="0.2">
      <c r="A160" s="151" t="s">
        <v>274</v>
      </c>
      <c r="B160" s="151"/>
      <c r="C160" s="151" t="s">
        <v>275</v>
      </c>
      <c r="D160" s="152"/>
      <c r="E160" s="52">
        <f>'Pay App 20'!E160</f>
        <v>0</v>
      </c>
      <c r="F160" s="45"/>
      <c r="G160" s="65">
        <f>'Pay App 20'!G160+F160</f>
        <v>0</v>
      </c>
      <c r="H160" s="188">
        <f>'Pay App 20'!K160</f>
        <v>0</v>
      </c>
      <c r="I160" s="189"/>
      <c r="J160" s="55"/>
      <c r="K160" s="33">
        <f t="shared" si="4"/>
        <v>0</v>
      </c>
      <c r="L160" s="68">
        <f t="shared" si="7"/>
        <v>0</v>
      </c>
      <c r="M160" s="66">
        <f t="shared" si="5"/>
        <v>0</v>
      </c>
      <c r="N160" s="32">
        <f t="shared" si="6"/>
        <v>0</v>
      </c>
      <c r="O160" s="52">
        <f>'Pay App 20'!O160+'Pay App 20'!P160</f>
        <v>0</v>
      </c>
      <c r="P160" s="45"/>
      <c r="Q160" s="66">
        <f>'Pay App 20'!Q160+N160+P160</f>
        <v>0</v>
      </c>
    </row>
    <row r="161" spans="1:17" ht="21" customHeight="1" x14ac:dyDescent="0.2">
      <c r="A161" s="151" t="s">
        <v>276</v>
      </c>
      <c r="B161" s="151"/>
      <c r="C161" s="151" t="s">
        <v>277</v>
      </c>
      <c r="D161" s="152"/>
      <c r="E161" s="52">
        <f>'Pay App 20'!E161</f>
        <v>0</v>
      </c>
      <c r="F161" s="45"/>
      <c r="G161" s="65">
        <f>'Pay App 20'!G161+F161</f>
        <v>0</v>
      </c>
      <c r="H161" s="188">
        <f>'Pay App 20'!K161</f>
        <v>0</v>
      </c>
      <c r="I161" s="189"/>
      <c r="J161" s="55"/>
      <c r="K161" s="33">
        <f t="shared" si="4"/>
        <v>0</v>
      </c>
      <c r="L161" s="68">
        <f t="shared" si="7"/>
        <v>0</v>
      </c>
      <c r="M161" s="66">
        <f t="shared" si="5"/>
        <v>0</v>
      </c>
      <c r="N161" s="32">
        <f t="shared" si="6"/>
        <v>0</v>
      </c>
      <c r="O161" s="52">
        <f>'Pay App 20'!O161+'Pay App 20'!P161</f>
        <v>0</v>
      </c>
      <c r="P161" s="45"/>
      <c r="Q161" s="66">
        <f>'Pay App 20'!Q161+N161+P161</f>
        <v>0</v>
      </c>
    </row>
    <row r="162" spans="1:17" ht="21" customHeight="1" x14ac:dyDescent="0.2">
      <c r="A162" s="151" t="s">
        <v>278</v>
      </c>
      <c r="B162" s="151"/>
      <c r="C162" s="151" t="s">
        <v>279</v>
      </c>
      <c r="D162" s="152"/>
      <c r="E162" s="52">
        <f>'Pay App 20'!E162</f>
        <v>0</v>
      </c>
      <c r="F162" s="45"/>
      <c r="G162" s="65">
        <f>'Pay App 20'!G162+F162</f>
        <v>0</v>
      </c>
      <c r="H162" s="188">
        <f>'Pay App 20'!K162</f>
        <v>0</v>
      </c>
      <c r="I162" s="189"/>
      <c r="J162" s="55"/>
      <c r="K162" s="33">
        <f t="shared" si="4"/>
        <v>0</v>
      </c>
      <c r="L162" s="68">
        <f t="shared" si="7"/>
        <v>0</v>
      </c>
      <c r="M162" s="66">
        <f t="shared" si="5"/>
        <v>0</v>
      </c>
      <c r="N162" s="32">
        <f t="shared" si="6"/>
        <v>0</v>
      </c>
      <c r="O162" s="52">
        <f>'Pay App 20'!O162+'Pay App 20'!P162</f>
        <v>0</v>
      </c>
      <c r="P162" s="45"/>
      <c r="Q162" s="66">
        <f>'Pay App 20'!Q162+N162+P162</f>
        <v>0</v>
      </c>
    </row>
    <row r="163" spans="1:17" ht="21" customHeight="1" x14ac:dyDescent="0.2">
      <c r="A163" s="151" t="s">
        <v>280</v>
      </c>
      <c r="B163" s="151"/>
      <c r="C163" s="151" t="s">
        <v>281</v>
      </c>
      <c r="D163" s="152"/>
      <c r="E163" s="52">
        <f>'Pay App 20'!E163</f>
        <v>0</v>
      </c>
      <c r="F163" s="45"/>
      <c r="G163" s="65">
        <f>'Pay App 20'!G163+F163</f>
        <v>0</v>
      </c>
      <c r="H163" s="188">
        <f>'Pay App 20'!K163</f>
        <v>0</v>
      </c>
      <c r="I163" s="189"/>
      <c r="J163" s="55"/>
      <c r="K163" s="33">
        <f t="shared" si="4"/>
        <v>0</v>
      </c>
      <c r="L163" s="68">
        <f t="shared" si="7"/>
        <v>0</v>
      </c>
      <c r="M163" s="66">
        <f t="shared" si="5"/>
        <v>0</v>
      </c>
      <c r="N163" s="32">
        <f t="shared" si="6"/>
        <v>0</v>
      </c>
      <c r="O163" s="52">
        <f>'Pay App 20'!O163+'Pay App 20'!P163</f>
        <v>0</v>
      </c>
      <c r="P163" s="45"/>
      <c r="Q163" s="66">
        <f>'Pay App 20'!Q163+N163+P163</f>
        <v>0</v>
      </c>
    </row>
    <row r="164" spans="1:17" ht="21" customHeight="1" x14ac:dyDescent="0.2">
      <c r="A164" s="151" t="s">
        <v>282</v>
      </c>
      <c r="B164" s="151"/>
      <c r="C164" s="151" t="s">
        <v>283</v>
      </c>
      <c r="D164" s="152"/>
      <c r="E164" s="52">
        <f>'Pay App 20'!E164</f>
        <v>0</v>
      </c>
      <c r="F164" s="45"/>
      <c r="G164" s="65">
        <f>'Pay App 20'!G164+F164</f>
        <v>0</v>
      </c>
      <c r="H164" s="188">
        <f>'Pay App 20'!K164</f>
        <v>0</v>
      </c>
      <c r="I164" s="189"/>
      <c r="J164" s="55"/>
      <c r="K164" s="33">
        <f t="shared" si="4"/>
        <v>0</v>
      </c>
      <c r="L164" s="68">
        <f t="shared" si="7"/>
        <v>0</v>
      </c>
      <c r="M164" s="66">
        <f t="shared" si="5"/>
        <v>0</v>
      </c>
      <c r="N164" s="32">
        <f t="shared" si="6"/>
        <v>0</v>
      </c>
      <c r="O164" s="52">
        <f>'Pay App 20'!O164+'Pay App 20'!P164</f>
        <v>0</v>
      </c>
      <c r="P164" s="45"/>
      <c r="Q164" s="66">
        <f>'Pay App 20'!Q164+N164+P164</f>
        <v>0</v>
      </c>
    </row>
    <row r="165" spans="1:17" ht="21" customHeight="1" x14ac:dyDescent="0.2">
      <c r="A165" s="151" t="s">
        <v>284</v>
      </c>
      <c r="B165" s="151"/>
      <c r="C165" s="151" t="s">
        <v>285</v>
      </c>
      <c r="D165" s="152"/>
      <c r="E165" s="52">
        <f>'Pay App 20'!E165</f>
        <v>0</v>
      </c>
      <c r="F165" s="45"/>
      <c r="G165" s="65">
        <f>'Pay App 20'!G165+F165</f>
        <v>0</v>
      </c>
      <c r="H165" s="188">
        <f>'Pay App 20'!K165</f>
        <v>0</v>
      </c>
      <c r="I165" s="189"/>
      <c r="J165" s="55"/>
      <c r="K165" s="33">
        <f t="shared" si="4"/>
        <v>0</v>
      </c>
      <c r="L165" s="68">
        <f t="shared" si="7"/>
        <v>0</v>
      </c>
      <c r="M165" s="66">
        <f t="shared" si="5"/>
        <v>0</v>
      </c>
      <c r="N165" s="32">
        <f t="shared" si="6"/>
        <v>0</v>
      </c>
      <c r="O165" s="52">
        <f>'Pay App 20'!O165+'Pay App 20'!P165</f>
        <v>0</v>
      </c>
      <c r="P165" s="45"/>
      <c r="Q165" s="66">
        <f>'Pay App 20'!Q165+N165+P165</f>
        <v>0</v>
      </c>
    </row>
    <row r="166" spans="1:17" ht="21" customHeight="1" x14ac:dyDescent="0.2">
      <c r="A166" s="153" t="s">
        <v>286</v>
      </c>
      <c r="B166" s="153"/>
      <c r="C166" s="153" t="s">
        <v>287</v>
      </c>
      <c r="D166" s="154"/>
      <c r="E166" s="52">
        <f>'Pay App 20'!E166</f>
        <v>0</v>
      </c>
      <c r="F166" s="45"/>
      <c r="G166" s="65">
        <f>'Pay App 20'!G166+F166</f>
        <v>0</v>
      </c>
      <c r="H166" s="188">
        <f>'Pay App 20'!K166</f>
        <v>0</v>
      </c>
      <c r="I166" s="189"/>
      <c r="J166" s="55"/>
      <c r="K166" s="33">
        <f t="shared" si="4"/>
        <v>0</v>
      </c>
      <c r="L166" s="68">
        <f t="shared" si="7"/>
        <v>0</v>
      </c>
      <c r="M166" s="66">
        <f t="shared" si="5"/>
        <v>0</v>
      </c>
      <c r="N166" s="32">
        <f t="shared" si="6"/>
        <v>0</v>
      </c>
      <c r="O166" s="52">
        <f>'Pay App 20'!O166+'Pay App 20'!P166</f>
        <v>0</v>
      </c>
      <c r="P166" s="45"/>
      <c r="Q166" s="66">
        <f>'Pay App 20'!Q166+N166+P166</f>
        <v>0</v>
      </c>
    </row>
    <row r="167" spans="1:17" ht="21" customHeight="1" x14ac:dyDescent="0.2">
      <c r="A167" s="153" t="s">
        <v>288</v>
      </c>
      <c r="B167" s="153"/>
      <c r="C167" s="153" t="s">
        <v>289</v>
      </c>
      <c r="D167" s="154"/>
      <c r="E167" s="52">
        <f>'Pay App 20'!E167</f>
        <v>0</v>
      </c>
      <c r="F167" s="45"/>
      <c r="G167" s="65">
        <f>'Pay App 20'!G167+F167</f>
        <v>0</v>
      </c>
      <c r="H167" s="188">
        <f>'Pay App 20'!K167</f>
        <v>0</v>
      </c>
      <c r="I167" s="189"/>
      <c r="J167" s="55"/>
      <c r="K167" s="33">
        <f t="shared" si="4"/>
        <v>0</v>
      </c>
      <c r="L167" s="68">
        <f t="shared" si="7"/>
        <v>0</v>
      </c>
      <c r="M167" s="66">
        <f t="shared" si="5"/>
        <v>0</v>
      </c>
      <c r="N167" s="32">
        <f t="shared" si="6"/>
        <v>0</v>
      </c>
      <c r="O167" s="52">
        <f>'Pay App 20'!O167+'Pay App 20'!P167</f>
        <v>0</v>
      </c>
      <c r="P167" s="45"/>
      <c r="Q167" s="66">
        <f>'Pay App 20'!Q167+N167+P167</f>
        <v>0</v>
      </c>
    </row>
    <row r="168" spans="1:17" ht="21" customHeight="1" x14ac:dyDescent="0.2">
      <c r="A168" s="151" t="s">
        <v>290</v>
      </c>
      <c r="B168" s="151"/>
      <c r="C168" s="151" t="s">
        <v>291</v>
      </c>
      <c r="D168" s="152"/>
      <c r="E168" s="52">
        <f>'Pay App 20'!E168</f>
        <v>0</v>
      </c>
      <c r="F168" s="45"/>
      <c r="G168" s="65">
        <f>'Pay App 20'!G168+F168</f>
        <v>0</v>
      </c>
      <c r="H168" s="188">
        <f>'Pay App 20'!K168</f>
        <v>0</v>
      </c>
      <c r="I168" s="189"/>
      <c r="J168" s="55"/>
      <c r="K168" s="33">
        <f t="shared" si="4"/>
        <v>0</v>
      </c>
      <c r="L168" s="68">
        <f t="shared" si="7"/>
        <v>0</v>
      </c>
      <c r="M168" s="66">
        <f t="shared" si="5"/>
        <v>0</v>
      </c>
      <c r="N168" s="32">
        <f t="shared" si="6"/>
        <v>0</v>
      </c>
      <c r="O168" s="52">
        <f>'Pay App 20'!O168+'Pay App 20'!P168</f>
        <v>0</v>
      </c>
      <c r="P168" s="45"/>
      <c r="Q168" s="66">
        <f>'Pay App 20'!Q168+N168+P168</f>
        <v>0</v>
      </c>
    </row>
    <row r="169" spans="1:17" ht="21" customHeight="1" x14ac:dyDescent="0.2">
      <c r="A169" s="151" t="s">
        <v>292</v>
      </c>
      <c r="B169" s="151"/>
      <c r="C169" s="151" t="s">
        <v>293</v>
      </c>
      <c r="D169" s="152"/>
      <c r="E169" s="52">
        <f>'Pay App 20'!E169</f>
        <v>0</v>
      </c>
      <c r="F169" s="45"/>
      <c r="G169" s="65">
        <f>'Pay App 20'!G169+F169</f>
        <v>0</v>
      </c>
      <c r="H169" s="188">
        <f>'Pay App 20'!K169</f>
        <v>0</v>
      </c>
      <c r="I169" s="189"/>
      <c r="J169" s="55"/>
      <c r="K169" s="33">
        <f t="shared" si="4"/>
        <v>0</v>
      </c>
      <c r="L169" s="68">
        <f t="shared" si="7"/>
        <v>0</v>
      </c>
      <c r="M169" s="66">
        <f t="shared" si="5"/>
        <v>0</v>
      </c>
      <c r="N169" s="32">
        <f t="shared" si="6"/>
        <v>0</v>
      </c>
      <c r="O169" s="52">
        <f>'Pay App 20'!O169+'Pay App 20'!P169</f>
        <v>0</v>
      </c>
      <c r="P169" s="45"/>
      <c r="Q169" s="66">
        <f>'Pay App 20'!Q169+N169+P169</f>
        <v>0</v>
      </c>
    </row>
    <row r="170" spans="1:17" ht="21" customHeight="1" x14ac:dyDescent="0.2">
      <c r="A170" s="151" t="s">
        <v>294</v>
      </c>
      <c r="B170" s="151"/>
      <c r="C170" s="151" t="s">
        <v>295</v>
      </c>
      <c r="D170" s="152"/>
      <c r="E170" s="52">
        <f>'Pay App 20'!E170</f>
        <v>0</v>
      </c>
      <c r="F170" s="45"/>
      <c r="G170" s="65">
        <f>'Pay App 20'!G170+F170</f>
        <v>0</v>
      </c>
      <c r="H170" s="188">
        <f>'Pay App 20'!K170</f>
        <v>0</v>
      </c>
      <c r="I170" s="189"/>
      <c r="J170" s="55"/>
      <c r="K170" s="33">
        <f t="shared" si="4"/>
        <v>0</v>
      </c>
      <c r="L170" s="68">
        <f t="shared" si="7"/>
        <v>0</v>
      </c>
      <c r="M170" s="66">
        <f t="shared" si="5"/>
        <v>0</v>
      </c>
      <c r="N170" s="32">
        <f t="shared" si="6"/>
        <v>0</v>
      </c>
      <c r="O170" s="52">
        <f>'Pay App 20'!O170+'Pay App 20'!P170</f>
        <v>0</v>
      </c>
      <c r="P170" s="45"/>
      <c r="Q170" s="66">
        <f>'Pay App 20'!Q170+N170+P170</f>
        <v>0</v>
      </c>
    </row>
    <row r="171" spans="1:17" ht="21" customHeight="1" x14ac:dyDescent="0.2">
      <c r="A171" s="151" t="s">
        <v>296</v>
      </c>
      <c r="B171" s="151"/>
      <c r="C171" s="151" t="s">
        <v>297</v>
      </c>
      <c r="D171" s="152"/>
      <c r="E171" s="52">
        <f>'Pay App 20'!E171</f>
        <v>0</v>
      </c>
      <c r="F171" s="45"/>
      <c r="G171" s="65">
        <f>'Pay App 20'!G171+F171</f>
        <v>0</v>
      </c>
      <c r="H171" s="188">
        <f>'Pay App 20'!K171</f>
        <v>0</v>
      </c>
      <c r="I171" s="189"/>
      <c r="J171" s="55"/>
      <c r="K171" s="33">
        <f t="shared" si="4"/>
        <v>0</v>
      </c>
      <c r="L171" s="68">
        <f t="shared" si="7"/>
        <v>0</v>
      </c>
      <c r="M171" s="66">
        <f t="shared" si="5"/>
        <v>0</v>
      </c>
      <c r="N171" s="32">
        <f t="shared" si="6"/>
        <v>0</v>
      </c>
      <c r="O171" s="52">
        <f>'Pay App 20'!O171+'Pay App 20'!P171</f>
        <v>0</v>
      </c>
      <c r="P171" s="45"/>
      <c r="Q171" s="66">
        <f>'Pay App 20'!Q171+N171+P171</f>
        <v>0</v>
      </c>
    </row>
    <row r="172" spans="1:17" ht="21" customHeight="1" x14ac:dyDescent="0.2">
      <c r="A172" s="151" t="s">
        <v>298</v>
      </c>
      <c r="B172" s="151"/>
      <c r="C172" s="151" t="s">
        <v>299</v>
      </c>
      <c r="D172" s="152"/>
      <c r="E172" s="52">
        <f>'Pay App 20'!E172</f>
        <v>0</v>
      </c>
      <c r="F172" s="45"/>
      <c r="G172" s="65">
        <f>'Pay App 20'!G172+F172</f>
        <v>0</v>
      </c>
      <c r="H172" s="188">
        <f>'Pay App 20'!K172</f>
        <v>0</v>
      </c>
      <c r="I172" s="189"/>
      <c r="J172" s="55"/>
      <c r="K172" s="33">
        <f t="shared" si="4"/>
        <v>0</v>
      </c>
      <c r="L172" s="68">
        <f t="shared" si="7"/>
        <v>0</v>
      </c>
      <c r="M172" s="66">
        <f t="shared" si="5"/>
        <v>0</v>
      </c>
      <c r="N172" s="32">
        <f t="shared" si="6"/>
        <v>0</v>
      </c>
      <c r="O172" s="52">
        <f>'Pay App 20'!O172+'Pay App 20'!P172</f>
        <v>0</v>
      </c>
      <c r="P172" s="45"/>
      <c r="Q172" s="66">
        <f>'Pay App 20'!Q172+N172+P172</f>
        <v>0</v>
      </c>
    </row>
    <row r="173" spans="1:17" ht="21" customHeight="1" x14ac:dyDescent="0.2">
      <c r="A173" s="151" t="s">
        <v>300</v>
      </c>
      <c r="B173" s="151"/>
      <c r="C173" s="151" t="s">
        <v>301</v>
      </c>
      <c r="D173" s="152"/>
      <c r="E173" s="52">
        <f>'Pay App 20'!E173</f>
        <v>0</v>
      </c>
      <c r="F173" s="45"/>
      <c r="G173" s="65">
        <f>'Pay App 20'!G173+F173</f>
        <v>0</v>
      </c>
      <c r="H173" s="188">
        <f>'Pay App 20'!K173</f>
        <v>0</v>
      </c>
      <c r="I173" s="189"/>
      <c r="J173" s="55"/>
      <c r="K173" s="33">
        <f t="shared" si="4"/>
        <v>0</v>
      </c>
      <c r="L173" s="68">
        <f t="shared" si="7"/>
        <v>0</v>
      </c>
      <c r="M173" s="66">
        <f t="shared" si="5"/>
        <v>0</v>
      </c>
      <c r="N173" s="32">
        <f t="shared" si="6"/>
        <v>0</v>
      </c>
      <c r="O173" s="52">
        <f>'Pay App 20'!O173+'Pay App 20'!P173</f>
        <v>0</v>
      </c>
      <c r="P173" s="45"/>
      <c r="Q173" s="66">
        <f>'Pay App 20'!Q173+N173+P173</f>
        <v>0</v>
      </c>
    </row>
    <row r="174" spans="1:17" ht="21" customHeight="1" x14ac:dyDescent="0.2">
      <c r="A174" s="151" t="s">
        <v>302</v>
      </c>
      <c r="B174" s="151"/>
      <c r="C174" s="151" t="s">
        <v>303</v>
      </c>
      <c r="D174" s="152"/>
      <c r="E174" s="52">
        <f>'Pay App 20'!E174</f>
        <v>0</v>
      </c>
      <c r="F174" s="45"/>
      <c r="G174" s="65">
        <f>'Pay App 20'!G174+F174</f>
        <v>0</v>
      </c>
      <c r="H174" s="188">
        <f>'Pay App 20'!K174</f>
        <v>0</v>
      </c>
      <c r="I174" s="189"/>
      <c r="J174" s="55"/>
      <c r="K174" s="33">
        <f t="shared" si="4"/>
        <v>0</v>
      </c>
      <c r="L174" s="68">
        <f t="shared" si="7"/>
        <v>0</v>
      </c>
      <c r="M174" s="66">
        <f t="shared" si="5"/>
        <v>0</v>
      </c>
      <c r="N174" s="32">
        <f t="shared" si="6"/>
        <v>0</v>
      </c>
      <c r="O174" s="52">
        <f>'Pay App 20'!O174+'Pay App 20'!P174</f>
        <v>0</v>
      </c>
      <c r="P174" s="45"/>
      <c r="Q174" s="66">
        <f>'Pay App 20'!Q174+N174+P174</f>
        <v>0</v>
      </c>
    </row>
    <row r="175" spans="1:17" ht="21" customHeight="1" x14ac:dyDescent="0.2">
      <c r="A175" s="151" t="s">
        <v>304</v>
      </c>
      <c r="B175" s="151"/>
      <c r="C175" s="151" t="s">
        <v>305</v>
      </c>
      <c r="D175" s="152"/>
      <c r="E175" s="52">
        <f>'Pay App 20'!E175</f>
        <v>0</v>
      </c>
      <c r="F175" s="45"/>
      <c r="G175" s="65">
        <f>'Pay App 20'!G175+F175</f>
        <v>0</v>
      </c>
      <c r="H175" s="188">
        <f>'Pay App 20'!K175</f>
        <v>0</v>
      </c>
      <c r="I175" s="189"/>
      <c r="J175" s="55"/>
      <c r="K175" s="33">
        <f t="shared" si="4"/>
        <v>0</v>
      </c>
      <c r="L175" s="68">
        <f t="shared" si="7"/>
        <v>0</v>
      </c>
      <c r="M175" s="66">
        <f t="shared" si="5"/>
        <v>0</v>
      </c>
      <c r="N175" s="32">
        <f t="shared" si="6"/>
        <v>0</v>
      </c>
      <c r="O175" s="52">
        <f>'Pay App 20'!O175+'Pay App 20'!P175</f>
        <v>0</v>
      </c>
      <c r="P175" s="45"/>
      <c r="Q175" s="66">
        <f>'Pay App 20'!Q175+N175+P175</f>
        <v>0</v>
      </c>
    </row>
    <row r="176" spans="1:17" ht="21" customHeight="1" x14ac:dyDescent="0.2">
      <c r="A176" s="151" t="s">
        <v>306</v>
      </c>
      <c r="B176" s="151"/>
      <c r="C176" s="151" t="s">
        <v>307</v>
      </c>
      <c r="D176" s="152"/>
      <c r="E176" s="52">
        <f>'Pay App 20'!E176</f>
        <v>0</v>
      </c>
      <c r="F176" s="45"/>
      <c r="G176" s="65">
        <f>'Pay App 20'!G176+F176</f>
        <v>0</v>
      </c>
      <c r="H176" s="188">
        <f>'Pay App 20'!K176</f>
        <v>0</v>
      </c>
      <c r="I176" s="189"/>
      <c r="J176" s="55"/>
      <c r="K176" s="33">
        <f t="shared" si="4"/>
        <v>0</v>
      </c>
      <c r="L176" s="68">
        <f t="shared" si="7"/>
        <v>0</v>
      </c>
      <c r="M176" s="66">
        <f t="shared" si="5"/>
        <v>0</v>
      </c>
      <c r="N176" s="32">
        <f t="shared" si="6"/>
        <v>0</v>
      </c>
      <c r="O176" s="52">
        <f>'Pay App 20'!O176+'Pay App 20'!P176</f>
        <v>0</v>
      </c>
      <c r="P176" s="45"/>
      <c r="Q176" s="66">
        <f>'Pay App 20'!Q176+N176+P176</f>
        <v>0</v>
      </c>
    </row>
    <row r="177" spans="1:17" ht="21" customHeight="1" x14ac:dyDescent="0.2">
      <c r="A177" s="151" t="s">
        <v>308</v>
      </c>
      <c r="B177" s="151"/>
      <c r="C177" s="151" t="s">
        <v>309</v>
      </c>
      <c r="D177" s="152"/>
      <c r="E177" s="52">
        <f>'Pay App 20'!E177</f>
        <v>0</v>
      </c>
      <c r="F177" s="45"/>
      <c r="G177" s="65">
        <f>'Pay App 20'!G177+F177</f>
        <v>0</v>
      </c>
      <c r="H177" s="188">
        <f>'Pay App 20'!K177</f>
        <v>0</v>
      </c>
      <c r="I177" s="189"/>
      <c r="J177" s="55"/>
      <c r="K177" s="33">
        <f t="shared" si="4"/>
        <v>0</v>
      </c>
      <c r="L177" s="68">
        <f t="shared" si="7"/>
        <v>0</v>
      </c>
      <c r="M177" s="66">
        <f t="shared" si="5"/>
        <v>0</v>
      </c>
      <c r="N177" s="32">
        <f t="shared" si="6"/>
        <v>0</v>
      </c>
      <c r="O177" s="52">
        <f>'Pay App 20'!O177+'Pay App 20'!P177</f>
        <v>0</v>
      </c>
      <c r="P177" s="45"/>
      <c r="Q177" s="66">
        <f>'Pay App 20'!Q177+N177+P177</f>
        <v>0</v>
      </c>
    </row>
    <row r="178" spans="1:17" ht="21" customHeight="1" x14ac:dyDescent="0.2">
      <c r="A178" s="141" t="s">
        <v>310</v>
      </c>
      <c r="B178" s="141"/>
      <c r="C178" s="141" t="s">
        <v>311</v>
      </c>
      <c r="D178" s="142"/>
      <c r="E178" s="52">
        <f>'Pay App 20'!E178</f>
        <v>0</v>
      </c>
      <c r="F178" s="45"/>
      <c r="G178" s="65">
        <f>'Pay App 20'!G178+F178</f>
        <v>0</v>
      </c>
      <c r="H178" s="188">
        <f>'Pay App 20'!K178</f>
        <v>0</v>
      </c>
      <c r="I178" s="189"/>
      <c r="J178" s="55"/>
      <c r="K178" s="33">
        <f t="shared" si="4"/>
        <v>0</v>
      </c>
      <c r="L178" s="68">
        <f t="shared" si="7"/>
        <v>0</v>
      </c>
      <c r="M178" s="66">
        <f t="shared" si="5"/>
        <v>0</v>
      </c>
      <c r="N178" s="32">
        <f t="shared" si="6"/>
        <v>0</v>
      </c>
      <c r="O178" s="52">
        <f>'Pay App 20'!O178+'Pay App 20'!P178</f>
        <v>0</v>
      </c>
      <c r="P178" s="45"/>
      <c r="Q178" s="66">
        <f>'Pay App 20'!Q178+N178+P178</f>
        <v>0</v>
      </c>
    </row>
    <row r="179" spans="1:17" ht="21" customHeight="1" x14ac:dyDescent="0.2">
      <c r="A179" s="151" t="s">
        <v>312</v>
      </c>
      <c r="B179" s="151"/>
      <c r="C179" s="151" t="s">
        <v>313</v>
      </c>
      <c r="D179" s="152"/>
      <c r="E179" s="52">
        <f>'Pay App 20'!E179</f>
        <v>0</v>
      </c>
      <c r="F179" s="45"/>
      <c r="G179" s="65">
        <f>'Pay App 20'!G179+F179</f>
        <v>0</v>
      </c>
      <c r="H179" s="188">
        <f>'Pay App 20'!K179</f>
        <v>0</v>
      </c>
      <c r="I179" s="189"/>
      <c r="J179" s="55"/>
      <c r="K179" s="33">
        <f t="shared" si="4"/>
        <v>0</v>
      </c>
      <c r="L179" s="68">
        <f t="shared" si="7"/>
        <v>0</v>
      </c>
      <c r="M179" s="66">
        <f t="shared" si="5"/>
        <v>0</v>
      </c>
      <c r="N179" s="32">
        <f t="shared" si="6"/>
        <v>0</v>
      </c>
      <c r="O179" s="52">
        <f>'Pay App 20'!O179+'Pay App 20'!P179</f>
        <v>0</v>
      </c>
      <c r="P179" s="45"/>
      <c r="Q179" s="66">
        <f>'Pay App 20'!Q179+N179+P179</f>
        <v>0</v>
      </c>
    </row>
    <row r="180" spans="1:17" ht="21" customHeight="1" x14ac:dyDescent="0.2">
      <c r="A180" s="151" t="s">
        <v>314</v>
      </c>
      <c r="B180" s="151"/>
      <c r="C180" s="149" t="s">
        <v>315</v>
      </c>
      <c r="D180" s="150"/>
      <c r="E180" s="52">
        <f>'Pay App 20'!E180</f>
        <v>0</v>
      </c>
      <c r="F180" s="45"/>
      <c r="G180" s="65">
        <f>'Pay App 20'!G180+F180</f>
        <v>0</v>
      </c>
      <c r="H180" s="188">
        <f>'Pay App 20'!K180</f>
        <v>0</v>
      </c>
      <c r="I180" s="189"/>
      <c r="J180" s="55"/>
      <c r="K180" s="33">
        <f t="shared" si="4"/>
        <v>0</v>
      </c>
      <c r="L180" s="68">
        <f t="shared" si="7"/>
        <v>0</v>
      </c>
      <c r="M180" s="66">
        <f t="shared" si="5"/>
        <v>0</v>
      </c>
      <c r="N180" s="32">
        <f t="shared" si="6"/>
        <v>0</v>
      </c>
      <c r="O180" s="52">
        <f>'Pay App 20'!O180+'Pay App 20'!P180</f>
        <v>0</v>
      </c>
      <c r="P180" s="45"/>
      <c r="Q180" s="66">
        <f>'Pay App 20'!Q180+N180+P180</f>
        <v>0</v>
      </c>
    </row>
    <row r="181" spans="1:17" ht="21" customHeight="1" x14ac:dyDescent="0.2">
      <c r="A181" s="151" t="s">
        <v>316</v>
      </c>
      <c r="B181" s="151"/>
      <c r="C181" s="151" t="s">
        <v>317</v>
      </c>
      <c r="D181" s="152"/>
      <c r="E181" s="52">
        <f>'Pay App 20'!E181</f>
        <v>0</v>
      </c>
      <c r="F181" s="45"/>
      <c r="G181" s="65">
        <f>'Pay App 20'!G181+F181</f>
        <v>0</v>
      </c>
      <c r="H181" s="188">
        <f>'Pay App 20'!K181</f>
        <v>0</v>
      </c>
      <c r="I181" s="189"/>
      <c r="J181" s="55"/>
      <c r="K181" s="33">
        <f t="shared" si="4"/>
        <v>0</v>
      </c>
      <c r="L181" s="68">
        <f t="shared" si="7"/>
        <v>0</v>
      </c>
      <c r="M181" s="66">
        <f t="shared" si="5"/>
        <v>0</v>
      </c>
      <c r="N181" s="32">
        <f t="shared" si="6"/>
        <v>0</v>
      </c>
      <c r="O181" s="52">
        <f>'Pay App 20'!O181+'Pay App 20'!P181</f>
        <v>0</v>
      </c>
      <c r="P181" s="45"/>
      <c r="Q181" s="66">
        <f>'Pay App 20'!Q181+N181+P181</f>
        <v>0</v>
      </c>
    </row>
    <row r="182" spans="1:17" ht="21" customHeight="1" x14ac:dyDescent="0.2">
      <c r="A182" s="151" t="s">
        <v>318</v>
      </c>
      <c r="B182" s="151"/>
      <c r="C182" s="151" t="s">
        <v>319</v>
      </c>
      <c r="D182" s="152"/>
      <c r="E182" s="52">
        <f>'Pay App 20'!E182</f>
        <v>0</v>
      </c>
      <c r="F182" s="45"/>
      <c r="G182" s="65">
        <f>'Pay App 20'!G182+F182</f>
        <v>0</v>
      </c>
      <c r="H182" s="188">
        <f>'Pay App 20'!K182</f>
        <v>0</v>
      </c>
      <c r="I182" s="189"/>
      <c r="J182" s="55"/>
      <c r="K182" s="33">
        <f t="shared" si="4"/>
        <v>0</v>
      </c>
      <c r="L182" s="68">
        <f t="shared" si="7"/>
        <v>0</v>
      </c>
      <c r="M182" s="66">
        <f t="shared" si="5"/>
        <v>0</v>
      </c>
      <c r="N182" s="32">
        <f t="shared" si="6"/>
        <v>0</v>
      </c>
      <c r="O182" s="52">
        <f>'Pay App 20'!O182+'Pay App 20'!P182</f>
        <v>0</v>
      </c>
      <c r="P182" s="45"/>
      <c r="Q182" s="66">
        <f>'Pay App 20'!Q182+N182+P182</f>
        <v>0</v>
      </c>
    </row>
    <row r="183" spans="1:17" ht="21" customHeight="1" x14ac:dyDescent="0.2">
      <c r="A183" s="151" t="s">
        <v>320</v>
      </c>
      <c r="B183" s="151"/>
      <c r="C183" s="151" t="s">
        <v>321</v>
      </c>
      <c r="D183" s="152"/>
      <c r="E183" s="52">
        <f>'Pay App 20'!E183</f>
        <v>0</v>
      </c>
      <c r="F183" s="45"/>
      <c r="G183" s="65">
        <f>'Pay App 20'!G183+F183</f>
        <v>0</v>
      </c>
      <c r="H183" s="188">
        <f>'Pay App 20'!K183</f>
        <v>0</v>
      </c>
      <c r="I183" s="189"/>
      <c r="J183" s="55"/>
      <c r="K183" s="33">
        <f t="shared" si="4"/>
        <v>0</v>
      </c>
      <c r="L183" s="68">
        <f t="shared" si="7"/>
        <v>0</v>
      </c>
      <c r="M183" s="66">
        <f t="shared" si="5"/>
        <v>0</v>
      </c>
      <c r="N183" s="32">
        <f t="shared" si="6"/>
        <v>0</v>
      </c>
      <c r="O183" s="52">
        <f>'Pay App 20'!O183+'Pay App 20'!P183</f>
        <v>0</v>
      </c>
      <c r="P183" s="45"/>
      <c r="Q183" s="66">
        <f>'Pay App 20'!Q183+N183+P183</f>
        <v>0</v>
      </c>
    </row>
    <row r="184" spans="1:17" ht="21" customHeight="1" x14ac:dyDescent="0.2">
      <c r="A184" s="151" t="s">
        <v>322</v>
      </c>
      <c r="B184" s="151"/>
      <c r="C184" s="151" t="s">
        <v>323</v>
      </c>
      <c r="D184" s="152"/>
      <c r="E184" s="52">
        <f>'Pay App 20'!E184</f>
        <v>0</v>
      </c>
      <c r="F184" s="45"/>
      <c r="G184" s="65">
        <f>'Pay App 20'!G184+F184</f>
        <v>0</v>
      </c>
      <c r="H184" s="188">
        <f>'Pay App 20'!K184</f>
        <v>0</v>
      </c>
      <c r="I184" s="189"/>
      <c r="J184" s="55"/>
      <c r="K184" s="33">
        <f t="shared" si="4"/>
        <v>0</v>
      </c>
      <c r="L184" s="68">
        <f t="shared" si="7"/>
        <v>0</v>
      </c>
      <c r="M184" s="66">
        <f t="shared" si="5"/>
        <v>0</v>
      </c>
      <c r="N184" s="32">
        <f t="shared" si="6"/>
        <v>0</v>
      </c>
      <c r="O184" s="52">
        <f>'Pay App 20'!O184+'Pay App 20'!P184</f>
        <v>0</v>
      </c>
      <c r="P184" s="45"/>
      <c r="Q184" s="66">
        <f>'Pay App 20'!Q184+N184+P184</f>
        <v>0</v>
      </c>
    </row>
    <row r="185" spans="1:17" ht="21" customHeight="1" x14ac:dyDescent="0.2">
      <c r="A185" s="141" t="s">
        <v>324</v>
      </c>
      <c r="B185" s="141"/>
      <c r="C185" s="141" t="s">
        <v>325</v>
      </c>
      <c r="D185" s="142"/>
      <c r="E185" s="52">
        <f>'Pay App 20'!E185</f>
        <v>0</v>
      </c>
      <c r="F185" s="45"/>
      <c r="G185" s="65">
        <f>'Pay App 20'!G185+F185</f>
        <v>0</v>
      </c>
      <c r="H185" s="188">
        <f>'Pay App 20'!K185</f>
        <v>0</v>
      </c>
      <c r="I185" s="189"/>
      <c r="J185" s="55"/>
      <c r="K185" s="33">
        <f t="shared" si="4"/>
        <v>0</v>
      </c>
      <c r="L185" s="68">
        <f t="shared" si="7"/>
        <v>0</v>
      </c>
      <c r="M185" s="66">
        <f t="shared" si="5"/>
        <v>0</v>
      </c>
      <c r="N185" s="32">
        <f t="shared" si="6"/>
        <v>0</v>
      </c>
      <c r="O185" s="52">
        <f>'Pay App 20'!O185+'Pay App 20'!P185</f>
        <v>0</v>
      </c>
      <c r="P185" s="45"/>
      <c r="Q185" s="66">
        <f>'Pay App 20'!Q185+N185+P185</f>
        <v>0</v>
      </c>
    </row>
    <row r="186" spans="1:17" ht="21" customHeight="1" x14ac:dyDescent="0.2">
      <c r="A186" s="141" t="s">
        <v>326</v>
      </c>
      <c r="B186" s="141"/>
      <c r="C186" s="141" t="s">
        <v>327</v>
      </c>
      <c r="D186" s="142"/>
      <c r="E186" s="52">
        <f>'Pay App 20'!E186</f>
        <v>0</v>
      </c>
      <c r="F186" s="45"/>
      <c r="G186" s="65">
        <f>'Pay App 20'!G186+F186</f>
        <v>0</v>
      </c>
      <c r="H186" s="188">
        <f>'Pay App 20'!K186</f>
        <v>0</v>
      </c>
      <c r="I186" s="189"/>
      <c r="J186" s="55"/>
      <c r="K186" s="33">
        <f t="shared" si="4"/>
        <v>0</v>
      </c>
      <c r="L186" s="68">
        <f t="shared" si="7"/>
        <v>0</v>
      </c>
      <c r="M186" s="66">
        <f t="shared" si="5"/>
        <v>0</v>
      </c>
      <c r="N186" s="32">
        <f t="shared" si="6"/>
        <v>0</v>
      </c>
      <c r="O186" s="52">
        <f>'Pay App 20'!O186+'Pay App 20'!P186</f>
        <v>0</v>
      </c>
      <c r="P186" s="45"/>
      <c r="Q186" s="66">
        <f>'Pay App 20'!Q186+N186+P186</f>
        <v>0</v>
      </c>
    </row>
    <row r="187" spans="1:17" ht="21" customHeight="1" x14ac:dyDescent="0.2">
      <c r="A187" s="151" t="s">
        <v>328</v>
      </c>
      <c r="B187" s="151"/>
      <c r="C187" s="151" t="s">
        <v>329</v>
      </c>
      <c r="D187" s="152"/>
      <c r="E187" s="52">
        <f>'Pay App 20'!E187</f>
        <v>0</v>
      </c>
      <c r="F187" s="45"/>
      <c r="G187" s="65">
        <f>'Pay App 20'!G187+F187</f>
        <v>0</v>
      </c>
      <c r="H187" s="188">
        <f>'Pay App 20'!K187</f>
        <v>0</v>
      </c>
      <c r="I187" s="189"/>
      <c r="J187" s="55"/>
      <c r="K187" s="33">
        <f t="shared" si="4"/>
        <v>0</v>
      </c>
      <c r="L187" s="68">
        <f t="shared" si="7"/>
        <v>0</v>
      </c>
      <c r="M187" s="66">
        <f t="shared" si="5"/>
        <v>0</v>
      </c>
      <c r="N187" s="32">
        <f t="shared" si="6"/>
        <v>0</v>
      </c>
      <c r="O187" s="52">
        <f>'Pay App 20'!O187+'Pay App 20'!P187</f>
        <v>0</v>
      </c>
      <c r="P187" s="45"/>
      <c r="Q187" s="66">
        <f>'Pay App 20'!Q187+N187+P187</f>
        <v>0</v>
      </c>
    </row>
    <row r="188" spans="1:17" ht="21" customHeight="1" x14ac:dyDescent="0.2">
      <c r="A188" s="151" t="s">
        <v>330</v>
      </c>
      <c r="B188" s="151"/>
      <c r="C188" s="151" t="s">
        <v>331</v>
      </c>
      <c r="D188" s="152"/>
      <c r="E188" s="52">
        <f>'Pay App 20'!E188</f>
        <v>0</v>
      </c>
      <c r="F188" s="45"/>
      <c r="G188" s="65">
        <f>'Pay App 20'!G188+F188</f>
        <v>0</v>
      </c>
      <c r="H188" s="188">
        <f>'Pay App 20'!K188</f>
        <v>0</v>
      </c>
      <c r="I188" s="189"/>
      <c r="J188" s="55"/>
      <c r="K188" s="33">
        <f t="shared" si="4"/>
        <v>0</v>
      </c>
      <c r="L188" s="68">
        <f t="shared" si="7"/>
        <v>0</v>
      </c>
      <c r="M188" s="66">
        <f t="shared" si="5"/>
        <v>0</v>
      </c>
      <c r="N188" s="32">
        <f t="shared" si="6"/>
        <v>0</v>
      </c>
      <c r="O188" s="52">
        <f>'Pay App 20'!O188+'Pay App 20'!P188</f>
        <v>0</v>
      </c>
      <c r="P188" s="45"/>
      <c r="Q188" s="66">
        <f>'Pay App 20'!Q188+N188+P188</f>
        <v>0</v>
      </c>
    </row>
    <row r="189" spans="1:17" ht="21" customHeight="1" x14ac:dyDescent="0.2">
      <c r="A189" s="151" t="s">
        <v>332</v>
      </c>
      <c r="B189" s="151"/>
      <c r="C189" s="151" t="s">
        <v>333</v>
      </c>
      <c r="D189" s="152"/>
      <c r="E189" s="52">
        <f>'Pay App 20'!E189</f>
        <v>0</v>
      </c>
      <c r="F189" s="45"/>
      <c r="G189" s="65">
        <f>'Pay App 20'!G189+F189</f>
        <v>0</v>
      </c>
      <c r="H189" s="188">
        <f>'Pay App 20'!K189</f>
        <v>0</v>
      </c>
      <c r="I189" s="189"/>
      <c r="J189" s="55"/>
      <c r="K189" s="33">
        <f t="shared" si="4"/>
        <v>0</v>
      </c>
      <c r="L189" s="68">
        <f t="shared" si="7"/>
        <v>0</v>
      </c>
      <c r="M189" s="66">
        <f t="shared" si="5"/>
        <v>0</v>
      </c>
      <c r="N189" s="32">
        <f t="shared" si="6"/>
        <v>0</v>
      </c>
      <c r="O189" s="52">
        <f>'Pay App 20'!O189+'Pay App 20'!P189</f>
        <v>0</v>
      </c>
      <c r="P189" s="45"/>
      <c r="Q189" s="66">
        <f>'Pay App 20'!Q189+N189+P189</f>
        <v>0</v>
      </c>
    </row>
    <row r="190" spans="1:17" ht="21" customHeight="1" x14ac:dyDescent="0.2">
      <c r="A190" s="141" t="s">
        <v>334</v>
      </c>
      <c r="B190" s="141"/>
      <c r="C190" s="141" t="s">
        <v>335</v>
      </c>
      <c r="D190" s="142"/>
      <c r="E190" s="52">
        <f>'Pay App 20'!E190</f>
        <v>0</v>
      </c>
      <c r="F190" s="45"/>
      <c r="G190" s="65">
        <f>'Pay App 20'!G190+F190</f>
        <v>0</v>
      </c>
      <c r="H190" s="188">
        <f>'Pay App 20'!K190</f>
        <v>0</v>
      </c>
      <c r="I190" s="189"/>
      <c r="J190" s="55"/>
      <c r="K190" s="33">
        <f t="shared" si="4"/>
        <v>0</v>
      </c>
      <c r="L190" s="68">
        <f t="shared" si="7"/>
        <v>0</v>
      </c>
      <c r="M190" s="66">
        <f t="shared" si="5"/>
        <v>0</v>
      </c>
      <c r="N190" s="32">
        <f t="shared" si="6"/>
        <v>0</v>
      </c>
      <c r="O190" s="52">
        <f>'Pay App 20'!O190+'Pay App 20'!P190</f>
        <v>0</v>
      </c>
      <c r="P190" s="45"/>
      <c r="Q190" s="66">
        <f>'Pay App 20'!Q190+N190+P190</f>
        <v>0</v>
      </c>
    </row>
    <row r="191" spans="1:17" ht="21" customHeight="1" x14ac:dyDescent="0.2">
      <c r="A191" s="149" t="s">
        <v>336</v>
      </c>
      <c r="B191" s="149"/>
      <c r="C191" s="149" t="s">
        <v>337</v>
      </c>
      <c r="D191" s="150"/>
      <c r="E191" s="52">
        <f>'Pay App 20'!E191</f>
        <v>0</v>
      </c>
      <c r="F191" s="45"/>
      <c r="G191" s="65">
        <f>'Pay App 20'!G191+F191</f>
        <v>0</v>
      </c>
      <c r="H191" s="188">
        <f>'Pay App 20'!K191</f>
        <v>0</v>
      </c>
      <c r="I191" s="189"/>
      <c r="J191" s="55"/>
      <c r="K191" s="33">
        <f t="shared" si="4"/>
        <v>0</v>
      </c>
      <c r="L191" s="68">
        <f t="shared" si="7"/>
        <v>0</v>
      </c>
      <c r="M191" s="66">
        <f t="shared" si="5"/>
        <v>0</v>
      </c>
      <c r="N191" s="32">
        <f t="shared" si="6"/>
        <v>0</v>
      </c>
      <c r="O191" s="52">
        <f>'Pay App 20'!O191+'Pay App 20'!P191</f>
        <v>0</v>
      </c>
      <c r="P191" s="45"/>
      <c r="Q191" s="66">
        <f>'Pay App 20'!Q191+N191+P191</f>
        <v>0</v>
      </c>
    </row>
    <row r="192" spans="1:17" ht="21" customHeight="1" x14ac:dyDescent="0.2">
      <c r="A192" s="149" t="s">
        <v>338</v>
      </c>
      <c r="B192" s="149"/>
      <c r="C192" s="151" t="s">
        <v>339</v>
      </c>
      <c r="D192" s="152"/>
      <c r="E192" s="52">
        <f>'Pay App 20'!E192</f>
        <v>0</v>
      </c>
      <c r="F192" s="45"/>
      <c r="G192" s="65">
        <f>'Pay App 20'!G192+F192</f>
        <v>0</v>
      </c>
      <c r="H192" s="188">
        <f>'Pay App 20'!K192</f>
        <v>0</v>
      </c>
      <c r="I192" s="189"/>
      <c r="J192" s="55"/>
      <c r="K192" s="33">
        <f t="shared" si="4"/>
        <v>0</v>
      </c>
      <c r="L192" s="68">
        <f t="shared" si="7"/>
        <v>0</v>
      </c>
      <c r="M192" s="66">
        <f t="shared" si="5"/>
        <v>0</v>
      </c>
      <c r="N192" s="32">
        <f t="shared" si="6"/>
        <v>0</v>
      </c>
      <c r="O192" s="52">
        <f>'Pay App 20'!O192+'Pay App 20'!P192</f>
        <v>0</v>
      </c>
      <c r="P192" s="45"/>
      <c r="Q192" s="66">
        <f>'Pay App 20'!Q192+N192+P192</f>
        <v>0</v>
      </c>
    </row>
    <row r="193" spans="1:17" ht="21" customHeight="1" x14ac:dyDescent="0.2">
      <c r="A193" s="141" t="s">
        <v>340</v>
      </c>
      <c r="B193" s="141"/>
      <c r="C193" s="141" t="s">
        <v>341</v>
      </c>
      <c r="D193" s="142"/>
      <c r="E193" s="52">
        <f>'Pay App 20'!E193</f>
        <v>0</v>
      </c>
      <c r="F193" s="45"/>
      <c r="G193" s="65">
        <f>'Pay App 20'!G193+F193</f>
        <v>0</v>
      </c>
      <c r="H193" s="188">
        <f>'Pay App 20'!K193</f>
        <v>0</v>
      </c>
      <c r="I193" s="189"/>
      <c r="J193" s="55"/>
      <c r="K193" s="33">
        <f t="shared" si="4"/>
        <v>0</v>
      </c>
      <c r="L193" s="68">
        <f t="shared" si="7"/>
        <v>0</v>
      </c>
      <c r="M193" s="66">
        <f t="shared" si="5"/>
        <v>0</v>
      </c>
      <c r="N193" s="32">
        <f t="shared" si="6"/>
        <v>0</v>
      </c>
      <c r="O193" s="52">
        <f>'Pay App 20'!O193+'Pay App 20'!P193</f>
        <v>0</v>
      </c>
      <c r="P193" s="45"/>
      <c r="Q193" s="66">
        <f>'Pay App 20'!Q193+N193+P193</f>
        <v>0</v>
      </c>
    </row>
    <row r="194" spans="1:17" ht="21" customHeight="1" x14ac:dyDescent="0.2">
      <c r="A194" s="149" t="s">
        <v>342</v>
      </c>
      <c r="B194" s="149"/>
      <c r="C194" s="149" t="s">
        <v>343</v>
      </c>
      <c r="D194" s="150"/>
      <c r="E194" s="52">
        <f>'Pay App 20'!E194</f>
        <v>0</v>
      </c>
      <c r="F194" s="45"/>
      <c r="G194" s="65">
        <f>'Pay App 20'!G194+F194</f>
        <v>0</v>
      </c>
      <c r="H194" s="188">
        <f>'Pay App 20'!K194</f>
        <v>0</v>
      </c>
      <c r="I194" s="189"/>
      <c r="J194" s="55"/>
      <c r="K194" s="33">
        <f t="shared" si="4"/>
        <v>0</v>
      </c>
      <c r="L194" s="68">
        <f t="shared" si="7"/>
        <v>0</v>
      </c>
      <c r="M194" s="66">
        <f t="shared" si="5"/>
        <v>0</v>
      </c>
      <c r="N194" s="32">
        <f t="shared" si="6"/>
        <v>0</v>
      </c>
      <c r="O194" s="52">
        <f>'Pay App 20'!O194+'Pay App 20'!P194</f>
        <v>0</v>
      </c>
      <c r="P194" s="45"/>
      <c r="Q194" s="66">
        <f>'Pay App 20'!Q194+N194+P194</f>
        <v>0</v>
      </c>
    </row>
    <row r="195" spans="1:17" ht="21" customHeight="1" x14ac:dyDescent="0.2">
      <c r="A195" s="149" t="s">
        <v>344</v>
      </c>
      <c r="B195" s="149"/>
      <c r="C195" s="151" t="s">
        <v>345</v>
      </c>
      <c r="D195" s="152"/>
      <c r="E195" s="52">
        <f>'Pay App 20'!E195</f>
        <v>0</v>
      </c>
      <c r="F195" s="45"/>
      <c r="G195" s="65">
        <f>'Pay App 20'!G195+F195</f>
        <v>0</v>
      </c>
      <c r="H195" s="188">
        <f>'Pay App 20'!K195</f>
        <v>0</v>
      </c>
      <c r="I195" s="189"/>
      <c r="J195" s="55"/>
      <c r="K195" s="33">
        <f t="shared" si="4"/>
        <v>0</v>
      </c>
      <c r="L195" s="68">
        <f t="shared" si="7"/>
        <v>0</v>
      </c>
      <c r="M195" s="66">
        <f t="shared" si="5"/>
        <v>0</v>
      </c>
      <c r="N195" s="32">
        <f t="shared" si="6"/>
        <v>0</v>
      </c>
      <c r="O195" s="52">
        <f>'Pay App 20'!O195+'Pay App 20'!P195</f>
        <v>0</v>
      </c>
      <c r="P195" s="45"/>
      <c r="Q195" s="66">
        <f>'Pay App 20'!Q195+N195+P195</f>
        <v>0</v>
      </c>
    </row>
    <row r="196" spans="1:17" ht="21" customHeight="1" x14ac:dyDescent="0.2">
      <c r="A196" s="149" t="s">
        <v>346</v>
      </c>
      <c r="B196" s="149"/>
      <c r="C196" s="149" t="s">
        <v>347</v>
      </c>
      <c r="D196" s="150"/>
      <c r="E196" s="52">
        <f>'Pay App 20'!E196</f>
        <v>0</v>
      </c>
      <c r="F196" s="45"/>
      <c r="G196" s="65">
        <f>'Pay App 20'!G196+F196</f>
        <v>0</v>
      </c>
      <c r="H196" s="188">
        <f>'Pay App 20'!K196</f>
        <v>0</v>
      </c>
      <c r="I196" s="189"/>
      <c r="J196" s="55"/>
      <c r="K196" s="33">
        <f t="shared" si="4"/>
        <v>0</v>
      </c>
      <c r="L196" s="68">
        <f t="shared" si="7"/>
        <v>0</v>
      </c>
      <c r="M196" s="66">
        <f t="shared" si="5"/>
        <v>0</v>
      </c>
      <c r="N196" s="32">
        <f t="shared" si="6"/>
        <v>0</v>
      </c>
      <c r="O196" s="52">
        <f>'Pay App 20'!O196+'Pay App 20'!P196</f>
        <v>0</v>
      </c>
      <c r="P196" s="45"/>
      <c r="Q196" s="66">
        <f>'Pay App 20'!Q196+N196+P196</f>
        <v>0</v>
      </c>
    </row>
    <row r="197" spans="1:17" ht="21" customHeight="1" x14ac:dyDescent="0.2">
      <c r="A197" s="149" t="s">
        <v>348</v>
      </c>
      <c r="B197" s="149"/>
      <c r="C197" s="149" t="s">
        <v>349</v>
      </c>
      <c r="D197" s="150"/>
      <c r="E197" s="52">
        <f>'Pay App 20'!E197</f>
        <v>0</v>
      </c>
      <c r="F197" s="45"/>
      <c r="G197" s="65">
        <f>'Pay App 20'!G197+F197</f>
        <v>0</v>
      </c>
      <c r="H197" s="188">
        <f>'Pay App 20'!K197</f>
        <v>0</v>
      </c>
      <c r="I197" s="189"/>
      <c r="J197" s="55"/>
      <c r="K197" s="33">
        <f t="shared" si="4"/>
        <v>0</v>
      </c>
      <c r="L197" s="68">
        <f t="shared" si="7"/>
        <v>0</v>
      </c>
      <c r="M197" s="66">
        <f t="shared" si="5"/>
        <v>0</v>
      </c>
      <c r="N197" s="32">
        <f t="shared" si="6"/>
        <v>0</v>
      </c>
      <c r="O197" s="52">
        <f>'Pay App 20'!O197+'Pay App 20'!P197</f>
        <v>0</v>
      </c>
      <c r="P197" s="45"/>
      <c r="Q197" s="66">
        <f>'Pay App 20'!Q197+N197+P197</f>
        <v>0</v>
      </c>
    </row>
    <row r="198" spans="1:17" ht="21" customHeight="1" x14ac:dyDescent="0.2">
      <c r="A198" s="149" t="s">
        <v>350</v>
      </c>
      <c r="B198" s="149"/>
      <c r="C198" s="151" t="s">
        <v>305</v>
      </c>
      <c r="D198" s="152"/>
      <c r="E198" s="52">
        <f>'Pay App 20'!E198</f>
        <v>0</v>
      </c>
      <c r="F198" s="45"/>
      <c r="G198" s="65">
        <f>'Pay App 20'!G198+F198</f>
        <v>0</v>
      </c>
      <c r="H198" s="188">
        <f>'Pay App 20'!K198</f>
        <v>0</v>
      </c>
      <c r="I198" s="189"/>
      <c r="J198" s="55"/>
      <c r="K198" s="33">
        <f t="shared" si="4"/>
        <v>0</v>
      </c>
      <c r="L198" s="68">
        <f t="shared" si="7"/>
        <v>0</v>
      </c>
      <c r="M198" s="66">
        <f t="shared" si="5"/>
        <v>0</v>
      </c>
      <c r="N198" s="32">
        <f t="shared" si="6"/>
        <v>0</v>
      </c>
      <c r="O198" s="52">
        <f>'Pay App 20'!O198+'Pay App 20'!P198</f>
        <v>0</v>
      </c>
      <c r="P198" s="45"/>
      <c r="Q198" s="66">
        <f>'Pay App 20'!Q198+N198+P198</f>
        <v>0</v>
      </c>
    </row>
    <row r="199" spans="1:17" ht="21" customHeight="1" x14ac:dyDescent="0.2">
      <c r="A199" s="141" t="s">
        <v>351</v>
      </c>
      <c r="B199" s="141"/>
      <c r="C199" s="141" t="s">
        <v>352</v>
      </c>
      <c r="D199" s="142"/>
      <c r="E199" s="52">
        <f>'Pay App 20'!E199</f>
        <v>0</v>
      </c>
      <c r="F199" s="45"/>
      <c r="G199" s="65">
        <f>'Pay App 20'!G199+F199</f>
        <v>0</v>
      </c>
      <c r="H199" s="188">
        <f>'Pay App 20'!K199</f>
        <v>0</v>
      </c>
      <c r="I199" s="189"/>
      <c r="J199" s="55"/>
      <c r="K199" s="33">
        <f t="shared" si="4"/>
        <v>0</v>
      </c>
      <c r="L199" s="68">
        <f t="shared" si="7"/>
        <v>0</v>
      </c>
      <c r="M199" s="66">
        <f t="shared" si="5"/>
        <v>0</v>
      </c>
      <c r="N199" s="32">
        <f t="shared" si="6"/>
        <v>0</v>
      </c>
      <c r="O199" s="52">
        <f>'Pay App 20'!O199+'Pay App 20'!P199</f>
        <v>0</v>
      </c>
      <c r="P199" s="45"/>
      <c r="Q199" s="66">
        <f>'Pay App 20'!Q199+N199+P199</f>
        <v>0</v>
      </c>
    </row>
    <row r="200" spans="1:17" ht="21" customHeight="1" x14ac:dyDescent="0.2">
      <c r="A200" s="149" t="s">
        <v>353</v>
      </c>
      <c r="B200" s="149"/>
      <c r="C200" s="149" t="s">
        <v>354</v>
      </c>
      <c r="D200" s="150"/>
      <c r="E200" s="52">
        <f>'Pay App 20'!E200</f>
        <v>0</v>
      </c>
      <c r="F200" s="45"/>
      <c r="G200" s="65">
        <f>'Pay App 20'!G200+F200</f>
        <v>0</v>
      </c>
      <c r="H200" s="188">
        <f>'Pay App 20'!K200</f>
        <v>0</v>
      </c>
      <c r="I200" s="189"/>
      <c r="J200" s="55"/>
      <c r="K200" s="33">
        <f t="shared" si="4"/>
        <v>0</v>
      </c>
      <c r="L200" s="68">
        <f t="shared" si="7"/>
        <v>0</v>
      </c>
      <c r="M200" s="66">
        <f t="shared" si="5"/>
        <v>0</v>
      </c>
      <c r="N200" s="32">
        <f t="shared" si="6"/>
        <v>0</v>
      </c>
      <c r="O200" s="52">
        <f>'Pay App 20'!O200+'Pay App 20'!P200</f>
        <v>0</v>
      </c>
      <c r="P200" s="45"/>
      <c r="Q200" s="66">
        <f>'Pay App 20'!Q200+N200+P200</f>
        <v>0</v>
      </c>
    </row>
    <row r="201" spans="1:17" ht="21" customHeight="1" x14ac:dyDescent="0.2">
      <c r="A201" s="149" t="s">
        <v>355</v>
      </c>
      <c r="B201" s="149"/>
      <c r="C201" s="149" t="s">
        <v>356</v>
      </c>
      <c r="D201" s="150"/>
      <c r="E201" s="52">
        <f>'Pay App 20'!E201</f>
        <v>0</v>
      </c>
      <c r="F201" s="45"/>
      <c r="G201" s="65">
        <f>'Pay App 20'!G201+F201</f>
        <v>0</v>
      </c>
      <c r="H201" s="188">
        <f>'Pay App 20'!K201</f>
        <v>0</v>
      </c>
      <c r="I201" s="189"/>
      <c r="J201" s="55"/>
      <c r="K201" s="33">
        <f t="shared" si="4"/>
        <v>0</v>
      </c>
      <c r="L201" s="68">
        <f t="shared" si="7"/>
        <v>0</v>
      </c>
      <c r="M201" s="66">
        <f t="shared" si="5"/>
        <v>0</v>
      </c>
      <c r="N201" s="32">
        <f t="shared" si="6"/>
        <v>0</v>
      </c>
      <c r="O201" s="52">
        <f>'Pay App 20'!O201+'Pay App 20'!P201</f>
        <v>0</v>
      </c>
      <c r="P201" s="45"/>
      <c r="Q201" s="66">
        <f>'Pay App 20'!Q201+N201+P201</f>
        <v>0</v>
      </c>
    </row>
    <row r="202" spans="1:17" ht="21" customHeight="1" x14ac:dyDescent="0.2">
      <c r="A202" s="149" t="s">
        <v>357</v>
      </c>
      <c r="B202" s="149"/>
      <c r="C202" s="151" t="s">
        <v>358</v>
      </c>
      <c r="D202" s="152"/>
      <c r="E202" s="52">
        <f>'Pay App 20'!E202</f>
        <v>0</v>
      </c>
      <c r="F202" s="45"/>
      <c r="G202" s="65">
        <f>'Pay App 20'!G202+F202</f>
        <v>0</v>
      </c>
      <c r="H202" s="188">
        <f>'Pay App 20'!K202</f>
        <v>0</v>
      </c>
      <c r="I202" s="189"/>
      <c r="J202" s="55"/>
      <c r="K202" s="33">
        <f t="shared" si="4"/>
        <v>0</v>
      </c>
      <c r="L202" s="68">
        <f t="shared" si="7"/>
        <v>0</v>
      </c>
      <c r="M202" s="66">
        <f t="shared" si="5"/>
        <v>0</v>
      </c>
      <c r="N202" s="32">
        <f t="shared" si="6"/>
        <v>0</v>
      </c>
      <c r="O202" s="52">
        <f>'Pay App 20'!O202+'Pay App 20'!P202</f>
        <v>0</v>
      </c>
      <c r="P202" s="45"/>
      <c r="Q202" s="66">
        <f>'Pay App 20'!Q202+N202+P202</f>
        <v>0</v>
      </c>
    </row>
    <row r="203" spans="1:17" ht="21" customHeight="1" x14ac:dyDescent="0.2">
      <c r="A203" s="149" t="s">
        <v>359</v>
      </c>
      <c r="B203" s="149"/>
      <c r="C203" s="151" t="s">
        <v>360</v>
      </c>
      <c r="D203" s="152"/>
      <c r="E203" s="52">
        <f>'Pay App 20'!E203</f>
        <v>0</v>
      </c>
      <c r="F203" s="45"/>
      <c r="G203" s="65">
        <f>'Pay App 20'!G203+F203</f>
        <v>0</v>
      </c>
      <c r="H203" s="188">
        <f>'Pay App 20'!K203</f>
        <v>0</v>
      </c>
      <c r="I203" s="189"/>
      <c r="J203" s="55"/>
      <c r="K203" s="33">
        <f t="shared" si="4"/>
        <v>0</v>
      </c>
      <c r="L203" s="68">
        <f t="shared" si="7"/>
        <v>0</v>
      </c>
      <c r="M203" s="66">
        <f t="shared" si="5"/>
        <v>0</v>
      </c>
      <c r="N203" s="32">
        <f t="shared" si="6"/>
        <v>0</v>
      </c>
      <c r="O203" s="52">
        <f>'Pay App 20'!O203+'Pay App 20'!P203</f>
        <v>0</v>
      </c>
      <c r="P203" s="45"/>
      <c r="Q203" s="66">
        <f>'Pay App 20'!Q203+N203+P203</f>
        <v>0</v>
      </c>
    </row>
    <row r="204" spans="1:17" ht="21" customHeight="1" x14ac:dyDescent="0.2">
      <c r="A204" s="149" t="s">
        <v>361</v>
      </c>
      <c r="B204" s="149"/>
      <c r="C204" s="149" t="s">
        <v>362</v>
      </c>
      <c r="D204" s="150"/>
      <c r="E204" s="52">
        <f>'Pay App 20'!E204</f>
        <v>0</v>
      </c>
      <c r="F204" s="45"/>
      <c r="G204" s="65">
        <f>'Pay App 20'!G204+F204</f>
        <v>0</v>
      </c>
      <c r="H204" s="188">
        <f>'Pay App 20'!K204</f>
        <v>0</v>
      </c>
      <c r="I204" s="189"/>
      <c r="J204" s="55"/>
      <c r="K204" s="33">
        <f t="shared" si="4"/>
        <v>0</v>
      </c>
      <c r="L204" s="68">
        <f t="shared" si="7"/>
        <v>0</v>
      </c>
      <c r="M204" s="66">
        <f t="shared" si="5"/>
        <v>0</v>
      </c>
      <c r="N204" s="32">
        <f t="shared" si="6"/>
        <v>0</v>
      </c>
      <c r="O204" s="52">
        <f>'Pay App 20'!O204+'Pay App 20'!P204</f>
        <v>0</v>
      </c>
      <c r="P204" s="45"/>
      <c r="Q204" s="66">
        <f>'Pay App 20'!Q204+N204+P204</f>
        <v>0</v>
      </c>
    </row>
    <row r="205" spans="1:17" ht="21" customHeight="1" x14ac:dyDescent="0.2">
      <c r="A205" s="149" t="s">
        <v>363</v>
      </c>
      <c r="B205" s="149"/>
      <c r="C205" s="151" t="s">
        <v>364</v>
      </c>
      <c r="D205" s="152"/>
      <c r="E205" s="52">
        <f>'Pay App 20'!E205</f>
        <v>0</v>
      </c>
      <c r="F205" s="45"/>
      <c r="G205" s="65">
        <f>'Pay App 20'!G205+F205</f>
        <v>0</v>
      </c>
      <c r="H205" s="188">
        <f>'Pay App 20'!K205</f>
        <v>0</v>
      </c>
      <c r="I205" s="189"/>
      <c r="J205" s="55"/>
      <c r="K205" s="33">
        <f t="shared" si="4"/>
        <v>0</v>
      </c>
      <c r="L205" s="68">
        <f t="shared" si="7"/>
        <v>0</v>
      </c>
      <c r="M205" s="66">
        <f t="shared" si="5"/>
        <v>0</v>
      </c>
      <c r="N205" s="32">
        <f t="shared" si="6"/>
        <v>0</v>
      </c>
      <c r="O205" s="52">
        <f>'Pay App 20'!O205+'Pay App 20'!P205</f>
        <v>0</v>
      </c>
      <c r="P205" s="45"/>
      <c r="Q205" s="66">
        <f>'Pay App 20'!Q205+N205+P205</f>
        <v>0</v>
      </c>
    </row>
    <row r="206" spans="1:17" ht="21" customHeight="1" x14ac:dyDescent="0.2">
      <c r="A206" s="141" t="s">
        <v>365</v>
      </c>
      <c r="B206" s="141"/>
      <c r="C206" s="141" t="s">
        <v>366</v>
      </c>
      <c r="D206" s="142"/>
      <c r="E206" s="52">
        <f>'Pay App 20'!E206</f>
        <v>0</v>
      </c>
      <c r="F206" s="45"/>
      <c r="G206" s="65">
        <f>'Pay App 20'!G206+F206</f>
        <v>0</v>
      </c>
      <c r="H206" s="188">
        <f>'Pay App 20'!K206</f>
        <v>0</v>
      </c>
      <c r="I206" s="189"/>
      <c r="J206" s="55"/>
      <c r="K206" s="33">
        <f t="shared" si="4"/>
        <v>0</v>
      </c>
      <c r="L206" s="68">
        <f t="shared" si="7"/>
        <v>0</v>
      </c>
      <c r="M206" s="66">
        <f t="shared" si="5"/>
        <v>0</v>
      </c>
      <c r="N206" s="32">
        <f t="shared" si="6"/>
        <v>0</v>
      </c>
      <c r="O206" s="52">
        <f>'Pay App 20'!O206+'Pay App 20'!P206</f>
        <v>0</v>
      </c>
      <c r="P206" s="45"/>
      <c r="Q206" s="66">
        <f>'Pay App 20'!Q206+N206+P206</f>
        <v>0</v>
      </c>
    </row>
    <row r="207" spans="1:17" ht="21" customHeight="1" x14ac:dyDescent="0.2">
      <c r="A207" s="149" t="s">
        <v>367</v>
      </c>
      <c r="B207" s="149"/>
      <c r="C207" s="149" t="s">
        <v>368</v>
      </c>
      <c r="D207" s="150"/>
      <c r="E207" s="52">
        <f>'Pay App 20'!E207</f>
        <v>0</v>
      </c>
      <c r="F207" s="45"/>
      <c r="G207" s="65">
        <f>'Pay App 20'!G207+F207</f>
        <v>0</v>
      </c>
      <c r="H207" s="188">
        <f>'Pay App 20'!K207</f>
        <v>0</v>
      </c>
      <c r="I207" s="189"/>
      <c r="J207" s="55"/>
      <c r="K207" s="33">
        <f t="shared" si="4"/>
        <v>0</v>
      </c>
      <c r="L207" s="68">
        <f t="shared" si="7"/>
        <v>0</v>
      </c>
      <c r="M207" s="66">
        <f t="shared" si="5"/>
        <v>0</v>
      </c>
      <c r="N207" s="32">
        <f t="shared" si="6"/>
        <v>0</v>
      </c>
      <c r="O207" s="52">
        <f>'Pay App 20'!O207+'Pay App 20'!P207</f>
        <v>0</v>
      </c>
      <c r="P207" s="45"/>
      <c r="Q207" s="66">
        <f>'Pay App 20'!Q207+N207+P207</f>
        <v>0</v>
      </c>
    </row>
    <row r="208" spans="1:17" ht="21" customHeight="1" x14ac:dyDescent="0.2">
      <c r="A208" s="141" t="s">
        <v>369</v>
      </c>
      <c r="B208" s="141"/>
      <c r="C208" s="141" t="s">
        <v>370</v>
      </c>
      <c r="D208" s="142"/>
      <c r="E208" s="52">
        <f>'Pay App 20'!E208</f>
        <v>0</v>
      </c>
      <c r="F208" s="45"/>
      <c r="G208" s="65">
        <f>'Pay App 20'!G208+F208</f>
        <v>0</v>
      </c>
      <c r="H208" s="188">
        <f>'Pay App 20'!K208</f>
        <v>0</v>
      </c>
      <c r="I208" s="189"/>
      <c r="J208" s="55"/>
      <c r="K208" s="33">
        <f t="shared" si="4"/>
        <v>0</v>
      </c>
      <c r="L208" s="68">
        <f t="shared" si="7"/>
        <v>0</v>
      </c>
      <c r="M208" s="66">
        <f t="shared" si="5"/>
        <v>0</v>
      </c>
      <c r="N208" s="32">
        <f t="shared" si="6"/>
        <v>0</v>
      </c>
      <c r="O208" s="52">
        <f>'Pay App 20'!O208+'Pay App 20'!P208</f>
        <v>0</v>
      </c>
      <c r="P208" s="45"/>
      <c r="Q208" s="66">
        <f>'Pay App 20'!Q208+N208+P208</f>
        <v>0</v>
      </c>
    </row>
    <row r="209" spans="1:17" ht="21" customHeight="1" x14ac:dyDescent="0.2">
      <c r="A209" s="149" t="s">
        <v>371</v>
      </c>
      <c r="B209" s="149"/>
      <c r="C209" s="149" t="s">
        <v>372</v>
      </c>
      <c r="D209" s="150"/>
      <c r="E209" s="52">
        <f>'Pay App 20'!E209</f>
        <v>0</v>
      </c>
      <c r="F209" s="45"/>
      <c r="G209" s="65">
        <f>'Pay App 20'!G209+F209</f>
        <v>0</v>
      </c>
      <c r="H209" s="188">
        <f>'Pay App 20'!K209</f>
        <v>0</v>
      </c>
      <c r="I209" s="189"/>
      <c r="J209" s="55"/>
      <c r="K209" s="33">
        <f t="shared" si="4"/>
        <v>0</v>
      </c>
      <c r="L209" s="68">
        <f t="shared" si="7"/>
        <v>0</v>
      </c>
      <c r="M209" s="66">
        <f t="shared" si="5"/>
        <v>0</v>
      </c>
      <c r="N209" s="32">
        <f t="shared" si="6"/>
        <v>0</v>
      </c>
      <c r="O209" s="52">
        <f>'Pay App 20'!O209+'Pay App 20'!P209</f>
        <v>0</v>
      </c>
      <c r="P209" s="45"/>
      <c r="Q209" s="66">
        <f>'Pay App 20'!Q209+N209+P209</f>
        <v>0</v>
      </c>
    </row>
    <row r="210" spans="1:17" ht="21" customHeight="1" x14ac:dyDescent="0.2">
      <c r="A210" s="149" t="s">
        <v>373</v>
      </c>
      <c r="B210" s="149"/>
      <c r="C210" s="151" t="s">
        <v>374</v>
      </c>
      <c r="D210" s="152"/>
      <c r="E210" s="52">
        <f>'Pay App 20'!E210</f>
        <v>0</v>
      </c>
      <c r="F210" s="45"/>
      <c r="G210" s="65">
        <f>'Pay App 20'!G210+F210</f>
        <v>0</v>
      </c>
      <c r="H210" s="188">
        <f>'Pay App 20'!K210</f>
        <v>0</v>
      </c>
      <c r="I210" s="189"/>
      <c r="J210" s="55"/>
      <c r="K210" s="33">
        <f t="shared" si="4"/>
        <v>0</v>
      </c>
      <c r="L210" s="68">
        <f t="shared" si="7"/>
        <v>0</v>
      </c>
      <c r="M210" s="66">
        <f t="shared" si="5"/>
        <v>0</v>
      </c>
      <c r="N210" s="32">
        <f t="shared" si="6"/>
        <v>0</v>
      </c>
      <c r="O210" s="52">
        <f>'Pay App 20'!O210+'Pay App 20'!P210</f>
        <v>0</v>
      </c>
      <c r="P210" s="45"/>
      <c r="Q210" s="66">
        <f>'Pay App 20'!Q210+N210+P210</f>
        <v>0</v>
      </c>
    </row>
    <row r="211" spans="1:17" ht="21" customHeight="1" x14ac:dyDescent="0.2">
      <c r="A211" s="149" t="s">
        <v>375</v>
      </c>
      <c r="B211" s="149"/>
      <c r="C211" s="149" t="s">
        <v>376</v>
      </c>
      <c r="D211" s="150"/>
      <c r="E211" s="52">
        <f>'Pay App 20'!E211</f>
        <v>0</v>
      </c>
      <c r="F211" s="45"/>
      <c r="G211" s="65">
        <f>'Pay App 20'!G211+F211</f>
        <v>0</v>
      </c>
      <c r="H211" s="188">
        <f>'Pay App 20'!K211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20'!O211+'Pay App 20'!P211</f>
        <v>0</v>
      </c>
      <c r="P211" s="45"/>
      <c r="Q211" s="66">
        <f>'Pay App 20'!Q211+N211+P211</f>
        <v>0</v>
      </c>
    </row>
    <row r="212" spans="1:17" ht="21" customHeight="1" x14ac:dyDescent="0.2">
      <c r="A212" s="149" t="s">
        <v>377</v>
      </c>
      <c r="B212" s="149"/>
      <c r="C212" s="151" t="s">
        <v>378</v>
      </c>
      <c r="D212" s="152"/>
      <c r="E212" s="52">
        <f>'Pay App 20'!E212</f>
        <v>0</v>
      </c>
      <c r="F212" s="45"/>
      <c r="G212" s="65">
        <f>'Pay App 20'!G212+F212</f>
        <v>0</v>
      </c>
      <c r="H212" s="188">
        <f>'Pay App 20'!K212</f>
        <v>0</v>
      </c>
      <c r="I212" s="189"/>
      <c r="J212" s="55"/>
      <c r="K212" s="33">
        <f t="shared" si="8"/>
        <v>0</v>
      </c>
      <c r="L212" s="68">
        <f t="shared" ref="L212:L241" si="11">IF(ISERROR(K212/G212),0,K212/G212)</f>
        <v>0</v>
      </c>
      <c r="M212" s="66">
        <f t="shared" si="9"/>
        <v>0</v>
      </c>
      <c r="N212" s="32">
        <f t="shared" si="10"/>
        <v>0</v>
      </c>
      <c r="O212" s="52">
        <f>'Pay App 20'!O212+'Pay App 20'!P212</f>
        <v>0</v>
      </c>
      <c r="P212" s="45"/>
      <c r="Q212" s="66">
        <f>'Pay App 20'!Q212+N212+P212</f>
        <v>0</v>
      </c>
    </row>
    <row r="213" spans="1:17" ht="21" customHeight="1" x14ac:dyDescent="0.2">
      <c r="A213" s="141" t="s">
        <v>379</v>
      </c>
      <c r="B213" s="141"/>
      <c r="C213" s="141" t="s">
        <v>380</v>
      </c>
      <c r="D213" s="142"/>
      <c r="E213" s="52">
        <f>'Pay App 20'!E213</f>
        <v>0</v>
      </c>
      <c r="F213" s="45"/>
      <c r="G213" s="65">
        <f>'Pay App 20'!G213+F213</f>
        <v>0</v>
      </c>
      <c r="H213" s="188">
        <f>'Pay App 20'!K213</f>
        <v>0</v>
      </c>
      <c r="I213" s="189"/>
      <c r="J213" s="55"/>
      <c r="K213" s="33">
        <f t="shared" si="8"/>
        <v>0</v>
      </c>
      <c r="L213" s="68">
        <f t="shared" si="11"/>
        <v>0</v>
      </c>
      <c r="M213" s="66">
        <f t="shared" si="9"/>
        <v>0</v>
      </c>
      <c r="N213" s="32">
        <f t="shared" si="10"/>
        <v>0</v>
      </c>
      <c r="O213" s="52">
        <f>'Pay App 20'!O213+'Pay App 20'!P213</f>
        <v>0</v>
      </c>
      <c r="P213" s="45"/>
      <c r="Q213" s="66">
        <f>'Pay App 20'!Q213+N213+P213</f>
        <v>0</v>
      </c>
    </row>
    <row r="214" spans="1:17" ht="21" customHeight="1" x14ac:dyDescent="0.2">
      <c r="A214" s="149" t="s">
        <v>381</v>
      </c>
      <c r="B214" s="149"/>
      <c r="C214" s="151" t="s">
        <v>382</v>
      </c>
      <c r="D214" s="152"/>
      <c r="E214" s="52">
        <f>'Pay App 20'!E214</f>
        <v>0</v>
      </c>
      <c r="F214" s="45"/>
      <c r="G214" s="65">
        <f>'Pay App 20'!G214+F214</f>
        <v>0</v>
      </c>
      <c r="H214" s="188">
        <f>'Pay App 20'!K214</f>
        <v>0</v>
      </c>
      <c r="I214" s="189"/>
      <c r="J214" s="55"/>
      <c r="K214" s="33">
        <f t="shared" si="8"/>
        <v>0</v>
      </c>
      <c r="L214" s="68">
        <f t="shared" si="11"/>
        <v>0</v>
      </c>
      <c r="M214" s="66">
        <f t="shared" si="9"/>
        <v>0</v>
      </c>
      <c r="N214" s="32">
        <f t="shared" si="10"/>
        <v>0</v>
      </c>
      <c r="O214" s="52">
        <f>'Pay App 20'!O214+'Pay App 20'!P214</f>
        <v>0</v>
      </c>
      <c r="P214" s="45"/>
      <c r="Q214" s="66">
        <f>'Pay App 20'!Q214+N214+P214</f>
        <v>0</v>
      </c>
    </row>
    <row r="215" spans="1:17" ht="21" customHeight="1" x14ac:dyDescent="0.2">
      <c r="A215" s="149" t="s">
        <v>383</v>
      </c>
      <c r="B215" s="149"/>
      <c r="C215" s="149" t="s">
        <v>384</v>
      </c>
      <c r="D215" s="150"/>
      <c r="E215" s="52">
        <f>'Pay App 20'!E215</f>
        <v>0</v>
      </c>
      <c r="F215" s="45"/>
      <c r="G215" s="65">
        <f>'Pay App 20'!G215+F215</f>
        <v>0</v>
      </c>
      <c r="H215" s="188">
        <f>'Pay App 20'!K215</f>
        <v>0</v>
      </c>
      <c r="I215" s="189"/>
      <c r="J215" s="55"/>
      <c r="K215" s="33">
        <f t="shared" si="8"/>
        <v>0</v>
      </c>
      <c r="L215" s="68">
        <f t="shared" si="11"/>
        <v>0</v>
      </c>
      <c r="M215" s="66">
        <f t="shared" si="9"/>
        <v>0</v>
      </c>
      <c r="N215" s="32">
        <f t="shared" si="10"/>
        <v>0</v>
      </c>
      <c r="O215" s="52">
        <f>'Pay App 20'!O215+'Pay App 20'!P215</f>
        <v>0</v>
      </c>
      <c r="P215" s="45"/>
      <c r="Q215" s="66">
        <f>'Pay App 20'!Q215+N215+P215</f>
        <v>0</v>
      </c>
    </row>
    <row r="216" spans="1:17" ht="21" customHeight="1" x14ac:dyDescent="0.2">
      <c r="A216" s="149" t="s">
        <v>385</v>
      </c>
      <c r="B216" s="149"/>
      <c r="C216" s="149" t="s">
        <v>386</v>
      </c>
      <c r="D216" s="150"/>
      <c r="E216" s="52">
        <f>'Pay App 20'!E216</f>
        <v>0</v>
      </c>
      <c r="F216" s="45"/>
      <c r="G216" s="65">
        <f>'Pay App 20'!G216+F216</f>
        <v>0</v>
      </c>
      <c r="H216" s="188">
        <f>'Pay App 20'!K216</f>
        <v>0</v>
      </c>
      <c r="I216" s="189"/>
      <c r="J216" s="55"/>
      <c r="K216" s="33">
        <f t="shared" si="8"/>
        <v>0</v>
      </c>
      <c r="L216" s="68">
        <f t="shared" si="11"/>
        <v>0</v>
      </c>
      <c r="M216" s="66">
        <f t="shared" si="9"/>
        <v>0</v>
      </c>
      <c r="N216" s="32">
        <f t="shared" si="10"/>
        <v>0</v>
      </c>
      <c r="O216" s="52">
        <f>'Pay App 20'!O216+'Pay App 20'!P216</f>
        <v>0</v>
      </c>
      <c r="P216" s="45"/>
      <c r="Q216" s="66">
        <f>'Pay App 20'!Q216+N216+P216</f>
        <v>0</v>
      </c>
    </row>
    <row r="217" spans="1:17" ht="21" customHeight="1" x14ac:dyDescent="0.2">
      <c r="A217" s="149" t="s">
        <v>387</v>
      </c>
      <c r="B217" s="149"/>
      <c r="C217" s="149" t="s">
        <v>388</v>
      </c>
      <c r="D217" s="150"/>
      <c r="E217" s="52">
        <f>'Pay App 20'!E217</f>
        <v>0</v>
      </c>
      <c r="F217" s="45"/>
      <c r="G217" s="65">
        <f>'Pay App 20'!G217+F217</f>
        <v>0</v>
      </c>
      <c r="H217" s="188">
        <f>'Pay App 20'!K217</f>
        <v>0</v>
      </c>
      <c r="I217" s="189"/>
      <c r="J217" s="55"/>
      <c r="K217" s="33">
        <f t="shared" si="8"/>
        <v>0</v>
      </c>
      <c r="L217" s="68">
        <f t="shared" si="11"/>
        <v>0</v>
      </c>
      <c r="M217" s="66">
        <f>G217-K217</f>
        <v>0</v>
      </c>
      <c r="N217" s="32">
        <f t="shared" si="10"/>
        <v>0</v>
      </c>
      <c r="O217" s="52">
        <f>'Pay App 20'!O217+'Pay App 20'!P217</f>
        <v>0</v>
      </c>
      <c r="P217" s="45"/>
      <c r="Q217" s="66">
        <f>'Pay App 20'!Q217+N217+P217</f>
        <v>0</v>
      </c>
    </row>
    <row r="218" spans="1:17" ht="21" customHeight="1" x14ac:dyDescent="0.2">
      <c r="A218" s="149" t="s">
        <v>389</v>
      </c>
      <c r="B218" s="149"/>
      <c r="C218" s="151" t="s">
        <v>390</v>
      </c>
      <c r="D218" s="152"/>
      <c r="E218" s="52">
        <f>'Pay App 20'!E218</f>
        <v>0</v>
      </c>
      <c r="F218" s="45"/>
      <c r="G218" s="65">
        <f>'Pay App 20'!G218+F218</f>
        <v>0</v>
      </c>
      <c r="H218" s="188">
        <f>'Pay App 20'!K218</f>
        <v>0</v>
      </c>
      <c r="I218" s="189"/>
      <c r="J218" s="55"/>
      <c r="K218" s="33">
        <f t="shared" si="8"/>
        <v>0</v>
      </c>
      <c r="L218" s="68">
        <f t="shared" si="11"/>
        <v>0</v>
      </c>
      <c r="M218" s="66">
        <f t="shared" si="9"/>
        <v>0</v>
      </c>
      <c r="N218" s="32">
        <f t="shared" si="10"/>
        <v>0</v>
      </c>
      <c r="O218" s="52">
        <f>'Pay App 20'!O218+'Pay App 20'!P218</f>
        <v>0</v>
      </c>
      <c r="P218" s="45"/>
      <c r="Q218" s="66">
        <f>'Pay App 20'!Q218+N218+P218</f>
        <v>0</v>
      </c>
    </row>
    <row r="219" spans="1:17" ht="21" customHeight="1" x14ac:dyDescent="0.2">
      <c r="A219" s="141" t="s">
        <v>391</v>
      </c>
      <c r="B219" s="141"/>
      <c r="C219" s="141" t="s">
        <v>392</v>
      </c>
      <c r="D219" s="142"/>
      <c r="E219" s="52">
        <f>'Pay App 20'!E219</f>
        <v>0</v>
      </c>
      <c r="F219" s="45"/>
      <c r="G219" s="65">
        <f>'Pay App 20'!G219+F219</f>
        <v>0</v>
      </c>
      <c r="H219" s="188">
        <f>'Pay App 20'!K219</f>
        <v>0</v>
      </c>
      <c r="I219" s="189"/>
      <c r="J219" s="55"/>
      <c r="K219" s="33">
        <f t="shared" si="8"/>
        <v>0</v>
      </c>
      <c r="L219" s="68">
        <f t="shared" si="11"/>
        <v>0</v>
      </c>
      <c r="M219" s="66">
        <f t="shared" si="9"/>
        <v>0</v>
      </c>
      <c r="N219" s="32">
        <f t="shared" si="10"/>
        <v>0</v>
      </c>
      <c r="O219" s="52">
        <f>'Pay App 20'!O219+'Pay App 20'!P219</f>
        <v>0</v>
      </c>
      <c r="P219" s="45"/>
      <c r="Q219" s="66">
        <f>'Pay App 20'!Q219+N219+P219</f>
        <v>0</v>
      </c>
    </row>
    <row r="220" spans="1:17" ht="21" customHeight="1" x14ac:dyDescent="0.2">
      <c r="A220" s="149" t="s">
        <v>393</v>
      </c>
      <c r="B220" s="149"/>
      <c r="C220" s="149" t="s">
        <v>394</v>
      </c>
      <c r="D220" s="150"/>
      <c r="E220" s="52">
        <f>'Pay App 20'!E220</f>
        <v>0</v>
      </c>
      <c r="F220" s="45"/>
      <c r="G220" s="65">
        <f>'Pay App 20'!G220+F220</f>
        <v>0</v>
      </c>
      <c r="H220" s="188">
        <f>'Pay App 20'!K220</f>
        <v>0</v>
      </c>
      <c r="I220" s="189"/>
      <c r="J220" s="55"/>
      <c r="K220" s="33">
        <f t="shared" si="8"/>
        <v>0</v>
      </c>
      <c r="L220" s="68">
        <f t="shared" si="11"/>
        <v>0</v>
      </c>
      <c r="M220" s="66">
        <f t="shared" si="9"/>
        <v>0</v>
      </c>
      <c r="N220" s="32">
        <f t="shared" si="10"/>
        <v>0</v>
      </c>
      <c r="O220" s="52">
        <f>'Pay App 20'!O220+'Pay App 20'!P220</f>
        <v>0</v>
      </c>
      <c r="P220" s="45"/>
      <c r="Q220" s="66">
        <f>'Pay App 20'!Q220+N220+P220</f>
        <v>0</v>
      </c>
    </row>
    <row r="221" spans="1:17" ht="21" customHeight="1" x14ac:dyDescent="0.2">
      <c r="A221" s="141" t="s">
        <v>395</v>
      </c>
      <c r="B221" s="141"/>
      <c r="C221" s="141" t="s">
        <v>396</v>
      </c>
      <c r="D221" s="142"/>
      <c r="E221" s="52">
        <f>'Pay App 20'!E221</f>
        <v>0</v>
      </c>
      <c r="F221" s="45"/>
      <c r="G221" s="65">
        <f>'Pay App 20'!G221+F221</f>
        <v>0</v>
      </c>
      <c r="H221" s="188">
        <f>'Pay App 20'!K221</f>
        <v>0</v>
      </c>
      <c r="I221" s="189"/>
      <c r="J221" s="55"/>
      <c r="K221" s="33">
        <f t="shared" si="8"/>
        <v>0</v>
      </c>
      <c r="L221" s="68">
        <f t="shared" si="11"/>
        <v>0</v>
      </c>
      <c r="M221" s="66">
        <f t="shared" si="9"/>
        <v>0</v>
      </c>
      <c r="N221" s="32">
        <f t="shared" si="10"/>
        <v>0</v>
      </c>
      <c r="O221" s="52">
        <f>'Pay App 20'!O221+'Pay App 20'!P221</f>
        <v>0</v>
      </c>
      <c r="P221" s="45"/>
      <c r="Q221" s="66">
        <f>'Pay App 20'!Q221+N221+P221</f>
        <v>0</v>
      </c>
    </row>
    <row r="222" spans="1:17" ht="21" customHeight="1" x14ac:dyDescent="0.2">
      <c r="A222" s="149" t="s">
        <v>397</v>
      </c>
      <c r="B222" s="149"/>
      <c r="C222" s="149" t="s">
        <v>398</v>
      </c>
      <c r="D222" s="150"/>
      <c r="E222" s="52">
        <f>'Pay App 20'!E222</f>
        <v>0</v>
      </c>
      <c r="F222" s="45"/>
      <c r="G222" s="65">
        <f>'Pay App 20'!G222+F222</f>
        <v>0</v>
      </c>
      <c r="H222" s="188">
        <f>'Pay App 20'!K222</f>
        <v>0</v>
      </c>
      <c r="I222" s="189"/>
      <c r="J222" s="55"/>
      <c r="K222" s="33">
        <f t="shared" si="8"/>
        <v>0</v>
      </c>
      <c r="L222" s="68">
        <f t="shared" si="11"/>
        <v>0</v>
      </c>
      <c r="M222" s="66">
        <f t="shared" si="9"/>
        <v>0</v>
      </c>
      <c r="N222" s="32">
        <f t="shared" si="10"/>
        <v>0</v>
      </c>
      <c r="O222" s="52">
        <f>'Pay App 20'!O222+'Pay App 20'!P222</f>
        <v>0</v>
      </c>
      <c r="P222" s="45"/>
      <c r="Q222" s="66">
        <f>'Pay App 20'!Q222+N222+P222</f>
        <v>0</v>
      </c>
    </row>
    <row r="223" spans="1:17" ht="21" customHeight="1" x14ac:dyDescent="0.2">
      <c r="A223" s="149" t="s">
        <v>399</v>
      </c>
      <c r="B223" s="149"/>
      <c r="C223" s="149" t="s">
        <v>400</v>
      </c>
      <c r="D223" s="150"/>
      <c r="E223" s="52">
        <f>'Pay App 20'!E223</f>
        <v>0</v>
      </c>
      <c r="F223" s="45"/>
      <c r="G223" s="65">
        <f>'Pay App 20'!G223+F223</f>
        <v>0</v>
      </c>
      <c r="H223" s="188">
        <f>'Pay App 20'!K223</f>
        <v>0</v>
      </c>
      <c r="I223" s="189"/>
      <c r="J223" s="55"/>
      <c r="K223" s="33">
        <f t="shared" si="8"/>
        <v>0</v>
      </c>
      <c r="L223" s="68">
        <f t="shared" si="11"/>
        <v>0</v>
      </c>
      <c r="M223" s="66">
        <f t="shared" si="9"/>
        <v>0</v>
      </c>
      <c r="N223" s="32">
        <f t="shared" si="10"/>
        <v>0</v>
      </c>
      <c r="O223" s="52">
        <f>'Pay App 20'!O223+'Pay App 20'!P223</f>
        <v>0</v>
      </c>
      <c r="P223" s="45"/>
      <c r="Q223" s="66">
        <f>'Pay App 20'!Q223+N223+P223</f>
        <v>0</v>
      </c>
    </row>
    <row r="224" spans="1:17" ht="21" customHeight="1" x14ac:dyDescent="0.2">
      <c r="A224" s="149" t="s">
        <v>401</v>
      </c>
      <c r="B224" s="149"/>
      <c r="C224" s="149" t="s">
        <v>402</v>
      </c>
      <c r="D224" s="150"/>
      <c r="E224" s="52">
        <f>'Pay App 20'!E224</f>
        <v>0</v>
      </c>
      <c r="F224" s="45"/>
      <c r="G224" s="65">
        <f>'Pay App 20'!G224+F224</f>
        <v>0</v>
      </c>
      <c r="H224" s="188">
        <f>'Pay App 20'!K224</f>
        <v>0</v>
      </c>
      <c r="I224" s="189"/>
      <c r="J224" s="55"/>
      <c r="K224" s="33">
        <f t="shared" si="8"/>
        <v>0</v>
      </c>
      <c r="L224" s="68">
        <f t="shared" si="11"/>
        <v>0</v>
      </c>
      <c r="M224" s="66">
        <f t="shared" si="9"/>
        <v>0</v>
      </c>
      <c r="N224" s="32">
        <f t="shared" si="10"/>
        <v>0</v>
      </c>
      <c r="O224" s="52">
        <f>'Pay App 20'!O224+'Pay App 20'!P224</f>
        <v>0</v>
      </c>
      <c r="P224" s="45"/>
      <c r="Q224" s="66">
        <f>'Pay App 20'!Q224+N224+P224</f>
        <v>0</v>
      </c>
    </row>
    <row r="225" spans="1:17" ht="21" customHeight="1" x14ac:dyDescent="0.2">
      <c r="A225" s="149" t="s">
        <v>403</v>
      </c>
      <c r="B225" s="149"/>
      <c r="C225" s="149" t="s">
        <v>404</v>
      </c>
      <c r="D225" s="150"/>
      <c r="E225" s="52">
        <f>'Pay App 20'!E225</f>
        <v>0</v>
      </c>
      <c r="F225" s="45"/>
      <c r="G225" s="65">
        <f>'Pay App 20'!G225+F225</f>
        <v>0</v>
      </c>
      <c r="H225" s="188">
        <f>'Pay App 20'!K225</f>
        <v>0</v>
      </c>
      <c r="I225" s="189"/>
      <c r="J225" s="55"/>
      <c r="K225" s="33">
        <f t="shared" si="8"/>
        <v>0</v>
      </c>
      <c r="L225" s="68">
        <f t="shared" si="11"/>
        <v>0</v>
      </c>
      <c r="M225" s="66">
        <f t="shared" si="9"/>
        <v>0</v>
      </c>
      <c r="N225" s="32">
        <f t="shared" si="10"/>
        <v>0</v>
      </c>
      <c r="O225" s="52">
        <f>'Pay App 20'!O225+'Pay App 20'!P225</f>
        <v>0</v>
      </c>
      <c r="P225" s="45"/>
      <c r="Q225" s="66">
        <f>'Pay App 20'!Q225+N225+P225</f>
        <v>0</v>
      </c>
    </row>
    <row r="226" spans="1:17" ht="21" customHeight="1" x14ac:dyDescent="0.2">
      <c r="A226" s="141" t="s">
        <v>405</v>
      </c>
      <c r="B226" s="141"/>
      <c r="C226" s="141" t="s">
        <v>406</v>
      </c>
      <c r="D226" s="142"/>
      <c r="E226" s="52">
        <f>'Pay App 20'!E226</f>
        <v>0</v>
      </c>
      <c r="F226" s="45"/>
      <c r="G226" s="65">
        <f>'Pay App 20'!G226+F226</f>
        <v>0</v>
      </c>
      <c r="H226" s="188">
        <f>'Pay App 20'!K226</f>
        <v>0</v>
      </c>
      <c r="I226" s="189"/>
      <c r="J226" s="55"/>
      <c r="K226" s="33">
        <f t="shared" si="8"/>
        <v>0</v>
      </c>
      <c r="L226" s="68">
        <f t="shared" si="11"/>
        <v>0</v>
      </c>
      <c r="M226" s="66">
        <f t="shared" si="9"/>
        <v>0</v>
      </c>
      <c r="N226" s="32">
        <f t="shared" si="10"/>
        <v>0</v>
      </c>
      <c r="O226" s="52">
        <f>'Pay App 20'!O226+'Pay App 20'!P226</f>
        <v>0</v>
      </c>
      <c r="P226" s="45"/>
      <c r="Q226" s="66">
        <f>'Pay App 20'!Q226+N226+P226</f>
        <v>0</v>
      </c>
    </row>
    <row r="227" spans="1:17" ht="21" customHeight="1" x14ac:dyDescent="0.2">
      <c r="A227" s="149" t="s">
        <v>407</v>
      </c>
      <c r="B227" s="149"/>
      <c r="C227" s="149" t="s">
        <v>408</v>
      </c>
      <c r="D227" s="150"/>
      <c r="E227" s="52">
        <f>'Pay App 20'!E227</f>
        <v>0</v>
      </c>
      <c r="F227" s="45"/>
      <c r="G227" s="65">
        <f>'Pay App 20'!G227+F227</f>
        <v>0</v>
      </c>
      <c r="H227" s="188">
        <f>'Pay App 20'!K227</f>
        <v>0</v>
      </c>
      <c r="I227" s="189"/>
      <c r="J227" s="55"/>
      <c r="K227" s="33">
        <f t="shared" si="8"/>
        <v>0</v>
      </c>
      <c r="L227" s="68">
        <f t="shared" si="11"/>
        <v>0</v>
      </c>
      <c r="M227" s="66">
        <f t="shared" si="9"/>
        <v>0</v>
      </c>
      <c r="N227" s="32">
        <f t="shared" si="10"/>
        <v>0</v>
      </c>
      <c r="O227" s="52">
        <f>'Pay App 20'!O227+'Pay App 20'!P227</f>
        <v>0</v>
      </c>
      <c r="P227" s="45"/>
      <c r="Q227" s="66">
        <f>'Pay App 20'!Q227+N227+P227</f>
        <v>0</v>
      </c>
    </row>
    <row r="228" spans="1:17" ht="21" customHeight="1" x14ac:dyDescent="0.2">
      <c r="A228" s="149" t="s">
        <v>409</v>
      </c>
      <c r="B228" s="149"/>
      <c r="C228" s="149" t="s">
        <v>410</v>
      </c>
      <c r="D228" s="150"/>
      <c r="E228" s="52">
        <f>'Pay App 20'!E228</f>
        <v>0</v>
      </c>
      <c r="F228" s="45"/>
      <c r="G228" s="65">
        <f>'Pay App 20'!G228+F228</f>
        <v>0</v>
      </c>
      <c r="H228" s="188">
        <f>'Pay App 20'!K228</f>
        <v>0</v>
      </c>
      <c r="I228" s="189"/>
      <c r="J228" s="55"/>
      <c r="K228" s="33">
        <f t="shared" si="8"/>
        <v>0</v>
      </c>
      <c r="L228" s="68">
        <f t="shared" si="11"/>
        <v>0</v>
      </c>
      <c r="M228" s="66">
        <f t="shared" si="9"/>
        <v>0</v>
      </c>
      <c r="N228" s="32">
        <f t="shared" si="10"/>
        <v>0</v>
      </c>
      <c r="O228" s="52">
        <f>'Pay App 20'!O228+'Pay App 20'!P228</f>
        <v>0</v>
      </c>
      <c r="P228" s="45"/>
      <c r="Q228" s="66">
        <f>'Pay App 20'!Q228+N228+P228</f>
        <v>0</v>
      </c>
    </row>
    <row r="229" spans="1:17" ht="21" customHeight="1" x14ac:dyDescent="0.2">
      <c r="A229" s="149" t="s">
        <v>411</v>
      </c>
      <c r="B229" s="149"/>
      <c r="C229" s="149" t="s">
        <v>412</v>
      </c>
      <c r="D229" s="150"/>
      <c r="E229" s="52">
        <f>'Pay App 20'!E229</f>
        <v>0</v>
      </c>
      <c r="F229" s="45"/>
      <c r="G229" s="65">
        <f>'Pay App 20'!G229+F229</f>
        <v>0</v>
      </c>
      <c r="H229" s="188">
        <f>'Pay App 20'!K229</f>
        <v>0</v>
      </c>
      <c r="I229" s="189"/>
      <c r="J229" s="55"/>
      <c r="K229" s="33">
        <f t="shared" si="8"/>
        <v>0</v>
      </c>
      <c r="L229" s="68">
        <f t="shared" si="11"/>
        <v>0</v>
      </c>
      <c r="M229" s="66">
        <f t="shared" si="9"/>
        <v>0</v>
      </c>
      <c r="N229" s="32">
        <f t="shared" si="10"/>
        <v>0</v>
      </c>
      <c r="O229" s="52">
        <f>'Pay App 20'!O229+'Pay App 20'!P229</f>
        <v>0</v>
      </c>
      <c r="P229" s="45"/>
      <c r="Q229" s="66">
        <f>'Pay App 20'!Q229+N229+P229</f>
        <v>0</v>
      </c>
    </row>
    <row r="230" spans="1:17" ht="21" customHeight="1" x14ac:dyDescent="0.2">
      <c r="A230" s="149" t="s">
        <v>413</v>
      </c>
      <c r="B230" s="149"/>
      <c r="C230" s="149" t="s">
        <v>414</v>
      </c>
      <c r="D230" s="150"/>
      <c r="E230" s="52">
        <f>'Pay App 20'!E230</f>
        <v>0</v>
      </c>
      <c r="F230" s="45"/>
      <c r="G230" s="65">
        <f>'Pay App 20'!G230+F230</f>
        <v>0</v>
      </c>
      <c r="H230" s="188">
        <f>'Pay App 20'!K230</f>
        <v>0</v>
      </c>
      <c r="I230" s="189"/>
      <c r="J230" s="55"/>
      <c r="K230" s="33">
        <f t="shared" si="8"/>
        <v>0</v>
      </c>
      <c r="L230" s="68">
        <f t="shared" si="11"/>
        <v>0</v>
      </c>
      <c r="M230" s="66">
        <f t="shared" si="9"/>
        <v>0</v>
      </c>
      <c r="N230" s="32">
        <f t="shared" si="10"/>
        <v>0</v>
      </c>
      <c r="O230" s="52">
        <f>'Pay App 20'!O230+'Pay App 20'!P230</f>
        <v>0</v>
      </c>
      <c r="P230" s="45"/>
      <c r="Q230" s="66">
        <f>'Pay App 20'!Q230+N230+P230</f>
        <v>0</v>
      </c>
    </row>
    <row r="231" spans="1:17" ht="21" customHeight="1" x14ac:dyDescent="0.2">
      <c r="A231" s="149" t="s">
        <v>415</v>
      </c>
      <c r="B231" s="149"/>
      <c r="C231" s="149" t="s">
        <v>416</v>
      </c>
      <c r="D231" s="150"/>
      <c r="E231" s="52">
        <f>'Pay App 20'!E231</f>
        <v>0</v>
      </c>
      <c r="F231" s="45"/>
      <c r="G231" s="65">
        <f>'Pay App 20'!G231+F231</f>
        <v>0</v>
      </c>
      <c r="H231" s="188">
        <f>'Pay App 20'!K231</f>
        <v>0</v>
      </c>
      <c r="I231" s="189"/>
      <c r="J231" s="55"/>
      <c r="K231" s="33">
        <f t="shared" si="8"/>
        <v>0</v>
      </c>
      <c r="L231" s="68">
        <f t="shared" si="11"/>
        <v>0</v>
      </c>
      <c r="M231" s="66">
        <f t="shared" si="9"/>
        <v>0</v>
      </c>
      <c r="N231" s="32">
        <f t="shared" si="10"/>
        <v>0</v>
      </c>
      <c r="O231" s="52">
        <f>'Pay App 20'!O231+'Pay App 20'!P231</f>
        <v>0</v>
      </c>
      <c r="P231" s="45"/>
      <c r="Q231" s="66">
        <f>'Pay App 20'!Q231+N231+P231</f>
        <v>0</v>
      </c>
    </row>
    <row r="232" spans="1:17" ht="21" customHeight="1" x14ac:dyDescent="0.2">
      <c r="A232" s="141" t="s">
        <v>417</v>
      </c>
      <c r="B232" s="141"/>
      <c r="C232" s="141" t="s">
        <v>418</v>
      </c>
      <c r="D232" s="142"/>
      <c r="E232" s="52">
        <f>'Pay App 20'!E232</f>
        <v>0</v>
      </c>
      <c r="F232" s="45"/>
      <c r="G232" s="65">
        <f>'Pay App 20'!G232+F232</f>
        <v>0</v>
      </c>
      <c r="H232" s="188">
        <f>'Pay App 20'!K232</f>
        <v>0</v>
      </c>
      <c r="I232" s="189"/>
      <c r="J232" s="55"/>
      <c r="K232" s="33">
        <f t="shared" si="8"/>
        <v>0</v>
      </c>
      <c r="L232" s="68">
        <f t="shared" si="11"/>
        <v>0</v>
      </c>
      <c r="M232" s="66">
        <f t="shared" si="9"/>
        <v>0</v>
      </c>
      <c r="N232" s="32">
        <f t="shared" si="10"/>
        <v>0</v>
      </c>
      <c r="O232" s="52">
        <f>'Pay App 20'!O232+'Pay App 20'!P232</f>
        <v>0</v>
      </c>
      <c r="P232" s="45"/>
      <c r="Q232" s="66">
        <f>'Pay App 20'!Q232+N232+P232</f>
        <v>0</v>
      </c>
    </row>
    <row r="233" spans="1:17" ht="21" customHeight="1" x14ac:dyDescent="0.2">
      <c r="A233" s="149" t="s">
        <v>419</v>
      </c>
      <c r="B233" s="149"/>
      <c r="C233" s="149" t="s">
        <v>420</v>
      </c>
      <c r="D233" s="150"/>
      <c r="E233" s="52">
        <f>'Pay App 20'!E233</f>
        <v>0</v>
      </c>
      <c r="F233" s="45"/>
      <c r="G233" s="65">
        <f>'Pay App 20'!G233+F233</f>
        <v>0</v>
      </c>
      <c r="H233" s="188">
        <f>'Pay App 20'!K233</f>
        <v>0</v>
      </c>
      <c r="I233" s="189"/>
      <c r="J233" s="55"/>
      <c r="K233" s="33">
        <f t="shared" si="8"/>
        <v>0</v>
      </c>
      <c r="L233" s="68">
        <f t="shared" si="11"/>
        <v>0</v>
      </c>
      <c r="M233" s="66">
        <f t="shared" si="9"/>
        <v>0</v>
      </c>
      <c r="N233" s="32">
        <f t="shared" si="10"/>
        <v>0</v>
      </c>
      <c r="O233" s="52">
        <f>'Pay App 20'!O233+'Pay App 20'!P233</f>
        <v>0</v>
      </c>
      <c r="P233" s="45"/>
      <c r="Q233" s="66">
        <f>'Pay App 20'!Q233+N233+P233</f>
        <v>0</v>
      </c>
    </row>
    <row r="234" spans="1:17" ht="21" customHeight="1" x14ac:dyDescent="0.2">
      <c r="A234" s="149" t="s">
        <v>421</v>
      </c>
      <c r="B234" s="149"/>
      <c r="C234" s="149" t="s">
        <v>422</v>
      </c>
      <c r="D234" s="150"/>
      <c r="E234" s="52">
        <f>'Pay App 20'!E234</f>
        <v>0</v>
      </c>
      <c r="F234" s="45"/>
      <c r="G234" s="65">
        <f>'Pay App 20'!G234+F234</f>
        <v>0</v>
      </c>
      <c r="H234" s="188">
        <f>'Pay App 20'!K234</f>
        <v>0</v>
      </c>
      <c r="I234" s="189"/>
      <c r="J234" s="55"/>
      <c r="K234" s="33">
        <f t="shared" si="8"/>
        <v>0</v>
      </c>
      <c r="L234" s="68">
        <f t="shared" si="11"/>
        <v>0</v>
      </c>
      <c r="M234" s="66">
        <f t="shared" si="9"/>
        <v>0</v>
      </c>
      <c r="N234" s="32">
        <f t="shared" si="10"/>
        <v>0</v>
      </c>
      <c r="O234" s="52">
        <f>'Pay App 20'!O234+'Pay App 20'!P234</f>
        <v>0</v>
      </c>
      <c r="P234" s="45"/>
      <c r="Q234" s="66">
        <f>'Pay App 20'!Q234+N234+P234</f>
        <v>0</v>
      </c>
    </row>
    <row r="235" spans="1:17" ht="21" customHeight="1" x14ac:dyDescent="0.2">
      <c r="A235" s="149" t="s">
        <v>423</v>
      </c>
      <c r="B235" s="149"/>
      <c r="C235" s="149" t="s">
        <v>424</v>
      </c>
      <c r="D235" s="150"/>
      <c r="E235" s="52">
        <f>'Pay App 20'!E235</f>
        <v>0</v>
      </c>
      <c r="F235" s="45"/>
      <c r="G235" s="65">
        <f>'Pay App 20'!G235+F235</f>
        <v>0</v>
      </c>
      <c r="H235" s="188">
        <f>'Pay App 20'!K235</f>
        <v>0</v>
      </c>
      <c r="I235" s="189"/>
      <c r="J235" s="55"/>
      <c r="K235" s="33">
        <f t="shared" si="8"/>
        <v>0</v>
      </c>
      <c r="L235" s="68">
        <f t="shared" si="11"/>
        <v>0</v>
      </c>
      <c r="M235" s="66">
        <f t="shared" si="9"/>
        <v>0</v>
      </c>
      <c r="N235" s="32">
        <f t="shared" si="10"/>
        <v>0</v>
      </c>
      <c r="O235" s="52">
        <f>'Pay App 20'!O235+'Pay App 20'!P235</f>
        <v>0</v>
      </c>
      <c r="P235" s="45"/>
      <c r="Q235" s="66">
        <f>'Pay App 20'!Q235+N235+P235</f>
        <v>0</v>
      </c>
    </row>
    <row r="236" spans="1:17" ht="21" customHeight="1" x14ac:dyDescent="0.2">
      <c r="A236" s="149" t="s">
        <v>425</v>
      </c>
      <c r="B236" s="149"/>
      <c r="C236" s="149" t="s">
        <v>426</v>
      </c>
      <c r="D236" s="150"/>
      <c r="E236" s="52">
        <f>'Pay App 20'!E236</f>
        <v>0</v>
      </c>
      <c r="F236" s="45"/>
      <c r="G236" s="65">
        <f>'Pay App 20'!G236+F236</f>
        <v>0</v>
      </c>
      <c r="H236" s="188">
        <f>'Pay App 20'!K236</f>
        <v>0</v>
      </c>
      <c r="I236" s="189"/>
      <c r="J236" s="55"/>
      <c r="K236" s="33">
        <f t="shared" si="8"/>
        <v>0</v>
      </c>
      <c r="L236" s="68">
        <f t="shared" si="11"/>
        <v>0</v>
      </c>
      <c r="M236" s="66">
        <f t="shared" si="9"/>
        <v>0</v>
      </c>
      <c r="N236" s="32">
        <f t="shared" si="10"/>
        <v>0</v>
      </c>
      <c r="O236" s="52">
        <f>'Pay App 20'!O236+'Pay App 20'!P236</f>
        <v>0</v>
      </c>
      <c r="P236" s="45"/>
      <c r="Q236" s="66">
        <f>'Pay App 20'!Q236+N236+P236</f>
        <v>0</v>
      </c>
    </row>
    <row r="237" spans="1:17" ht="21" customHeight="1" x14ac:dyDescent="0.2">
      <c r="A237" s="149" t="s">
        <v>427</v>
      </c>
      <c r="B237" s="149"/>
      <c r="C237" s="149" t="s">
        <v>428</v>
      </c>
      <c r="D237" s="150"/>
      <c r="E237" s="52">
        <f>'Pay App 20'!E237</f>
        <v>0</v>
      </c>
      <c r="F237" s="45"/>
      <c r="G237" s="65">
        <f>'Pay App 20'!G237+F237</f>
        <v>0</v>
      </c>
      <c r="H237" s="188">
        <f>'Pay App 20'!K237</f>
        <v>0</v>
      </c>
      <c r="I237" s="189"/>
      <c r="J237" s="55"/>
      <c r="K237" s="33">
        <f t="shared" si="8"/>
        <v>0</v>
      </c>
      <c r="L237" s="68">
        <f t="shared" si="11"/>
        <v>0</v>
      </c>
      <c r="M237" s="66">
        <f t="shared" si="9"/>
        <v>0</v>
      </c>
      <c r="N237" s="32">
        <f t="shared" si="10"/>
        <v>0</v>
      </c>
      <c r="O237" s="52">
        <f>'Pay App 20'!O237+'Pay App 20'!P237</f>
        <v>0</v>
      </c>
      <c r="P237" s="45"/>
      <c r="Q237" s="66">
        <f>'Pay App 20'!Q237+N237+P237</f>
        <v>0</v>
      </c>
    </row>
    <row r="238" spans="1:17" ht="21" customHeight="1" x14ac:dyDescent="0.2">
      <c r="A238" s="149" t="s">
        <v>429</v>
      </c>
      <c r="B238" s="149"/>
      <c r="C238" s="149" t="s">
        <v>430</v>
      </c>
      <c r="D238" s="150"/>
      <c r="E238" s="52">
        <f>'Pay App 20'!E238</f>
        <v>0</v>
      </c>
      <c r="F238" s="45"/>
      <c r="G238" s="65">
        <f>'Pay App 20'!G238+F238</f>
        <v>0</v>
      </c>
      <c r="H238" s="188">
        <f>'Pay App 20'!K238</f>
        <v>0</v>
      </c>
      <c r="I238" s="189"/>
      <c r="J238" s="55"/>
      <c r="K238" s="33">
        <f t="shared" si="8"/>
        <v>0</v>
      </c>
      <c r="L238" s="68">
        <f t="shared" si="11"/>
        <v>0</v>
      </c>
      <c r="M238" s="66">
        <f t="shared" si="9"/>
        <v>0</v>
      </c>
      <c r="N238" s="32">
        <f t="shared" si="10"/>
        <v>0</v>
      </c>
      <c r="O238" s="52">
        <f>'Pay App 20'!O238+'Pay App 20'!P238</f>
        <v>0</v>
      </c>
      <c r="P238" s="45"/>
      <c r="Q238" s="66">
        <f>'Pay App 20'!Q238+N238+P238</f>
        <v>0</v>
      </c>
    </row>
    <row r="239" spans="1:17" ht="21" customHeight="1" x14ac:dyDescent="0.2">
      <c r="A239" s="149" t="s">
        <v>431</v>
      </c>
      <c r="B239" s="149"/>
      <c r="C239" s="149" t="s">
        <v>432</v>
      </c>
      <c r="D239" s="150"/>
      <c r="E239" s="52">
        <f>'Pay App 20'!E239</f>
        <v>0</v>
      </c>
      <c r="F239" s="45"/>
      <c r="G239" s="65">
        <f>'Pay App 20'!G239+F239</f>
        <v>0</v>
      </c>
      <c r="H239" s="188">
        <f>'Pay App 20'!K239</f>
        <v>0</v>
      </c>
      <c r="I239" s="189"/>
      <c r="J239" s="55"/>
      <c r="K239" s="33">
        <f t="shared" si="8"/>
        <v>0</v>
      </c>
      <c r="L239" s="68">
        <f t="shared" si="11"/>
        <v>0</v>
      </c>
      <c r="M239" s="66">
        <f t="shared" si="9"/>
        <v>0</v>
      </c>
      <c r="N239" s="32">
        <f t="shared" si="10"/>
        <v>0</v>
      </c>
      <c r="O239" s="52">
        <f>'Pay App 20'!O239+'Pay App 20'!P239</f>
        <v>0</v>
      </c>
      <c r="P239" s="45"/>
      <c r="Q239" s="66">
        <f>'Pay App 20'!Q239+N239+P239</f>
        <v>0</v>
      </c>
    </row>
    <row r="240" spans="1:17" ht="21" customHeight="1" x14ac:dyDescent="0.2">
      <c r="A240" s="141" t="s">
        <v>433</v>
      </c>
      <c r="B240" s="141"/>
      <c r="C240" s="141" t="s">
        <v>434</v>
      </c>
      <c r="D240" s="142"/>
      <c r="E240" s="52">
        <f>'Pay App 20'!E240</f>
        <v>0</v>
      </c>
      <c r="F240" s="45"/>
      <c r="G240" s="66">
        <f>'Pay App 20'!G240+F240</f>
        <v>0</v>
      </c>
      <c r="H240" s="188">
        <f>'Pay App 20'!K240</f>
        <v>0</v>
      </c>
      <c r="I240" s="189"/>
      <c r="J240" s="55"/>
      <c r="K240" s="33">
        <f>H240+J240</f>
        <v>0</v>
      </c>
      <c r="L240" s="69">
        <f t="shared" si="11"/>
        <v>0</v>
      </c>
      <c r="M240" s="66">
        <f>G240-K240</f>
        <v>0</v>
      </c>
      <c r="N240" s="32">
        <f t="shared" si="10"/>
        <v>0</v>
      </c>
      <c r="O240" s="52">
        <f>'Pay App 20'!O240+'Pay App 20'!P240</f>
        <v>0</v>
      </c>
      <c r="P240" s="45"/>
      <c r="Q240" s="66">
        <f>'Pay App 20'!Q240+N240+P240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EZNmaqCLaSsB2rc8M0u0nWlGnzJe8PnYNIf+1tahEQURRK1547J+3N/vRU869uslsLKwKqVkJr1vyMUfjyryLQ==" saltValue="sSMyxP/fyfls6San4UK+RQ=="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1600-000000000000}"/>
    <dataValidation type="decimal" operator="lessThanOrEqual" allowBlank="1" showInputMessage="1" showErrorMessage="1" errorTitle="Release retention" error="In order to release retention, the number entered into this cell must be negative." sqref="O81:O240" xr:uid="{00000000-0002-0000-16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2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22</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21'!F36+F241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21'!F51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21'!F55+'Pay App 21'!F57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21'!B62+N241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22.1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22</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21'!E81</f>
        <v>0</v>
      </c>
      <c r="F81" s="44"/>
      <c r="G81" s="64">
        <f>'Pay App 21'!G81+F81</f>
        <v>0</v>
      </c>
      <c r="H81" s="190">
        <f>'Pay App 21'!K81</f>
        <v>0</v>
      </c>
      <c r="I81" s="191"/>
      <c r="J81" s="54"/>
      <c r="K81" s="31">
        <f>H81+J81</f>
        <v>0</v>
      </c>
      <c r="L81" s="67">
        <f>IF(ISERROR(K81/G81),0,K81/G81)</f>
        <v>0</v>
      </c>
      <c r="M81" s="64">
        <f>G81-K81</f>
        <v>0</v>
      </c>
      <c r="N81" s="30">
        <f>IF(MOD(ROUND(ABS(J81*0.05)*10000,0),10)=5,ROUNDDOWN((J81*0.05),2),ROUND((J81*0.05),2))</f>
        <v>0</v>
      </c>
      <c r="O81" s="51">
        <f>'Pay App 21'!O81+'Pay App 21'!P81</f>
        <v>0</v>
      </c>
      <c r="P81" s="44"/>
      <c r="Q81" s="64">
        <f>'Pay App 21'!Q81+N81+P81</f>
        <v>0</v>
      </c>
    </row>
    <row r="82" spans="1:17" ht="21" customHeight="1" x14ac:dyDescent="0.2">
      <c r="A82" s="151" t="s">
        <v>118</v>
      </c>
      <c r="B82" s="151"/>
      <c r="C82" s="151" t="s">
        <v>119</v>
      </c>
      <c r="D82" s="152"/>
      <c r="E82" s="52">
        <f>'Pay App 21'!E82</f>
        <v>0</v>
      </c>
      <c r="F82" s="45"/>
      <c r="G82" s="65">
        <f>'Pay App 21'!G82+F82</f>
        <v>0</v>
      </c>
      <c r="H82" s="188">
        <f>'Pay App 21'!K82</f>
        <v>0</v>
      </c>
      <c r="I82" s="189"/>
      <c r="J82" s="55"/>
      <c r="K82" s="33">
        <f>H82+J82</f>
        <v>0</v>
      </c>
      <c r="L82" s="68">
        <f t="shared" ref="L82:L147" si="0">IF(ISERROR(K82/G82),0,K82/G82)</f>
        <v>0</v>
      </c>
      <c r="M82" s="66">
        <f>G82-K82</f>
        <v>0</v>
      </c>
      <c r="N82" s="32">
        <f>IF(MOD(ROUND(ABS(J82*0.05)*10000,0),10)=5,ROUNDDOWN((J82*0.05),2),ROUND((J82*0.05),2))</f>
        <v>0</v>
      </c>
      <c r="O82" s="52">
        <f>'Pay App 21'!O82+'Pay App 21'!P82</f>
        <v>0</v>
      </c>
      <c r="P82" s="45"/>
      <c r="Q82" s="66">
        <f>'Pay App 21'!Q82+N82+P82</f>
        <v>0</v>
      </c>
    </row>
    <row r="83" spans="1:17" ht="21" customHeight="1" x14ac:dyDescent="0.2">
      <c r="A83" s="151" t="s">
        <v>120</v>
      </c>
      <c r="B83" s="151"/>
      <c r="C83" s="83" t="s">
        <v>121</v>
      </c>
      <c r="D83" s="35"/>
      <c r="E83" s="52">
        <f>'Pay App 21'!E83</f>
        <v>0</v>
      </c>
      <c r="F83" s="45"/>
      <c r="G83" s="65">
        <f>'Pay App 21'!G83+F83</f>
        <v>0</v>
      </c>
      <c r="H83" s="188">
        <f>'Pay App 21'!K83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21'!O83+'Pay App 21'!P83</f>
        <v>0</v>
      </c>
      <c r="P83" s="45"/>
      <c r="Q83" s="66">
        <f>'Pay App 21'!Q83+N83+P83</f>
        <v>0</v>
      </c>
    </row>
    <row r="84" spans="1:17" ht="21" customHeight="1" x14ac:dyDescent="0.2">
      <c r="A84" s="151" t="s">
        <v>122</v>
      </c>
      <c r="B84" s="151"/>
      <c r="C84" s="151" t="s">
        <v>123</v>
      </c>
      <c r="D84" s="152"/>
      <c r="E84" s="52">
        <f>'Pay App 21'!E84</f>
        <v>0</v>
      </c>
      <c r="F84" s="45"/>
      <c r="G84" s="65">
        <f>'Pay App 21'!G84+F84</f>
        <v>0</v>
      </c>
      <c r="H84" s="188">
        <f>'Pay App 21'!K84</f>
        <v>0</v>
      </c>
      <c r="I84" s="189"/>
      <c r="J84" s="55"/>
      <c r="K84" s="33">
        <f t="shared" si="1"/>
        <v>0</v>
      </c>
      <c r="L84" s="68">
        <f t="shared" si="0"/>
        <v>0</v>
      </c>
      <c r="M84" s="66">
        <f t="shared" si="2"/>
        <v>0</v>
      </c>
      <c r="N84" s="32">
        <f t="shared" si="3"/>
        <v>0</v>
      </c>
      <c r="O84" s="52">
        <f>'Pay App 21'!O84+'Pay App 21'!P84</f>
        <v>0</v>
      </c>
      <c r="P84" s="45"/>
      <c r="Q84" s="66">
        <f>'Pay App 21'!Q84+N84+P84</f>
        <v>0</v>
      </c>
    </row>
    <row r="85" spans="1:17" ht="21" customHeight="1" x14ac:dyDescent="0.2">
      <c r="A85" s="151" t="s">
        <v>124</v>
      </c>
      <c r="B85" s="151"/>
      <c r="C85" s="151" t="s">
        <v>125</v>
      </c>
      <c r="D85" s="152"/>
      <c r="E85" s="52">
        <f>'Pay App 21'!E85</f>
        <v>0</v>
      </c>
      <c r="F85" s="45"/>
      <c r="G85" s="65">
        <f>'Pay App 21'!G85+F85</f>
        <v>0</v>
      </c>
      <c r="H85" s="188">
        <f>'Pay App 21'!K85</f>
        <v>0</v>
      </c>
      <c r="I85" s="189"/>
      <c r="J85" s="55"/>
      <c r="K85" s="33">
        <f t="shared" si="1"/>
        <v>0</v>
      </c>
      <c r="L85" s="68">
        <f t="shared" si="0"/>
        <v>0</v>
      </c>
      <c r="M85" s="66">
        <f t="shared" si="2"/>
        <v>0</v>
      </c>
      <c r="N85" s="32">
        <f t="shared" si="3"/>
        <v>0</v>
      </c>
      <c r="O85" s="52">
        <f>'Pay App 21'!O85+'Pay App 21'!P85</f>
        <v>0</v>
      </c>
      <c r="P85" s="45"/>
      <c r="Q85" s="66">
        <f>'Pay App 21'!Q85+N85+P85</f>
        <v>0</v>
      </c>
    </row>
    <row r="86" spans="1:17" ht="21" customHeight="1" x14ac:dyDescent="0.2">
      <c r="A86" s="151" t="s">
        <v>126</v>
      </c>
      <c r="B86" s="151"/>
      <c r="C86" s="151" t="s">
        <v>127</v>
      </c>
      <c r="D86" s="152"/>
      <c r="E86" s="52">
        <f>'Pay App 21'!E86</f>
        <v>0</v>
      </c>
      <c r="F86" s="45"/>
      <c r="G86" s="65">
        <f>'Pay App 21'!G86+F86</f>
        <v>0</v>
      </c>
      <c r="H86" s="188">
        <f>'Pay App 21'!K86</f>
        <v>0</v>
      </c>
      <c r="I86" s="189"/>
      <c r="J86" s="55"/>
      <c r="K86" s="33">
        <f t="shared" si="1"/>
        <v>0</v>
      </c>
      <c r="L86" s="68">
        <f t="shared" si="0"/>
        <v>0</v>
      </c>
      <c r="M86" s="66">
        <f t="shared" si="2"/>
        <v>0</v>
      </c>
      <c r="N86" s="32">
        <f t="shared" si="3"/>
        <v>0</v>
      </c>
      <c r="O86" s="52">
        <f>'Pay App 21'!O86+'Pay App 21'!P86</f>
        <v>0</v>
      </c>
      <c r="P86" s="45"/>
      <c r="Q86" s="66">
        <f>'Pay App 21'!Q86+N86+P86</f>
        <v>0</v>
      </c>
    </row>
    <row r="87" spans="1:17" ht="21" customHeight="1" x14ac:dyDescent="0.2">
      <c r="A87" s="151" t="s">
        <v>128</v>
      </c>
      <c r="B87" s="151"/>
      <c r="C87" s="151" t="s">
        <v>129</v>
      </c>
      <c r="D87" s="152"/>
      <c r="E87" s="52">
        <f>'Pay App 21'!E87</f>
        <v>0</v>
      </c>
      <c r="F87" s="45"/>
      <c r="G87" s="65">
        <f>'Pay App 21'!G87+F87</f>
        <v>0</v>
      </c>
      <c r="H87" s="188">
        <f>'Pay App 21'!K87</f>
        <v>0</v>
      </c>
      <c r="I87" s="189"/>
      <c r="J87" s="55"/>
      <c r="K87" s="33">
        <f t="shared" si="1"/>
        <v>0</v>
      </c>
      <c r="L87" s="68">
        <f>IF(ISERROR(K87/G87),0,K87/G87)</f>
        <v>0</v>
      </c>
      <c r="M87" s="66">
        <f t="shared" si="2"/>
        <v>0</v>
      </c>
      <c r="N87" s="32">
        <f t="shared" si="3"/>
        <v>0</v>
      </c>
      <c r="O87" s="52">
        <f>'Pay App 21'!O87+'Pay App 21'!P87</f>
        <v>0</v>
      </c>
      <c r="P87" s="45"/>
      <c r="Q87" s="66">
        <f>'Pay App 21'!Q87+N87+P87</f>
        <v>0</v>
      </c>
    </row>
    <row r="88" spans="1:17" ht="21" customHeight="1" x14ac:dyDescent="0.2">
      <c r="A88" s="151" t="s">
        <v>130</v>
      </c>
      <c r="B88" s="151"/>
      <c r="C88" s="151" t="s">
        <v>131</v>
      </c>
      <c r="D88" s="152"/>
      <c r="E88" s="52">
        <f>'Pay App 21'!E88</f>
        <v>0</v>
      </c>
      <c r="F88" s="45"/>
      <c r="G88" s="65">
        <f>'Pay App 21'!G88+F88</f>
        <v>0</v>
      </c>
      <c r="H88" s="188">
        <f>'Pay App 21'!K88</f>
        <v>0</v>
      </c>
      <c r="I88" s="189"/>
      <c r="J88" s="55"/>
      <c r="K88" s="33">
        <f t="shared" si="1"/>
        <v>0</v>
      </c>
      <c r="L88" s="68">
        <f t="shared" si="0"/>
        <v>0</v>
      </c>
      <c r="M88" s="66">
        <f t="shared" si="2"/>
        <v>0</v>
      </c>
      <c r="N88" s="32">
        <f t="shared" si="3"/>
        <v>0</v>
      </c>
      <c r="O88" s="52">
        <f>'Pay App 21'!O88+'Pay App 21'!P88</f>
        <v>0</v>
      </c>
      <c r="P88" s="45"/>
      <c r="Q88" s="66">
        <f>'Pay App 21'!Q88+N88+P88</f>
        <v>0</v>
      </c>
    </row>
    <row r="89" spans="1:17" ht="21" customHeight="1" x14ac:dyDescent="0.2">
      <c r="A89" s="151" t="s">
        <v>132</v>
      </c>
      <c r="B89" s="151"/>
      <c r="C89" s="151" t="s">
        <v>133</v>
      </c>
      <c r="D89" s="152"/>
      <c r="E89" s="52">
        <f>'Pay App 21'!E89</f>
        <v>0</v>
      </c>
      <c r="F89" s="45"/>
      <c r="G89" s="65">
        <f>'Pay App 21'!G89+F89</f>
        <v>0</v>
      </c>
      <c r="H89" s="188">
        <f>'Pay App 21'!K89</f>
        <v>0</v>
      </c>
      <c r="I89" s="189"/>
      <c r="J89" s="55"/>
      <c r="K89" s="33">
        <f t="shared" si="1"/>
        <v>0</v>
      </c>
      <c r="L89" s="68">
        <f>IF(ISERROR(K89/G89),0,K89/G89)</f>
        <v>0</v>
      </c>
      <c r="M89" s="66">
        <f t="shared" si="2"/>
        <v>0</v>
      </c>
      <c r="N89" s="32">
        <f t="shared" si="3"/>
        <v>0</v>
      </c>
      <c r="O89" s="52">
        <f>'Pay App 21'!O89+'Pay App 21'!P89</f>
        <v>0</v>
      </c>
      <c r="P89" s="45"/>
      <c r="Q89" s="66">
        <f>'Pay App 21'!Q89+N89+P89</f>
        <v>0</v>
      </c>
    </row>
    <row r="90" spans="1:17" ht="21" customHeight="1" x14ac:dyDescent="0.2">
      <c r="A90" s="153" t="s">
        <v>134</v>
      </c>
      <c r="B90" s="153"/>
      <c r="C90" s="158" t="s">
        <v>135</v>
      </c>
      <c r="D90" s="159"/>
      <c r="E90" s="52">
        <f>'Pay App 21'!E90</f>
        <v>0</v>
      </c>
      <c r="F90" s="45"/>
      <c r="G90" s="65">
        <f>'Pay App 21'!G90+F90</f>
        <v>0</v>
      </c>
      <c r="H90" s="188">
        <f>'Pay App 21'!K90</f>
        <v>0</v>
      </c>
      <c r="I90" s="189"/>
      <c r="J90" s="55"/>
      <c r="K90" s="33">
        <f t="shared" si="1"/>
        <v>0</v>
      </c>
      <c r="L90" s="68">
        <f t="shared" si="0"/>
        <v>0</v>
      </c>
      <c r="M90" s="66">
        <f t="shared" si="2"/>
        <v>0</v>
      </c>
      <c r="N90" s="32">
        <f t="shared" si="3"/>
        <v>0</v>
      </c>
      <c r="O90" s="52">
        <f>'Pay App 21'!O90+'Pay App 21'!P90</f>
        <v>0</v>
      </c>
      <c r="P90" s="45"/>
      <c r="Q90" s="66">
        <f>'Pay App 21'!Q90+N90+P90</f>
        <v>0</v>
      </c>
    </row>
    <row r="91" spans="1:17" ht="21" customHeight="1" x14ac:dyDescent="0.2">
      <c r="A91" s="151" t="s">
        <v>136</v>
      </c>
      <c r="B91" s="151"/>
      <c r="C91" s="151" t="s">
        <v>137</v>
      </c>
      <c r="D91" s="152"/>
      <c r="E91" s="52">
        <f>'Pay App 21'!E91</f>
        <v>0</v>
      </c>
      <c r="F91" s="45"/>
      <c r="G91" s="65">
        <f>'Pay App 21'!G91+F91</f>
        <v>0</v>
      </c>
      <c r="H91" s="188">
        <f>'Pay App 21'!K91</f>
        <v>0</v>
      </c>
      <c r="I91" s="189"/>
      <c r="J91" s="55"/>
      <c r="K91" s="33">
        <f t="shared" si="1"/>
        <v>0</v>
      </c>
      <c r="L91" s="68">
        <f t="shared" si="0"/>
        <v>0</v>
      </c>
      <c r="M91" s="66">
        <f t="shared" si="2"/>
        <v>0</v>
      </c>
      <c r="N91" s="32">
        <f t="shared" si="3"/>
        <v>0</v>
      </c>
      <c r="O91" s="52">
        <f>'Pay App 21'!O91+'Pay App 21'!P91</f>
        <v>0</v>
      </c>
      <c r="P91" s="45"/>
      <c r="Q91" s="66">
        <f>'Pay App 21'!Q91+N91+P91</f>
        <v>0</v>
      </c>
    </row>
    <row r="92" spans="1:17" ht="21" customHeight="1" x14ac:dyDescent="0.2">
      <c r="A92" s="151" t="s">
        <v>138</v>
      </c>
      <c r="B92" s="151"/>
      <c r="C92" s="151" t="s">
        <v>139</v>
      </c>
      <c r="D92" s="152"/>
      <c r="E92" s="52">
        <f>'Pay App 21'!E92</f>
        <v>0</v>
      </c>
      <c r="F92" s="45"/>
      <c r="G92" s="65">
        <f>'Pay App 21'!G92+F92</f>
        <v>0</v>
      </c>
      <c r="H92" s="188">
        <f>'Pay App 21'!K92</f>
        <v>0</v>
      </c>
      <c r="I92" s="189"/>
      <c r="J92" s="55"/>
      <c r="K92" s="33">
        <f t="shared" si="1"/>
        <v>0</v>
      </c>
      <c r="L92" s="68">
        <f t="shared" si="0"/>
        <v>0</v>
      </c>
      <c r="M92" s="66">
        <f t="shared" si="2"/>
        <v>0</v>
      </c>
      <c r="N92" s="32">
        <f t="shared" si="3"/>
        <v>0</v>
      </c>
      <c r="O92" s="52">
        <f>'Pay App 21'!O92+'Pay App 21'!P92</f>
        <v>0</v>
      </c>
      <c r="P92" s="45"/>
      <c r="Q92" s="66">
        <f>'Pay App 21'!Q92+N92+P92</f>
        <v>0</v>
      </c>
    </row>
    <row r="93" spans="1:17" ht="21" customHeight="1" x14ac:dyDescent="0.2">
      <c r="A93" s="151" t="s">
        <v>140</v>
      </c>
      <c r="B93" s="151"/>
      <c r="C93" s="151" t="s">
        <v>141</v>
      </c>
      <c r="D93" s="152"/>
      <c r="E93" s="52">
        <f>'Pay App 21'!E93</f>
        <v>0</v>
      </c>
      <c r="F93" s="45"/>
      <c r="G93" s="65">
        <f>'Pay App 21'!G93+F93</f>
        <v>0</v>
      </c>
      <c r="H93" s="188">
        <f>'Pay App 21'!K93</f>
        <v>0</v>
      </c>
      <c r="I93" s="189"/>
      <c r="J93" s="55"/>
      <c r="K93" s="33">
        <f t="shared" si="1"/>
        <v>0</v>
      </c>
      <c r="L93" s="68">
        <f t="shared" si="0"/>
        <v>0</v>
      </c>
      <c r="M93" s="66">
        <f t="shared" si="2"/>
        <v>0</v>
      </c>
      <c r="N93" s="32">
        <f t="shared" si="3"/>
        <v>0</v>
      </c>
      <c r="O93" s="52">
        <f>'Pay App 21'!O93+'Pay App 21'!P93</f>
        <v>0</v>
      </c>
      <c r="P93" s="45"/>
      <c r="Q93" s="66">
        <f>'Pay App 21'!Q93+N93+P93</f>
        <v>0</v>
      </c>
    </row>
    <row r="94" spans="1:17" ht="21" customHeight="1" x14ac:dyDescent="0.2">
      <c r="A94" s="151" t="s">
        <v>142</v>
      </c>
      <c r="B94" s="151"/>
      <c r="C94" s="151" t="s">
        <v>143</v>
      </c>
      <c r="D94" s="152"/>
      <c r="E94" s="52">
        <f>'Pay App 21'!E94</f>
        <v>0</v>
      </c>
      <c r="F94" s="45"/>
      <c r="G94" s="65">
        <f>'Pay App 21'!G94+F94</f>
        <v>0</v>
      </c>
      <c r="H94" s="188">
        <f>'Pay App 21'!K94</f>
        <v>0</v>
      </c>
      <c r="I94" s="189"/>
      <c r="J94" s="55"/>
      <c r="K94" s="33">
        <f t="shared" si="1"/>
        <v>0</v>
      </c>
      <c r="L94" s="68">
        <f t="shared" si="0"/>
        <v>0</v>
      </c>
      <c r="M94" s="66">
        <f t="shared" si="2"/>
        <v>0</v>
      </c>
      <c r="N94" s="32">
        <f t="shared" si="3"/>
        <v>0</v>
      </c>
      <c r="O94" s="52">
        <f>'Pay App 21'!O94+'Pay App 21'!P94</f>
        <v>0</v>
      </c>
      <c r="P94" s="45"/>
      <c r="Q94" s="66">
        <f>'Pay App 21'!Q94+N94+P94</f>
        <v>0</v>
      </c>
    </row>
    <row r="95" spans="1:17" ht="21" customHeight="1" x14ac:dyDescent="0.2">
      <c r="A95" s="151" t="s">
        <v>144</v>
      </c>
      <c r="B95" s="151"/>
      <c r="C95" s="151" t="s">
        <v>145</v>
      </c>
      <c r="D95" s="152"/>
      <c r="E95" s="52">
        <f>'Pay App 21'!E95</f>
        <v>0</v>
      </c>
      <c r="F95" s="45"/>
      <c r="G95" s="65">
        <f>'Pay App 21'!G95+F95</f>
        <v>0</v>
      </c>
      <c r="H95" s="188">
        <f>'Pay App 21'!K95</f>
        <v>0</v>
      </c>
      <c r="I95" s="189"/>
      <c r="J95" s="55"/>
      <c r="K95" s="33">
        <f t="shared" si="1"/>
        <v>0</v>
      </c>
      <c r="L95" s="68">
        <f t="shared" si="0"/>
        <v>0</v>
      </c>
      <c r="M95" s="66">
        <f t="shared" si="2"/>
        <v>0</v>
      </c>
      <c r="N95" s="32">
        <f t="shared" si="3"/>
        <v>0</v>
      </c>
      <c r="O95" s="52">
        <f>'Pay App 21'!O95+'Pay App 21'!P95</f>
        <v>0</v>
      </c>
      <c r="P95" s="45"/>
      <c r="Q95" s="66">
        <f>'Pay App 21'!Q95+N95+P95</f>
        <v>0</v>
      </c>
    </row>
    <row r="96" spans="1:17" ht="21" customHeight="1" x14ac:dyDescent="0.2">
      <c r="A96" s="151" t="s">
        <v>146</v>
      </c>
      <c r="B96" s="151"/>
      <c r="C96" s="151" t="s">
        <v>147</v>
      </c>
      <c r="D96" s="152"/>
      <c r="E96" s="52">
        <f>'Pay App 21'!E96</f>
        <v>0</v>
      </c>
      <c r="F96" s="45"/>
      <c r="G96" s="65">
        <f>'Pay App 21'!G96+F96</f>
        <v>0</v>
      </c>
      <c r="H96" s="188">
        <f>'Pay App 21'!K96</f>
        <v>0</v>
      </c>
      <c r="I96" s="189"/>
      <c r="J96" s="55"/>
      <c r="K96" s="33">
        <f t="shared" si="1"/>
        <v>0</v>
      </c>
      <c r="L96" s="68">
        <f t="shared" si="0"/>
        <v>0</v>
      </c>
      <c r="M96" s="66">
        <f t="shared" si="2"/>
        <v>0</v>
      </c>
      <c r="N96" s="32">
        <f t="shared" si="3"/>
        <v>0</v>
      </c>
      <c r="O96" s="52">
        <f>'Pay App 21'!O96+'Pay App 21'!P96</f>
        <v>0</v>
      </c>
      <c r="P96" s="45"/>
      <c r="Q96" s="66">
        <f>'Pay App 21'!Q96+N96+P96</f>
        <v>0</v>
      </c>
    </row>
    <row r="97" spans="1:17" ht="21" customHeight="1" x14ac:dyDescent="0.2">
      <c r="A97" s="151" t="s">
        <v>148</v>
      </c>
      <c r="B97" s="151"/>
      <c r="C97" s="151" t="s">
        <v>149</v>
      </c>
      <c r="D97" s="152"/>
      <c r="E97" s="52">
        <f>'Pay App 21'!E97</f>
        <v>0</v>
      </c>
      <c r="F97" s="45"/>
      <c r="G97" s="65">
        <f>'Pay App 21'!G97+F97</f>
        <v>0</v>
      </c>
      <c r="H97" s="188">
        <f>'Pay App 21'!K97</f>
        <v>0</v>
      </c>
      <c r="I97" s="189"/>
      <c r="J97" s="55"/>
      <c r="K97" s="33">
        <f t="shared" si="1"/>
        <v>0</v>
      </c>
      <c r="L97" s="68">
        <f t="shared" si="0"/>
        <v>0</v>
      </c>
      <c r="M97" s="66">
        <f t="shared" si="2"/>
        <v>0</v>
      </c>
      <c r="N97" s="32">
        <f t="shared" si="3"/>
        <v>0</v>
      </c>
      <c r="O97" s="52">
        <f>'Pay App 21'!O97+'Pay App 21'!P97</f>
        <v>0</v>
      </c>
      <c r="P97" s="45"/>
      <c r="Q97" s="66">
        <f>'Pay App 21'!Q97+N97+P97</f>
        <v>0</v>
      </c>
    </row>
    <row r="98" spans="1:17" ht="21" customHeight="1" x14ac:dyDescent="0.2">
      <c r="A98" s="151" t="s">
        <v>150</v>
      </c>
      <c r="B98" s="151"/>
      <c r="C98" s="151" t="s">
        <v>151</v>
      </c>
      <c r="D98" s="152"/>
      <c r="E98" s="52">
        <f>'Pay App 21'!E98</f>
        <v>0</v>
      </c>
      <c r="F98" s="45"/>
      <c r="G98" s="65">
        <f>'Pay App 21'!G98+F98</f>
        <v>0</v>
      </c>
      <c r="H98" s="188">
        <f>'Pay App 21'!K98</f>
        <v>0</v>
      </c>
      <c r="I98" s="189"/>
      <c r="J98" s="55"/>
      <c r="K98" s="33">
        <f t="shared" si="1"/>
        <v>0</v>
      </c>
      <c r="L98" s="68">
        <f t="shared" si="0"/>
        <v>0</v>
      </c>
      <c r="M98" s="66">
        <f t="shared" si="2"/>
        <v>0</v>
      </c>
      <c r="N98" s="32">
        <f t="shared" si="3"/>
        <v>0</v>
      </c>
      <c r="O98" s="52">
        <f>'Pay App 21'!O98+'Pay App 21'!P98</f>
        <v>0</v>
      </c>
      <c r="P98" s="45"/>
      <c r="Q98" s="66">
        <f>'Pay App 21'!Q98+N98+P98</f>
        <v>0</v>
      </c>
    </row>
    <row r="99" spans="1:17" ht="21" customHeight="1" x14ac:dyDescent="0.2">
      <c r="A99" s="151" t="s">
        <v>152</v>
      </c>
      <c r="B99" s="151"/>
      <c r="C99" s="151" t="s">
        <v>153</v>
      </c>
      <c r="D99" s="152"/>
      <c r="E99" s="52">
        <f>'Pay App 21'!E99</f>
        <v>0</v>
      </c>
      <c r="F99" s="45"/>
      <c r="G99" s="65">
        <f>'Pay App 21'!G99+F99</f>
        <v>0</v>
      </c>
      <c r="H99" s="188">
        <f>'Pay App 21'!K99</f>
        <v>0</v>
      </c>
      <c r="I99" s="189"/>
      <c r="J99" s="55"/>
      <c r="K99" s="33">
        <f t="shared" si="1"/>
        <v>0</v>
      </c>
      <c r="L99" s="68">
        <f t="shared" si="0"/>
        <v>0</v>
      </c>
      <c r="M99" s="66">
        <f t="shared" si="2"/>
        <v>0</v>
      </c>
      <c r="N99" s="32">
        <f t="shared" si="3"/>
        <v>0</v>
      </c>
      <c r="O99" s="52">
        <f>'Pay App 21'!O99+'Pay App 21'!P99</f>
        <v>0</v>
      </c>
      <c r="P99" s="45"/>
      <c r="Q99" s="66">
        <f>'Pay App 21'!Q99+N99+P99</f>
        <v>0</v>
      </c>
    </row>
    <row r="100" spans="1:17" ht="21" customHeight="1" x14ac:dyDescent="0.2">
      <c r="A100" s="151" t="s">
        <v>154</v>
      </c>
      <c r="B100" s="151"/>
      <c r="C100" s="151" t="s">
        <v>155</v>
      </c>
      <c r="D100" s="152"/>
      <c r="E100" s="52">
        <f>'Pay App 21'!E100</f>
        <v>0</v>
      </c>
      <c r="F100" s="45"/>
      <c r="G100" s="65">
        <f>'Pay App 21'!G100+F100</f>
        <v>0</v>
      </c>
      <c r="H100" s="188">
        <f>'Pay App 21'!K100</f>
        <v>0</v>
      </c>
      <c r="I100" s="189"/>
      <c r="J100" s="55"/>
      <c r="K100" s="33">
        <f t="shared" si="1"/>
        <v>0</v>
      </c>
      <c r="L100" s="68">
        <f t="shared" si="0"/>
        <v>0</v>
      </c>
      <c r="M100" s="66">
        <f t="shared" si="2"/>
        <v>0</v>
      </c>
      <c r="N100" s="32">
        <f t="shared" si="3"/>
        <v>0</v>
      </c>
      <c r="O100" s="52">
        <f>'Pay App 21'!O100+'Pay App 21'!P100</f>
        <v>0</v>
      </c>
      <c r="P100" s="45"/>
      <c r="Q100" s="66">
        <f>'Pay App 21'!Q100+N100+P100</f>
        <v>0</v>
      </c>
    </row>
    <row r="101" spans="1:17" ht="21" customHeight="1" x14ac:dyDescent="0.2">
      <c r="A101" s="151" t="s">
        <v>156</v>
      </c>
      <c r="B101" s="151"/>
      <c r="C101" s="151" t="s">
        <v>157</v>
      </c>
      <c r="D101" s="152"/>
      <c r="E101" s="52">
        <f>'Pay App 21'!E101</f>
        <v>0</v>
      </c>
      <c r="F101" s="45"/>
      <c r="G101" s="65">
        <f>'Pay App 21'!G101+F101</f>
        <v>0</v>
      </c>
      <c r="H101" s="188">
        <f>'Pay App 21'!K101</f>
        <v>0</v>
      </c>
      <c r="I101" s="189"/>
      <c r="J101" s="55"/>
      <c r="K101" s="33">
        <f t="shared" si="1"/>
        <v>0</v>
      </c>
      <c r="L101" s="68">
        <f t="shared" si="0"/>
        <v>0</v>
      </c>
      <c r="M101" s="66">
        <f t="shared" si="2"/>
        <v>0</v>
      </c>
      <c r="N101" s="32">
        <f t="shared" si="3"/>
        <v>0</v>
      </c>
      <c r="O101" s="52">
        <f>'Pay App 21'!O101+'Pay App 21'!P101</f>
        <v>0</v>
      </c>
      <c r="P101" s="45"/>
      <c r="Q101" s="66">
        <f>'Pay App 21'!Q101+N101+P101</f>
        <v>0</v>
      </c>
    </row>
    <row r="102" spans="1:17" ht="21" customHeight="1" x14ac:dyDescent="0.2">
      <c r="A102" s="151" t="s">
        <v>158</v>
      </c>
      <c r="B102" s="151"/>
      <c r="C102" s="151" t="s">
        <v>159</v>
      </c>
      <c r="D102" s="152"/>
      <c r="E102" s="52">
        <f>'Pay App 21'!E102</f>
        <v>0</v>
      </c>
      <c r="F102" s="45"/>
      <c r="G102" s="65">
        <f>'Pay App 21'!G102+F102</f>
        <v>0</v>
      </c>
      <c r="H102" s="188">
        <f>'Pay App 21'!K102</f>
        <v>0</v>
      </c>
      <c r="I102" s="189"/>
      <c r="J102" s="55"/>
      <c r="K102" s="33">
        <f t="shared" si="1"/>
        <v>0</v>
      </c>
      <c r="L102" s="68">
        <f t="shared" si="0"/>
        <v>0</v>
      </c>
      <c r="M102" s="66">
        <f t="shared" si="2"/>
        <v>0</v>
      </c>
      <c r="N102" s="32">
        <f t="shared" si="3"/>
        <v>0</v>
      </c>
      <c r="O102" s="52">
        <f>'Pay App 21'!O102+'Pay App 21'!P102</f>
        <v>0</v>
      </c>
      <c r="P102" s="45"/>
      <c r="Q102" s="66">
        <f>'Pay App 21'!Q102+N102+P102</f>
        <v>0</v>
      </c>
    </row>
    <row r="103" spans="1:17" ht="21" customHeight="1" x14ac:dyDescent="0.2">
      <c r="A103" s="151" t="s">
        <v>160</v>
      </c>
      <c r="B103" s="151"/>
      <c r="C103" s="151" t="s">
        <v>161</v>
      </c>
      <c r="D103" s="152"/>
      <c r="E103" s="52">
        <f>'Pay App 21'!E103</f>
        <v>0</v>
      </c>
      <c r="F103" s="45"/>
      <c r="G103" s="65">
        <f>'Pay App 21'!G103+F103</f>
        <v>0</v>
      </c>
      <c r="H103" s="188">
        <f>'Pay App 21'!K103</f>
        <v>0</v>
      </c>
      <c r="I103" s="189"/>
      <c r="J103" s="55"/>
      <c r="K103" s="33">
        <f t="shared" si="1"/>
        <v>0</v>
      </c>
      <c r="L103" s="68">
        <f t="shared" si="0"/>
        <v>0</v>
      </c>
      <c r="M103" s="66">
        <f t="shared" si="2"/>
        <v>0</v>
      </c>
      <c r="N103" s="32">
        <f t="shared" si="3"/>
        <v>0</v>
      </c>
      <c r="O103" s="52">
        <f>'Pay App 21'!O103+'Pay App 21'!P103</f>
        <v>0</v>
      </c>
      <c r="P103" s="45"/>
      <c r="Q103" s="66">
        <f>'Pay App 21'!Q103+N103+P103</f>
        <v>0</v>
      </c>
    </row>
    <row r="104" spans="1:17" ht="21" customHeight="1" x14ac:dyDescent="0.2">
      <c r="A104" s="151" t="s">
        <v>162</v>
      </c>
      <c r="B104" s="151"/>
      <c r="C104" s="151" t="s">
        <v>163</v>
      </c>
      <c r="D104" s="152"/>
      <c r="E104" s="52">
        <f>'Pay App 21'!E104</f>
        <v>0</v>
      </c>
      <c r="F104" s="45"/>
      <c r="G104" s="65">
        <f>'Pay App 21'!G104+F104</f>
        <v>0</v>
      </c>
      <c r="H104" s="188">
        <f>'Pay App 21'!K104</f>
        <v>0</v>
      </c>
      <c r="I104" s="189"/>
      <c r="J104" s="55"/>
      <c r="K104" s="33">
        <f t="shared" si="1"/>
        <v>0</v>
      </c>
      <c r="L104" s="68">
        <f t="shared" si="0"/>
        <v>0</v>
      </c>
      <c r="M104" s="66">
        <f t="shared" si="2"/>
        <v>0</v>
      </c>
      <c r="N104" s="32">
        <f t="shared" si="3"/>
        <v>0</v>
      </c>
      <c r="O104" s="52">
        <f>'Pay App 21'!O104+'Pay App 21'!P104</f>
        <v>0</v>
      </c>
      <c r="P104" s="45"/>
      <c r="Q104" s="66">
        <f>'Pay App 21'!Q104+N104+P104</f>
        <v>0</v>
      </c>
    </row>
    <row r="105" spans="1:17" ht="21" customHeight="1" x14ac:dyDescent="0.2">
      <c r="A105" s="151" t="s">
        <v>164</v>
      </c>
      <c r="B105" s="151"/>
      <c r="C105" s="151" t="s">
        <v>165</v>
      </c>
      <c r="D105" s="152"/>
      <c r="E105" s="52">
        <f>'Pay App 21'!E105</f>
        <v>0</v>
      </c>
      <c r="F105" s="45"/>
      <c r="G105" s="65">
        <f>'Pay App 21'!G105+F105</f>
        <v>0</v>
      </c>
      <c r="H105" s="188">
        <f>'Pay App 21'!K105</f>
        <v>0</v>
      </c>
      <c r="I105" s="189"/>
      <c r="J105" s="55"/>
      <c r="K105" s="33">
        <f t="shared" si="1"/>
        <v>0</v>
      </c>
      <c r="L105" s="68">
        <f t="shared" si="0"/>
        <v>0</v>
      </c>
      <c r="M105" s="66">
        <f t="shared" si="2"/>
        <v>0</v>
      </c>
      <c r="N105" s="32">
        <f t="shared" si="3"/>
        <v>0</v>
      </c>
      <c r="O105" s="52">
        <f>'Pay App 21'!O105+'Pay App 21'!P105</f>
        <v>0</v>
      </c>
      <c r="P105" s="45"/>
      <c r="Q105" s="66">
        <f>'Pay App 21'!Q105+N105+P105</f>
        <v>0</v>
      </c>
    </row>
    <row r="106" spans="1:17" ht="21" customHeight="1" x14ac:dyDescent="0.2">
      <c r="A106" s="151" t="s">
        <v>166</v>
      </c>
      <c r="B106" s="151"/>
      <c r="C106" s="151" t="s">
        <v>167</v>
      </c>
      <c r="D106" s="152"/>
      <c r="E106" s="52">
        <f>'Pay App 21'!E106</f>
        <v>0</v>
      </c>
      <c r="F106" s="45"/>
      <c r="G106" s="65">
        <f>'Pay App 21'!G106+F106</f>
        <v>0</v>
      </c>
      <c r="H106" s="188">
        <f>'Pay App 21'!K106</f>
        <v>0</v>
      </c>
      <c r="I106" s="189"/>
      <c r="J106" s="55"/>
      <c r="K106" s="33">
        <f t="shared" si="1"/>
        <v>0</v>
      </c>
      <c r="L106" s="68">
        <f t="shared" si="0"/>
        <v>0</v>
      </c>
      <c r="M106" s="66">
        <f t="shared" si="2"/>
        <v>0</v>
      </c>
      <c r="N106" s="32">
        <f t="shared" si="3"/>
        <v>0</v>
      </c>
      <c r="O106" s="52">
        <f>'Pay App 21'!O106+'Pay App 21'!P106</f>
        <v>0</v>
      </c>
      <c r="P106" s="45"/>
      <c r="Q106" s="66">
        <f>'Pay App 21'!Q106+N106+P106</f>
        <v>0</v>
      </c>
    </row>
    <row r="107" spans="1:17" ht="21" customHeight="1" x14ac:dyDescent="0.2">
      <c r="A107" s="151" t="s">
        <v>168</v>
      </c>
      <c r="B107" s="151"/>
      <c r="C107" s="151" t="s">
        <v>169</v>
      </c>
      <c r="D107" s="152"/>
      <c r="E107" s="52">
        <f>'Pay App 21'!E107</f>
        <v>0</v>
      </c>
      <c r="F107" s="45"/>
      <c r="G107" s="65">
        <f>'Pay App 21'!G107+F107</f>
        <v>0</v>
      </c>
      <c r="H107" s="188">
        <f>'Pay App 21'!K107</f>
        <v>0</v>
      </c>
      <c r="I107" s="189"/>
      <c r="J107" s="55"/>
      <c r="K107" s="33">
        <f t="shared" si="1"/>
        <v>0</v>
      </c>
      <c r="L107" s="68">
        <f t="shared" si="0"/>
        <v>0</v>
      </c>
      <c r="M107" s="66">
        <f t="shared" si="2"/>
        <v>0</v>
      </c>
      <c r="N107" s="32">
        <f t="shared" si="3"/>
        <v>0</v>
      </c>
      <c r="O107" s="52">
        <f>'Pay App 21'!O107+'Pay App 21'!P107</f>
        <v>0</v>
      </c>
      <c r="P107" s="45"/>
      <c r="Q107" s="66">
        <f>'Pay App 21'!Q107+N107+P107</f>
        <v>0</v>
      </c>
    </row>
    <row r="108" spans="1:17" ht="21" customHeight="1" x14ac:dyDescent="0.2">
      <c r="A108" s="151" t="s">
        <v>170</v>
      </c>
      <c r="B108" s="151"/>
      <c r="C108" s="151" t="s">
        <v>171</v>
      </c>
      <c r="D108" s="152"/>
      <c r="E108" s="52">
        <f>'Pay App 21'!E108</f>
        <v>0</v>
      </c>
      <c r="F108" s="45"/>
      <c r="G108" s="65">
        <f>'Pay App 21'!G108+F108</f>
        <v>0</v>
      </c>
      <c r="H108" s="188">
        <f>'Pay App 21'!K108</f>
        <v>0</v>
      </c>
      <c r="I108" s="189"/>
      <c r="J108" s="55"/>
      <c r="K108" s="33">
        <f t="shared" si="1"/>
        <v>0</v>
      </c>
      <c r="L108" s="68">
        <f t="shared" si="0"/>
        <v>0</v>
      </c>
      <c r="M108" s="66">
        <f t="shared" si="2"/>
        <v>0</v>
      </c>
      <c r="N108" s="32">
        <f t="shared" si="3"/>
        <v>0</v>
      </c>
      <c r="O108" s="52">
        <f>'Pay App 21'!O108+'Pay App 21'!P108</f>
        <v>0</v>
      </c>
      <c r="P108" s="45"/>
      <c r="Q108" s="66">
        <f>'Pay App 21'!Q108+N108+P108</f>
        <v>0</v>
      </c>
    </row>
    <row r="109" spans="1:17" ht="21" customHeight="1" x14ac:dyDescent="0.2">
      <c r="A109" s="151" t="s">
        <v>172</v>
      </c>
      <c r="B109" s="151"/>
      <c r="C109" s="151" t="s">
        <v>173</v>
      </c>
      <c r="D109" s="152"/>
      <c r="E109" s="52">
        <f>'Pay App 21'!E109</f>
        <v>0</v>
      </c>
      <c r="F109" s="45"/>
      <c r="G109" s="65">
        <f>'Pay App 21'!G109+F109</f>
        <v>0</v>
      </c>
      <c r="H109" s="188">
        <f>'Pay App 21'!K109</f>
        <v>0</v>
      </c>
      <c r="I109" s="189"/>
      <c r="J109" s="55"/>
      <c r="K109" s="33">
        <f t="shared" si="1"/>
        <v>0</v>
      </c>
      <c r="L109" s="68">
        <f t="shared" si="0"/>
        <v>0</v>
      </c>
      <c r="M109" s="66">
        <f t="shared" si="2"/>
        <v>0</v>
      </c>
      <c r="N109" s="32">
        <f t="shared" si="3"/>
        <v>0</v>
      </c>
      <c r="O109" s="52">
        <f>'Pay App 21'!O109+'Pay App 21'!P109</f>
        <v>0</v>
      </c>
      <c r="P109" s="45"/>
      <c r="Q109" s="66">
        <f>'Pay App 21'!Q109+N109+P109</f>
        <v>0</v>
      </c>
    </row>
    <row r="110" spans="1:17" ht="21" customHeight="1" x14ac:dyDescent="0.2">
      <c r="A110" s="151" t="s">
        <v>174</v>
      </c>
      <c r="B110" s="151"/>
      <c r="C110" s="151" t="s">
        <v>175</v>
      </c>
      <c r="D110" s="152"/>
      <c r="E110" s="52">
        <f>'Pay App 21'!E110</f>
        <v>0</v>
      </c>
      <c r="F110" s="45"/>
      <c r="G110" s="65">
        <f>'Pay App 21'!G110+F110</f>
        <v>0</v>
      </c>
      <c r="H110" s="188">
        <f>'Pay App 21'!K110</f>
        <v>0</v>
      </c>
      <c r="I110" s="189"/>
      <c r="J110" s="55"/>
      <c r="K110" s="33">
        <f t="shared" si="1"/>
        <v>0</v>
      </c>
      <c r="L110" s="68">
        <f t="shared" si="0"/>
        <v>0</v>
      </c>
      <c r="M110" s="66">
        <f t="shared" si="2"/>
        <v>0</v>
      </c>
      <c r="N110" s="32">
        <f t="shared" si="3"/>
        <v>0</v>
      </c>
      <c r="O110" s="52">
        <f>'Pay App 21'!O110+'Pay App 21'!P110</f>
        <v>0</v>
      </c>
      <c r="P110" s="45"/>
      <c r="Q110" s="66">
        <f>'Pay App 21'!Q110+N110+P110</f>
        <v>0</v>
      </c>
    </row>
    <row r="111" spans="1:17" ht="21" customHeight="1" x14ac:dyDescent="0.2">
      <c r="A111" s="151" t="s">
        <v>176</v>
      </c>
      <c r="B111" s="151"/>
      <c r="C111" s="151" t="s">
        <v>177</v>
      </c>
      <c r="D111" s="152"/>
      <c r="E111" s="52">
        <f>'Pay App 21'!E111</f>
        <v>0</v>
      </c>
      <c r="F111" s="45"/>
      <c r="G111" s="65">
        <f>'Pay App 21'!G111+F111</f>
        <v>0</v>
      </c>
      <c r="H111" s="188">
        <f>'Pay App 21'!K111</f>
        <v>0</v>
      </c>
      <c r="I111" s="189"/>
      <c r="J111" s="55"/>
      <c r="K111" s="33">
        <f t="shared" si="1"/>
        <v>0</v>
      </c>
      <c r="L111" s="68">
        <f t="shared" si="0"/>
        <v>0</v>
      </c>
      <c r="M111" s="66">
        <f t="shared" si="2"/>
        <v>0</v>
      </c>
      <c r="N111" s="32">
        <f t="shared" si="3"/>
        <v>0</v>
      </c>
      <c r="O111" s="52">
        <f>'Pay App 21'!O111+'Pay App 21'!P111</f>
        <v>0</v>
      </c>
      <c r="P111" s="45"/>
      <c r="Q111" s="66">
        <f>'Pay App 21'!Q111+N111+P111</f>
        <v>0</v>
      </c>
    </row>
    <row r="112" spans="1:17" ht="21" customHeight="1" x14ac:dyDescent="0.2">
      <c r="A112" s="151" t="s">
        <v>178</v>
      </c>
      <c r="B112" s="151"/>
      <c r="C112" s="151" t="s">
        <v>179</v>
      </c>
      <c r="D112" s="152"/>
      <c r="E112" s="52">
        <f>'Pay App 21'!E112</f>
        <v>0</v>
      </c>
      <c r="F112" s="45"/>
      <c r="G112" s="65">
        <f>'Pay App 21'!G112+F112</f>
        <v>0</v>
      </c>
      <c r="H112" s="188">
        <f>'Pay App 21'!K112</f>
        <v>0</v>
      </c>
      <c r="I112" s="189"/>
      <c r="J112" s="55"/>
      <c r="K112" s="33">
        <f t="shared" si="1"/>
        <v>0</v>
      </c>
      <c r="L112" s="68">
        <f t="shared" si="0"/>
        <v>0</v>
      </c>
      <c r="M112" s="66">
        <f t="shared" si="2"/>
        <v>0</v>
      </c>
      <c r="N112" s="32">
        <f t="shared" si="3"/>
        <v>0</v>
      </c>
      <c r="O112" s="52">
        <f>'Pay App 21'!O112+'Pay App 21'!P112</f>
        <v>0</v>
      </c>
      <c r="P112" s="45"/>
      <c r="Q112" s="66">
        <f>'Pay App 21'!Q112+N112+P112</f>
        <v>0</v>
      </c>
    </row>
    <row r="113" spans="1:17" ht="21" customHeight="1" x14ac:dyDescent="0.2">
      <c r="A113" s="151" t="s">
        <v>180</v>
      </c>
      <c r="B113" s="151"/>
      <c r="C113" s="151" t="s">
        <v>181</v>
      </c>
      <c r="D113" s="152"/>
      <c r="E113" s="52">
        <f>'Pay App 21'!E113</f>
        <v>0</v>
      </c>
      <c r="F113" s="45"/>
      <c r="G113" s="65">
        <f>'Pay App 21'!G113+F113</f>
        <v>0</v>
      </c>
      <c r="H113" s="188">
        <f>'Pay App 21'!K113</f>
        <v>0</v>
      </c>
      <c r="I113" s="189"/>
      <c r="J113" s="55"/>
      <c r="K113" s="33">
        <f t="shared" si="1"/>
        <v>0</v>
      </c>
      <c r="L113" s="68">
        <f t="shared" si="0"/>
        <v>0</v>
      </c>
      <c r="M113" s="66">
        <f t="shared" si="2"/>
        <v>0</v>
      </c>
      <c r="N113" s="32">
        <f t="shared" si="3"/>
        <v>0</v>
      </c>
      <c r="O113" s="52">
        <f>'Pay App 21'!O113+'Pay App 21'!P113</f>
        <v>0</v>
      </c>
      <c r="P113" s="45"/>
      <c r="Q113" s="66">
        <f>'Pay App 21'!Q113+N113+P113</f>
        <v>0</v>
      </c>
    </row>
    <row r="114" spans="1:17" ht="21" customHeight="1" x14ac:dyDescent="0.2">
      <c r="A114" s="153" t="s">
        <v>182</v>
      </c>
      <c r="B114" s="153"/>
      <c r="C114" s="153" t="s">
        <v>183</v>
      </c>
      <c r="D114" s="154"/>
      <c r="E114" s="52">
        <f>'Pay App 21'!E114</f>
        <v>0</v>
      </c>
      <c r="F114" s="45"/>
      <c r="G114" s="65">
        <f>'Pay App 21'!G114+F114</f>
        <v>0</v>
      </c>
      <c r="H114" s="188">
        <f>'Pay App 21'!K114</f>
        <v>0</v>
      </c>
      <c r="I114" s="189"/>
      <c r="J114" s="55"/>
      <c r="K114" s="33">
        <f t="shared" si="1"/>
        <v>0</v>
      </c>
      <c r="L114" s="68">
        <f t="shared" si="0"/>
        <v>0</v>
      </c>
      <c r="M114" s="66">
        <f t="shared" si="2"/>
        <v>0</v>
      </c>
      <c r="N114" s="32">
        <f t="shared" si="3"/>
        <v>0</v>
      </c>
      <c r="O114" s="52">
        <f>'Pay App 21'!O114+'Pay App 21'!P114</f>
        <v>0</v>
      </c>
      <c r="P114" s="45"/>
      <c r="Q114" s="66">
        <f>'Pay App 21'!Q114+N114+P114</f>
        <v>0</v>
      </c>
    </row>
    <row r="115" spans="1:17" ht="21" customHeight="1" x14ac:dyDescent="0.2">
      <c r="A115" s="151" t="s">
        <v>184</v>
      </c>
      <c r="B115" s="151"/>
      <c r="C115" s="151" t="s">
        <v>185</v>
      </c>
      <c r="D115" s="152"/>
      <c r="E115" s="52">
        <f>'Pay App 21'!E115</f>
        <v>0</v>
      </c>
      <c r="F115" s="45"/>
      <c r="G115" s="65">
        <f>'Pay App 21'!G115+F115</f>
        <v>0</v>
      </c>
      <c r="H115" s="188">
        <f>'Pay App 21'!K115</f>
        <v>0</v>
      </c>
      <c r="I115" s="189"/>
      <c r="J115" s="55"/>
      <c r="K115" s="33">
        <f t="shared" si="1"/>
        <v>0</v>
      </c>
      <c r="L115" s="68">
        <f t="shared" si="0"/>
        <v>0</v>
      </c>
      <c r="M115" s="66">
        <f t="shared" si="2"/>
        <v>0</v>
      </c>
      <c r="N115" s="32">
        <f t="shared" si="3"/>
        <v>0</v>
      </c>
      <c r="O115" s="52">
        <f>'Pay App 21'!O115+'Pay App 21'!P115</f>
        <v>0</v>
      </c>
      <c r="P115" s="45"/>
      <c r="Q115" s="66">
        <f>'Pay App 21'!Q115+N115+P115</f>
        <v>0</v>
      </c>
    </row>
    <row r="116" spans="1:17" ht="21" customHeight="1" x14ac:dyDescent="0.2">
      <c r="A116" s="151" t="s">
        <v>186</v>
      </c>
      <c r="B116" s="151"/>
      <c r="C116" s="151" t="s">
        <v>187</v>
      </c>
      <c r="D116" s="152"/>
      <c r="E116" s="52">
        <f>'Pay App 21'!E116</f>
        <v>0</v>
      </c>
      <c r="F116" s="45"/>
      <c r="G116" s="65">
        <f>'Pay App 21'!G116+F116</f>
        <v>0</v>
      </c>
      <c r="H116" s="188">
        <f>'Pay App 21'!K116</f>
        <v>0</v>
      </c>
      <c r="I116" s="189"/>
      <c r="J116" s="55"/>
      <c r="K116" s="33">
        <f t="shared" si="1"/>
        <v>0</v>
      </c>
      <c r="L116" s="68">
        <f t="shared" si="0"/>
        <v>0</v>
      </c>
      <c r="M116" s="66">
        <f t="shared" si="2"/>
        <v>0</v>
      </c>
      <c r="N116" s="32">
        <f t="shared" si="3"/>
        <v>0</v>
      </c>
      <c r="O116" s="52">
        <f>'Pay App 21'!O116+'Pay App 21'!P116</f>
        <v>0</v>
      </c>
      <c r="P116" s="45"/>
      <c r="Q116" s="66">
        <f>'Pay App 21'!Q116+N116+P116</f>
        <v>0</v>
      </c>
    </row>
    <row r="117" spans="1:17" ht="21" customHeight="1" x14ac:dyDescent="0.2">
      <c r="A117" s="151" t="s">
        <v>188</v>
      </c>
      <c r="B117" s="151"/>
      <c r="C117" s="151" t="s">
        <v>581</v>
      </c>
      <c r="D117" s="152"/>
      <c r="E117" s="52">
        <f>'Pay App 21'!E117</f>
        <v>0</v>
      </c>
      <c r="F117" s="45"/>
      <c r="G117" s="65">
        <f>'Pay App 21'!G117+F117</f>
        <v>0</v>
      </c>
      <c r="H117" s="188">
        <f>'Pay App 21'!K117</f>
        <v>0</v>
      </c>
      <c r="I117" s="189"/>
      <c r="J117" s="55"/>
      <c r="K117" s="33">
        <f t="shared" si="1"/>
        <v>0</v>
      </c>
      <c r="L117" s="68">
        <f t="shared" si="0"/>
        <v>0</v>
      </c>
      <c r="M117" s="66">
        <f t="shared" si="2"/>
        <v>0</v>
      </c>
      <c r="N117" s="32">
        <f t="shared" si="3"/>
        <v>0</v>
      </c>
      <c r="O117" s="52">
        <f>'Pay App 21'!O117+'Pay App 21'!P117</f>
        <v>0</v>
      </c>
      <c r="P117" s="45"/>
      <c r="Q117" s="66">
        <f>'Pay App 21'!Q117+N117+P117</f>
        <v>0</v>
      </c>
    </row>
    <row r="118" spans="1:17" ht="21" customHeight="1" x14ac:dyDescent="0.2">
      <c r="A118" s="153" t="s">
        <v>190</v>
      </c>
      <c r="B118" s="153"/>
      <c r="C118" s="142" t="s">
        <v>191</v>
      </c>
      <c r="D118" s="156"/>
      <c r="E118" s="52">
        <f>'Pay App 21'!E118</f>
        <v>0</v>
      </c>
      <c r="F118" s="45"/>
      <c r="G118" s="65">
        <f>'Pay App 21'!G118+F118</f>
        <v>0</v>
      </c>
      <c r="H118" s="188">
        <f>'Pay App 21'!K118</f>
        <v>0</v>
      </c>
      <c r="I118" s="189"/>
      <c r="J118" s="55"/>
      <c r="K118" s="33">
        <f t="shared" si="1"/>
        <v>0</v>
      </c>
      <c r="L118" s="68">
        <f t="shared" si="0"/>
        <v>0</v>
      </c>
      <c r="M118" s="66">
        <f t="shared" si="2"/>
        <v>0</v>
      </c>
      <c r="N118" s="32">
        <f t="shared" si="3"/>
        <v>0</v>
      </c>
      <c r="O118" s="52">
        <f>'Pay App 21'!O118+'Pay App 21'!P118</f>
        <v>0</v>
      </c>
      <c r="P118" s="45"/>
      <c r="Q118" s="66">
        <f>'Pay App 21'!Q118+N118+P118</f>
        <v>0</v>
      </c>
    </row>
    <row r="119" spans="1:17" ht="21" customHeight="1" x14ac:dyDescent="0.2">
      <c r="A119" s="151" t="s">
        <v>192</v>
      </c>
      <c r="B119" s="151"/>
      <c r="C119" s="151" t="s">
        <v>193</v>
      </c>
      <c r="D119" s="152"/>
      <c r="E119" s="52">
        <f>'Pay App 21'!E119</f>
        <v>0</v>
      </c>
      <c r="F119" s="45"/>
      <c r="G119" s="65">
        <f>'Pay App 21'!G119+F119</f>
        <v>0</v>
      </c>
      <c r="H119" s="188">
        <f>'Pay App 21'!K119</f>
        <v>0</v>
      </c>
      <c r="I119" s="189"/>
      <c r="J119" s="55"/>
      <c r="K119" s="33">
        <f t="shared" si="1"/>
        <v>0</v>
      </c>
      <c r="L119" s="68">
        <f t="shared" si="0"/>
        <v>0</v>
      </c>
      <c r="M119" s="66">
        <f t="shared" si="2"/>
        <v>0</v>
      </c>
      <c r="N119" s="32">
        <f t="shared" si="3"/>
        <v>0</v>
      </c>
      <c r="O119" s="52">
        <f>'Pay App 21'!O119+'Pay App 21'!P119</f>
        <v>0</v>
      </c>
      <c r="P119" s="45"/>
      <c r="Q119" s="66">
        <f>'Pay App 21'!Q119+N119+P119</f>
        <v>0</v>
      </c>
    </row>
    <row r="120" spans="1:17" ht="21" customHeight="1" x14ac:dyDescent="0.2">
      <c r="A120" s="151" t="s">
        <v>194</v>
      </c>
      <c r="B120" s="151"/>
      <c r="C120" s="150" t="s">
        <v>195</v>
      </c>
      <c r="D120" s="157"/>
      <c r="E120" s="52">
        <f>'Pay App 21'!E120</f>
        <v>0</v>
      </c>
      <c r="F120" s="45"/>
      <c r="G120" s="65">
        <f>'Pay App 21'!G120+F120</f>
        <v>0</v>
      </c>
      <c r="H120" s="188">
        <f>'Pay App 21'!K120</f>
        <v>0</v>
      </c>
      <c r="I120" s="189"/>
      <c r="J120" s="55"/>
      <c r="K120" s="33">
        <f t="shared" si="1"/>
        <v>0</v>
      </c>
      <c r="L120" s="68">
        <f t="shared" si="0"/>
        <v>0</v>
      </c>
      <c r="M120" s="66">
        <f t="shared" si="2"/>
        <v>0</v>
      </c>
      <c r="N120" s="32">
        <f t="shared" si="3"/>
        <v>0</v>
      </c>
      <c r="O120" s="52">
        <f>'Pay App 21'!O120+'Pay App 21'!P120</f>
        <v>0</v>
      </c>
      <c r="P120" s="45"/>
      <c r="Q120" s="66">
        <f>'Pay App 21'!Q120+N120+P120</f>
        <v>0</v>
      </c>
    </row>
    <row r="121" spans="1:17" ht="21" customHeight="1" x14ac:dyDescent="0.2">
      <c r="A121" s="151" t="s">
        <v>196</v>
      </c>
      <c r="B121" s="151"/>
      <c r="C121" s="151" t="s">
        <v>197</v>
      </c>
      <c r="D121" s="152"/>
      <c r="E121" s="52">
        <f>'Pay App 21'!E121</f>
        <v>0</v>
      </c>
      <c r="F121" s="45"/>
      <c r="G121" s="65">
        <f>'Pay App 21'!G121+F121</f>
        <v>0</v>
      </c>
      <c r="H121" s="188">
        <f>'Pay App 21'!K121</f>
        <v>0</v>
      </c>
      <c r="I121" s="189"/>
      <c r="J121" s="55"/>
      <c r="K121" s="33">
        <f t="shared" si="1"/>
        <v>0</v>
      </c>
      <c r="L121" s="68">
        <f t="shared" si="0"/>
        <v>0</v>
      </c>
      <c r="M121" s="66">
        <f t="shared" si="2"/>
        <v>0</v>
      </c>
      <c r="N121" s="32">
        <f t="shared" si="3"/>
        <v>0</v>
      </c>
      <c r="O121" s="52">
        <f>'Pay App 21'!O121+'Pay App 21'!P121</f>
        <v>0</v>
      </c>
      <c r="P121" s="45"/>
      <c r="Q121" s="66">
        <f>'Pay App 21'!Q121+N121+P121</f>
        <v>0</v>
      </c>
    </row>
    <row r="122" spans="1:17" ht="21" customHeight="1" x14ac:dyDescent="0.2">
      <c r="A122" s="151" t="s">
        <v>198</v>
      </c>
      <c r="B122" s="151"/>
      <c r="C122" s="151" t="s">
        <v>199</v>
      </c>
      <c r="D122" s="152"/>
      <c r="E122" s="52">
        <f>'Pay App 21'!E122</f>
        <v>0</v>
      </c>
      <c r="F122" s="45"/>
      <c r="G122" s="65">
        <f>'Pay App 21'!G122+F122</f>
        <v>0</v>
      </c>
      <c r="H122" s="188">
        <f>'Pay App 21'!K122</f>
        <v>0</v>
      </c>
      <c r="I122" s="189"/>
      <c r="J122" s="55"/>
      <c r="K122" s="33">
        <f t="shared" si="1"/>
        <v>0</v>
      </c>
      <c r="L122" s="68">
        <f t="shared" si="0"/>
        <v>0</v>
      </c>
      <c r="M122" s="66">
        <f t="shared" si="2"/>
        <v>0</v>
      </c>
      <c r="N122" s="32">
        <f t="shared" si="3"/>
        <v>0</v>
      </c>
      <c r="O122" s="52">
        <f>'Pay App 21'!O122+'Pay App 21'!P122</f>
        <v>0</v>
      </c>
      <c r="P122" s="45"/>
      <c r="Q122" s="66">
        <f>'Pay App 21'!Q122+N122+P122</f>
        <v>0</v>
      </c>
    </row>
    <row r="123" spans="1:17" ht="21" customHeight="1" x14ac:dyDescent="0.2">
      <c r="A123" s="151" t="s">
        <v>200</v>
      </c>
      <c r="B123" s="151"/>
      <c r="C123" s="151" t="s">
        <v>201</v>
      </c>
      <c r="D123" s="152"/>
      <c r="E123" s="52">
        <f>'Pay App 21'!E123</f>
        <v>0</v>
      </c>
      <c r="F123" s="45"/>
      <c r="G123" s="65">
        <f>'Pay App 21'!G123+F123</f>
        <v>0</v>
      </c>
      <c r="H123" s="188">
        <f>'Pay App 21'!K123</f>
        <v>0</v>
      </c>
      <c r="I123" s="189"/>
      <c r="J123" s="55"/>
      <c r="K123" s="33">
        <f t="shared" si="1"/>
        <v>0</v>
      </c>
      <c r="L123" s="68">
        <f t="shared" si="0"/>
        <v>0</v>
      </c>
      <c r="M123" s="66">
        <f t="shared" si="2"/>
        <v>0</v>
      </c>
      <c r="N123" s="32">
        <f t="shared" si="3"/>
        <v>0</v>
      </c>
      <c r="O123" s="52">
        <f>'Pay App 21'!O123+'Pay App 21'!P123</f>
        <v>0</v>
      </c>
      <c r="P123" s="45"/>
      <c r="Q123" s="66">
        <f>'Pay App 21'!Q123+N123+P123</f>
        <v>0</v>
      </c>
    </row>
    <row r="124" spans="1:17" ht="21" customHeight="1" x14ac:dyDescent="0.2">
      <c r="A124" s="153" t="s">
        <v>202</v>
      </c>
      <c r="B124" s="153"/>
      <c r="C124" s="154" t="s">
        <v>203</v>
      </c>
      <c r="D124" s="155"/>
      <c r="E124" s="52">
        <f>'Pay App 21'!E124</f>
        <v>0</v>
      </c>
      <c r="F124" s="45"/>
      <c r="G124" s="65">
        <f>'Pay App 21'!G124+F124</f>
        <v>0</v>
      </c>
      <c r="H124" s="188">
        <f>'Pay App 21'!K124</f>
        <v>0</v>
      </c>
      <c r="I124" s="189"/>
      <c r="J124" s="55"/>
      <c r="K124" s="33">
        <f t="shared" si="1"/>
        <v>0</v>
      </c>
      <c r="L124" s="68">
        <f t="shared" si="0"/>
        <v>0</v>
      </c>
      <c r="M124" s="66">
        <f t="shared" si="2"/>
        <v>0</v>
      </c>
      <c r="N124" s="32">
        <f t="shared" si="3"/>
        <v>0</v>
      </c>
      <c r="O124" s="52">
        <f>'Pay App 21'!O124+'Pay App 21'!P124</f>
        <v>0</v>
      </c>
      <c r="P124" s="45"/>
      <c r="Q124" s="66">
        <f>'Pay App 21'!Q124+N124+P124</f>
        <v>0</v>
      </c>
    </row>
    <row r="125" spans="1:17" ht="21" customHeight="1" x14ac:dyDescent="0.2">
      <c r="A125" s="151" t="s">
        <v>204</v>
      </c>
      <c r="B125" s="151"/>
      <c r="C125" s="151" t="s">
        <v>205</v>
      </c>
      <c r="D125" s="152"/>
      <c r="E125" s="52">
        <f>'Pay App 21'!E125</f>
        <v>0</v>
      </c>
      <c r="F125" s="45"/>
      <c r="G125" s="65">
        <f>'Pay App 21'!G125+F125</f>
        <v>0</v>
      </c>
      <c r="H125" s="188">
        <f>'Pay App 21'!K125</f>
        <v>0</v>
      </c>
      <c r="I125" s="189"/>
      <c r="J125" s="55"/>
      <c r="K125" s="33">
        <f t="shared" si="1"/>
        <v>0</v>
      </c>
      <c r="L125" s="68">
        <f t="shared" si="0"/>
        <v>0</v>
      </c>
      <c r="M125" s="66">
        <f t="shared" si="2"/>
        <v>0</v>
      </c>
      <c r="N125" s="32">
        <f t="shared" si="3"/>
        <v>0</v>
      </c>
      <c r="O125" s="52">
        <f>'Pay App 21'!O125+'Pay App 21'!P125</f>
        <v>0</v>
      </c>
      <c r="P125" s="45"/>
      <c r="Q125" s="66">
        <f>'Pay App 21'!Q125+N125+P125</f>
        <v>0</v>
      </c>
    </row>
    <row r="126" spans="1:17" ht="21" customHeight="1" x14ac:dyDescent="0.2">
      <c r="A126" s="151" t="s">
        <v>206</v>
      </c>
      <c r="B126" s="151"/>
      <c r="C126" s="151" t="s">
        <v>207</v>
      </c>
      <c r="D126" s="152"/>
      <c r="E126" s="52">
        <f>'Pay App 21'!E126</f>
        <v>0</v>
      </c>
      <c r="F126" s="45"/>
      <c r="G126" s="65">
        <f>'Pay App 21'!G126+F126</f>
        <v>0</v>
      </c>
      <c r="H126" s="188">
        <f>'Pay App 21'!K126</f>
        <v>0</v>
      </c>
      <c r="I126" s="189"/>
      <c r="J126" s="55"/>
      <c r="K126" s="33">
        <f t="shared" si="1"/>
        <v>0</v>
      </c>
      <c r="L126" s="68">
        <f t="shared" si="0"/>
        <v>0</v>
      </c>
      <c r="M126" s="66">
        <f t="shared" si="2"/>
        <v>0</v>
      </c>
      <c r="N126" s="32">
        <f t="shared" si="3"/>
        <v>0</v>
      </c>
      <c r="O126" s="52">
        <f>'Pay App 21'!O126+'Pay App 21'!P126</f>
        <v>0</v>
      </c>
      <c r="P126" s="45"/>
      <c r="Q126" s="66">
        <f>'Pay App 21'!Q126+N126+P126</f>
        <v>0</v>
      </c>
    </row>
    <row r="127" spans="1:17" ht="21" customHeight="1" x14ac:dyDescent="0.2">
      <c r="A127" s="151" t="s">
        <v>208</v>
      </c>
      <c r="B127" s="151"/>
      <c r="C127" s="151" t="s">
        <v>209</v>
      </c>
      <c r="D127" s="152"/>
      <c r="E127" s="52">
        <f>'Pay App 21'!E127</f>
        <v>0</v>
      </c>
      <c r="F127" s="45"/>
      <c r="G127" s="65">
        <f>'Pay App 21'!G127+F127</f>
        <v>0</v>
      </c>
      <c r="H127" s="188">
        <f>'Pay App 21'!K127</f>
        <v>0</v>
      </c>
      <c r="I127" s="189"/>
      <c r="J127" s="55"/>
      <c r="K127" s="33">
        <f t="shared" si="1"/>
        <v>0</v>
      </c>
      <c r="L127" s="68">
        <f t="shared" si="0"/>
        <v>0</v>
      </c>
      <c r="M127" s="66">
        <f t="shared" si="2"/>
        <v>0</v>
      </c>
      <c r="N127" s="32">
        <f t="shared" si="3"/>
        <v>0</v>
      </c>
      <c r="O127" s="52">
        <f>'Pay App 21'!O127+'Pay App 21'!P127</f>
        <v>0</v>
      </c>
      <c r="P127" s="45"/>
      <c r="Q127" s="66">
        <f>'Pay App 21'!Q127+N127+P127</f>
        <v>0</v>
      </c>
    </row>
    <row r="128" spans="1:17" ht="21" customHeight="1" x14ac:dyDescent="0.2">
      <c r="A128" s="153" t="s">
        <v>210</v>
      </c>
      <c r="B128" s="153"/>
      <c r="C128" s="153" t="s">
        <v>211</v>
      </c>
      <c r="D128" s="154"/>
      <c r="E128" s="52">
        <f>'Pay App 21'!E128</f>
        <v>0</v>
      </c>
      <c r="F128" s="45"/>
      <c r="G128" s="65">
        <f>'Pay App 21'!G128+F128</f>
        <v>0</v>
      </c>
      <c r="H128" s="188">
        <f>'Pay App 21'!K128</f>
        <v>0</v>
      </c>
      <c r="I128" s="189"/>
      <c r="J128" s="55"/>
      <c r="K128" s="33">
        <f t="shared" si="1"/>
        <v>0</v>
      </c>
      <c r="L128" s="68">
        <f t="shared" si="0"/>
        <v>0</v>
      </c>
      <c r="M128" s="66">
        <f t="shared" si="2"/>
        <v>0</v>
      </c>
      <c r="N128" s="32">
        <f t="shared" si="3"/>
        <v>0</v>
      </c>
      <c r="O128" s="52">
        <f>'Pay App 21'!O128+'Pay App 21'!P128</f>
        <v>0</v>
      </c>
      <c r="P128" s="45"/>
      <c r="Q128" s="66">
        <f>'Pay App 21'!Q128+N128+P128</f>
        <v>0</v>
      </c>
    </row>
    <row r="129" spans="1:17" ht="21" customHeight="1" x14ac:dyDescent="0.2">
      <c r="A129" s="151" t="s">
        <v>212</v>
      </c>
      <c r="B129" s="151"/>
      <c r="C129" s="151" t="s">
        <v>213</v>
      </c>
      <c r="D129" s="152"/>
      <c r="E129" s="52">
        <f>'Pay App 21'!E129</f>
        <v>0</v>
      </c>
      <c r="F129" s="45"/>
      <c r="G129" s="65">
        <f>'Pay App 21'!G129+F129</f>
        <v>0</v>
      </c>
      <c r="H129" s="188">
        <f>'Pay App 21'!K129</f>
        <v>0</v>
      </c>
      <c r="I129" s="189"/>
      <c r="J129" s="55"/>
      <c r="K129" s="33">
        <f t="shared" si="1"/>
        <v>0</v>
      </c>
      <c r="L129" s="68">
        <f t="shared" si="0"/>
        <v>0</v>
      </c>
      <c r="M129" s="66">
        <f t="shared" si="2"/>
        <v>0</v>
      </c>
      <c r="N129" s="32">
        <f t="shared" si="3"/>
        <v>0</v>
      </c>
      <c r="O129" s="52">
        <f>'Pay App 21'!O129+'Pay App 21'!P129</f>
        <v>0</v>
      </c>
      <c r="P129" s="45"/>
      <c r="Q129" s="66">
        <f>'Pay App 21'!Q129+N129+P129</f>
        <v>0</v>
      </c>
    </row>
    <row r="130" spans="1:17" ht="21" customHeight="1" x14ac:dyDescent="0.2">
      <c r="A130" s="151" t="s">
        <v>214</v>
      </c>
      <c r="B130" s="151"/>
      <c r="C130" s="151" t="s">
        <v>215</v>
      </c>
      <c r="D130" s="152"/>
      <c r="E130" s="52">
        <f>'Pay App 21'!E130</f>
        <v>0</v>
      </c>
      <c r="F130" s="45"/>
      <c r="G130" s="65">
        <f>'Pay App 21'!G130+F130</f>
        <v>0</v>
      </c>
      <c r="H130" s="188">
        <f>'Pay App 21'!K130</f>
        <v>0</v>
      </c>
      <c r="I130" s="189"/>
      <c r="J130" s="55"/>
      <c r="K130" s="33">
        <f t="shared" si="1"/>
        <v>0</v>
      </c>
      <c r="L130" s="68">
        <f t="shared" si="0"/>
        <v>0</v>
      </c>
      <c r="M130" s="66">
        <f t="shared" si="2"/>
        <v>0</v>
      </c>
      <c r="N130" s="32">
        <f t="shared" si="3"/>
        <v>0</v>
      </c>
      <c r="O130" s="52">
        <f>'Pay App 21'!O130+'Pay App 21'!P130</f>
        <v>0</v>
      </c>
      <c r="P130" s="45"/>
      <c r="Q130" s="66">
        <f>'Pay App 21'!Q130+N130+P130</f>
        <v>0</v>
      </c>
    </row>
    <row r="131" spans="1:17" ht="21" customHeight="1" x14ac:dyDescent="0.2">
      <c r="A131" s="151" t="s">
        <v>216</v>
      </c>
      <c r="B131" s="151"/>
      <c r="C131" s="151" t="s">
        <v>217</v>
      </c>
      <c r="D131" s="152"/>
      <c r="E131" s="52">
        <f>'Pay App 21'!E131</f>
        <v>0</v>
      </c>
      <c r="F131" s="45"/>
      <c r="G131" s="65">
        <f>'Pay App 21'!G131+F131</f>
        <v>0</v>
      </c>
      <c r="H131" s="188">
        <f>'Pay App 21'!K131</f>
        <v>0</v>
      </c>
      <c r="I131" s="189"/>
      <c r="J131" s="55"/>
      <c r="K131" s="33">
        <f t="shared" si="1"/>
        <v>0</v>
      </c>
      <c r="L131" s="68">
        <f t="shared" si="0"/>
        <v>0</v>
      </c>
      <c r="M131" s="66">
        <f t="shared" si="2"/>
        <v>0</v>
      </c>
      <c r="N131" s="32">
        <f t="shared" si="3"/>
        <v>0</v>
      </c>
      <c r="O131" s="52">
        <f>'Pay App 21'!O131+'Pay App 21'!P131</f>
        <v>0</v>
      </c>
      <c r="P131" s="45"/>
      <c r="Q131" s="66">
        <f>'Pay App 21'!Q131+N131+P131</f>
        <v>0</v>
      </c>
    </row>
    <row r="132" spans="1:17" ht="21" customHeight="1" x14ac:dyDescent="0.2">
      <c r="A132" s="151" t="s">
        <v>218</v>
      </c>
      <c r="B132" s="151"/>
      <c r="C132" s="151" t="s">
        <v>219</v>
      </c>
      <c r="D132" s="152"/>
      <c r="E132" s="52">
        <f>'Pay App 21'!E132</f>
        <v>0</v>
      </c>
      <c r="F132" s="45"/>
      <c r="G132" s="65">
        <f>'Pay App 21'!G132+F132</f>
        <v>0</v>
      </c>
      <c r="H132" s="188">
        <f>'Pay App 21'!K132</f>
        <v>0</v>
      </c>
      <c r="I132" s="189"/>
      <c r="J132" s="55"/>
      <c r="K132" s="33">
        <f t="shared" si="1"/>
        <v>0</v>
      </c>
      <c r="L132" s="68">
        <f t="shared" si="0"/>
        <v>0</v>
      </c>
      <c r="M132" s="66">
        <f t="shared" si="2"/>
        <v>0</v>
      </c>
      <c r="N132" s="32">
        <f t="shared" si="3"/>
        <v>0</v>
      </c>
      <c r="O132" s="52">
        <f>'Pay App 21'!O132+'Pay App 21'!P132</f>
        <v>0</v>
      </c>
      <c r="P132" s="45"/>
      <c r="Q132" s="66">
        <f>'Pay App 21'!Q132+N132+P132</f>
        <v>0</v>
      </c>
    </row>
    <row r="133" spans="1:17" ht="21" customHeight="1" x14ac:dyDescent="0.2">
      <c r="A133" s="151" t="s">
        <v>220</v>
      </c>
      <c r="B133" s="151"/>
      <c r="C133" s="151" t="s">
        <v>221</v>
      </c>
      <c r="D133" s="152"/>
      <c r="E133" s="52">
        <f>'Pay App 21'!E133</f>
        <v>0</v>
      </c>
      <c r="F133" s="45"/>
      <c r="G133" s="65">
        <f>'Pay App 21'!G133+F133</f>
        <v>0</v>
      </c>
      <c r="H133" s="188">
        <f>'Pay App 21'!K133</f>
        <v>0</v>
      </c>
      <c r="I133" s="189"/>
      <c r="J133" s="55"/>
      <c r="K133" s="33">
        <f t="shared" si="1"/>
        <v>0</v>
      </c>
      <c r="L133" s="68">
        <f t="shared" si="0"/>
        <v>0</v>
      </c>
      <c r="M133" s="66">
        <f t="shared" si="2"/>
        <v>0</v>
      </c>
      <c r="N133" s="32">
        <f t="shared" si="3"/>
        <v>0</v>
      </c>
      <c r="O133" s="52">
        <f>'Pay App 21'!O133+'Pay App 21'!P133</f>
        <v>0</v>
      </c>
      <c r="P133" s="45"/>
      <c r="Q133" s="66">
        <f>'Pay App 21'!Q133+N133+P133</f>
        <v>0</v>
      </c>
    </row>
    <row r="134" spans="1:17" ht="21" customHeight="1" x14ac:dyDescent="0.2">
      <c r="A134" s="151" t="s">
        <v>222</v>
      </c>
      <c r="B134" s="151"/>
      <c r="C134" s="151" t="s">
        <v>223</v>
      </c>
      <c r="D134" s="152"/>
      <c r="E134" s="52">
        <f>'Pay App 21'!E134</f>
        <v>0</v>
      </c>
      <c r="F134" s="45"/>
      <c r="G134" s="65">
        <f>'Pay App 21'!G134+F134</f>
        <v>0</v>
      </c>
      <c r="H134" s="188">
        <f>'Pay App 21'!K134</f>
        <v>0</v>
      </c>
      <c r="I134" s="189"/>
      <c r="J134" s="55"/>
      <c r="K134" s="33">
        <f t="shared" si="1"/>
        <v>0</v>
      </c>
      <c r="L134" s="68">
        <f t="shared" si="0"/>
        <v>0</v>
      </c>
      <c r="M134" s="66">
        <f t="shared" si="2"/>
        <v>0</v>
      </c>
      <c r="N134" s="32">
        <f t="shared" si="3"/>
        <v>0</v>
      </c>
      <c r="O134" s="52">
        <f>'Pay App 21'!O134+'Pay App 21'!P134</f>
        <v>0</v>
      </c>
      <c r="P134" s="45"/>
      <c r="Q134" s="66">
        <f>'Pay App 21'!Q134+N134+P134</f>
        <v>0</v>
      </c>
    </row>
    <row r="135" spans="1:17" ht="21" customHeight="1" x14ac:dyDescent="0.2">
      <c r="A135" s="153" t="s">
        <v>224</v>
      </c>
      <c r="B135" s="153"/>
      <c r="C135" s="153" t="s">
        <v>225</v>
      </c>
      <c r="D135" s="154"/>
      <c r="E135" s="52">
        <f>'Pay App 21'!E135</f>
        <v>0</v>
      </c>
      <c r="F135" s="45"/>
      <c r="G135" s="65">
        <f>'Pay App 21'!G135+F135</f>
        <v>0</v>
      </c>
      <c r="H135" s="188">
        <f>'Pay App 21'!K135</f>
        <v>0</v>
      </c>
      <c r="I135" s="189"/>
      <c r="J135" s="55"/>
      <c r="K135" s="33">
        <f t="shared" si="1"/>
        <v>0</v>
      </c>
      <c r="L135" s="68">
        <f t="shared" si="0"/>
        <v>0</v>
      </c>
      <c r="M135" s="66">
        <f t="shared" si="2"/>
        <v>0</v>
      </c>
      <c r="N135" s="32">
        <f t="shared" si="3"/>
        <v>0</v>
      </c>
      <c r="O135" s="52">
        <f>'Pay App 21'!O135+'Pay App 21'!P135</f>
        <v>0</v>
      </c>
      <c r="P135" s="45"/>
      <c r="Q135" s="66">
        <f>'Pay App 21'!Q135+N135+P135</f>
        <v>0</v>
      </c>
    </row>
    <row r="136" spans="1:17" ht="21" customHeight="1" x14ac:dyDescent="0.2">
      <c r="A136" s="151" t="s">
        <v>226</v>
      </c>
      <c r="B136" s="151"/>
      <c r="C136" s="151" t="s">
        <v>227</v>
      </c>
      <c r="D136" s="152"/>
      <c r="E136" s="52">
        <f>'Pay App 21'!E136</f>
        <v>0</v>
      </c>
      <c r="F136" s="45"/>
      <c r="G136" s="65">
        <f>'Pay App 21'!G136+F136</f>
        <v>0</v>
      </c>
      <c r="H136" s="188">
        <f>'Pay App 21'!K136</f>
        <v>0</v>
      </c>
      <c r="I136" s="189"/>
      <c r="J136" s="55"/>
      <c r="K136" s="33">
        <f t="shared" si="1"/>
        <v>0</v>
      </c>
      <c r="L136" s="68">
        <f t="shared" si="0"/>
        <v>0</v>
      </c>
      <c r="M136" s="66">
        <f t="shared" si="2"/>
        <v>0</v>
      </c>
      <c r="N136" s="32">
        <f t="shared" si="3"/>
        <v>0</v>
      </c>
      <c r="O136" s="52">
        <f>'Pay App 21'!O136+'Pay App 21'!P136</f>
        <v>0</v>
      </c>
      <c r="P136" s="45"/>
      <c r="Q136" s="66">
        <f>'Pay App 21'!Q136+N136+P136</f>
        <v>0</v>
      </c>
    </row>
    <row r="137" spans="1:17" ht="21" customHeight="1" x14ac:dyDescent="0.2">
      <c r="A137" s="151" t="s">
        <v>228</v>
      </c>
      <c r="B137" s="151"/>
      <c r="C137" s="151" t="s">
        <v>229</v>
      </c>
      <c r="D137" s="152"/>
      <c r="E137" s="52">
        <f>'Pay App 21'!E137</f>
        <v>0</v>
      </c>
      <c r="F137" s="45"/>
      <c r="G137" s="65">
        <f>'Pay App 21'!G137+F137</f>
        <v>0</v>
      </c>
      <c r="H137" s="188">
        <f>'Pay App 21'!K137</f>
        <v>0</v>
      </c>
      <c r="I137" s="189"/>
      <c r="J137" s="55"/>
      <c r="K137" s="33">
        <f t="shared" si="1"/>
        <v>0</v>
      </c>
      <c r="L137" s="68">
        <f t="shared" si="0"/>
        <v>0</v>
      </c>
      <c r="M137" s="66">
        <f t="shared" si="2"/>
        <v>0</v>
      </c>
      <c r="N137" s="32">
        <f t="shared" si="3"/>
        <v>0</v>
      </c>
      <c r="O137" s="52">
        <f>'Pay App 21'!O137+'Pay App 21'!P137</f>
        <v>0</v>
      </c>
      <c r="P137" s="45"/>
      <c r="Q137" s="66">
        <f>'Pay App 21'!Q137+N137+P137</f>
        <v>0</v>
      </c>
    </row>
    <row r="138" spans="1:17" ht="21" customHeight="1" x14ac:dyDescent="0.2">
      <c r="A138" s="151" t="s">
        <v>230</v>
      </c>
      <c r="B138" s="151"/>
      <c r="C138" s="151" t="s">
        <v>231</v>
      </c>
      <c r="D138" s="152"/>
      <c r="E138" s="52">
        <f>'Pay App 21'!E138</f>
        <v>0</v>
      </c>
      <c r="F138" s="45"/>
      <c r="G138" s="65">
        <f>'Pay App 21'!G138+F138</f>
        <v>0</v>
      </c>
      <c r="H138" s="188">
        <f>'Pay App 21'!K138</f>
        <v>0</v>
      </c>
      <c r="I138" s="189"/>
      <c r="J138" s="55"/>
      <c r="K138" s="33">
        <f t="shared" si="1"/>
        <v>0</v>
      </c>
      <c r="L138" s="68">
        <f t="shared" si="0"/>
        <v>0</v>
      </c>
      <c r="M138" s="66">
        <f t="shared" si="2"/>
        <v>0</v>
      </c>
      <c r="N138" s="32">
        <f t="shared" si="3"/>
        <v>0</v>
      </c>
      <c r="O138" s="52">
        <f>'Pay App 21'!O138+'Pay App 21'!P138</f>
        <v>0</v>
      </c>
      <c r="P138" s="45"/>
      <c r="Q138" s="66">
        <f>'Pay App 21'!Q138+N138+P138</f>
        <v>0</v>
      </c>
    </row>
    <row r="139" spans="1:17" ht="21" customHeight="1" x14ac:dyDescent="0.2">
      <c r="A139" s="153" t="s">
        <v>232</v>
      </c>
      <c r="B139" s="153"/>
      <c r="C139" s="153" t="s">
        <v>233</v>
      </c>
      <c r="D139" s="154"/>
      <c r="E139" s="52">
        <f>'Pay App 21'!E139</f>
        <v>0</v>
      </c>
      <c r="F139" s="45"/>
      <c r="G139" s="65">
        <f>'Pay App 21'!G139+F139</f>
        <v>0</v>
      </c>
      <c r="H139" s="188">
        <f>'Pay App 21'!K139</f>
        <v>0</v>
      </c>
      <c r="I139" s="189"/>
      <c r="J139" s="55"/>
      <c r="K139" s="33">
        <f t="shared" si="1"/>
        <v>0</v>
      </c>
      <c r="L139" s="68">
        <f t="shared" si="0"/>
        <v>0</v>
      </c>
      <c r="M139" s="66">
        <f t="shared" si="2"/>
        <v>0</v>
      </c>
      <c r="N139" s="32">
        <f t="shared" si="3"/>
        <v>0</v>
      </c>
      <c r="O139" s="52">
        <f>'Pay App 21'!O139+'Pay App 21'!P139</f>
        <v>0</v>
      </c>
      <c r="P139" s="45"/>
      <c r="Q139" s="66">
        <f>'Pay App 21'!Q139+N139+P139</f>
        <v>0</v>
      </c>
    </row>
    <row r="140" spans="1:17" ht="21" customHeight="1" x14ac:dyDescent="0.2">
      <c r="A140" s="151" t="s">
        <v>234</v>
      </c>
      <c r="B140" s="151"/>
      <c r="C140" s="151" t="s">
        <v>235</v>
      </c>
      <c r="D140" s="152"/>
      <c r="E140" s="52">
        <f>'Pay App 21'!E140</f>
        <v>0</v>
      </c>
      <c r="F140" s="45"/>
      <c r="G140" s="65">
        <f>'Pay App 21'!G140+F140</f>
        <v>0</v>
      </c>
      <c r="H140" s="188">
        <f>'Pay App 21'!K140</f>
        <v>0</v>
      </c>
      <c r="I140" s="189"/>
      <c r="J140" s="55"/>
      <c r="K140" s="33">
        <f t="shared" si="1"/>
        <v>0</v>
      </c>
      <c r="L140" s="68">
        <f t="shared" si="0"/>
        <v>0</v>
      </c>
      <c r="M140" s="66">
        <f t="shared" si="2"/>
        <v>0</v>
      </c>
      <c r="N140" s="32">
        <f t="shared" si="3"/>
        <v>0</v>
      </c>
      <c r="O140" s="52">
        <f>'Pay App 21'!O140+'Pay App 21'!P140</f>
        <v>0</v>
      </c>
      <c r="P140" s="45"/>
      <c r="Q140" s="66">
        <f>'Pay App 21'!Q140+N140+P140</f>
        <v>0</v>
      </c>
    </row>
    <row r="141" spans="1:17" ht="21" customHeight="1" x14ac:dyDescent="0.2">
      <c r="A141" s="151" t="s">
        <v>236</v>
      </c>
      <c r="B141" s="151"/>
      <c r="C141" s="151" t="s">
        <v>237</v>
      </c>
      <c r="D141" s="152"/>
      <c r="E141" s="52">
        <f>'Pay App 21'!E141</f>
        <v>0</v>
      </c>
      <c r="F141" s="45"/>
      <c r="G141" s="65">
        <f>'Pay App 21'!G141+F141</f>
        <v>0</v>
      </c>
      <c r="H141" s="188">
        <f>'Pay App 21'!K141</f>
        <v>0</v>
      </c>
      <c r="I141" s="189"/>
      <c r="J141" s="55"/>
      <c r="K141" s="33">
        <f t="shared" si="1"/>
        <v>0</v>
      </c>
      <c r="L141" s="68">
        <f t="shared" si="0"/>
        <v>0</v>
      </c>
      <c r="M141" s="66">
        <f t="shared" si="2"/>
        <v>0</v>
      </c>
      <c r="N141" s="32">
        <f t="shared" si="3"/>
        <v>0</v>
      </c>
      <c r="O141" s="52">
        <f>'Pay App 21'!O141+'Pay App 21'!P141</f>
        <v>0</v>
      </c>
      <c r="P141" s="45"/>
      <c r="Q141" s="66">
        <f>'Pay App 21'!Q141+N141+P141</f>
        <v>0</v>
      </c>
    </row>
    <row r="142" spans="1:17" ht="21" customHeight="1" x14ac:dyDescent="0.2">
      <c r="A142" s="151" t="s">
        <v>238</v>
      </c>
      <c r="B142" s="151"/>
      <c r="C142" s="151" t="s">
        <v>239</v>
      </c>
      <c r="D142" s="152"/>
      <c r="E142" s="52">
        <f>'Pay App 21'!E142</f>
        <v>0</v>
      </c>
      <c r="F142" s="45"/>
      <c r="G142" s="65">
        <f>'Pay App 21'!G142+F142</f>
        <v>0</v>
      </c>
      <c r="H142" s="188">
        <f>'Pay App 21'!K142</f>
        <v>0</v>
      </c>
      <c r="I142" s="189"/>
      <c r="J142" s="55"/>
      <c r="K142" s="33">
        <f t="shared" si="1"/>
        <v>0</v>
      </c>
      <c r="L142" s="68">
        <f t="shared" si="0"/>
        <v>0</v>
      </c>
      <c r="M142" s="66">
        <f t="shared" si="2"/>
        <v>0</v>
      </c>
      <c r="N142" s="32">
        <f t="shared" si="3"/>
        <v>0</v>
      </c>
      <c r="O142" s="52">
        <f>'Pay App 21'!O142+'Pay App 21'!P142</f>
        <v>0</v>
      </c>
      <c r="P142" s="45"/>
      <c r="Q142" s="66">
        <f>'Pay App 21'!Q142+N142+P142</f>
        <v>0</v>
      </c>
    </row>
    <row r="143" spans="1:17" ht="21" customHeight="1" x14ac:dyDescent="0.2">
      <c r="A143" s="151" t="s">
        <v>240</v>
      </c>
      <c r="B143" s="151"/>
      <c r="C143" s="151" t="s">
        <v>241</v>
      </c>
      <c r="D143" s="152"/>
      <c r="E143" s="52">
        <f>'Pay App 21'!E143</f>
        <v>0</v>
      </c>
      <c r="F143" s="45"/>
      <c r="G143" s="65">
        <f>'Pay App 21'!G143+F143</f>
        <v>0</v>
      </c>
      <c r="H143" s="188">
        <f>'Pay App 21'!K143</f>
        <v>0</v>
      </c>
      <c r="I143" s="189"/>
      <c r="J143" s="55"/>
      <c r="K143" s="33">
        <f t="shared" si="1"/>
        <v>0</v>
      </c>
      <c r="L143" s="68">
        <f t="shared" si="0"/>
        <v>0</v>
      </c>
      <c r="M143" s="66">
        <f t="shared" si="2"/>
        <v>0</v>
      </c>
      <c r="N143" s="32">
        <f t="shared" si="3"/>
        <v>0</v>
      </c>
      <c r="O143" s="52">
        <f>'Pay App 21'!O143+'Pay App 21'!P143</f>
        <v>0</v>
      </c>
      <c r="P143" s="45"/>
      <c r="Q143" s="66">
        <f>'Pay App 21'!Q143+N143+P143</f>
        <v>0</v>
      </c>
    </row>
    <row r="144" spans="1:17" ht="21" customHeight="1" x14ac:dyDescent="0.2">
      <c r="A144" s="151" t="s">
        <v>242</v>
      </c>
      <c r="B144" s="151"/>
      <c r="C144" s="151" t="s">
        <v>243</v>
      </c>
      <c r="D144" s="152"/>
      <c r="E144" s="52">
        <f>'Pay App 21'!E144</f>
        <v>0</v>
      </c>
      <c r="F144" s="45"/>
      <c r="G144" s="65">
        <f>'Pay App 21'!G144+F144</f>
        <v>0</v>
      </c>
      <c r="H144" s="188">
        <f>'Pay App 21'!K144</f>
        <v>0</v>
      </c>
      <c r="I144" s="189"/>
      <c r="J144" s="55"/>
      <c r="K144" s="33">
        <f t="shared" si="1"/>
        <v>0</v>
      </c>
      <c r="L144" s="68">
        <f t="shared" si="0"/>
        <v>0</v>
      </c>
      <c r="M144" s="66">
        <f t="shared" si="2"/>
        <v>0</v>
      </c>
      <c r="N144" s="32">
        <f t="shared" si="3"/>
        <v>0</v>
      </c>
      <c r="O144" s="52">
        <f>'Pay App 21'!O144+'Pay App 21'!P144</f>
        <v>0</v>
      </c>
      <c r="P144" s="45"/>
      <c r="Q144" s="66">
        <f>'Pay App 21'!Q144+N144+P144</f>
        <v>0</v>
      </c>
    </row>
    <row r="145" spans="1:17" ht="21" customHeight="1" x14ac:dyDescent="0.2">
      <c r="A145" s="151" t="s">
        <v>244</v>
      </c>
      <c r="B145" s="151"/>
      <c r="C145" s="151" t="s">
        <v>245</v>
      </c>
      <c r="D145" s="152"/>
      <c r="E145" s="52">
        <f>'Pay App 21'!E145</f>
        <v>0</v>
      </c>
      <c r="F145" s="45"/>
      <c r="G145" s="65">
        <f>'Pay App 21'!G145+F145</f>
        <v>0</v>
      </c>
      <c r="H145" s="188">
        <f>'Pay App 21'!K145</f>
        <v>0</v>
      </c>
      <c r="I145" s="189"/>
      <c r="J145" s="55"/>
      <c r="K145" s="33">
        <f t="shared" si="1"/>
        <v>0</v>
      </c>
      <c r="L145" s="68">
        <f t="shared" si="0"/>
        <v>0</v>
      </c>
      <c r="M145" s="66">
        <f t="shared" si="2"/>
        <v>0</v>
      </c>
      <c r="N145" s="32">
        <f t="shared" si="3"/>
        <v>0</v>
      </c>
      <c r="O145" s="52">
        <f>'Pay App 21'!O145+'Pay App 21'!P145</f>
        <v>0</v>
      </c>
      <c r="P145" s="45"/>
      <c r="Q145" s="66">
        <f>'Pay App 21'!Q145+N145+P145</f>
        <v>0</v>
      </c>
    </row>
    <row r="146" spans="1:17" ht="21" customHeight="1" x14ac:dyDescent="0.2">
      <c r="A146" s="151" t="s">
        <v>246</v>
      </c>
      <c r="B146" s="151"/>
      <c r="C146" s="151" t="s">
        <v>247</v>
      </c>
      <c r="D146" s="152"/>
      <c r="E146" s="52">
        <f>'Pay App 21'!E146</f>
        <v>0</v>
      </c>
      <c r="F146" s="45"/>
      <c r="G146" s="65">
        <f>'Pay App 21'!G146+F146</f>
        <v>0</v>
      </c>
      <c r="H146" s="188">
        <f>'Pay App 21'!K146</f>
        <v>0</v>
      </c>
      <c r="I146" s="189"/>
      <c r="J146" s="55"/>
      <c r="K146" s="33">
        <f t="shared" si="1"/>
        <v>0</v>
      </c>
      <c r="L146" s="68">
        <f t="shared" si="0"/>
        <v>0</v>
      </c>
      <c r="M146" s="66">
        <f t="shared" si="2"/>
        <v>0</v>
      </c>
      <c r="N146" s="32">
        <f t="shared" si="3"/>
        <v>0</v>
      </c>
      <c r="O146" s="52">
        <f>'Pay App 21'!O146+'Pay App 21'!P146</f>
        <v>0</v>
      </c>
      <c r="P146" s="45"/>
      <c r="Q146" s="66">
        <f>'Pay App 21'!Q146+N146+P146</f>
        <v>0</v>
      </c>
    </row>
    <row r="147" spans="1:17" ht="21" customHeight="1" x14ac:dyDescent="0.2">
      <c r="A147" s="151" t="s">
        <v>248</v>
      </c>
      <c r="B147" s="151"/>
      <c r="C147" s="151" t="s">
        <v>249</v>
      </c>
      <c r="D147" s="152"/>
      <c r="E147" s="52">
        <f>'Pay App 21'!E147</f>
        <v>0</v>
      </c>
      <c r="F147" s="45"/>
      <c r="G147" s="65">
        <f>'Pay App 21'!G147+F147</f>
        <v>0</v>
      </c>
      <c r="H147" s="188">
        <f>'Pay App 21'!K147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21'!O147+'Pay App 21'!P147</f>
        <v>0</v>
      </c>
      <c r="P147" s="45"/>
      <c r="Q147" s="66">
        <f>'Pay App 21'!Q147+N147+P147</f>
        <v>0</v>
      </c>
    </row>
    <row r="148" spans="1:17" ht="21" customHeight="1" x14ac:dyDescent="0.2">
      <c r="A148" s="151" t="s">
        <v>250</v>
      </c>
      <c r="B148" s="151"/>
      <c r="C148" s="151" t="s">
        <v>251</v>
      </c>
      <c r="D148" s="152"/>
      <c r="E148" s="52">
        <f>'Pay App 21'!E148</f>
        <v>0</v>
      </c>
      <c r="F148" s="45"/>
      <c r="G148" s="65">
        <f>'Pay App 21'!G148+F148</f>
        <v>0</v>
      </c>
      <c r="H148" s="188">
        <f>'Pay App 21'!K148</f>
        <v>0</v>
      </c>
      <c r="I148" s="189"/>
      <c r="J148" s="55"/>
      <c r="K148" s="33">
        <f t="shared" si="4"/>
        <v>0</v>
      </c>
      <c r="L148" s="68">
        <f t="shared" ref="L148:L211" si="7">IF(ISERROR(K148/G148),0,K148/G148)</f>
        <v>0</v>
      </c>
      <c r="M148" s="66">
        <f t="shared" si="5"/>
        <v>0</v>
      </c>
      <c r="N148" s="32">
        <f t="shared" si="6"/>
        <v>0</v>
      </c>
      <c r="O148" s="52">
        <f>'Pay App 21'!O148+'Pay App 21'!P148</f>
        <v>0</v>
      </c>
      <c r="P148" s="45"/>
      <c r="Q148" s="66">
        <f>'Pay App 21'!Q148+N148+P148</f>
        <v>0</v>
      </c>
    </row>
    <row r="149" spans="1:17" ht="21" customHeight="1" x14ac:dyDescent="0.2">
      <c r="A149" s="153" t="s">
        <v>252</v>
      </c>
      <c r="B149" s="153"/>
      <c r="C149" s="153" t="s">
        <v>253</v>
      </c>
      <c r="D149" s="154"/>
      <c r="E149" s="52">
        <f>'Pay App 21'!E149</f>
        <v>0</v>
      </c>
      <c r="F149" s="45"/>
      <c r="G149" s="65">
        <f>'Pay App 21'!G149+F149</f>
        <v>0</v>
      </c>
      <c r="H149" s="188">
        <f>'Pay App 21'!K149</f>
        <v>0</v>
      </c>
      <c r="I149" s="189"/>
      <c r="J149" s="55"/>
      <c r="K149" s="33">
        <f t="shared" si="4"/>
        <v>0</v>
      </c>
      <c r="L149" s="68">
        <f t="shared" si="7"/>
        <v>0</v>
      </c>
      <c r="M149" s="66">
        <f t="shared" si="5"/>
        <v>0</v>
      </c>
      <c r="N149" s="32">
        <f t="shared" si="6"/>
        <v>0</v>
      </c>
      <c r="O149" s="52">
        <f>'Pay App 21'!O149+'Pay App 21'!P149</f>
        <v>0</v>
      </c>
      <c r="P149" s="45"/>
      <c r="Q149" s="66">
        <f>'Pay App 21'!Q149+N149+P149</f>
        <v>0</v>
      </c>
    </row>
    <row r="150" spans="1:17" ht="21" customHeight="1" x14ac:dyDescent="0.2">
      <c r="A150" s="151" t="s">
        <v>254</v>
      </c>
      <c r="B150" s="151"/>
      <c r="C150" s="151" t="s">
        <v>255</v>
      </c>
      <c r="D150" s="152"/>
      <c r="E150" s="52">
        <f>'Pay App 21'!E150</f>
        <v>0</v>
      </c>
      <c r="F150" s="45"/>
      <c r="G150" s="65">
        <f>'Pay App 21'!G150+F150</f>
        <v>0</v>
      </c>
      <c r="H150" s="188">
        <f>'Pay App 21'!K150</f>
        <v>0</v>
      </c>
      <c r="I150" s="189"/>
      <c r="J150" s="55"/>
      <c r="K150" s="33">
        <f t="shared" si="4"/>
        <v>0</v>
      </c>
      <c r="L150" s="68">
        <f t="shared" si="7"/>
        <v>0</v>
      </c>
      <c r="M150" s="66">
        <f t="shared" si="5"/>
        <v>0</v>
      </c>
      <c r="N150" s="32">
        <f t="shared" si="6"/>
        <v>0</v>
      </c>
      <c r="O150" s="52">
        <f>'Pay App 21'!O150+'Pay App 21'!P150</f>
        <v>0</v>
      </c>
      <c r="P150" s="45"/>
      <c r="Q150" s="66">
        <f>'Pay App 21'!Q150+N150+P150</f>
        <v>0</v>
      </c>
    </row>
    <row r="151" spans="1:17" ht="21" customHeight="1" x14ac:dyDescent="0.2">
      <c r="A151" s="151" t="s">
        <v>256</v>
      </c>
      <c r="B151" s="151"/>
      <c r="C151" s="151" t="s">
        <v>257</v>
      </c>
      <c r="D151" s="152"/>
      <c r="E151" s="52">
        <f>'Pay App 21'!E151</f>
        <v>0</v>
      </c>
      <c r="F151" s="45"/>
      <c r="G151" s="65">
        <f>'Pay App 21'!G151+F151</f>
        <v>0</v>
      </c>
      <c r="H151" s="188">
        <f>'Pay App 21'!K151</f>
        <v>0</v>
      </c>
      <c r="I151" s="189"/>
      <c r="J151" s="55"/>
      <c r="K151" s="33">
        <f t="shared" si="4"/>
        <v>0</v>
      </c>
      <c r="L151" s="68">
        <f t="shared" si="7"/>
        <v>0</v>
      </c>
      <c r="M151" s="66">
        <f t="shared" si="5"/>
        <v>0</v>
      </c>
      <c r="N151" s="32">
        <f t="shared" si="6"/>
        <v>0</v>
      </c>
      <c r="O151" s="52">
        <f>'Pay App 21'!O151+'Pay App 21'!P151</f>
        <v>0</v>
      </c>
      <c r="P151" s="45"/>
      <c r="Q151" s="66">
        <f>'Pay App 21'!Q151+N151+P151</f>
        <v>0</v>
      </c>
    </row>
    <row r="152" spans="1:17" ht="21" customHeight="1" x14ac:dyDescent="0.2">
      <c r="A152" s="151" t="s">
        <v>258</v>
      </c>
      <c r="B152" s="151"/>
      <c r="C152" s="151" t="s">
        <v>259</v>
      </c>
      <c r="D152" s="152"/>
      <c r="E152" s="52">
        <f>'Pay App 21'!E152</f>
        <v>0</v>
      </c>
      <c r="F152" s="45"/>
      <c r="G152" s="65">
        <f>'Pay App 21'!G152+F152</f>
        <v>0</v>
      </c>
      <c r="H152" s="188">
        <f>'Pay App 21'!K152</f>
        <v>0</v>
      </c>
      <c r="I152" s="189"/>
      <c r="J152" s="55"/>
      <c r="K152" s="33">
        <f t="shared" si="4"/>
        <v>0</v>
      </c>
      <c r="L152" s="68">
        <f t="shared" si="7"/>
        <v>0</v>
      </c>
      <c r="M152" s="66">
        <f t="shared" si="5"/>
        <v>0</v>
      </c>
      <c r="N152" s="32">
        <f t="shared" si="6"/>
        <v>0</v>
      </c>
      <c r="O152" s="52">
        <f>'Pay App 21'!O152+'Pay App 21'!P152</f>
        <v>0</v>
      </c>
      <c r="P152" s="45"/>
      <c r="Q152" s="66">
        <f>'Pay App 21'!Q152+N152+P152</f>
        <v>0</v>
      </c>
    </row>
    <row r="153" spans="1:17" ht="21" customHeight="1" x14ac:dyDescent="0.2">
      <c r="A153" s="151" t="s">
        <v>260</v>
      </c>
      <c r="B153" s="151"/>
      <c r="C153" s="151" t="s">
        <v>261</v>
      </c>
      <c r="D153" s="152"/>
      <c r="E153" s="52">
        <f>'Pay App 21'!E153</f>
        <v>0</v>
      </c>
      <c r="F153" s="45"/>
      <c r="G153" s="65">
        <f>'Pay App 21'!G153+F153</f>
        <v>0</v>
      </c>
      <c r="H153" s="188">
        <f>'Pay App 21'!K153</f>
        <v>0</v>
      </c>
      <c r="I153" s="189"/>
      <c r="J153" s="55"/>
      <c r="K153" s="33">
        <f t="shared" si="4"/>
        <v>0</v>
      </c>
      <c r="L153" s="68">
        <f t="shared" si="7"/>
        <v>0</v>
      </c>
      <c r="M153" s="66">
        <f t="shared" si="5"/>
        <v>0</v>
      </c>
      <c r="N153" s="32">
        <f t="shared" si="6"/>
        <v>0</v>
      </c>
      <c r="O153" s="52">
        <f>'Pay App 21'!O153+'Pay App 21'!P153</f>
        <v>0</v>
      </c>
      <c r="P153" s="45"/>
      <c r="Q153" s="66">
        <f>'Pay App 21'!Q153+N153+P153</f>
        <v>0</v>
      </c>
    </row>
    <row r="154" spans="1:17" ht="21" customHeight="1" x14ac:dyDescent="0.2">
      <c r="A154" s="151" t="s">
        <v>262</v>
      </c>
      <c r="B154" s="151"/>
      <c r="C154" s="151" t="s">
        <v>263</v>
      </c>
      <c r="D154" s="152"/>
      <c r="E154" s="52">
        <f>'Pay App 21'!E154</f>
        <v>0</v>
      </c>
      <c r="F154" s="45"/>
      <c r="G154" s="65">
        <f>'Pay App 21'!G154+F154</f>
        <v>0</v>
      </c>
      <c r="H154" s="188">
        <f>'Pay App 21'!K154</f>
        <v>0</v>
      </c>
      <c r="I154" s="189"/>
      <c r="J154" s="55"/>
      <c r="K154" s="33">
        <f t="shared" si="4"/>
        <v>0</v>
      </c>
      <c r="L154" s="68">
        <f t="shared" si="7"/>
        <v>0</v>
      </c>
      <c r="M154" s="66">
        <f t="shared" si="5"/>
        <v>0</v>
      </c>
      <c r="N154" s="32">
        <f t="shared" si="6"/>
        <v>0</v>
      </c>
      <c r="O154" s="52">
        <f>'Pay App 21'!O154+'Pay App 21'!P154</f>
        <v>0</v>
      </c>
      <c r="P154" s="45"/>
      <c r="Q154" s="66">
        <f>'Pay App 21'!Q154+N154+P154</f>
        <v>0</v>
      </c>
    </row>
    <row r="155" spans="1:17" ht="21" customHeight="1" x14ac:dyDescent="0.2">
      <c r="A155" s="151" t="s">
        <v>264</v>
      </c>
      <c r="B155" s="151"/>
      <c r="C155" s="151" t="s">
        <v>265</v>
      </c>
      <c r="D155" s="152"/>
      <c r="E155" s="52">
        <f>'Pay App 21'!E155</f>
        <v>0</v>
      </c>
      <c r="F155" s="45"/>
      <c r="G155" s="65">
        <f>'Pay App 21'!G155+F155</f>
        <v>0</v>
      </c>
      <c r="H155" s="188">
        <f>'Pay App 21'!K155</f>
        <v>0</v>
      </c>
      <c r="I155" s="189"/>
      <c r="J155" s="55"/>
      <c r="K155" s="33">
        <f t="shared" si="4"/>
        <v>0</v>
      </c>
      <c r="L155" s="68">
        <f t="shared" si="7"/>
        <v>0</v>
      </c>
      <c r="M155" s="66">
        <f t="shared" si="5"/>
        <v>0</v>
      </c>
      <c r="N155" s="32">
        <f t="shared" si="6"/>
        <v>0</v>
      </c>
      <c r="O155" s="52">
        <f>'Pay App 21'!O155+'Pay App 21'!P155</f>
        <v>0</v>
      </c>
      <c r="P155" s="45"/>
      <c r="Q155" s="66">
        <f>'Pay App 21'!Q155+N155+P155</f>
        <v>0</v>
      </c>
    </row>
    <row r="156" spans="1:17" ht="21" customHeight="1" x14ac:dyDescent="0.2">
      <c r="A156" s="151" t="s">
        <v>266</v>
      </c>
      <c r="B156" s="151"/>
      <c r="C156" s="151" t="s">
        <v>267</v>
      </c>
      <c r="D156" s="152"/>
      <c r="E156" s="52">
        <f>'Pay App 21'!E156</f>
        <v>0</v>
      </c>
      <c r="F156" s="45"/>
      <c r="G156" s="65">
        <f>'Pay App 21'!G156+F156</f>
        <v>0</v>
      </c>
      <c r="H156" s="188">
        <f>'Pay App 21'!K156</f>
        <v>0</v>
      </c>
      <c r="I156" s="189"/>
      <c r="J156" s="55"/>
      <c r="K156" s="33">
        <f t="shared" si="4"/>
        <v>0</v>
      </c>
      <c r="L156" s="68">
        <f t="shared" si="7"/>
        <v>0</v>
      </c>
      <c r="M156" s="66">
        <f t="shared" si="5"/>
        <v>0</v>
      </c>
      <c r="N156" s="32">
        <f t="shared" si="6"/>
        <v>0</v>
      </c>
      <c r="O156" s="52">
        <f>'Pay App 21'!O156+'Pay App 21'!P156</f>
        <v>0</v>
      </c>
      <c r="P156" s="45"/>
      <c r="Q156" s="66">
        <f>'Pay App 21'!Q156+N156+P156</f>
        <v>0</v>
      </c>
    </row>
    <row r="157" spans="1:17" ht="21" customHeight="1" x14ac:dyDescent="0.2">
      <c r="A157" s="151" t="s">
        <v>268</v>
      </c>
      <c r="B157" s="151"/>
      <c r="C157" s="151" t="s">
        <v>269</v>
      </c>
      <c r="D157" s="152"/>
      <c r="E157" s="52">
        <f>'Pay App 21'!E157</f>
        <v>0</v>
      </c>
      <c r="F157" s="45"/>
      <c r="G157" s="65">
        <f>'Pay App 21'!G157+F157</f>
        <v>0</v>
      </c>
      <c r="H157" s="188">
        <f>'Pay App 21'!K157</f>
        <v>0</v>
      </c>
      <c r="I157" s="189"/>
      <c r="J157" s="55"/>
      <c r="K157" s="33">
        <f t="shared" si="4"/>
        <v>0</v>
      </c>
      <c r="L157" s="68">
        <f t="shared" si="7"/>
        <v>0</v>
      </c>
      <c r="M157" s="66">
        <f t="shared" si="5"/>
        <v>0</v>
      </c>
      <c r="N157" s="32">
        <f t="shared" si="6"/>
        <v>0</v>
      </c>
      <c r="O157" s="52">
        <f>'Pay App 21'!O157+'Pay App 21'!P157</f>
        <v>0</v>
      </c>
      <c r="P157" s="45"/>
      <c r="Q157" s="66">
        <f>'Pay App 21'!Q157+N157+P157</f>
        <v>0</v>
      </c>
    </row>
    <row r="158" spans="1:17" ht="21" customHeight="1" x14ac:dyDescent="0.2">
      <c r="A158" s="153" t="s">
        <v>270</v>
      </c>
      <c r="B158" s="153"/>
      <c r="C158" s="153" t="s">
        <v>271</v>
      </c>
      <c r="D158" s="154"/>
      <c r="E158" s="52">
        <f>'Pay App 21'!E158</f>
        <v>0</v>
      </c>
      <c r="F158" s="45"/>
      <c r="G158" s="65">
        <f>'Pay App 21'!G158+F158</f>
        <v>0</v>
      </c>
      <c r="H158" s="188">
        <f>'Pay App 21'!K158</f>
        <v>0</v>
      </c>
      <c r="I158" s="189"/>
      <c r="J158" s="55"/>
      <c r="K158" s="33">
        <f t="shared" si="4"/>
        <v>0</v>
      </c>
      <c r="L158" s="68">
        <f t="shared" si="7"/>
        <v>0</v>
      </c>
      <c r="M158" s="66">
        <f t="shared" si="5"/>
        <v>0</v>
      </c>
      <c r="N158" s="32">
        <f t="shared" si="6"/>
        <v>0</v>
      </c>
      <c r="O158" s="52">
        <f>'Pay App 21'!O158+'Pay App 21'!P158</f>
        <v>0</v>
      </c>
      <c r="P158" s="45"/>
      <c r="Q158" s="66">
        <f>'Pay App 21'!Q158+N158+P158</f>
        <v>0</v>
      </c>
    </row>
    <row r="159" spans="1:17" ht="21" customHeight="1" x14ac:dyDescent="0.2">
      <c r="A159" s="151" t="s">
        <v>272</v>
      </c>
      <c r="B159" s="151"/>
      <c r="C159" s="151" t="s">
        <v>273</v>
      </c>
      <c r="D159" s="152"/>
      <c r="E159" s="52">
        <f>'Pay App 21'!E159</f>
        <v>0</v>
      </c>
      <c r="F159" s="45"/>
      <c r="G159" s="65">
        <f>'Pay App 21'!G159+F159</f>
        <v>0</v>
      </c>
      <c r="H159" s="188">
        <f>'Pay App 21'!K159</f>
        <v>0</v>
      </c>
      <c r="I159" s="189"/>
      <c r="J159" s="55"/>
      <c r="K159" s="33">
        <f t="shared" si="4"/>
        <v>0</v>
      </c>
      <c r="L159" s="68">
        <f t="shared" si="7"/>
        <v>0</v>
      </c>
      <c r="M159" s="66">
        <f t="shared" si="5"/>
        <v>0</v>
      </c>
      <c r="N159" s="32">
        <f t="shared" si="6"/>
        <v>0</v>
      </c>
      <c r="O159" s="52">
        <f>'Pay App 21'!O159+'Pay App 21'!P159</f>
        <v>0</v>
      </c>
      <c r="P159" s="45"/>
      <c r="Q159" s="66">
        <f>'Pay App 21'!Q159+N159+P159</f>
        <v>0</v>
      </c>
    </row>
    <row r="160" spans="1:17" ht="21" customHeight="1" x14ac:dyDescent="0.2">
      <c r="A160" s="151" t="s">
        <v>274</v>
      </c>
      <c r="B160" s="151"/>
      <c r="C160" s="151" t="s">
        <v>275</v>
      </c>
      <c r="D160" s="152"/>
      <c r="E160" s="52">
        <f>'Pay App 21'!E160</f>
        <v>0</v>
      </c>
      <c r="F160" s="45"/>
      <c r="G160" s="65">
        <f>'Pay App 21'!G160+F160</f>
        <v>0</v>
      </c>
      <c r="H160" s="188">
        <f>'Pay App 21'!K160</f>
        <v>0</v>
      </c>
      <c r="I160" s="189"/>
      <c r="J160" s="55"/>
      <c r="K160" s="33">
        <f t="shared" si="4"/>
        <v>0</v>
      </c>
      <c r="L160" s="68">
        <f t="shared" si="7"/>
        <v>0</v>
      </c>
      <c r="M160" s="66">
        <f t="shared" si="5"/>
        <v>0</v>
      </c>
      <c r="N160" s="32">
        <f t="shared" si="6"/>
        <v>0</v>
      </c>
      <c r="O160" s="52">
        <f>'Pay App 21'!O160+'Pay App 21'!P160</f>
        <v>0</v>
      </c>
      <c r="P160" s="45"/>
      <c r="Q160" s="66">
        <f>'Pay App 21'!Q160+N160+P160</f>
        <v>0</v>
      </c>
    </row>
    <row r="161" spans="1:17" ht="21" customHeight="1" x14ac:dyDescent="0.2">
      <c r="A161" s="151" t="s">
        <v>276</v>
      </c>
      <c r="B161" s="151"/>
      <c r="C161" s="151" t="s">
        <v>277</v>
      </c>
      <c r="D161" s="152"/>
      <c r="E161" s="52">
        <f>'Pay App 21'!E161</f>
        <v>0</v>
      </c>
      <c r="F161" s="45"/>
      <c r="G161" s="65">
        <f>'Pay App 21'!G161+F161</f>
        <v>0</v>
      </c>
      <c r="H161" s="188">
        <f>'Pay App 21'!K161</f>
        <v>0</v>
      </c>
      <c r="I161" s="189"/>
      <c r="J161" s="55"/>
      <c r="K161" s="33">
        <f t="shared" si="4"/>
        <v>0</v>
      </c>
      <c r="L161" s="68">
        <f t="shared" si="7"/>
        <v>0</v>
      </c>
      <c r="M161" s="66">
        <f t="shared" si="5"/>
        <v>0</v>
      </c>
      <c r="N161" s="32">
        <f t="shared" si="6"/>
        <v>0</v>
      </c>
      <c r="O161" s="52">
        <f>'Pay App 21'!O161+'Pay App 21'!P161</f>
        <v>0</v>
      </c>
      <c r="P161" s="45"/>
      <c r="Q161" s="66">
        <f>'Pay App 21'!Q161+N161+P161</f>
        <v>0</v>
      </c>
    </row>
    <row r="162" spans="1:17" ht="21" customHeight="1" x14ac:dyDescent="0.2">
      <c r="A162" s="151" t="s">
        <v>278</v>
      </c>
      <c r="B162" s="151"/>
      <c r="C162" s="151" t="s">
        <v>279</v>
      </c>
      <c r="D162" s="152"/>
      <c r="E162" s="52">
        <f>'Pay App 21'!E162</f>
        <v>0</v>
      </c>
      <c r="F162" s="45"/>
      <c r="G162" s="65">
        <f>'Pay App 21'!G162+F162</f>
        <v>0</v>
      </c>
      <c r="H162" s="188">
        <f>'Pay App 21'!K162</f>
        <v>0</v>
      </c>
      <c r="I162" s="189"/>
      <c r="J162" s="55"/>
      <c r="K162" s="33">
        <f t="shared" si="4"/>
        <v>0</v>
      </c>
      <c r="L162" s="68">
        <f t="shared" si="7"/>
        <v>0</v>
      </c>
      <c r="M162" s="66">
        <f t="shared" si="5"/>
        <v>0</v>
      </c>
      <c r="N162" s="32">
        <f t="shared" si="6"/>
        <v>0</v>
      </c>
      <c r="O162" s="52">
        <f>'Pay App 21'!O162+'Pay App 21'!P162</f>
        <v>0</v>
      </c>
      <c r="P162" s="45"/>
      <c r="Q162" s="66">
        <f>'Pay App 21'!Q162+N162+P162</f>
        <v>0</v>
      </c>
    </row>
    <row r="163" spans="1:17" ht="21" customHeight="1" x14ac:dyDescent="0.2">
      <c r="A163" s="151" t="s">
        <v>280</v>
      </c>
      <c r="B163" s="151"/>
      <c r="C163" s="151" t="s">
        <v>281</v>
      </c>
      <c r="D163" s="152"/>
      <c r="E163" s="52">
        <f>'Pay App 21'!E163</f>
        <v>0</v>
      </c>
      <c r="F163" s="45"/>
      <c r="G163" s="65">
        <f>'Pay App 21'!G163+F163</f>
        <v>0</v>
      </c>
      <c r="H163" s="188">
        <f>'Pay App 21'!K163</f>
        <v>0</v>
      </c>
      <c r="I163" s="189"/>
      <c r="J163" s="55"/>
      <c r="K163" s="33">
        <f t="shared" si="4"/>
        <v>0</v>
      </c>
      <c r="L163" s="68">
        <f t="shared" si="7"/>
        <v>0</v>
      </c>
      <c r="M163" s="66">
        <f t="shared" si="5"/>
        <v>0</v>
      </c>
      <c r="N163" s="32">
        <f t="shared" si="6"/>
        <v>0</v>
      </c>
      <c r="O163" s="52">
        <f>'Pay App 21'!O163+'Pay App 21'!P163</f>
        <v>0</v>
      </c>
      <c r="P163" s="45"/>
      <c r="Q163" s="66">
        <f>'Pay App 21'!Q163+N163+P163</f>
        <v>0</v>
      </c>
    </row>
    <row r="164" spans="1:17" ht="21" customHeight="1" x14ac:dyDescent="0.2">
      <c r="A164" s="151" t="s">
        <v>282</v>
      </c>
      <c r="B164" s="151"/>
      <c r="C164" s="151" t="s">
        <v>283</v>
      </c>
      <c r="D164" s="152"/>
      <c r="E164" s="52">
        <f>'Pay App 21'!E164</f>
        <v>0</v>
      </c>
      <c r="F164" s="45"/>
      <c r="G164" s="65">
        <f>'Pay App 21'!G164+F164</f>
        <v>0</v>
      </c>
      <c r="H164" s="188">
        <f>'Pay App 21'!K164</f>
        <v>0</v>
      </c>
      <c r="I164" s="189"/>
      <c r="J164" s="55"/>
      <c r="K164" s="33">
        <f t="shared" si="4"/>
        <v>0</v>
      </c>
      <c r="L164" s="68">
        <f t="shared" si="7"/>
        <v>0</v>
      </c>
      <c r="M164" s="66">
        <f t="shared" si="5"/>
        <v>0</v>
      </c>
      <c r="N164" s="32">
        <f t="shared" si="6"/>
        <v>0</v>
      </c>
      <c r="O164" s="52">
        <f>'Pay App 21'!O164+'Pay App 21'!P164</f>
        <v>0</v>
      </c>
      <c r="P164" s="45"/>
      <c r="Q164" s="66">
        <f>'Pay App 21'!Q164+N164+P164</f>
        <v>0</v>
      </c>
    </row>
    <row r="165" spans="1:17" ht="21" customHeight="1" x14ac:dyDescent="0.2">
      <c r="A165" s="151" t="s">
        <v>284</v>
      </c>
      <c r="B165" s="151"/>
      <c r="C165" s="151" t="s">
        <v>285</v>
      </c>
      <c r="D165" s="152"/>
      <c r="E165" s="52">
        <f>'Pay App 21'!E165</f>
        <v>0</v>
      </c>
      <c r="F165" s="45"/>
      <c r="G165" s="65">
        <f>'Pay App 21'!G165+F165</f>
        <v>0</v>
      </c>
      <c r="H165" s="188">
        <f>'Pay App 21'!K165</f>
        <v>0</v>
      </c>
      <c r="I165" s="189"/>
      <c r="J165" s="55"/>
      <c r="K165" s="33">
        <f t="shared" si="4"/>
        <v>0</v>
      </c>
      <c r="L165" s="68">
        <f t="shared" si="7"/>
        <v>0</v>
      </c>
      <c r="M165" s="66">
        <f t="shared" si="5"/>
        <v>0</v>
      </c>
      <c r="N165" s="32">
        <f t="shared" si="6"/>
        <v>0</v>
      </c>
      <c r="O165" s="52">
        <f>'Pay App 21'!O165+'Pay App 21'!P165</f>
        <v>0</v>
      </c>
      <c r="P165" s="45"/>
      <c r="Q165" s="66">
        <f>'Pay App 21'!Q165+N165+P165</f>
        <v>0</v>
      </c>
    </row>
    <row r="166" spans="1:17" ht="21" customHeight="1" x14ac:dyDescent="0.2">
      <c r="A166" s="153" t="s">
        <v>286</v>
      </c>
      <c r="B166" s="153"/>
      <c r="C166" s="153" t="s">
        <v>287</v>
      </c>
      <c r="D166" s="154"/>
      <c r="E166" s="52">
        <f>'Pay App 21'!E166</f>
        <v>0</v>
      </c>
      <c r="F166" s="45"/>
      <c r="G166" s="65">
        <f>'Pay App 21'!G166+F166</f>
        <v>0</v>
      </c>
      <c r="H166" s="188">
        <f>'Pay App 21'!K166</f>
        <v>0</v>
      </c>
      <c r="I166" s="189"/>
      <c r="J166" s="55"/>
      <c r="K166" s="33">
        <f t="shared" si="4"/>
        <v>0</v>
      </c>
      <c r="L166" s="68">
        <f t="shared" si="7"/>
        <v>0</v>
      </c>
      <c r="M166" s="66">
        <f t="shared" si="5"/>
        <v>0</v>
      </c>
      <c r="N166" s="32">
        <f t="shared" si="6"/>
        <v>0</v>
      </c>
      <c r="O166" s="52">
        <f>'Pay App 21'!O166+'Pay App 21'!P166</f>
        <v>0</v>
      </c>
      <c r="P166" s="45"/>
      <c r="Q166" s="66">
        <f>'Pay App 21'!Q166+N166+P166</f>
        <v>0</v>
      </c>
    </row>
    <row r="167" spans="1:17" ht="21" customHeight="1" x14ac:dyDescent="0.2">
      <c r="A167" s="153" t="s">
        <v>288</v>
      </c>
      <c r="B167" s="153"/>
      <c r="C167" s="153" t="s">
        <v>289</v>
      </c>
      <c r="D167" s="154"/>
      <c r="E167" s="52">
        <f>'Pay App 21'!E167</f>
        <v>0</v>
      </c>
      <c r="F167" s="45"/>
      <c r="G167" s="65">
        <f>'Pay App 21'!G167+F167</f>
        <v>0</v>
      </c>
      <c r="H167" s="188">
        <f>'Pay App 21'!K167</f>
        <v>0</v>
      </c>
      <c r="I167" s="189"/>
      <c r="J167" s="55"/>
      <c r="K167" s="33">
        <f t="shared" si="4"/>
        <v>0</v>
      </c>
      <c r="L167" s="68">
        <f t="shared" si="7"/>
        <v>0</v>
      </c>
      <c r="M167" s="66">
        <f t="shared" si="5"/>
        <v>0</v>
      </c>
      <c r="N167" s="32">
        <f t="shared" si="6"/>
        <v>0</v>
      </c>
      <c r="O167" s="52">
        <f>'Pay App 21'!O167+'Pay App 21'!P167</f>
        <v>0</v>
      </c>
      <c r="P167" s="45"/>
      <c r="Q167" s="66">
        <f>'Pay App 21'!Q167+N167+P167</f>
        <v>0</v>
      </c>
    </row>
    <row r="168" spans="1:17" ht="21" customHeight="1" x14ac:dyDescent="0.2">
      <c r="A168" s="151" t="s">
        <v>290</v>
      </c>
      <c r="B168" s="151"/>
      <c r="C168" s="151" t="s">
        <v>291</v>
      </c>
      <c r="D168" s="152"/>
      <c r="E168" s="52">
        <f>'Pay App 21'!E168</f>
        <v>0</v>
      </c>
      <c r="F168" s="45"/>
      <c r="G168" s="65">
        <f>'Pay App 21'!G168+F168</f>
        <v>0</v>
      </c>
      <c r="H168" s="188">
        <f>'Pay App 21'!K168</f>
        <v>0</v>
      </c>
      <c r="I168" s="189"/>
      <c r="J168" s="55"/>
      <c r="K168" s="33">
        <f t="shared" si="4"/>
        <v>0</v>
      </c>
      <c r="L168" s="68">
        <f t="shared" si="7"/>
        <v>0</v>
      </c>
      <c r="M168" s="66">
        <f t="shared" si="5"/>
        <v>0</v>
      </c>
      <c r="N168" s="32">
        <f t="shared" si="6"/>
        <v>0</v>
      </c>
      <c r="O168" s="52">
        <f>'Pay App 21'!O168+'Pay App 21'!P168</f>
        <v>0</v>
      </c>
      <c r="P168" s="45"/>
      <c r="Q168" s="66">
        <f>'Pay App 21'!Q168+N168+P168</f>
        <v>0</v>
      </c>
    </row>
    <row r="169" spans="1:17" ht="21" customHeight="1" x14ac:dyDescent="0.2">
      <c r="A169" s="151" t="s">
        <v>292</v>
      </c>
      <c r="B169" s="151"/>
      <c r="C169" s="151" t="s">
        <v>293</v>
      </c>
      <c r="D169" s="152"/>
      <c r="E169" s="52">
        <f>'Pay App 21'!E169</f>
        <v>0</v>
      </c>
      <c r="F169" s="45"/>
      <c r="G169" s="65">
        <f>'Pay App 21'!G169+F169</f>
        <v>0</v>
      </c>
      <c r="H169" s="188">
        <f>'Pay App 21'!K169</f>
        <v>0</v>
      </c>
      <c r="I169" s="189"/>
      <c r="J169" s="55"/>
      <c r="K169" s="33">
        <f t="shared" si="4"/>
        <v>0</v>
      </c>
      <c r="L169" s="68">
        <f t="shared" si="7"/>
        <v>0</v>
      </c>
      <c r="M169" s="66">
        <f t="shared" si="5"/>
        <v>0</v>
      </c>
      <c r="N169" s="32">
        <f t="shared" si="6"/>
        <v>0</v>
      </c>
      <c r="O169" s="52">
        <f>'Pay App 21'!O169+'Pay App 21'!P169</f>
        <v>0</v>
      </c>
      <c r="P169" s="45"/>
      <c r="Q169" s="66">
        <f>'Pay App 21'!Q169+N169+P169</f>
        <v>0</v>
      </c>
    </row>
    <row r="170" spans="1:17" ht="21" customHeight="1" x14ac:dyDescent="0.2">
      <c r="A170" s="151" t="s">
        <v>294</v>
      </c>
      <c r="B170" s="151"/>
      <c r="C170" s="151" t="s">
        <v>295</v>
      </c>
      <c r="D170" s="152"/>
      <c r="E170" s="52">
        <f>'Pay App 21'!E170</f>
        <v>0</v>
      </c>
      <c r="F170" s="45"/>
      <c r="G170" s="65">
        <f>'Pay App 21'!G170+F170</f>
        <v>0</v>
      </c>
      <c r="H170" s="188">
        <f>'Pay App 21'!K170</f>
        <v>0</v>
      </c>
      <c r="I170" s="189"/>
      <c r="J170" s="55"/>
      <c r="K170" s="33">
        <f t="shared" si="4"/>
        <v>0</v>
      </c>
      <c r="L170" s="68">
        <f t="shared" si="7"/>
        <v>0</v>
      </c>
      <c r="M170" s="66">
        <f t="shared" si="5"/>
        <v>0</v>
      </c>
      <c r="N170" s="32">
        <f t="shared" si="6"/>
        <v>0</v>
      </c>
      <c r="O170" s="52">
        <f>'Pay App 21'!O170+'Pay App 21'!P170</f>
        <v>0</v>
      </c>
      <c r="P170" s="45"/>
      <c r="Q170" s="66">
        <f>'Pay App 21'!Q170+N170+P170</f>
        <v>0</v>
      </c>
    </row>
    <row r="171" spans="1:17" ht="21" customHeight="1" x14ac:dyDescent="0.2">
      <c r="A171" s="151" t="s">
        <v>296</v>
      </c>
      <c r="B171" s="151"/>
      <c r="C171" s="151" t="s">
        <v>297</v>
      </c>
      <c r="D171" s="152"/>
      <c r="E171" s="52">
        <f>'Pay App 21'!E171</f>
        <v>0</v>
      </c>
      <c r="F171" s="45"/>
      <c r="G171" s="65">
        <f>'Pay App 21'!G171+F171</f>
        <v>0</v>
      </c>
      <c r="H171" s="188">
        <f>'Pay App 21'!K171</f>
        <v>0</v>
      </c>
      <c r="I171" s="189"/>
      <c r="J171" s="55"/>
      <c r="K171" s="33">
        <f t="shared" si="4"/>
        <v>0</v>
      </c>
      <c r="L171" s="68">
        <f t="shared" si="7"/>
        <v>0</v>
      </c>
      <c r="M171" s="66">
        <f t="shared" si="5"/>
        <v>0</v>
      </c>
      <c r="N171" s="32">
        <f t="shared" si="6"/>
        <v>0</v>
      </c>
      <c r="O171" s="52">
        <f>'Pay App 21'!O171+'Pay App 21'!P171</f>
        <v>0</v>
      </c>
      <c r="P171" s="45"/>
      <c r="Q171" s="66">
        <f>'Pay App 21'!Q171+N171+P171</f>
        <v>0</v>
      </c>
    </row>
    <row r="172" spans="1:17" ht="21" customHeight="1" x14ac:dyDescent="0.2">
      <c r="A172" s="151" t="s">
        <v>298</v>
      </c>
      <c r="B172" s="151"/>
      <c r="C172" s="151" t="s">
        <v>299</v>
      </c>
      <c r="D172" s="152"/>
      <c r="E172" s="52">
        <f>'Pay App 21'!E172</f>
        <v>0</v>
      </c>
      <c r="F172" s="45"/>
      <c r="G172" s="65">
        <f>'Pay App 21'!G172+F172</f>
        <v>0</v>
      </c>
      <c r="H172" s="188">
        <f>'Pay App 21'!K172</f>
        <v>0</v>
      </c>
      <c r="I172" s="189"/>
      <c r="J172" s="55"/>
      <c r="K172" s="33">
        <f t="shared" si="4"/>
        <v>0</v>
      </c>
      <c r="L172" s="68">
        <f t="shared" si="7"/>
        <v>0</v>
      </c>
      <c r="M172" s="66">
        <f t="shared" si="5"/>
        <v>0</v>
      </c>
      <c r="N172" s="32">
        <f t="shared" si="6"/>
        <v>0</v>
      </c>
      <c r="O172" s="52">
        <f>'Pay App 21'!O172+'Pay App 21'!P172</f>
        <v>0</v>
      </c>
      <c r="P172" s="45"/>
      <c r="Q172" s="66">
        <f>'Pay App 21'!Q172+N172+P172</f>
        <v>0</v>
      </c>
    </row>
    <row r="173" spans="1:17" ht="21" customHeight="1" x14ac:dyDescent="0.2">
      <c r="A173" s="151" t="s">
        <v>300</v>
      </c>
      <c r="B173" s="151"/>
      <c r="C173" s="151" t="s">
        <v>301</v>
      </c>
      <c r="D173" s="152"/>
      <c r="E173" s="52">
        <f>'Pay App 21'!E173</f>
        <v>0</v>
      </c>
      <c r="F173" s="45"/>
      <c r="G173" s="65">
        <f>'Pay App 21'!G173+F173</f>
        <v>0</v>
      </c>
      <c r="H173" s="188">
        <f>'Pay App 21'!K173</f>
        <v>0</v>
      </c>
      <c r="I173" s="189"/>
      <c r="J173" s="55"/>
      <c r="K173" s="33">
        <f t="shared" si="4"/>
        <v>0</v>
      </c>
      <c r="L173" s="68">
        <f t="shared" si="7"/>
        <v>0</v>
      </c>
      <c r="M173" s="66">
        <f t="shared" si="5"/>
        <v>0</v>
      </c>
      <c r="N173" s="32">
        <f t="shared" si="6"/>
        <v>0</v>
      </c>
      <c r="O173" s="52">
        <f>'Pay App 21'!O173+'Pay App 21'!P173</f>
        <v>0</v>
      </c>
      <c r="P173" s="45"/>
      <c r="Q173" s="66">
        <f>'Pay App 21'!Q173+N173+P173</f>
        <v>0</v>
      </c>
    </row>
    <row r="174" spans="1:17" ht="21" customHeight="1" x14ac:dyDescent="0.2">
      <c r="A174" s="151" t="s">
        <v>302</v>
      </c>
      <c r="B174" s="151"/>
      <c r="C174" s="151" t="s">
        <v>303</v>
      </c>
      <c r="D174" s="152"/>
      <c r="E174" s="52">
        <f>'Pay App 21'!E174</f>
        <v>0</v>
      </c>
      <c r="F174" s="45"/>
      <c r="G174" s="65">
        <f>'Pay App 21'!G174+F174</f>
        <v>0</v>
      </c>
      <c r="H174" s="188">
        <f>'Pay App 21'!K174</f>
        <v>0</v>
      </c>
      <c r="I174" s="189"/>
      <c r="J174" s="55"/>
      <c r="K174" s="33">
        <f t="shared" si="4"/>
        <v>0</v>
      </c>
      <c r="L174" s="68">
        <f t="shared" si="7"/>
        <v>0</v>
      </c>
      <c r="M174" s="66">
        <f t="shared" si="5"/>
        <v>0</v>
      </c>
      <c r="N174" s="32">
        <f t="shared" si="6"/>
        <v>0</v>
      </c>
      <c r="O174" s="52">
        <f>'Pay App 21'!O174+'Pay App 21'!P174</f>
        <v>0</v>
      </c>
      <c r="P174" s="45"/>
      <c r="Q174" s="66">
        <f>'Pay App 21'!Q174+N174+P174</f>
        <v>0</v>
      </c>
    </row>
    <row r="175" spans="1:17" ht="21" customHeight="1" x14ac:dyDescent="0.2">
      <c r="A175" s="151" t="s">
        <v>304</v>
      </c>
      <c r="B175" s="151"/>
      <c r="C175" s="151" t="s">
        <v>305</v>
      </c>
      <c r="D175" s="152"/>
      <c r="E175" s="52">
        <f>'Pay App 21'!E175</f>
        <v>0</v>
      </c>
      <c r="F175" s="45"/>
      <c r="G175" s="65">
        <f>'Pay App 21'!G175+F175</f>
        <v>0</v>
      </c>
      <c r="H175" s="188">
        <f>'Pay App 21'!K175</f>
        <v>0</v>
      </c>
      <c r="I175" s="189"/>
      <c r="J175" s="55"/>
      <c r="K175" s="33">
        <f t="shared" si="4"/>
        <v>0</v>
      </c>
      <c r="L175" s="68">
        <f t="shared" si="7"/>
        <v>0</v>
      </c>
      <c r="M175" s="66">
        <f t="shared" si="5"/>
        <v>0</v>
      </c>
      <c r="N175" s="32">
        <f t="shared" si="6"/>
        <v>0</v>
      </c>
      <c r="O175" s="52">
        <f>'Pay App 21'!O175+'Pay App 21'!P175</f>
        <v>0</v>
      </c>
      <c r="P175" s="45"/>
      <c r="Q175" s="66">
        <f>'Pay App 21'!Q175+N175+P175</f>
        <v>0</v>
      </c>
    </row>
    <row r="176" spans="1:17" ht="21" customHeight="1" x14ac:dyDescent="0.2">
      <c r="A176" s="151" t="s">
        <v>306</v>
      </c>
      <c r="B176" s="151"/>
      <c r="C176" s="151" t="s">
        <v>307</v>
      </c>
      <c r="D176" s="152"/>
      <c r="E176" s="52">
        <f>'Pay App 21'!E176</f>
        <v>0</v>
      </c>
      <c r="F176" s="45"/>
      <c r="G176" s="65">
        <f>'Pay App 21'!G176+F176</f>
        <v>0</v>
      </c>
      <c r="H176" s="188">
        <f>'Pay App 21'!K176</f>
        <v>0</v>
      </c>
      <c r="I176" s="189"/>
      <c r="J176" s="55"/>
      <c r="K176" s="33">
        <f t="shared" si="4"/>
        <v>0</v>
      </c>
      <c r="L176" s="68">
        <f t="shared" si="7"/>
        <v>0</v>
      </c>
      <c r="M176" s="66">
        <f t="shared" si="5"/>
        <v>0</v>
      </c>
      <c r="N176" s="32">
        <f t="shared" si="6"/>
        <v>0</v>
      </c>
      <c r="O176" s="52">
        <f>'Pay App 21'!O176+'Pay App 21'!P176</f>
        <v>0</v>
      </c>
      <c r="P176" s="45"/>
      <c r="Q176" s="66">
        <f>'Pay App 21'!Q176+N176+P176</f>
        <v>0</v>
      </c>
    </row>
    <row r="177" spans="1:17" ht="21" customHeight="1" x14ac:dyDescent="0.2">
      <c r="A177" s="151" t="s">
        <v>308</v>
      </c>
      <c r="B177" s="151"/>
      <c r="C177" s="151" t="s">
        <v>309</v>
      </c>
      <c r="D177" s="152"/>
      <c r="E177" s="52">
        <f>'Pay App 21'!E177</f>
        <v>0</v>
      </c>
      <c r="F177" s="45"/>
      <c r="G177" s="65">
        <f>'Pay App 21'!G177+F177</f>
        <v>0</v>
      </c>
      <c r="H177" s="188">
        <f>'Pay App 21'!K177</f>
        <v>0</v>
      </c>
      <c r="I177" s="189"/>
      <c r="J177" s="55"/>
      <c r="K177" s="33">
        <f t="shared" si="4"/>
        <v>0</v>
      </c>
      <c r="L177" s="68">
        <f t="shared" si="7"/>
        <v>0</v>
      </c>
      <c r="M177" s="66">
        <f t="shared" si="5"/>
        <v>0</v>
      </c>
      <c r="N177" s="32">
        <f t="shared" si="6"/>
        <v>0</v>
      </c>
      <c r="O177" s="52">
        <f>'Pay App 21'!O177+'Pay App 21'!P177</f>
        <v>0</v>
      </c>
      <c r="P177" s="45"/>
      <c r="Q177" s="66">
        <f>'Pay App 21'!Q177+N177+P177</f>
        <v>0</v>
      </c>
    </row>
    <row r="178" spans="1:17" ht="21" customHeight="1" x14ac:dyDescent="0.2">
      <c r="A178" s="141" t="s">
        <v>310</v>
      </c>
      <c r="B178" s="141"/>
      <c r="C178" s="141" t="s">
        <v>311</v>
      </c>
      <c r="D178" s="142"/>
      <c r="E178" s="52">
        <f>'Pay App 21'!E178</f>
        <v>0</v>
      </c>
      <c r="F178" s="45"/>
      <c r="G178" s="65">
        <f>'Pay App 21'!G178+F178</f>
        <v>0</v>
      </c>
      <c r="H178" s="188">
        <f>'Pay App 21'!K178</f>
        <v>0</v>
      </c>
      <c r="I178" s="189"/>
      <c r="J178" s="55"/>
      <c r="K178" s="33">
        <f t="shared" si="4"/>
        <v>0</v>
      </c>
      <c r="L178" s="68">
        <f t="shared" si="7"/>
        <v>0</v>
      </c>
      <c r="M178" s="66">
        <f t="shared" si="5"/>
        <v>0</v>
      </c>
      <c r="N178" s="32">
        <f t="shared" si="6"/>
        <v>0</v>
      </c>
      <c r="O178" s="52">
        <f>'Pay App 21'!O178+'Pay App 21'!P178</f>
        <v>0</v>
      </c>
      <c r="P178" s="45"/>
      <c r="Q178" s="66">
        <f>'Pay App 21'!Q178+N178+P178</f>
        <v>0</v>
      </c>
    </row>
    <row r="179" spans="1:17" ht="21" customHeight="1" x14ac:dyDescent="0.2">
      <c r="A179" s="151" t="s">
        <v>312</v>
      </c>
      <c r="B179" s="151"/>
      <c r="C179" s="151" t="s">
        <v>313</v>
      </c>
      <c r="D179" s="152"/>
      <c r="E179" s="52">
        <f>'Pay App 21'!E179</f>
        <v>0</v>
      </c>
      <c r="F179" s="45"/>
      <c r="G179" s="65">
        <f>'Pay App 21'!G179+F179</f>
        <v>0</v>
      </c>
      <c r="H179" s="188">
        <f>'Pay App 21'!K179</f>
        <v>0</v>
      </c>
      <c r="I179" s="189"/>
      <c r="J179" s="55"/>
      <c r="K179" s="33">
        <f t="shared" si="4"/>
        <v>0</v>
      </c>
      <c r="L179" s="68">
        <f t="shared" si="7"/>
        <v>0</v>
      </c>
      <c r="M179" s="66">
        <f t="shared" si="5"/>
        <v>0</v>
      </c>
      <c r="N179" s="32">
        <f t="shared" si="6"/>
        <v>0</v>
      </c>
      <c r="O179" s="52">
        <f>'Pay App 21'!O179+'Pay App 21'!P179</f>
        <v>0</v>
      </c>
      <c r="P179" s="45"/>
      <c r="Q179" s="66">
        <f>'Pay App 21'!Q179+N179+P179</f>
        <v>0</v>
      </c>
    </row>
    <row r="180" spans="1:17" ht="21" customHeight="1" x14ac:dyDescent="0.2">
      <c r="A180" s="151" t="s">
        <v>314</v>
      </c>
      <c r="B180" s="151"/>
      <c r="C180" s="149" t="s">
        <v>315</v>
      </c>
      <c r="D180" s="150"/>
      <c r="E180" s="52">
        <f>'Pay App 21'!E180</f>
        <v>0</v>
      </c>
      <c r="F180" s="45"/>
      <c r="G180" s="65">
        <f>'Pay App 21'!G180+F180</f>
        <v>0</v>
      </c>
      <c r="H180" s="188">
        <f>'Pay App 21'!K180</f>
        <v>0</v>
      </c>
      <c r="I180" s="189"/>
      <c r="J180" s="55"/>
      <c r="K180" s="33">
        <f t="shared" si="4"/>
        <v>0</v>
      </c>
      <c r="L180" s="68">
        <f t="shared" si="7"/>
        <v>0</v>
      </c>
      <c r="M180" s="66">
        <f t="shared" si="5"/>
        <v>0</v>
      </c>
      <c r="N180" s="32">
        <f t="shared" si="6"/>
        <v>0</v>
      </c>
      <c r="O180" s="52">
        <f>'Pay App 21'!O180+'Pay App 21'!P180</f>
        <v>0</v>
      </c>
      <c r="P180" s="45"/>
      <c r="Q180" s="66">
        <f>'Pay App 21'!Q180+N180+P180</f>
        <v>0</v>
      </c>
    </row>
    <row r="181" spans="1:17" ht="21" customHeight="1" x14ac:dyDescent="0.2">
      <c r="A181" s="151" t="s">
        <v>316</v>
      </c>
      <c r="B181" s="151"/>
      <c r="C181" s="151" t="s">
        <v>317</v>
      </c>
      <c r="D181" s="152"/>
      <c r="E181" s="52">
        <f>'Pay App 21'!E181</f>
        <v>0</v>
      </c>
      <c r="F181" s="45"/>
      <c r="G181" s="65">
        <f>'Pay App 21'!G181+F181</f>
        <v>0</v>
      </c>
      <c r="H181" s="188">
        <f>'Pay App 21'!K181</f>
        <v>0</v>
      </c>
      <c r="I181" s="189"/>
      <c r="J181" s="55"/>
      <c r="K181" s="33">
        <f t="shared" si="4"/>
        <v>0</v>
      </c>
      <c r="L181" s="68">
        <f t="shared" si="7"/>
        <v>0</v>
      </c>
      <c r="M181" s="66">
        <f t="shared" si="5"/>
        <v>0</v>
      </c>
      <c r="N181" s="32">
        <f t="shared" si="6"/>
        <v>0</v>
      </c>
      <c r="O181" s="52">
        <f>'Pay App 21'!O181+'Pay App 21'!P181</f>
        <v>0</v>
      </c>
      <c r="P181" s="45"/>
      <c r="Q181" s="66">
        <f>'Pay App 21'!Q181+N181+P181</f>
        <v>0</v>
      </c>
    </row>
    <row r="182" spans="1:17" ht="21" customHeight="1" x14ac:dyDescent="0.2">
      <c r="A182" s="151" t="s">
        <v>318</v>
      </c>
      <c r="B182" s="151"/>
      <c r="C182" s="151" t="s">
        <v>319</v>
      </c>
      <c r="D182" s="152"/>
      <c r="E182" s="52">
        <f>'Pay App 21'!E182</f>
        <v>0</v>
      </c>
      <c r="F182" s="45"/>
      <c r="G182" s="65">
        <f>'Pay App 21'!G182+F182</f>
        <v>0</v>
      </c>
      <c r="H182" s="188">
        <f>'Pay App 21'!K182</f>
        <v>0</v>
      </c>
      <c r="I182" s="189"/>
      <c r="J182" s="55"/>
      <c r="K182" s="33">
        <f t="shared" si="4"/>
        <v>0</v>
      </c>
      <c r="L182" s="68">
        <f t="shared" si="7"/>
        <v>0</v>
      </c>
      <c r="M182" s="66">
        <f t="shared" si="5"/>
        <v>0</v>
      </c>
      <c r="N182" s="32">
        <f t="shared" si="6"/>
        <v>0</v>
      </c>
      <c r="O182" s="52">
        <f>'Pay App 21'!O182+'Pay App 21'!P182</f>
        <v>0</v>
      </c>
      <c r="P182" s="45"/>
      <c r="Q182" s="66">
        <f>'Pay App 21'!Q182+N182+P182</f>
        <v>0</v>
      </c>
    </row>
    <row r="183" spans="1:17" ht="21" customHeight="1" x14ac:dyDescent="0.2">
      <c r="A183" s="151" t="s">
        <v>320</v>
      </c>
      <c r="B183" s="151"/>
      <c r="C183" s="151" t="s">
        <v>321</v>
      </c>
      <c r="D183" s="152"/>
      <c r="E183" s="52">
        <f>'Pay App 21'!E183</f>
        <v>0</v>
      </c>
      <c r="F183" s="45"/>
      <c r="G183" s="65">
        <f>'Pay App 21'!G183+F183</f>
        <v>0</v>
      </c>
      <c r="H183" s="188">
        <f>'Pay App 21'!K183</f>
        <v>0</v>
      </c>
      <c r="I183" s="189"/>
      <c r="J183" s="55"/>
      <c r="K183" s="33">
        <f t="shared" si="4"/>
        <v>0</v>
      </c>
      <c r="L183" s="68">
        <f t="shared" si="7"/>
        <v>0</v>
      </c>
      <c r="M183" s="66">
        <f t="shared" si="5"/>
        <v>0</v>
      </c>
      <c r="N183" s="32">
        <f t="shared" si="6"/>
        <v>0</v>
      </c>
      <c r="O183" s="52">
        <f>'Pay App 21'!O183+'Pay App 21'!P183</f>
        <v>0</v>
      </c>
      <c r="P183" s="45"/>
      <c r="Q183" s="66">
        <f>'Pay App 21'!Q183+N183+P183</f>
        <v>0</v>
      </c>
    </row>
    <row r="184" spans="1:17" ht="21" customHeight="1" x14ac:dyDescent="0.2">
      <c r="A184" s="151" t="s">
        <v>322</v>
      </c>
      <c r="B184" s="151"/>
      <c r="C184" s="151" t="s">
        <v>323</v>
      </c>
      <c r="D184" s="152"/>
      <c r="E184" s="52">
        <f>'Pay App 21'!E184</f>
        <v>0</v>
      </c>
      <c r="F184" s="45"/>
      <c r="G184" s="65">
        <f>'Pay App 21'!G184+F184</f>
        <v>0</v>
      </c>
      <c r="H184" s="188">
        <f>'Pay App 21'!K184</f>
        <v>0</v>
      </c>
      <c r="I184" s="189"/>
      <c r="J184" s="55"/>
      <c r="K184" s="33">
        <f t="shared" si="4"/>
        <v>0</v>
      </c>
      <c r="L184" s="68">
        <f t="shared" si="7"/>
        <v>0</v>
      </c>
      <c r="M184" s="66">
        <f t="shared" si="5"/>
        <v>0</v>
      </c>
      <c r="N184" s="32">
        <f t="shared" si="6"/>
        <v>0</v>
      </c>
      <c r="O184" s="52">
        <f>'Pay App 21'!O184+'Pay App 21'!P184</f>
        <v>0</v>
      </c>
      <c r="P184" s="45"/>
      <c r="Q184" s="66">
        <f>'Pay App 21'!Q184+N184+P184</f>
        <v>0</v>
      </c>
    </row>
    <row r="185" spans="1:17" ht="21" customHeight="1" x14ac:dyDescent="0.2">
      <c r="A185" s="141" t="s">
        <v>324</v>
      </c>
      <c r="B185" s="141"/>
      <c r="C185" s="141" t="s">
        <v>325</v>
      </c>
      <c r="D185" s="142"/>
      <c r="E185" s="52">
        <f>'Pay App 21'!E185</f>
        <v>0</v>
      </c>
      <c r="F185" s="45"/>
      <c r="G185" s="65">
        <f>'Pay App 21'!G185+F185</f>
        <v>0</v>
      </c>
      <c r="H185" s="188">
        <f>'Pay App 21'!K185</f>
        <v>0</v>
      </c>
      <c r="I185" s="189"/>
      <c r="J185" s="55"/>
      <c r="K185" s="33">
        <f t="shared" si="4"/>
        <v>0</v>
      </c>
      <c r="L185" s="68">
        <f t="shared" si="7"/>
        <v>0</v>
      </c>
      <c r="M185" s="66">
        <f t="shared" si="5"/>
        <v>0</v>
      </c>
      <c r="N185" s="32">
        <f t="shared" si="6"/>
        <v>0</v>
      </c>
      <c r="O185" s="52">
        <f>'Pay App 21'!O185+'Pay App 21'!P185</f>
        <v>0</v>
      </c>
      <c r="P185" s="45"/>
      <c r="Q185" s="66">
        <f>'Pay App 21'!Q185+N185+P185</f>
        <v>0</v>
      </c>
    </row>
    <row r="186" spans="1:17" ht="21" customHeight="1" x14ac:dyDescent="0.2">
      <c r="A186" s="141" t="s">
        <v>326</v>
      </c>
      <c r="B186" s="141"/>
      <c r="C186" s="141" t="s">
        <v>327</v>
      </c>
      <c r="D186" s="142"/>
      <c r="E186" s="52">
        <f>'Pay App 21'!E186</f>
        <v>0</v>
      </c>
      <c r="F186" s="45"/>
      <c r="G186" s="65">
        <f>'Pay App 21'!G186+F186</f>
        <v>0</v>
      </c>
      <c r="H186" s="188">
        <f>'Pay App 21'!K186</f>
        <v>0</v>
      </c>
      <c r="I186" s="189"/>
      <c r="J186" s="55"/>
      <c r="K186" s="33">
        <f t="shared" si="4"/>
        <v>0</v>
      </c>
      <c r="L186" s="68">
        <f t="shared" si="7"/>
        <v>0</v>
      </c>
      <c r="M186" s="66">
        <f t="shared" si="5"/>
        <v>0</v>
      </c>
      <c r="N186" s="32">
        <f t="shared" si="6"/>
        <v>0</v>
      </c>
      <c r="O186" s="52">
        <f>'Pay App 21'!O186+'Pay App 21'!P186</f>
        <v>0</v>
      </c>
      <c r="P186" s="45"/>
      <c r="Q186" s="66">
        <f>'Pay App 21'!Q186+N186+P186</f>
        <v>0</v>
      </c>
    </row>
    <row r="187" spans="1:17" ht="21" customHeight="1" x14ac:dyDescent="0.2">
      <c r="A187" s="151" t="s">
        <v>328</v>
      </c>
      <c r="B187" s="151"/>
      <c r="C187" s="151" t="s">
        <v>329</v>
      </c>
      <c r="D187" s="152"/>
      <c r="E187" s="52">
        <f>'Pay App 21'!E187</f>
        <v>0</v>
      </c>
      <c r="F187" s="45"/>
      <c r="G187" s="65">
        <f>'Pay App 21'!G187+F187</f>
        <v>0</v>
      </c>
      <c r="H187" s="188">
        <f>'Pay App 21'!K187</f>
        <v>0</v>
      </c>
      <c r="I187" s="189"/>
      <c r="J187" s="55"/>
      <c r="K187" s="33">
        <f t="shared" si="4"/>
        <v>0</v>
      </c>
      <c r="L187" s="68">
        <f t="shared" si="7"/>
        <v>0</v>
      </c>
      <c r="M187" s="66">
        <f t="shared" si="5"/>
        <v>0</v>
      </c>
      <c r="N187" s="32">
        <f t="shared" si="6"/>
        <v>0</v>
      </c>
      <c r="O187" s="52">
        <f>'Pay App 21'!O187+'Pay App 21'!P187</f>
        <v>0</v>
      </c>
      <c r="P187" s="45"/>
      <c r="Q187" s="66">
        <f>'Pay App 21'!Q187+N187+P187</f>
        <v>0</v>
      </c>
    </row>
    <row r="188" spans="1:17" ht="21" customHeight="1" x14ac:dyDescent="0.2">
      <c r="A188" s="151" t="s">
        <v>330</v>
      </c>
      <c r="B188" s="151"/>
      <c r="C188" s="151" t="s">
        <v>331</v>
      </c>
      <c r="D188" s="152"/>
      <c r="E188" s="52">
        <f>'Pay App 21'!E188</f>
        <v>0</v>
      </c>
      <c r="F188" s="45"/>
      <c r="G188" s="65">
        <f>'Pay App 21'!G188+F188</f>
        <v>0</v>
      </c>
      <c r="H188" s="188">
        <f>'Pay App 21'!K188</f>
        <v>0</v>
      </c>
      <c r="I188" s="189"/>
      <c r="J188" s="55"/>
      <c r="K188" s="33">
        <f t="shared" si="4"/>
        <v>0</v>
      </c>
      <c r="L188" s="68">
        <f t="shared" si="7"/>
        <v>0</v>
      </c>
      <c r="M188" s="66">
        <f t="shared" si="5"/>
        <v>0</v>
      </c>
      <c r="N188" s="32">
        <f t="shared" si="6"/>
        <v>0</v>
      </c>
      <c r="O188" s="52">
        <f>'Pay App 21'!O188+'Pay App 21'!P188</f>
        <v>0</v>
      </c>
      <c r="P188" s="45"/>
      <c r="Q188" s="66">
        <f>'Pay App 21'!Q188+N188+P188</f>
        <v>0</v>
      </c>
    </row>
    <row r="189" spans="1:17" ht="21" customHeight="1" x14ac:dyDescent="0.2">
      <c r="A189" s="151" t="s">
        <v>332</v>
      </c>
      <c r="B189" s="151"/>
      <c r="C189" s="151" t="s">
        <v>333</v>
      </c>
      <c r="D189" s="152"/>
      <c r="E189" s="52">
        <f>'Pay App 21'!E189</f>
        <v>0</v>
      </c>
      <c r="F189" s="45"/>
      <c r="G189" s="65">
        <f>'Pay App 21'!G189+F189</f>
        <v>0</v>
      </c>
      <c r="H189" s="188">
        <f>'Pay App 21'!K189</f>
        <v>0</v>
      </c>
      <c r="I189" s="189"/>
      <c r="J189" s="55"/>
      <c r="K189" s="33">
        <f t="shared" si="4"/>
        <v>0</v>
      </c>
      <c r="L189" s="68">
        <f t="shared" si="7"/>
        <v>0</v>
      </c>
      <c r="M189" s="66">
        <f t="shared" si="5"/>
        <v>0</v>
      </c>
      <c r="N189" s="32">
        <f t="shared" si="6"/>
        <v>0</v>
      </c>
      <c r="O189" s="52">
        <f>'Pay App 21'!O189+'Pay App 21'!P189</f>
        <v>0</v>
      </c>
      <c r="P189" s="45"/>
      <c r="Q189" s="66">
        <f>'Pay App 21'!Q189+N189+P189</f>
        <v>0</v>
      </c>
    </row>
    <row r="190" spans="1:17" ht="21" customHeight="1" x14ac:dyDescent="0.2">
      <c r="A190" s="141" t="s">
        <v>334</v>
      </c>
      <c r="B190" s="141"/>
      <c r="C190" s="141" t="s">
        <v>335</v>
      </c>
      <c r="D190" s="142"/>
      <c r="E190" s="52">
        <f>'Pay App 21'!E190</f>
        <v>0</v>
      </c>
      <c r="F190" s="45"/>
      <c r="G190" s="65">
        <f>'Pay App 21'!G190+F190</f>
        <v>0</v>
      </c>
      <c r="H190" s="188">
        <f>'Pay App 21'!K190</f>
        <v>0</v>
      </c>
      <c r="I190" s="189"/>
      <c r="J190" s="55"/>
      <c r="K190" s="33">
        <f t="shared" si="4"/>
        <v>0</v>
      </c>
      <c r="L190" s="68">
        <f t="shared" si="7"/>
        <v>0</v>
      </c>
      <c r="M190" s="66">
        <f t="shared" si="5"/>
        <v>0</v>
      </c>
      <c r="N190" s="32">
        <f t="shared" si="6"/>
        <v>0</v>
      </c>
      <c r="O190" s="52">
        <f>'Pay App 21'!O190+'Pay App 21'!P190</f>
        <v>0</v>
      </c>
      <c r="P190" s="45"/>
      <c r="Q190" s="66">
        <f>'Pay App 21'!Q190+N190+P190</f>
        <v>0</v>
      </c>
    </row>
    <row r="191" spans="1:17" ht="21" customHeight="1" x14ac:dyDescent="0.2">
      <c r="A191" s="149" t="s">
        <v>336</v>
      </c>
      <c r="B191" s="149"/>
      <c r="C191" s="149" t="s">
        <v>337</v>
      </c>
      <c r="D191" s="150"/>
      <c r="E191" s="52">
        <f>'Pay App 21'!E191</f>
        <v>0</v>
      </c>
      <c r="F191" s="45"/>
      <c r="G191" s="65">
        <f>'Pay App 21'!G191+F191</f>
        <v>0</v>
      </c>
      <c r="H191" s="188">
        <f>'Pay App 21'!K191</f>
        <v>0</v>
      </c>
      <c r="I191" s="189"/>
      <c r="J191" s="55"/>
      <c r="K191" s="33">
        <f t="shared" si="4"/>
        <v>0</v>
      </c>
      <c r="L191" s="68">
        <f t="shared" si="7"/>
        <v>0</v>
      </c>
      <c r="M191" s="66">
        <f t="shared" si="5"/>
        <v>0</v>
      </c>
      <c r="N191" s="32">
        <f t="shared" si="6"/>
        <v>0</v>
      </c>
      <c r="O191" s="52">
        <f>'Pay App 21'!O191+'Pay App 21'!P191</f>
        <v>0</v>
      </c>
      <c r="P191" s="45"/>
      <c r="Q191" s="66">
        <f>'Pay App 21'!Q191+N191+P191</f>
        <v>0</v>
      </c>
    </row>
    <row r="192" spans="1:17" ht="21" customHeight="1" x14ac:dyDescent="0.2">
      <c r="A192" s="149" t="s">
        <v>338</v>
      </c>
      <c r="B192" s="149"/>
      <c r="C192" s="151" t="s">
        <v>339</v>
      </c>
      <c r="D192" s="152"/>
      <c r="E192" s="52">
        <f>'Pay App 21'!E192</f>
        <v>0</v>
      </c>
      <c r="F192" s="45"/>
      <c r="G192" s="65">
        <f>'Pay App 21'!G192+F192</f>
        <v>0</v>
      </c>
      <c r="H192" s="188">
        <f>'Pay App 21'!K192</f>
        <v>0</v>
      </c>
      <c r="I192" s="189"/>
      <c r="J192" s="55"/>
      <c r="K192" s="33">
        <f t="shared" si="4"/>
        <v>0</v>
      </c>
      <c r="L192" s="68">
        <f t="shared" si="7"/>
        <v>0</v>
      </c>
      <c r="M192" s="66">
        <f t="shared" si="5"/>
        <v>0</v>
      </c>
      <c r="N192" s="32">
        <f t="shared" si="6"/>
        <v>0</v>
      </c>
      <c r="O192" s="52">
        <f>'Pay App 21'!O192+'Pay App 21'!P192</f>
        <v>0</v>
      </c>
      <c r="P192" s="45"/>
      <c r="Q192" s="66">
        <f>'Pay App 21'!Q192+N192+P192</f>
        <v>0</v>
      </c>
    </row>
    <row r="193" spans="1:17" ht="21" customHeight="1" x14ac:dyDescent="0.2">
      <c r="A193" s="141" t="s">
        <v>340</v>
      </c>
      <c r="B193" s="141"/>
      <c r="C193" s="141" t="s">
        <v>341</v>
      </c>
      <c r="D193" s="142"/>
      <c r="E193" s="52">
        <f>'Pay App 21'!E193</f>
        <v>0</v>
      </c>
      <c r="F193" s="45"/>
      <c r="G193" s="65">
        <f>'Pay App 21'!G193+F193</f>
        <v>0</v>
      </c>
      <c r="H193" s="188">
        <f>'Pay App 21'!K193</f>
        <v>0</v>
      </c>
      <c r="I193" s="189"/>
      <c r="J193" s="55"/>
      <c r="K193" s="33">
        <f t="shared" si="4"/>
        <v>0</v>
      </c>
      <c r="L193" s="68">
        <f t="shared" si="7"/>
        <v>0</v>
      </c>
      <c r="M193" s="66">
        <f t="shared" si="5"/>
        <v>0</v>
      </c>
      <c r="N193" s="32">
        <f t="shared" si="6"/>
        <v>0</v>
      </c>
      <c r="O193" s="52">
        <f>'Pay App 21'!O193+'Pay App 21'!P193</f>
        <v>0</v>
      </c>
      <c r="P193" s="45"/>
      <c r="Q193" s="66">
        <f>'Pay App 21'!Q193+N193+P193</f>
        <v>0</v>
      </c>
    </row>
    <row r="194" spans="1:17" ht="21" customHeight="1" x14ac:dyDescent="0.2">
      <c r="A194" s="149" t="s">
        <v>342</v>
      </c>
      <c r="B194" s="149"/>
      <c r="C194" s="149" t="s">
        <v>343</v>
      </c>
      <c r="D194" s="150"/>
      <c r="E194" s="52">
        <f>'Pay App 21'!E194</f>
        <v>0</v>
      </c>
      <c r="F194" s="45"/>
      <c r="G194" s="65">
        <f>'Pay App 21'!G194+F194</f>
        <v>0</v>
      </c>
      <c r="H194" s="188">
        <f>'Pay App 21'!K194</f>
        <v>0</v>
      </c>
      <c r="I194" s="189"/>
      <c r="J194" s="55"/>
      <c r="K194" s="33">
        <f t="shared" si="4"/>
        <v>0</v>
      </c>
      <c r="L194" s="68">
        <f t="shared" si="7"/>
        <v>0</v>
      </c>
      <c r="M194" s="66">
        <f t="shared" si="5"/>
        <v>0</v>
      </c>
      <c r="N194" s="32">
        <f t="shared" si="6"/>
        <v>0</v>
      </c>
      <c r="O194" s="52">
        <f>'Pay App 21'!O194+'Pay App 21'!P194</f>
        <v>0</v>
      </c>
      <c r="P194" s="45"/>
      <c r="Q194" s="66">
        <f>'Pay App 21'!Q194+N194+P194</f>
        <v>0</v>
      </c>
    </row>
    <row r="195" spans="1:17" ht="21" customHeight="1" x14ac:dyDescent="0.2">
      <c r="A195" s="149" t="s">
        <v>344</v>
      </c>
      <c r="B195" s="149"/>
      <c r="C195" s="151" t="s">
        <v>345</v>
      </c>
      <c r="D195" s="152"/>
      <c r="E195" s="52">
        <f>'Pay App 21'!E195</f>
        <v>0</v>
      </c>
      <c r="F195" s="45"/>
      <c r="G195" s="65">
        <f>'Pay App 21'!G195+F195</f>
        <v>0</v>
      </c>
      <c r="H195" s="188">
        <f>'Pay App 21'!K195</f>
        <v>0</v>
      </c>
      <c r="I195" s="189"/>
      <c r="J195" s="55"/>
      <c r="K195" s="33">
        <f t="shared" si="4"/>
        <v>0</v>
      </c>
      <c r="L195" s="68">
        <f t="shared" si="7"/>
        <v>0</v>
      </c>
      <c r="M195" s="66">
        <f t="shared" si="5"/>
        <v>0</v>
      </c>
      <c r="N195" s="32">
        <f t="shared" si="6"/>
        <v>0</v>
      </c>
      <c r="O195" s="52">
        <f>'Pay App 21'!O195+'Pay App 21'!P195</f>
        <v>0</v>
      </c>
      <c r="P195" s="45"/>
      <c r="Q195" s="66">
        <f>'Pay App 21'!Q195+N195+P195</f>
        <v>0</v>
      </c>
    </row>
    <row r="196" spans="1:17" ht="21" customHeight="1" x14ac:dyDescent="0.2">
      <c r="A196" s="149" t="s">
        <v>346</v>
      </c>
      <c r="B196" s="149"/>
      <c r="C196" s="149" t="s">
        <v>347</v>
      </c>
      <c r="D196" s="150"/>
      <c r="E196" s="52">
        <f>'Pay App 21'!E196</f>
        <v>0</v>
      </c>
      <c r="F196" s="45"/>
      <c r="G196" s="65">
        <f>'Pay App 21'!G196+F196</f>
        <v>0</v>
      </c>
      <c r="H196" s="188">
        <f>'Pay App 21'!K196</f>
        <v>0</v>
      </c>
      <c r="I196" s="189"/>
      <c r="J196" s="55"/>
      <c r="K196" s="33">
        <f t="shared" si="4"/>
        <v>0</v>
      </c>
      <c r="L196" s="68">
        <f t="shared" si="7"/>
        <v>0</v>
      </c>
      <c r="M196" s="66">
        <f t="shared" si="5"/>
        <v>0</v>
      </c>
      <c r="N196" s="32">
        <f t="shared" si="6"/>
        <v>0</v>
      </c>
      <c r="O196" s="52">
        <f>'Pay App 21'!O196+'Pay App 21'!P196</f>
        <v>0</v>
      </c>
      <c r="P196" s="45"/>
      <c r="Q196" s="66">
        <f>'Pay App 21'!Q196+N196+P196</f>
        <v>0</v>
      </c>
    </row>
    <row r="197" spans="1:17" ht="21" customHeight="1" x14ac:dyDescent="0.2">
      <c r="A197" s="149" t="s">
        <v>348</v>
      </c>
      <c r="B197" s="149"/>
      <c r="C197" s="149" t="s">
        <v>349</v>
      </c>
      <c r="D197" s="150"/>
      <c r="E197" s="52">
        <f>'Pay App 21'!E197</f>
        <v>0</v>
      </c>
      <c r="F197" s="45"/>
      <c r="G197" s="65">
        <f>'Pay App 21'!G197+F197</f>
        <v>0</v>
      </c>
      <c r="H197" s="188">
        <f>'Pay App 21'!K197</f>
        <v>0</v>
      </c>
      <c r="I197" s="189"/>
      <c r="J197" s="55"/>
      <c r="K197" s="33">
        <f t="shared" si="4"/>
        <v>0</v>
      </c>
      <c r="L197" s="68">
        <f t="shared" si="7"/>
        <v>0</v>
      </c>
      <c r="M197" s="66">
        <f t="shared" si="5"/>
        <v>0</v>
      </c>
      <c r="N197" s="32">
        <f t="shared" si="6"/>
        <v>0</v>
      </c>
      <c r="O197" s="52">
        <f>'Pay App 21'!O197+'Pay App 21'!P197</f>
        <v>0</v>
      </c>
      <c r="P197" s="45"/>
      <c r="Q197" s="66">
        <f>'Pay App 21'!Q197+N197+P197</f>
        <v>0</v>
      </c>
    </row>
    <row r="198" spans="1:17" ht="21" customHeight="1" x14ac:dyDescent="0.2">
      <c r="A198" s="149" t="s">
        <v>350</v>
      </c>
      <c r="B198" s="149"/>
      <c r="C198" s="151" t="s">
        <v>305</v>
      </c>
      <c r="D198" s="152"/>
      <c r="E198" s="52">
        <f>'Pay App 21'!E198</f>
        <v>0</v>
      </c>
      <c r="F198" s="45"/>
      <c r="G198" s="65">
        <f>'Pay App 21'!G198+F198</f>
        <v>0</v>
      </c>
      <c r="H198" s="188">
        <f>'Pay App 21'!K198</f>
        <v>0</v>
      </c>
      <c r="I198" s="189"/>
      <c r="J198" s="55"/>
      <c r="K198" s="33">
        <f t="shared" si="4"/>
        <v>0</v>
      </c>
      <c r="L198" s="68">
        <f t="shared" si="7"/>
        <v>0</v>
      </c>
      <c r="M198" s="66">
        <f t="shared" si="5"/>
        <v>0</v>
      </c>
      <c r="N198" s="32">
        <f t="shared" si="6"/>
        <v>0</v>
      </c>
      <c r="O198" s="52">
        <f>'Pay App 21'!O198+'Pay App 21'!P198</f>
        <v>0</v>
      </c>
      <c r="P198" s="45"/>
      <c r="Q198" s="66">
        <f>'Pay App 21'!Q198+N198+P198</f>
        <v>0</v>
      </c>
    </row>
    <row r="199" spans="1:17" ht="21" customHeight="1" x14ac:dyDescent="0.2">
      <c r="A199" s="141" t="s">
        <v>351</v>
      </c>
      <c r="B199" s="141"/>
      <c r="C199" s="141" t="s">
        <v>352</v>
      </c>
      <c r="D199" s="142"/>
      <c r="E199" s="52">
        <f>'Pay App 21'!E199</f>
        <v>0</v>
      </c>
      <c r="F199" s="45"/>
      <c r="G199" s="65">
        <f>'Pay App 21'!G199+F199</f>
        <v>0</v>
      </c>
      <c r="H199" s="188">
        <f>'Pay App 21'!K199</f>
        <v>0</v>
      </c>
      <c r="I199" s="189"/>
      <c r="J199" s="55"/>
      <c r="K199" s="33">
        <f t="shared" si="4"/>
        <v>0</v>
      </c>
      <c r="L199" s="68">
        <f t="shared" si="7"/>
        <v>0</v>
      </c>
      <c r="M199" s="66">
        <f t="shared" si="5"/>
        <v>0</v>
      </c>
      <c r="N199" s="32">
        <f t="shared" si="6"/>
        <v>0</v>
      </c>
      <c r="O199" s="52">
        <f>'Pay App 21'!O199+'Pay App 21'!P199</f>
        <v>0</v>
      </c>
      <c r="P199" s="45"/>
      <c r="Q199" s="66">
        <f>'Pay App 21'!Q199+N199+P199</f>
        <v>0</v>
      </c>
    </row>
    <row r="200" spans="1:17" ht="21" customHeight="1" x14ac:dyDescent="0.2">
      <c r="A200" s="149" t="s">
        <v>353</v>
      </c>
      <c r="B200" s="149"/>
      <c r="C200" s="149" t="s">
        <v>354</v>
      </c>
      <c r="D200" s="150"/>
      <c r="E200" s="52">
        <f>'Pay App 21'!E200</f>
        <v>0</v>
      </c>
      <c r="F200" s="45"/>
      <c r="G200" s="65">
        <f>'Pay App 21'!G200+F200</f>
        <v>0</v>
      </c>
      <c r="H200" s="188">
        <f>'Pay App 21'!K200</f>
        <v>0</v>
      </c>
      <c r="I200" s="189"/>
      <c r="J200" s="55"/>
      <c r="K200" s="33">
        <f t="shared" si="4"/>
        <v>0</v>
      </c>
      <c r="L200" s="68">
        <f t="shared" si="7"/>
        <v>0</v>
      </c>
      <c r="M200" s="66">
        <f t="shared" si="5"/>
        <v>0</v>
      </c>
      <c r="N200" s="32">
        <f t="shared" si="6"/>
        <v>0</v>
      </c>
      <c r="O200" s="52">
        <f>'Pay App 21'!O200+'Pay App 21'!P200</f>
        <v>0</v>
      </c>
      <c r="P200" s="45"/>
      <c r="Q200" s="66">
        <f>'Pay App 21'!Q200+N200+P200</f>
        <v>0</v>
      </c>
    </row>
    <row r="201" spans="1:17" ht="21" customHeight="1" x14ac:dyDescent="0.2">
      <c r="A201" s="149" t="s">
        <v>355</v>
      </c>
      <c r="B201" s="149"/>
      <c r="C201" s="149" t="s">
        <v>356</v>
      </c>
      <c r="D201" s="150"/>
      <c r="E201" s="52">
        <f>'Pay App 21'!E201</f>
        <v>0</v>
      </c>
      <c r="F201" s="45"/>
      <c r="G201" s="65">
        <f>'Pay App 21'!G201+F201</f>
        <v>0</v>
      </c>
      <c r="H201" s="188">
        <f>'Pay App 21'!K201</f>
        <v>0</v>
      </c>
      <c r="I201" s="189"/>
      <c r="J201" s="55"/>
      <c r="K201" s="33">
        <f t="shared" si="4"/>
        <v>0</v>
      </c>
      <c r="L201" s="68">
        <f t="shared" si="7"/>
        <v>0</v>
      </c>
      <c r="M201" s="66">
        <f t="shared" si="5"/>
        <v>0</v>
      </c>
      <c r="N201" s="32">
        <f t="shared" si="6"/>
        <v>0</v>
      </c>
      <c r="O201" s="52">
        <f>'Pay App 21'!O201+'Pay App 21'!P201</f>
        <v>0</v>
      </c>
      <c r="P201" s="45"/>
      <c r="Q201" s="66">
        <f>'Pay App 21'!Q201+N201+P201</f>
        <v>0</v>
      </c>
    </row>
    <row r="202" spans="1:17" ht="21" customHeight="1" x14ac:dyDescent="0.2">
      <c r="A202" s="149" t="s">
        <v>357</v>
      </c>
      <c r="B202" s="149"/>
      <c r="C202" s="151" t="s">
        <v>358</v>
      </c>
      <c r="D202" s="152"/>
      <c r="E202" s="52">
        <f>'Pay App 21'!E202</f>
        <v>0</v>
      </c>
      <c r="F202" s="45"/>
      <c r="G202" s="65">
        <f>'Pay App 21'!G202+F202</f>
        <v>0</v>
      </c>
      <c r="H202" s="188">
        <f>'Pay App 21'!K202</f>
        <v>0</v>
      </c>
      <c r="I202" s="189"/>
      <c r="J202" s="55"/>
      <c r="K202" s="33">
        <f t="shared" si="4"/>
        <v>0</v>
      </c>
      <c r="L202" s="68">
        <f t="shared" si="7"/>
        <v>0</v>
      </c>
      <c r="M202" s="66">
        <f t="shared" si="5"/>
        <v>0</v>
      </c>
      <c r="N202" s="32">
        <f t="shared" si="6"/>
        <v>0</v>
      </c>
      <c r="O202" s="52">
        <f>'Pay App 21'!O202+'Pay App 21'!P202</f>
        <v>0</v>
      </c>
      <c r="P202" s="45"/>
      <c r="Q202" s="66">
        <f>'Pay App 21'!Q202+N202+P202</f>
        <v>0</v>
      </c>
    </row>
    <row r="203" spans="1:17" ht="21" customHeight="1" x14ac:dyDescent="0.2">
      <c r="A203" s="149" t="s">
        <v>359</v>
      </c>
      <c r="B203" s="149"/>
      <c r="C203" s="151" t="s">
        <v>360</v>
      </c>
      <c r="D203" s="152"/>
      <c r="E203" s="52">
        <f>'Pay App 21'!E203</f>
        <v>0</v>
      </c>
      <c r="F203" s="45"/>
      <c r="G203" s="65">
        <f>'Pay App 21'!G203+F203</f>
        <v>0</v>
      </c>
      <c r="H203" s="188">
        <f>'Pay App 21'!K203</f>
        <v>0</v>
      </c>
      <c r="I203" s="189"/>
      <c r="J203" s="55"/>
      <c r="K203" s="33">
        <f t="shared" si="4"/>
        <v>0</v>
      </c>
      <c r="L203" s="68">
        <f t="shared" si="7"/>
        <v>0</v>
      </c>
      <c r="M203" s="66">
        <f t="shared" si="5"/>
        <v>0</v>
      </c>
      <c r="N203" s="32">
        <f t="shared" si="6"/>
        <v>0</v>
      </c>
      <c r="O203" s="52">
        <f>'Pay App 21'!O203+'Pay App 21'!P203</f>
        <v>0</v>
      </c>
      <c r="P203" s="45"/>
      <c r="Q203" s="66">
        <f>'Pay App 21'!Q203+N203+P203</f>
        <v>0</v>
      </c>
    </row>
    <row r="204" spans="1:17" ht="21" customHeight="1" x14ac:dyDescent="0.2">
      <c r="A204" s="149" t="s">
        <v>361</v>
      </c>
      <c r="B204" s="149"/>
      <c r="C204" s="149" t="s">
        <v>362</v>
      </c>
      <c r="D204" s="150"/>
      <c r="E204" s="52">
        <f>'Pay App 21'!E204</f>
        <v>0</v>
      </c>
      <c r="F204" s="45"/>
      <c r="G204" s="65">
        <f>'Pay App 21'!G204+F204</f>
        <v>0</v>
      </c>
      <c r="H204" s="188">
        <f>'Pay App 21'!K204</f>
        <v>0</v>
      </c>
      <c r="I204" s="189"/>
      <c r="J204" s="55"/>
      <c r="K204" s="33">
        <f t="shared" si="4"/>
        <v>0</v>
      </c>
      <c r="L204" s="68">
        <f t="shared" si="7"/>
        <v>0</v>
      </c>
      <c r="M204" s="66">
        <f t="shared" si="5"/>
        <v>0</v>
      </c>
      <c r="N204" s="32">
        <f t="shared" si="6"/>
        <v>0</v>
      </c>
      <c r="O204" s="52">
        <f>'Pay App 21'!O204+'Pay App 21'!P204</f>
        <v>0</v>
      </c>
      <c r="P204" s="45"/>
      <c r="Q204" s="66">
        <f>'Pay App 21'!Q204+N204+P204</f>
        <v>0</v>
      </c>
    </row>
    <row r="205" spans="1:17" ht="21" customHeight="1" x14ac:dyDescent="0.2">
      <c r="A205" s="149" t="s">
        <v>363</v>
      </c>
      <c r="B205" s="149"/>
      <c r="C205" s="151" t="s">
        <v>364</v>
      </c>
      <c r="D205" s="152"/>
      <c r="E205" s="52">
        <f>'Pay App 21'!E205</f>
        <v>0</v>
      </c>
      <c r="F205" s="45"/>
      <c r="G205" s="65">
        <f>'Pay App 21'!G205+F205</f>
        <v>0</v>
      </c>
      <c r="H205" s="188">
        <f>'Pay App 21'!K205</f>
        <v>0</v>
      </c>
      <c r="I205" s="189"/>
      <c r="J205" s="55"/>
      <c r="K205" s="33">
        <f t="shared" si="4"/>
        <v>0</v>
      </c>
      <c r="L205" s="68">
        <f t="shared" si="7"/>
        <v>0</v>
      </c>
      <c r="M205" s="66">
        <f t="shared" si="5"/>
        <v>0</v>
      </c>
      <c r="N205" s="32">
        <f t="shared" si="6"/>
        <v>0</v>
      </c>
      <c r="O205" s="52">
        <f>'Pay App 21'!O205+'Pay App 21'!P205</f>
        <v>0</v>
      </c>
      <c r="P205" s="45"/>
      <c r="Q205" s="66">
        <f>'Pay App 21'!Q205+N205+P205</f>
        <v>0</v>
      </c>
    </row>
    <row r="206" spans="1:17" ht="21" customHeight="1" x14ac:dyDescent="0.2">
      <c r="A206" s="141" t="s">
        <v>365</v>
      </c>
      <c r="B206" s="141"/>
      <c r="C206" s="141" t="s">
        <v>366</v>
      </c>
      <c r="D206" s="142"/>
      <c r="E206" s="52">
        <f>'Pay App 21'!E206</f>
        <v>0</v>
      </c>
      <c r="F206" s="45"/>
      <c r="G206" s="65">
        <f>'Pay App 21'!G206+F206</f>
        <v>0</v>
      </c>
      <c r="H206" s="188">
        <f>'Pay App 21'!K206</f>
        <v>0</v>
      </c>
      <c r="I206" s="189"/>
      <c r="J206" s="55"/>
      <c r="K206" s="33">
        <f t="shared" si="4"/>
        <v>0</v>
      </c>
      <c r="L206" s="68">
        <f t="shared" si="7"/>
        <v>0</v>
      </c>
      <c r="M206" s="66">
        <f t="shared" si="5"/>
        <v>0</v>
      </c>
      <c r="N206" s="32">
        <f t="shared" si="6"/>
        <v>0</v>
      </c>
      <c r="O206" s="52">
        <f>'Pay App 21'!O206+'Pay App 21'!P206</f>
        <v>0</v>
      </c>
      <c r="P206" s="45"/>
      <c r="Q206" s="66">
        <f>'Pay App 21'!Q206+N206+P206</f>
        <v>0</v>
      </c>
    </row>
    <row r="207" spans="1:17" ht="21" customHeight="1" x14ac:dyDescent="0.2">
      <c r="A207" s="149" t="s">
        <v>367</v>
      </c>
      <c r="B207" s="149"/>
      <c r="C207" s="149" t="s">
        <v>368</v>
      </c>
      <c r="D207" s="150"/>
      <c r="E207" s="52">
        <f>'Pay App 21'!E207</f>
        <v>0</v>
      </c>
      <c r="F207" s="45"/>
      <c r="G207" s="65">
        <f>'Pay App 21'!G207+F207</f>
        <v>0</v>
      </c>
      <c r="H207" s="188">
        <f>'Pay App 21'!K207</f>
        <v>0</v>
      </c>
      <c r="I207" s="189"/>
      <c r="J207" s="55"/>
      <c r="K207" s="33">
        <f t="shared" si="4"/>
        <v>0</v>
      </c>
      <c r="L207" s="68">
        <f t="shared" si="7"/>
        <v>0</v>
      </c>
      <c r="M207" s="66">
        <f t="shared" si="5"/>
        <v>0</v>
      </c>
      <c r="N207" s="32">
        <f t="shared" si="6"/>
        <v>0</v>
      </c>
      <c r="O207" s="52">
        <f>'Pay App 21'!O207+'Pay App 21'!P207</f>
        <v>0</v>
      </c>
      <c r="P207" s="45"/>
      <c r="Q207" s="66">
        <f>'Pay App 21'!Q207+N207+P207</f>
        <v>0</v>
      </c>
    </row>
    <row r="208" spans="1:17" ht="21" customHeight="1" x14ac:dyDescent="0.2">
      <c r="A208" s="141" t="s">
        <v>369</v>
      </c>
      <c r="B208" s="141"/>
      <c r="C208" s="141" t="s">
        <v>370</v>
      </c>
      <c r="D208" s="142"/>
      <c r="E208" s="52">
        <f>'Pay App 21'!E208</f>
        <v>0</v>
      </c>
      <c r="F208" s="45"/>
      <c r="G208" s="65">
        <f>'Pay App 21'!G208+F208</f>
        <v>0</v>
      </c>
      <c r="H208" s="188">
        <f>'Pay App 21'!K208</f>
        <v>0</v>
      </c>
      <c r="I208" s="189"/>
      <c r="J208" s="55"/>
      <c r="K208" s="33">
        <f t="shared" si="4"/>
        <v>0</v>
      </c>
      <c r="L208" s="68">
        <f t="shared" si="7"/>
        <v>0</v>
      </c>
      <c r="M208" s="66">
        <f t="shared" si="5"/>
        <v>0</v>
      </c>
      <c r="N208" s="32">
        <f t="shared" si="6"/>
        <v>0</v>
      </c>
      <c r="O208" s="52">
        <f>'Pay App 21'!O208+'Pay App 21'!P208</f>
        <v>0</v>
      </c>
      <c r="P208" s="45"/>
      <c r="Q208" s="66">
        <f>'Pay App 21'!Q208+N208+P208</f>
        <v>0</v>
      </c>
    </row>
    <row r="209" spans="1:17" ht="21" customHeight="1" x14ac:dyDescent="0.2">
      <c r="A209" s="149" t="s">
        <v>371</v>
      </c>
      <c r="B209" s="149"/>
      <c r="C209" s="149" t="s">
        <v>372</v>
      </c>
      <c r="D209" s="150"/>
      <c r="E209" s="52">
        <f>'Pay App 21'!E209</f>
        <v>0</v>
      </c>
      <c r="F209" s="45"/>
      <c r="G209" s="65">
        <f>'Pay App 21'!G209+F209</f>
        <v>0</v>
      </c>
      <c r="H209" s="188">
        <f>'Pay App 21'!K209</f>
        <v>0</v>
      </c>
      <c r="I209" s="189"/>
      <c r="J209" s="55"/>
      <c r="K209" s="33">
        <f t="shared" si="4"/>
        <v>0</v>
      </c>
      <c r="L209" s="68">
        <f t="shared" si="7"/>
        <v>0</v>
      </c>
      <c r="M209" s="66">
        <f t="shared" si="5"/>
        <v>0</v>
      </c>
      <c r="N209" s="32">
        <f t="shared" si="6"/>
        <v>0</v>
      </c>
      <c r="O209" s="52">
        <f>'Pay App 21'!O209+'Pay App 21'!P209</f>
        <v>0</v>
      </c>
      <c r="P209" s="45"/>
      <c r="Q209" s="66">
        <f>'Pay App 21'!Q209+N209+P209</f>
        <v>0</v>
      </c>
    </row>
    <row r="210" spans="1:17" ht="21" customHeight="1" x14ac:dyDescent="0.2">
      <c r="A210" s="149" t="s">
        <v>373</v>
      </c>
      <c r="B210" s="149"/>
      <c r="C210" s="151" t="s">
        <v>374</v>
      </c>
      <c r="D210" s="152"/>
      <c r="E210" s="52">
        <f>'Pay App 21'!E210</f>
        <v>0</v>
      </c>
      <c r="F210" s="45"/>
      <c r="G210" s="65">
        <f>'Pay App 21'!G210+F210</f>
        <v>0</v>
      </c>
      <c r="H210" s="188">
        <f>'Pay App 21'!K210</f>
        <v>0</v>
      </c>
      <c r="I210" s="189"/>
      <c r="J210" s="55"/>
      <c r="K210" s="33">
        <f t="shared" si="4"/>
        <v>0</v>
      </c>
      <c r="L210" s="68">
        <f t="shared" si="7"/>
        <v>0</v>
      </c>
      <c r="M210" s="66">
        <f t="shared" si="5"/>
        <v>0</v>
      </c>
      <c r="N210" s="32">
        <f t="shared" si="6"/>
        <v>0</v>
      </c>
      <c r="O210" s="52">
        <f>'Pay App 21'!O210+'Pay App 21'!P210</f>
        <v>0</v>
      </c>
      <c r="P210" s="45"/>
      <c r="Q210" s="66">
        <f>'Pay App 21'!Q210+N210+P210</f>
        <v>0</v>
      </c>
    </row>
    <row r="211" spans="1:17" ht="21" customHeight="1" x14ac:dyDescent="0.2">
      <c r="A211" s="149" t="s">
        <v>375</v>
      </c>
      <c r="B211" s="149"/>
      <c r="C211" s="149" t="s">
        <v>376</v>
      </c>
      <c r="D211" s="150"/>
      <c r="E211" s="52">
        <f>'Pay App 21'!E211</f>
        <v>0</v>
      </c>
      <c r="F211" s="45"/>
      <c r="G211" s="65">
        <f>'Pay App 21'!G211+F211</f>
        <v>0</v>
      </c>
      <c r="H211" s="188">
        <f>'Pay App 21'!K211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21'!O211+'Pay App 21'!P211</f>
        <v>0</v>
      </c>
      <c r="P211" s="45"/>
      <c r="Q211" s="66">
        <f>'Pay App 21'!Q211+N211+P211</f>
        <v>0</v>
      </c>
    </row>
    <row r="212" spans="1:17" ht="21" customHeight="1" x14ac:dyDescent="0.2">
      <c r="A212" s="149" t="s">
        <v>377</v>
      </c>
      <c r="B212" s="149"/>
      <c r="C212" s="151" t="s">
        <v>378</v>
      </c>
      <c r="D212" s="152"/>
      <c r="E212" s="52">
        <f>'Pay App 21'!E212</f>
        <v>0</v>
      </c>
      <c r="F212" s="45"/>
      <c r="G212" s="65">
        <f>'Pay App 21'!G212+F212</f>
        <v>0</v>
      </c>
      <c r="H212" s="188">
        <f>'Pay App 21'!K212</f>
        <v>0</v>
      </c>
      <c r="I212" s="189"/>
      <c r="J212" s="55"/>
      <c r="K212" s="33">
        <f t="shared" si="8"/>
        <v>0</v>
      </c>
      <c r="L212" s="68">
        <f t="shared" ref="L212:L241" si="11">IF(ISERROR(K212/G212),0,K212/G212)</f>
        <v>0</v>
      </c>
      <c r="M212" s="66">
        <f t="shared" si="9"/>
        <v>0</v>
      </c>
      <c r="N212" s="32">
        <f t="shared" si="10"/>
        <v>0</v>
      </c>
      <c r="O212" s="52">
        <f>'Pay App 21'!O212+'Pay App 21'!P212</f>
        <v>0</v>
      </c>
      <c r="P212" s="45"/>
      <c r="Q212" s="66">
        <f>'Pay App 21'!Q212+N212+P212</f>
        <v>0</v>
      </c>
    </row>
    <row r="213" spans="1:17" ht="21" customHeight="1" x14ac:dyDescent="0.2">
      <c r="A213" s="141" t="s">
        <v>379</v>
      </c>
      <c r="B213" s="141"/>
      <c r="C213" s="141" t="s">
        <v>380</v>
      </c>
      <c r="D213" s="142"/>
      <c r="E213" s="52">
        <f>'Pay App 21'!E213</f>
        <v>0</v>
      </c>
      <c r="F213" s="45"/>
      <c r="G213" s="65">
        <f>'Pay App 21'!G213+F213</f>
        <v>0</v>
      </c>
      <c r="H213" s="188">
        <f>'Pay App 21'!K213</f>
        <v>0</v>
      </c>
      <c r="I213" s="189"/>
      <c r="J213" s="55"/>
      <c r="K213" s="33">
        <f t="shared" si="8"/>
        <v>0</v>
      </c>
      <c r="L213" s="68">
        <f t="shared" si="11"/>
        <v>0</v>
      </c>
      <c r="M213" s="66">
        <f t="shared" si="9"/>
        <v>0</v>
      </c>
      <c r="N213" s="32">
        <f t="shared" si="10"/>
        <v>0</v>
      </c>
      <c r="O213" s="52">
        <f>'Pay App 21'!O213+'Pay App 21'!P213</f>
        <v>0</v>
      </c>
      <c r="P213" s="45"/>
      <c r="Q213" s="66">
        <f>'Pay App 21'!Q213+N213+P213</f>
        <v>0</v>
      </c>
    </row>
    <row r="214" spans="1:17" ht="21" customHeight="1" x14ac:dyDescent="0.2">
      <c r="A214" s="149" t="s">
        <v>381</v>
      </c>
      <c r="B214" s="149"/>
      <c r="C214" s="151" t="s">
        <v>382</v>
      </c>
      <c r="D214" s="152"/>
      <c r="E214" s="52">
        <f>'Pay App 21'!E214</f>
        <v>0</v>
      </c>
      <c r="F214" s="45"/>
      <c r="G214" s="65">
        <f>'Pay App 21'!G214+F214</f>
        <v>0</v>
      </c>
      <c r="H214" s="188">
        <f>'Pay App 21'!K214</f>
        <v>0</v>
      </c>
      <c r="I214" s="189"/>
      <c r="J214" s="55"/>
      <c r="K214" s="33">
        <f t="shared" si="8"/>
        <v>0</v>
      </c>
      <c r="L214" s="68">
        <f t="shared" si="11"/>
        <v>0</v>
      </c>
      <c r="M214" s="66">
        <f t="shared" si="9"/>
        <v>0</v>
      </c>
      <c r="N214" s="32">
        <f t="shared" si="10"/>
        <v>0</v>
      </c>
      <c r="O214" s="52">
        <f>'Pay App 21'!O214+'Pay App 21'!P214</f>
        <v>0</v>
      </c>
      <c r="P214" s="45"/>
      <c r="Q214" s="66">
        <f>'Pay App 21'!Q214+N214+P214</f>
        <v>0</v>
      </c>
    </row>
    <row r="215" spans="1:17" ht="21" customHeight="1" x14ac:dyDescent="0.2">
      <c r="A215" s="149" t="s">
        <v>383</v>
      </c>
      <c r="B215" s="149"/>
      <c r="C215" s="149" t="s">
        <v>384</v>
      </c>
      <c r="D215" s="150"/>
      <c r="E215" s="52">
        <f>'Pay App 21'!E215</f>
        <v>0</v>
      </c>
      <c r="F215" s="45"/>
      <c r="G215" s="65">
        <f>'Pay App 21'!G215+F215</f>
        <v>0</v>
      </c>
      <c r="H215" s="188">
        <f>'Pay App 21'!K215</f>
        <v>0</v>
      </c>
      <c r="I215" s="189"/>
      <c r="J215" s="55"/>
      <c r="K215" s="33">
        <f t="shared" si="8"/>
        <v>0</v>
      </c>
      <c r="L215" s="68">
        <f t="shared" si="11"/>
        <v>0</v>
      </c>
      <c r="M215" s="66">
        <f t="shared" si="9"/>
        <v>0</v>
      </c>
      <c r="N215" s="32">
        <f t="shared" si="10"/>
        <v>0</v>
      </c>
      <c r="O215" s="52">
        <f>'Pay App 21'!O215+'Pay App 21'!P215</f>
        <v>0</v>
      </c>
      <c r="P215" s="45"/>
      <c r="Q215" s="66">
        <f>'Pay App 21'!Q215+N215+P215</f>
        <v>0</v>
      </c>
    </row>
    <row r="216" spans="1:17" ht="21" customHeight="1" x14ac:dyDescent="0.2">
      <c r="A216" s="149" t="s">
        <v>385</v>
      </c>
      <c r="B216" s="149"/>
      <c r="C216" s="149" t="s">
        <v>386</v>
      </c>
      <c r="D216" s="150"/>
      <c r="E216" s="52">
        <f>'Pay App 21'!E216</f>
        <v>0</v>
      </c>
      <c r="F216" s="45"/>
      <c r="G216" s="65">
        <f>'Pay App 21'!G216+F216</f>
        <v>0</v>
      </c>
      <c r="H216" s="188">
        <f>'Pay App 21'!K216</f>
        <v>0</v>
      </c>
      <c r="I216" s="189"/>
      <c r="J216" s="55"/>
      <c r="K216" s="33">
        <f t="shared" si="8"/>
        <v>0</v>
      </c>
      <c r="L216" s="68">
        <f t="shared" si="11"/>
        <v>0</v>
      </c>
      <c r="M216" s="66">
        <f t="shared" si="9"/>
        <v>0</v>
      </c>
      <c r="N216" s="32">
        <f t="shared" si="10"/>
        <v>0</v>
      </c>
      <c r="O216" s="52">
        <f>'Pay App 21'!O216+'Pay App 21'!P216</f>
        <v>0</v>
      </c>
      <c r="P216" s="45"/>
      <c r="Q216" s="66">
        <f>'Pay App 21'!Q216+N216+P216</f>
        <v>0</v>
      </c>
    </row>
    <row r="217" spans="1:17" ht="21" customHeight="1" x14ac:dyDescent="0.2">
      <c r="A217" s="149" t="s">
        <v>387</v>
      </c>
      <c r="B217" s="149"/>
      <c r="C217" s="149" t="s">
        <v>388</v>
      </c>
      <c r="D217" s="150"/>
      <c r="E217" s="52">
        <f>'Pay App 21'!E217</f>
        <v>0</v>
      </c>
      <c r="F217" s="45"/>
      <c r="G217" s="65">
        <f>'Pay App 21'!G217+F217</f>
        <v>0</v>
      </c>
      <c r="H217" s="188">
        <f>'Pay App 21'!K217</f>
        <v>0</v>
      </c>
      <c r="I217" s="189"/>
      <c r="J217" s="55"/>
      <c r="K217" s="33">
        <f t="shared" si="8"/>
        <v>0</v>
      </c>
      <c r="L217" s="68">
        <f t="shared" si="11"/>
        <v>0</v>
      </c>
      <c r="M217" s="66">
        <f>G217-K217</f>
        <v>0</v>
      </c>
      <c r="N217" s="32">
        <f t="shared" si="10"/>
        <v>0</v>
      </c>
      <c r="O217" s="52">
        <f>'Pay App 21'!O217+'Pay App 21'!P217</f>
        <v>0</v>
      </c>
      <c r="P217" s="45"/>
      <c r="Q217" s="66">
        <f>'Pay App 21'!Q217+N217+P217</f>
        <v>0</v>
      </c>
    </row>
    <row r="218" spans="1:17" ht="21" customHeight="1" x14ac:dyDescent="0.2">
      <c r="A218" s="149" t="s">
        <v>389</v>
      </c>
      <c r="B218" s="149"/>
      <c r="C218" s="151" t="s">
        <v>390</v>
      </c>
      <c r="D218" s="152"/>
      <c r="E218" s="52">
        <f>'Pay App 21'!E218</f>
        <v>0</v>
      </c>
      <c r="F218" s="45"/>
      <c r="G218" s="65">
        <f>'Pay App 21'!G218+F218</f>
        <v>0</v>
      </c>
      <c r="H218" s="188">
        <f>'Pay App 21'!K218</f>
        <v>0</v>
      </c>
      <c r="I218" s="189"/>
      <c r="J218" s="55"/>
      <c r="K218" s="33">
        <f t="shared" si="8"/>
        <v>0</v>
      </c>
      <c r="L218" s="68">
        <f t="shared" si="11"/>
        <v>0</v>
      </c>
      <c r="M218" s="66">
        <f t="shared" si="9"/>
        <v>0</v>
      </c>
      <c r="N218" s="32">
        <f t="shared" si="10"/>
        <v>0</v>
      </c>
      <c r="O218" s="52">
        <f>'Pay App 21'!O218+'Pay App 21'!P218</f>
        <v>0</v>
      </c>
      <c r="P218" s="45"/>
      <c r="Q218" s="66">
        <f>'Pay App 21'!Q218+N218+P218</f>
        <v>0</v>
      </c>
    </row>
    <row r="219" spans="1:17" ht="21" customHeight="1" x14ac:dyDescent="0.2">
      <c r="A219" s="141" t="s">
        <v>391</v>
      </c>
      <c r="B219" s="141"/>
      <c r="C219" s="141" t="s">
        <v>392</v>
      </c>
      <c r="D219" s="142"/>
      <c r="E219" s="52">
        <f>'Pay App 21'!E219</f>
        <v>0</v>
      </c>
      <c r="F219" s="45"/>
      <c r="G219" s="65">
        <f>'Pay App 21'!G219+F219</f>
        <v>0</v>
      </c>
      <c r="H219" s="188">
        <f>'Pay App 21'!K219</f>
        <v>0</v>
      </c>
      <c r="I219" s="189"/>
      <c r="J219" s="55"/>
      <c r="K219" s="33">
        <f t="shared" si="8"/>
        <v>0</v>
      </c>
      <c r="L219" s="68">
        <f t="shared" si="11"/>
        <v>0</v>
      </c>
      <c r="M219" s="66">
        <f t="shared" si="9"/>
        <v>0</v>
      </c>
      <c r="N219" s="32">
        <f t="shared" si="10"/>
        <v>0</v>
      </c>
      <c r="O219" s="52">
        <f>'Pay App 21'!O219+'Pay App 21'!P219</f>
        <v>0</v>
      </c>
      <c r="P219" s="45"/>
      <c r="Q219" s="66">
        <f>'Pay App 21'!Q219+N219+P219</f>
        <v>0</v>
      </c>
    </row>
    <row r="220" spans="1:17" ht="21" customHeight="1" x14ac:dyDescent="0.2">
      <c r="A220" s="149" t="s">
        <v>393</v>
      </c>
      <c r="B220" s="149"/>
      <c r="C220" s="149" t="s">
        <v>394</v>
      </c>
      <c r="D220" s="150"/>
      <c r="E220" s="52">
        <f>'Pay App 21'!E220</f>
        <v>0</v>
      </c>
      <c r="F220" s="45"/>
      <c r="G220" s="65">
        <f>'Pay App 21'!G220+F220</f>
        <v>0</v>
      </c>
      <c r="H220" s="188">
        <f>'Pay App 21'!K220</f>
        <v>0</v>
      </c>
      <c r="I220" s="189"/>
      <c r="J220" s="55"/>
      <c r="K220" s="33">
        <f t="shared" si="8"/>
        <v>0</v>
      </c>
      <c r="L220" s="68">
        <f t="shared" si="11"/>
        <v>0</v>
      </c>
      <c r="M220" s="66">
        <f t="shared" si="9"/>
        <v>0</v>
      </c>
      <c r="N220" s="32">
        <f t="shared" si="10"/>
        <v>0</v>
      </c>
      <c r="O220" s="52">
        <f>'Pay App 21'!O220+'Pay App 21'!P220</f>
        <v>0</v>
      </c>
      <c r="P220" s="45"/>
      <c r="Q220" s="66">
        <f>'Pay App 21'!Q220+N220+P220</f>
        <v>0</v>
      </c>
    </row>
    <row r="221" spans="1:17" ht="21" customHeight="1" x14ac:dyDescent="0.2">
      <c r="A221" s="141" t="s">
        <v>395</v>
      </c>
      <c r="B221" s="141"/>
      <c r="C221" s="141" t="s">
        <v>396</v>
      </c>
      <c r="D221" s="142"/>
      <c r="E221" s="52">
        <f>'Pay App 21'!E221</f>
        <v>0</v>
      </c>
      <c r="F221" s="45"/>
      <c r="G221" s="65">
        <f>'Pay App 21'!G221+F221</f>
        <v>0</v>
      </c>
      <c r="H221" s="188">
        <f>'Pay App 21'!K221</f>
        <v>0</v>
      </c>
      <c r="I221" s="189"/>
      <c r="J221" s="55"/>
      <c r="K221" s="33">
        <f t="shared" si="8"/>
        <v>0</v>
      </c>
      <c r="L221" s="68">
        <f t="shared" si="11"/>
        <v>0</v>
      </c>
      <c r="M221" s="66">
        <f t="shared" si="9"/>
        <v>0</v>
      </c>
      <c r="N221" s="32">
        <f t="shared" si="10"/>
        <v>0</v>
      </c>
      <c r="O221" s="52">
        <f>'Pay App 21'!O221+'Pay App 21'!P221</f>
        <v>0</v>
      </c>
      <c r="P221" s="45"/>
      <c r="Q221" s="66">
        <f>'Pay App 21'!Q221+N221+P221</f>
        <v>0</v>
      </c>
    </row>
    <row r="222" spans="1:17" ht="21" customHeight="1" x14ac:dyDescent="0.2">
      <c r="A222" s="149" t="s">
        <v>397</v>
      </c>
      <c r="B222" s="149"/>
      <c r="C222" s="149" t="s">
        <v>398</v>
      </c>
      <c r="D222" s="150"/>
      <c r="E222" s="52">
        <f>'Pay App 21'!E222</f>
        <v>0</v>
      </c>
      <c r="F222" s="45"/>
      <c r="G222" s="65">
        <f>'Pay App 21'!G222+F222</f>
        <v>0</v>
      </c>
      <c r="H222" s="188">
        <f>'Pay App 21'!K222</f>
        <v>0</v>
      </c>
      <c r="I222" s="189"/>
      <c r="J222" s="55"/>
      <c r="K222" s="33">
        <f t="shared" si="8"/>
        <v>0</v>
      </c>
      <c r="L222" s="68">
        <f t="shared" si="11"/>
        <v>0</v>
      </c>
      <c r="M222" s="66">
        <f t="shared" si="9"/>
        <v>0</v>
      </c>
      <c r="N222" s="32">
        <f t="shared" si="10"/>
        <v>0</v>
      </c>
      <c r="O222" s="52">
        <f>'Pay App 21'!O222+'Pay App 21'!P222</f>
        <v>0</v>
      </c>
      <c r="P222" s="45"/>
      <c r="Q222" s="66">
        <f>'Pay App 21'!Q222+N222+P222</f>
        <v>0</v>
      </c>
    </row>
    <row r="223" spans="1:17" ht="21" customHeight="1" x14ac:dyDescent="0.2">
      <c r="A223" s="149" t="s">
        <v>399</v>
      </c>
      <c r="B223" s="149"/>
      <c r="C223" s="149" t="s">
        <v>400</v>
      </c>
      <c r="D223" s="150"/>
      <c r="E223" s="52">
        <f>'Pay App 21'!E223</f>
        <v>0</v>
      </c>
      <c r="F223" s="45"/>
      <c r="G223" s="65">
        <f>'Pay App 21'!G223+F223</f>
        <v>0</v>
      </c>
      <c r="H223" s="188">
        <f>'Pay App 21'!K223</f>
        <v>0</v>
      </c>
      <c r="I223" s="189"/>
      <c r="J223" s="55"/>
      <c r="K223" s="33">
        <f t="shared" si="8"/>
        <v>0</v>
      </c>
      <c r="L223" s="68">
        <f t="shared" si="11"/>
        <v>0</v>
      </c>
      <c r="M223" s="66">
        <f t="shared" si="9"/>
        <v>0</v>
      </c>
      <c r="N223" s="32">
        <f t="shared" si="10"/>
        <v>0</v>
      </c>
      <c r="O223" s="52">
        <f>'Pay App 21'!O223+'Pay App 21'!P223</f>
        <v>0</v>
      </c>
      <c r="P223" s="45"/>
      <c r="Q223" s="66">
        <f>'Pay App 21'!Q223+N223+P223</f>
        <v>0</v>
      </c>
    </row>
    <row r="224" spans="1:17" ht="21" customHeight="1" x14ac:dyDescent="0.2">
      <c r="A224" s="149" t="s">
        <v>401</v>
      </c>
      <c r="B224" s="149"/>
      <c r="C224" s="149" t="s">
        <v>402</v>
      </c>
      <c r="D224" s="150"/>
      <c r="E224" s="52">
        <f>'Pay App 21'!E224</f>
        <v>0</v>
      </c>
      <c r="F224" s="45"/>
      <c r="G224" s="65">
        <f>'Pay App 21'!G224+F224</f>
        <v>0</v>
      </c>
      <c r="H224" s="188">
        <f>'Pay App 21'!K224</f>
        <v>0</v>
      </c>
      <c r="I224" s="189"/>
      <c r="J224" s="55"/>
      <c r="K224" s="33">
        <f t="shared" si="8"/>
        <v>0</v>
      </c>
      <c r="L224" s="68">
        <f t="shared" si="11"/>
        <v>0</v>
      </c>
      <c r="M224" s="66">
        <f t="shared" si="9"/>
        <v>0</v>
      </c>
      <c r="N224" s="32">
        <f t="shared" si="10"/>
        <v>0</v>
      </c>
      <c r="O224" s="52">
        <f>'Pay App 21'!O224+'Pay App 21'!P224</f>
        <v>0</v>
      </c>
      <c r="P224" s="45"/>
      <c r="Q224" s="66">
        <f>'Pay App 21'!Q224+N224+P224</f>
        <v>0</v>
      </c>
    </row>
    <row r="225" spans="1:17" ht="21" customHeight="1" x14ac:dyDescent="0.2">
      <c r="A225" s="149" t="s">
        <v>403</v>
      </c>
      <c r="B225" s="149"/>
      <c r="C225" s="149" t="s">
        <v>404</v>
      </c>
      <c r="D225" s="150"/>
      <c r="E225" s="52">
        <f>'Pay App 21'!E225</f>
        <v>0</v>
      </c>
      <c r="F225" s="45"/>
      <c r="G225" s="65">
        <f>'Pay App 21'!G225+F225</f>
        <v>0</v>
      </c>
      <c r="H225" s="188">
        <f>'Pay App 21'!K225</f>
        <v>0</v>
      </c>
      <c r="I225" s="189"/>
      <c r="J225" s="55"/>
      <c r="K225" s="33">
        <f t="shared" si="8"/>
        <v>0</v>
      </c>
      <c r="L225" s="68">
        <f t="shared" si="11"/>
        <v>0</v>
      </c>
      <c r="M225" s="66">
        <f t="shared" si="9"/>
        <v>0</v>
      </c>
      <c r="N225" s="32">
        <f t="shared" si="10"/>
        <v>0</v>
      </c>
      <c r="O225" s="52">
        <f>'Pay App 21'!O225+'Pay App 21'!P225</f>
        <v>0</v>
      </c>
      <c r="P225" s="45"/>
      <c r="Q225" s="66">
        <f>'Pay App 21'!Q225+N225+P225</f>
        <v>0</v>
      </c>
    </row>
    <row r="226" spans="1:17" ht="21" customHeight="1" x14ac:dyDescent="0.2">
      <c r="A226" s="141" t="s">
        <v>405</v>
      </c>
      <c r="B226" s="141"/>
      <c r="C226" s="141" t="s">
        <v>406</v>
      </c>
      <c r="D226" s="142"/>
      <c r="E226" s="52">
        <f>'Pay App 21'!E226</f>
        <v>0</v>
      </c>
      <c r="F226" s="45"/>
      <c r="G226" s="65">
        <f>'Pay App 21'!G226+F226</f>
        <v>0</v>
      </c>
      <c r="H226" s="188">
        <f>'Pay App 21'!K226</f>
        <v>0</v>
      </c>
      <c r="I226" s="189"/>
      <c r="J226" s="55"/>
      <c r="K226" s="33">
        <f t="shared" si="8"/>
        <v>0</v>
      </c>
      <c r="L226" s="68">
        <f t="shared" si="11"/>
        <v>0</v>
      </c>
      <c r="M226" s="66">
        <f t="shared" si="9"/>
        <v>0</v>
      </c>
      <c r="N226" s="32">
        <f t="shared" si="10"/>
        <v>0</v>
      </c>
      <c r="O226" s="52">
        <f>'Pay App 21'!O226+'Pay App 21'!P226</f>
        <v>0</v>
      </c>
      <c r="P226" s="45"/>
      <c r="Q226" s="66">
        <f>'Pay App 21'!Q226+N226+P226</f>
        <v>0</v>
      </c>
    </row>
    <row r="227" spans="1:17" ht="21" customHeight="1" x14ac:dyDescent="0.2">
      <c r="A227" s="149" t="s">
        <v>407</v>
      </c>
      <c r="B227" s="149"/>
      <c r="C227" s="149" t="s">
        <v>408</v>
      </c>
      <c r="D227" s="150"/>
      <c r="E227" s="52">
        <f>'Pay App 21'!E227</f>
        <v>0</v>
      </c>
      <c r="F227" s="45"/>
      <c r="G227" s="65">
        <f>'Pay App 21'!G227+F227</f>
        <v>0</v>
      </c>
      <c r="H227" s="188">
        <f>'Pay App 21'!K227</f>
        <v>0</v>
      </c>
      <c r="I227" s="189"/>
      <c r="J227" s="55"/>
      <c r="K227" s="33">
        <f t="shared" si="8"/>
        <v>0</v>
      </c>
      <c r="L227" s="68">
        <f t="shared" si="11"/>
        <v>0</v>
      </c>
      <c r="M227" s="66">
        <f t="shared" si="9"/>
        <v>0</v>
      </c>
      <c r="N227" s="32">
        <f t="shared" si="10"/>
        <v>0</v>
      </c>
      <c r="O227" s="52">
        <f>'Pay App 21'!O227+'Pay App 21'!P227</f>
        <v>0</v>
      </c>
      <c r="P227" s="45"/>
      <c r="Q227" s="66">
        <f>'Pay App 21'!Q227+N227+P227</f>
        <v>0</v>
      </c>
    </row>
    <row r="228" spans="1:17" ht="21" customHeight="1" x14ac:dyDescent="0.2">
      <c r="A228" s="149" t="s">
        <v>409</v>
      </c>
      <c r="B228" s="149"/>
      <c r="C228" s="149" t="s">
        <v>410</v>
      </c>
      <c r="D228" s="150"/>
      <c r="E228" s="52">
        <f>'Pay App 21'!E228</f>
        <v>0</v>
      </c>
      <c r="F228" s="45"/>
      <c r="G228" s="65">
        <f>'Pay App 21'!G228+F228</f>
        <v>0</v>
      </c>
      <c r="H228" s="188">
        <f>'Pay App 21'!K228</f>
        <v>0</v>
      </c>
      <c r="I228" s="189"/>
      <c r="J228" s="55"/>
      <c r="K228" s="33">
        <f t="shared" si="8"/>
        <v>0</v>
      </c>
      <c r="L228" s="68">
        <f t="shared" si="11"/>
        <v>0</v>
      </c>
      <c r="M228" s="66">
        <f t="shared" si="9"/>
        <v>0</v>
      </c>
      <c r="N228" s="32">
        <f t="shared" si="10"/>
        <v>0</v>
      </c>
      <c r="O228" s="52">
        <f>'Pay App 21'!O228+'Pay App 21'!P228</f>
        <v>0</v>
      </c>
      <c r="P228" s="45"/>
      <c r="Q228" s="66">
        <f>'Pay App 21'!Q228+N228+P228</f>
        <v>0</v>
      </c>
    </row>
    <row r="229" spans="1:17" ht="21" customHeight="1" x14ac:dyDescent="0.2">
      <c r="A229" s="149" t="s">
        <v>411</v>
      </c>
      <c r="B229" s="149"/>
      <c r="C229" s="149" t="s">
        <v>412</v>
      </c>
      <c r="D229" s="150"/>
      <c r="E229" s="52">
        <f>'Pay App 21'!E229</f>
        <v>0</v>
      </c>
      <c r="F229" s="45"/>
      <c r="G229" s="65">
        <f>'Pay App 21'!G229+F229</f>
        <v>0</v>
      </c>
      <c r="H229" s="188">
        <f>'Pay App 21'!K229</f>
        <v>0</v>
      </c>
      <c r="I229" s="189"/>
      <c r="J229" s="55"/>
      <c r="K229" s="33">
        <f t="shared" si="8"/>
        <v>0</v>
      </c>
      <c r="L229" s="68">
        <f t="shared" si="11"/>
        <v>0</v>
      </c>
      <c r="M229" s="66">
        <f t="shared" si="9"/>
        <v>0</v>
      </c>
      <c r="N229" s="32">
        <f t="shared" si="10"/>
        <v>0</v>
      </c>
      <c r="O229" s="52">
        <f>'Pay App 21'!O229+'Pay App 21'!P229</f>
        <v>0</v>
      </c>
      <c r="P229" s="45"/>
      <c r="Q229" s="66">
        <f>'Pay App 21'!Q229+N229+P229</f>
        <v>0</v>
      </c>
    </row>
    <row r="230" spans="1:17" ht="21" customHeight="1" x14ac:dyDescent="0.2">
      <c r="A230" s="149" t="s">
        <v>413</v>
      </c>
      <c r="B230" s="149"/>
      <c r="C230" s="149" t="s">
        <v>414</v>
      </c>
      <c r="D230" s="150"/>
      <c r="E230" s="52">
        <f>'Pay App 21'!E230</f>
        <v>0</v>
      </c>
      <c r="F230" s="45"/>
      <c r="G230" s="65">
        <f>'Pay App 21'!G230+F230</f>
        <v>0</v>
      </c>
      <c r="H230" s="188">
        <f>'Pay App 21'!K230</f>
        <v>0</v>
      </c>
      <c r="I230" s="189"/>
      <c r="J230" s="55"/>
      <c r="K230" s="33">
        <f t="shared" si="8"/>
        <v>0</v>
      </c>
      <c r="L230" s="68">
        <f t="shared" si="11"/>
        <v>0</v>
      </c>
      <c r="M230" s="66">
        <f t="shared" si="9"/>
        <v>0</v>
      </c>
      <c r="N230" s="32">
        <f t="shared" si="10"/>
        <v>0</v>
      </c>
      <c r="O230" s="52">
        <f>'Pay App 21'!O230+'Pay App 21'!P230</f>
        <v>0</v>
      </c>
      <c r="P230" s="45"/>
      <c r="Q230" s="66">
        <f>'Pay App 21'!Q230+N230+P230</f>
        <v>0</v>
      </c>
    </row>
    <row r="231" spans="1:17" ht="21" customHeight="1" x14ac:dyDescent="0.2">
      <c r="A231" s="149" t="s">
        <v>415</v>
      </c>
      <c r="B231" s="149"/>
      <c r="C231" s="149" t="s">
        <v>416</v>
      </c>
      <c r="D231" s="150"/>
      <c r="E231" s="52">
        <f>'Pay App 21'!E231</f>
        <v>0</v>
      </c>
      <c r="F231" s="45"/>
      <c r="G231" s="65">
        <f>'Pay App 21'!G231+F231</f>
        <v>0</v>
      </c>
      <c r="H231" s="188">
        <f>'Pay App 21'!K231</f>
        <v>0</v>
      </c>
      <c r="I231" s="189"/>
      <c r="J231" s="55"/>
      <c r="K231" s="33">
        <f t="shared" si="8"/>
        <v>0</v>
      </c>
      <c r="L231" s="68">
        <f t="shared" si="11"/>
        <v>0</v>
      </c>
      <c r="M231" s="66">
        <f t="shared" si="9"/>
        <v>0</v>
      </c>
      <c r="N231" s="32">
        <f t="shared" si="10"/>
        <v>0</v>
      </c>
      <c r="O231" s="52">
        <f>'Pay App 21'!O231+'Pay App 21'!P231</f>
        <v>0</v>
      </c>
      <c r="P231" s="45"/>
      <c r="Q231" s="66">
        <f>'Pay App 21'!Q231+N231+P231</f>
        <v>0</v>
      </c>
    </row>
    <row r="232" spans="1:17" ht="21" customHeight="1" x14ac:dyDescent="0.2">
      <c r="A232" s="141" t="s">
        <v>417</v>
      </c>
      <c r="B232" s="141"/>
      <c r="C232" s="141" t="s">
        <v>418</v>
      </c>
      <c r="D232" s="142"/>
      <c r="E232" s="52">
        <f>'Pay App 21'!E232</f>
        <v>0</v>
      </c>
      <c r="F232" s="45"/>
      <c r="G232" s="65">
        <f>'Pay App 21'!G232+F232</f>
        <v>0</v>
      </c>
      <c r="H232" s="188">
        <f>'Pay App 21'!K232</f>
        <v>0</v>
      </c>
      <c r="I232" s="189"/>
      <c r="J232" s="55"/>
      <c r="K232" s="33">
        <f t="shared" si="8"/>
        <v>0</v>
      </c>
      <c r="L232" s="68">
        <f t="shared" si="11"/>
        <v>0</v>
      </c>
      <c r="M232" s="66">
        <f t="shared" si="9"/>
        <v>0</v>
      </c>
      <c r="N232" s="32">
        <f t="shared" si="10"/>
        <v>0</v>
      </c>
      <c r="O232" s="52">
        <f>'Pay App 21'!O232+'Pay App 21'!P232</f>
        <v>0</v>
      </c>
      <c r="P232" s="45"/>
      <c r="Q232" s="66">
        <f>'Pay App 21'!Q232+N232+P232</f>
        <v>0</v>
      </c>
    </row>
    <row r="233" spans="1:17" ht="21" customHeight="1" x14ac:dyDescent="0.2">
      <c r="A233" s="149" t="s">
        <v>419</v>
      </c>
      <c r="B233" s="149"/>
      <c r="C233" s="149" t="s">
        <v>420</v>
      </c>
      <c r="D233" s="150"/>
      <c r="E233" s="52">
        <f>'Pay App 21'!E233</f>
        <v>0</v>
      </c>
      <c r="F233" s="45"/>
      <c r="G233" s="65">
        <f>'Pay App 21'!G233+F233</f>
        <v>0</v>
      </c>
      <c r="H233" s="188">
        <f>'Pay App 21'!K233</f>
        <v>0</v>
      </c>
      <c r="I233" s="189"/>
      <c r="J233" s="55"/>
      <c r="K233" s="33">
        <f t="shared" si="8"/>
        <v>0</v>
      </c>
      <c r="L233" s="68">
        <f t="shared" si="11"/>
        <v>0</v>
      </c>
      <c r="M233" s="66">
        <f t="shared" si="9"/>
        <v>0</v>
      </c>
      <c r="N233" s="32">
        <f t="shared" si="10"/>
        <v>0</v>
      </c>
      <c r="O233" s="52">
        <f>'Pay App 21'!O233+'Pay App 21'!P233</f>
        <v>0</v>
      </c>
      <c r="P233" s="45"/>
      <c r="Q233" s="66">
        <f>'Pay App 21'!Q233+N233+P233</f>
        <v>0</v>
      </c>
    </row>
    <row r="234" spans="1:17" ht="21" customHeight="1" x14ac:dyDescent="0.2">
      <c r="A234" s="149" t="s">
        <v>421</v>
      </c>
      <c r="B234" s="149"/>
      <c r="C234" s="149" t="s">
        <v>422</v>
      </c>
      <c r="D234" s="150"/>
      <c r="E234" s="52">
        <f>'Pay App 21'!E234</f>
        <v>0</v>
      </c>
      <c r="F234" s="45"/>
      <c r="G234" s="65">
        <f>'Pay App 21'!G234+F234</f>
        <v>0</v>
      </c>
      <c r="H234" s="188">
        <f>'Pay App 21'!K234</f>
        <v>0</v>
      </c>
      <c r="I234" s="189"/>
      <c r="J234" s="55"/>
      <c r="K234" s="33">
        <f t="shared" si="8"/>
        <v>0</v>
      </c>
      <c r="L234" s="68">
        <f t="shared" si="11"/>
        <v>0</v>
      </c>
      <c r="M234" s="66">
        <f t="shared" si="9"/>
        <v>0</v>
      </c>
      <c r="N234" s="32">
        <f t="shared" si="10"/>
        <v>0</v>
      </c>
      <c r="O234" s="52">
        <f>'Pay App 21'!O234+'Pay App 21'!P234</f>
        <v>0</v>
      </c>
      <c r="P234" s="45"/>
      <c r="Q234" s="66">
        <f>'Pay App 21'!Q234+N234+P234</f>
        <v>0</v>
      </c>
    </row>
    <row r="235" spans="1:17" ht="21" customHeight="1" x14ac:dyDescent="0.2">
      <c r="A235" s="149" t="s">
        <v>423</v>
      </c>
      <c r="B235" s="149"/>
      <c r="C235" s="149" t="s">
        <v>424</v>
      </c>
      <c r="D235" s="150"/>
      <c r="E235" s="52">
        <f>'Pay App 21'!E235</f>
        <v>0</v>
      </c>
      <c r="F235" s="45"/>
      <c r="G235" s="65">
        <f>'Pay App 21'!G235+F235</f>
        <v>0</v>
      </c>
      <c r="H235" s="188">
        <f>'Pay App 21'!K235</f>
        <v>0</v>
      </c>
      <c r="I235" s="189"/>
      <c r="J235" s="55"/>
      <c r="K235" s="33">
        <f t="shared" si="8"/>
        <v>0</v>
      </c>
      <c r="L235" s="68">
        <f t="shared" si="11"/>
        <v>0</v>
      </c>
      <c r="M235" s="66">
        <f t="shared" si="9"/>
        <v>0</v>
      </c>
      <c r="N235" s="32">
        <f t="shared" si="10"/>
        <v>0</v>
      </c>
      <c r="O235" s="52">
        <f>'Pay App 21'!O235+'Pay App 21'!P235</f>
        <v>0</v>
      </c>
      <c r="P235" s="45"/>
      <c r="Q235" s="66">
        <f>'Pay App 21'!Q235+N235+P235</f>
        <v>0</v>
      </c>
    </row>
    <row r="236" spans="1:17" ht="21" customHeight="1" x14ac:dyDescent="0.2">
      <c r="A236" s="149" t="s">
        <v>425</v>
      </c>
      <c r="B236" s="149"/>
      <c r="C236" s="149" t="s">
        <v>426</v>
      </c>
      <c r="D236" s="150"/>
      <c r="E236" s="52">
        <f>'Pay App 21'!E236</f>
        <v>0</v>
      </c>
      <c r="F236" s="45"/>
      <c r="G236" s="65">
        <f>'Pay App 21'!G236+F236</f>
        <v>0</v>
      </c>
      <c r="H236" s="188">
        <f>'Pay App 21'!K236</f>
        <v>0</v>
      </c>
      <c r="I236" s="189"/>
      <c r="J236" s="55"/>
      <c r="K236" s="33">
        <f t="shared" si="8"/>
        <v>0</v>
      </c>
      <c r="L236" s="68">
        <f t="shared" si="11"/>
        <v>0</v>
      </c>
      <c r="M236" s="66">
        <f t="shared" si="9"/>
        <v>0</v>
      </c>
      <c r="N236" s="32">
        <f t="shared" si="10"/>
        <v>0</v>
      </c>
      <c r="O236" s="52">
        <f>'Pay App 21'!O236+'Pay App 21'!P236</f>
        <v>0</v>
      </c>
      <c r="P236" s="45"/>
      <c r="Q236" s="66">
        <f>'Pay App 21'!Q236+N236+P236</f>
        <v>0</v>
      </c>
    </row>
    <row r="237" spans="1:17" ht="21" customHeight="1" x14ac:dyDescent="0.2">
      <c r="A237" s="149" t="s">
        <v>427</v>
      </c>
      <c r="B237" s="149"/>
      <c r="C237" s="149" t="s">
        <v>428</v>
      </c>
      <c r="D237" s="150"/>
      <c r="E237" s="52">
        <f>'Pay App 21'!E237</f>
        <v>0</v>
      </c>
      <c r="F237" s="45"/>
      <c r="G237" s="65">
        <f>'Pay App 21'!G237+F237</f>
        <v>0</v>
      </c>
      <c r="H237" s="188">
        <f>'Pay App 21'!K237</f>
        <v>0</v>
      </c>
      <c r="I237" s="189"/>
      <c r="J237" s="55"/>
      <c r="K237" s="33">
        <f t="shared" si="8"/>
        <v>0</v>
      </c>
      <c r="L237" s="68">
        <f t="shared" si="11"/>
        <v>0</v>
      </c>
      <c r="M237" s="66">
        <f t="shared" si="9"/>
        <v>0</v>
      </c>
      <c r="N237" s="32">
        <f t="shared" si="10"/>
        <v>0</v>
      </c>
      <c r="O237" s="52">
        <f>'Pay App 21'!O237+'Pay App 21'!P237</f>
        <v>0</v>
      </c>
      <c r="P237" s="45"/>
      <c r="Q237" s="66">
        <f>'Pay App 21'!Q237+N237+P237</f>
        <v>0</v>
      </c>
    </row>
    <row r="238" spans="1:17" ht="21" customHeight="1" x14ac:dyDescent="0.2">
      <c r="A238" s="149" t="s">
        <v>429</v>
      </c>
      <c r="B238" s="149"/>
      <c r="C238" s="149" t="s">
        <v>430</v>
      </c>
      <c r="D238" s="150"/>
      <c r="E238" s="52">
        <f>'Pay App 21'!E238</f>
        <v>0</v>
      </c>
      <c r="F238" s="45"/>
      <c r="G238" s="65">
        <f>'Pay App 21'!G238+F238</f>
        <v>0</v>
      </c>
      <c r="H238" s="188">
        <f>'Pay App 21'!K238</f>
        <v>0</v>
      </c>
      <c r="I238" s="189"/>
      <c r="J238" s="55"/>
      <c r="K238" s="33">
        <f t="shared" si="8"/>
        <v>0</v>
      </c>
      <c r="L238" s="68">
        <f t="shared" si="11"/>
        <v>0</v>
      </c>
      <c r="M238" s="66">
        <f t="shared" si="9"/>
        <v>0</v>
      </c>
      <c r="N238" s="32">
        <f t="shared" si="10"/>
        <v>0</v>
      </c>
      <c r="O238" s="52">
        <f>'Pay App 21'!O238+'Pay App 21'!P238</f>
        <v>0</v>
      </c>
      <c r="P238" s="45"/>
      <c r="Q238" s="66">
        <f>'Pay App 21'!Q238+N238+P238</f>
        <v>0</v>
      </c>
    </row>
    <row r="239" spans="1:17" ht="21" customHeight="1" x14ac:dyDescent="0.2">
      <c r="A239" s="149" t="s">
        <v>431</v>
      </c>
      <c r="B239" s="149"/>
      <c r="C239" s="149" t="s">
        <v>432</v>
      </c>
      <c r="D239" s="150"/>
      <c r="E239" s="52">
        <f>'Pay App 21'!E239</f>
        <v>0</v>
      </c>
      <c r="F239" s="45"/>
      <c r="G239" s="65">
        <f>'Pay App 21'!G239+F239</f>
        <v>0</v>
      </c>
      <c r="H239" s="188">
        <f>'Pay App 21'!K239</f>
        <v>0</v>
      </c>
      <c r="I239" s="189"/>
      <c r="J239" s="55"/>
      <c r="K239" s="33">
        <f t="shared" si="8"/>
        <v>0</v>
      </c>
      <c r="L239" s="68">
        <f t="shared" si="11"/>
        <v>0</v>
      </c>
      <c r="M239" s="66">
        <f t="shared" si="9"/>
        <v>0</v>
      </c>
      <c r="N239" s="32">
        <f t="shared" si="10"/>
        <v>0</v>
      </c>
      <c r="O239" s="52">
        <f>'Pay App 21'!O239+'Pay App 21'!P239</f>
        <v>0</v>
      </c>
      <c r="P239" s="45"/>
      <c r="Q239" s="66">
        <f>'Pay App 21'!Q239+N239+P239</f>
        <v>0</v>
      </c>
    </row>
    <row r="240" spans="1:17" ht="21" customHeight="1" x14ac:dyDescent="0.2">
      <c r="A240" s="141" t="s">
        <v>433</v>
      </c>
      <c r="B240" s="141"/>
      <c r="C240" s="141" t="s">
        <v>434</v>
      </c>
      <c r="D240" s="142"/>
      <c r="E240" s="52">
        <f>'Pay App 21'!E240</f>
        <v>0</v>
      </c>
      <c r="F240" s="45"/>
      <c r="G240" s="66">
        <f>'Pay App 21'!G240+F240</f>
        <v>0</v>
      </c>
      <c r="H240" s="188">
        <f>'Pay App 21'!K240</f>
        <v>0</v>
      </c>
      <c r="I240" s="189"/>
      <c r="J240" s="55"/>
      <c r="K240" s="33">
        <f>H240+J240</f>
        <v>0</v>
      </c>
      <c r="L240" s="69">
        <f t="shared" si="11"/>
        <v>0</v>
      </c>
      <c r="M240" s="66">
        <f>G240-K240</f>
        <v>0</v>
      </c>
      <c r="N240" s="32">
        <f t="shared" si="10"/>
        <v>0</v>
      </c>
      <c r="O240" s="52">
        <f>'Pay App 21'!O240+'Pay App 21'!P240</f>
        <v>0</v>
      </c>
      <c r="P240" s="45"/>
      <c r="Q240" s="66">
        <f>'Pay App 21'!Q240+N240+P240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C7JU9jgYPy5p9+LHV7C1o5af43F3IH2Ukd/Ffdo2kvjfmLfBje4eQ7uuYtDEEg8Zfs/ZRJ4/mxAxq53bBmj7Ww==" saltValue="WtKerYva8p0P1jKfAZFUMQ=="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1700-000000000000}">
      <formula1>0</formula1>
    </dataValidation>
    <dataValidation allowBlank="1" showInputMessage="1" sqref="P81:P240" xr:uid="{00000000-0002-0000-17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2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23</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22'!F36+F241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22'!F51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22'!F55+'Pay App 22'!F57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22'!B62+N241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23.1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23</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22'!E81</f>
        <v>0</v>
      </c>
      <c r="F81" s="44"/>
      <c r="G81" s="64">
        <f>'Pay App 22'!G81+F81</f>
        <v>0</v>
      </c>
      <c r="H81" s="190">
        <f>'Pay App 22'!K81</f>
        <v>0</v>
      </c>
      <c r="I81" s="191"/>
      <c r="J81" s="54"/>
      <c r="K81" s="31">
        <f>H81+J81</f>
        <v>0</v>
      </c>
      <c r="L81" s="67">
        <f>IF(ISERROR(K81/G81),0,K81/G81)</f>
        <v>0</v>
      </c>
      <c r="M81" s="64">
        <f>G81-K81</f>
        <v>0</v>
      </c>
      <c r="N81" s="30">
        <f>IF(MOD(ROUND(ABS(J81*0.05)*10000,0),10)=5,ROUNDDOWN((J81*0.05),2),ROUND((J81*0.05),2))</f>
        <v>0</v>
      </c>
      <c r="O81" s="51">
        <f>'Pay App 22'!O81+'Pay App 22'!P81</f>
        <v>0</v>
      </c>
      <c r="P81" s="44"/>
      <c r="Q81" s="64">
        <f>'Pay App 22'!Q81+N81+P81</f>
        <v>0</v>
      </c>
    </row>
    <row r="82" spans="1:17" ht="21" customHeight="1" x14ac:dyDescent="0.2">
      <c r="A82" s="151" t="s">
        <v>118</v>
      </c>
      <c r="B82" s="151"/>
      <c r="C82" s="151" t="s">
        <v>119</v>
      </c>
      <c r="D82" s="152"/>
      <c r="E82" s="52">
        <f>'Pay App 22'!E82</f>
        <v>0</v>
      </c>
      <c r="F82" s="45"/>
      <c r="G82" s="65">
        <f>'Pay App 22'!G82+F82</f>
        <v>0</v>
      </c>
      <c r="H82" s="188">
        <f>'Pay App 22'!K82</f>
        <v>0</v>
      </c>
      <c r="I82" s="189"/>
      <c r="J82" s="55"/>
      <c r="K82" s="33">
        <f>H82+J82</f>
        <v>0</v>
      </c>
      <c r="L82" s="68">
        <f t="shared" ref="L82:L147" si="0">IF(ISERROR(K82/G82),0,K82/G82)</f>
        <v>0</v>
      </c>
      <c r="M82" s="66">
        <f>G82-K82</f>
        <v>0</v>
      </c>
      <c r="N82" s="32">
        <f>IF(MOD(ROUND(ABS(J82*0.05)*10000,0),10)=5,ROUNDDOWN((J82*0.05),2),ROUND((J82*0.05),2))</f>
        <v>0</v>
      </c>
      <c r="O82" s="52">
        <f>'Pay App 22'!O82+'Pay App 22'!P82</f>
        <v>0</v>
      </c>
      <c r="P82" s="45"/>
      <c r="Q82" s="66">
        <f>'Pay App 22'!Q82+N82+P82</f>
        <v>0</v>
      </c>
    </row>
    <row r="83" spans="1:17" ht="21" customHeight="1" x14ac:dyDescent="0.2">
      <c r="A83" s="151" t="s">
        <v>120</v>
      </c>
      <c r="B83" s="151"/>
      <c r="C83" s="83" t="s">
        <v>121</v>
      </c>
      <c r="D83" s="35"/>
      <c r="E83" s="52">
        <f>'Pay App 22'!E83</f>
        <v>0</v>
      </c>
      <c r="F83" s="45"/>
      <c r="G83" s="65">
        <f>'Pay App 22'!G83+F83</f>
        <v>0</v>
      </c>
      <c r="H83" s="188">
        <f>'Pay App 22'!K83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22'!O83+'Pay App 22'!P83</f>
        <v>0</v>
      </c>
      <c r="P83" s="45"/>
      <c r="Q83" s="66">
        <f>'Pay App 22'!Q83+N83+P83</f>
        <v>0</v>
      </c>
    </row>
    <row r="84" spans="1:17" ht="21" customHeight="1" x14ac:dyDescent="0.2">
      <c r="A84" s="151" t="s">
        <v>122</v>
      </c>
      <c r="B84" s="151"/>
      <c r="C84" s="151" t="s">
        <v>123</v>
      </c>
      <c r="D84" s="152"/>
      <c r="E84" s="52">
        <f>'Pay App 22'!E84</f>
        <v>0</v>
      </c>
      <c r="F84" s="45"/>
      <c r="G84" s="65">
        <f>'Pay App 22'!G84+F84</f>
        <v>0</v>
      </c>
      <c r="H84" s="188">
        <f>'Pay App 22'!K84</f>
        <v>0</v>
      </c>
      <c r="I84" s="189"/>
      <c r="J84" s="55"/>
      <c r="K84" s="33">
        <f t="shared" si="1"/>
        <v>0</v>
      </c>
      <c r="L84" s="68">
        <f t="shared" si="0"/>
        <v>0</v>
      </c>
      <c r="M84" s="66">
        <f t="shared" si="2"/>
        <v>0</v>
      </c>
      <c r="N84" s="32">
        <f t="shared" si="3"/>
        <v>0</v>
      </c>
      <c r="O84" s="52">
        <f>'Pay App 22'!O84+'Pay App 22'!P84</f>
        <v>0</v>
      </c>
      <c r="P84" s="45"/>
      <c r="Q84" s="66">
        <f>'Pay App 22'!Q84+N84+P84</f>
        <v>0</v>
      </c>
    </row>
    <row r="85" spans="1:17" ht="21" customHeight="1" x14ac:dyDescent="0.2">
      <c r="A85" s="151" t="s">
        <v>124</v>
      </c>
      <c r="B85" s="151"/>
      <c r="C85" s="151" t="s">
        <v>125</v>
      </c>
      <c r="D85" s="152"/>
      <c r="E85" s="52">
        <f>'Pay App 22'!E85</f>
        <v>0</v>
      </c>
      <c r="F85" s="45"/>
      <c r="G85" s="65">
        <f>'Pay App 22'!G85+F85</f>
        <v>0</v>
      </c>
      <c r="H85" s="188">
        <f>'Pay App 22'!K85</f>
        <v>0</v>
      </c>
      <c r="I85" s="189"/>
      <c r="J85" s="55"/>
      <c r="K85" s="33">
        <f t="shared" si="1"/>
        <v>0</v>
      </c>
      <c r="L85" s="68">
        <f t="shared" si="0"/>
        <v>0</v>
      </c>
      <c r="M85" s="66">
        <f t="shared" si="2"/>
        <v>0</v>
      </c>
      <c r="N85" s="32">
        <f t="shared" si="3"/>
        <v>0</v>
      </c>
      <c r="O85" s="52">
        <f>'Pay App 22'!O85+'Pay App 22'!P85</f>
        <v>0</v>
      </c>
      <c r="P85" s="45"/>
      <c r="Q85" s="66">
        <f>'Pay App 22'!Q85+N85+P85</f>
        <v>0</v>
      </c>
    </row>
    <row r="86" spans="1:17" ht="21" customHeight="1" x14ac:dyDescent="0.2">
      <c r="A86" s="151" t="s">
        <v>126</v>
      </c>
      <c r="B86" s="151"/>
      <c r="C86" s="151" t="s">
        <v>127</v>
      </c>
      <c r="D86" s="152"/>
      <c r="E86" s="52">
        <f>'Pay App 22'!E86</f>
        <v>0</v>
      </c>
      <c r="F86" s="45"/>
      <c r="G86" s="65">
        <f>'Pay App 22'!G86+F86</f>
        <v>0</v>
      </c>
      <c r="H86" s="188">
        <f>'Pay App 22'!K86</f>
        <v>0</v>
      </c>
      <c r="I86" s="189"/>
      <c r="J86" s="55"/>
      <c r="K86" s="33">
        <f t="shared" si="1"/>
        <v>0</v>
      </c>
      <c r="L86" s="68">
        <f t="shared" si="0"/>
        <v>0</v>
      </c>
      <c r="M86" s="66">
        <f t="shared" si="2"/>
        <v>0</v>
      </c>
      <c r="N86" s="32">
        <f t="shared" si="3"/>
        <v>0</v>
      </c>
      <c r="O86" s="52">
        <f>'Pay App 22'!O86+'Pay App 22'!P86</f>
        <v>0</v>
      </c>
      <c r="P86" s="45"/>
      <c r="Q86" s="66">
        <f>'Pay App 22'!Q86+N86+P86</f>
        <v>0</v>
      </c>
    </row>
    <row r="87" spans="1:17" ht="21" customHeight="1" x14ac:dyDescent="0.2">
      <c r="A87" s="151" t="s">
        <v>128</v>
      </c>
      <c r="B87" s="151"/>
      <c r="C87" s="151" t="s">
        <v>129</v>
      </c>
      <c r="D87" s="152"/>
      <c r="E87" s="52">
        <f>'Pay App 22'!E87</f>
        <v>0</v>
      </c>
      <c r="F87" s="45"/>
      <c r="G87" s="65">
        <f>'Pay App 22'!G87+F87</f>
        <v>0</v>
      </c>
      <c r="H87" s="188">
        <f>'Pay App 22'!K87</f>
        <v>0</v>
      </c>
      <c r="I87" s="189"/>
      <c r="J87" s="55"/>
      <c r="K87" s="33">
        <f t="shared" si="1"/>
        <v>0</v>
      </c>
      <c r="L87" s="68">
        <f>IF(ISERROR(K87/G87),0,K87/G87)</f>
        <v>0</v>
      </c>
      <c r="M87" s="66">
        <f t="shared" si="2"/>
        <v>0</v>
      </c>
      <c r="N87" s="32">
        <f t="shared" si="3"/>
        <v>0</v>
      </c>
      <c r="O87" s="52">
        <f>'Pay App 22'!O87+'Pay App 22'!P87</f>
        <v>0</v>
      </c>
      <c r="P87" s="45"/>
      <c r="Q87" s="66">
        <f>'Pay App 22'!Q87+N87+P87</f>
        <v>0</v>
      </c>
    </row>
    <row r="88" spans="1:17" ht="21" customHeight="1" x14ac:dyDescent="0.2">
      <c r="A88" s="151" t="s">
        <v>130</v>
      </c>
      <c r="B88" s="151"/>
      <c r="C88" s="151" t="s">
        <v>131</v>
      </c>
      <c r="D88" s="152"/>
      <c r="E88" s="52">
        <f>'Pay App 22'!E88</f>
        <v>0</v>
      </c>
      <c r="F88" s="45"/>
      <c r="G88" s="65">
        <f>'Pay App 22'!G88+F88</f>
        <v>0</v>
      </c>
      <c r="H88" s="188">
        <f>'Pay App 22'!K88</f>
        <v>0</v>
      </c>
      <c r="I88" s="189"/>
      <c r="J88" s="55"/>
      <c r="K88" s="33">
        <f t="shared" si="1"/>
        <v>0</v>
      </c>
      <c r="L88" s="68">
        <f t="shared" si="0"/>
        <v>0</v>
      </c>
      <c r="M88" s="66">
        <f t="shared" si="2"/>
        <v>0</v>
      </c>
      <c r="N88" s="32">
        <f t="shared" si="3"/>
        <v>0</v>
      </c>
      <c r="O88" s="52">
        <f>'Pay App 22'!O88+'Pay App 22'!P88</f>
        <v>0</v>
      </c>
      <c r="P88" s="45"/>
      <c r="Q88" s="66">
        <f>'Pay App 22'!Q88+N88+P88</f>
        <v>0</v>
      </c>
    </row>
    <row r="89" spans="1:17" ht="21" customHeight="1" x14ac:dyDescent="0.2">
      <c r="A89" s="151" t="s">
        <v>132</v>
      </c>
      <c r="B89" s="151"/>
      <c r="C89" s="151" t="s">
        <v>133</v>
      </c>
      <c r="D89" s="152"/>
      <c r="E89" s="52">
        <f>'Pay App 22'!E89</f>
        <v>0</v>
      </c>
      <c r="F89" s="45"/>
      <c r="G89" s="65">
        <f>'Pay App 22'!G89+F89</f>
        <v>0</v>
      </c>
      <c r="H89" s="188">
        <f>'Pay App 22'!K89</f>
        <v>0</v>
      </c>
      <c r="I89" s="189"/>
      <c r="J89" s="55"/>
      <c r="K89" s="33">
        <f t="shared" si="1"/>
        <v>0</v>
      </c>
      <c r="L89" s="68">
        <f>IF(ISERROR(K89/G89),0,K89/G89)</f>
        <v>0</v>
      </c>
      <c r="M89" s="66">
        <f t="shared" si="2"/>
        <v>0</v>
      </c>
      <c r="N89" s="32">
        <f t="shared" si="3"/>
        <v>0</v>
      </c>
      <c r="O89" s="52">
        <f>'Pay App 22'!O89+'Pay App 22'!P89</f>
        <v>0</v>
      </c>
      <c r="P89" s="45"/>
      <c r="Q89" s="66">
        <f>'Pay App 22'!Q89+N89+P89</f>
        <v>0</v>
      </c>
    </row>
    <row r="90" spans="1:17" ht="21" customHeight="1" x14ac:dyDescent="0.2">
      <c r="A90" s="153" t="s">
        <v>134</v>
      </c>
      <c r="B90" s="153"/>
      <c r="C90" s="158" t="s">
        <v>135</v>
      </c>
      <c r="D90" s="159"/>
      <c r="E90" s="52">
        <f>'Pay App 22'!E90</f>
        <v>0</v>
      </c>
      <c r="F90" s="45"/>
      <c r="G90" s="65">
        <f>'Pay App 22'!G90+F90</f>
        <v>0</v>
      </c>
      <c r="H90" s="188">
        <f>'Pay App 22'!K90</f>
        <v>0</v>
      </c>
      <c r="I90" s="189"/>
      <c r="J90" s="55"/>
      <c r="K90" s="33">
        <f t="shared" si="1"/>
        <v>0</v>
      </c>
      <c r="L90" s="68">
        <f t="shared" si="0"/>
        <v>0</v>
      </c>
      <c r="M90" s="66">
        <f t="shared" si="2"/>
        <v>0</v>
      </c>
      <c r="N90" s="32">
        <f t="shared" si="3"/>
        <v>0</v>
      </c>
      <c r="O90" s="52">
        <f>'Pay App 22'!O90+'Pay App 22'!P90</f>
        <v>0</v>
      </c>
      <c r="P90" s="45"/>
      <c r="Q90" s="66">
        <f>'Pay App 22'!Q90+N90+P90</f>
        <v>0</v>
      </c>
    </row>
    <row r="91" spans="1:17" ht="21" customHeight="1" x14ac:dyDescent="0.2">
      <c r="A91" s="151" t="s">
        <v>136</v>
      </c>
      <c r="B91" s="151"/>
      <c r="C91" s="151" t="s">
        <v>137</v>
      </c>
      <c r="D91" s="152"/>
      <c r="E91" s="52">
        <f>'Pay App 22'!E91</f>
        <v>0</v>
      </c>
      <c r="F91" s="45"/>
      <c r="G91" s="65">
        <f>'Pay App 22'!G91+F91</f>
        <v>0</v>
      </c>
      <c r="H91" s="188">
        <f>'Pay App 22'!K91</f>
        <v>0</v>
      </c>
      <c r="I91" s="189"/>
      <c r="J91" s="55"/>
      <c r="K91" s="33">
        <f t="shared" si="1"/>
        <v>0</v>
      </c>
      <c r="L91" s="68">
        <f t="shared" si="0"/>
        <v>0</v>
      </c>
      <c r="M91" s="66">
        <f t="shared" si="2"/>
        <v>0</v>
      </c>
      <c r="N91" s="32">
        <f t="shared" si="3"/>
        <v>0</v>
      </c>
      <c r="O91" s="52">
        <f>'Pay App 22'!O91+'Pay App 22'!P91</f>
        <v>0</v>
      </c>
      <c r="P91" s="45"/>
      <c r="Q91" s="66">
        <f>'Pay App 22'!Q91+N91+P91</f>
        <v>0</v>
      </c>
    </row>
    <row r="92" spans="1:17" ht="21" customHeight="1" x14ac:dyDescent="0.2">
      <c r="A92" s="151" t="s">
        <v>138</v>
      </c>
      <c r="B92" s="151"/>
      <c r="C92" s="151" t="s">
        <v>139</v>
      </c>
      <c r="D92" s="152"/>
      <c r="E92" s="52">
        <f>'Pay App 22'!E92</f>
        <v>0</v>
      </c>
      <c r="F92" s="45"/>
      <c r="G92" s="65">
        <f>'Pay App 22'!G92+F92</f>
        <v>0</v>
      </c>
      <c r="H92" s="188">
        <f>'Pay App 22'!K92</f>
        <v>0</v>
      </c>
      <c r="I92" s="189"/>
      <c r="J92" s="55"/>
      <c r="K92" s="33">
        <f t="shared" si="1"/>
        <v>0</v>
      </c>
      <c r="L92" s="68">
        <f t="shared" si="0"/>
        <v>0</v>
      </c>
      <c r="M92" s="66">
        <f t="shared" si="2"/>
        <v>0</v>
      </c>
      <c r="N92" s="32">
        <f t="shared" si="3"/>
        <v>0</v>
      </c>
      <c r="O92" s="52">
        <f>'Pay App 22'!O92+'Pay App 22'!P92</f>
        <v>0</v>
      </c>
      <c r="P92" s="45"/>
      <c r="Q92" s="66">
        <f>'Pay App 22'!Q92+N92+P92</f>
        <v>0</v>
      </c>
    </row>
    <row r="93" spans="1:17" ht="21" customHeight="1" x14ac:dyDescent="0.2">
      <c r="A93" s="151" t="s">
        <v>140</v>
      </c>
      <c r="B93" s="151"/>
      <c r="C93" s="151" t="s">
        <v>141</v>
      </c>
      <c r="D93" s="152"/>
      <c r="E93" s="52">
        <f>'Pay App 22'!E93</f>
        <v>0</v>
      </c>
      <c r="F93" s="45"/>
      <c r="G93" s="65">
        <f>'Pay App 22'!G93+F93</f>
        <v>0</v>
      </c>
      <c r="H93" s="188">
        <f>'Pay App 22'!K93</f>
        <v>0</v>
      </c>
      <c r="I93" s="189"/>
      <c r="J93" s="55"/>
      <c r="K93" s="33">
        <f t="shared" si="1"/>
        <v>0</v>
      </c>
      <c r="L93" s="68">
        <f t="shared" si="0"/>
        <v>0</v>
      </c>
      <c r="M93" s="66">
        <f t="shared" si="2"/>
        <v>0</v>
      </c>
      <c r="N93" s="32">
        <f t="shared" si="3"/>
        <v>0</v>
      </c>
      <c r="O93" s="52">
        <f>'Pay App 22'!O93+'Pay App 22'!P93</f>
        <v>0</v>
      </c>
      <c r="P93" s="45"/>
      <c r="Q93" s="66">
        <f>'Pay App 22'!Q93+N93+P93</f>
        <v>0</v>
      </c>
    </row>
    <row r="94" spans="1:17" ht="21" customHeight="1" x14ac:dyDescent="0.2">
      <c r="A94" s="151" t="s">
        <v>142</v>
      </c>
      <c r="B94" s="151"/>
      <c r="C94" s="151" t="s">
        <v>143</v>
      </c>
      <c r="D94" s="152"/>
      <c r="E94" s="52">
        <f>'Pay App 22'!E94</f>
        <v>0</v>
      </c>
      <c r="F94" s="45"/>
      <c r="G94" s="65">
        <f>'Pay App 22'!G94+F94</f>
        <v>0</v>
      </c>
      <c r="H94" s="188">
        <f>'Pay App 22'!K94</f>
        <v>0</v>
      </c>
      <c r="I94" s="189"/>
      <c r="J94" s="55"/>
      <c r="K94" s="33">
        <f t="shared" si="1"/>
        <v>0</v>
      </c>
      <c r="L94" s="68">
        <f t="shared" si="0"/>
        <v>0</v>
      </c>
      <c r="M94" s="66">
        <f t="shared" si="2"/>
        <v>0</v>
      </c>
      <c r="N94" s="32">
        <f t="shared" si="3"/>
        <v>0</v>
      </c>
      <c r="O94" s="52">
        <f>'Pay App 22'!O94+'Pay App 22'!P94</f>
        <v>0</v>
      </c>
      <c r="P94" s="45"/>
      <c r="Q94" s="66">
        <f>'Pay App 22'!Q94+N94+P94</f>
        <v>0</v>
      </c>
    </row>
    <row r="95" spans="1:17" ht="21" customHeight="1" x14ac:dyDescent="0.2">
      <c r="A95" s="151" t="s">
        <v>144</v>
      </c>
      <c r="B95" s="151"/>
      <c r="C95" s="151" t="s">
        <v>145</v>
      </c>
      <c r="D95" s="152"/>
      <c r="E95" s="52">
        <f>'Pay App 22'!E95</f>
        <v>0</v>
      </c>
      <c r="F95" s="45"/>
      <c r="G95" s="65">
        <f>'Pay App 22'!G95+F95</f>
        <v>0</v>
      </c>
      <c r="H95" s="188">
        <f>'Pay App 22'!K95</f>
        <v>0</v>
      </c>
      <c r="I95" s="189"/>
      <c r="J95" s="55"/>
      <c r="K95" s="33">
        <f t="shared" si="1"/>
        <v>0</v>
      </c>
      <c r="L95" s="68">
        <f t="shared" si="0"/>
        <v>0</v>
      </c>
      <c r="M95" s="66">
        <f t="shared" si="2"/>
        <v>0</v>
      </c>
      <c r="N95" s="32">
        <f t="shared" si="3"/>
        <v>0</v>
      </c>
      <c r="O95" s="52">
        <f>'Pay App 22'!O95+'Pay App 22'!P95</f>
        <v>0</v>
      </c>
      <c r="P95" s="45"/>
      <c r="Q95" s="66">
        <f>'Pay App 22'!Q95+N95+P95</f>
        <v>0</v>
      </c>
    </row>
    <row r="96" spans="1:17" ht="21" customHeight="1" x14ac:dyDescent="0.2">
      <c r="A96" s="151" t="s">
        <v>146</v>
      </c>
      <c r="B96" s="151"/>
      <c r="C96" s="151" t="s">
        <v>147</v>
      </c>
      <c r="D96" s="152"/>
      <c r="E96" s="52">
        <f>'Pay App 22'!E96</f>
        <v>0</v>
      </c>
      <c r="F96" s="45"/>
      <c r="G96" s="65">
        <f>'Pay App 22'!G96+F96</f>
        <v>0</v>
      </c>
      <c r="H96" s="188">
        <f>'Pay App 22'!K96</f>
        <v>0</v>
      </c>
      <c r="I96" s="189"/>
      <c r="J96" s="55"/>
      <c r="K96" s="33">
        <f t="shared" si="1"/>
        <v>0</v>
      </c>
      <c r="L96" s="68">
        <f t="shared" si="0"/>
        <v>0</v>
      </c>
      <c r="M96" s="66">
        <f t="shared" si="2"/>
        <v>0</v>
      </c>
      <c r="N96" s="32">
        <f t="shared" si="3"/>
        <v>0</v>
      </c>
      <c r="O96" s="52">
        <f>'Pay App 22'!O96+'Pay App 22'!P96</f>
        <v>0</v>
      </c>
      <c r="P96" s="45"/>
      <c r="Q96" s="66">
        <f>'Pay App 22'!Q96+N96+P96</f>
        <v>0</v>
      </c>
    </row>
    <row r="97" spans="1:17" ht="21" customHeight="1" x14ac:dyDescent="0.2">
      <c r="A97" s="151" t="s">
        <v>148</v>
      </c>
      <c r="B97" s="151"/>
      <c r="C97" s="151" t="s">
        <v>149</v>
      </c>
      <c r="D97" s="152"/>
      <c r="E97" s="52">
        <f>'Pay App 22'!E97</f>
        <v>0</v>
      </c>
      <c r="F97" s="45"/>
      <c r="G97" s="65">
        <f>'Pay App 22'!G97+F97</f>
        <v>0</v>
      </c>
      <c r="H97" s="188">
        <f>'Pay App 22'!K97</f>
        <v>0</v>
      </c>
      <c r="I97" s="189"/>
      <c r="J97" s="55"/>
      <c r="K97" s="33">
        <f t="shared" si="1"/>
        <v>0</v>
      </c>
      <c r="L97" s="68">
        <f t="shared" si="0"/>
        <v>0</v>
      </c>
      <c r="M97" s="66">
        <f t="shared" si="2"/>
        <v>0</v>
      </c>
      <c r="N97" s="32">
        <f t="shared" si="3"/>
        <v>0</v>
      </c>
      <c r="O97" s="52">
        <f>'Pay App 22'!O97+'Pay App 22'!P97</f>
        <v>0</v>
      </c>
      <c r="P97" s="45"/>
      <c r="Q97" s="66">
        <f>'Pay App 22'!Q97+N97+P97</f>
        <v>0</v>
      </c>
    </row>
    <row r="98" spans="1:17" ht="21" customHeight="1" x14ac:dyDescent="0.2">
      <c r="A98" s="151" t="s">
        <v>150</v>
      </c>
      <c r="B98" s="151"/>
      <c r="C98" s="151" t="s">
        <v>151</v>
      </c>
      <c r="D98" s="152"/>
      <c r="E98" s="52">
        <f>'Pay App 22'!E98</f>
        <v>0</v>
      </c>
      <c r="F98" s="45"/>
      <c r="G98" s="65">
        <f>'Pay App 22'!G98+F98</f>
        <v>0</v>
      </c>
      <c r="H98" s="188">
        <f>'Pay App 22'!K98</f>
        <v>0</v>
      </c>
      <c r="I98" s="189"/>
      <c r="J98" s="55"/>
      <c r="K98" s="33">
        <f t="shared" si="1"/>
        <v>0</v>
      </c>
      <c r="L98" s="68">
        <f t="shared" si="0"/>
        <v>0</v>
      </c>
      <c r="M98" s="66">
        <f t="shared" si="2"/>
        <v>0</v>
      </c>
      <c r="N98" s="32">
        <f t="shared" si="3"/>
        <v>0</v>
      </c>
      <c r="O98" s="52">
        <f>'Pay App 22'!O98+'Pay App 22'!P98</f>
        <v>0</v>
      </c>
      <c r="P98" s="45"/>
      <c r="Q98" s="66">
        <f>'Pay App 22'!Q98+N98+P98</f>
        <v>0</v>
      </c>
    </row>
    <row r="99" spans="1:17" ht="21" customHeight="1" x14ac:dyDescent="0.2">
      <c r="A99" s="151" t="s">
        <v>152</v>
      </c>
      <c r="B99" s="151"/>
      <c r="C99" s="151" t="s">
        <v>153</v>
      </c>
      <c r="D99" s="152"/>
      <c r="E99" s="52">
        <f>'Pay App 22'!E99</f>
        <v>0</v>
      </c>
      <c r="F99" s="45"/>
      <c r="G99" s="65">
        <f>'Pay App 22'!G99+F99</f>
        <v>0</v>
      </c>
      <c r="H99" s="188">
        <f>'Pay App 22'!K99</f>
        <v>0</v>
      </c>
      <c r="I99" s="189"/>
      <c r="J99" s="55"/>
      <c r="K99" s="33">
        <f t="shared" si="1"/>
        <v>0</v>
      </c>
      <c r="L99" s="68">
        <f t="shared" si="0"/>
        <v>0</v>
      </c>
      <c r="M99" s="66">
        <f t="shared" si="2"/>
        <v>0</v>
      </c>
      <c r="N99" s="32">
        <f t="shared" si="3"/>
        <v>0</v>
      </c>
      <c r="O99" s="52">
        <f>'Pay App 22'!O99+'Pay App 22'!P99</f>
        <v>0</v>
      </c>
      <c r="P99" s="45"/>
      <c r="Q99" s="66">
        <f>'Pay App 22'!Q99+N99+P99</f>
        <v>0</v>
      </c>
    </row>
    <row r="100" spans="1:17" ht="21" customHeight="1" x14ac:dyDescent="0.2">
      <c r="A100" s="151" t="s">
        <v>154</v>
      </c>
      <c r="B100" s="151"/>
      <c r="C100" s="151" t="s">
        <v>155</v>
      </c>
      <c r="D100" s="152"/>
      <c r="E100" s="52">
        <f>'Pay App 22'!E100</f>
        <v>0</v>
      </c>
      <c r="F100" s="45"/>
      <c r="G100" s="65">
        <f>'Pay App 22'!G100+F100</f>
        <v>0</v>
      </c>
      <c r="H100" s="188">
        <f>'Pay App 22'!K100</f>
        <v>0</v>
      </c>
      <c r="I100" s="189"/>
      <c r="J100" s="55"/>
      <c r="K100" s="33">
        <f t="shared" si="1"/>
        <v>0</v>
      </c>
      <c r="L100" s="68">
        <f t="shared" si="0"/>
        <v>0</v>
      </c>
      <c r="M100" s="66">
        <f t="shared" si="2"/>
        <v>0</v>
      </c>
      <c r="N100" s="32">
        <f t="shared" si="3"/>
        <v>0</v>
      </c>
      <c r="O100" s="52">
        <f>'Pay App 22'!O100+'Pay App 22'!P100</f>
        <v>0</v>
      </c>
      <c r="P100" s="45"/>
      <c r="Q100" s="66">
        <f>'Pay App 22'!Q100+N100+P100</f>
        <v>0</v>
      </c>
    </row>
    <row r="101" spans="1:17" ht="21" customHeight="1" x14ac:dyDescent="0.2">
      <c r="A101" s="151" t="s">
        <v>156</v>
      </c>
      <c r="B101" s="151"/>
      <c r="C101" s="151" t="s">
        <v>157</v>
      </c>
      <c r="D101" s="152"/>
      <c r="E101" s="52">
        <f>'Pay App 22'!E101</f>
        <v>0</v>
      </c>
      <c r="F101" s="45"/>
      <c r="G101" s="65">
        <f>'Pay App 22'!G101+F101</f>
        <v>0</v>
      </c>
      <c r="H101" s="188">
        <f>'Pay App 22'!K101</f>
        <v>0</v>
      </c>
      <c r="I101" s="189"/>
      <c r="J101" s="55"/>
      <c r="K101" s="33">
        <f t="shared" si="1"/>
        <v>0</v>
      </c>
      <c r="L101" s="68">
        <f t="shared" si="0"/>
        <v>0</v>
      </c>
      <c r="M101" s="66">
        <f t="shared" si="2"/>
        <v>0</v>
      </c>
      <c r="N101" s="32">
        <f t="shared" si="3"/>
        <v>0</v>
      </c>
      <c r="O101" s="52">
        <f>'Pay App 22'!O101+'Pay App 22'!P101</f>
        <v>0</v>
      </c>
      <c r="P101" s="45"/>
      <c r="Q101" s="66">
        <f>'Pay App 22'!Q101+N101+P101</f>
        <v>0</v>
      </c>
    </row>
    <row r="102" spans="1:17" ht="21" customHeight="1" x14ac:dyDescent="0.2">
      <c r="A102" s="151" t="s">
        <v>158</v>
      </c>
      <c r="B102" s="151"/>
      <c r="C102" s="151" t="s">
        <v>159</v>
      </c>
      <c r="D102" s="152"/>
      <c r="E102" s="52">
        <f>'Pay App 22'!E102</f>
        <v>0</v>
      </c>
      <c r="F102" s="45"/>
      <c r="G102" s="65">
        <f>'Pay App 22'!G102+F102</f>
        <v>0</v>
      </c>
      <c r="H102" s="188">
        <f>'Pay App 22'!K102</f>
        <v>0</v>
      </c>
      <c r="I102" s="189"/>
      <c r="J102" s="55"/>
      <c r="K102" s="33">
        <f t="shared" si="1"/>
        <v>0</v>
      </c>
      <c r="L102" s="68">
        <f t="shared" si="0"/>
        <v>0</v>
      </c>
      <c r="M102" s="66">
        <f t="shared" si="2"/>
        <v>0</v>
      </c>
      <c r="N102" s="32">
        <f t="shared" si="3"/>
        <v>0</v>
      </c>
      <c r="O102" s="52">
        <f>'Pay App 22'!O102+'Pay App 22'!P102</f>
        <v>0</v>
      </c>
      <c r="P102" s="45"/>
      <c r="Q102" s="66">
        <f>'Pay App 22'!Q102+N102+P102</f>
        <v>0</v>
      </c>
    </row>
    <row r="103" spans="1:17" ht="21" customHeight="1" x14ac:dyDescent="0.2">
      <c r="A103" s="151" t="s">
        <v>160</v>
      </c>
      <c r="B103" s="151"/>
      <c r="C103" s="151" t="s">
        <v>161</v>
      </c>
      <c r="D103" s="152"/>
      <c r="E103" s="52">
        <f>'Pay App 22'!E103</f>
        <v>0</v>
      </c>
      <c r="F103" s="45"/>
      <c r="G103" s="65">
        <f>'Pay App 22'!G103+F103</f>
        <v>0</v>
      </c>
      <c r="H103" s="188">
        <f>'Pay App 22'!K103</f>
        <v>0</v>
      </c>
      <c r="I103" s="189"/>
      <c r="J103" s="55"/>
      <c r="K103" s="33">
        <f t="shared" si="1"/>
        <v>0</v>
      </c>
      <c r="L103" s="68">
        <f t="shared" si="0"/>
        <v>0</v>
      </c>
      <c r="M103" s="66">
        <f t="shared" si="2"/>
        <v>0</v>
      </c>
      <c r="N103" s="32">
        <f t="shared" si="3"/>
        <v>0</v>
      </c>
      <c r="O103" s="52">
        <f>'Pay App 22'!O103+'Pay App 22'!P103</f>
        <v>0</v>
      </c>
      <c r="P103" s="45"/>
      <c r="Q103" s="66">
        <f>'Pay App 22'!Q103+N103+P103</f>
        <v>0</v>
      </c>
    </row>
    <row r="104" spans="1:17" ht="21" customHeight="1" x14ac:dyDescent="0.2">
      <c r="A104" s="151" t="s">
        <v>162</v>
      </c>
      <c r="B104" s="151"/>
      <c r="C104" s="151" t="s">
        <v>163</v>
      </c>
      <c r="D104" s="152"/>
      <c r="E104" s="52">
        <f>'Pay App 22'!E104</f>
        <v>0</v>
      </c>
      <c r="F104" s="45"/>
      <c r="G104" s="65">
        <f>'Pay App 22'!G104+F104</f>
        <v>0</v>
      </c>
      <c r="H104" s="188">
        <f>'Pay App 22'!K104</f>
        <v>0</v>
      </c>
      <c r="I104" s="189"/>
      <c r="J104" s="55"/>
      <c r="K104" s="33">
        <f t="shared" si="1"/>
        <v>0</v>
      </c>
      <c r="L104" s="68">
        <f t="shared" si="0"/>
        <v>0</v>
      </c>
      <c r="M104" s="66">
        <f t="shared" si="2"/>
        <v>0</v>
      </c>
      <c r="N104" s="32">
        <f t="shared" si="3"/>
        <v>0</v>
      </c>
      <c r="O104" s="52">
        <f>'Pay App 22'!O104+'Pay App 22'!P104</f>
        <v>0</v>
      </c>
      <c r="P104" s="45"/>
      <c r="Q104" s="66">
        <f>'Pay App 22'!Q104+N104+P104</f>
        <v>0</v>
      </c>
    </row>
    <row r="105" spans="1:17" ht="21" customHeight="1" x14ac:dyDescent="0.2">
      <c r="A105" s="151" t="s">
        <v>164</v>
      </c>
      <c r="B105" s="151"/>
      <c r="C105" s="151" t="s">
        <v>165</v>
      </c>
      <c r="D105" s="152"/>
      <c r="E105" s="52">
        <f>'Pay App 22'!E105</f>
        <v>0</v>
      </c>
      <c r="F105" s="45"/>
      <c r="G105" s="65">
        <f>'Pay App 22'!G105+F105</f>
        <v>0</v>
      </c>
      <c r="H105" s="188">
        <f>'Pay App 22'!K105</f>
        <v>0</v>
      </c>
      <c r="I105" s="189"/>
      <c r="J105" s="55"/>
      <c r="K105" s="33">
        <f t="shared" si="1"/>
        <v>0</v>
      </c>
      <c r="L105" s="68">
        <f t="shared" si="0"/>
        <v>0</v>
      </c>
      <c r="M105" s="66">
        <f t="shared" si="2"/>
        <v>0</v>
      </c>
      <c r="N105" s="32">
        <f t="shared" si="3"/>
        <v>0</v>
      </c>
      <c r="O105" s="52">
        <f>'Pay App 22'!O105+'Pay App 22'!P105</f>
        <v>0</v>
      </c>
      <c r="P105" s="45"/>
      <c r="Q105" s="66">
        <f>'Pay App 22'!Q105+N105+P105</f>
        <v>0</v>
      </c>
    </row>
    <row r="106" spans="1:17" ht="21" customHeight="1" x14ac:dyDescent="0.2">
      <c r="A106" s="151" t="s">
        <v>166</v>
      </c>
      <c r="B106" s="151"/>
      <c r="C106" s="151" t="s">
        <v>167</v>
      </c>
      <c r="D106" s="152"/>
      <c r="E106" s="52">
        <f>'Pay App 22'!E106</f>
        <v>0</v>
      </c>
      <c r="F106" s="45"/>
      <c r="G106" s="65">
        <f>'Pay App 22'!G106+F106</f>
        <v>0</v>
      </c>
      <c r="H106" s="188">
        <f>'Pay App 22'!K106</f>
        <v>0</v>
      </c>
      <c r="I106" s="189"/>
      <c r="J106" s="55"/>
      <c r="K106" s="33">
        <f t="shared" si="1"/>
        <v>0</v>
      </c>
      <c r="L106" s="68">
        <f t="shared" si="0"/>
        <v>0</v>
      </c>
      <c r="M106" s="66">
        <f t="shared" si="2"/>
        <v>0</v>
      </c>
      <c r="N106" s="32">
        <f t="shared" si="3"/>
        <v>0</v>
      </c>
      <c r="O106" s="52">
        <f>'Pay App 22'!O106+'Pay App 22'!P106</f>
        <v>0</v>
      </c>
      <c r="P106" s="45"/>
      <c r="Q106" s="66">
        <f>'Pay App 22'!Q106+N106+P106</f>
        <v>0</v>
      </c>
    </row>
    <row r="107" spans="1:17" ht="21" customHeight="1" x14ac:dyDescent="0.2">
      <c r="A107" s="151" t="s">
        <v>168</v>
      </c>
      <c r="B107" s="151"/>
      <c r="C107" s="151" t="s">
        <v>169</v>
      </c>
      <c r="D107" s="152"/>
      <c r="E107" s="52">
        <f>'Pay App 22'!E107</f>
        <v>0</v>
      </c>
      <c r="F107" s="45"/>
      <c r="G107" s="65">
        <f>'Pay App 22'!G107+F107</f>
        <v>0</v>
      </c>
      <c r="H107" s="188">
        <f>'Pay App 22'!K107</f>
        <v>0</v>
      </c>
      <c r="I107" s="189"/>
      <c r="J107" s="55"/>
      <c r="K107" s="33">
        <f t="shared" si="1"/>
        <v>0</v>
      </c>
      <c r="L107" s="68">
        <f t="shared" si="0"/>
        <v>0</v>
      </c>
      <c r="M107" s="66">
        <f t="shared" si="2"/>
        <v>0</v>
      </c>
      <c r="N107" s="32">
        <f t="shared" si="3"/>
        <v>0</v>
      </c>
      <c r="O107" s="52">
        <f>'Pay App 22'!O107+'Pay App 22'!P107</f>
        <v>0</v>
      </c>
      <c r="P107" s="45"/>
      <c r="Q107" s="66">
        <f>'Pay App 22'!Q107+N107+P107</f>
        <v>0</v>
      </c>
    </row>
    <row r="108" spans="1:17" ht="21" customHeight="1" x14ac:dyDescent="0.2">
      <c r="A108" s="151" t="s">
        <v>170</v>
      </c>
      <c r="B108" s="151"/>
      <c r="C108" s="151" t="s">
        <v>171</v>
      </c>
      <c r="D108" s="152"/>
      <c r="E108" s="52">
        <f>'Pay App 22'!E108</f>
        <v>0</v>
      </c>
      <c r="F108" s="45"/>
      <c r="G108" s="65">
        <f>'Pay App 22'!G108+F108</f>
        <v>0</v>
      </c>
      <c r="H108" s="188">
        <f>'Pay App 22'!K108</f>
        <v>0</v>
      </c>
      <c r="I108" s="189"/>
      <c r="J108" s="55"/>
      <c r="K108" s="33">
        <f t="shared" si="1"/>
        <v>0</v>
      </c>
      <c r="L108" s="68">
        <f t="shared" si="0"/>
        <v>0</v>
      </c>
      <c r="M108" s="66">
        <f t="shared" si="2"/>
        <v>0</v>
      </c>
      <c r="N108" s="32">
        <f t="shared" si="3"/>
        <v>0</v>
      </c>
      <c r="O108" s="52">
        <f>'Pay App 22'!O108+'Pay App 22'!P108</f>
        <v>0</v>
      </c>
      <c r="P108" s="45"/>
      <c r="Q108" s="66">
        <f>'Pay App 22'!Q108+N108+P108</f>
        <v>0</v>
      </c>
    </row>
    <row r="109" spans="1:17" ht="21" customHeight="1" x14ac:dyDescent="0.2">
      <c r="A109" s="151" t="s">
        <v>172</v>
      </c>
      <c r="B109" s="151"/>
      <c r="C109" s="151" t="s">
        <v>173</v>
      </c>
      <c r="D109" s="152"/>
      <c r="E109" s="52">
        <f>'Pay App 22'!E109</f>
        <v>0</v>
      </c>
      <c r="F109" s="45"/>
      <c r="G109" s="65">
        <f>'Pay App 22'!G109+F109</f>
        <v>0</v>
      </c>
      <c r="H109" s="188">
        <f>'Pay App 22'!K109</f>
        <v>0</v>
      </c>
      <c r="I109" s="189"/>
      <c r="J109" s="55"/>
      <c r="K109" s="33">
        <f t="shared" si="1"/>
        <v>0</v>
      </c>
      <c r="L109" s="68">
        <f t="shared" si="0"/>
        <v>0</v>
      </c>
      <c r="M109" s="66">
        <f t="shared" si="2"/>
        <v>0</v>
      </c>
      <c r="N109" s="32">
        <f t="shared" si="3"/>
        <v>0</v>
      </c>
      <c r="O109" s="52">
        <f>'Pay App 22'!O109+'Pay App 22'!P109</f>
        <v>0</v>
      </c>
      <c r="P109" s="45"/>
      <c r="Q109" s="66">
        <f>'Pay App 22'!Q109+N109+P109</f>
        <v>0</v>
      </c>
    </row>
    <row r="110" spans="1:17" ht="21" customHeight="1" x14ac:dyDescent="0.2">
      <c r="A110" s="151" t="s">
        <v>174</v>
      </c>
      <c r="B110" s="151"/>
      <c r="C110" s="151" t="s">
        <v>175</v>
      </c>
      <c r="D110" s="152"/>
      <c r="E110" s="52">
        <f>'Pay App 22'!E110</f>
        <v>0</v>
      </c>
      <c r="F110" s="45"/>
      <c r="G110" s="65">
        <f>'Pay App 22'!G110+F110</f>
        <v>0</v>
      </c>
      <c r="H110" s="188">
        <f>'Pay App 22'!K110</f>
        <v>0</v>
      </c>
      <c r="I110" s="189"/>
      <c r="J110" s="55"/>
      <c r="K110" s="33">
        <f t="shared" si="1"/>
        <v>0</v>
      </c>
      <c r="L110" s="68">
        <f t="shared" si="0"/>
        <v>0</v>
      </c>
      <c r="M110" s="66">
        <f t="shared" si="2"/>
        <v>0</v>
      </c>
      <c r="N110" s="32">
        <f t="shared" si="3"/>
        <v>0</v>
      </c>
      <c r="O110" s="52">
        <f>'Pay App 22'!O110+'Pay App 22'!P110</f>
        <v>0</v>
      </c>
      <c r="P110" s="45"/>
      <c r="Q110" s="66">
        <f>'Pay App 22'!Q110+N110+P110</f>
        <v>0</v>
      </c>
    </row>
    <row r="111" spans="1:17" ht="21" customHeight="1" x14ac:dyDescent="0.2">
      <c r="A111" s="151" t="s">
        <v>176</v>
      </c>
      <c r="B111" s="151"/>
      <c r="C111" s="151" t="s">
        <v>177</v>
      </c>
      <c r="D111" s="152"/>
      <c r="E111" s="52">
        <f>'Pay App 22'!E111</f>
        <v>0</v>
      </c>
      <c r="F111" s="45"/>
      <c r="G111" s="65">
        <f>'Pay App 22'!G111+F111</f>
        <v>0</v>
      </c>
      <c r="H111" s="188">
        <f>'Pay App 22'!K111</f>
        <v>0</v>
      </c>
      <c r="I111" s="189"/>
      <c r="J111" s="55"/>
      <c r="K111" s="33">
        <f t="shared" si="1"/>
        <v>0</v>
      </c>
      <c r="L111" s="68">
        <f t="shared" si="0"/>
        <v>0</v>
      </c>
      <c r="M111" s="66">
        <f t="shared" si="2"/>
        <v>0</v>
      </c>
      <c r="N111" s="32">
        <f t="shared" si="3"/>
        <v>0</v>
      </c>
      <c r="O111" s="52">
        <f>'Pay App 22'!O111+'Pay App 22'!P111</f>
        <v>0</v>
      </c>
      <c r="P111" s="45"/>
      <c r="Q111" s="66">
        <f>'Pay App 22'!Q111+N111+P111</f>
        <v>0</v>
      </c>
    </row>
    <row r="112" spans="1:17" ht="21" customHeight="1" x14ac:dyDescent="0.2">
      <c r="A112" s="151" t="s">
        <v>178</v>
      </c>
      <c r="B112" s="151"/>
      <c r="C112" s="151" t="s">
        <v>179</v>
      </c>
      <c r="D112" s="152"/>
      <c r="E112" s="52">
        <f>'Pay App 22'!E112</f>
        <v>0</v>
      </c>
      <c r="F112" s="45"/>
      <c r="G112" s="65">
        <f>'Pay App 22'!G112+F112</f>
        <v>0</v>
      </c>
      <c r="H112" s="188">
        <f>'Pay App 22'!K112</f>
        <v>0</v>
      </c>
      <c r="I112" s="189"/>
      <c r="J112" s="55"/>
      <c r="K112" s="33">
        <f t="shared" si="1"/>
        <v>0</v>
      </c>
      <c r="L112" s="68">
        <f t="shared" si="0"/>
        <v>0</v>
      </c>
      <c r="M112" s="66">
        <f t="shared" si="2"/>
        <v>0</v>
      </c>
      <c r="N112" s="32">
        <f t="shared" si="3"/>
        <v>0</v>
      </c>
      <c r="O112" s="52">
        <f>'Pay App 22'!O112+'Pay App 22'!P112</f>
        <v>0</v>
      </c>
      <c r="P112" s="45"/>
      <c r="Q112" s="66">
        <f>'Pay App 22'!Q112+N112+P112</f>
        <v>0</v>
      </c>
    </row>
    <row r="113" spans="1:17" ht="21" customHeight="1" x14ac:dyDescent="0.2">
      <c r="A113" s="151" t="s">
        <v>180</v>
      </c>
      <c r="B113" s="151"/>
      <c r="C113" s="151" t="s">
        <v>181</v>
      </c>
      <c r="D113" s="152"/>
      <c r="E113" s="52">
        <f>'Pay App 22'!E113</f>
        <v>0</v>
      </c>
      <c r="F113" s="45"/>
      <c r="G113" s="65">
        <f>'Pay App 22'!G113+F113</f>
        <v>0</v>
      </c>
      <c r="H113" s="188">
        <f>'Pay App 22'!K113</f>
        <v>0</v>
      </c>
      <c r="I113" s="189"/>
      <c r="J113" s="55"/>
      <c r="K113" s="33">
        <f t="shared" si="1"/>
        <v>0</v>
      </c>
      <c r="L113" s="68">
        <f t="shared" si="0"/>
        <v>0</v>
      </c>
      <c r="M113" s="66">
        <f t="shared" si="2"/>
        <v>0</v>
      </c>
      <c r="N113" s="32">
        <f t="shared" si="3"/>
        <v>0</v>
      </c>
      <c r="O113" s="52">
        <f>'Pay App 22'!O113+'Pay App 22'!P113</f>
        <v>0</v>
      </c>
      <c r="P113" s="45"/>
      <c r="Q113" s="66">
        <f>'Pay App 22'!Q113+N113+P113</f>
        <v>0</v>
      </c>
    </row>
    <row r="114" spans="1:17" ht="21" customHeight="1" x14ac:dyDescent="0.2">
      <c r="A114" s="153" t="s">
        <v>182</v>
      </c>
      <c r="B114" s="153"/>
      <c r="C114" s="153" t="s">
        <v>183</v>
      </c>
      <c r="D114" s="154"/>
      <c r="E114" s="52">
        <f>'Pay App 22'!E114</f>
        <v>0</v>
      </c>
      <c r="F114" s="45"/>
      <c r="G114" s="65">
        <f>'Pay App 22'!G114+F114</f>
        <v>0</v>
      </c>
      <c r="H114" s="188">
        <f>'Pay App 22'!K114</f>
        <v>0</v>
      </c>
      <c r="I114" s="189"/>
      <c r="J114" s="55"/>
      <c r="K114" s="33">
        <f t="shared" si="1"/>
        <v>0</v>
      </c>
      <c r="L114" s="68">
        <f t="shared" si="0"/>
        <v>0</v>
      </c>
      <c r="M114" s="66">
        <f t="shared" si="2"/>
        <v>0</v>
      </c>
      <c r="N114" s="32">
        <f t="shared" si="3"/>
        <v>0</v>
      </c>
      <c r="O114" s="52">
        <f>'Pay App 22'!O114+'Pay App 22'!P114</f>
        <v>0</v>
      </c>
      <c r="P114" s="45"/>
      <c r="Q114" s="66">
        <f>'Pay App 22'!Q114+N114+P114</f>
        <v>0</v>
      </c>
    </row>
    <row r="115" spans="1:17" ht="21" customHeight="1" x14ac:dyDescent="0.2">
      <c r="A115" s="151" t="s">
        <v>184</v>
      </c>
      <c r="B115" s="151"/>
      <c r="C115" s="151" t="s">
        <v>185</v>
      </c>
      <c r="D115" s="152"/>
      <c r="E115" s="52">
        <f>'Pay App 22'!E115</f>
        <v>0</v>
      </c>
      <c r="F115" s="45"/>
      <c r="G115" s="65">
        <f>'Pay App 22'!G115+F115</f>
        <v>0</v>
      </c>
      <c r="H115" s="188">
        <f>'Pay App 22'!K115</f>
        <v>0</v>
      </c>
      <c r="I115" s="189"/>
      <c r="J115" s="55"/>
      <c r="K115" s="33">
        <f t="shared" si="1"/>
        <v>0</v>
      </c>
      <c r="L115" s="68">
        <f t="shared" si="0"/>
        <v>0</v>
      </c>
      <c r="M115" s="66">
        <f t="shared" si="2"/>
        <v>0</v>
      </c>
      <c r="N115" s="32">
        <f t="shared" si="3"/>
        <v>0</v>
      </c>
      <c r="O115" s="52">
        <f>'Pay App 22'!O115+'Pay App 22'!P115</f>
        <v>0</v>
      </c>
      <c r="P115" s="45"/>
      <c r="Q115" s="66">
        <f>'Pay App 22'!Q115+N115+P115</f>
        <v>0</v>
      </c>
    </row>
    <row r="116" spans="1:17" ht="21" customHeight="1" x14ac:dyDescent="0.2">
      <c r="A116" s="151" t="s">
        <v>186</v>
      </c>
      <c r="B116" s="151"/>
      <c r="C116" s="151" t="s">
        <v>187</v>
      </c>
      <c r="D116" s="152"/>
      <c r="E116" s="52">
        <f>'Pay App 22'!E116</f>
        <v>0</v>
      </c>
      <c r="F116" s="45"/>
      <c r="G116" s="65">
        <f>'Pay App 22'!G116+F116</f>
        <v>0</v>
      </c>
      <c r="H116" s="188">
        <f>'Pay App 22'!K116</f>
        <v>0</v>
      </c>
      <c r="I116" s="189"/>
      <c r="J116" s="55"/>
      <c r="K116" s="33">
        <f t="shared" si="1"/>
        <v>0</v>
      </c>
      <c r="L116" s="68">
        <f t="shared" si="0"/>
        <v>0</v>
      </c>
      <c r="M116" s="66">
        <f t="shared" si="2"/>
        <v>0</v>
      </c>
      <c r="N116" s="32">
        <f t="shared" si="3"/>
        <v>0</v>
      </c>
      <c r="O116" s="52">
        <f>'Pay App 22'!O116+'Pay App 22'!P116</f>
        <v>0</v>
      </c>
      <c r="P116" s="45"/>
      <c r="Q116" s="66">
        <f>'Pay App 22'!Q116+N116+P116</f>
        <v>0</v>
      </c>
    </row>
    <row r="117" spans="1:17" ht="21" customHeight="1" x14ac:dyDescent="0.2">
      <c r="A117" s="151" t="s">
        <v>188</v>
      </c>
      <c r="B117" s="151"/>
      <c r="C117" s="151" t="s">
        <v>581</v>
      </c>
      <c r="D117" s="152"/>
      <c r="E117" s="52">
        <f>'Pay App 22'!E117</f>
        <v>0</v>
      </c>
      <c r="F117" s="45"/>
      <c r="G117" s="65">
        <f>'Pay App 22'!G117+F117</f>
        <v>0</v>
      </c>
      <c r="H117" s="188">
        <f>'Pay App 22'!K117</f>
        <v>0</v>
      </c>
      <c r="I117" s="189"/>
      <c r="J117" s="55"/>
      <c r="K117" s="33">
        <f t="shared" si="1"/>
        <v>0</v>
      </c>
      <c r="L117" s="68">
        <f t="shared" si="0"/>
        <v>0</v>
      </c>
      <c r="M117" s="66">
        <f t="shared" si="2"/>
        <v>0</v>
      </c>
      <c r="N117" s="32">
        <f t="shared" si="3"/>
        <v>0</v>
      </c>
      <c r="O117" s="52">
        <f>'Pay App 22'!O117+'Pay App 22'!P117</f>
        <v>0</v>
      </c>
      <c r="P117" s="45"/>
      <c r="Q117" s="66">
        <f>'Pay App 22'!Q117+N117+P117</f>
        <v>0</v>
      </c>
    </row>
    <row r="118" spans="1:17" ht="21" customHeight="1" x14ac:dyDescent="0.2">
      <c r="A118" s="153" t="s">
        <v>190</v>
      </c>
      <c r="B118" s="153"/>
      <c r="C118" s="142" t="s">
        <v>191</v>
      </c>
      <c r="D118" s="156"/>
      <c r="E118" s="52">
        <f>'Pay App 22'!E118</f>
        <v>0</v>
      </c>
      <c r="F118" s="45"/>
      <c r="G118" s="65">
        <f>'Pay App 22'!G118+F118</f>
        <v>0</v>
      </c>
      <c r="H118" s="188">
        <f>'Pay App 22'!K118</f>
        <v>0</v>
      </c>
      <c r="I118" s="189"/>
      <c r="J118" s="55"/>
      <c r="K118" s="33">
        <f t="shared" si="1"/>
        <v>0</v>
      </c>
      <c r="L118" s="68">
        <f t="shared" si="0"/>
        <v>0</v>
      </c>
      <c r="M118" s="66">
        <f t="shared" si="2"/>
        <v>0</v>
      </c>
      <c r="N118" s="32">
        <f t="shared" si="3"/>
        <v>0</v>
      </c>
      <c r="O118" s="52">
        <f>'Pay App 22'!O118+'Pay App 22'!P118</f>
        <v>0</v>
      </c>
      <c r="P118" s="45"/>
      <c r="Q118" s="66">
        <f>'Pay App 22'!Q118+N118+P118</f>
        <v>0</v>
      </c>
    </row>
    <row r="119" spans="1:17" ht="21" customHeight="1" x14ac:dyDescent="0.2">
      <c r="A119" s="151" t="s">
        <v>192</v>
      </c>
      <c r="B119" s="151"/>
      <c r="C119" s="151" t="s">
        <v>193</v>
      </c>
      <c r="D119" s="152"/>
      <c r="E119" s="52">
        <f>'Pay App 22'!E119</f>
        <v>0</v>
      </c>
      <c r="F119" s="45"/>
      <c r="G119" s="65">
        <f>'Pay App 22'!G119+F119</f>
        <v>0</v>
      </c>
      <c r="H119" s="188">
        <f>'Pay App 22'!K119</f>
        <v>0</v>
      </c>
      <c r="I119" s="189"/>
      <c r="J119" s="55"/>
      <c r="K119" s="33">
        <f t="shared" si="1"/>
        <v>0</v>
      </c>
      <c r="L119" s="68">
        <f t="shared" si="0"/>
        <v>0</v>
      </c>
      <c r="M119" s="66">
        <f t="shared" si="2"/>
        <v>0</v>
      </c>
      <c r="N119" s="32">
        <f t="shared" si="3"/>
        <v>0</v>
      </c>
      <c r="O119" s="52">
        <f>'Pay App 22'!O119+'Pay App 22'!P119</f>
        <v>0</v>
      </c>
      <c r="P119" s="45"/>
      <c r="Q119" s="66">
        <f>'Pay App 22'!Q119+N119+P119</f>
        <v>0</v>
      </c>
    </row>
    <row r="120" spans="1:17" ht="21" customHeight="1" x14ac:dyDescent="0.2">
      <c r="A120" s="151" t="s">
        <v>194</v>
      </c>
      <c r="B120" s="151"/>
      <c r="C120" s="150" t="s">
        <v>195</v>
      </c>
      <c r="D120" s="157"/>
      <c r="E120" s="52">
        <f>'Pay App 22'!E120</f>
        <v>0</v>
      </c>
      <c r="F120" s="45"/>
      <c r="G120" s="65">
        <f>'Pay App 22'!G120+F120</f>
        <v>0</v>
      </c>
      <c r="H120" s="188">
        <f>'Pay App 22'!K120</f>
        <v>0</v>
      </c>
      <c r="I120" s="189"/>
      <c r="J120" s="55"/>
      <c r="K120" s="33">
        <f t="shared" si="1"/>
        <v>0</v>
      </c>
      <c r="L120" s="68">
        <f t="shared" si="0"/>
        <v>0</v>
      </c>
      <c r="M120" s="66">
        <f t="shared" si="2"/>
        <v>0</v>
      </c>
      <c r="N120" s="32">
        <f t="shared" si="3"/>
        <v>0</v>
      </c>
      <c r="O120" s="52">
        <f>'Pay App 22'!O120+'Pay App 22'!P120</f>
        <v>0</v>
      </c>
      <c r="P120" s="45"/>
      <c r="Q120" s="66">
        <f>'Pay App 22'!Q120+N120+P120</f>
        <v>0</v>
      </c>
    </row>
    <row r="121" spans="1:17" ht="21" customHeight="1" x14ac:dyDescent="0.2">
      <c r="A121" s="151" t="s">
        <v>196</v>
      </c>
      <c r="B121" s="151"/>
      <c r="C121" s="151" t="s">
        <v>197</v>
      </c>
      <c r="D121" s="152"/>
      <c r="E121" s="52">
        <f>'Pay App 22'!E121</f>
        <v>0</v>
      </c>
      <c r="F121" s="45"/>
      <c r="G121" s="65">
        <f>'Pay App 22'!G121+F121</f>
        <v>0</v>
      </c>
      <c r="H121" s="188">
        <f>'Pay App 22'!K121</f>
        <v>0</v>
      </c>
      <c r="I121" s="189"/>
      <c r="J121" s="55"/>
      <c r="K121" s="33">
        <f t="shared" si="1"/>
        <v>0</v>
      </c>
      <c r="L121" s="68">
        <f t="shared" si="0"/>
        <v>0</v>
      </c>
      <c r="M121" s="66">
        <f t="shared" si="2"/>
        <v>0</v>
      </c>
      <c r="N121" s="32">
        <f t="shared" si="3"/>
        <v>0</v>
      </c>
      <c r="O121" s="52">
        <f>'Pay App 22'!O121+'Pay App 22'!P121</f>
        <v>0</v>
      </c>
      <c r="P121" s="45"/>
      <c r="Q121" s="66">
        <f>'Pay App 22'!Q121+N121+P121</f>
        <v>0</v>
      </c>
    </row>
    <row r="122" spans="1:17" ht="21" customHeight="1" x14ac:dyDescent="0.2">
      <c r="A122" s="151" t="s">
        <v>198</v>
      </c>
      <c r="B122" s="151"/>
      <c r="C122" s="151" t="s">
        <v>199</v>
      </c>
      <c r="D122" s="152"/>
      <c r="E122" s="52">
        <f>'Pay App 22'!E122</f>
        <v>0</v>
      </c>
      <c r="F122" s="45"/>
      <c r="G122" s="65">
        <f>'Pay App 22'!G122+F122</f>
        <v>0</v>
      </c>
      <c r="H122" s="188">
        <f>'Pay App 22'!K122</f>
        <v>0</v>
      </c>
      <c r="I122" s="189"/>
      <c r="J122" s="55"/>
      <c r="K122" s="33">
        <f t="shared" si="1"/>
        <v>0</v>
      </c>
      <c r="L122" s="68">
        <f t="shared" si="0"/>
        <v>0</v>
      </c>
      <c r="M122" s="66">
        <f t="shared" si="2"/>
        <v>0</v>
      </c>
      <c r="N122" s="32">
        <f t="shared" si="3"/>
        <v>0</v>
      </c>
      <c r="O122" s="52">
        <f>'Pay App 22'!O122+'Pay App 22'!P122</f>
        <v>0</v>
      </c>
      <c r="P122" s="45"/>
      <c r="Q122" s="66">
        <f>'Pay App 22'!Q122+N122+P122</f>
        <v>0</v>
      </c>
    </row>
    <row r="123" spans="1:17" ht="21" customHeight="1" x14ac:dyDescent="0.2">
      <c r="A123" s="151" t="s">
        <v>200</v>
      </c>
      <c r="B123" s="151"/>
      <c r="C123" s="151" t="s">
        <v>201</v>
      </c>
      <c r="D123" s="152"/>
      <c r="E123" s="52">
        <f>'Pay App 22'!E123</f>
        <v>0</v>
      </c>
      <c r="F123" s="45"/>
      <c r="G123" s="65">
        <f>'Pay App 22'!G123+F123</f>
        <v>0</v>
      </c>
      <c r="H123" s="188">
        <f>'Pay App 22'!K123</f>
        <v>0</v>
      </c>
      <c r="I123" s="189"/>
      <c r="J123" s="55"/>
      <c r="K123" s="33">
        <f t="shared" si="1"/>
        <v>0</v>
      </c>
      <c r="L123" s="68">
        <f t="shared" si="0"/>
        <v>0</v>
      </c>
      <c r="M123" s="66">
        <f t="shared" si="2"/>
        <v>0</v>
      </c>
      <c r="N123" s="32">
        <f t="shared" si="3"/>
        <v>0</v>
      </c>
      <c r="O123" s="52">
        <f>'Pay App 22'!O123+'Pay App 22'!P123</f>
        <v>0</v>
      </c>
      <c r="P123" s="45"/>
      <c r="Q123" s="66">
        <f>'Pay App 22'!Q123+N123+P123</f>
        <v>0</v>
      </c>
    </row>
    <row r="124" spans="1:17" ht="21" customHeight="1" x14ac:dyDescent="0.2">
      <c r="A124" s="153" t="s">
        <v>202</v>
      </c>
      <c r="B124" s="153"/>
      <c r="C124" s="154" t="s">
        <v>203</v>
      </c>
      <c r="D124" s="155"/>
      <c r="E124" s="52">
        <f>'Pay App 22'!E124</f>
        <v>0</v>
      </c>
      <c r="F124" s="45"/>
      <c r="G124" s="65">
        <f>'Pay App 22'!G124+F124</f>
        <v>0</v>
      </c>
      <c r="H124" s="188">
        <f>'Pay App 22'!K124</f>
        <v>0</v>
      </c>
      <c r="I124" s="189"/>
      <c r="J124" s="55"/>
      <c r="K124" s="33">
        <f t="shared" si="1"/>
        <v>0</v>
      </c>
      <c r="L124" s="68">
        <f t="shared" si="0"/>
        <v>0</v>
      </c>
      <c r="M124" s="66">
        <f t="shared" si="2"/>
        <v>0</v>
      </c>
      <c r="N124" s="32">
        <f t="shared" si="3"/>
        <v>0</v>
      </c>
      <c r="O124" s="52">
        <f>'Pay App 22'!O124+'Pay App 22'!P124</f>
        <v>0</v>
      </c>
      <c r="P124" s="45"/>
      <c r="Q124" s="66">
        <f>'Pay App 22'!Q124+N124+P124</f>
        <v>0</v>
      </c>
    </row>
    <row r="125" spans="1:17" ht="21" customHeight="1" x14ac:dyDescent="0.2">
      <c r="A125" s="151" t="s">
        <v>204</v>
      </c>
      <c r="B125" s="151"/>
      <c r="C125" s="151" t="s">
        <v>205</v>
      </c>
      <c r="D125" s="152"/>
      <c r="E125" s="52">
        <f>'Pay App 22'!E125</f>
        <v>0</v>
      </c>
      <c r="F125" s="45"/>
      <c r="G125" s="65">
        <f>'Pay App 22'!G125+F125</f>
        <v>0</v>
      </c>
      <c r="H125" s="188">
        <f>'Pay App 22'!K125</f>
        <v>0</v>
      </c>
      <c r="I125" s="189"/>
      <c r="J125" s="55"/>
      <c r="K125" s="33">
        <f t="shared" si="1"/>
        <v>0</v>
      </c>
      <c r="L125" s="68">
        <f t="shared" si="0"/>
        <v>0</v>
      </c>
      <c r="M125" s="66">
        <f t="shared" si="2"/>
        <v>0</v>
      </c>
      <c r="N125" s="32">
        <f t="shared" si="3"/>
        <v>0</v>
      </c>
      <c r="O125" s="52">
        <f>'Pay App 22'!O125+'Pay App 22'!P125</f>
        <v>0</v>
      </c>
      <c r="P125" s="45"/>
      <c r="Q125" s="66">
        <f>'Pay App 22'!Q125+N125+P125</f>
        <v>0</v>
      </c>
    </row>
    <row r="126" spans="1:17" ht="21" customHeight="1" x14ac:dyDescent="0.2">
      <c r="A126" s="151" t="s">
        <v>206</v>
      </c>
      <c r="B126" s="151"/>
      <c r="C126" s="151" t="s">
        <v>207</v>
      </c>
      <c r="D126" s="152"/>
      <c r="E126" s="52">
        <f>'Pay App 22'!E126</f>
        <v>0</v>
      </c>
      <c r="F126" s="45"/>
      <c r="G126" s="65">
        <f>'Pay App 22'!G126+F126</f>
        <v>0</v>
      </c>
      <c r="H126" s="188">
        <f>'Pay App 22'!K126</f>
        <v>0</v>
      </c>
      <c r="I126" s="189"/>
      <c r="J126" s="55"/>
      <c r="K126" s="33">
        <f t="shared" si="1"/>
        <v>0</v>
      </c>
      <c r="L126" s="68">
        <f t="shared" si="0"/>
        <v>0</v>
      </c>
      <c r="M126" s="66">
        <f t="shared" si="2"/>
        <v>0</v>
      </c>
      <c r="N126" s="32">
        <f t="shared" si="3"/>
        <v>0</v>
      </c>
      <c r="O126" s="52">
        <f>'Pay App 22'!O126+'Pay App 22'!P126</f>
        <v>0</v>
      </c>
      <c r="P126" s="45"/>
      <c r="Q126" s="66">
        <f>'Pay App 22'!Q126+N126+P126</f>
        <v>0</v>
      </c>
    </row>
    <row r="127" spans="1:17" ht="21" customHeight="1" x14ac:dyDescent="0.2">
      <c r="A127" s="151" t="s">
        <v>208</v>
      </c>
      <c r="B127" s="151"/>
      <c r="C127" s="151" t="s">
        <v>209</v>
      </c>
      <c r="D127" s="152"/>
      <c r="E127" s="52">
        <f>'Pay App 22'!E127</f>
        <v>0</v>
      </c>
      <c r="F127" s="45"/>
      <c r="G127" s="65">
        <f>'Pay App 22'!G127+F127</f>
        <v>0</v>
      </c>
      <c r="H127" s="188">
        <f>'Pay App 22'!K127</f>
        <v>0</v>
      </c>
      <c r="I127" s="189"/>
      <c r="J127" s="55"/>
      <c r="K127" s="33">
        <f t="shared" si="1"/>
        <v>0</v>
      </c>
      <c r="L127" s="68">
        <f t="shared" si="0"/>
        <v>0</v>
      </c>
      <c r="M127" s="66">
        <f t="shared" si="2"/>
        <v>0</v>
      </c>
      <c r="N127" s="32">
        <f t="shared" si="3"/>
        <v>0</v>
      </c>
      <c r="O127" s="52">
        <f>'Pay App 22'!O127+'Pay App 22'!P127</f>
        <v>0</v>
      </c>
      <c r="P127" s="45"/>
      <c r="Q127" s="66">
        <f>'Pay App 22'!Q127+N127+P127</f>
        <v>0</v>
      </c>
    </row>
    <row r="128" spans="1:17" ht="21" customHeight="1" x14ac:dyDescent="0.2">
      <c r="A128" s="153" t="s">
        <v>210</v>
      </c>
      <c r="B128" s="153"/>
      <c r="C128" s="153" t="s">
        <v>211</v>
      </c>
      <c r="D128" s="154"/>
      <c r="E128" s="52">
        <f>'Pay App 22'!E128</f>
        <v>0</v>
      </c>
      <c r="F128" s="45"/>
      <c r="G128" s="65">
        <f>'Pay App 22'!G128+F128</f>
        <v>0</v>
      </c>
      <c r="H128" s="188">
        <f>'Pay App 22'!K128</f>
        <v>0</v>
      </c>
      <c r="I128" s="189"/>
      <c r="J128" s="55"/>
      <c r="K128" s="33">
        <f t="shared" si="1"/>
        <v>0</v>
      </c>
      <c r="L128" s="68">
        <f t="shared" si="0"/>
        <v>0</v>
      </c>
      <c r="M128" s="66">
        <f t="shared" si="2"/>
        <v>0</v>
      </c>
      <c r="N128" s="32">
        <f t="shared" si="3"/>
        <v>0</v>
      </c>
      <c r="O128" s="52">
        <f>'Pay App 22'!O128+'Pay App 22'!P128</f>
        <v>0</v>
      </c>
      <c r="P128" s="45"/>
      <c r="Q128" s="66">
        <f>'Pay App 22'!Q128+N128+P128</f>
        <v>0</v>
      </c>
    </row>
    <row r="129" spans="1:17" ht="21" customHeight="1" x14ac:dyDescent="0.2">
      <c r="A129" s="151" t="s">
        <v>212</v>
      </c>
      <c r="B129" s="151"/>
      <c r="C129" s="151" t="s">
        <v>213</v>
      </c>
      <c r="D129" s="152"/>
      <c r="E129" s="52">
        <f>'Pay App 22'!E129</f>
        <v>0</v>
      </c>
      <c r="F129" s="45"/>
      <c r="G129" s="65">
        <f>'Pay App 22'!G129+F129</f>
        <v>0</v>
      </c>
      <c r="H129" s="188">
        <f>'Pay App 22'!K129</f>
        <v>0</v>
      </c>
      <c r="I129" s="189"/>
      <c r="J129" s="55"/>
      <c r="K129" s="33">
        <f t="shared" si="1"/>
        <v>0</v>
      </c>
      <c r="L129" s="68">
        <f t="shared" si="0"/>
        <v>0</v>
      </c>
      <c r="M129" s="66">
        <f t="shared" si="2"/>
        <v>0</v>
      </c>
      <c r="N129" s="32">
        <f t="shared" si="3"/>
        <v>0</v>
      </c>
      <c r="O129" s="52">
        <f>'Pay App 22'!O129+'Pay App 22'!P129</f>
        <v>0</v>
      </c>
      <c r="P129" s="45"/>
      <c r="Q129" s="66">
        <f>'Pay App 22'!Q129+N129+P129</f>
        <v>0</v>
      </c>
    </row>
    <row r="130" spans="1:17" ht="21" customHeight="1" x14ac:dyDescent="0.2">
      <c r="A130" s="151" t="s">
        <v>214</v>
      </c>
      <c r="B130" s="151"/>
      <c r="C130" s="151" t="s">
        <v>215</v>
      </c>
      <c r="D130" s="152"/>
      <c r="E130" s="52">
        <f>'Pay App 22'!E130</f>
        <v>0</v>
      </c>
      <c r="F130" s="45"/>
      <c r="G130" s="65">
        <f>'Pay App 22'!G130+F130</f>
        <v>0</v>
      </c>
      <c r="H130" s="188">
        <f>'Pay App 22'!K130</f>
        <v>0</v>
      </c>
      <c r="I130" s="189"/>
      <c r="J130" s="55"/>
      <c r="K130" s="33">
        <f t="shared" si="1"/>
        <v>0</v>
      </c>
      <c r="L130" s="68">
        <f t="shared" si="0"/>
        <v>0</v>
      </c>
      <c r="M130" s="66">
        <f t="shared" si="2"/>
        <v>0</v>
      </c>
      <c r="N130" s="32">
        <f t="shared" si="3"/>
        <v>0</v>
      </c>
      <c r="O130" s="52">
        <f>'Pay App 22'!O130+'Pay App 22'!P130</f>
        <v>0</v>
      </c>
      <c r="P130" s="45"/>
      <c r="Q130" s="66">
        <f>'Pay App 22'!Q130+N130+P130</f>
        <v>0</v>
      </c>
    </row>
    <row r="131" spans="1:17" ht="21" customHeight="1" x14ac:dyDescent="0.2">
      <c r="A131" s="151" t="s">
        <v>216</v>
      </c>
      <c r="B131" s="151"/>
      <c r="C131" s="151" t="s">
        <v>217</v>
      </c>
      <c r="D131" s="152"/>
      <c r="E131" s="52">
        <f>'Pay App 22'!E131</f>
        <v>0</v>
      </c>
      <c r="F131" s="45"/>
      <c r="G131" s="65">
        <f>'Pay App 22'!G131+F131</f>
        <v>0</v>
      </c>
      <c r="H131" s="188">
        <f>'Pay App 22'!K131</f>
        <v>0</v>
      </c>
      <c r="I131" s="189"/>
      <c r="J131" s="55"/>
      <c r="K131" s="33">
        <f t="shared" si="1"/>
        <v>0</v>
      </c>
      <c r="L131" s="68">
        <f t="shared" si="0"/>
        <v>0</v>
      </c>
      <c r="M131" s="66">
        <f t="shared" si="2"/>
        <v>0</v>
      </c>
      <c r="N131" s="32">
        <f t="shared" si="3"/>
        <v>0</v>
      </c>
      <c r="O131" s="52">
        <f>'Pay App 22'!O131+'Pay App 22'!P131</f>
        <v>0</v>
      </c>
      <c r="P131" s="45"/>
      <c r="Q131" s="66">
        <f>'Pay App 22'!Q131+N131+P131</f>
        <v>0</v>
      </c>
    </row>
    <row r="132" spans="1:17" ht="21" customHeight="1" x14ac:dyDescent="0.2">
      <c r="A132" s="151" t="s">
        <v>218</v>
      </c>
      <c r="B132" s="151"/>
      <c r="C132" s="151" t="s">
        <v>219</v>
      </c>
      <c r="D132" s="152"/>
      <c r="E132" s="52">
        <f>'Pay App 22'!E132</f>
        <v>0</v>
      </c>
      <c r="F132" s="45"/>
      <c r="G132" s="65">
        <f>'Pay App 22'!G132+F132</f>
        <v>0</v>
      </c>
      <c r="H132" s="188">
        <f>'Pay App 22'!K132</f>
        <v>0</v>
      </c>
      <c r="I132" s="189"/>
      <c r="J132" s="55"/>
      <c r="K132" s="33">
        <f t="shared" si="1"/>
        <v>0</v>
      </c>
      <c r="L132" s="68">
        <f t="shared" si="0"/>
        <v>0</v>
      </c>
      <c r="M132" s="66">
        <f t="shared" si="2"/>
        <v>0</v>
      </c>
      <c r="N132" s="32">
        <f t="shared" si="3"/>
        <v>0</v>
      </c>
      <c r="O132" s="52">
        <f>'Pay App 22'!O132+'Pay App 22'!P132</f>
        <v>0</v>
      </c>
      <c r="P132" s="45"/>
      <c r="Q132" s="66">
        <f>'Pay App 22'!Q132+N132+P132</f>
        <v>0</v>
      </c>
    </row>
    <row r="133" spans="1:17" ht="21" customHeight="1" x14ac:dyDescent="0.2">
      <c r="A133" s="151" t="s">
        <v>220</v>
      </c>
      <c r="B133" s="151"/>
      <c r="C133" s="151" t="s">
        <v>221</v>
      </c>
      <c r="D133" s="152"/>
      <c r="E133" s="52">
        <f>'Pay App 22'!E133</f>
        <v>0</v>
      </c>
      <c r="F133" s="45"/>
      <c r="G133" s="65">
        <f>'Pay App 22'!G133+F133</f>
        <v>0</v>
      </c>
      <c r="H133" s="188">
        <f>'Pay App 22'!K133</f>
        <v>0</v>
      </c>
      <c r="I133" s="189"/>
      <c r="J133" s="55"/>
      <c r="K133" s="33">
        <f t="shared" si="1"/>
        <v>0</v>
      </c>
      <c r="L133" s="68">
        <f t="shared" si="0"/>
        <v>0</v>
      </c>
      <c r="M133" s="66">
        <f t="shared" si="2"/>
        <v>0</v>
      </c>
      <c r="N133" s="32">
        <f t="shared" si="3"/>
        <v>0</v>
      </c>
      <c r="O133" s="52">
        <f>'Pay App 22'!O133+'Pay App 22'!P133</f>
        <v>0</v>
      </c>
      <c r="P133" s="45"/>
      <c r="Q133" s="66">
        <f>'Pay App 22'!Q133+N133+P133</f>
        <v>0</v>
      </c>
    </row>
    <row r="134" spans="1:17" ht="21" customHeight="1" x14ac:dyDescent="0.2">
      <c r="A134" s="151" t="s">
        <v>222</v>
      </c>
      <c r="B134" s="151"/>
      <c r="C134" s="151" t="s">
        <v>223</v>
      </c>
      <c r="D134" s="152"/>
      <c r="E134" s="52">
        <f>'Pay App 22'!E134</f>
        <v>0</v>
      </c>
      <c r="F134" s="45"/>
      <c r="G134" s="65">
        <f>'Pay App 22'!G134+F134</f>
        <v>0</v>
      </c>
      <c r="H134" s="188">
        <f>'Pay App 22'!K134</f>
        <v>0</v>
      </c>
      <c r="I134" s="189"/>
      <c r="J134" s="55"/>
      <c r="K134" s="33">
        <f t="shared" si="1"/>
        <v>0</v>
      </c>
      <c r="L134" s="68">
        <f t="shared" si="0"/>
        <v>0</v>
      </c>
      <c r="M134" s="66">
        <f t="shared" si="2"/>
        <v>0</v>
      </c>
      <c r="N134" s="32">
        <f t="shared" si="3"/>
        <v>0</v>
      </c>
      <c r="O134" s="52">
        <f>'Pay App 22'!O134+'Pay App 22'!P134</f>
        <v>0</v>
      </c>
      <c r="P134" s="45"/>
      <c r="Q134" s="66">
        <f>'Pay App 22'!Q134+N134+P134</f>
        <v>0</v>
      </c>
    </row>
    <row r="135" spans="1:17" ht="21" customHeight="1" x14ac:dyDescent="0.2">
      <c r="A135" s="153" t="s">
        <v>224</v>
      </c>
      <c r="B135" s="153"/>
      <c r="C135" s="153" t="s">
        <v>225</v>
      </c>
      <c r="D135" s="154"/>
      <c r="E135" s="52">
        <f>'Pay App 22'!E135</f>
        <v>0</v>
      </c>
      <c r="F135" s="45"/>
      <c r="G135" s="65">
        <f>'Pay App 22'!G135+F135</f>
        <v>0</v>
      </c>
      <c r="H135" s="188">
        <f>'Pay App 22'!K135</f>
        <v>0</v>
      </c>
      <c r="I135" s="189"/>
      <c r="J135" s="55"/>
      <c r="K135" s="33">
        <f t="shared" si="1"/>
        <v>0</v>
      </c>
      <c r="L135" s="68">
        <f t="shared" si="0"/>
        <v>0</v>
      </c>
      <c r="M135" s="66">
        <f t="shared" si="2"/>
        <v>0</v>
      </c>
      <c r="N135" s="32">
        <f t="shared" si="3"/>
        <v>0</v>
      </c>
      <c r="O135" s="52">
        <f>'Pay App 22'!O135+'Pay App 22'!P135</f>
        <v>0</v>
      </c>
      <c r="P135" s="45"/>
      <c r="Q135" s="66">
        <f>'Pay App 22'!Q135+N135+P135</f>
        <v>0</v>
      </c>
    </row>
    <row r="136" spans="1:17" ht="21" customHeight="1" x14ac:dyDescent="0.2">
      <c r="A136" s="151" t="s">
        <v>226</v>
      </c>
      <c r="B136" s="151"/>
      <c r="C136" s="151" t="s">
        <v>227</v>
      </c>
      <c r="D136" s="152"/>
      <c r="E136" s="52">
        <f>'Pay App 22'!E136</f>
        <v>0</v>
      </c>
      <c r="F136" s="45"/>
      <c r="G136" s="65">
        <f>'Pay App 22'!G136+F136</f>
        <v>0</v>
      </c>
      <c r="H136" s="188">
        <f>'Pay App 22'!K136</f>
        <v>0</v>
      </c>
      <c r="I136" s="189"/>
      <c r="J136" s="55"/>
      <c r="K136" s="33">
        <f t="shared" si="1"/>
        <v>0</v>
      </c>
      <c r="L136" s="68">
        <f t="shared" si="0"/>
        <v>0</v>
      </c>
      <c r="M136" s="66">
        <f t="shared" si="2"/>
        <v>0</v>
      </c>
      <c r="N136" s="32">
        <f t="shared" si="3"/>
        <v>0</v>
      </c>
      <c r="O136" s="52">
        <f>'Pay App 22'!O136+'Pay App 22'!P136</f>
        <v>0</v>
      </c>
      <c r="P136" s="45"/>
      <c r="Q136" s="66">
        <f>'Pay App 22'!Q136+N136+P136</f>
        <v>0</v>
      </c>
    </row>
    <row r="137" spans="1:17" ht="21" customHeight="1" x14ac:dyDescent="0.2">
      <c r="A137" s="151" t="s">
        <v>228</v>
      </c>
      <c r="B137" s="151"/>
      <c r="C137" s="151" t="s">
        <v>229</v>
      </c>
      <c r="D137" s="152"/>
      <c r="E137" s="52">
        <f>'Pay App 22'!E137</f>
        <v>0</v>
      </c>
      <c r="F137" s="45"/>
      <c r="G137" s="65">
        <f>'Pay App 22'!G137+F137</f>
        <v>0</v>
      </c>
      <c r="H137" s="188">
        <f>'Pay App 22'!K137</f>
        <v>0</v>
      </c>
      <c r="I137" s="189"/>
      <c r="J137" s="55"/>
      <c r="K137" s="33">
        <f t="shared" si="1"/>
        <v>0</v>
      </c>
      <c r="L137" s="68">
        <f t="shared" si="0"/>
        <v>0</v>
      </c>
      <c r="M137" s="66">
        <f t="shared" si="2"/>
        <v>0</v>
      </c>
      <c r="N137" s="32">
        <f t="shared" si="3"/>
        <v>0</v>
      </c>
      <c r="O137" s="52">
        <f>'Pay App 22'!O137+'Pay App 22'!P137</f>
        <v>0</v>
      </c>
      <c r="P137" s="45"/>
      <c r="Q137" s="66">
        <f>'Pay App 22'!Q137+N137+P137</f>
        <v>0</v>
      </c>
    </row>
    <row r="138" spans="1:17" ht="21" customHeight="1" x14ac:dyDescent="0.2">
      <c r="A138" s="151" t="s">
        <v>230</v>
      </c>
      <c r="B138" s="151"/>
      <c r="C138" s="151" t="s">
        <v>231</v>
      </c>
      <c r="D138" s="152"/>
      <c r="E138" s="52">
        <f>'Pay App 22'!E138</f>
        <v>0</v>
      </c>
      <c r="F138" s="45"/>
      <c r="G138" s="65">
        <f>'Pay App 22'!G138+F138</f>
        <v>0</v>
      </c>
      <c r="H138" s="188">
        <f>'Pay App 22'!K138</f>
        <v>0</v>
      </c>
      <c r="I138" s="189"/>
      <c r="J138" s="55"/>
      <c r="K138" s="33">
        <f t="shared" si="1"/>
        <v>0</v>
      </c>
      <c r="L138" s="68">
        <f t="shared" si="0"/>
        <v>0</v>
      </c>
      <c r="M138" s="66">
        <f t="shared" si="2"/>
        <v>0</v>
      </c>
      <c r="N138" s="32">
        <f t="shared" si="3"/>
        <v>0</v>
      </c>
      <c r="O138" s="52">
        <f>'Pay App 22'!O138+'Pay App 22'!P138</f>
        <v>0</v>
      </c>
      <c r="P138" s="45"/>
      <c r="Q138" s="66">
        <f>'Pay App 22'!Q138+N138+P138</f>
        <v>0</v>
      </c>
    </row>
    <row r="139" spans="1:17" ht="21" customHeight="1" x14ac:dyDescent="0.2">
      <c r="A139" s="153" t="s">
        <v>232</v>
      </c>
      <c r="B139" s="153"/>
      <c r="C139" s="153" t="s">
        <v>233</v>
      </c>
      <c r="D139" s="154"/>
      <c r="E139" s="52">
        <f>'Pay App 22'!E139</f>
        <v>0</v>
      </c>
      <c r="F139" s="45"/>
      <c r="G139" s="65">
        <f>'Pay App 22'!G139+F139</f>
        <v>0</v>
      </c>
      <c r="H139" s="188">
        <f>'Pay App 22'!K139</f>
        <v>0</v>
      </c>
      <c r="I139" s="189"/>
      <c r="J139" s="55"/>
      <c r="K139" s="33">
        <f t="shared" si="1"/>
        <v>0</v>
      </c>
      <c r="L139" s="68">
        <f t="shared" si="0"/>
        <v>0</v>
      </c>
      <c r="M139" s="66">
        <f t="shared" si="2"/>
        <v>0</v>
      </c>
      <c r="N139" s="32">
        <f t="shared" si="3"/>
        <v>0</v>
      </c>
      <c r="O139" s="52">
        <f>'Pay App 22'!O139+'Pay App 22'!P139</f>
        <v>0</v>
      </c>
      <c r="P139" s="45"/>
      <c r="Q139" s="66">
        <f>'Pay App 22'!Q139+N139+P139</f>
        <v>0</v>
      </c>
    </row>
    <row r="140" spans="1:17" ht="21" customHeight="1" x14ac:dyDescent="0.2">
      <c r="A140" s="151" t="s">
        <v>234</v>
      </c>
      <c r="B140" s="151"/>
      <c r="C140" s="151" t="s">
        <v>235</v>
      </c>
      <c r="D140" s="152"/>
      <c r="E140" s="52">
        <f>'Pay App 22'!E140</f>
        <v>0</v>
      </c>
      <c r="F140" s="45"/>
      <c r="G140" s="65">
        <f>'Pay App 22'!G140+F140</f>
        <v>0</v>
      </c>
      <c r="H140" s="188">
        <f>'Pay App 22'!K140</f>
        <v>0</v>
      </c>
      <c r="I140" s="189"/>
      <c r="J140" s="55"/>
      <c r="K140" s="33">
        <f t="shared" si="1"/>
        <v>0</v>
      </c>
      <c r="L140" s="68">
        <f t="shared" si="0"/>
        <v>0</v>
      </c>
      <c r="M140" s="66">
        <f t="shared" si="2"/>
        <v>0</v>
      </c>
      <c r="N140" s="32">
        <f t="shared" si="3"/>
        <v>0</v>
      </c>
      <c r="O140" s="52">
        <f>'Pay App 22'!O140+'Pay App 22'!P140</f>
        <v>0</v>
      </c>
      <c r="P140" s="45"/>
      <c r="Q140" s="66">
        <f>'Pay App 22'!Q140+N140+P140</f>
        <v>0</v>
      </c>
    </row>
    <row r="141" spans="1:17" ht="21" customHeight="1" x14ac:dyDescent="0.2">
      <c r="A141" s="151" t="s">
        <v>236</v>
      </c>
      <c r="B141" s="151"/>
      <c r="C141" s="151" t="s">
        <v>237</v>
      </c>
      <c r="D141" s="152"/>
      <c r="E141" s="52">
        <f>'Pay App 22'!E141</f>
        <v>0</v>
      </c>
      <c r="F141" s="45"/>
      <c r="G141" s="65">
        <f>'Pay App 22'!G141+F141</f>
        <v>0</v>
      </c>
      <c r="H141" s="188">
        <f>'Pay App 22'!K141</f>
        <v>0</v>
      </c>
      <c r="I141" s="189"/>
      <c r="J141" s="55"/>
      <c r="K141" s="33">
        <f t="shared" si="1"/>
        <v>0</v>
      </c>
      <c r="L141" s="68">
        <f t="shared" si="0"/>
        <v>0</v>
      </c>
      <c r="M141" s="66">
        <f t="shared" si="2"/>
        <v>0</v>
      </c>
      <c r="N141" s="32">
        <f t="shared" si="3"/>
        <v>0</v>
      </c>
      <c r="O141" s="52">
        <f>'Pay App 22'!O141+'Pay App 22'!P141</f>
        <v>0</v>
      </c>
      <c r="P141" s="45"/>
      <c r="Q141" s="66">
        <f>'Pay App 22'!Q141+N141+P141</f>
        <v>0</v>
      </c>
    </row>
    <row r="142" spans="1:17" ht="21" customHeight="1" x14ac:dyDescent="0.2">
      <c r="A142" s="151" t="s">
        <v>238</v>
      </c>
      <c r="B142" s="151"/>
      <c r="C142" s="151" t="s">
        <v>239</v>
      </c>
      <c r="D142" s="152"/>
      <c r="E142" s="52">
        <f>'Pay App 22'!E142</f>
        <v>0</v>
      </c>
      <c r="F142" s="45"/>
      <c r="G142" s="65">
        <f>'Pay App 22'!G142+F142</f>
        <v>0</v>
      </c>
      <c r="H142" s="188">
        <f>'Pay App 22'!K142</f>
        <v>0</v>
      </c>
      <c r="I142" s="189"/>
      <c r="J142" s="55"/>
      <c r="K142" s="33">
        <f t="shared" si="1"/>
        <v>0</v>
      </c>
      <c r="L142" s="68">
        <f t="shared" si="0"/>
        <v>0</v>
      </c>
      <c r="M142" s="66">
        <f t="shared" si="2"/>
        <v>0</v>
      </c>
      <c r="N142" s="32">
        <f t="shared" si="3"/>
        <v>0</v>
      </c>
      <c r="O142" s="52">
        <f>'Pay App 22'!O142+'Pay App 22'!P142</f>
        <v>0</v>
      </c>
      <c r="P142" s="45"/>
      <c r="Q142" s="66">
        <f>'Pay App 22'!Q142+N142+P142</f>
        <v>0</v>
      </c>
    </row>
    <row r="143" spans="1:17" ht="21" customHeight="1" x14ac:dyDescent="0.2">
      <c r="A143" s="151" t="s">
        <v>240</v>
      </c>
      <c r="B143" s="151"/>
      <c r="C143" s="151" t="s">
        <v>241</v>
      </c>
      <c r="D143" s="152"/>
      <c r="E143" s="52">
        <f>'Pay App 22'!E143</f>
        <v>0</v>
      </c>
      <c r="F143" s="45"/>
      <c r="G143" s="65">
        <f>'Pay App 22'!G143+F143</f>
        <v>0</v>
      </c>
      <c r="H143" s="188">
        <f>'Pay App 22'!K143</f>
        <v>0</v>
      </c>
      <c r="I143" s="189"/>
      <c r="J143" s="55"/>
      <c r="K143" s="33">
        <f t="shared" si="1"/>
        <v>0</v>
      </c>
      <c r="L143" s="68">
        <f t="shared" si="0"/>
        <v>0</v>
      </c>
      <c r="M143" s="66">
        <f t="shared" si="2"/>
        <v>0</v>
      </c>
      <c r="N143" s="32">
        <f t="shared" si="3"/>
        <v>0</v>
      </c>
      <c r="O143" s="52">
        <f>'Pay App 22'!O143+'Pay App 22'!P143</f>
        <v>0</v>
      </c>
      <c r="P143" s="45"/>
      <c r="Q143" s="66">
        <f>'Pay App 22'!Q143+N143+P143</f>
        <v>0</v>
      </c>
    </row>
    <row r="144" spans="1:17" ht="21" customHeight="1" x14ac:dyDescent="0.2">
      <c r="A144" s="151" t="s">
        <v>242</v>
      </c>
      <c r="B144" s="151"/>
      <c r="C144" s="151" t="s">
        <v>243</v>
      </c>
      <c r="D144" s="152"/>
      <c r="E144" s="52">
        <f>'Pay App 22'!E144</f>
        <v>0</v>
      </c>
      <c r="F144" s="45"/>
      <c r="G144" s="65">
        <f>'Pay App 22'!G144+F144</f>
        <v>0</v>
      </c>
      <c r="H144" s="188">
        <f>'Pay App 22'!K144</f>
        <v>0</v>
      </c>
      <c r="I144" s="189"/>
      <c r="J144" s="55"/>
      <c r="K144" s="33">
        <f t="shared" si="1"/>
        <v>0</v>
      </c>
      <c r="L144" s="68">
        <f t="shared" si="0"/>
        <v>0</v>
      </c>
      <c r="M144" s="66">
        <f t="shared" si="2"/>
        <v>0</v>
      </c>
      <c r="N144" s="32">
        <f t="shared" si="3"/>
        <v>0</v>
      </c>
      <c r="O144" s="52">
        <f>'Pay App 22'!O144+'Pay App 22'!P144</f>
        <v>0</v>
      </c>
      <c r="P144" s="45"/>
      <c r="Q144" s="66">
        <f>'Pay App 22'!Q144+N144+P144</f>
        <v>0</v>
      </c>
    </row>
    <row r="145" spans="1:17" ht="21" customHeight="1" x14ac:dyDescent="0.2">
      <c r="A145" s="151" t="s">
        <v>244</v>
      </c>
      <c r="B145" s="151"/>
      <c r="C145" s="151" t="s">
        <v>245</v>
      </c>
      <c r="D145" s="152"/>
      <c r="E145" s="52">
        <f>'Pay App 22'!E145</f>
        <v>0</v>
      </c>
      <c r="F145" s="45"/>
      <c r="G145" s="65">
        <f>'Pay App 22'!G145+F145</f>
        <v>0</v>
      </c>
      <c r="H145" s="188">
        <f>'Pay App 22'!K145</f>
        <v>0</v>
      </c>
      <c r="I145" s="189"/>
      <c r="J145" s="55"/>
      <c r="K145" s="33">
        <f t="shared" si="1"/>
        <v>0</v>
      </c>
      <c r="L145" s="68">
        <f t="shared" si="0"/>
        <v>0</v>
      </c>
      <c r="M145" s="66">
        <f t="shared" si="2"/>
        <v>0</v>
      </c>
      <c r="N145" s="32">
        <f t="shared" si="3"/>
        <v>0</v>
      </c>
      <c r="O145" s="52">
        <f>'Pay App 22'!O145+'Pay App 22'!P145</f>
        <v>0</v>
      </c>
      <c r="P145" s="45"/>
      <c r="Q145" s="66">
        <f>'Pay App 22'!Q145+N145+P145</f>
        <v>0</v>
      </c>
    </row>
    <row r="146" spans="1:17" ht="21" customHeight="1" x14ac:dyDescent="0.2">
      <c r="A146" s="151" t="s">
        <v>246</v>
      </c>
      <c r="B146" s="151"/>
      <c r="C146" s="151" t="s">
        <v>247</v>
      </c>
      <c r="D146" s="152"/>
      <c r="E146" s="52">
        <f>'Pay App 22'!E146</f>
        <v>0</v>
      </c>
      <c r="F146" s="45"/>
      <c r="G146" s="65">
        <f>'Pay App 22'!G146+F146</f>
        <v>0</v>
      </c>
      <c r="H146" s="188">
        <f>'Pay App 22'!K146</f>
        <v>0</v>
      </c>
      <c r="I146" s="189"/>
      <c r="J146" s="55"/>
      <c r="K146" s="33">
        <f t="shared" si="1"/>
        <v>0</v>
      </c>
      <c r="L146" s="68">
        <f t="shared" si="0"/>
        <v>0</v>
      </c>
      <c r="M146" s="66">
        <f t="shared" si="2"/>
        <v>0</v>
      </c>
      <c r="N146" s="32">
        <f t="shared" si="3"/>
        <v>0</v>
      </c>
      <c r="O146" s="52">
        <f>'Pay App 22'!O146+'Pay App 22'!P146</f>
        <v>0</v>
      </c>
      <c r="P146" s="45"/>
      <c r="Q146" s="66">
        <f>'Pay App 22'!Q146+N146+P146</f>
        <v>0</v>
      </c>
    </row>
    <row r="147" spans="1:17" ht="21" customHeight="1" x14ac:dyDescent="0.2">
      <c r="A147" s="151" t="s">
        <v>248</v>
      </c>
      <c r="B147" s="151"/>
      <c r="C147" s="151" t="s">
        <v>249</v>
      </c>
      <c r="D147" s="152"/>
      <c r="E147" s="52">
        <f>'Pay App 22'!E147</f>
        <v>0</v>
      </c>
      <c r="F147" s="45"/>
      <c r="G147" s="65">
        <f>'Pay App 22'!G147+F147</f>
        <v>0</v>
      </c>
      <c r="H147" s="188">
        <f>'Pay App 22'!K147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22'!O147+'Pay App 22'!P147</f>
        <v>0</v>
      </c>
      <c r="P147" s="45"/>
      <c r="Q147" s="66">
        <f>'Pay App 22'!Q147+N147+P147</f>
        <v>0</v>
      </c>
    </row>
    <row r="148" spans="1:17" ht="21" customHeight="1" x14ac:dyDescent="0.2">
      <c r="A148" s="151" t="s">
        <v>250</v>
      </c>
      <c r="B148" s="151"/>
      <c r="C148" s="151" t="s">
        <v>251</v>
      </c>
      <c r="D148" s="152"/>
      <c r="E148" s="52">
        <f>'Pay App 22'!E148</f>
        <v>0</v>
      </c>
      <c r="F148" s="45"/>
      <c r="G148" s="65">
        <f>'Pay App 22'!G148+F148</f>
        <v>0</v>
      </c>
      <c r="H148" s="188">
        <f>'Pay App 22'!K148</f>
        <v>0</v>
      </c>
      <c r="I148" s="189"/>
      <c r="J148" s="55"/>
      <c r="K148" s="33">
        <f t="shared" si="4"/>
        <v>0</v>
      </c>
      <c r="L148" s="68">
        <f t="shared" ref="L148:L211" si="7">IF(ISERROR(K148/G148),0,K148/G148)</f>
        <v>0</v>
      </c>
      <c r="M148" s="66">
        <f t="shared" si="5"/>
        <v>0</v>
      </c>
      <c r="N148" s="32">
        <f t="shared" si="6"/>
        <v>0</v>
      </c>
      <c r="O148" s="52">
        <f>'Pay App 22'!O148+'Pay App 22'!P148</f>
        <v>0</v>
      </c>
      <c r="P148" s="45"/>
      <c r="Q148" s="66">
        <f>'Pay App 22'!Q148+N148+P148</f>
        <v>0</v>
      </c>
    </row>
    <row r="149" spans="1:17" ht="21" customHeight="1" x14ac:dyDescent="0.2">
      <c r="A149" s="153" t="s">
        <v>252</v>
      </c>
      <c r="B149" s="153"/>
      <c r="C149" s="153" t="s">
        <v>253</v>
      </c>
      <c r="D149" s="154"/>
      <c r="E149" s="52">
        <f>'Pay App 22'!E149</f>
        <v>0</v>
      </c>
      <c r="F149" s="45"/>
      <c r="G149" s="65">
        <f>'Pay App 22'!G149+F149</f>
        <v>0</v>
      </c>
      <c r="H149" s="188">
        <f>'Pay App 22'!K149</f>
        <v>0</v>
      </c>
      <c r="I149" s="189"/>
      <c r="J149" s="55"/>
      <c r="K149" s="33">
        <f t="shared" si="4"/>
        <v>0</v>
      </c>
      <c r="L149" s="68">
        <f t="shared" si="7"/>
        <v>0</v>
      </c>
      <c r="M149" s="66">
        <f t="shared" si="5"/>
        <v>0</v>
      </c>
      <c r="N149" s="32">
        <f t="shared" si="6"/>
        <v>0</v>
      </c>
      <c r="O149" s="52">
        <f>'Pay App 22'!O149+'Pay App 22'!P149</f>
        <v>0</v>
      </c>
      <c r="P149" s="45"/>
      <c r="Q149" s="66">
        <f>'Pay App 22'!Q149+N149+P149</f>
        <v>0</v>
      </c>
    </row>
    <row r="150" spans="1:17" ht="21" customHeight="1" x14ac:dyDescent="0.2">
      <c r="A150" s="151" t="s">
        <v>254</v>
      </c>
      <c r="B150" s="151"/>
      <c r="C150" s="151" t="s">
        <v>255</v>
      </c>
      <c r="D150" s="152"/>
      <c r="E150" s="52">
        <f>'Pay App 22'!E150</f>
        <v>0</v>
      </c>
      <c r="F150" s="45"/>
      <c r="G150" s="65">
        <f>'Pay App 22'!G150+F150</f>
        <v>0</v>
      </c>
      <c r="H150" s="188">
        <f>'Pay App 22'!K150</f>
        <v>0</v>
      </c>
      <c r="I150" s="189"/>
      <c r="J150" s="55"/>
      <c r="K150" s="33">
        <f t="shared" si="4"/>
        <v>0</v>
      </c>
      <c r="L150" s="68">
        <f t="shared" si="7"/>
        <v>0</v>
      </c>
      <c r="M150" s="66">
        <f t="shared" si="5"/>
        <v>0</v>
      </c>
      <c r="N150" s="32">
        <f t="shared" si="6"/>
        <v>0</v>
      </c>
      <c r="O150" s="52">
        <f>'Pay App 22'!O150+'Pay App 22'!P150</f>
        <v>0</v>
      </c>
      <c r="P150" s="45"/>
      <c r="Q150" s="66">
        <f>'Pay App 22'!Q150+N150+P150</f>
        <v>0</v>
      </c>
    </row>
    <row r="151" spans="1:17" ht="21" customHeight="1" x14ac:dyDescent="0.2">
      <c r="A151" s="151" t="s">
        <v>256</v>
      </c>
      <c r="B151" s="151"/>
      <c r="C151" s="151" t="s">
        <v>257</v>
      </c>
      <c r="D151" s="152"/>
      <c r="E151" s="52">
        <f>'Pay App 22'!E151</f>
        <v>0</v>
      </c>
      <c r="F151" s="45"/>
      <c r="G151" s="65">
        <f>'Pay App 22'!G151+F151</f>
        <v>0</v>
      </c>
      <c r="H151" s="188">
        <f>'Pay App 22'!K151</f>
        <v>0</v>
      </c>
      <c r="I151" s="189"/>
      <c r="J151" s="55"/>
      <c r="K151" s="33">
        <f t="shared" si="4"/>
        <v>0</v>
      </c>
      <c r="L151" s="68">
        <f t="shared" si="7"/>
        <v>0</v>
      </c>
      <c r="M151" s="66">
        <f t="shared" si="5"/>
        <v>0</v>
      </c>
      <c r="N151" s="32">
        <f t="shared" si="6"/>
        <v>0</v>
      </c>
      <c r="O151" s="52">
        <f>'Pay App 22'!O151+'Pay App 22'!P151</f>
        <v>0</v>
      </c>
      <c r="P151" s="45"/>
      <c r="Q151" s="66">
        <f>'Pay App 22'!Q151+N151+P151</f>
        <v>0</v>
      </c>
    </row>
    <row r="152" spans="1:17" ht="21" customHeight="1" x14ac:dyDescent="0.2">
      <c r="A152" s="151" t="s">
        <v>258</v>
      </c>
      <c r="B152" s="151"/>
      <c r="C152" s="151" t="s">
        <v>259</v>
      </c>
      <c r="D152" s="152"/>
      <c r="E152" s="52">
        <f>'Pay App 22'!E152</f>
        <v>0</v>
      </c>
      <c r="F152" s="45"/>
      <c r="G152" s="65">
        <f>'Pay App 22'!G152+F152</f>
        <v>0</v>
      </c>
      <c r="H152" s="188">
        <f>'Pay App 22'!K152</f>
        <v>0</v>
      </c>
      <c r="I152" s="189"/>
      <c r="J152" s="55"/>
      <c r="K152" s="33">
        <f t="shared" si="4"/>
        <v>0</v>
      </c>
      <c r="L152" s="68">
        <f t="shared" si="7"/>
        <v>0</v>
      </c>
      <c r="M152" s="66">
        <f t="shared" si="5"/>
        <v>0</v>
      </c>
      <c r="N152" s="32">
        <f t="shared" si="6"/>
        <v>0</v>
      </c>
      <c r="O152" s="52">
        <f>'Pay App 22'!O152+'Pay App 22'!P152</f>
        <v>0</v>
      </c>
      <c r="P152" s="45"/>
      <c r="Q152" s="66">
        <f>'Pay App 22'!Q152+N152+P152</f>
        <v>0</v>
      </c>
    </row>
    <row r="153" spans="1:17" ht="21" customHeight="1" x14ac:dyDescent="0.2">
      <c r="A153" s="151" t="s">
        <v>260</v>
      </c>
      <c r="B153" s="151"/>
      <c r="C153" s="151" t="s">
        <v>261</v>
      </c>
      <c r="D153" s="152"/>
      <c r="E153" s="52">
        <f>'Pay App 22'!E153</f>
        <v>0</v>
      </c>
      <c r="F153" s="45"/>
      <c r="G153" s="65">
        <f>'Pay App 22'!G153+F153</f>
        <v>0</v>
      </c>
      <c r="H153" s="188">
        <f>'Pay App 22'!K153</f>
        <v>0</v>
      </c>
      <c r="I153" s="189"/>
      <c r="J153" s="55"/>
      <c r="K153" s="33">
        <f t="shared" si="4"/>
        <v>0</v>
      </c>
      <c r="L153" s="68">
        <f t="shared" si="7"/>
        <v>0</v>
      </c>
      <c r="M153" s="66">
        <f t="shared" si="5"/>
        <v>0</v>
      </c>
      <c r="N153" s="32">
        <f t="shared" si="6"/>
        <v>0</v>
      </c>
      <c r="O153" s="52">
        <f>'Pay App 22'!O153+'Pay App 22'!P153</f>
        <v>0</v>
      </c>
      <c r="P153" s="45"/>
      <c r="Q153" s="66">
        <f>'Pay App 22'!Q153+N153+P153</f>
        <v>0</v>
      </c>
    </row>
    <row r="154" spans="1:17" ht="21" customHeight="1" x14ac:dyDescent="0.2">
      <c r="A154" s="151" t="s">
        <v>262</v>
      </c>
      <c r="B154" s="151"/>
      <c r="C154" s="151" t="s">
        <v>263</v>
      </c>
      <c r="D154" s="152"/>
      <c r="E154" s="52">
        <f>'Pay App 22'!E154</f>
        <v>0</v>
      </c>
      <c r="F154" s="45"/>
      <c r="G154" s="65">
        <f>'Pay App 22'!G154+F154</f>
        <v>0</v>
      </c>
      <c r="H154" s="188">
        <f>'Pay App 22'!K154</f>
        <v>0</v>
      </c>
      <c r="I154" s="189"/>
      <c r="J154" s="55"/>
      <c r="K154" s="33">
        <f t="shared" si="4"/>
        <v>0</v>
      </c>
      <c r="L154" s="68">
        <f t="shared" si="7"/>
        <v>0</v>
      </c>
      <c r="M154" s="66">
        <f t="shared" si="5"/>
        <v>0</v>
      </c>
      <c r="N154" s="32">
        <f t="shared" si="6"/>
        <v>0</v>
      </c>
      <c r="O154" s="52">
        <f>'Pay App 22'!O154+'Pay App 22'!P154</f>
        <v>0</v>
      </c>
      <c r="P154" s="45"/>
      <c r="Q154" s="66">
        <f>'Pay App 22'!Q154+N154+P154</f>
        <v>0</v>
      </c>
    </row>
    <row r="155" spans="1:17" ht="21" customHeight="1" x14ac:dyDescent="0.2">
      <c r="A155" s="151" t="s">
        <v>264</v>
      </c>
      <c r="B155" s="151"/>
      <c r="C155" s="151" t="s">
        <v>265</v>
      </c>
      <c r="D155" s="152"/>
      <c r="E155" s="52">
        <f>'Pay App 22'!E155</f>
        <v>0</v>
      </c>
      <c r="F155" s="45"/>
      <c r="G155" s="65">
        <f>'Pay App 22'!G155+F155</f>
        <v>0</v>
      </c>
      <c r="H155" s="188">
        <f>'Pay App 22'!K155</f>
        <v>0</v>
      </c>
      <c r="I155" s="189"/>
      <c r="J155" s="55"/>
      <c r="K155" s="33">
        <f t="shared" si="4"/>
        <v>0</v>
      </c>
      <c r="L155" s="68">
        <f t="shared" si="7"/>
        <v>0</v>
      </c>
      <c r="M155" s="66">
        <f t="shared" si="5"/>
        <v>0</v>
      </c>
      <c r="N155" s="32">
        <f t="shared" si="6"/>
        <v>0</v>
      </c>
      <c r="O155" s="52">
        <f>'Pay App 22'!O155+'Pay App 22'!P155</f>
        <v>0</v>
      </c>
      <c r="P155" s="45"/>
      <c r="Q155" s="66">
        <f>'Pay App 22'!Q155+N155+P155</f>
        <v>0</v>
      </c>
    </row>
    <row r="156" spans="1:17" ht="21" customHeight="1" x14ac:dyDescent="0.2">
      <c r="A156" s="151" t="s">
        <v>266</v>
      </c>
      <c r="B156" s="151"/>
      <c r="C156" s="151" t="s">
        <v>267</v>
      </c>
      <c r="D156" s="152"/>
      <c r="E156" s="52">
        <f>'Pay App 22'!E156</f>
        <v>0</v>
      </c>
      <c r="F156" s="45"/>
      <c r="G156" s="65">
        <f>'Pay App 22'!G156+F156</f>
        <v>0</v>
      </c>
      <c r="H156" s="188">
        <f>'Pay App 22'!K156</f>
        <v>0</v>
      </c>
      <c r="I156" s="189"/>
      <c r="J156" s="55"/>
      <c r="K156" s="33">
        <f t="shared" si="4"/>
        <v>0</v>
      </c>
      <c r="L156" s="68">
        <f t="shared" si="7"/>
        <v>0</v>
      </c>
      <c r="M156" s="66">
        <f t="shared" si="5"/>
        <v>0</v>
      </c>
      <c r="N156" s="32">
        <f t="shared" si="6"/>
        <v>0</v>
      </c>
      <c r="O156" s="52">
        <f>'Pay App 22'!O156+'Pay App 22'!P156</f>
        <v>0</v>
      </c>
      <c r="P156" s="45"/>
      <c r="Q156" s="66">
        <f>'Pay App 22'!Q156+N156+P156</f>
        <v>0</v>
      </c>
    </row>
    <row r="157" spans="1:17" ht="21" customHeight="1" x14ac:dyDescent="0.2">
      <c r="A157" s="151" t="s">
        <v>268</v>
      </c>
      <c r="B157" s="151"/>
      <c r="C157" s="151" t="s">
        <v>269</v>
      </c>
      <c r="D157" s="152"/>
      <c r="E157" s="52">
        <f>'Pay App 22'!E157</f>
        <v>0</v>
      </c>
      <c r="F157" s="45"/>
      <c r="G157" s="65">
        <f>'Pay App 22'!G157+F157</f>
        <v>0</v>
      </c>
      <c r="H157" s="188">
        <f>'Pay App 22'!K157</f>
        <v>0</v>
      </c>
      <c r="I157" s="189"/>
      <c r="J157" s="55"/>
      <c r="K157" s="33">
        <f t="shared" si="4"/>
        <v>0</v>
      </c>
      <c r="L157" s="68">
        <f t="shared" si="7"/>
        <v>0</v>
      </c>
      <c r="M157" s="66">
        <f t="shared" si="5"/>
        <v>0</v>
      </c>
      <c r="N157" s="32">
        <f t="shared" si="6"/>
        <v>0</v>
      </c>
      <c r="O157" s="52">
        <f>'Pay App 22'!O157+'Pay App 22'!P157</f>
        <v>0</v>
      </c>
      <c r="P157" s="45"/>
      <c r="Q157" s="66">
        <f>'Pay App 22'!Q157+N157+P157</f>
        <v>0</v>
      </c>
    </row>
    <row r="158" spans="1:17" ht="21" customHeight="1" x14ac:dyDescent="0.2">
      <c r="A158" s="153" t="s">
        <v>270</v>
      </c>
      <c r="B158" s="153"/>
      <c r="C158" s="153" t="s">
        <v>271</v>
      </c>
      <c r="D158" s="154"/>
      <c r="E158" s="52">
        <f>'Pay App 22'!E158</f>
        <v>0</v>
      </c>
      <c r="F158" s="45"/>
      <c r="G158" s="65">
        <f>'Pay App 22'!G158+F158</f>
        <v>0</v>
      </c>
      <c r="H158" s="188">
        <f>'Pay App 22'!K158</f>
        <v>0</v>
      </c>
      <c r="I158" s="189"/>
      <c r="J158" s="55"/>
      <c r="K158" s="33">
        <f t="shared" si="4"/>
        <v>0</v>
      </c>
      <c r="L158" s="68">
        <f t="shared" si="7"/>
        <v>0</v>
      </c>
      <c r="M158" s="66">
        <f t="shared" si="5"/>
        <v>0</v>
      </c>
      <c r="N158" s="32">
        <f t="shared" si="6"/>
        <v>0</v>
      </c>
      <c r="O158" s="52">
        <f>'Pay App 22'!O158+'Pay App 22'!P158</f>
        <v>0</v>
      </c>
      <c r="P158" s="45"/>
      <c r="Q158" s="66">
        <f>'Pay App 22'!Q158+N158+P158</f>
        <v>0</v>
      </c>
    </row>
    <row r="159" spans="1:17" ht="21" customHeight="1" x14ac:dyDescent="0.2">
      <c r="A159" s="151" t="s">
        <v>272</v>
      </c>
      <c r="B159" s="151"/>
      <c r="C159" s="151" t="s">
        <v>273</v>
      </c>
      <c r="D159" s="152"/>
      <c r="E159" s="52">
        <f>'Pay App 22'!E159</f>
        <v>0</v>
      </c>
      <c r="F159" s="45"/>
      <c r="G159" s="65">
        <f>'Pay App 22'!G159+F159</f>
        <v>0</v>
      </c>
      <c r="H159" s="188">
        <f>'Pay App 22'!K159</f>
        <v>0</v>
      </c>
      <c r="I159" s="189"/>
      <c r="J159" s="55"/>
      <c r="K159" s="33">
        <f t="shared" si="4"/>
        <v>0</v>
      </c>
      <c r="L159" s="68">
        <f t="shared" si="7"/>
        <v>0</v>
      </c>
      <c r="M159" s="66">
        <f t="shared" si="5"/>
        <v>0</v>
      </c>
      <c r="N159" s="32">
        <f t="shared" si="6"/>
        <v>0</v>
      </c>
      <c r="O159" s="52">
        <f>'Pay App 22'!O159+'Pay App 22'!P159</f>
        <v>0</v>
      </c>
      <c r="P159" s="45"/>
      <c r="Q159" s="66">
        <f>'Pay App 22'!Q159+N159+P159</f>
        <v>0</v>
      </c>
    </row>
    <row r="160" spans="1:17" ht="21" customHeight="1" x14ac:dyDescent="0.2">
      <c r="A160" s="151" t="s">
        <v>274</v>
      </c>
      <c r="B160" s="151"/>
      <c r="C160" s="151" t="s">
        <v>275</v>
      </c>
      <c r="D160" s="152"/>
      <c r="E160" s="52">
        <f>'Pay App 22'!E160</f>
        <v>0</v>
      </c>
      <c r="F160" s="45"/>
      <c r="G160" s="65">
        <f>'Pay App 22'!G160+F160</f>
        <v>0</v>
      </c>
      <c r="H160" s="188">
        <f>'Pay App 22'!K160</f>
        <v>0</v>
      </c>
      <c r="I160" s="189"/>
      <c r="J160" s="55"/>
      <c r="K160" s="33">
        <f t="shared" si="4"/>
        <v>0</v>
      </c>
      <c r="L160" s="68">
        <f t="shared" si="7"/>
        <v>0</v>
      </c>
      <c r="M160" s="66">
        <f t="shared" si="5"/>
        <v>0</v>
      </c>
      <c r="N160" s="32">
        <f t="shared" si="6"/>
        <v>0</v>
      </c>
      <c r="O160" s="52">
        <f>'Pay App 22'!O160+'Pay App 22'!P160</f>
        <v>0</v>
      </c>
      <c r="P160" s="45"/>
      <c r="Q160" s="66">
        <f>'Pay App 22'!Q160+N160+P160</f>
        <v>0</v>
      </c>
    </row>
    <row r="161" spans="1:17" ht="21" customHeight="1" x14ac:dyDescent="0.2">
      <c r="A161" s="151" t="s">
        <v>276</v>
      </c>
      <c r="B161" s="151"/>
      <c r="C161" s="151" t="s">
        <v>277</v>
      </c>
      <c r="D161" s="152"/>
      <c r="E161" s="52">
        <f>'Pay App 22'!E161</f>
        <v>0</v>
      </c>
      <c r="F161" s="45"/>
      <c r="G161" s="65">
        <f>'Pay App 22'!G161+F161</f>
        <v>0</v>
      </c>
      <c r="H161" s="188">
        <f>'Pay App 22'!K161</f>
        <v>0</v>
      </c>
      <c r="I161" s="189"/>
      <c r="J161" s="55"/>
      <c r="K161" s="33">
        <f t="shared" si="4"/>
        <v>0</v>
      </c>
      <c r="L161" s="68">
        <f t="shared" si="7"/>
        <v>0</v>
      </c>
      <c r="M161" s="66">
        <f t="shared" si="5"/>
        <v>0</v>
      </c>
      <c r="N161" s="32">
        <f t="shared" si="6"/>
        <v>0</v>
      </c>
      <c r="O161" s="52">
        <f>'Pay App 22'!O161+'Pay App 22'!P161</f>
        <v>0</v>
      </c>
      <c r="P161" s="45"/>
      <c r="Q161" s="66">
        <f>'Pay App 22'!Q161+N161+P161</f>
        <v>0</v>
      </c>
    </row>
    <row r="162" spans="1:17" ht="21" customHeight="1" x14ac:dyDescent="0.2">
      <c r="A162" s="151" t="s">
        <v>278</v>
      </c>
      <c r="B162" s="151"/>
      <c r="C162" s="151" t="s">
        <v>279</v>
      </c>
      <c r="D162" s="152"/>
      <c r="E162" s="52">
        <f>'Pay App 22'!E162</f>
        <v>0</v>
      </c>
      <c r="F162" s="45"/>
      <c r="G162" s="65">
        <f>'Pay App 22'!G162+F162</f>
        <v>0</v>
      </c>
      <c r="H162" s="188">
        <f>'Pay App 22'!K162</f>
        <v>0</v>
      </c>
      <c r="I162" s="189"/>
      <c r="J162" s="55"/>
      <c r="K162" s="33">
        <f t="shared" si="4"/>
        <v>0</v>
      </c>
      <c r="L162" s="68">
        <f t="shared" si="7"/>
        <v>0</v>
      </c>
      <c r="M162" s="66">
        <f t="shared" si="5"/>
        <v>0</v>
      </c>
      <c r="N162" s="32">
        <f t="shared" si="6"/>
        <v>0</v>
      </c>
      <c r="O162" s="52">
        <f>'Pay App 22'!O162+'Pay App 22'!P162</f>
        <v>0</v>
      </c>
      <c r="P162" s="45"/>
      <c r="Q162" s="66">
        <f>'Pay App 22'!Q162+N162+P162</f>
        <v>0</v>
      </c>
    </row>
    <row r="163" spans="1:17" ht="21" customHeight="1" x14ac:dyDescent="0.2">
      <c r="A163" s="151" t="s">
        <v>280</v>
      </c>
      <c r="B163" s="151"/>
      <c r="C163" s="151" t="s">
        <v>281</v>
      </c>
      <c r="D163" s="152"/>
      <c r="E163" s="52">
        <f>'Pay App 22'!E163</f>
        <v>0</v>
      </c>
      <c r="F163" s="45"/>
      <c r="G163" s="65">
        <f>'Pay App 22'!G163+F163</f>
        <v>0</v>
      </c>
      <c r="H163" s="188">
        <f>'Pay App 22'!K163</f>
        <v>0</v>
      </c>
      <c r="I163" s="189"/>
      <c r="J163" s="55"/>
      <c r="K163" s="33">
        <f t="shared" si="4"/>
        <v>0</v>
      </c>
      <c r="L163" s="68">
        <f t="shared" si="7"/>
        <v>0</v>
      </c>
      <c r="M163" s="66">
        <f t="shared" si="5"/>
        <v>0</v>
      </c>
      <c r="N163" s="32">
        <f t="shared" si="6"/>
        <v>0</v>
      </c>
      <c r="O163" s="52">
        <f>'Pay App 22'!O163+'Pay App 22'!P163</f>
        <v>0</v>
      </c>
      <c r="P163" s="45"/>
      <c r="Q163" s="66">
        <f>'Pay App 22'!Q163+N163+P163</f>
        <v>0</v>
      </c>
    </row>
    <row r="164" spans="1:17" ht="21" customHeight="1" x14ac:dyDescent="0.2">
      <c r="A164" s="151" t="s">
        <v>282</v>
      </c>
      <c r="B164" s="151"/>
      <c r="C164" s="151" t="s">
        <v>283</v>
      </c>
      <c r="D164" s="152"/>
      <c r="E164" s="52">
        <f>'Pay App 22'!E164</f>
        <v>0</v>
      </c>
      <c r="F164" s="45"/>
      <c r="G164" s="65">
        <f>'Pay App 22'!G164+F164</f>
        <v>0</v>
      </c>
      <c r="H164" s="188">
        <f>'Pay App 22'!K164</f>
        <v>0</v>
      </c>
      <c r="I164" s="189"/>
      <c r="J164" s="55"/>
      <c r="K164" s="33">
        <f t="shared" si="4"/>
        <v>0</v>
      </c>
      <c r="L164" s="68">
        <f t="shared" si="7"/>
        <v>0</v>
      </c>
      <c r="M164" s="66">
        <f t="shared" si="5"/>
        <v>0</v>
      </c>
      <c r="N164" s="32">
        <f t="shared" si="6"/>
        <v>0</v>
      </c>
      <c r="O164" s="52">
        <f>'Pay App 22'!O164+'Pay App 22'!P164</f>
        <v>0</v>
      </c>
      <c r="P164" s="45"/>
      <c r="Q164" s="66">
        <f>'Pay App 22'!Q164+N164+P164</f>
        <v>0</v>
      </c>
    </row>
    <row r="165" spans="1:17" ht="21" customHeight="1" x14ac:dyDescent="0.2">
      <c r="A165" s="151" t="s">
        <v>284</v>
      </c>
      <c r="B165" s="151"/>
      <c r="C165" s="151" t="s">
        <v>285</v>
      </c>
      <c r="D165" s="152"/>
      <c r="E165" s="52">
        <f>'Pay App 22'!E165</f>
        <v>0</v>
      </c>
      <c r="F165" s="45"/>
      <c r="G165" s="65">
        <f>'Pay App 22'!G165+F165</f>
        <v>0</v>
      </c>
      <c r="H165" s="188">
        <f>'Pay App 22'!K165</f>
        <v>0</v>
      </c>
      <c r="I165" s="189"/>
      <c r="J165" s="55"/>
      <c r="K165" s="33">
        <f t="shared" si="4"/>
        <v>0</v>
      </c>
      <c r="L165" s="68">
        <f t="shared" si="7"/>
        <v>0</v>
      </c>
      <c r="M165" s="66">
        <f t="shared" si="5"/>
        <v>0</v>
      </c>
      <c r="N165" s="32">
        <f t="shared" si="6"/>
        <v>0</v>
      </c>
      <c r="O165" s="52">
        <f>'Pay App 22'!O165+'Pay App 22'!P165</f>
        <v>0</v>
      </c>
      <c r="P165" s="45"/>
      <c r="Q165" s="66">
        <f>'Pay App 22'!Q165+N165+P165</f>
        <v>0</v>
      </c>
    </row>
    <row r="166" spans="1:17" ht="21" customHeight="1" x14ac:dyDescent="0.2">
      <c r="A166" s="153" t="s">
        <v>286</v>
      </c>
      <c r="B166" s="153"/>
      <c r="C166" s="153" t="s">
        <v>287</v>
      </c>
      <c r="D166" s="154"/>
      <c r="E166" s="52">
        <f>'Pay App 22'!E166</f>
        <v>0</v>
      </c>
      <c r="F166" s="45"/>
      <c r="G166" s="65">
        <f>'Pay App 22'!G166+F166</f>
        <v>0</v>
      </c>
      <c r="H166" s="188">
        <f>'Pay App 22'!K166</f>
        <v>0</v>
      </c>
      <c r="I166" s="189"/>
      <c r="J166" s="55"/>
      <c r="K166" s="33">
        <f t="shared" si="4"/>
        <v>0</v>
      </c>
      <c r="L166" s="68">
        <f t="shared" si="7"/>
        <v>0</v>
      </c>
      <c r="M166" s="66">
        <f t="shared" si="5"/>
        <v>0</v>
      </c>
      <c r="N166" s="32">
        <f t="shared" si="6"/>
        <v>0</v>
      </c>
      <c r="O166" s="52">
        <f>'Pay App 22'!O166+'Pay App 22'!P166</f>
        <v>0</v>
      </c>
      <c r="P166" s="45"/>
      <c r="Q166" s="66">
        <f>'Pay App 22'!Q166+N166+P166</f>
        <v>0</v>
      </c>
    </row>
    <row r="167" spans="1:17" ht="21" customHeight="1" x14ac:dyDescent="0.2">
      <c r="A167" s="153" t="s">
        <v>288</v>
      </c>
      <c r="B167" s="153"/>
      <c r="C167" s="153" t="s">
        <v>289</v>
      </c>
      <c r="D167" s="154"/>
      <c r="E167" s="52">
        <f>'Pay App 22'!E167</f>
        <v>0</v>
      </c>
      <c r="F167" s="45"/>
      <c r="G167" s="65">
        <f>'Pay App 22'!G167+F167</f>
        <v>0</v>
      </c>
      <c r="H167" s="188">
        <f>'Pay App 22'!K167</f>
        <v>0</v>
      </c>
      <c r="I167" s="189"/>
      <c r="J167" s="55"/>
      <c r="K167" s="33">
        <f t="shared" si="4"/>
        <v>0</v>
      </c>
      <c r="L167" s="68">
        <f t="shared" si="7"/>
        <v>0</v>
      </c>
      <c r="M167" s="66">
        <f t="shared" si="5"/>
        <v>0</v>
      </c>
      <c r="N167" s="32">
        <f t="shared" si="6"/>
        <v>0</v>
      </c>
      <c r="O167" s="52">
        <f>'Pay App 22'!O167+'Pay App 22'!P167</f>
        <v>0</v>
      </c>
      <c r="P167" s="45"/>
      <c r="Q167" s="66">
        <f>'Pay App 22'!Q167+N167+P167</f>
        <v>0</v>
      </c>
    </row>
    <row r="168" spans="1:17" ht="21" customHeight="1" x14ac:dyDescent="0.2">
      <c r="A168" s="151" t="s">
        <v>290</v>
      </c>
      <c r="B168" s="151"/>
      <c r="C168" s="151" t="s">
        <v>291</v>
      </c>
      <c r="D168" s="152"/>
      <c r="E168" s="52">
        <f>'Pay App 22'!E168</f>
        <v>0</v>
      </c>
      <c r="F168" s="45"/>
      <c r="G168" s="65">
        <f>'Pay App 22'!G168+F168</f>
        <v>0</v>
      </c>
      <c r="H168" s="188">
        <f>'Pay App 22'!K168</f>
        <v>0</v>
      </c>
      <c r="I168" s="189"/>
      <c r="J168" s="55"/>
      <c r="K168" s="33">
        <f t="shared" si="4"/>
        <v>0</v>
      </c>
      <c r="L168" s="68">
        <f t="shared" si="7"/>
        <v>0</v>
      </c>
      <c r="M168" s="66">
        <f t="shared" si="5"/>
        <v>0</v>
      </c>
      <c r="N168" s="32">
        <f t="shared" si="6"/>
        <v>0</v>
      </c>
      <c r="O168" s="52">
        <f>'Pay App 22'!O168+'Pay App 22'!P168</f>
        <v>0</v>
      </c>
      <c r="P168" s="45"/>
      <c r="Q168" s="66">
        <f>'Pay App 22'!Q168+N168+P168</f>
        <v>0</v>
      </c>
    </row>
    <row r="169" spans="1:17" ht="21" customHeight="1" x14ac:dyDescent="0.2">
      <c r="A169" s="151" t="s">
        <v>292</v>
      </c>
      <c r="B169" s="151"/>
      <c r="C169" s="151" t="s">
        <v>293</v>
      </c>
      <c r="D169" s="152"/>
      <c r="E169" s="52">
        <f>'Pay App 22'!E169</f>
        <v>0</v>
      </c>
      <c r="F169" s="45"/>
      <c r="G169" s="65">
        <f>'Pay App 22'!G169+F169</f>
        <v>0</v>
      </c>
      <c r="H169" s="188">
        <f>'Pay App 22'!K169</f>
        <v>0</v>
      </c>
      <c r="I169" s="189"/>
      <c r="J169" s="55"/>
      <c r="K169" s="33">
        <f t="shared" si="4"/>
        <v>0</v>
      </c>
      <c r="L169" s="68">
        <f t="shared" si="7"/>
        <v>0</v>
      </c>
      <c r="M169" s="66">
        <f t="shared" si="5"/>
        <v>0</v>
      </c>
      <c r="N169" s="32">
        <f t="shared" si="6"/>
        <v>0</v>
      </c>
      <c r="O169" s="52">
        <f>'Pay App 22'!O169+'Pay App 22'!P169</f>
        <v>0</v>
      </c>
      <c r="P169" s="45"/>
      <c r="Q169" s="66">
        <f>'Pay App 22'!Q169+N169+P169</f>
        <v>0</v>
      </c>
    </row>
    <row r="170" spans="1:17" ht="21" customHeight="1" x14ac:dyDescent="0.2">
      <c r="A170" s="151" t="s">
        <v>294</v>
      </c>
      <c r="B170" s="151"/>
      <c r="C170" s="151" t="s">
        <v>295</v>
      </c>
      <c r="D170" s="152"/>
      <c r="E170" s="52">
        <f>'Pay App 22'!E170</f>
        <v>0</v>
      </c>
      <c r="F170" s="45"/>
      <c r="G170" s="65">
        <f>'Pay App 22'!G170+F170</f>
        <v>0</v>
      </c>
      <c r="H170" s="188">
        <f>'Pay App 22'!K170</f>
        <v>0</v>
      </c>
      <c r="I170" s="189"/>
      <c r="J170" s="55"/>
      <c r="K170" s="33">
        <f t="shared" si="4"/>
        <v>0</v>
      </c>
      <c r="L170" s="68">
        <f t="shared" si="7"/>
        <v>0</v>
      </c>
      <c r="M170" s="66">
        <f t="shared" si="5"/>
        <v>0</v>
      </c>
      <c r="N170" s="32">
        <f t="shared" si="6"/>
        <v>0</v>
      </c>
      <c r="O170" s="52">
        <f>'Pay App 22'!O170+'Pay App 22'!P170</f>
        <v>0</v>
      </c>
      <c r="P170" s="45"/>
      <c r="Q170" s="66">
        <f>'Pay App 22'!Q170+N170+P170</f>
        <v>0</v>
      </c>
    </row>
    <row r="171" spans="1:17" ht="21" customHeight="1" x14ac:dyDescent="0.2">
      <c r="A171" s="151" t="s">
        <v>296</v>
      </c>
      <c r="B171" s="151"/>
      <c r="C171" s="151" t="s">
        <v>297</v>
      </c>
      <c r="D171" s="152"/>
      <c r="E171" s="52">
        <f>'Pay App 22'!E171</f>
        <v>0</v>
      </c>
      <c r="F171" s="45"/>
      <c r="G171" s="65">
        <f>'Pay App 22'!G171+F171</f>
        <v>0</v>
      </c>
      <c r="H171" s="188">
        <f>'Pay App 22'!K171</f>
        <v>0</v>
      </c>
      <c r="I171" s="189"/>
      <c r="J171" s="55"/>
      <c r="K171" s="33">
        <f t="shared" si="4"/>
        <v>0</v>
      </c>
      <c r="L171" s="68">
        <f t="shared" si="7"/>
        <v>0</v>
      </c>
      <c r="M171" s="66">
        <f t="shared" si="5"/>
        <v>0</v>
      </c>
      <c r="N171" s="32">
        <f t="shared" si="6"/>
        <v>0</v>
      </c>
      <c r="O171" s="52">
        <f>'Pay App 22'!O171+'Pay App 22'!P171</f>
        <v>0</v>
      </c>
      <c r="P171" s="45"/>
      <c r="Q171" s="66">
        <f>'Pay App 22'!Q171+N171+P171</f>
        <v>0</v>
      </c>
    </row>
    <row r="172" spans="1:17" ht="21" customHeight="1" x14ac:dyDescent="0.2">
      <c r="A172" s="151" t="s">
        <v>298</v>
      </c>
      <c r="B172" s="151"/>
      <c r="C172" s="151" t="s">
        <v>299</v>
      </c>
      <c r="D172" s="152"/>
      <c r="E172" s="52">
        <f>'Pay App 22'!E172</f>
        <v>0</v>
      </c>
      <c r="F172" s="45"/>
      <c r="G172" s="65">
        <f>'Pay App 22'!G172+F172</f>
        <v>0</v>
      </c>
      <c r="H172" s="188">
        <f>'Pay App 22'!K172</f>
        <v>0</v>
      </c>
      <c r="I172" s="189"/>
      <c r="J172" s="55"/>
      <c r="K172" s="33">
        <f t="shared" si="4"/>
        <v>0</v>
      </c>
      <c r="L172" s="68">
        <f t="shared" si="7"/>
        <v>0</v>
      </c>
      <c r="M172" s="66">
        <f t="shared" si="5"/>
        <v>0</v>
      </c>
      <c r="N172" s="32">
        <f t="shared" si="6"/>
        <v>0</v>
      </c>
      <c r="O172" s="52">
        <f>'Pay App 22'!O172+'Pay App 22'!P172</f>
        <v>0</v>
      </c>
      <c r="P172" s="45"/>
      <c r="Q172" s="66">
        <f>'Pay App 22'!Q172+N172+P172</f>
        <v>0</v>
      </c>
    </row>
    <row r="173" spans="1:17" ht="21" customHeight="1" x14ac:dyDescent="0.2">
      <c r="A173" s="151" t="s">
        <v>300</v>
      </c>
      <c r="B173" s="151"/>
      <c r="C173" s="151" t="s">
        <v>301</v>
      </c>
      <c r="D173" s="152"/>
      <c r="E173" s="52">
        <f>'Pay App 22'!E173</f>
        <v>0</v>
      </c>
      <c r="F173" s="45"/>
      <c r="G173" s="65">
        <f>'Pay App 22'!G173+F173</f>
        <v>0</v>
      </c>
      <c r="H173" s="188">
        <f>'Pay App 22'!K173</f>
        <v>0</v>
      </c>
      <c r="I173" s="189"/>
      <c r="J173" s="55"/>
      <c r="K173" s="33">
        <f t="shared" si="4"/>
        <v>0</v>
      </c>
      <c r="L173" s="68">
        <f t="shared" si="7"/>
        <v>0</v>
      </c>
      <c r="M173" s="66">
        <f t="shared" si="5"/>
        <v>0</v>
      </c>
      <c r="N173" s="32">
        <f t="shared" si="6"/>
        <v>0</v>
      </c>
      <c r="O173" s="52">
        <f>'Pay App 22'!O173+'Pay App 22'!P173</f>
        <v>0</v>
      </c>
      <c r="P173" s="45"/>
      <c r="Q173" s="66">
        <f>'Pay App 22'!Q173+N173+P173</f>
        <v>0</v>
      </c>
    </row>
    <row r="174" spans="1:17" ht="21" customHeight="1" x14ac:dyDescent="0.2">
      <c r="A174" s="151" t="s">
        <v>302</v>
      </c>
      <c r="B174" s="151"/>
      <c r="C174" s="151" t="s">
        <v>303</v>
      </c>
      <c r="D174" s="152"/>
      <c r="E174" s="52">
        <f>'Pay App 22'!E174</f>
        <v>0</v>
      </c>
      <c r="F174" s="45"/>
      <c r="G174" s="65">
        <f>'Pay App 22'!G174+F174</f>
        <v>0</v>
      </c>
      <c r="H174" s="188">
        <f>'Pay App 22'!K174</f>
        <v>0</v>
      </c>
      <c r="I174" s="189"/>
      <c r="J174" s="55"/>
      <c r="K174" s="33">
        <f t="shared" si="4"/>
        <v>0</v>
      </c>
      <c r="L174" s="68">
        <f t="shared" si="7"/>
        <v>0</v>
      </c>
      <c r="M174" s="66">
        <f t="shared" si="5"/>
        <v>0</v>
      </c>
      <c r="N174" s="32">
        <f t="shared" si="6"/>
        <v>0</v>
      </c>
      <c r="O174" s="52">
        <f>'Pay App 22'!O174+'Pay App 22'!P174</f>
        <v>0</v>
      </c>
      <c r="P174" s="45"/>
      <c r="Q174" s="66">
        <f>'Pay App 22'!Q174+N174+P174</f>
        <v>0</v>
      </c>
    </row>
    <row r="175" spans="1:17" ht="21" customHeight="1" x14ac:dyDescent="0.2">
      <c r="A175" s="151" t="s">
        <v>304</v>
      </c>
      <c r="B175" s="151"/>
      <c r="C175" s="151" t="s">
        <v>305</v>
      </c>
      <c r="D175" s="152"/>
      <c r="E175" s="52">
        <f>'Pay App 22'!E175</f>
        <v>0</v>
      </c>
      <c r="F175" s="45"/>
      <c r="G175" s="65">
        <f>'Pay App 22'!G175+F175</f>
        <v>0</v>
      </c>
      <c r="H175" s="188">
        <f>'Pay App 22'!K175</f>
        <v>0</v>
      </c>
      <c r="I175" s="189"/>
      <c r="J175" s="55"/>
      <c r="K175" s="33">
        <f t="shared" si="4"/>
        <v>0</v>
      </c>
      <c r="L175" s="68">
        <f t="shared" si="7"/>
        <v>0</v>
      </c>
      <c r="M175" s="66">
        <f t="shared" si="5"/>
        <v>0</v>
      </c>
      <c r="N175" s="32">
        <f t="shared" si="6"/>
        <v>0</v>
      </c>
      <c r="O175" s="52">
        <f>'Pay App 22'!O175+'Pay App 22'!P175</f>
        <v>0</v>
      </c>
      <c r="P175" s="45"/>
      <c r="Q175" s="66">
        <f>'Pay App 22'!Q175+N175+P175</f>
        <v>0</v>
      </c>
    </row>
    <row r="176" spans="1:17" ht="21" customHeight="1" x14ac:dyDescent="0.2">
      <c r="A176" s="151" t="s">
        <v>306</v>
      </c>
      <c r="B176" s="151"/>
      <c r="C176" s="151" t="s">
        <v>307</v>
      </c>
      <c r="D176" s="152"/>
      <c r="E176" s="52">
        <f>'Pay App 22'!E176</f>
        <v>0</v>
      </c>
      <c r="F176" s="45"/>
      <c r="G176" s="65">
        <f>'Pay App 22'!G176+F176</f>
        <v>0</v>
      </c>
      <c r="H176" s="188">
        <f>'Pay App 22'!K176</f>
        <v>0</v>
      </c>
      <c r="I176" s="189"/>
      <c r="J176" s="55"/>
      <c r="K176" s="33">
        <f t="shared" si="4"/>
        <v>0</v>
      </c>
      <c r="L176" s="68">
        <f t="shared" si="7"/>
        <v>0</v>
      </c>
      <c r="M176" s="66">
        <f t="shared" si="5"/>
        <v>0</v>
      </c>
      <c r="N176" s="32">
        <f t="shared" si="6"/>
        <v>0</v>
      </c>
      <c r="O176" s="52">
        <f>'Pay App 22'!O176+'Pay App 22'!P176</f>
        <v>0</v>
      </c>
      <c r="P176" s="45"/>
      <c r="Q176" s="66">
        <f>'Pay App 22'!Q176+N176+P176</f>
        <v>0</v>
      </c>
    </row>
    <row r="177" spans="1:17" ht="21" customHeight="1" x14ac:dyDescent="0.2">
      <c r="A177" s="151" t="s">
        <v>308</v>
      </c>
      <c r="B177" s="151"/>
      <c r="C177" s="151" t="s">
        <v>309</v>
      </c>
      <c r="D177" s="152"/>
      <c r="E177" s="52">
        <f>'Pay App 22'!E177</f>
        <v>0</v>
      </c>
      <c r="F177" s="45"/>
      <c r="G177" s="65">
        <f>'Pay App 22'!G177+F177</f>
        <v>0</v>
      </c>
      <c r="H177" s="188">
        <f>'Pay App 22'!K177</f>
        <v>0</v>
      </c>
      <c r="I177" s="189"/>
      <c r="J177" s="55"/>
      <c r="K177" s="33">
        <f t="shared" si="4"/>
        <v>0</v>
      </c>
      <c r="L177" s="68">
        <f t="shared" si="7"/>
        <v>0</v>
      </c>
      <c r="M177" s="66">
        <f t="shared" si="5"/>
        <v>0</v>
      </c>
      <c r="N177" s="32">
        <f t="shared" si="6"/>
        <v>0</v>
      </c>
      <c r="O177" s="52">
        <f>'Pay App 22'!O177+'Pay App 22'!P177</f>
        <v>0</v>
      </c>
      <c r="P177" s="45"/>
      <c r="Q177" s="66">
        <f>'Pay App 22'!Q177+N177+P177</f>
        <v>0</v>
      </c>
    </row>
    <row r="178" spans="1:17" ht="21" customHeight="1" x14ac:dyDescent="0.2">
      <c r="A178" s="141" t="s">
        <v>310</v>
      </c>
      <c r="B178" s="141"/>
      <c r="C178" s="141" t="s">
        <v>311</v>
      </c>
      <c r="D178" s="142"/>
      <c r="E178" s="52">
        <f>'Pay App 22'!E178</f>
        <v>0</v>
      </c>
      <c r="F178" s="45"/>
      <c r="G178" s="65">
        <f>'Pay App 22'!G178+F178</f>
        <v>0</v>
      </c>
      <c r="H178" s="188">
        <f>'Pay App 22'!K178</f>
        <v>0</v>
      </c>
      <c r="I178" s="189"/>
      <c r="J178" s="55"/>
      <c r="K178" s="33">
        <f t="shared" si="4"/>
        <v>0</v>
      </c>
      <c r="L178" s="68">
        <f t="shared" si="7"/>
        <v>0</v>
      </c>
      <c r="M178" s="66">
        <f t="shared" si="5"/>
        <v>0</v>
      </c>
      <c r="N178" s="32">
        <f t="shared" si="6"/>
        <v>0</v>
      </c>
      <c r="O178" s="52">
        <f>'Pay App 22'!O178+'Pay App 22'!P178</f>
        <v>0</v>
      </c>
      <c r="P178" s="45"/>
      <c r="Q178" s="66">
        <f>'Pay App 22'!Q178+N178+P178</f>
        <v>0</v>
      </c>
    </row>
    <row r="179" spans="1:17" ht="21" customHeight="1" x14ac:dyDescent="0.2">
      <c r="A179" s="151" t="s">
        <v>312</v>
      </c>
      <c r="B179" s="151"/>
      <c r="C179" s="151" t="s">
        <v>313</v>
      </c>
      <c r="D179" s="152"/>
      <c r="E179" s="52">
        <f>'Pay App 22'!E179</f>
        <v>0</v>
      </c>
      <c r="F179" s="45"/>
      <c r="G179" s="65">
        <f>'Pay App 22'!G179+F179</f>
        <v>0</v>
      </c>
      <c r="H179" s="188">
        <f>'Pay App 22'!K179</f>
        <v>0</v>
      </c>
      <c r="I179" s="189"/>
      <c r="J179" s="55"/>
      <c r="K179" s="33">
        <f t="shared" si="4"/>
        <v>0</v>
      </c>
      <c r="L179" s="68">
        <f t="shared" si="7"/>
        <v>0</v>
      </c>
      <c r="M179" s="66">
        <f t="shared" si="5"/>
        <v>0</v>
      </c>
      <c r="N179" s="32">
        <f t="shared" si="6"/>
        <v>0</v>
      </c>
      <c r="O179" s="52">
        <f>'Pay App 22'!O179+'Pay App 22'!P179</f>
        <v>0</v>
      </c>
      <c r="P179" s="45"/>
      <c r="Q179" s="66">
        <f>'Pay App 22'!Q179+N179+P179</f>
        <v>0</v>
      </c>
    </row>
    <row r="180" spans="1:17" ht="21" customHeight="1" x14ac:dyDescent="0.2">
      <c r="A180" s="151" t="s">
        <v>314</v>
      </c>
      <c r="B180" s="151"/>
      <c r="C180" s="149" t="s">
        <v>315</v>
      </c>
      <c r="D180" s="150"/>
      <c r="E180" s="52">
        <f>'Pay App 22'!E180</f>
        <v>0</v>
      </c>
      <c r="F180" s="45"/>
      <c r="G180" s="65">
        <f>'Pay App 22'!G180+F180</f>
        <v>0</v>
      </c>
      <c r="H180" s="188">
        <f>'Pay App 22'!K180</f>
        <v>0</v>
      </c>
      <c r="I180" s="189"/>
      <c r="J180" s="55"/>
      <c r="K180" s="33">
        <f t="shared" si="4"/>
        <v>0</v>
      </c>
      <c r="L180" s="68">
        <f t="shared" si="7"/>
        <v>0</v>
      </c>
      <c r="M180" s="66">
        <f t="shared" si="5"/>
        <v>0</v>
      </c>
      <c r="N180" s="32">
        <f t="shared" si="6"/>
        <v>0</v>
      </c>
      <c r="O180" s="52">
        <f>'Pay App 22'!O180+'Pay App 22'!P180</f>
        <v>0</v>
      </c>
      <c r="P180" s="45"/>
      <c r="Q180" s="66">
        <f>'Pay App 22'!Q180+N180+P180</f>
        <v>0</v>
      </c>
    </row>
    <row r="181" spans="1:17" ht="21" customHeight="1" x14ac:dyDescent="0.2">
      <c r="A181" s="151" t="s">
        <v>316</v>
      </c>
      <c r="B181" s="151"/>
      <c r="C181" s="151" t="s">
        <v>317</v>
      </c>
      <c r="D181" s="152"/>
      <c r="E181" s="52">
        <f>'Pay App 22'!E181</f>
        <v>0</v>
      </c>
      <c r="F181" s="45"/>
      <c r="G181" s="65">
        <f>'Pay App 22'!G181+F181</f>
        <v>0</v>
      </c>
      <c r="H181" s="188">
        <f>'Pay App 22'!K181</f>
        <v>0</v>
      </c>
      <c r="I181" s="189"/>
      <c r="J181" s="55"/>
      <c r="K181" s="33">
        <f t="shared" si="4"/>
        <v>0</v>
      </c>
      <c r="L181" s="68">
        <f t="shared" si="7"/>
        <v>0</v>
      </c>
      <c r="M181" s="66">
        <f t="shared" si="5"/>
        <v>0</v>
      </c>
      <c r="N181" s="32">
        <f t="shared" si="6"/>
        <v>0</v>
      </c>
      <c r="O181" s="52">
        <f>'Pay App 22'!O181+'Pay App 22'!P181</f>
        <v>0</v>
      </c>
      <c r="P181" s="45"/>
      <c r="Q181" s="66">
        <f>'Pay App 22'!Q181+N181+P181</f>
        <v>0</v>
      </c>
    </row>
    <row r="182" spans="1:17" ht="21" customHeight="1" x14ac:dyDescent="0.2">
      <c r="A182" s="151" t="s">
        <v>318</v>
      </c>
      <c r="B182" s="151"/>
      <c r="C182" s="151" t="s">
        <v>319</v>
      </c>
      <c r="D182" s="152"/>
      <c r="E182" s="52">
        <f>'Pay App 22'!E182</f>
        <v>0</v>
      </c>
      <c r="F182" s="45"/>
      <c r="G182" s="65">
        <f>'Pay App 22'!G182+F182</f>
        <v>0</v>
      </c>
      <c r="H182" s="188">
        <f>'Pay App 22'!K182</f>
        <v>0</v>
      </c>
      <c r="I182" s="189"/>
      <c r="J182" s="55"/>
      <c r="K182" s="33">
        <f t="shared" si="4"/>
        <v>0</v>
      </c>
      <c r="L182" s="68">
        <f t="shared" si="7"/>
        <v>0</v>
      </c>
      <c r="M182" s="66">
        <f t="shared" si="5"/>
        <v>0</v>
      </c>
      <c r="N182" s="32">
        <f t="shared" si="6"/>
        <v>0</v>
      </c>
      <c r="O182" s="52">
        <f>'Pay App 22'!O182+'Pay App 22'!P182</f>
        <v>0</v>
      </c>
      <c r="P182" s="45"/>
      <c r="Q182" s="66">
        <f>'Pay App 22'!Q182+N182+P182</f>
        <v>0</v>
      </c>
    </row>
    <row r="183" spans="1:17" ht="21" customHeight="1" x14ac:dyDescent="0.2">
      <c r="A183" s="151" t="s">
        <v>320</v>
      </c>
      <c r="B183" s="151"/>
      <c r="C183" s="151" t="s">
        <v>321</v>
      </c>
      <c r="D183" s="152"/>
      <c r="E183" s="52">
        <f>'Pay App 22'!E183</f>
        <v>0</v>
      </c>
      <c r="F183" s="45"/>
      <c r="G183" s="65">
        <f>'Pay App 22'!G183+F183</f>
        <v>0</v>
      </c>
      <c r="H183" s="188">
        <f>'Pay App 22'!K183</f>
        <v>0</v>
      </c>
      <c r="I183" s="189"/>
      <c r="J183" s="55"/>
      <c r="K183" s="33">
        <f t="shared" si="4"/>
        <v>0</v>
      </c>
      <c r="L183" s="68">
        <f t="shared" si="7"/>
        <v>0</v>
      </c>
      <c r="M183" s="66">
        <f t="shared" si="5"/>
        <v>0</v>
      </c>
      <c r="N183" s="32">
        <f t="shared" si="6"/>
        <v>0</v>
      </c>
      <c r="O183" s="52">
        <f>'Pay App 22'!O183+'Pay App 22'!P183</f>
        <v>0</v>
      </c>
      <c r="P183" s="45"/>
      <c r="Q183" s="66">
        <f>'Pay App 22'!Q183+N183+P183</f>
        <v>0</v>
      </c>
    </row>
    <row r="184" spans="1:17" ht="21" customHeight="1" x14ac:dyDescent="0.2">
      <c r="A184" s="151" t="s">
        <v>322</v>
      </c>
      <c r="B184" s="151"/>
      <c r="C184" s="151" t="s">
        <v>323</v>
      </c>
      <c r="D184" s="152"/>
      <c r="E184" s="52">
        <f>'Pay App 22'!E184</f>
        <v>0</v>
      </c>
      <c r="F184" s="45"/>
      <c r="G184" s="65">
        <f>'Pay App 22'!G184+F184</f>
        <v>0</v>
      </c>
      <c r="H184" s="188">
        <f>'Pay App 22'!K184</f>
        <v>0</v>
      </c>
      <c r="I184" s="189"/>
      <c r="J184" s="55"/>
      <c r="K184" s="33">
        <f t="shared" si="4"/>
        <v>0</v>
      </c>
      <c r="L184" s="68">
        <f t="shared" si="7"/>
        <v>0</v>
      </c>
      <c r="M184" s="66">
        <f t="shared" si="5"/>
        <v>0</v>
      </c>
      <c r="N184" s="32">
        <f t="shared" si="6"/>
        <v>0</v>
      </c>
      <c r="O184" s="52">
        <f>'Pay App 22'!O184+'Pay App 22'!P184</f>
        <v>0</v>
      </c>
      <c r="P184" s="45"/>
      <c r="Q184" s="66">
        <f>'Pay App 22'!Q184+N184+P184</f>
        <v>0</v>
      </c>
    </row>
    <row r="185" spans="1:17" ht="21" customHeight="1" x14ac:dyDescent="0.2">
      <c r="A185" s="141" t="s">
        <v>324</v>
      </c>
      <c r="B185" s="141"/>
      <c r="C185" s="141" t="s">
        <v>325</v>
      </c>
      <c r="D185" s="142"/>
      <c r="E185" s="52">
        <f>'Pay App 22'!E185</f>
        <v>0</v>
      </c>
      <c r="F185" s="45"/>
      <c r="G185" s="65">
        <f>'Pay App 22'!G185+F185</f>
        <v>0</v>
      </c>
      <c r="H185" s="188">
        <f>'Pay App 22'!K185</f>
        <v>0</v>
      </c>
      <c r="I185" s="189"/>
      <c r="J185" s="55"/>
      <c r="K185" s="33">
        <f t="shared" si="4"/>
        <v>0</v>
      </c>
      <c r="L185" s="68">
        <f t="shared" si="7"/>
        <v>0</v>
      </c>
      <c r="M185" s="66">
        <f t="shared" si="5"/>
        <v>0</v>
      </c>
      <c r="N185" s="32">
        <f t="shared" si="6"/>
        <v>0</v>
      </c>
      <c r="O185" s="52">
        <f>'Pay App 22'!O185+'Pay App 22'!P185</f>
        <v>0</v>
      </c>
      <c r="P185" s="45"/>
      <c r="Q185" s="66">
        <f>'Pay App 22'!Q185+N185+P185</f>
        <v>0</v>
      </c>
    </row>
    <row r="186" spans="1:17" ht="21" customHeight="1" x14ac:dyDescent="0.2">
      <c r="A186" s="141" t="s">
        <v>326</v>
      </c>
      <c r="B186" s="141"/>
      <c r="C186" s="141" t="s">
        <v>327</v>
      </c>
      <c r="D186" s="142"/>
      <c r="E186" s="52">
        <f>'Pay App 22'!E186</f>
        <v>0</v>
      </c>
      <c r="F186" s="45"/>
      <c r="G186" s="65">
        <f>'Pay App 22'!G186+F186</f>
        <v>0</v>
      </c>
      <c r="H186" s="188">
        <f>'Pay App 22'!K186</f>
        <v>0</v>
      </c>
      <c r="I186" s="189"/>
      <c r="J186" s="55"/>
      <c r="K186" s="33">
        <f t="shared" si="4"/>
        <v>0</v>
      </c>
      <c r="L186" s="68">
        <f t="shared" si="7"/>
        <v>0</v>
      </c>
      <c r="M186" s="66">
        <f t="shared" si="5"/>
        <v>0</v>
      </c>
      <c r="N186" s="32">
        <f t="shared" si="6"/>
        <v>0</v>
      </c>
      <c r="O186" s="52">
        <f>'Pay App 22'!O186+'Pay App 22'!P186</f>
        <v>0</v>
      </c>
      <c r="P186" s="45"/>
      <c r="Q186" s="66">
        <f>'Pay App 22'!Q186+N186+P186</f>
        <v>0</v>
      </c>
    </row>
    <row r="187" spans="1:17" ht="21" customHeight="1" x14ac:dyDescent="0.2">
      <c r="A187" s="151" t="s">
        <v>328</v>
      </c>
      <c r="B187" s="151"/>
      <c r="C187" s="151" t="s">
        <v>329</v>
      </c>
      <c r="D187" s="152"/>
      <c r="E187" s="52">
        <f>'Pay App 22'!E187</f>
        <v>0</v>
      </c>
      <c r="F187" s="45"/>
      <c r="G187" s="65">
        <f>'Pay App 22'!G187+F187</f>
        <v>0</v>
      </c>
      <c r="H187" s="188">
        <f>'Pay App 22'!K187</f>
        <v>0</v>
      </c>
      <c r="I187" s="189"/>
      <c r="J187" s="55"/>
      <c r="K187" s="33">
        <f t="shared" si="4"/>
        <v>0</v>
      </c>
      <c r="L187" s="68">
        <f t="shared" si="7"/>
        <v>0</v>
      </c>
      <c r="M187" s="66">
        <f t="shared" si="5"/>
        <v>0</v>
      </c>
      <c r="N187" s="32">
        <f t="shared" si="6"/>
        <v>0</v>
      </c>
      <c r="O187" s="52">
        <f>'Pay App 22'!O187+'Pay App 22'!P187</f>
        <v>0</v>
      </c>
      <c r="P187" s="45"/>
      <c r="Q187" s="66">
        <f>'Pay App 22'!Q187+N187+P187</f>
        <v>0</v>
      </c>
    </row>
    <row r="188" spans="1:17" ht="21" customHeight="1" x14ac:dyDescent="0.2">
      <c r="A188" s="151" t="s">
        <v>330</v>
      </c>
      <c r="B188" s="151"/>
      <c r="C188" s="151" t="s">
        <v>331</v>
      </c>
      <c r="D188" s="152"/>
      <c r="E188" s="52">
        <f>'Pay App 22'!E188</f>
        <v>0</v>
      </c>
      <c r="F188" s="45"/>
      <c r="G188" s="65">
        <f>'Pay App 22'!G188+F188</f>
        <v>0</v>
      </c>
      <c r="H188" s="188">
        <f>'Pay App 22'!K188</f>
        <v>0</v>
      </c>
      <c r="I188" s="189"/>
      <c r="J188" s="55"/>
      <c r="K188" s="33">
        <f t="shared" si="4"/>
        <v>0</v>
      </c>
      <c r="L188" s="68">
        <f t="shared" si="7"/>
        <v>0</v>
      </c>
      <c r="M188" s="66">
        <f t="shared" si="5"/>
        <v>0</v>
      </c>
      <c r="N188" s="32">
        <f t="shared" si="6"/>
        <v>0</v>
      </c>
      <c r="O188" s="52">
        <f>'Pay App 22'!O188+'Pay App 22'!P188</f>
        <v>0</v>
      </c>
      <c r="P188" s="45"/>
      <c r="Q188" s="66">
        <f>'Pay App 22'!Q188+N188+P188</f>
        <v>0</v>
      </c>
    </row>
    <row r="189" spans="1:17" ht="21" customHeight="1" x14ac:dyDescent="0.2">
      <c r="A189" s="151" t="s">
        <v>332</v>
      </c>
      <c r="B189" s="151"/>
      <c r="C189" s="151" t="s">
        <v>333</v>
      </c>
      <c r="D189" s="152"/>
      <c r="E189" s="52">
        <f>'Pay App 22'!E189</f>
        <v>0</v>
      </c>
      <c r="F189" s="45"/>
      <c r="G189" s="65">
        <f>'Pay App 22'!G189+F189</f>
        <v>0</v>
      </c>
      <c r="H189" s="188">
        <f>'Pay App 22'!K189</f>
        <v>0</v>
      </c>
      <c r="I189" s="189"/>
      <c r="J189" s="55"/>
      <c r="K189" s="33">
        <f t="shared" si="4"/>
        <v>0</v>
      </c>
      <c r="L189" s="68">
        <f t="shared" si="7"/>
        <v>0</v>
      </c>
      <c r="M189" s="66">
        <f t="shared" si="5"/>
        <v>0</v>
      </c>
      <c r="N189" s="32">
        <f t="shared" si="6"/>
        <v>0</v>
      </c>
      <c r="O189" s="52">
        <f>'Pay App 22'!O189+'Pay App 22'!P189</f>
        <v>0</v>
      </c>
      <c r="P189" s="45"/>
      <c r="Q189" s="66">
        <f>'Pay App 22'!Q189+N189+P189</f>
        <v>0</v>
      </c>
    </row>
    <row r="190" spans="1:17" ht="21" customHeight="1" x14ac:dyDescent="0.2">
      <c r="A190" s="141" t="s">
        <v>334</v>
      </c>
      <c r="B190" s="141"/>
      <c r="C190" s="141" t="s">
        <v>335</v>
      </c>
      <c r="D190" s="142"/>
      <c r="E190" s="52">
        <f>'Pay App 22'!E190</f>
        <v>0</v>
      </c>
      <c r="F190" s="45"/>
      <c r="G190" s="65">
        <f>'Pay App 22'!G190+F190</f>
        <v>0</v>
      </c>
      <c r="H190" s="188">
        <f>'Pay App 22'!K190</f>
        <v>0</v>
      </c>
      <c r="I190" s="189"/>
      <c r="J190" s="55"/>
      <c r="K190" s="33">
        <f t="shared" si="4"/>
        <v>0</v>
      </c>
      <c r="L190" s="68">
        <f t="shared" si="7"/>
        <v>0</v>
      </c>
      <c r="M190" s="66">
        <f t="shared" si="5"/>
        <v>0</v>
      </c>
      <c r="N190" s="32">
        <f t="shared" si="6"/>
        <v>0</v>
      </c>
      <c r="O190" s="52">
        <f>'Pay App 22'!O190+'Pay App 22'!P190</f>
        <v>0</v>
      </c>
      <c r="P190" s="45"/>
      <c r="Q190" s="66">
        <f>'Pay App 22'!Q190+N190+P190</f>
        <v>0</v>
      </c>
    </row>
    <row r="191" spans="1:17" ht="21" customHeight="1" x14ac:dyDescent="0.2">
      <c r="A191" s="149" t="s">
        <v>336</v>
      </c>
      <c r="B191" s="149"/>
      <c r="C191" s="149" t="s">
        <v>337</v>
      </c>
      <c r="D191" s="150"/>
      <c r="E191" s="52">
        <f>'Pay App 22'!E191</f>
        <v>0</v>
      </c>
      <c r="F191" s="45"/>
      <c r="G191" s="65">
        <f>'Pay App 22'!G191+F191</f>
        <v>0</v>
      </c>
      <c r="H191" s="188">
        <f>'Pay App 22'!K191</f>
        <v>0</v>
      </c>
      <c r="I191" s="189"/>
      <c r="J191" s="55"/>
      <c r="K191" s="33">
        <f t="shared" si="4"/>
        <v>0</v>
      </c>
      <c r="L191" s="68">
        <f t="shared" si="7"/>
        <v>0</v>
      </c>
      <c r="M191" s="66">
        <f t="shared" si="5"/>
        <v>0</v>
      </c>
      <c r="N191" s="32">
        <f t="shared" si="6"/>
        <v>0</v>
      </c>
      <c r="O191" s="52">
        <f>'Pay App 22'!O191+'Pay App 22'!P191</f>
        <v>0</v>
      </c>
      <c r="P191" s="45"/>
      <c r="Q191" s="66">
        <f>'Pay App 22'!Q191+N191+P191</f>
        <v>0</v>
      </c>
    </row>
    <row r="192" spans="1:17" ht="21" customHeight="1" x14ac:dyDescent="0.2">
      <c r="A192" s="149" t="s">
        <v>338</v>
      </c>
      <c r="B192" s="149"/>
      <c r="C192" s="151" t="s">
        <v>339</v>
      </c>
      <c r="D192" s="152"/>
      <c r="E192" s="52">
        <f>'Pay App 22'!E192</f>
        <v>0</v>
      </c>
      <c r="F192" s="45"/>
      <c r="G192" s="65">
        <f>'Pay App 22'!G192+F192</f>
        <v>0</v>
      </c>
      <c r="H192" s="188">
        <f>'Pay App 22'!K192</f>
        <v>0</v>
      </c>
      <c r="I192" s="189"/>
      <c r="J192" s="55"/>
      <c r="K192" s="33">
        <f t="shared" si="4"/>
        <v>0</v>
      </c>
      <c r="L192" s="68">
        <f t="shared" si="7"/>
        <v>0</v>
      </c>
      <c r="M192" s="66">
        <f t="shared" si="5"/>
        <v>0</v>
      </c>
      <c r="N192" s="32">
        <f t="shared" si="6"/>
        <v>0</v>
      </c>
      <c r="O192" s="52">
        <f>'Pay App 22'!O192+'Pay App 22'!P192</f>
        <v>0</v>
      </c>
      <c r="P192" s="45"/>
      <c r="Q192" s="66">
        <f>'Pay App 22'!Q192+N192+P192</f>
        <v>0</v>
      </c>
    </row>
    <row r="193" spans="1:17" ht="21" customHeight="1" x14ac:dyDescent="0.2">
      <c r="A193" s="141" t="s">
        <v>340</v>
      </c>
      <c r="B193" s="141"/>
      <c r="C193" s="141" t="s">
        <v>341</v>
      </c>
      <c r="D193" s="142"/>
      <c r="E193" s="52">
        <f>'Pay App 22'!E193</f>
        <v>0</v>
      </c>
      <c r="F193" s="45"/>
      <c r="G193" s="65">
        <f>'Pay App 22'!G193+F193</f>
        <v>0</v>
      </c>
      <c r="H193" s="188">
        <f>'Pay App 22'!K193</f>
        <v>0</v>
      </c>
      <c r="I193" s="189"/>
      <c r="J193" s="55"/>
      <c r="K193" s="33">
        <f t="shared" si="4"/>
        <v>0</v>
      </c>
      <c r="L193" s="68">
        <f t="shared" si="7"/>
        <v>0</v>
      </c>
      <c r="M193" s="66">
        <f t="shared" si="5"/>
        <v>0</v>
      </c>
      <c r="N193" s="32">
        <f t="shared" si="6"/>
        <v>0</v>
      </c>
      <c r="O193" s="52">
        <f>'Pay App 22'!O193+'Pay App 22'!P193</f>
        <v>0</v>
      </c>
      <c r="P193" s="45"/>
      <c r="Q193" s="66">
        <f>'Pay App 22'!Q193+N193+P193</f>
        <v>0</v>
      </c>
    </row>
    <row r="194" spans="1:17" ht="21" customHeight="1" x14ac:dyDescent="0.2">
      <c r="A194" s="149" t="s">
        <v>342</v>
      </c>
      <c r="B194" s="149"/>
      <c r="C194" s="149" t="s">
        <v>343</v>
      </c>
      <c r="D194" s="150"/>
      <c r="E194" s="52">
        <f>'Pay App 22'!E194</f>
        <v>0</v>
      </c>
      <c r="F194" s="45"/>
      <c r="G194" s="65">
        <f>'Pay App 22'!G194+F194</f>
        <v>0</v>
      </c>
      <c r="H194" s="188">
        <f>'Pay App 22'!K194</f>
        <v>0</v>
      </c>
      <c r="I194" s="189"/>
      <c r="J194" s="55"/>
      <c r="K194" s="33">
        <f t="shared" si="4"/>
        <v>0</v>
      </c>
      <c r="L194" s="68">
        <f t="shared" si="7"/>
        <v>0</v>
      </c>
      <c r="M194" s="66">
        <f t="shared" si="5"/>
        <v>0</v>
      </c>
      <c r="N194" s="32">
        <f t="shared" si="6"/>
        <v>0</v>
      </c>
      <c r="O194" s="52">
        <f>'Pay App 22'!O194+'Pay App 22'!P194</f>
        <v>0</v>
      </c>
      <c r="P194" s="45"/>
      <c r="Q194" s="66">
        <f>'Pay App 22'!Q194+N194+P194</f>
        <v>0</v>
      </c>
    </row>
    <row r="195" spans="1:17" ht="21" customHeight="1" x14ac:dyDescent="0.2">
      <c r="A195" s="149" t="s">
        <v>344</v>
      </c>
      <c r="B195" s="149"/>
      <c r="C195" s="151" t="s">
        <v>345</v>
      </c>
      <c r="D195" s="152"/>
      <c r="E195" s="52">
        <f>'Pay App 22'!E195</f>
        <v>0</v>
      </c>
      <c r="F195" s="45"/>
      <c r="G195" s="65">
        <f>'Pay App 22'!G195+F195</f>
        <v>0</v>
      </c>
      <c r="H195" s="188">
        <f>'Pay App 22'!K195</f>
        <v>0</v>
      </c>
      <c r="I195" s="189"/>
      <c r="J195" s="55"/>
      <c r="K195" s="33">
        <f t="shared" si="4"/>
        <v>0</v>
      </c>
      <c r="L195" s="68">
        <f t="shared" si="7"/>
        <v>0</v>
      </c>
      <c r="M195" s="66">
        <f t="shared" si="5"/>
        <v>0</v>
      </c>
      <c r="N195" s="32">
        <f t="shared" si="6"/>
        <v>0</v>
      </c>
      <c r="O195" s="52">
        <f>'Pay App 22'!O195+'Pay App 22'!P195</f>
        <v>0</v>
      </c>
      <c r="P195" s="45"/>
      <c r="Q195" s="66">
        <f>'Pay App 22'!Q195+N195+P195</f>
        <v>0</v>
      </c>
    </row>
    <row r="196" spans="1:17" ht="21" customHeight="1" x14ac:dyDescent="0.2">
      <c r="A196" s="149" t="s">
        <v>346</v>
      </c>
      <c r="B196" s="149"/>
      <c r="C196" s="149" t="s">
        <v>347</v>
      </c>
      <c r="D196" s="150"/>
      <c r="E196" s="52">
        <f>'Pay App 22'!E196</f>
        <v>0</v>
      </c>
      <c r="F196" s="45"/>
      <c r="G196" s="65">
        <f>'Pay App 22'!G196+F196</f>
        <v>0</v>
      </c>
      <c r="H196" s="188">
        <f>'Pay App 22'!K196</f>
        <v>0</v>
      </c>
      <c r="I196" s="189"/>
      <c r="J196" s="55"/>
      <c r="K196" s="33">
        <f t="shared" si="4"/>
        <v>0</v>
      </c>
      <c r="L196" s="68">
        <f t="shared" si="7"/>
        <v>0</v>
      </c>
      <c r="M196" s="66">
        <f t="shared" si="5"/>
        <v>0</v>
      </c>
      <c r="N196" s="32">
        <f t="shared" si="6"/>
        <v>0</v>
      </c>
      <c r="O196" s="52">
        <f>'Pay App 22'!O196+'Pay App 22'!P196</f>
        <v>0</v>
      </c>
      <c r="P196" s="45"/>
      <c r="Q196" s="66">
        <f>'Pay App 22'!Q196+N196+P196</f>
        <v>0</v>
      </c>
    </row>
    <row r="197" spans="1:17" ht="21" customHeight="1" x14ac:dyDescent="0.2">
      <c r="A197" s="149" t="s">
        <v>348</v>
      </c>
      <c r="B197" s="149"/>
      <c r="C197" s="149" t="s">
        <v>349</v>
      </c>
      <c r="D197" s="150"/>
      <c r="E197" s="52">
        <f>'Pay App 22'!E197</f>
        <v>0</v>
      </c>
      <c r="F197" s="45"/>
      <c r="G197" s="65">
        <f>'Pay App 22'!G197+F197</f>
        <v>0</v>
      </c>
      <c r="H197" s="188">
        <f>'Pay App 22'!K197</f>
        <v>0</v>
      </c>
      <c r="I197" s="189"/>
      <c r="J197" s="55"/>
      <c r="K197" s="33">
        <f t="shared" si="4"/>
        <v>0</v>
      </c>
      <c r="L197" s="68">
        <f t="shared" si="7"/>
        <v>0</v>
      </c>
      <c r="M197" s="66">
        <f t="shared" si="5"/>
        <v>0</v>
      </c>
      <c r="N197" s="32">
        <f t="shared" si="6"/>
        <v>0</v>
      </c>
      <c r="O197" s="52">
        <f>'Pay App 22'!O197+'Pay App 22'!P197</f>
        <v>0</v>
      </c>
      <c r="P197" s="45"/>
      <c r="Q197" s="66">
        <f>'Pay App 22'!Q197+N197+P197</f>
        <v>0</v>
      </c>
    </row>
    <row r="198" spans="1:17" ht="21" customHeight="1" x14ac:dyDescent="0.2">
      <c r="A198" s="149" t="s">
        <v>350</v>
      </c>
      <c r="B198" s="149"/>
      <c r="C198" s="151" t="s">
        <v>305</v>
      </c>
      <c r="D198" s="152"/>
      <c r="E198" s="52">
        <f>'Pay App 22'!E198</f>
        <v>0</v>
      </c>
      <c r="F198" s="45"/>
      <c r="G198" s="65">
        <f>'Pay App 22'!G198+F198</f>
        <v>0</v>
      </c>
      <c r="H198" s="188">
        <f>'Pay App 22'!K198</f>
        <v>0</v>
      </c>
      <c r="I198" s="189"/>
      <c r="J198" s="55"/>
      <c r="K198" s="33">
        <f t="shared" si="4"/>
        <v>0</v>
      </c>
      <c r="L198" s="68">
        <f t="shared" si="7"/>
        <v>0</v>
      </c>
      <c r="M198" s="66">
        <f t="shared" si="5"/>
        <v>0</v>
      </c>
      <c r="N198" s="32">
        <f t="shared" si="6"/>
        <v>0</v>
      </c>
      <c r="O198" s="52">
        <f>'Pay App 22'!O198+'Pay App 22'!P198</f>
        <v>0</v>
      </c>
      <c r="P198" s="45"/>
      <c r="Q198" s="66">
        <f>'Pay App 22'!Q198+N198+P198</f>
        <v>0</v>
      </c>
    </row>
    <row r="199" spans="1:17" ht="21" customHeight="1" x14ac:dyDescent="0.2">
      <c r="A199" s="141" t="s">
        <v>351</v>
      </c>
      <c r="B199" s="141"/>
      <c r="C199" s="141" t="s">
        <v>352</v>
      </c>
      <c r="D199" s="142"/>
      <c r="E199" s="52">
        <f>'Pay App 22'!E199</f>
        <v>0</v>
      </c>
      <c r="F199" s="45"/>
      <c r="G199" s="65">
        <f>'Pay App 22'!G199+F199</f>
        <v>0</v>
      </c>
      <c r="H199" s="188">
        <f>'Pay App 22'!K199</f>
        <v>0</v>
      </c>
      <c r="I199" s="189"/>
      <c r="J199" s="55"/>
      <c r="K199" s="33">
        <f t="shared" si="4"/>
        <v>0</v>
      </c>
      <c r="L199" s="68">
        <f t="shared" si="7"/>
        <v>0</v>
      </c>
      <c r="M199" s="66">
        <f t="shared" si="5"/>
        <v>0</v>
      </c>
      <c r="N199" s="32">
        <f t="shared" si="6"/>
        <v>0</v>
      </c>
      <c r="O199" s="52">
        <f>'Pay App 22'!O199+'Pay App 22'!P199</f>
        <v>0</v>
      </c>
      <c r="P199" s="45"/>
      <c r="Q199" s="66">
        <f>'Pay App 22'!Q199+N199+P199</f>
        <v>0</v>
      </c>
    </row>
    <row r="200" spans="1:17" ht="21" customHeight="1" x14ac:dyDescent="0.2">
      <c r="A200" s="149" t="s">
        <v>353</v>
      </c>
      <c r="B200" s="149"/>
      <c r="C200" s="149" t="s">
        <v>354</v>
      </c>
      <c r="D200" s="150"/>
      <c r="E200" s="52">
        <f>'Pay App 22'!E200</f>
        <v>0</v>
      </c>
      <c r="F200" s="45"/>
      <c r="G200" s="65">
        <f>'Pay App 22'!G200+F200</f>
        <v>0</v>
      </c>
      <c r="H200" s="188">
        <f>'Pay App 22'!K200</f>
        <v>0</v>
      </c>
      <c r="I200" s="189"/>
      <c r="J200" s="55"/>
      <c r="K200" s="33">
        <f t="shared" si="4"/>
        <v>0</v>
      </c>
      <c r="L200" s="68">
        <f t="shared" si="7"/>
        <v>0</v>
      </c>
      <c r="M200" s="66">
        <f t="shared" si="5"/>
        <v>0</v>
      </c>
      <c r="N200" s="32">
        <f t="shared" si="6"/>
        <v>0</v>
      </c>
      <c r="O200" s="52">
        <f>'Pay App 22'!O200+'Pay App 22'!P200</f>
        <v>0</v>
      </c>
      <c r="P200" s="45"/>
      <c r="Q200" s="66">
        <f>'Pay App 22'!Q200+N200+P200</f>
        <v>0</v>
      </c>
    </row>
    <row r="201" spans="1:17" ht="21" customHeight="1" x14ac:dyDescent="0.2">
      <c r="A201" s="149" t="s">
        <v>355</v>
      </c>
      <c r="B201" s="149"/>
      <c r="C201" s="149" t="s">
        <v>356</v>
      </c>
      <c r="D201" s="150"/>
      <c r="E201" s="52">
        <f>'Pay App 22'!E201</f>
        <v>0</v>
      </c>
      <c r="F201" s="45"/>
      <c r="G201" s="65">
        <f>'Pay App 22'!G201+F201</f>
        <v>0</v>
      </c>
      <c r="H201" s="188">
        <f>'Pay App 22'!K201</f>
        <v>0</v>
      </c>
      <c r="I201" s="189"/>
      <c r="J201" s="55"/>
      <c r="K201" s="33">
        <f t="shared" si="4"/>
        <v>0</v>
      </c>
      <c r="L201" s="68">
        <f t="shared" si="7"/>
        <v>0</v>
      </c>
      <c r="M201" s="66">
        <f t="shared" si="5"/>
        <v>0</v>
      </c>
      <c r="N201" s="32">
        <f t="shared" si="6"/>
        <v>0</v>
      </c>
      <c r="O201" s="52">
        <f>'Pay App 22'!O201+'Pay App 22'!P201</f>
        <v>0</v>
      </c>
      <c r="P201" s="45"/>
      <c r="Q201" s="66">
        <f>'Pay App 22'!Q201+N201+P201</f>
        <v>0</v>
      </c>
    </row>
    <row r="202" spans="1:17" ht="21" customHeight="1" x14ac:dyDescent="0.2">
      <c r="A202" s="149" t="s">
        <v>357</v>
      </c>
      <c r="B202" s="149"/>
      <c r="C202" s="151" t="s">
        <v>358</v>
      </c>
      <c r="D202" s="152"/>
      <c r="E202" s="52">
        <f>'Pay App 22'!E202</f>
        <v>0</v>
      </c>
      <c r="F202" s="45"/>
      <c r="G202" s="65">
        <f>'Pay App 22'!G202+F202</f>
        <v>0</v>
      </c>
      <c r="H202" s="188">
        <f>'Pay App 22'!K202</f>
        <v>0</v>
      </c>
      <c r="I202" s="189"/>
      <c r="J202" s="55"/>
      <c r="K202" s="33">
        <f t="shared" si="4"/>
        <v>0</v>
      </c>
      <c r="L202" s="68">
        <f t="shared" si="7"/>
        <v>0</v>
      </c>
      <c r="M202" s="66">
        <f t="shared" si="5"/>
        <v>0</v>
      </c>
      <c r="N202" s="32">
        <f t="shared" si="6"/>
        <v>0</v>
      </c>
      <c r="O202" s="52">
        <f>'Pay App 22'!O202+'Pay App 22'!P202</f>
        <v>0</v>
      </c>
      <c r="P202" s="45"/>
      <c r="Q202" s="66">
        <f>'Pay App 22'!Q202+N202+P202</f>
        <v>0</v>
      </c>
    </row>
    <row r="203" spans="1:17" ht="21" customHeight="1" x14ac:dyDescent="0.2">
      <c r="A203" s="149" t="s">
        <v>359</v>
      </c>
      <c r="B203" s="149"/>
      <c r="C203" s="151" t="s">
        <v>360</v>
      </c>
      <c r="D203" s="152"/>
      <c r="E203" s="52">
        <f>'Pay App 22'!E203</f>
        <v>0</v>
      </c>
      <c r="F203" s="45"/>
      <c r="G203" s="65">
        <f>'Pay App 22'!G203+F203</f>
        <v>0</v>
      </c>
      <c r="H203" s="188">
        <f>'Pay App 22'!K203</f>
        <v>0</v>
      </c>
      <c r="I203" s="189"/>
      <c r="J203" s="55"/>
      <c r="K203" s="33">
        <f t="shared" si="4"/>
        <v>0</v>
      </c>
      <c r="L203" s="68">
        <f t="shared" si="7"/>
        <v>0</v>
      </c>
      <c r="M203" s="66">
        <f t="shared" si="5"/>
        <v>0</v>
      </c>
      <c r="N203" s="32">
        <f t="shared" si="6"/>
        <v>0</v>
      </c>
      <c r="O203" s="52">
        <f>'Pay App 22'!O203+'Pay App 22'!P203</f>
        <v>0</v>
      </c>
      <c r="P203" s="45"/>
      <c r="Q203" s="66">
        <f>'Pay App 22'!Q203+N203+P203</f>
        <v>0</v>
      </c>
    </row>
    <row r="204" spans="1:17" ht="21" customHeight="1" x14ac:dyDescent="0.2">
      <c r="A204" s="149" t="s">
        <v>361</v>
      </c>
      <c r="B204" s="149"/>
      <c r="C204" s="149" t="s">
        <v>362</v>
      </c>
      <c r="D204" s="150"/>
      <c r="E204" s="52">
        <f>'Pay App 22'!E204</f>
        <v>0</v>
      </c>
      <c r="F204" s="45"/>
      <c r="G204" s="65">
        <f>'Pay App 22'!G204+F204</f>
        <v>0</v>
      </c>
      <c r="H204" s="188">
        <f>'Pay App 22'!K204</f>
        <v>0</v>
      </c>
      <c r="I204" s="189"/>
      <c r="J204" s="55"/>
      <c r="K204" s="33">
        <f t="shared" si="4"/>
        <v>0</v>
      </c>
      <c r="L204" s="68">
        <f t="shared" si="7"/>
        <v>0</v>
      </c>
      <c r="M204" s="66">
        <f t="shared" si="5"/>
        <v>0</v>
      </c>
      <c r="N204" s="32">
        <f t="shared" si="6"/>
        <v>0</v>
      </c>
      <c r="O204" s="52">
        <f>'Pay App 22'!O204+'Pay App 22'!P204</f>
        <v>0</v>
      </c>
      <c r="P204" s="45"/>
      <c r="Q204" s="66">
        <f>'Pay App 22'!Q204+N204+P204</f>
        <v>0</v>
      </c>
    </row>
    <row r="205" spans="1:17" ht="21" customHeight="1" x14ac:dyDescent="0.2">
      <c r="A205" s="149" t="s">
        <v>363</v>
      </c>
      <c r="B205" s="149"/>
      <c r="C205" s="151" t="s">
        <v>364</v>
      </c>
      <c r="D205" s="152"/>
      <c r="E205" s="52">
        <f>'Pay App 22'!E205</f>
        <v>0</v>
      </c>
      <c r="F205" s="45"/>
      <c r="G205" s="65">
        <f>'Pay App 22'!G205+F205</f>
        <v>0</v>
      </c>
      <c r="H205" s="188">
        <f>'Pay App 22'!K205</f>
        <v>0</v>
      </c>
      <c r="I205" s="189"/>
      <c r="J205" s="55"/>
      <c r="K205" s="33">
        <f t="shared" si="4"/>
        <v>0</v>
      </c>
      <c r="L205" s="68">
        <f t="shared" si="7"/>
        <v>0</v>
      </c>
      <c r="M205" s="66">
        <f t="shared" si="5"/>
        <v>0</v>
      </c>
      <c r="N205" s="32">
        <f t="shared" si="6"/>
        <v>0</v>
      </c>
      <c r="O205" s="52">
        <f>'Pay App 22'!O205+'Pay App 22'!P205</f>
        <v>0</v>
      </c>
      <c r="P205" s="45"/>
      <c r="Q205" s="66">
        <f>'Pay App 22'!Q205+N205+P205</f>
        <v>0</v>
      </c>
    </row>
    <row r="206" spans="1:17" ht="21" customHeight="1" x14ac:dyDescent="0.2">
      <c r="A206" s="141" t="s">
        <v>365</v>
      </c>
      <c r="B206" s="141"/>
      <c r="C206" s="141" t="s">
        <v>366</v>
      </c>
      <c r="D206" s="142"/>
      <c r="E206" s="52">
        <f>'Pay App 22'!E206</f>
        <v>0</v>
      </c>
      <c r="F206" s="45"/>
      <c r="G206" s="65">
        <f>'Pay App 22'!G206+F206</f>
        <v>0</v>
      </c>
      <c r="H206" s="188">
        <f>'Pay App 22'!K206</f>
        <v>0</v>
      </c>
      <c r="I206" s="189"/>
      <c r="J206" s="55"/>
      <c r="K206" s="33">
        <f t="shared" si="4"/>
        <v>0</v>
      </c>
      <c r="L206" s="68">
        <f t="shared" si="7"/>
        <v>0</v>
      </c>
      <c r="M206" s="66">
        <f t="shared" si="5"/>
        <v>0</v>
      </c>
      <c r="N206" s="32">
        <f t="shared" si="6"/>
        <v>0</v>
      </c>
      <c r="O206" s="52">
        <f>'Pay App 22'!O206+'Pay App 22'!P206</f>
        <v>0</v>
      </c>
      <c r="P206" s="45"/>
      <c r="Q206" s="66">
        <f>'Pay App 22'!Q206+N206+P206</f>
        <v>0</v>
      </c>
    </row>
    <row r="207" spans="1:17" ht="21" customHeight="1" x14ac:dyDescent="0.2">
      <c r="A207" s="149" t="s">
        <v>367</v>
      </c>
      <c r="B207" s="149"/>
      <c r="C207" s="149" t="s">
        <v>368</v>
      </c>
      <c r="D207" s="150"/>
      <c r="E207" s="52">
        <f>'Pay App 22'!E207</f>
        <v>0</v>
      </c>
      <c r="F207" s="45"/>
      <c r="G207" s="65">
        <f>'Pay App 22'!G207+F207</f>
        <v>0</v>
      </c>
      <c r="H207" s="188">
        <f>'Pay App 22'!K207</f>
        <v>0</v>
      </c>
      <c r="I207" s="189"/>
      <c r="J207" s="55"/>
      <c r="K207" s="33">
        <f t="shared" si="4"/>
        <v>0</v>
      </c>
      <c r="L207" s="68">
        <f t="shared" si="7"/>
        <v>0</v>
      </c>
      <c r="M207" s="66">
        <f t="shared" si="5"/>
        <v>0</v>
      </c>
      <c r="N207" s="32">
        <f t="shared" si="6"/>
        <v>0</v>
      </c>
      <c r="O207" s="52">
        <f>'Pay App 22'!O207+'Pay App 22'!P207</f>
        <v>0</v>
      </c>
      <c r="P207" s="45"/>
      <c r="Q207" s="66">
        <f>'Pay App 22'!Q207+N207+P207</f>
        <v>0</v>
      </c>
    </row>
    <row r="208" spans="1:17" ht="21" customHeight="1" x14ac:dyDescent="0.2">
      <c r="A208" s="141" t="s">
        <v>369</v>
      </c>
      <c r="B208" s="141"/>
      <c r="C208" s="141" t="s">
        <v>370</v>
      </c>
      <c r="D208" s="142"/>
      <c r="E208" s="52">
        <f>'Pay App 22'!E208</f>
        <v>0</v>
      </c>
      <c r="F208" s="45"/>
      <c r="G208" s="65">
        <f>'Pay App 22'!G208+F208</f>
        <v>0</v>
      </c>
      <c r="H208" s="188">
        <f>'Pay App 22'!K208</f>
        <v>0</v>
      </c>
      <c r="I208" s="189"/>
      <c r="J208" s="55"/>
      <c r="K208" s="33">
        <f t="shared" si="4"/>
        <v>0</v>
      </c>
      <c r="L208" s="68">
        <f t="shared" si="7"/>
        <v>0</v>
      </c>
      <c r="M208" s="66">
        <f t="shared" si="5"/>
        <v>0</v>
      </c>
      <c r="N208" s="32">
        <f t="shared" si="6"/>
        <v>0</v>
      </c>
      <c r="O208" s="52">
        <f>'Pay App 22'!O208+'Pay App 22'!P208</f>
        <v>0</v>
      </c>
      <c r="P208" s="45"/>
      <c r="Q208" s="66">
        <f>'Pay App 22'!Q208+N208+P208</f>
        <v>0</v>
      </c>
    </row>
    <row r="209" spans="1:17" ht="21" customHeight="1" x14ac:dyDescent="0.2">
      <c r="A209" s="149" t="s">
        <v>371</v>
      </c>
      <c r="B209" s="149"/>
      <c r="C209" s="149" t="s">
        <v>372</v>
      </c>
      <c r="D209" s="150"/>
      <c r="E209" s="52">
        <f>'Pay App 22'!E209</f>
        <v>0</v>
      </c>
      <c r="F209" s="45"/>
      <c r="G209" s="65">
        <f>'Pay App 22'!G209+F209</f>
        <v>0</v>
      </c>
      <c r="H209" s="188">
        <f>'Pay App 22'!K209</f>
        <v>0</v>
      </c>
      <c r="I209" s="189"/>
      <c r="J209" s="55"/>
      <c r="K209" s="33">
        <f t="shared" si="4"/>
        <v>0</v>
      </c>
      <c r="L209" s="68">
        <f t="shared" si="7"/>
        <v>0</v>
      </c>
      <c r="M209" s="66">
        <f t="shared" si="5"/>
        <v>0</v>
      </c>
      <c r="N209" s="32">
        <f t="shared" si="6"/>
        <v>0</v>
      </c>
      <c r="O209" s="52">
        <f>'Pay App 22'!O209+'Pay App 22'!P209</f>
        <v>0</v>
      </c>
      <c r="P209" s="45"/>
      <c r="Q209" s="66">
        <f>'Pay App 22'!Q209+N209+P209</f>
        <v>0</v>
      </c>
    </row>
    <row r="210" spans="1:17" ht="21" customHeight="1" x14ac:dyDescent="0.2">
      <c r="A210" s="149" t="s">
        <v>373</v>
      </c>
      <c r="B210" s="149"/>
      <c r="C210" s="151" t="s">
        <v>374</v>
      </c>
      <c r="D210" s="152"/>
      <c r="E210" s="52">
        <f>'Pay App 22'!E210</f>
        <v>0</v>
      </c>
      <c r="F210" s="45"/>
      <c r="G210" s="65">
        <f>'Pay App 22'!G210+F210</f>
        <v>0</v>
      </c>
      <c r="H210" s="188">
        <f>'Pay App 22'!K210</f>
        <v>0</v>
      </c>
      <c r="I210" s="189"/>
      <c r="J210" s="55"/>
      <c r="K210" s="33">
        <f t="shared" si="4"/>
        <v>0</v>
      </c>
      <c r="L210" s="68">
        <f t="shared" si="7"/>
        <v>0</v>
      </c>
      <c r="M210" s="66">
        <f t="shared" si="5"/>
        <v>0</v>
      </c>
      <c r="N210" s="32">
        <f t="shared" si="6"/>
        <v>0</v>
      </c>
      <c r="O210" s="52">
        <f>'Pay App 22'!O210+'Pay App 22'!P210</f>
        <v>0</v>
      </c>
      <c r="P210" s="45"/>
      <c r="Q210" s="66">
        <f>'Pay App 22'!Q210+N210+P210</f>
        <v>0</v>
      </c>
    </row>
    <row r="211" spans="1:17" ht="21" customHeight="1" x14ac:dyDescent="0.2">
      <c r="A211" s="149" t="s">
        <v>375</v>
      </c>
      <c r="B211" s="149"/>
      <c r="C211" s="149" t="s">
        <v>376</v>
      </c>
      <c r="D211" s="150"/>
      <c r="E211" s="52">
        <f>'Pay App 22'!E211</f>
        <v>0</v>
      </c>
      <c r="F211" s="45"/>
      <c r="G211" s="65">
        <f>'Pay App 22'!G211+F211</f>
        <v>0</v>
      </c>
      <c r="H211" s="188">
        <f>'Pay App 22'!K211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22'!O211+'Pay App 22'!P211</f>
        <v>0</v>
      </c>
      <c r="P211" s="45"/>
      <c r="Q211" s="66">
        <f>'Pay App 22'!Q211+N211+P211</f>
        <v>0</v>
      </c>
    </row>
    <row r="212" spans="1:17" ht="21" customHeight="1" x14ac:dyDescent="0.2">
      <c r="A212" s="149" t="s">
        <v>377</v>
      </c>
      <c r="B212" s="149"/>
      <c r="C212" s="151" t="s">
        <v>378</v>
      </c>
      <c r="D212" s="152"/>
      <c r="E212" s="52">
        <f>'Pay App 22'!E212</f>
        <v>0</v>
      </c>
      <c r="F212" s="45"/>
      <c r="G212" s="65">
        <f>'Pay App 22'!G212+F212</f>
        <v>0</v>
      </c>
      <c r="H212" s="188">
        <f>'Pay App 22'!K212</f>
        <v>0</v>
      </c>
      <c r="I212" s="189"/>
      <c r="J212" s="55"/>
      <c r="K212" s="33">
        <f t="shared" si="8"/>
        <v>0</v>
      </c>
      <c r="L212" s="68">
        <f t="shared" ref="L212:L241" si="11">IF(ISERROR(K212/G212),0,K212/G212)</f>
        <v>0</v>
      </c>
      <c r="M212" s="66">
        <f t="shared" si="9"/>
        <v>0</v>
      </c>
      <c r="N212" s="32">
        <f t="shared" si="10"/>
        <v>0</v>
      </c>
      <c r="O212" s="52">
        <f>'Pay App 22'!O212+'Pay App 22'!P212</f>
        <v>0</v>
      </c>
      <c r="P212" s="45"/>
      <c r="Q212" s="66">
        <f>'Pay App 22'!Q212+N212+P212</f>
        <v>0</v>
      </c>
    </row>
    <row r="213" spans="1:17" ht="21" customHeight="1" x14ac:dyDescent="0.2">
      <c r="A213" s="141" t="s">
        <v>379</v>
      </c>
      <c r="B213" s="141"/>
      <c r="C213" s="141" t="s">
        <v>380</v>
      </c>
      <c r="D213" s="142"/>
      <c r="E213" s="52">
        <f>'Pay App 22'!E213</f>
        <v>0</v>
      </c>
      <c r="F213" s="45"/>
      <c r="G213" s="65">
        <f>'Pay App 22'!G213+F213</f>
        <v>0</v>
      </c>
      <c r="H213" s="188">
        <f>'Pay App 22'!K213</f>
        <v>0</v>
      </c>
      <c r="I213" s="189"/>
      <c r="J213" s="55"/>
      <c r="K213" s="33">
        <f t="shared" si="8"/>
        <v>0</v>
      </c>
      <c r="L213" s="68">
        <f t="shared" si="11"/>
        <v>0</v>
      </c>
      <c r="M213" s="66">
        <f t="shared" si="9"/>
        <v>0</v>
      </c>
      <c r="N213" s="32">
        <f t="shared" si="10"/>
        <v>0</v>
      </c>
      <c r="O213" s="52">
        <f>'Pay App 22'!O213+'Pay App 22'!P213</f>
        <v>0</v>
      </c>
      <c r="P213" s="45"/>
      <c r="Q213" s="66">
        <f>'Pay App 22'!Q213+N213+P213</f>
        <v>0</v>
      </c>
    </row>
    <row r="214" spans="1:17" ht="21" customHeight="1" x14ac:dyDescent="0.2">
      <c r="A214" s="149" t="s">
        <v>381</v>
      </c>
      <c r="B214" s="149"/>
      <c r="C214" s="151" t="s">
        <v>382</v>
      </c>
      <c r="D214" s="152"/>
      <c r="E214" s="52">
        <f>'Pay App 22'!E214</f>
        <v>0</v>
      </c>
      <c r="F214" s="45"/>
      <c r="G214" s="65">
        <f>'Pay App 22'!G214+F214</f>
        <v>0</v>
      </c>
      <c r="H214" s="188">
        <f>'Pay App 22'!K214</f>
        <v>0</v>
      </c>
      <c r="I214" s="189"/>
      <c r="J214" s="55"/>
      <c r="K214" s="33">
        <f t="shared" si="8"/>
        <v>0</v>
      </c>
      <c r="L214" s="68">
        <f t="shared" si="11"/>
        <v>0</v>
      </c>
      <c r="M214" s="66">
        <f t="shared" si="9"/>
        <v>0</v>
      </c>
      <c r="N214" s="32">
        <f t="shared" si="10"/>
        <v>0</v>
      </c>
      <c r="O214" s="52">
        <f>'Pay App 22'!O214+'Pay App 22'!P214</f>
        <v>0</v>
      </c>
      <c r="P214" s="45"/>
      <c r="Q214" s="66">
        <f>'Pay App 22'!Q214+N214+P214</f>
        <v>0</v>
      </c>
    </row>
    <row r="215" spans="1:17" ht="21" customHeight="1" x14ac:dyDescent="0.2">
      <c r="A215" s="149" t="s">
        <v>383</v>
      </c>
      <c r="B215" s="149"/>
      <c r="C215" s="149" t="s">
        <v>384</v>
      </c>
      <c r="D215" s="150"/>
      <c r="E215" s="52">
        <f>'Pay App 22'!E215</f>
        <v>0</v>
      </c>
      <c r="F215" s="45"/>
      <c r="G215" s="65">
        <f>'Pay App 22'!G215+F215</f>
        <v>0</v>
      </c>
      <c r="H215" s="188">
        <f>'Pay App 22'!K215</f>
        <v>0</v>
      </c>
      <c r="I215" s="189"/>
      <c r="J215" s="55"/>
      <c r="K215" s="33">
        <f t="shared" si="8"/>
        <v>0</v>
      </c>
      <c r="L215" s="68">
        <f t="shared" si="11"/>
        <v>0</v>
      </c>
      <c r="M215" s="66">
        <f t="shared" si="9"/>
        <v>0</v>
      </c>
      <c r="N215" s="32">
        <f t="shared" si="10"/>
        <v>0</v>
      </c>
      <c r="O215" s="52">
        <f>'Pay App 22'!O215+'Pay App 22'!P215</f>
        <v>0</v>
      </c>
      <c r="P215" s="45"/>
      <c r="Q215" s="66">
        <f>'Pay App 22'!Q215+N215+P215</f>
        <v>0</v>
      </c>
    </row>
    <row r="216" spans="1:17" ht="21" customHeight="1" x14ac:dyDescent="0.2">
      <c r="A216" s="149" t="s">
        <v>385</v>
      </c>
      <c r="B216" s="149"/>
      <c r="C216" s="149" t="s">
        <v>386</v>
      </c>
      <c r="D216" s="150"/>
      <c r="E216" s="52">
        <f>'Pay App 22'!E216</f>
        <v>0</v>
      </c>
      <c r="F216" s="45"/>
      <c r="G216" s="65">
        <f>'Pay App 22'!G216+F216</f>
        <v>0</v>
      </c>
      <c r="H216" s="188">
        <f>'Pay App 22'!K216</f>
        <v>0</v>
      </c>
      <c r="I216" s="189"/>
      <c r="J216" s="55"/>
      <c r="K216" s="33">
        <f t="shared" si="8"/>
        <v>0</v>
      </c>
      <c r="L216" s="68">
        <f t="shared" si="11"/>
        <v>0</v>
      </c>
      <c r="M216" s="66">
        <f t="shared" si="9"/>
        <v>0</v>
      </c>
      <c r="N216" s="32">
        <f t="shared" si="10"/>
        <v>0</v>
      </c>
      <c r="O216" s="52">
        <f>'Pay App 22'!O216+'Pay App 22'!P216</f>
        <v>0</v>
      </c>
      <c r="P216" s="45"/>
      <c r="Q216" s="66">
        <f>'Pay App 22'!Q216+N216+P216</f>
        <v>0</v>
      </c>
    </row>
    <row r="217" spans="1:17" ht="21" customHeight="1" x14ac:dyDescent="0.2">
      <c r="A217" s="149" t="s">
        <v>387</v>
      </c>
      <c r="B217" s="149"/>
      <c r="C217" s="149" t="s">
        <v>388</v>
      </c>
      <c r="D217" s="150"/>
      <c r="E217" s="52">
        <f>'Pay App 22'!E217</f>
        <v>0</v>
      </c>
      <c r="F217" s="45"/>
      <c r="G217" s="65">
        <f>'Pay App 22'!G217+F217</f>
        <v>0</v>
      </c>
      <c r="H217" s="188">
        <f>'Pay App 22'!K217</f>
        <v>0</v>
      </c>
      <c r="I217" s="189"/>
      <c r="J217" s="55"/>
      <c r="K217" s="33">
        <f t="shared" si="8"/>
        <v>0</v>
      </c>
      <c r="L217" s="68">
        <f t="shared" si="11"/>
        <v>0</v>
      </c>
      <c r="M217" s="66">
        <f>G217-K217</f>
        <v>0</v>
      </c>
      <c r="N217" s="32">
        <f t="shared" si="10"/>
        <v>0</v>
      </c>
      <c r="O217" s="52">
        <f>'Pay App 22'!O217+'Pay App 22'!P217</f>
        <v>0</v>
      </c>
      <c r="P217" s="45"/>
      <c r="Q217" s="66">
        <f>'Pay App 22'!Q217+N217+P217</f>
        <v>0</v>
      </c>
    </row>
    <row r="218" spans="1:17" ht="21" customHeight="1" x14ac:dyDescent="0.2">
      <c r="A218" s="149" t="s">
        <v>389</v>
      </c>
      <c r="B218" s="149"/>
      <c r="C218" s="151" t="s">
        <v>390</v>
      </c>
      <c r="D218" s="152"/>
      <c r="E218" s="52">
        <f>'Pay App 22'!E218</f>
        <v>0</v>
      </c>
      <c r="F218" s="45"/>
      <c r="G218" s="65">
        <f>'Pay App 22'!G218+F218</f>
        <v>0</v>
      </c>
      <c r="H218" s="188">
        <f>'Pay App 22'!K218</f>
        <v>0</v>
      </c>
      <c r="I218" s="189"/>
      <c r="J218" s="55"/>
      <c r="K218" s="33">
        <f t="shared" si="8"/>
        <v>0</v>
      </c>
      <c r="L218" s="68">
        <f t="shared" si="11"/>
        <v>0</v>
      </c>
      <c r="M218" s="66">
        <f t="shared" si="9"/>
        <v>0</v>
      </c>
      <c r="N218" s="32">
        <f t="shared" si="10"/>
        <v>0</v>
      </c>
      <c r="O218" s="52">
        <f>'Pay App 22'!O218+'Pay App 22'!P218</f>
        <v>0</v>
      </c>
      <c r="P218" s="45"/>
      <c r="Q218" s="66">
        <f>'Pay App 22'!Q218+N218+P218</f>
        <v>0</v>
      </c>
    </row>
    <row r="219" spans="1:17" ht="21" customHeight="1" x14ac:dyDescent="0.2">
      <c r="A219" s="141" t="s">
        <v>391</v>
      </c>
      <c r="B219" s="141"/>
      <c r="C219" s="141" t="s">
        <v>392</v>
      </c>
      <c r="D219" s="142"/>
      <c r="E219" s="52">
        <f>'Pay App 22'!E219</f>
        <v>0</v>
      </c>
      <c r="F219" s="45"/>
      <c r="G219" s="65">
        <f>'Pay App 22'!G219+F219</f>
        <v>0</v>
      </c>
      <c r="H219" s="188">
        <f>'Pay App 22'!K219</f>
        <v>0</v>
      </c>
      <c r="I219" s="189"/>
      <c r="J219" s="55"/>
      <c r="K219" s="33">
        <f t="shared" si="8"/>
        <v>0</v>
      </c>
      <c r="L219" s="68">
        <f t="shared" si="11"/>
        <v>0</v>
      </c>
      <c r="M219" s="66">
        <f t="shared" si="9"/>
        <v>0</v>
      </c>
      <c r="N219" s="32">
        <f t="shared" si="10"/>
        <v>0</v>
      </c>
      <c r="O219" s="52">
        <f>'Pay App 22'!O219+'Pay App 22'!P219</f>
        <v>0</v>
      </c>
      <c r="P219" s="45"/>
      <c r="Q219" s="66">
        <f>'Pay App 22'!Q219+N219+P219</f>
        <v>0</v>
      </c>
    </row>
    <row r="220" spans="1:17" ht="21" customHeight="1" x14ac:dyDescent="0.2">
      <c r="A220" s="149" t="s">
        <v>393</v>
      </c>
      <c r="B220" s="149"/>
      <c r="C220" s="149" t="s">
        <v>394</v>
      </c>
      <c r="D220" s="150"/>
      <c r="E220" s="52">
        <f>'Pay App 22'!E220</f>
        <v>0</v>
      </c>
      <c r="F220" s="45"/>
      <c r="G220" s="65">
        <f>'Pay App 22'!G220+F220</f>
        <v>0</v>
      </c>
      <c r="H220" s="188">
        <f>'Pay App 22'!K220</f>
        <v>0</v>
      </c>
      <c r="I220" s="189"/>
      <c r="J220" s="55"/>
      <c r="K220" s="33">
        <f t="shared" si="8"/>
        <v>0</v>
      </c>
      <c r="L220" s="68">
        <f t="shared" si="11"/>
        <v>0</v>
      </c>
      <c r="M220" s="66">
        <f t="shared" si="9"/>
        <v>0</v>
      </c>
      <c r="N220" s="32">
        <f t="shared" si="10"/>
        <v>0</v>
      </c>
      <c r="O220" s="52">
        <f>'Pay App 22'!O220+'Pay App 22'!P220</f>
        <v>0</v>
      </c>
      <c r="P220" s="45"/>
      <c r="Q220" s="66">
        <f>'Pay App 22'!Q220+N220+P220</f>
        <v>0</v>
      </c>
    </row>
    <row r="221" spans="1:17" ht="21" customHeight="1" x14ac:dyDescent="0.2">
      <c r="A221" s="141" t="s">
        <v>395</v>
      </c>
      <c r="B221" s="141"/>
      <c r="C221" s="141" t="s">
        <v>396</v>
      </c>
      <c r="D221" s="142"/>
      <c r="E221" s="52">
        <f>'Pay App 22'!E221</f>
        <v>0</v>
      </c>
      <c r="F221" s="45"/>
      <c r="G221" s="65">
        <f>'Pay App 22'!G221+F221</f>
        <v>0</v>
      </c>
      <c r="H221" s="188">
        <f>'Pay App 22'!K221</f>
        <v>0</v>
      </c>
      <c r="I221" s="189"/>
      <c r="J221" s="55"/>
      <c r="K221" s="33">
        <f t="shared" si="8"/>
        <v>0</v>
      </c>
      <c r="L221" s="68">
        <f t="shared" si="11"/>
        <v>0</v>
      </c>
      <c r="M221" s="66">
        <f t="shared" si="9"/>
        <v>0</v>
      </c>
      <c r="N221" s="32">
        <f t="shared" si="10"/>
        <v>0</v>
      </c>
      <c r="O221" s="52">
        <f>'Pay App 22'!O221+'Pay App 22'!P221</f>
        <v>0</v>
      </c>
      <c r="P221" s="45"/>
      <c r="Q221" s="66">
        <f>'Pay App 22'!Q221+N221+P221</f>
        <v>0</v>
      </c>
    </row>
    <row r="222" spans="1:17" ht="21" customHeight="1" x14ac:dyDescent="0.2">
      <c r="A222" s="149" t="s">
        <v>397</v>
      </c>
      <c r="B222" s="149"/>
      <c r="C222" s="149" t="s">
        <v>398</v>
      </c>
      <c r="D222" s="150"/>
      <c r="E222" s="52">
        <f>'Pay App 22'!E222</f>
        <v>0</v>
      </c>
      <c r="F222" s="45"/>
      <c r="G222" s="65">
        <f>'Pay App 22'!G222+F222</f>
        <v>0</v>
      </c>
      <c r="H222" s="188">
        <f>'Pay App 22'!K222</f>
        <v>0</v>
      </c>
      <c r="I222" s="189"/>
      <c r="J222" s="55"/>
      <c r="K222" s="33">
        <f t="shared" si="8"/>
        <v>0</v>
      </c>
      <c r="L222" s="68">
        <f t="shared" si="11"/>
        <v>0</v>
      </c>
      <c r="M222" s="66">
        <f t="shared" si="9"/>
        <v>0</v>
      </c>
      <c r="N222" s="32">
        <f t="shared" si="10"/>
        <v>0</v>
      </c>
      <c r="O222" s="52">
        <f>'Pay App 22'!O222+'Pay App 22'!P222</f>
        <v>0</v>
      </c>
      <c r="P222" s="45"/>
      <c r="Q222" s="66">
        <f>'Pay App 22'!Q222+N222+P222</f>
        <v>0</v>
      </c>
    </row>
    <row r="223" spans="1:17" ht="21" customHeight="1" x14ac:dyDescent="0.2">
      <c r="A223" s="149" t="s">
        <v>399</v>
      </c>
      <c r="B223" s="149"/>
      <c r="C223" s="149" t="s">
        <v>400</v>
      </c>
      <c r="D223" s="150"/>
      <c r="E223" s="52">
        <f>'Pay App 22'!E223</f>
        <v>0</v>
      </c>
      <c r="F223" s="45"/>
      <c r="G223" s="65">
        <f>'Pay App 22'!G223+F223</f>
        <v>0</v>
      </c>
      <c r="H223" s="188">
        <f>'Pay App 22'!K223</f>
        <v>0</v>
      </c>
      <c r="I223" s="189"/>
      <c r="J223" s="55"/>
      <c r="K223" s="33">
        <f t="shared" si="8"/>
        <v>0</v>
      </c>
      <c r="L223" s="68">
        <f t="shared" si="11"/>
        <v>0</v>
      </c>
      <c r="M223" s="66">
        <f t="shared" si="9"/>
        <v>0</v>
      </c>
      <c r="N223" s="32">
        <f t="shared" si="10"/>
        <v>0</v>
      </c>
      <c r="O223" s="52">
        <f>'Pay App 22'!O223+'Pay App 22'!P223</f>
        <v>0</v>
      </c>
      <c r="P223" s="45"/>
      <c r="Q223" s="66">
        <f>'Pay App 22'!Q223+N223+P223</f>
        <v>0</v>
      </c>
    </row>
    <row r="224" spans="1:17" ht="21" customHeight="1" x14ac:dyDescent="0.2">
      <c r="A224" s="149" t="s">
        <v>401</v>
      </c>
      <c r="B224" s="149"/>
      <c r="C224" s="149" t="s">
        <v>402</v>
      </c>
      <c r="D224" s="150"/>
      <c r="E224" s="52">
        <f>'Pay App 22'!E224</f>
        <v>0</v>
      </c>
      <c r="F224" s="45"/>
      <c r="G224" s="65">
        <f>'Pay App 22'!G224+F224</f>
        <v>0</v>
      </c>
      <c r="H224" s="188">
        <f>'Pay App 22'!K224</f>
        <v>0</v>
      </c>
      <c r="I224" s="189"/>
      <c r="J224" s="55"/>
      <c r="K224" s="33">
        <f t="shared" si="8"/>
        <v>0</v>
      </c>
      <c r="L224" s="68">
        <f t="shared" si="11"/>
        <v>0</v>
      </c>
      <c r="M224" s="66">
        <f t="shared" si="9"/>
        <v>0</v>
      </c>
      <c r="N224" s="32">
        <f t="shared" si="10"/>
        <v>0</v>
      </c>
      <c r="O224" s="52">
        <f>'Pay App 22'!O224+'Pay App 22'!P224</f>
        <v>0</v>
      </c>
      <c r="P224" s="45"/>
      <c r="Q224" s="66">
        <f>'Pay App 22'!Q224+N224+P224</f>
        <v>0</v>
      </c>
    </row>
    <row r="225" spans="1:17" ht="21" customHeight="1" x14ac:dyDescent="0.2">
      <c r="A225" s="149" t="s">
        <v>403</v>
      </c>
      <c r="B225" s="149"/>
      <c r="C225" s="149" t="s">
        <v>404</v>
      </c>
      <c r="D225" s="150"/>
      <c r="E225" s="52">
        <f>'Pay App 22'!E225</f>
        <v>0</v>
      </c>
      <c r="F225" s="45"/>
      <c r="G225" s="65">
        <f>'Pay App 22'!G225+F225</f>
        <v>0</v>
      </c>
      <c r="H225" s="188">
        <f>'Pay App 22'!K225</f>
        <v>0</v>
      </c>
      <c r="I225" s="189"/>
      <c r="J225" s="55"/>
      <c r="K225" s="33">
        <f t="shared" si="8"/>
        <v>0</v>
      </c>
      <c r="L225" s="68">
        <f t="shared" si="11"/>
        <v>0</v>
      </c>
      <c r="M225" s="66">
        <f t="shared" si="9"/>
        <v>0</v>
      </c>
      <c r="N225" s="32">
        <f t="shared" si="10"/>
        <v>0</v>
      </c>
      <c r="O225" s="52">
        <f>'Pay App 22'!O225+'Pay App 22'!P225</f>
        <v>0</v>
      </c>
      <c r="P225" s="45"/>
      <c r="Q225" s="66">
        <f>'Pay App 22'!Q225+N225+P225</f>
        <v>0</v>
      </c>
    </row>
    <row r="226" spans="1:17" ht="21" customHeight="1" x14ac:dyDescent="0.2">
      <c r="A226" s="141" t="s">
        <v>405</v>
      </c>
      <c r="B226" s="141"/>
      <c r="C226" s="141" t="s">
        <v>406</v>
      </c>
      <c r="D226" s="142"/>
      <c r="E226" s="52">
        <f>'Pay App 22'!E226</f>
        <v>0</v>
      </c>
      <c r="F226" s="45"/>
      <c r="G226" s="65">
        <f>'Pay App 22'!G226+F226</f>
        <v>0</v>
      </c>
      <c r="H226" s="188">
        <f>'Pay App 22'!K226</f>
        <v>0</v>
      </c>
      <c r="I226" s="189"/>
      <c r="J226" s="55"/>
      <c r="K226" s="33">
        <f t="shared" si="8"/>
        <v>0</v>
      </c>
      <c r="L226" s="68">
        <f t="shared" si="11"/>
        <v>0</v>
      </c>
      <c r="M226" s="66">
        <f t="shared" si="9"/>
        <v>0</v>
      </c>
      <c r="N226" s="32">
        <f t="shared" si="10"/>
        <v>0</v>
      </c>
      <c r="O226" s="52">
        <f>'Pay App 22'!O226+'Pay App 22'!P226</f>
        <v>0</v>
      </c>
      <c r="P226" s="45"/>
      <c r="Q226" s="66">
        <f>'Pay App 22'!Q226+N226+P226</f>
        <v>0</v>
      </c>
    </row>
    <row r="227" spans="1:17" ht="21" customHeight="1" x14ac:dyDescent="0.2">
      <c r="A227" s="149" t="s">
        <v>407</v>
      </c>
      <c r="B227" s="149"/>
      <c r="C227" s="149" t="s">
        <v>408</v>
      </c>
      <c r="D227" s="150"/>
      <c r="E227" s="52">
        <f>'Pay App 22'!E227</f>
        <v>0</v>
      </c>
      <c r="F227" s="45"/>
      <c r="G227" s="65">
        <f>'Pay App 22'!G227+F227</f>
        <v>0</v>
      </c>
      <c r="H227" s="188">
        <f>'Pay App 22'!K227</f>
        <v>0</v>
      </c>
      <c r="I227" s="189"/>
      <c r="J227" s="55"/>
      <c r="K227" s="33">
        <f t="shared" si="8"/>
        <v>0</v>
      </c>
      <c r="L227" s="68">
        <f t="shared" si="11"/>
        <v>0</v>
      </c>
      <c r="M227" s="66">
        <f t="shared" si="9"/>
        <v>0</v>
      </c>
      <c r="N227" s="32">
        <f t="shared" si="10"/>
        <v>0</v>
      </c>
      <c r="O227" s="52">
        <f>'Pay App 22'!O227+'Pay App 22'!P227</f>
        <v>0</v>
      </c>
      <c r="P227" s="45"/>
      <c r="Q227" s="66">
        <f>'Pay App 22'!Q227+N227+P227</f>
        <v>0</v>
      </c>
    </row>
    <row r="228" spans="1:17" ht="21" customHeight="1" x14ac:dyDescent="0.2">
      <c r="A228" s="149" t="s">
        <v>409</v>
      </c>
      <c r="B228" s="149"/>
      <c r="C228" s="149" t="s">
        <v>410</v>
      </c>
      <c r="D228" s="150"/>
      <c r="E228" s="52">
        <f>'Pay App 22'!E228</f>
        <v>0</v>
      </c>
      <c r="F228" s="45"/>
      <c r="G228" s="65">
        <f>'Pay App 22'!G228+F228</f>
        <v>0</v>
      </c>
      <c r="H228" s="188">
        <f>'Pay App 22'!K228</f>
        <v>0</v>
      </c>
      <c r="I228" s="189"/>
      <c r="J228" s="55"/>
      <c r="K228" s="33">
        <f t="shared" si="8"/>
        <v>0</v>
      </c>
      <c r="L228" s="68">
        <f t="shared" si="11"/>
        <v>0</v>
      </c>
      <c r="M228" s="66">
        <f t="shared" si="9"/>
        <v>0</v>
      </c>
      <c r="N228" s="32">
        <f t="shared" si="10"/>
        <v>0</v>
      </c>
      <c r="O228" s="52">
        <f>'Pay App 22'!O228+'Pay App 22'!P228</f>
        <v>0</v>
      </c>
      <c r="P228" s="45"/>
      <c r="Q228" s="66">
        <f>'Pay App 22'!Q228+N228+P228</f>
        <v>0</v>
      </c>
    </row>
    <row r="229" spans="1:17" ht="21" customHeight="1" x14ac:dyDescent="0.2">
      <c r="A229" s="149" t="s">
        <v>411</v>
      </c>
      <c r="B229" s="149"/>
      <c r="C229" s="149" t="s">
        <v>412</v>
      </c>
      <c r="D229" s="150"/>
      <c r="E229" s="52">
        <f>'Pay App 22'!E229</f>
        <v>0</v>
      </c>
      <c r="F229" s="45"/>
      <c r="G229" s="65">
        <f>'Pay App 22'!G229+F229</f>
        <v>0</v>
      </c>
      <c r="H229" s="188">
        <f>'Pay App 22'!K229</f>
        <v>0</v>
      </c>
      <c r="I229" s="189"/>
      <c r="J229" s="55"/>
      <c r="K229" s="33">
        <f t="shared" si="8"/>
        <v>0</v>
      </c>
      <c r="L229" s="68">
        <f t="shared" si="11"/>
        <v>0</v>
      </c>
      <c r="M229" s="66">
        <f t="shared" si="9"/>
        <v>0</v>
      </c>
      <c r="N229" s="32">
        <f t="shared" si="10"/>
        <v>0</v>
      </c>
      <c r="O229" s="52">
        <f>'Pay App 22'!O229+'Pay App 22'!P229</f>
        <v>0</v>
      </c>
      <c r="P229" s="45"/>
      <c r="Q229" s="66">
        <f>'Pay App 22'!Q229+N229+P229</f>
        <v>0</v>
      </c>
    </row>
    <row r="230" spans="1:17" ht="21" customHeight="1" x14ac:dyDescent="0.2">
      <c r="A230" s="149" t="s">
        <v>413</v>
      </c>
      <c r="B230" s="149"/>
      <c r="C230" s="149" t="s">
        <v>414</v>
      </c>
      <c r="D230" s="150"/>
      <c r="E230" s="52">
        <f>'Pay App 22'!E230</f>
        <v>0</v>
      </c>
      <c r="F230" s="45"/>
      <c r="G230" s="65">
        <f>'Pay App 22'!G230+F230</f>
        <v>0</v>
      </c>
      <c r="H230" s="188">
        <f>'Pay App 22'!K230</f>
        <v>0</v>
      </c>
      <c r="I230" s="189"/>
      <c r="J230" s="55"/>
      <c r="K230" s="33">
        <f t="shared" si="8"/>
        <v>0</v>
      </c>
      <c r="L230" s="68">
        <f t="shared" si="11"/>
        <v>0</v>
      </c>
      <c r="M230" s="66">
        <f t="shared" si="9"/>
        <v>0</v>
      </c>
      <c r="N230" s="32">
        <f t="shared" si="10"/>
        <v>0</v>
      </c>
      <c r="O230" s="52">
        <f>'Pay App 22'!O230+'Pay App 22'!P230</f>
        <v>0</v>
      </c>
      <c r="P230" s="45"/>
      <c r="Q230" s="66">
        <f>'Pay App 22'!Q230+N230+P230</f>
        <v>0</v>
      </c>
    </row>
    <row r="231" spans="1:17" ht="21" customHeight="1" x14ac:dyDescent="0.2">
      <c r="A231" s="149" t="s">
        <v>415</v>
      </c>
      <c r="B231" s="149"/>
      <c r="C231" s="149" t="s">
        <v>416</v>
      </c>
      <c r="D231" s="150"/>
      <c r="E231" s="52">
        <f>'Pay App 22'!E231</f>
        <v>0</v>
      </c>
      <c r="F231" s="45"/>
      <c r="G231" s="65">
        <f>'Pay App 22'!G231+F231</f>
        <v>0</v>
      </c>
      <c r="H231" s="188">
        <f>'Pay App 22'!K231</f>
        <v>0</v>
      </c>
      <c r="I231" s="189"/>
      <c r="J231" s="55"/>
      <c r="K231" s="33">
        <f t="shared" si="8"/>
        <v>0</v>
      </c>
      <c r="L231" s="68">
        <f t="shared" si="11"/>
        <v>0</v>
      </c>
      <c r="M231" s="66">
        <f t="shared" si="9"/>
        <v>0</v>
      </c>
      <c r="N231" s="32">
        <f t="shared" si="10"/>
        <v>0</v>
      </c>
      <c r="O231" s="52">
        <f>'Pay App 22'!O231+'Pay App 22'!P231</f>
        <v>0</v>
      </c>
      <c r="P231" s="45"/>
      <c r="Q231" s="66">
        <f>'Pay App 22'!Q231+N231+P231</f>
        <v>0</v>
      </c>
    </row>
    <row r="232" spans="1:17" ht="21" customHeight="1" x14ac:dyDescent="0.2">
      <c r="A232" s="141" t="s">
        <v>417</v>
      </c>
      <c r="B232" s="141"/>
      <c r="C232" s="141" t="s">
        <v>418</v>
      </c>
      <c r="D232" s="142"/>
      <c r="E232" s="52">
        <f>'Pay App 22'!E232</f>
        <v>0</v>
      </c>
      <c r="F232" s="45"/>
      <c r="G232" s="65">
        <f>'Pay App 22'!G232+F232</f>
        <v>0</v>
      </c>
      <c r="H232" s="188">
        <f>'Pay App 22'!K232</f>
        <v>0</v>
      </c>
      <c r="I232" s="189"/>
      <c r="J232" s="55"/>
      <c r="K232" s="33">
        <f t="shared" si="8"/>
        <v>0</v>
      </c>
      <c r="L232" s="68">
        <f t="shared" si="11"/>
        <v>0</v>
      </c>
      <c r="M232" s="66">
        <f t="shared" si="9"/>
        <v>0</v>
      </c>
      <c r="N232" s="32">
        <f t="shared" si="10"/>
        <v>0</v>
      </c>
      <c r="O232" s="52">
        <f>'Pay App 22'!O232+'Pay App 22'!P232</f>
        <v>0</v>
      </c>
      <c r="P232" s="45"/>
      <c r="Q232" s="66">
        <f>'Pay App 22'!Q232+N232+P232</f>
        <v>0</v>
      </c>
    </row>
    <row r="233" spans="1:17" ht="21" customHeight="1" x14ac:dyDescent="0.2">
      <c r="A233" s="149" t="s">
        <v>419</v>
      </c>
      <c r="B233" s="149"/>
      <c r="C233" s="149" t="s">
        <v>420</v>
      </c>
      <c r="D233" s="150"/>
      <c r="E233" s="52">
        <f>'Pay App 22'!E233</f>
        <v>0</v>
      </c>
      <c r="F233" s="45"/>
      <c r="G233" s="65">
        <f>'Pay App 22'!G233+F233</f>
        <v>0</v>
      </c>
      <c r="H233" s="188">
        <f>'Pay App 22'!K233</f>
        <v>0</v>
      </c>
      <c r="I233" s="189"/>
      <c r="J233" s="55"/>
      <c r="K233" s="33">
        <f t="shared" si="8"/>
        <v>0</v>
      </c>
      <c r="L233" s="68">
        <f t="shared" si="11"/>
        <v>0</v>
      </c>
      <c r="M233" s="66">
        <f t="shared" si="9"/>
        <v>0</v>
      </c>
      <c r="N233" s="32">
        <f t="shared" si="10"/>
        <v>0</v>
      </c>
      <c r="O233" s="52">
        <f>'Pay App 22'!O233+'Pay App 22'!P233</f>
        <v>0</v>
      </c>
      <c r="P233" s="45"/>
      <c r="Q233" s="66">
        <f>'Pay App 22'!Q233+N233+P233</f>
        <v>0</v>
      </c>
    </row>
    <row r="234" spans="1:17" ht="21" customHeight="1" x14ac:dyDescent="0.2">
      <c r="A234" s="149" t="s">
        <v>421</v>
      </c>
      <c r="B234" s="149"/>
      <c r="C234" s="149" t="s">
        <v>422</v>
      </c>
      <c r="D234" s="150"/>
      <c r="E234" s="52">
        <f>'Pay App 22'!E234</f>
        <v>0</v>
      </c>
      <c r="F234" s="45"/>
      <c r="G234" s="65">
        <f>'Pay App 22'!G234+F234</f>
        <v>0</v>
      </c>
      <c r="H234" s="188">
        <f>'Pay App 22'!K234</f>
        <v>0</v>
      </c>
      <c r="I234" s="189"/>
      <c r="J234" s="55"/>
      <c r="K234" s="33">
        <f t="shared" si="8"/>
        <v>0</v>
      </c>
      <c r="L234" s="68">
        <f t="shared" si="11"/>
        <v>0</v>
      </c>
      <c r="M234" s="66">
        <f t="shared" si="9"/>
        <v>0</v>
      </c>
      <c r="N234" s="32">
        <f t="shared" si="10"/>
        <v>0</v>
      </c>
      <c r="O234" s="52">
        <f>'Pay App 22'!O234+'Pay App 22'!P234</f>
        <v>0</v>
      </c>
      <c r="P234" s="45"/>
      <c r="Q234" s="66">
        <f>'Pay App 22'!Q234+N234+P234</f>
        <v>0</v>
      </c>
    </row>
    <row r="235" spans="1:17" ht="21" customHeight="1" x14ac:dyDescent="0.2">
      <c r="A235" s="149" t="s">
        <v>423</v>
      </c>
      <c r="B235" s="149"/>
      <c r="C235" s="149" t="s">
        <v>424</v>
      </c>
      <c r="D235" s="150"/>
      <c r="E235" s="52">
        <f>'Pay App 22'!E235</f>
        <v>0</v>
      </c>
      <c r="F235" s="45"/>
      <c r="G235" s="65">
        <f>'Pay App 22'!G235+F235</f>
        <v>0</v>
      </c>
      <c r="H235" s="188">
        <f>'Pay App 22'!K235</f>
        <v>0</v>
      </c>
      <c r="I235" s="189"/>
      <c r="J235" s="55"/>
      <c r="K235" s="33">
        <f t="shared" si="8"/>
        <v>0</v>
      </c>
      <c r="L235" s="68">
        <f t="shared" si="11"/>
        <v>0</v>
      </c>
      <c r="M235" s="66">
        <f t="shared" si="9"/>
        <v>0</v>
      </c>
      <c r="N235" s="32">
        <f t="shared" si="10"/>
        <v>0</v>
      </c>
      <c r="O235" s="52">
        <f>'Pay App 22'!O235+'Pay App 22'!P235</f>
        <v>0</v>
      </c>
      <c r="P235" s="45"/>
      <c r="Q235" s="66">
        <f>'Pay App 22'!Q235+N235+P235</f>
        <v>0</v>
      </c>
    </row>
    <row r="236" spans="1:17" ht="21" customHeight="1" x14ac:dyDescent="0.2">
      <c r="A236" s="149" t="s">
        <v>425</v>
      </c>
      <c r="B236" s="149"/>
      <c r="C236" s="149" t="s">
        <v>426</v>
      </c>
      <c r="D236" s="150"/>
      <c r="E236" s="52">
        <f>'Pay App 22'!E236</f>
        <v>0</v>
      </c>
      <c r="F236" s="45"/>
      <c r="G236" s="65">
        <f>'Pay App 22'!G236+F236</f>
        <v>0</v>
      </c>
      <c r="H236" s="188">
        <f>'Pay App 22'!K236</f>
        <v>0</v>
      </c>
      <c r="I236" s="189"/>
      <c r="J236" s="55"/>
      <c r="K236" s="33">
        <f t="shared" si="8"/>
        <v>0</v>
      </c>
      <c r="L236" s="68">
        <f t="shared" si="11"/>
        <v>0</v>
      </c>
      <c r="M236" s="66">
        <f t="shared" si="9"/>
        <v>0</v>
      </c>
      <c r="N236" s="32">
        <f t="shared" si="10"/>
        <v>0</v>
      </c>
      <c r="O236" s="52">
        <f>'Pay App 22'!O236+'Pay App 22'!P236</f>
        <v>0</v>
      </c>
      <c r="P236" s="45"/>
      <c r="Q236" s="66">
        <f>'Pay App 22'!Q236+N236+P236</f>
        <v>0</v>
      </c>
    </row>
    <row r="237" spans="1:17" ht="21" customHeight="1" x14ac:dyDescent="0.2">
      <c r="A237" s="149" t="s">
        <v>427</v>
      </c>
      <c r="B237" s="149"/>
      <c r="C237" s="149" t="s">
        <v>428</v>
      </c>
      <c r="D237" s="150"/>
      <c r="E237" s="52">
        <f>'Pay App 22'!E237</f>
        <v>0</v>
      </c>
      <c r="F237" s="45"/>
      <c r="G237" s="65">
        <f>'Pay App 22'!G237+F237</f>
        <v>0</v>
      </c>
      <c r="H237" s="188">
        <f>'Pay App 22'!K237</f>
        <v>0</v>
      </c>
      <c r="I237" s="189"/>
      <c r="J237" s="55"/>
      <c r="K237" s="33">
        <f t="shared" si="8"/>
        <v>0</v>
      </c>
      <c r="L237" s="68">
        <f t="shared" si="11"/>
        <v>0</v>
      </c>
      <c r="M237" s="66">
        <f t="shared" si="9"/>
        <v>0</v>
      </c>
      <c r="N237" s="32">
        <f t="shared" si="10"/>
        <v>0</v>
      </c>
      <c r="O237" s="52">
        <f>'Pay App 22'!O237+'Pay App 22'!P237</f>
        <v>0</v>
      </c>
      <c r="P237" s="45"/>
      <c r="Q237" s="66">
        <f>'Pay App 22'!Q237+N237+P237</f>
        <v>0</v>
      </c>
    </row>
    <row r="238" spans="1:17" ht="21" customHeight="1" x14ac:dyDescent="0.2">
      <c r="A238" s="149" t="s">
        <v>429</v>
      </c>
      <c r="B238" s="149"/>
      <c r="C238" s="149" t="s">
        <v>430</v>
      </c>
      <c r="D238" s="150"/>
      <c r="E238" s="52">
        <f>'Pay App 22'!E238</f>
        <v>0</v>
      </c>
      <c r="F238" s="45"/>
      <c r="G238" s="65">
        <f>'Pay App 22'!G238+F238</f>
        <v>0</v>
      </c>
      <c r="H238" s="188">
        <f>'Pay App 22'!K238</f>
        <v>0</v>
      </c>
      <c r="I238" s="189"/>
      <c r="J238" s="55"/>
      <c r="K238" s="33">
        <f t="shared" si="8"/>
        <v>0</v>
      </c>
      <c r="L238" s="68">
        <f t="shared" si="11"/>
        <v>0</v>
      </c>
      <c r="M238" s="66">
        <f t="shared" si="9"/>
        <v>0</v>
      </c>
      <c r="N238" s="32">
        <f t="shared" si="10"/>
        <v>0</v>
      </c>
      <c r="O238" s="52">
        <f>'Pay App 22'!O238+'Pay App 22'!P238</f>
        <v>0</v>
      </c>
      <c r="P238" s="45"/>
      <c r="Q238" s="66">
        <f>'Pay App 22'!Q238+N238+P238</f>
        <v>0</v>
      </c>
    </row>
    <row r="239" spans="1:17" ht="21" customHeight="1" x14ac:dyDescent="0.2">
      <c r="A239" s="149" t="s">
        <v>431</v>
      </c>
      <c r="B239" s="149"/>
      <c r="C239" s="149" t="s">
        <v>432</v>
      </c>
      <c r="D239" s="150"/>
      <c r="E239" s="52">
        <f>'Pay App 22'!E239</f>
        <v>0</v>
      </c>
      <c r="F239" s="45"/>
      <c r="G239" s="65">
        <f>'Pay App 22'!G239+F239</f>
        <v>0</v>
      </c>
      <c r="H239" s="188">
        <f>'Pay App 22'!K239</f>
        <v>0</v>
      </c>
      <c r="I239" s="189"/>
      <c r="J239" s="55"/>
      <c r="K239" s="33">
        <f t="shared" si="8"/>
        <v>0</v>
      </c>
      <c r="L239" s="68">
        <f t="shared" si="11"/>
        <v>0</v>
      </c>
      <c r="M239" s="66">
        <f t="shared" si="9"/>
        <v>0</v>
      </c>
      <c r="N239" s="32">
        <f t="shared" si="10"/>
        <v>0</v>
      </c>
      <c r="O239" s="52">
        <f>'Pay App 22'!O239+'Pay App 22'!P239</f>
        <v>0</v>
      </c>
      <c r="P239" s="45"/>
      <c r="Q239" s="66">
        <f>'Pay App 22'!Q239+N239+P239</f>
        <v>0</v>
      </c>
    </row>
    <row r="240" spans="1:17" ht="21" customHeight="1" x14ac:dyDescent="0.2">
      <c r="A240" s="141" t="s">
        <v>433</v>
      </c>
      <c r="B240" s="141"/>
      <c r="C240" s="141" t="s">
        <v>434</v>
      </c>
      <c r="D240" s="142"/>
      <c r="E240" s="52">
        <f>'Pay App 22'!E240</f>
        <v>0</v>
      </c>
      <c r="F240" s="45"/>
      <c r="G240" s="66">
        <f>'Pay App 22'!G240+F240</f>
        <v>0</v>
      </c>
      <c r="H240" s="188">
        <f>'Pay App 22'!K240</f>
        <v>0</v>
      </c>
      <c r="I240" s="189"/>
      <c r="J240" s="55"/>
      <c r="K240" s="33">
        <f>H240+J240</f>
        <v>0</v>
      </c>
      <c r="L240" s="69">
        <f t="shared" si="11"/>
        <v>0</v>
      </c>
      <c r="M240" s="66">
        <f>G240-K240</f>
        <v>0</v>
      </c>
      <c r="N240" s="32">
        <f t="shared" si="10"/>
        <v>0</v>
      </c>
      <c r="O240" s="52">
        <f>'Pay App 22'!O240+'Pay App 22'!P240</f>
        <v>0</v>
      </c>
      <c r="P240" s="45"/>
      <c r="Q240" s="66">
        <f>'Pay App 22'!Q240+N240+P240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WhCn/odnM9dLDayycSW3eFFr430aorosQpZwh+TPe3QZhqPBHmWZVWnD7cZ+s/bRCowL8wavMExzpIl1NSxpuA==" saltValue="bcTaigmp9n+ilYYeTWFkfQ=="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1800-000000000000}"/>
    <dataValidation type="decimal" operator="lessThanOrEqual" allowBlank="1" showInputMessage="1" showErrorMessage="1" errorTitle="Release retention" error="In order to release retention, the number entered into this cell must be negative." sqref="O81:O240" xr:uid="{00000000-0002-0000-18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27.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24</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23'!F36+F241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23'!F51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23'!F55+'Pay App 23'!F57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23'!B62+N241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24.1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24</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23'!E81</f>
        <v>0</v>
      </c>
      <c r="F81" s="44"/>
      <c r="G81" s="64">
        <f>'Pay App 23'!G81+F81</f>
        <v>0</v>
      </c>
      <c r="H81" s="190">
        <f>'Pay App 23'!K81</f>
        <v>0</v>
      </c>
      <c r="I81" s="191"/>
      <c r="J81" s="54"/>
      <c r="K81" s="31">
        <f>H81+J81</f>
        <v>0</v>
      </c>
      <c r="L81" s="67">
        <f>IF(ISERROR(K81/G81),0,K81/G81)</f>
        <v>0</v>
      </c>
      <c r="M81" s="64">
        <f>G81-K81</f>
        <v>0</v>
      </c>
      <c r="N81" s="30">
        <f>IF(MOD(ROUND(ABS(J81*0.05)*10000,0),10)=5,ROUNDDOWN((J81*0.05),2),ROUND((J81*0.05),2))</f>
        <v>0</v>
      </c>
      <c r="O81" s="51">
        <f>'Pay App 23'!O81+'Pay App 23'!P81</f>
        <v>0</v>
      </c>
      <c r="P81" s="44"/>
      <c r="Q81" s="64">
        <f>'Pay App 23'!Q81+N81+P81</f>
        <v>0</v>
      </c>
    </row>
    <row r="82" spans="1:17" ht="21" customHeight="1" x14ac:dyDescent="0.2">
      <c r="A82" s="151" t="s">
        <v>118</v>
      </c>
      <c r="B82" s="151"/>
      <c r="C82" s="151" t="s">
        <v>119</v>
      </c>
      <c r="D82" s="152"/>
      <c r="E82" s="52">
        <f>'Pay App 23'!E82</f>
        <v>0</v>
      </c>
      <c r="F82" s="45"/>
      <c r="G82" s="65">
        <f>'Pay App 23'!G82+F82</f>
        <v>0</v>
      </c>
      <c r="H82" s="188">
        <f>'Pay App 23'!K82</f>
        <v>0</v>
      </c>
      <c r="I82" s="189"/>
      <c r="J82" s="55"/>
      <c r="K82" s="33">
        <f>H82+J82</f>
        <v>0</v>
      </c>
      <c r="L82" s="68">
        <f t="shared" ref="L82:L147" si="0">IF(ISERROR(K82/G82),0,K82/G82)</f>
        <v>0</v>
      </c>
      <c r="M82" s="66">
        <f>G82-K82</f>
        <v>0</v>
      </c>
      <c r="N82" s="32">
        <f>IF(MOD(ROUND(ABS(J82*0.05)*10000,0),10)=5,ROUNDDOWN((J82*0.05),2),ROUND((J82*0.05),2))</f>
        <v>0</v>
      </c>
      <c r="O82" s="52">
        <f>'Pay App 23'!O82+'Pay App 23'!P82</f>
        <v>0</v>
      </c>
      <c r="P82" s="45"/>
      <c r="Q82" s="66">
        <f>'Pay App 23'!Q82+N82+P82</f>
        <v>0</v>
      </c>
    </row>
    <row r="83" spans="1:17" ht="21" customHeight="1" x14ac:dyDescent="0.2">
      <c r="A83" s="151" t="s">
        <v>120</v>
      </c>
      <c r="B83" s="151"/>
      <c r="C83" s="83" t="s">
        <v>121</v>
      </c>
      <c r="D83" s="35"/>
      <c r="E83" s="52">
        <f>'Pay App 23'!E83</f>
        <v>0</v>
      </c>
      <c r="F83" s="45"/>
      <c r="G83" s="65">
        <f>'Pay App 23'!G83+F83</f>
        <v>0</v>
      </c>
      <c r="H83" s="188">
        <f>'Pay App 23'!K83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23'!O83+'Pay App 23'!P83</f>
        <v>0</v>
      </c>
      <c r="P83" s="45"/>
      <c r="Q83" s="66">
        <f>'Pay App 23'!Q83+N83+P83</f>
        <v>0</v>
      </c>
    </row>
    <row r="84" spans="1:17" ht="21" customHeight="1" x14ac:dyDescent="0.2">
      <c r="A84" s="151" t="s">
        <v>122</v>
      </c>
      <c r="B84" s="151"/>
      <c r="C84" s="151" t="s">
        <v>123</v>
      </c>
      <c r="D84" s="152"/>
      <c r="E84" s="52">
        <f>'Pay App 23'!E84</f>
        <v>0</v>
      </c>
      <c r="F84" s="45"/>
      <c r="G84" s="65">
        <f>'Pay App 23'!G84+F84</f>
        <v>0</v>
      </c>
      <c r="H84" s="188">
        <f>'Pay App 23'!K84</f>
        <v>0</v>
      </c>
      <c r="I84" s="189"/>
      <c r="J84" s="55"/>
      <c r="K84" s="33">
        <f t="shared" si="1"/>
        <v>0</v>
      </c>
      <c r="L84" s="68">
        <f t="shared" si="0"/>
        <v>0</v>
      </c>
      <c r="M84" s="66">
        <f t="shared" si="2"/>
        <v>0</v>
      </c>
      <c r="N84" s="32">
        <f t="shared" si="3"/>
        <v>0</v>
      </c>
      <c r="O84" s="52">
        <f>'Pay App 23'!O84+'Pay App 23'!P84</f>
        <v>0</v>
      </c>
      <c r="P84" s="45"/>
      <c r="Q84" s="66">
        <f>'Pay App 23'!Q84+N84+P84</f>
        <v>0</v>
      </c>
    </row>
    <row r="85" spans="1:17" ht="21" customHeight="1" x14ac:dyDescent="0.2">
      <c r="A85" s="151" t="s">
        <v>124</v>
      </c>
      <c r="B85" s="151"/>
      <c r="C85" s="151" t="s">
        <v>125</v>
      </c>
      <c r="D85" s="152"/>
      <c r="E85" s="52">
        <f>'Pay App 23'!E85</f>
        <v>0</v>
      </c>
      <c r="F85" s="45"/>
      <c r="G85" s="65">
        <f>'Pay App 23'!G85+F85</f>
        <v>0</v>
      </c>
      <c r="H85" s="188">
        <f>'Pay App 23'!K85</f>
        <v>0</v>
      </c>
      <c r="I85" s="189"/>
      <c r="J85" s="55"/>
      <c r="K85" s="33">
        <f t="shared" si="1"/>
        <v>0</v>
      </c>
      <c r="L85" s="68">
        <f t="shared" si="0"/>
        <v>0</v>
      </c>
      <c r="M85" s="66">
        <f t="shared" si="2"/>
        <v>0</v>
      </c>
      <c r="N85" s="32">
        <f t="shared" si="3"/>
        <v>0</v>
      </c>
      <c r="O85" s="52">
        <f>'Pay App 23'!O85+'Pay App 23'!P85</f>
        <v>0</v>
      </c>
      <c r="P85" s="45"/>
      <c r="Q85" s="66">
        <f>'Pay App 23'!Q85+N85+P85</f>
        <v>0</v>
      </c>
    </row>
    <row r="86" spans="1:17" ht="21" customHeight="1" x14ac:dyDescent="0.2">
      <c r="A86" s="151" t="s">
        <v>126</v>
      </c>
      <c r="B86" s="151"/>
      <c r="C86" s="151" t="s">
        <v>127</v>
      </c>
      <c r="D86" s="152"/>
      <c r="E86" s="52">
        <f>'Pay App 23'!E86</f>
        <v>0</v>
      </c>
      <c r="F86" s="45"/>
      <c r="G86" s="65">
        <f>'Pay App 23'!G86+F86</f>
        <v>0</v>
      </c>
      <c r="H86" s="188">
        <f>'Pay App 23'!K86</f>
        <v>0</v>
      </c>
      <c r="I86" s="189"/>
      <c r="J86" s="55"/>
      <c r="K86" s="33">
        <f t="shared" si="1"/>
        <v>0</v>
      </c>
      <c r="L86" s="68">
        <f t="shared" si="0"/>
        <v>0</v>
      </c>
      <c r="M86" s="66">
        <f t="shared" si="2"/>
        <v>0</v>
      </c>
      <c r="N86" s="32">
        <f t="shared" si="3"/>
        <v>0</v>
      </c>
      <c r="O86" s="52">
        <f>'Pay App 23'!O86+'Pay App 23'!P86</f>
        <v>0</v>
      </c>
      <c r="P86" s="45"/>
      <c r="Q86" s="66">
        <f>'Pay App 23'!Q86+N86+P86</f>
        <v>0</v>
      </c>
    </row>
    <row r="87" spans="1:17" ht="21" customHeight="1" x14ac:dyDescent="0.2">
      <c r="A87" s="151" t="s">
        <v>128</v>
      </c>
      <c r="B87" s="151"/>
      <c r="C87" s="151" t="s">
        <v>129</v>
      </c>
      <c r="D87" s="152"/>
      <c r="E87" s="52">
        <f>'Pay App 23'!E87</f>
        <v>0</v>
      </c>
      <c r="F87" s="45"/>
      <c r="G87" s="65">
        <f>'Pay App 23'!G87+F87</f>
        <v>0</v>
      </c>
      <c r="H87" s="188">
        <f>'Pay App 23'!K87</f>
        <v>0</v>
      </c>
      <c r="I87" s="189"/>
      <c r="J87" s="55"/>
      <c r="K87" s="33">
        <f t="shared" si="1"/>
        <v>0</v>
      </c>
      <c r="L87" s="68">
        <f>IF(ISERROR(K87/G87),0,K87/G87)</f>
        <v>0</v>
      </c>
      <c r="M87" s="66">
        <f t="shared" si="2"/>
        <v>0</v>
      </c>
      <c r="N87" s="32">
        <f t="shared" si="3"/>
        <v>0</v>
      </c>
      <c r="O87" s="52">
        <f>'Pay App 23'!O87+'Pay App 23'!P87</f>
        <v>0</v>
      </c>
      <c r="P87" s="45"/>
      <c r="Q87" s="66">
        <f>'Pay App 23'!Q87+N87+P87</f>
        <v>0</v>
      </c>
    </row>
    <row r="88" spans="1:17" ht="21" customHeight="1" x14ac:dyDescent="0.2">
      <c r="A88" s="151" t="s">
        <v>130</v>
      </c>
      <c r="B88" s="151"/>
      <c r="C88" s="151" t="s">
        <v>131</v>
      </c>
      <c r="D88" s="152"/>
      <c r="E88" s="52">
        <f>'Pay App 23'!E88</f>
        <v>0</v>
      </c>
      <c r="F88" s="45"/>
      <c r="G88" s="65">
        <f>'Pay App 23'!G88+F88</f>
        <v>0</v>
      </c>
      <c r="H88" s="188">
        <f>'Pay App 23'!K88</f>
        <v>0</v>
      </c>
      <c r="I88" s="189"/>
      <c r="J88" s="55"/>
      <c r="K88" s="33">
        <f t="shared" si="1"/>
        <v>0</v>
      </c>
      <c r="L88" s="68">
        <f t="shared" si="0"/>
        <v>0</v>
      </c>
      <c r="M88" s="66">
        <f t="shared" si="2"/>
        <v>0</v>
      </c>
      <c r="N88" s="32">
        <f t="shared" si="3"/>
        <v>0</v>
      </c>
      <c r="O88" s="52">
        <f>'Pay App 23'!O88+'Pay App 23'!P88</f>
        <v>0</v>
      </c>
      <c r="P88" s="45"/>
      <c r="Q88" s="66">
        <f>'Pay App 23'!Q88+N88+P88</f>
        <v>0</v>
      </c>
    </row>
    <row r="89" spans="1:17" ht="21" customHeight="1" x14ac:dyDescent="0.2">
      <c r="A89" s="151" t="s">
        <v>132</v>
      </c>
      <c r="B89" s="151"/>
      <c r="C89" s="151" t="s">
        <v>133</v>
      </c>
      <c r="D89" s="152"/>
      <c r="E89" s="52">
        <f>'Pay App 23'!E89</f>
        <v>0</v>
      </c>
      <c r="F89" s="45"/>
      <c r="G89" s="65">
        <f>'Pay App 23'!G89+F89</f>
        <v>0</v>
      </c>
      <c r="H89" s="188">
        <f>'Pay App 23'!K89</f>
        <v>0</v>
      </c>
      <c r="I89" s="189"/>
      <c r="J89" s="55"/>
      <c r="K89" s="33">
        <f t="shared" si="1"/>
        <v>0</v>
      </c>
      <c r="L89" s="68">
        <f>IF(ISERROR(K89/G89),0,K89/G89)</f>
        <v>0</v>
      </c>
      <c r="M89" s="66">
        <f t="shared" si="2"/>
        <v>0</v>
      </c>
      <c r="N89" s="32">
        <f t="shared" si="3"/>
        <v>0</v>
      </c>
      <c r="O89" s="52">
        <f>'Pay App 23'!O89+'Pay App 23'!P89</f>
        <v>0</v>
      </c>
      <c r="P89" s="45"/>
      <c r="Q89" s="66">
        <f>'Pay App 23'!Q89+N89+P89</f>
        <v>0</v>
      </c>
    </row>
    <row r="90" spans="1:17" ht="21" customHeight="1" x14ac:dyDescent="0.2">
      <c r="A90" s="153" t="s">
        <v>134</v>
      </c>
      <c r="B90" s="153"/>
      <c r="C90" s="158" t="s">
        <v>135</v>
      </c>
      <c r="D90" s="159"/>
      <c r="E90" s="52">
        <f>'Pay App 23'!E90</f>
        <v>0</v>
      </c>
      <c r="F90" s="45"/>
      <c r="G90" s="65">
        <f>'Pay App 23'!G90+F90</f>
        <v>0</v>
      </c>
      <c r="H90" s="188">
        <f>'Pay App 23'!K90</f>
        <v>0</v>
      </c>
      <c r="I90" s="189"/>
      <c r="J90" s="55"/>
      <c r="K90" s="33">
        <f t="shared" si="1"/>
        <v>0</v>
      </c>
      <c r="L90" s="68">
        <f t="shared" si="0"/>
        <v>0</v>
      </c>
      <c r="M90" s="66">
        <f t="shared" si="2"/>
        <v>0</v>
      </c>
      <c r="N90" s="32">
        <f t="shared" si="3"/>
        <v>0</v>
      </c>
      <c r="O90" s="52">
        <f>'Pay App 23'!O90+'Pay App 23'!P90</f>
        <v>0</v>
      </c>
      <c r="P90" s="45"/>
      <c r="Q90" s="66">
        <f>'Pay App 23'!Q90+N90+P90</f>
        <v>0</v>
      </c>
    </row>
    <row r="91" spans="1:17" ht="21" customHeight="1" x14ac:dyDescent="0.2">
      <c r="A91" s="151" t="s">
        <v>136</v>
      </c>
      <c r="B91" s="151"/>
      <c r="C91" s="151" t="s">
        <v>137</v>
      </c>
      <c r="D91" s="152"/>
      <c r="E91" s="52">
        <f>'Pay App 23'!E91</f>
        <v>0</v>
      </c>
      <c r="F91" s="45"/>
      <c r="G91" s="65">
        <f>'Pay App 23'!G91+F91</f>
        <v>0</v>
      </c>
      <c r="H91" s="188">
        <f>'Pay App 23'!K91</f>
        <v>0</v>
      </c>
      <c r="I91" s="189"/>
      <c r="J91" s="55"/>
      <c r="K91" s="33">
        <f t="shared" si="1"/>
        <v>0</v>
      </c>
      <c r="L91" s="68">
        <f t="shared" si="0"/>
        <v>0</v>
      </c>
      <c r="M91" s="66">
        <f t="shared" si="2"/>
        <v>0</v>
      </c>
      <c r="N91" s="32">
        <f t="shared" si="3"/>
        <v>0</v>
      </c>
      <c r="O91" s="52">
        <f>'Pay App 23'!O91+'Pay App 23'!P91</f>
        <v>0</v>
      </c>
      <c r="P91" s="45"/>
      <c r="Q91" s="66">
        <f>'Pay App 23'!Q91+N91+P91</f>
        <v>0</v>
      </c>
    </row>
    <row r="92" spans="1:17" ht="21" customHeight="1" x14ac:dyDescent="0.2">
      <c r="A92" s="151" t="s">
        <v>138</v>
      </c>
      <c r="B92" s="151"/>
      <c r="C92" s="151" t="s">
        <v>139</v>
      </c>
      <c r="D92" s="152"/>
      <c r="E92" s="52">
        <f>'Pay App 23'!E92</f>
        <v>0</v>
      </c>
      <c r="F92" s="45"/>
      <c r="G92" s="65">
        <f>'Pay App 23'!G92+F92</f>
        <v>0</v>
      </c>
      <c r="H92" s="188">
        <f>'Pay App 23'!K92</f>
        <v>0</v>
      </c>
      <c r="I92" s="189"/>
      <c r="J92" s="55"/>
      <c r="K92" s="33">
        <f t="shared" si="1"/>
        <v>0</v>
      </c>
      <c r="L92" s="68">
        <f t="shared" si="0"/>
        <v>0</v>
      </c>
      <c r="M92" s="66">
        <f t="shared" si="2"/>
        <v>0</v>
      </c>
      <c r="N92" s="32">
        <f t="shared" si="3"/>
        <v>0</v>
      </c>
      <c r="O92" s="52">
        <f>'Pay App 23'!O92+'Pay App 23'!P92</f>
        <v>0</v>
      </c>
      <c r="P92" s="45"/>
      <c r="Q92" s="66">
        <f>'Pay App 23'!Q92+N92+P92</f>
        <v>0</v>
      </c>
    </row>
    <row r="93" spans="1:17" ht="21" customHeight="1" x14ac:dyDescent="0.2">
      <c r="A93" s="151" t="s">
        <v>140</v>
      </c>
      <c r="B93" s="151"/>
      <c r="C93" s="151" t="s">
        <v>141</v>
      </c>
      <c r="D93" s="152"/>
      <c r="E93" s="52">
        <f>'Pay App 23'!E93</f>
        <v>0</v>
      </c>
      <c r="F93" s="45"/>
      <c r="G93" s="65">
        <f>'Pay App 23'!G93+F93</f>
        <v>0</v>
      </c>
      <c r="H93" s="188">
        <f>'Pay App 23'!K93</f>
        <v>0</v>
      </c>
      <c r="I93" s="189"/>
      <c r="J93" s="55"/>
      <c r="K93" s="33">
        <f t="shared" si="1"/>
        <v>0</v>
      </c>
      <c r="L93" s="68">
        <f t="shared" si="0"/>
        <v>0</v>
      </c>
      <c r="M93" s="66">
        <f t="shared" si="2"/>
        <v>0</v>
      </c>
      <c r="N93" s="32">
        <f t="shared" si="3"/>
        <v>0</v>
      </c>
      <c r="O93" s="52">
        <f>'Pay App 23'!O93+'Pay App 23'!P93</f>
        <v>0</v>
      </c>
      <c r="P93" s="45"/>
      <c r="Q93" s="66">
        <f>'Pay App 23'!Q93+N93+P93</f>
        <v>0</v>
      </c>
    </row>
    <row r="94" spans="1:17" ht="21" customHeight="1" x14ac:dyDescent="0.2">
      <c r="A94" s="151" t="s">
        <v>142</v>
      </c>
      <c r="B94" s="151"/>
      <c r="C94" s="151" t="s">
        <v>143</v>
      </c>
      <c r="D94" s="152"/>
      <c r="E94" s="52">
        <f>'Pay App 23'!E94</f>
        <v>0</v>
      </c>
      <c r="F94" s="45"/>
      <c r="G94" s="65">
        <f>'Pay App 23'!G94+F94</f>
        <v>0</v>
      </c>
      <c r="H94" s="188">
        <f>'Pay App 23'!K94</f>
        <v>0</v>
      </c>
      <c r="I94" s="189"/>
      <c r="J94" s="55"/>
      <c r="K94" s="33">
        <f t="shared" si="1"/>
        <v>0</v>
      </c>
      <c r="L94" s="68">
        <f t="shared" si="0"/>
        <v>0</v>
      </c>
      <c r="M94" s="66">
        <f t="shared" si="2"/>
        <v>0</v>
      </c>
      <c r="N94" s="32">
        <f t="shared" si="3"/>
        <v>0</v>
      </c>
      <c r="O94" s="52">
        <f>'Pay App 23'!O94+'Pay App 23'!P94</f>
        <v>0</v>
      </c>
      <c r="P94" s="45"/>
      <c r="Q94" s="66">
        <f>'Pay App 23'!Q94+N94+P94</f>
        <v>0</v>
      </c>
    </row>
    <row r="95" spans="1:17" ht="21" customHeight="1" x14ac:dyDescent="0.2">
      <c r="A95" s="151" t="s">
        <v>144</v>
      </c>
      <c r="B95" s="151"/>
      <c r="C95" s="151" t="s">
        <v>145</v>
      </c>
      <c r="D95" s="152"/>
      <c r="E95" s="52">
        <f>'Pay App 23'!E95</f>
        <v>0</v>
      </c>
      <c r="F95" s="45"/>
      <c r="G95" s="65">
        <f>'Pay App 23'!G95+F95</f>
        <v>0</v>
      </c>
      <c r="H95" s="188">
        <f>'Pay App 23'!K95</f>
        <v>0</v>
      </c>
      <c r="I95" s="189"/>
      <c r="J95" s="55"/>
      <c r="K95" s="33">
        <f t="shared" si="1"/>
        <v>0</v>
      </c>
      <c r="L95" s="68">
        <f t="shared" si="0"/>
        <v>0</v>
      </c>
      <c r="M95" s="66">
        <f t="shared" si="2"/>
        <v>0</v>
      </c>
      <c r="N95" s="32">
        <f t="shared" si="3"/>
        <v>0</v>
      </c>
      <c r="O95" s="52">
        <f>'Pay App 23'!O95+'Pay App 23'!P95</f>
        <v>0</v>
      </c>
      <c r="P95" s="45"/>
      <c r="Q95" s="66">
        <f>'Pay App 23'!Q95+N95+P95</f>
        <v>0</v>
      </c>
    </row>
    <row r="96" spans="1:17" ht="21" customHeight="1" x14ac:dyDescent="0.2">
      <c r="A96" s="151" t="s">
        <v>146</v>
      </c>
      <c r="B96" s="151"/>
      <c r="C96" s="151" t="s">
        <v>147</v>
      </c>
      <c r="D96" s="152"/>
      <c r="E96" s="52">
        <f>'Pay App 23'!E96</f>
        <v>0</v>
      </c>
      <c r="F96" s="45"/>
      <c r="G96" s="65">
        <f>'Pay App 23'!G96+F96</f>
        <v>0</v>
      </c>
      <c r="H96" s="188">
        <f>'Pay App 23'!K96</f>
        <v>0</v>
      </c>
      <c r="I96" s="189"/>
      <c r="J96" s="55"/>
      <c r="K96" s="33">
        <f t="shared" si="1"/>
        <v>0</v>
      </c>
      <c r="L96" s="68">
        <f t="shared" si="0"/>
        <v>0</v>
      </c>
      <c r="M96" s="66">
        <f t="shared" si="2"/>
        <v>0</v>
      </c>
      <c r="N96" s="32">
        <f t="shared" si="3"/>
        <v>0</v>
      </c>
      <c r="O96" s="52">
        <f>'Pay App 23'!O96+'Pay App 23'!P96</f>
        <v>0</v>
      </c>
      <c r="P96" s="45"/>
      <c r="Q96" s="66">
        <f>'Pay App 23'!Q96+N96+P96</f>
        <v>0</v>
      </c>
    </row>
    <row r="97" spans="1:17" ht="21" customHeight="1" x14ac:dyDescent="0.2">
      <c r="A97" s="151" t="s">
        <v>148</v>
      </c>
      <c r="B97" s="151"/>
      <c r="C97" s="151" t="s">
        <v>149</v>
      </c>
      <c r="D97" s="152"/>
      <c r="E97" s="52">
        <f>'Pay App 23'!E97</f>
        <v>0</v>
      </c>
      <c r="F97" s="45"/>
      <c r="G97" s="65">
        <f>'Pay App 23'!G97+F97</f>
        <v>0</v>
      </c>
      <c r="H97" s="188">
        <f>'Pay App 23'!K97</f>
        <v>0</v>
      </c>
      <c r="I97" s="189"/>
      <c r="J97" s="55"/>
      <c r="K97" s="33">
        <f t="shared" si="1"/>
        <v>0</v>
      </c>
      <c r="L97" s="68">
        <f t="shared" si="0"/>
        <v>0</v>
      </c>
      <c r="M97" s="66">
        <f t="shared" si="2"/>
        <v>0</v>
      </c>
      <c r="N97" s="32">
        <f t="shared" si="3"/>
        <v>0</v>
      </c>
      <c r="O97" s="52">
        <f>'Pay App 23'!O97+'Pay App 23'!P97</f>
        <v>0</v>
      </c>
      <c r="P97" s="45"/>
      <c r="Q97" s="66">
        <f>'Pay App 23'!Q97+N97+P97</f>
        <v>0</v>
      </c>
    </row>
    <row r="98" spans="1:17" ht="21" customHeight="1" x14ac:dyDescent="0.2">
      <c r="A98" s="151" t="s">
        <v>150</v>
      </c>
      <c r="B98" s="151"/>
      <c r="C98" s="151" t="s">
        <v>151</v>
      </c>
      <c r="D98" s="152"/>
      <c r="E98" s="52">
        <f>'Pay App 23'!E98</f>
        <v>0</v>
      </c>
      <c r="F98" s="45"/>
      <c r="G98" s="65">
        <f>'Pay App 23'!G98+F98</f>
        <v>0</v>
      </c>
      <c r="H98" s="188">
        <f>'Pay App 23'!K98</f>
        <v>0</v>
      </c>
      <c r="I98" s="189"/>
      <c r="J98" s="55"/>
      <c r="K98" s="33">
        <f t="shared" si="1"/>
        <v>0</v>
      </c>
      <c r="L98" s="68">
        <f t="shared" si="0"/>
        <v>0</v>
      </c>
      <c r="M98" s="66">
        <f t="shared" si="2"/>
        <v>0</v>
      </c>
      <c r="N98" s="32">
        <f t="shared" si="3"/>
        <v>0</v>
      </c>
      <c r="O98" s="52">
        <f>'Pay App 23'!O98+'Pay App 23'!P98</f>
        <v>0</v>
      </c>
      <c r="P98" s="45"/>
      <c r="Q98" s="66">
        <f>'Pay App 23'!Q98+N98+P98</f>
        <v>0</v>
      </c>
    </row>
    <row r="99" spans="1:17" ht="21" customHeight="1" x14ac:dyDescent="0.2">
      <c r="A99" s="151" t="s">
        <v>152</v>
      </c>
      <c r="B99" s="151"/>
      <c r="C99" s="151" t="s">
        <v>153</v>
      </c>
      <c r="D99" s="152"/>
      <c r="E99" s="52">
        <f>'Pay App 23'!E99</f>
        <v>0</v>
      </c>
      <c r="F99" s="45"/>
      <c r="G99" s="65">
        <f>'Pay App 23'!G99+F99</f>
        <v>0</v>
      </c>
      <c r="H99" s="188">
        <f>'Pay App 23'!K99</f>
        <v>0</v>
      </c>
      <c r="I99" s="189"/>
      <c r="J99" s="55"/>
      <c r="K99" s="33">
        <f t="shared" si="1"/>
        <v>0</v>
      </c>
      <c r="L99" s="68">
        <f t="shared" si="0"/>
        <v>0</v>
      </c>
      <c r="M99" s="66">
        <f t="shared" si="2"/>
        <v>0</v>
      </c>
      <c r="N99" s="32">
        <f t="shared" si="3"/>
        <v>0</v>
      </c>
      <c r="O99" s="52">
        <f>'Pay App 23'!O99+'Pay App 23'!P99</f>
        <v>0</v>
      </c>
      <c r="P99" s="45"/>
      <c r="Q99" s="66">
        <f>'Pay App 23'!Q99+N99+P99</f>
        <v>0</v>
      </c>
    </row>
    <row r="100" spans="1:17" ht="21" customHeight="1" x14ac:dyDescent="0.2">
      <c r="A100" s="151" t="s">
        <v>154</v>
      </c>
      <c r="B100" s="151"/>
      <c r="C100" s="151" t="s">
        <v>155</v>
      </c>
      <c r="D100" s="152"/>
      <c r="E100" s="52">
        <f>'Pay App 23'!E100</f>
        <v>0</v>
      </c>
      <c r="F100" s="45"/>
      <c r="G100" s="65">
        <f>'Pay App 23'!G100+F100</f>
        <v>0</v>
      </c>
      <c r="H100" s="188">
        <f>'Pay App 23'!K100</f>
        <v>0</v>
      </c>
      <c r="I100" s="189"/>
      <c r="J100" s="55"/>
      <c r="K100" s="33">
        <f t="shared" si="1"/>
        <v>0</v>
      </c>
      <c r="L100" s="68">
        <f t="shared" si="0"/>
        <v>0</v>
      </c>
      <c r="M100" s="66">
        <f t="shared" si="2"/>
        <v>0</v>
      </c>
      <c r="N100" s="32">
        <f t="shared" si="3"/>
        <v>0</v>
      </c>
      <c r="O100" s="52">
        <f>'Pay App 23'!O100+'Pay App 23'!P100</f>
        <v>0</v>
      </c>
      <c r="P100" s="45"/>
      <c r="Q100" s="66">
        <f>'Pay App 23'!Q100+N100+P100</f>
        <v>0</v>
      </c>
    </row>
    <row r="101" spans="1:17" ht="21" customHeight="1" x14ac:dyDescent="0.2">
      <c r="A101" s="151" t="s">
        <v>156</v>
      </c>
      <c r="B101" s="151"/>
      <c r="C101" s="151" t="s">
        <v>157</v>
      </c>
      <c r="D101" s="152"/>
      <c r="E101" s="52">
        <f>'Pay App 23'!E101</f>
        <v>0</v>
      </c>
      <c r="F101" s="45"/>
      <c r="G101" s="65">
        <f>'Pay App 23'!G101+F101</f>
        <v>0</v>
      </c>
      <c r="H101" s="188">
        <f>'Pay App 23'!K101</f>
        <v>0</v>
      </c>
      <c r="I101" s="189"/>
      <c r="J101" s="55"/>
      <c r="K101" s="33">
        <f t="shared" si="1"/>
        <v>0</v>
      </c>
      <c r="L101" s="68">
        <f t="shared" si="0"/>
        <v>0</v>
      </c>
      <c r="M101" s="66">
        <f t="shared" si="2"/>
        <v>0</v>
      </c>
      <c r="N101" s="32">
        <f t="shared" si="3"/>
        <v>0</v>
      </c>
      <c r="O101" s="52">
        <f>'Pay App 23'!O101+'Pay App 23'!P101</f>
        <v>0</v>
      </c>
      <c r="P101" s="45"/>
      <c r="Q101" s="66">
        <f>'Pay App 23'!Q101+N101+P101</f>
        <v>0</v>
      </c>
    </row>
    <row r="102" spans="1:17" ht="21" customHeight="1" x14ac:dyDescent="0.2">
      <c r="A102" s="151" t="s">
        <v>158</v>
      </c>
      <c r="B102" s="151"/>
      <c r="C102" s="151" t="s">
        <v>159</v>
      </c>
      <c r="D102" s="152"/>
      <c r="E102" s="52">
        <f>'Pay App 23'!E102</f>
        <v>0</v>
      </c>
      <c r="F102" s="45"/>
      <c r="G102" s="65">
        <f>'Pay App 23'!G102+F102</f>
        <v>0</v>
      </c>
      <c r="H102" s="188">
        <f>'Pay App 23'!K102</f>
        <v>0</v>
      </c>
      <c r="I102" s="189"/>
      <c r="J102" s="55"/>
      <c r="K102" s="33">
        <f t="shared" si="1"/>
        <v>0</v>
      </c>
      <c r="L102" s="68">
        <f t="shared" si="0"/>
        <v>0</v>
      </c>
      <c r="M102" s="66">
        <f t="shared" si="2"/>
        <v>0</v>
      </c>
      <c r="N102" s="32">
        <f t="shared" si="3"/>
        <v>0</v>
      </c>
      <c r="O102" s="52">
        <f>'Pay App 23'!O102+'Pay App 23'!P102</f>
        <v>0</v>
      </c>
      <c r="P102" s="45"/>
      <c r="Q102" s="66">
        <f>'Pay App 23'!Q102+N102+P102</f>
        <v>0</v>
      </c>
    </row>
    <row r="103" spans="1:17" ht="21" customHeight="1" x14ac:dyDescent="0.2">
      <c r="A103" s="151" t="s">
        <v>160</v>
      </c>
      <c r="B103" s="151"/>
      <c r="C103" s="151" t="s">
        <v>161</v>
      </c>
      <c r="D103" s="152"/>
      <c r="E103" s="52">
        <f>'Pay App 23'!E103</f>
        <v>0</v>
      </c>
      <c r="F103" s="45"/>
      <c r="G103" s="65">
        <f>'Pay App 23'!G103+F103</f>
        <v>0</v>
      </c>
      <c r="H103" s="188">
        <f>'Pay App 23'!K103</f>
        <v>0</v>
      </c>
      <c r="I103" s="189"/>
      <c r="J103" s="55"/>
      <c r="K103" s="33">
        <f t="shared" si="1"/>
        <v>0</v>
      </c>
      <c r="L103" s="68">
        <f t="shared" si="0"/>
        <v>0</v>
      </c>
      <c r="M103" s="66">
        <f t="shared" si="2"/>
        <v>0</v>
      </c>
      <c r="N103" s="32">
        <f t="shared" si="3"/>
        <v>0</v>
      </c>
      <c r="O103" s="52">
        <f>'Pay App 23'!O103+'Pay App 23'!P103</f>
        <v>0</v>
      </c>
      <c r="P103" s="45"/>
      <c r="Q103" s="66">
        <f>'Pay App 23'!Q103+N103+P103</f>
        <v>0</v>
      </c>
    </row>
    <row r="104" spans="1:17" ht="21" customHeight="1" x14ac:dyDescent="0.2">
      <c r="A104" s="151" t="s">
        <v>162</v>
      </c>
      <c r="B104" s="151"/>
      <c r="C104" s="151" t="s">
        <v>163</v>
      </c>
      <c r="D104" s="152"/>
      <c r="E104" s="52">
        <f>'Pay App 23'!E104</f>
        <v>0</v>
      </c>
      <c r="F104" s="45"/>
      <c r="G104" s="65">
        <f>'Pay App 23'!G104+F104</f>
        <v>0</v>
      </c>
      <c r="H104" s="188">
        <f>'Pay App 23'!K104</f>
        <v>0</v>
      </c>
      <c r="I104" s="189"/>
      <c r="J104" s="55"/>
      <c r="K104" s="33">
        <f t="shared" si="1"/>
        <v>0</v>
      </c>
      <c r="L104" s="68">
        <f t="shared" si="0"/>
        <v>0</v>
      </c>
      <c r="M104" s="66">
        <f t="shared" si="2"/>
        <v>0</v>
      </c>
      <c r="N104" s="32">
        <f t="shared" si="3"/>
        <v>0</v>
      </c>
      <c r="O104" s="52">
        <f>'Pay App 23'!O104+'Pay App 23'!P104</f>
        <v>0</v>
      </c>
      <c r="P104" s="45"/>
      <c r="Q104" s="66">
        <f>'Pay App 23'!Q104+N104+P104</f>
        <v>0</v>
      </c>
    </row>
    <row r="105" spans="1:17" ht="21" customHeight="1" x14ac:dyDescent="0.2">
      <c r="A105" s="151" t="s">
        <v>164</v>
      </c>
      <c r="B105" s="151"/>
      <c r="C105" s="151" t="s">
        <v>165</v>
      </c>
      <c r="D105" s="152"/>
      <c r="E105" s="52">
        <f>'Pay App 23'!E105</f>
        <v>0</v>
      </c>
      <c r="F105" s="45"/>
      <c r="G105" s="65">
        <f>'Pay App 23'!G105+F105</f>
        <v>0</v>
      </c>
      <c r="H105" s="188">
        <f>'Pay App 23'!K105</f>
        <v>0</v>
      </c>
      <c r="I105" s="189"/>
      <c r="J105" s="55"/>
      <c r="K105" s="33">
        <f t="shared" si="1"/>
        <v>0</v>
      </c>
      <c r="L105" s="68">
        <f t="shared" si="0"/>
        <v>0</v>
      </c>
      <c r="M105" s="66">
        <f t="shared" si="2"/>
        <v>0</v>
      </c>
      <c r="N105" s="32">
        <f t="shared" si="3"/>
        <v>0</v>
      </c>
      <c r="O105" s="52">
        <f>'Pay App 23'!O105+'Pay App 23'!P105</f>
        <v>0</v>
      </c>
      <c r="P105" s="45"/>
      <c r="Q105" s="66">
        <f>'Pay App 23'!Q105+N105+P105</f>
        <v>0</v>
      </c>
    </row>
    <row r="106" spans="1:17" ht="21" customHeight="1" x14ac:dyDescent="0.2">
      <c r="A106" s="151" t="s">
        <v>166</v>
      </c>
      <c r="B106" s="151"/>
      <c r="C106" s="151" t="s">
        <v>167</v>
      </c>
      <c r="D106" s="152"/>
      <c r="E106" s="52">
        <f>'Pay App 23'!E106</f>
        <v>0</v>
      </c>
      <c r="F106" s="45"/>
      <c r="G106" s="65">
        <f>'Pay App 23'!G106+F106</f>
        <v>0</v>
      </c>
      <c r="H106" s="188">
        <f>'Pay App 23'!K106</f>
        <v>0</v>
      </c>
      <c r="I106" s="189"/>
      <c r="J106" s="55"/>
      <c r="K106" s="33">
        <f t="shared" si="1"/>
        <v>0</v>
      </c>
      <c r="L106" s="68">
        <f t="shared" si="0"/>
        <v>0</v>
      </c>
      <c r="M106" s="66">
        <f t="shared" si="2"/>
        <v>0</v>
      </c>
      <c r="N106" s="32">
        <f t="shared" si="3"/>
        <v>0</v>
      </c>
      <c r="O106" s="52">
        <f>'Pay App 23'!O106+'Pay App 23'!P106</f>
        <v>0</v>
      </c>
      <c r="P106" s="45"/>
      <c r="Q106" s="66">
        <f>'Pay App 23'!Q106+N106+P106</f>
        <v>0</v>
      </c>
    </row>
    <row r="107" spans="1:17" ht="21" customHeight="1" x14ac:dyDescent="0.2">
      <c r="A107" s="151" t="s">
        <v>168</v>
      </c>
      <c r="B107" s="151"/>
      <c r="C107" s="151" t="s">
        <v>169</v>
      </c>
      <c r="D107" s="152"/>
      <c r="E107" s="52">
        <f>'Pay App 23'!E107</f>
        <v>0</v>
      </c>
      <c r="F107" s="45"/>
      <c r="G107" s="65">
        <f>'Pay App 23'!G107+F107</f>
        <v>0</v>
      </c>
      <c r="H107" s="188">
        <f>'Pay App 23'!K107</f>
        <v>0</v>
      </c>
      <c r="I107" s="189"/>
      <c r="J107" s="55"/>
      <c r="K107" s="33">
        <f t="shared" si="1"/>
        <v>0</v>
      </c>
      <c r="L107" s="68">
        <f t="shared" si="0"/>
        <v>0</v>
      </c>
      <c r="M107" s="66">
        <f t="shared" si="2"/>
        <v>0</v>
      </c>
      <c r="N107" s="32">
        <f t="shared" si="3"/>
        <v>0</v>
      </c>
      <c r="O107" s="52">
        <f>'Pay App 23'!O107+'Pay App 23'!P107</f>
        <v>0</v>
      </c>
      <c r="P107" s="45"/>
      <c r="Q107" s="66">
        <f>'Pay App 23'!Q107+N107+P107</f>
        <v>0</v>
      </c>
    </row>
    <row r="108" spans="1:17" ht="21" customHeight="1" x14ac:dyDescent="0.2">
      <c r="A108" s="151" t="s">
        <v>170</v>
      </c>
      <c r="B108" s="151"/>
      <c r="C108" s="151" t="s">
        <v>171</v>
      </c>
      <c r="D108" s="152"/>
      <c r="E108" s="52">
        <f>'Pay App 23'!E108</f>
        <v>0</v>
      </c>
      <c r="F108" s="45"/>
      <c r="G108" s="65">
        <f>'Pay App 23'!G108+F108</f>
        <v>0</v>
      </c>
      <c r="H108" s="188">
        <f>'Pay App 23'!K108</f>
        <v>0</v>
      </c>
      <c r="I108" s="189"/>
      <c r="J108" s="55"/>
      <c r="K108" s="33">
        <f t="shared" si="1"/>
        <v>0</v>
      </c>
      <c r="L108" s="68">
        <f t="shared" si="0"/>
        <v>0</v>
      </c>
      <c r="M108" s="66">
        <f t="shared" si="2"/>
        <v>0</v>
      </c>
      <c r="N108" s="32">
        <f t="shared" si="3"/>
        <v>0</v>
      </c>
      <c r="O108" s="52">
        <f>'Pay App 23'!O108+'Pay App 23'!P108</f>
        <v>0</v>
      </c>
      <c r="P108" s="45"/>
      <c r="Q108" s="66">
        <f>'Pay App 23'!Q108+N108+P108</f>
        <v>0</v>
      </c>
    </row>
    <row r="109" spans="1:17" ht="21" customHeight="1" x14ac:dyDescent="0.2">
      <c r="A109" s="151" t="s">
        <v>172</v>
      </c>
      <c r="B109" s="151"/>
      <c r="C109" s="151" t="s">
        <v>173</v>
      </c>
      <c r="D109" s="152"/>
      <c r="E109" s="52">
        <f>'Pay App 23'!E109</f>
        <v>0</v>
      </c>
      <c r="F109" s="45"/>
      <c r="G109" s="65">
        <f>'Pay App 23'!G109+F109</f>
        <v>0</v>
      </c>
      <c r="H109" s="188">
        <f>'Pay App 23'!K109</f>
        <v>0</v>
      </c>
      <c r="I109" s="189"/>
      <c r="J109" s="55"/>
      <c r="K109" s="33">
        <f t="shared" si="1"/>
        <v>0</v>
      </c>
      <c r="L109" s="68">
        <f t="shared" si="0"/>
        <v>0</v>
      </c>
      <c r="M109" s="66">
        <f t="shared" si="2"/>
        <v>0</v>
      </c>
      <c r="N109" s="32">
        <f t="shared" si="3"/>
        <v>0</v>
      </c>
      <c r="O109" s="52">
        <f>'Pay App 23'!O109+'Pay App 23'!P109</f>
        <v>0</v>
      </c>
      <c r="P109" s="45"/>
      <c r="Q109" s="66">
        <f>'Pay App 23'!Q109+N109+P109</f>
        <v>0</v>
      </c>
    </row>
    <row r="110" spans="1:17" ht="21" customHeight="1" x14ac:dyDescent="0.2">
      <c r="A110" s="151" t="s">
        <v>174</v>
      </c>
      <c r="B110" s="151"/>
      <c r="C110" s="151" t="s">
        <v>175</v>
      </c>
      <c r="D110" s="152"/>
      <c r="E110" s="52">
        <f>'Pay App 23'!E110</f>
        <v>0</v>
      </c>
      <c r="F110" s="45"/>
      <c r="G110" s="65">
        <f>'Pay App 23'!G110+F110</f>
        <v>0</v>
      </c>
      <c r="H110" s="188">
        <f>'Pay App 23'!K110</f>
        <v>0</v>
      </c>
      <c r="I110" s="189"/>
      <c r="J110" s="55"/>
      <c r="K110" s="33">
        <f t="shared" si="1"/>
        <v>0</v>
      </c>
      <c r="L110" s="68">
        <f t="shared" si="0"/>
        <v>0</v>
      </c>
      <c r="M110" s="66">
        <f t="shared" si="2"/>
        <v>0</v>
      </c>
      <c r="N110" s="32">
        <f t="shared" si="3"/>
        <v>0</v>
      </c>
      <c r="O110" s="52">
        <f>'Pay App 23'!O110+'Pay App 23'!P110</f>
        <v>0</v>
      </c>
      <c r="P110" s="45"/>
      <c r="Q110" s="66">
        <f>'Pay App 23'!Q110+N110+P110</f>
        <v>0</v>
      </c>
    </row>
    <row r="111" spans="1:17" ht="21" customHeight="1" x14ac:dyDescent="0.2">
      <c r="A111" s="151" t="s">
        <v>176</v>
      </c>
      <c r="B111" s="151"/>
      <c r="C111" s="151" t="s">
        <v>177</v>
      </c>
      <c r="D111" s="152"/>
      <c r="E111" s="52">
        <f>'Pay App 23'!E111</f>
        <v>0</v>
      </c>
      <c r="F111" s="45"/>
      <c r="G111" s="65">
        <f>'Pay App 23'!G111+F111</f>
        <v>0</v>
      </c>
      <c r="H111" s="188">
        <f>'Pay App 23'!K111</f>
        <v>0</v>
      </c>
      <c r="I111" s="189"/>
      <c r="J111" s="55"/>
      <c r="K111" s="33">
        <f t="shared" si="1"/>
        <v>0</v>
      </c>
      <c r="L111" s="68">
        <f t="shared" si="0"/>
        <v>0</v>
      </c>
      <c r="M111" s="66">
        <f t="shared" si="2"/>
        <v>0</v>
      </c>
      <c r="N111" s="32">
        <f t="shared" si="3"/>
        <v>0</v>
      </c>
      <c r="O111" s="52">
        <f>'Pay App 23'!O111+'Pay App 23'!P111</f>
        <v>0</v>
      </c>
      <c r="P111" s="45"/>
      <c r="Q111" s="66">
        <f>'Pay App 23'!Q111+N111+P111</f>
        <v>0</v>
      </c>
    </row>
    <row r="112" spans="1:17" ht="21" customHeight="1" x14ac:dyDescent="0.2">
      <c r="A112" s="151" t="s">
        <v>178</v>
      </c>
      <c r="B112" s="151"/>
      <c r="C112" s="151" t="s">
        <v>179</v>
      </c>
      <c r="D112" s="152"/>
      <c r="E112" s="52">
        <f>'Pay App 23'!E112</f>
        <v>0</v>
      </c>
      <c r="F112" s="45"/>
      <c r="G112" s="65">
        <f>'Pay App 23'!G112+F112</f>
        <v>0</v>
      </c>
      <c r="H112" s="188">
        <f>'Pay App 23'!K112</f>
        <v>0</v>
      </c>
      <c r="I112" s="189"/>
      <c r="J112" s="55"/>
      <c r="K112" s="33">
        <f t="shared" si="1"/>
        <v>0</v>
      </c>
      <c r="L112" s="68">
        <f t="shared" si="0"/>
        <v>0</v>
      </c>
      <c r="M112" s="66">
        <f t="shared" si="2"/>
        <v>0</v>
      </c>
      <c r="N112" s="32">
        <f t="shared" si="3"/>
        <v>0</v>
      </c>
      <c r="O112" s="52">
        <f>'Pay App 23'!O112+'Pay App 23'!P112</f>
        <v>0</v>
      </c>
      <c r="P112" s="45"/>
      <c r="Q112" s="66">
        <f>'Pay App 23'!Q112+N112+P112</f>
        <v>0</v>
      </c>
    </row>
    <row r="113" spans="1:17" ht="21" customHeight="1" x14ac:dyDescent="0.2">
      <c r="A113" s="151" t="s">
        <v>180</v>
      </c>
      <c r="B113" s="151"/>
      <c r="C113" s="151" t="s">
        <v>181</v>
      </c>
      <c r="D113" s="152"/>
      <c r="E113" s="52">
        <f>'Pay App 23'!E113</f>
        <v>0</v>
      </c>
      <c r="F113" s="45"/>
      <c r="G113" s="65">
        <f>'Pay App 23'!G113+F113</f>
        <v>0</v>
      </c>
      <c r="H113" s="188">
        <f>'Pay App 23'!K113</f>
        <v>0</v>
      </c>
      <c r="I113" s="189"/>
      <c r="J113" s="55"/>
      <c r="K113" s="33">
        <f t="shared" si="1"/>
        <v>0</v>
      </c>
      <c r="L113" s="68">
        <f t="shared" si="0"/>
        <v>0</v>
      </c>
      <c r="M113" s="66">
        <f t="shared" si="2"/>
        <v>0</v>
      </c>
      <c r="N113" s="32">
        <f t="shared" si="3"/>
        <v>0</v>
      </c>
      <c r="O113" s="52">
        <f>'Pay App 23'!O113+'Pay App 23'!P113</f>
        <v>0</v>
      </c>
      <c r="P113" s="45"/>
      <c r="Q113" s="66">
        <f>'Pay App 23'!Q113+N113+P113</f>
        <v>0</v>
      </c>
    </row>
    <row r="114" spans="1:17" ht="21" customHeight="1" x14ac:dyDescent="0.2">
      <c r="A114" s="153" t="s">
        <v>182</v>
      </c>
      <c r="B114" s="153"/>
      <c r="C114" s="153" t="s">
        <v>183</v>
      </c>
      <c r="D114" s="154"/>
      <c r="E114" s="52">
        <f>'Pay App 23'!E114</f>
        <v>0</v>
      </c>
      <c r="F114" s="45"/>
      <c r="G114" s="65">
        <f>'Pay App 23'!G114+F114</f>
        <v>0</v>
      </c>
      <c r="H114" s="188">
        <f>'Pay App 23'!K114</f>
        <v>0</v>
      </c>
      <c r="I114" s="189"/>
      <c r="J114" s="55"/>
      <c r="K114" s="33">
        <f t="shared" si="1"/>
        <v>0</v>
      </c>
      <c r="L114" s="68">
        <f t="shared" si="0"/>
        <v>0</v>
      </c>
      <c r="M114" s="66">
        <f t="shared" si="2"/>
        <v>0</v>
      </c>
      <c r="N114" s="32">
        <f t="shared" si="3"/>
        <v>0</v>
      </c>
      <c r="O114" s="52">
        <f>'Pay App 23'!O114+'Pay App 23'!P114</f>
        <v>0</v>
      </c>
      <c r="P114" s="45"/>
      <c r="Q114" s="66">
        <f>'Pay App 23'!Q114+N114+P114</f>
        <v>0</v>
      </c>
    </row>
    <row r="115" spans="1:17" ht="21" customHeight="1" x14ac:dyDescent="0.2">
      <c r="A115" s="151" t="s">
        <v>184</v>
      </c>
      <c r="B115" s="151"/>
      <c r="C115" s="151" t="s">
        <v>185</v>
      </c>
      <c r="D115" s="152"/>
      <c r="E115" s="52">
        <f>'Pay App 23'!E115</f>
        <v>0</v>
      </c>
      <c r="F115" s="45"/>
      <c r="G115" s="65">
        <f>'Pay App 23'!G115+F115</f>
        <v>0</v>
      </c>
      <c r="H115" s="188">
        <f>'Pay App 23'!K115</f>
        <v>0</v>
      </c>
      <c r="I115" s="189"/>
      <c r="J115" s="55"/>
      <c r="K115" s="33">
        <f t="shared" si="1"/>
        <v>0</v>
      </c>
      <c r="L115" s="68">
        <f t="shared" si="0"/>
        <v>0</v>
      </c>
      <c r="M115" s="66">
        <f t="shared" si="2"/>
        <v>0</v>
      </c>
      <c r="N115" s="32">
        <f t="shared" si="3"/>
        <v>0</v>
      </c>
      <c r="O115" s="52">
        <f>'Pay App 23'!O115+'Pay App 23'!P115</f>
        <v>0</v>
      </c>
      <c r="P115" s="45"/>
      <c r="Q115" s="66">
        <f>'Pay App 23'!Q115+N115+P115</f>
        <v>0</v>
      </c>
    </row>
    <row r="116" spans="1:17" ht="21" customHeight="1" x14ac:dyDescent="0.2">
      <c r="A116" s="151" t="s">
        <v>186</v>
      </c>
      <c r="B116" s="151"/>
      <c r="C116" s="151" t="s">
        <v>187</v>
      </c>
      <c r="D116" s="152"/>
      <c r="E116" s="52">
        <f>'Pay App 23'!E116</f>
        <v>0</v>
      </c>
      <c r="F116" s="45"/>
      <c r="G116" s="65">
        <f>'Pay App 23'!G116+F116</f>
        <v>0</v>
      </c>
      <c r="H116" s="188">
        <f>'Pay App 23'!K116</f>
        <v>0</v>
      </c>
      <c r="I116" s="189"/>
      <c r="J116" s="55"/>
      <c r="K116" s="33">
        <f t="shared" si="1"/>
        <v>0</v>
      </c>
      <c r="L116" s="68">
        <f t="shared" si="0"/>
        <v>0</v>
      </c>
      <c r="M116" s="66">
        <f t="shared" si="2"/>
        <v>0</v>
      </c>
      <c r="N116" s="32">
        <f t="shared" si="3"/>
        <v>0</v>
      </c>
      <c r="O116" s="52">
        <f>'Pay App 23'!O116+'Pay App 23'!P116</f>
        <v>0</v>
      </c>
      <c r="P116" s="45"/>
      <c r="Q116" s="66">
        <f>'Pay App 23'!Q116+N116+P116</f>
        <v>0</v>
      </c>
    </row>
    <row r="117" spans="1:17" ht="21" customHeight="1" x14ac:dyDescent="0.2">
      <c r="A117" s="151" t="s">
        <v>188</v>
      </c>
      <c r="B117" s="151"/>
      <c r="C117" s="151" t="s">
        <v>581</v>
      </c>
      <c r="D117" s="152"/>
      <c r="E117" s="52">
        <f>'Pay App 23'!E117</f>
        <v>0</v>
      </c>
      <c r="F117" s="45"/>
      <c r="G117" s="65">
        <f>'Pay App 23'!G117+F117</f>
        <v>0</v>
      </c>
      <c r="H117" s="188">
        <f>'Pay App 23'!K117</f>
        <v>0</v>
      </c>
      <c r="I117" s="189"/>
      <c r="J117" s="55"/>
      <c r="K117" s="33">
        <f t="shared" si="1"/>
        <v>0</v>
      </c>
      <c r="L117" s="68">
        <f t="shared" si="0"/>
        <v>0</v>
      </c>
      <c r="M117" s="66">
        <f t="shared" si="2"/>
        <v>0</v>
      </c>
      <c r="N117" s="32">
        <f t="shared" si="3"/>
        <v>0</v>
      </c>
      <c r="O117" s="52">
        <f>'Pay App 23'!O117+'Pay App 23'!P117</f>
        <v>0</v>
      </c>
      <c r="P117" s="45"/>
      <c r="Q117" s="66">
        <f>'Pay App 23'!Q117+N117+P117</f>
        <v>0</v>
      </c>
    </row>
    <row r="118" spans="1:17" ht="21" customHeight="1" x14ac:dyDescent="0.2">
      <c r="A118" s="153" t="s">
        <v>190</v>
      </c>
      <c r="B118" s="153"/>
      <c r="C118" s="142" t="s">
        <v>191</v>
      </c>
      <c r="D118" s="156"/>
      <c r="E118" s="52">
        <f>'Pay App 23'!E118</f>
        <v>0</v>
      </c>
      <c r="F118" s="45"/>
      <c r="G118" s="65">
        <f>'Pay App 23'!G118+F118</f>
        <v>0</v>
      </c>
      <c r="H118" s="188">
        <f>'Pay App 23'!K118</f>
        <v>0</v>
      </c>
      <c r="I118" s="189"/>
      <c r="J118" s="55"/>
      <c r="K118" s="33">
        <f t="shared" si="1"/>
        <v>0</v>
      </c>
      <c r="L118" s="68">
        <f t="shared" si="0"/>
        <v>0</v>
      </c>
      <c r="M118" s="66">
        <f t="shared" si="2"/>
        <v>0</v>
      </c>
      <c r="N118" s="32">
        <f t="shared" si="3"/>
        <v>0</v>
      </c>
      <c r="O118" s="52">
        <f>'Pay App 23'!O118+'Pay App 23'!P118</f>
        <v>0</v>
      </c>
      <c r="P118" s="45"/>
      <c r="Q118" s="66">
        <f>'Pay App 23'!Q118+N118+P118</f>
        <v>0</v>
      </c>
    </row>
    <row r="119" spans="1:17" ht="21" customHeight="1" x14ac:dyDescent="0.2">
      <c r="A119" s="151" t="s">
        <v>192</v>
      </c>
      <c r="B119" s="151"/>
      <c r="C119" s="151" t="s">
        <v>193</v>
      </c>
      <c r="D119" s="152"/>
      <c r="E119" s="52">
        <f>'Pay App 23'!E119</f>
        <v>0</v>
      </c>
      <c r="F119" s="45"/>
      <c r="G119" s="65">
        <f>'Pay App 23'!G119+F119</f>
        <v>0</v>
      </c>
      <c r="H119" s="188">
        <f>'Pay App 23'!K119</f>
        <v>0</v>
      </c>
      <c r="I119" s="189"/>
      <c r="J119" s="55"/>
      <c r="K119" s="33">
        <f t="shared" si="1"/>
        <v>0</v>
      </c>
      <c r="L119" s="68">
        <f t="shared" si="0"/>
        <v>0</v>
      </c>
      <c r="M119" s="66">
        <f t="shared" si="2"/>
        <v>0</v>
      </c>
      <c r="N119" s="32">
        <f t="shared" si="3"/>
        <v>0</v>
      </c>
      <c r="O119" s="52">
        <f>'Pay App 23'!O119+'Pay App 23'!P119</f>
        <v>0</v>
      </c>
      <c r="P119" s="45"/>
      <c r="Q119" s="66">
        <f>'Pay App 23'!Q119+N119+P119</f>
        <v>0</v>
      </c>
    </row>
    <row r="120" spans="1:17" ht="21" customHeight="1" x14ac:dyDescent="0.2">
      <c r="A120" s="151" t="s">
        <v>194</v>
      </c>
      <c r="B120" s="151"/>
      <c r="C120" s="150" t="s">
        <v>195</v>
      </c>
      <c r="D120" s="157"/>
      <c r="E120" s="52">
        <f>'Pay App 23'!E120</f>
        <v>0</v>
      </c>
      <c r="F120" s="45"/>
      <c r="G120" s="65">
        <f>'Pay App 23'!G120+F120</f>
        <v>0</v>
      </c>
      <c r="H120" s="188">
        <f>'Pay App 23'!K120</f>
        <v>0</v>
      </c>
      <c r="I120" s="189"/>
      <c r="J120" s="55"/>
      <c r="K120" s="33">
        <f t="shared" si="1"/>
        <v>0</v>
      </c>
      <c r="L120" s="68">
        <f t="shared" si="0"/>
        <v>0</v>
      </c>
      <c r="M120" s="66">
        <f t="shared" si="2"/>
        <v>0</v>
      </c>
      <c r="N120" s="32">
        <f t="shared" si="3"/>
        <v>0</v>
      </c>
      <c r="O120" s="52">
        <f>'Pay App 23'!O120+'Pay App 23'!P120</f>
        <v>0</v>
      </c>
      <c r="P120" s="45"/>
      <c r="Q120" s="66">
        <f>'Pay App 23'!Q120+N120+P120</f>
        <v>0</v>
      </c>
    </row>
    <row r="121" spans="1:17" ht="21" customHeight="1" x14ac:dyDescent="0.2">
      <c r="A121" s="151" t="s">
        <v>196</v>
      </c>
      <c r="B121" s="151"/>
      <c r="C121" s="151" t="s">
        <v>197</v>
      </c>
      <c r="D121" s="152"/>
      <c r="E121" s="52">
        <f>'Pay App 23'!E121</f>
        <v>0</v>
      </c>
      <c r="F121" s="45"/>
      <c r="G121" s="65">
        <f>'Pay App 23'!G121+F121</f>
        <v>0</v>
      </c>
      <c r="H121" s="188">
        <f>'Pay App 23'!K121</f>
        <v>0</v>
      </c>
      <c r="I121" s="189"/>
      <c r="J121" s="55"/>
      <c r="K121" s="33">
        <f t="shared" si="1"/>
        <v>0</v>
      </c>
      <c r="L121" s="68">
        <f t="shared" si="0"/>
        <v>0</v>
      </c>
      <c r="M121" s="66">
        <f t="shared" si="2"/>
        <v>0</v>
      </c>
      <c r="N121" s="32">
        <f t="shared" si="3"/>
        <v>0</v>
      </c>
      <c r="O121" s="52">
        <f>'Pay App 23'!O121+'Pay App 23'!P121</f>
        <v>0</v>
      </c>
      <c r="P121" s="45"/>
      <c r="Q121" s="66">
        <f>'Pay App 23'!Q121+N121+P121</f>
        <v>0</v>
      </c>
    </row>
    <row r="122" spans="1:17" ht="21" customHeight="1" x14ac:dyDescent="0.2">
      <c r="A122" s="151" t="s">
        <v>198</v>
      </c>
      <c r="B122" s="151"/>
      <c r="C122" s="151" t="s">
        <v>199</v>
      </c>
      <c r="D122" s="152"/>
      <c r="E122" s="52">
        <f>'Pay App 23'!E122</f>
        <v>0</v>
      </c>
      <c r="F122" s="45"/>
      <c r="G122" s="65">
        <f>'Pay App 23'!G122+F122</f>
        <v>0</v>
      </c>
      <c r="H122" s="188">
        <f>'Pay App 23'!K122</f>
        <v>0</v>
      </c>
      <c r="I122" s="189"/>
      <c r="J122" s="55"/>
      <c r="K122" s="33">
        <f t="shared" si="1"/>
        <v>0</v>
      </c>
      <c r="L122" s="68">
        <f t="shared" si="0"/>
        <v>0</v>
      </c>
      <c r="M122" s="66">
        <f t="shared" si="2"/>
        <v>0</v>
      </c>
      <c r="N122" s="32">
        <f t="shared" si="3"/>
        <v>0</v>
      </c>
      <c r="O122" s="52">
        <f>'Pay App 23'!O122+'Pay App 23'!P122</f>
        <v>0</v>
      </c>
      <c r="P122" s="45"/>
      <c r="Q122" s="66">
        <f>'Pay App 23'!Q122+N122+P122</f>
        <v>0</v>
      </c>
    </row>
    <row r="123" spans="1:17" ht="21" customHeight="1" x14ac:dyDescent="0.2">
      <c r="A123" s="151" t="s">
        <v>200</v>
      </c>
      <c r="B123" s="151"/>
      <c r="C123" s="151" t="s">
        <v>201</v>
      </c>
      <c r="D123" s="152"/>
      <c r="E123" s="52">
        <f>'Pay App 23'!E123</f>
        <v>0</v>
      </c>
      <c r="F123" s="45"/>
      <c r="G123" s="65">
        <f>'Pay App 23'!G123+F123</f>
        <v>0</v>
      </c>
      <c r="H123" s="188">
        <f>'Pay App 23'!K123</f>
        <v>0</v>
      </c>
      <c r="I123" s="189"/>
      <c r="J123" s="55"/>
      <c r="K123" s="33">
        <f t="shared" si="1"/>
        <v>0</v>
      </c>
      <c r="L123" s="68">
        <f t="shared" si="0"/>
        <v>0</v>
      </c>
      <c r="M123" s="66">
        <f t="shared" si="2"/>
        <v>0</v>
      </c>
      <c r="N123" s="32">
        <f t="shared" si="3"/>
        <v>0</v>
      </c>
      <c r="O123" s="52">
        <f>'Pay App 23'!O123+'Pay App 23'!P123</f>
        <v>0</v>
      </c>
      <c r="P123" s="45"/>
      <c r="Q123" s="66">
        <f>'Pay App 23'!Q123+N123+P123</f>
        <v>0</v>
      </c>
    </row>
    <row r="124" spans="1:17" ht="21" customHeight="1" x14ac:dyDescent="0.2">
      <c r="A124" s="153" t="s">
        <v>202</v>
      </c>
      <c r="B124" s="153"/>
      <c r="C124" s="154" t="s">
        <v>203</v>
      </c>
      <c r="D124" s="155"/>
      <c r="E124" s="52">
        <f>'Pay App 23'!E124</f>
        <v>0</v>
      </c>
      <c r="F124" s="45"/>
      <c r="G124" s="65">
        <f>'Pay App 23'!G124+F124</f>
        <v>0</v>
      </c>
      <c r="H124" s="188">
        <f>'Pay App 23'!K124</f>
        <v>0</v>
      </c>
      <c r="I124" s="189"/>
      <c r="J124" s="55"/>
      <c r="K124" s="33">
        <f t="shared" si="1"/>
        <v>0</v>
      </c>
      <c r="L124" s="68">
        <f t="shared" si="0"/>
        <v>0</v>
      </c>
      <c r="M124" s="66">
        <f t="shared" si="2"/>
        <v>0</v>
      </c>
      <c r="N124" s="32">
        <f t="shared" si="3"/>
        <v>0</v>
      </c>
      <c r="O124" s="52">
        <f>'Pay App 23'!O124+'Pay App 23'!P124</f>
        <v>0</v>
      </c>
      <c r="P124" s="45"/>
      <c r="Q124" s="66">
        <f>'Pay App 23'!Q124+N124+P124</f>
        <v>0</v>
      </c>
    </row>
    <row r="125" spans="1:17" ht="21" customHeight="1" x14ac:dyDescent="0.2">
      <c r="A125" s="151" t="s">
        <v>204</v>
      </c>
      <c r="B125" s="151"/>
      <c r="C125" s="151" t="s">
        <v>205</v>
      </c>
      <c r="D125" s="152"/>
      <c r="E125" s="52">
        <f>'Pay App 23'!E125</f>
        <v>0</v>
      </c>
      <c r="F125" s="45"/>
      <c r="G125" s="65">
        <f>'Pay App 23'!G125+F125</f>
        <v>0</v>
      </c>
      <c r="H125" s="188">
        <f>'Pay App 23'!K125</f>
        <v>0</v>
      </c>
      <c r="I125" s="189"/>
      <c r="J125" s="55"/>
      <c r="K125" s="33">
        <f t="shared" si="1"/>
        <v>0</v>
      </c>
      <c r="L125" s="68">
        <f t="shared" si="0"/>
        <v>0</v>
      </c>
      <c r="M125" s="66">
        <f t="shared" si="2"/>
        <v>0</v>
      </c>
      <c r="N125" s="32">
        <f t="shared" si="3"/>
        <v>0</v>
      </c>
      <c r="O125" s="52">
        <f>'Pay App 23'!O125+'Pay App 23'!P125</f>
        <v>0</v>
      </c>
      <c r="P125" s="45"/>
      <c r="Q125" s="66">
        <f>'Pay App 23'!Q125+N125+P125</f>
        <v>0</v>
      </c>
    </row>
    <row r="126" spans="1:17" ht="21" customHeight="1" x14ac:dyDescent="0.2">
      <c r="A126" s="151" t="s">
        <v>206</v>
      </c>
      <c r="B126" s="151"/>
      <c r="C126" s="151" t="s">
        <v>207</v>
      </c>
      <c r="D126" s="152"/>
      <c r="E126" s="52">
        <f>'Pay App 23'!E126</f>
        <v>0</v>
      </c>
      <c r="F126" s="45"/>
      <c r="G126" s="65">
        <f>'Pay App 23'!G126+F126</f>
        <v>0</v>
      </c>
      <c r="H126" s="188">
        <f>'Pay App 23'!K126</f>
        <v>0</v>
      </c>
      <c r="I126" s="189"/>
      <c r="J126" s="55"/>
      <c r="K126" s="33">
        <f t="shared" si="1"/>
        <v>0</v>
      </c>
      <c r="L126" s="68">
        <f t="shared" si="0"/>
        <v>0</v>
      </c>
      <c r="M126" s="66">
        <f t="shared" si="2"/>
        <v>0</v>
      </c>
      <c r="N126" s="32">
        <f t="shared" si="3"/>
        <v>0</v>
      </c>
      <c r="O126" s="52">
        <f>'Pay App 23'!O126+'Pay App 23'!P126</f>
        <v>0</v>
      </c>
      <c r="P126" s="45"/>
      <c r="Q126" s="66">
        <f>'Pay App 23'!Q126+N126+P126</f>
        <v>0</v>
      </c>
    </row>
    <row r="127" spans="1:17" ht="21" customHeight="1" x14ac:dyDescent="0.2">
      <c r="A127" s="151" t="s">
        <v>208</v>
      </c>
      <c r="B127" s="151"/>
      <c r="C127" s="151" t="s">
        <v>209</v>
      </c>
      <c r="D127" s="152"/>
      <c r="E127" s="52">
        <f>'Pay App 23'!E127</f>
        <v>0</v>
      </c>
      <c r="F127" s="45"/>
      <c r="G127" s="65">
        <f>'Pay App 23'!G127+F127</f>
        <v>0</v>
      </c>
      <c r="H127" s="188">
        <f>'Pay App 23'!K127</f>
        <v>0</v>
      </c>
      <c r="I127" s="189"/>
      <c r="J127" s="55"/>
      <c r="K127" s="33">
        <f t="shared" si="1"/>
        <v>0</v>
      </c>
      <c r="L127" s="68">
        <f t="shared" si="0"/>
        <v>0</v>
      </c>
      <c r="M127" s="66">
        <f t="shared" si="2"/>
        <v>0</v>
      </c>
      <c r="N127" s="32">
        <f t="shared" si="3"/>
        <v>0</v>
      </c>
      <c r="O127" s="52">
        <f>'Pay App 23'!O127+'Pay App 23'!P127</f>
        <v>0</v>
      </c>
      <c r="P127" s="45"/>
      <c r="Q127" s="66">
        <f>'Pay App 23'!Q127+N127+P127</f>
        <v>0</v>
      </c>
    </row>
    <row r="128" spans="1:17" ht="21" customHeight="1" x14ac:dyDescent="0.2">
      <c r="A128" s="153" t="s">
        <v>210</v>
      </c>
      <c r="B128" s="153"/>
      <c r="C128" s="153" t="s">
        <v>211</v>
      </c>
      <c r="D128" s="154"/>
      <c r="E128" s="52">
        <f>'Pay App 23'!E128</f>
        <v>0</v>
      </c>
      <c r="F128" s="45"/>
      <c r="G128" s="65">
        <f>'Pay App 23'!G128+F128</f>
        <v>0</v>
      </c>
      <c r="H128" s="188">
        <f>'Pay App 23'!K128</f>
        <v>0</v>
      </c>
      <c r="I128" s="189"/>
      <c r="J128" s="55"/>
      <c r="K128" s="33">
        <f t="shared" si="1"/>
        <v>0</v>
      </c>
      <c r="L128" s="68">
        <f t="shared" si="0"/>
        <v>0</v>
      </c>
      <c r="M128" s="66">
        <f t="shared" si="2"/>
        <v>0</v>
      </c>
      <c r="N128" s="32">
        <f t="shared" si="3"/>
        <v>0</v>
      </c>
      <c r="O128" s="52">
        <f>'Pay App 23'!O128+'Pay App 23'!P128</f>
        <v>0</v>
      </c>
      <c r="P128" s="45"/>
      <c r="Q128" s="66">
        <f>'Pay App 23'!Q128+N128+P128</f>
        <v>0</v>
      </c>
    </row>
    <row r="129" spans="1:17" ht="21" customHeight="1" x14ac:dyDescent="0.2">
      <c r="A129" s="151" t="s">
        <v>212</v>
      </c>
      <c r="B129" s="151"/>
      <c r="C129" s="151" t="s">
        <v>213</v>
      </c>
      <c r="D129" s="152"/>
      <c r="E129" s="52">
        <f>'Pay App 23'!E129</f>
        <v>0</v>
      </c>
      <c r="F129" s="45"/>
      <c r="G129" s="65">
        <f>'Pay App 23'!G129+F129</f>
        <v>0</v>
      </c>
      <c r="H129" s="188">
        <f>'Pay App 23'!K129</f>
        <v>0</v>
      </c>
      <c r="I129" s="189"/>
      <c r="J129" s="55"/>
      <c r="K129" s="33">
        <f t="shared" si="1"/>
        <v>0</v>
      </c>
      <c r="L129" s="68">
        <f t="shared" si="0"/>
        <v>0</v>
      </c>
      <c r="M129" s="66">
        <f t="shared" si="2"/>
        <v>0</v>
      </c>
      <c r="N129" s="32">
        <f t="shared" si="3"/>
        <v>0</v>
      </c>
      <c r="O129" s="52">
        <f>'Pay App 23'!O129+'Pay App 23'!P129</f>
        <v>0</v>
      </c>
      <c r="P129" s="45"/>
      <c r="Q129" s="66">
        <f>'Pay App 23'!Q129+N129+P129</f>
        <v>0</v>
      </c>
    </row>
    <row r="130" spans="1:17" ht="21" customHeight="1" x14ac:dyDescent="0.2">
      <c r="A130" s="151" t="s">
        <v>214</v>
      </c>
      <c r="B130" s="151"/>
      <c r="C130" s="151" t="s">
        <v>215</v>
      </c>
      <c r="D130" s="152"/>
      <c r="E130" s="52">
        <f>'Pay App 23'!E130</f>
        <v>0</v>
      </c>
      <c r="F130" s="45"/>
      <c r="G130" s="65">
        <f>'Pay App 23'!G130+F130</f>
        <v>0</v>
      </c>
      <c r="H130" s="188">
        <f>'Pay App 23'!K130</f>
        <v>0</v>
      </c>
      <c r="I130" s="189"/>
      <c r="J130" s="55"/>
      <c r="K130" s="33">
        <f t="shared" si="1"/>
        <v>0</v>
      </c>
      <c r="L130" s="68">
        <f t="shared" si="0"/>
        <v>0</v>
      </c>
      <c r="M130" s="66">
        <f t="shared" si="2"/>
        <v>0</v>
      </c>
      <c r="N130" s="32">
        <f t="shared" si="3"/>
        <v>0</v>
      </c>
      <c r="O130" s="52">
        <f>'Pay App 23'!O130+'Pay App 23'!P130</f>
        <v>0</v>
      </c>
      <c r="P130" s="45"/>
      <c r="Q130" s="66">
        <f>'Pay App 23'!Q130+N130+P130</f>
        <v>0</v>
      </c>
    </row>
    <row r="131" spans="1:17" ht="21" customHeight="1" x14ac:dyDescent="0.2">
      <c r="A131" s="151" t="s">
        <v>216</v>
      </c>
      <c r="B131" s="151"/>
      <c r="C131" s="151" t="s">
        <v>217</v>
      </c>
      <c r="D131" s="152"/>
      <c r="E131" s="52">
        <f>'Pay App 23'!E131</f>
        <v>0</v>
      </c>
      <c r="F131" s="45"/>
      <c r="G131" s="65">
        <f>'Pay App 23'!G131+F131</f>
        <v>0</v>
      </c>
      <c r="H131" s="188">
        <f>'Pay App 23'!K131</f>
        <v>0</v>
      </c>
      <c r="I131" s="189"/>
      <c r="J131" s="55"/>
      <c r="K131" s="33">
        <f t="shared" si="1"/>
        <v>0</v>
      </c>
      <c r="L131" s="68">
        <f t="shared" si="0"/>
        <v>0</v>
      </c>
      <c r="M131" s="66">
        <f t="shared" si="2"/>
        <v>0</v>
      </c>
      <c r="N131" s="32">
        <f t="shared" si="3"/>
        <v>0</v>
      </c>
      <c r="O131" s="52">
        <f>'Pay App 23'!O131+'Pay App 23'!P131</f>
        <v>0</v>
      </c>
      <c r="P131" s="45"/>
      <c r="Q131" s="66">
        <f>'Pay App 23'!Q131+N131+P131</f>
        <v>0</v>
      </c>
    </row>
    <row r="132" spans="1:17" ht="21" customHeight="1" x14ac:dyDescent="0.2">
      <c r="A132" s="151" t="s">
        <v>218</v>
      </c>
      <c r="B132" s="151"/>
      <c r="C132" s="151" t="s">
        <v>219</v>
      </c>
      <c r="D132" s="152"/>
      <c r="E132" s="52">
        <f>'Pay App 23'!E132</f>
        <v>0</v>
      </c>
      <c r="F132" s="45"/>
      <c r="G132" s="65">
        <f>'Pay App 23'!G132+F132</f>
        <v>0</v>
      </c>
      <c r="H132" s="188">
        <f>'Pay App 23'!K132</f>
        <v>0</v>
      </c>
      <c r="I132" s="189"/>
      <c r="J132" s="55"/>
      <c r="K132" s="33">
        <f t="shared" si="1"/>
        <v>0</v>
      </c>
      <c r="L132" s="68">
        <f t="shared" si="0"/>
        <v>0</v>
      </c>
      <c r="M132" s="66">
        <f t="shared" si="2"/>
        <v>0</v>
      </c>
      <c r="N132" s="32">
        <f t="shared" si="3"/>
        <v>0</v>
      </c>
      <c r="O132" s="52">
        <f>'Pay App 23'!O132+'Pay App 23'!P132</f>
        <v>0</v>
      </c>
      <c r="P132" s="45"/>
      <c r="Q132" s="66">
        <f>'Pay App 23'!Q132+N132+P132</f>
        <v>0</v>
      </c>
    </row>
    <row r="133" spans="1:17" ht="21" customHeight="1" x14ac:dyDescent="0.2">
      <c r="A133" s="151" t="s">
        <v>220</v>
      </c>
      <c r="B133" s="151"/>
      <c r="C133" s="151" t="s">
        <v>221</v>
      </c>
      <c r="D133" s="152"/>
      <c r="E133" s="52">
        <f>'Pay App 23'!E133</f>
        <v>0</v>
      </c>
      <c r="F133" s="45"/>
      <c r="G133" s="65">
        <f>'Pay App 23'!G133+F133</f>
        <v>0</v>
      </c>
      <c r="H133" s="188">
        <f>'Pay App 23'!K133</f>
        <v>0</v>
      </c>
      <c r="I133" s="189"/>
      <c r="J133" s="55"/>
      <c r="K133" s="33">
        <f t="shared" si="1"/>
        <v>0</v>
      </c>
      <c r="L133" s="68">
        <f t="shared" si="0"/>
        <v>0</v>
      </c>
      <c r="M133" s="66">
        <f t="shared" si="2"/>
        <v>0</v>
      </c>
      <c r="N133" s="32">
        <f t="shared" si="3"/>
        <v>0</v>
      </c>
      <c r="O133" s="52">
        <f>'Pay App 23'!O133+'Pay App 23'!P133</f>
        <v>0</v>
      </c>
      <c r="P133" s="45"/>
      <c r="Q133" s="66">
        <f>'Pay App 23'!Q133+N133+P133</f>
        <v>0</v>
      </c>
    </row>
    <row r="134" spans="1:17" ht="21" customHeight="1" x14ac:dyDescent="0.2">
      <c r="A134" s="151" t="s">
        <v>222</v>
      </c>
      <c r="B134" s="151"/>
      <c r="C134" s="151" t="s">
        <v>223</v>
      </c>
      <c r="D134" s="152"/>
      <c r="E134" s="52">
        <f>'Pay App 23'!E134</f>
        <v>0</v>
      </c>
      <c r="F134" s="45"/>
      <c r="G134" s="65">
        <f>'Pay App 23'!G134+F134</f>
        <v>0</v>
      </c>
      <c r="H134" s="188">
        <f>'Pay App 23'!K134</f>
        <v>0</v>
      </c>
      <c r="I134" s="189"/>
      <c r="J134" s="55"/>
      <c r="K134" s="33">
        <f t="shared" si="1"/>
        <v>0</v>
      </c>
      <c r="L134" s="68">
        <f t="shared" si="0"/>
        <v>0</v>
      </c>
      <c r="M134" s="66">
        <f t="shared" si="2"/>
        <v>0</v>
      </c>
      <c r="N134" s="32">
        <f t="shared" si="3"/>
        <v>0</v>
      </c>
      <c r="O134" s="52">
        <f>'Pay App 23'!O134+'Pay App 23'!P134</f>
        <v>0</v>
      </c>
      <c r="P134" s="45"/>
      <c r="Q134" s="66">
        <f>'Pay App 23'!Q134+N134+P134</f>
        <v>0</v>
      </c>
    </row>
    <row r="135" spans="1:17" ht="21" customHeight="1" x14ac:dyDescent="0.2">
      <c r="A135" s="153" t="s">
        <v>224</v>
      </c>
      <c r="B135" s="153"/>
      <c r="C135" s="153" t="s">
        <v>225</v>
      </c>
      <c r="D135" s="154"/>
      <c r="E135" s="52">
        <f>'Pay App 23'!E135</f>
        <v>0</v>
      </c>
      <c r="F135" s="45"/>
      <c r="G135" s="65">
        <f>'Pay App 23'!G135+F135</f>
        <v>0</v>
      </c>
      <c r="H135" s="188">
        <f>'Pay App 23'!K135</f>
        <v>0</v>
      </c>
      <c r="I135" s="189"/>
      <c r="J135" s="55"/>
      <c r="K135" s="33">
        <f t="shared" si="1"/>
        <v>0</v>
      </c>
      <c r="L135" s="68">
        <f t="shared" si="0"/>
        <v>0</v>
      </c>
      <c r="M135" s="66">
        <f t="shared" si="2"/>
        <v>0</v>
      </c>
      <c r="N135" s="32">
        <f t="shared" si="3"/>
        <v>0</v>
      </c>
      <c r="O135" s="52">
        <f>'Pay App 23'!O135+'Pay App 23'!P135</f>
        <v>0</v>
      </c>
      <c r="P135" s="45"/>
      <c r="Q135" s="66">
        <f>'Pay App 23'!Q135+N135+P135</f>
        <v>0</v>
      </c>
    </row>
    <row r="136" spans="1:17" ht="21" customHeight="1" x14ac:dyDescent="0.2">
      <c r="A136" s="151" t="s">
        <v>226</v>
      </c>
      <c r="B136" s="151"/>
      <c r="C136" s="151" t="s">
        <v>227</v>
      </c>
      <c r="D136" s="152"/>
      <c r="E136" s="52">
        <f>'Pay App 23'!E136</f>
        <v>0</v>
      </c>
      <c r="F136" s="45"/>
      <c r="G136" s="65">
        <f>'Pay App 23'!G136+F136</f>
        <v>0</v>
      </c>
      <c r="H136" s="188">
        <f>'Pay App 23'!K136</f>
        <v>0</v>
      </c>
      <c r="I136" s="189"/>
      <c r="J136" s="55"/>
      <c r="K136" s="33">
        <f t="shared" si="1"/>
        <v>0</v>
      </c>
      <c r="L136" s="68">
        <f t="shared" si="0"/>
        <v>0</v>
      </c>
      <c r="M136" s="66">
        <f t="shared" si="2"/>
        <v>0</v>
      </c>
      <c r="N136" s="32">
        <f t="shared" si="3"/>
        <v>0</v>
      </c>
      <c r="O136" s="52">
        <f>'Pay App 23'!O136+'Pay App 23'!P136</f>
        <v>0</v>
      </c>
      <c r="P136" s="45"/>
      <c r="Q136" s="66">
        <f>'Pay App 23'!Q136+N136+P136</f>
        <v>0</v>
      </c>
    </row>
    <row r="137" spans="1:17" ht="21" customHeight="1" x14ac:dyDescent="0.2">
      <c r="A137" s="151" t="s">
        <v>228</v>
      </c>
      <c r="B137" s="151"/>
      <c r="C137" s="151" t="s">
        <v>229</v>
      </c>
      <c r="D137" s="152"/>
      <c r="E137" s="52">
        <f>'Pay App 23'!E137</f>
        <v>0</v>
      </c>
      <c r="F137" s="45"/>
      <c r="G137" s="65">
        <f>'Pay App 23'!G137+F137</f>
        <v>0</v>
      </c>
      <c r="H137" s="188">
        <f>'Pay App 23'!K137</f>
        <v>0</v>
      </c>
      <c r="I137" s="189"/>
      <c r="J137" s="55"/>
      <c r="K137" s="33">
        <f t="shared" si="1"/>
        <v>0</v>
      </c>
      <c r="L137" s="68">
        <f t="shared" si="0"/>
        <v>0</v>
      </c>
      <c r="M137" s="66">
        <f t="shared" si="2"/>
        <v>0</v>
      </c>
      <c r="N137" s="32">
        <f t="shared" si="3"/>
        <v>0</v>
      </c>
      <c r="O137" s="52">
        <f>'Pay App 23'!O137+'Pay App 23'!P137</f>
        <v>0</v>
      </c>
      <c r="P137" s="45"/>
      <c r="Q137" s="66">
        <f>'Pay App 23'!Q137+N137+P137</f>
        <v>0</v>
      </c>
    </row>
    <row r="138" spans="1:17" ht="21" customHeight="1" x14ac:dyDescent="0.2">
      <c r="A138" s="151" t="s">
        <v>230</v>
      </c>
      <c r="B138" s="151"/>
      <c r="C138" s="151" t="s">
        <v>231</v>
      </c>
      <c r="D138" s="152"/>
      <c r="E138" s="52">
        <f>'Pay App 23'!E138</f>
        <v>0</v>
      </c>
      <c r="F138" s="45"/>
      <c r="G138" s="65">
        <f>'Pay App 23'!G138+F138</f>
        <v>0</v>
      </c>
      <c r="H138" s="188">
        <f>'Pay App 23'!K138</f>
        <v>0</v>
      </c>
      <c r="I138" s="189"/>
      <c r="J138" s="55"/>
      <c r="K138" s="33">
        <f t="shared" si="1"/>
        <v>0</v>
      </c>
      <c r="L138" s="68">
        <f t="shared" si="0"/>
        <v>0</v>
      </c>
      <c r="M138" s="66">
        <f t="shared" si="2"/>
        <v>0</v>
      </c>
      <c r="N138" s="32">
        <f t="shared" si="3"/>
        <v>0</v>
      </c>
      <c r="O138" s="52">
        <f>'Pay App 23'!O138+'Pay App 23'!P138</f>
        <v>0</v>
      </c>
      <c r="P138" s="45"/>
      <c r="Q138" s="66">
        <f>'Pay App 23'!Q138+N138+P138</f>
        <v>0</v>
      </c>
    </row>
    <row r="139" spans="1:17" ht="21" customHeight="1" x14ac:dyDescent="0.2">
      <c r="A139" s="153" t="s">
        <v>232</v>
      </c>
      <c r="B139" s="153"/>
      <c r="C139" s="153" t="s">
        <v>233</v>
      </c>
      <c r="D139" s="154"/>
      <c r="E139" s="52">
        <f>'Pay App 23'!E139</f>
        <v>0</v>
      </c>
      <c r="F139" s="45"/>
      <c r="G139" s="65">
        <f>'Pay App 23'!G139+F139</f>
        <v>0</v>
      </c>
      <c r="H139" s="188">
        <f>'Pay App 23'!K139</f>
        <v>0</v>
      </c>
      <c r="I139" s="189"/>
      <c r="J139" s="55"/>
      <c r="K139" s="33">
        <f t="shared" si="1"/>
        <v>0</v>
      </c>
      <c r="L139" s="68">
        <f t="shared" si="0"/>
        <v>0</v>
      </c>
      <c r="M139" s="66">
        <f t="shared" si="2"/>
        <v>0</v>
      </c>
      <c r="N139" s="32">
        <f t="shared" si="3"/>
        <v>0</v>
      </c>
      <c r="O139" s="52">
        <f>'Pay App 23'!O139+'Pay App 23'!P139</f>
        <v>0</v>
      </c>
      <c r="P139" s="45"/>
      <c r="Q139" s="66">
        <f>'Pay App 23'!Q139+N139+P139</f>
        <v>0</v>
      </c>
    </row>
    <row r="140" spans="1:17" ht="21" customHeight="1" x14ac:dyDescent="0.2">
      <c r="A140" s="151" t="s">
        <v>234</v>
      </c>
      <c r="B140" s="151"/>
      <c r="C140" s="151" t="s">
        <v>235</v>
      </c>
      <c r="D140" s="152"/>
      <c r="E140" s="52">
        <f>'Pay App 23'!E140</f>
        <v>0</v>
      </c>
      <c r="F140" s="45"/>
      <c r="G140" s="65">
        <f>'Pay App 23'!G140+F140</f>
        <v>0</v>
      </c>
      <c r="H140" s="188">
        <f>'Pay App 23'!K140</f>
        <v>0</v>
      </c>
      <c r="I140" s="189"/>
      <c r="J140" s="55"/>
      <c r="K140" s="33">
        <f t="shared" si="1"/>
        <v>0</v>
      </c>
      <c r="L140" s="68">
        <f t="shared" si="0"/>
        <v>0</v>
      </c>
      <c r="M140" s="66">
        <f t="shared" si="2"/>
        <v>0</v>
      </c>
      <c r="N140" s="32">
        <f t="shared" si="3"/>
        <v>0</v>
      </c>
      <c r="O140" s="52">
        <f>'Pay App 23'!O140+'Pay App 23'!P140</f>
        <v>0</v>
      </c>
      <c r="P140" s="45"/>
      <c r="Q140" s="66">
        <f>'Pay App 23'!Q140+N140+P140</f>
        <v>0</v>
      </c>
    </row>
    <row r="141" spans="1:17" ht="21" customHeight="1" x14ac:dyDescent="0.2">
      <c r="A141" s="151" t="s">
        <v>236</v>
      </c>
      <c r="B141" s="151"/>
      <c r="C141" s="151" t="s">
        <v>237</v>
      </c>
      <c r="D141" s="152"/>
      <c r="E141" s="52">
        <f>'Pay App 23'!E141</f>
        <v>0</v>
      </c>
      <c r="F141" s="45"/>
      <c r="G141" s="65">
        <f>'Pay App 23'!G141+F141</f>
        <v>0</v>
      </c>
      <c r="H141" s="188">
        <f>'Pay App 23'!K141</f>
        <v>0</v>
      </c>
      <c r="I141" s="189"/>
      <c r="J141" s="55"/>
      <c r="K141" s="33">
        <f t="shared" si="1"/>
        <v>0</v>
      </c>
      <c r="L141" s="68">
        <f t="shared" si="0"/>
        <v>0</v>
      </c>
      <c r="M141" s="66">
        <f t="shared" si="2"/>
        <v>0</v>
      </c>
      <c r="N141" s="32">
        <f t="shared" si="3"/>
        <v>0</v>
      </c>
      <c r="O141" s="52">
        <f>'Pay App 23'!O141+'Pay App 23'!P141</f>
        <v>0</v>
      </c>
      <c r="P141" s="45"/>
      <c r="Q141" s="66">
        <f>'Pay App 23'!Q141+N141+P141</f>
        <v>0</v>
      </c>
    </row>
    <row r="142" spans="1:17" ht="21" customHeight="1" x14ac:dyDescent="0.2">
      <c r="A142" s="151" t="s">
        <v>238</v>
      </c>
      <c r="B142" s="151"/>
      <c r="C142" s="151" t="s">
        <v>239</v>
      </c>
      <c r="D142" s="152"/>
      <c r="E142" s="52">
        <f>'Pay App 23'!E142</f>
        <v>0</v>
      </c>
      <c r="F142" s="45"/>
      <c r="G142" s="65">
        <f>'Pay App 23'!G142+F142</f>
        <v>0</v>
      </c>
      <c r="H142" s="188">
        <f>'Pay App 23'!K142</f>
        <v>0</v>
      </c>
      <c r="I142" s="189"/>
      <c r="J142" s="55"/>
      <c r="K142" s="33">
        <f t="shared" si="1"/>
        <v>0</v>
      </c>
      <c r="L142" s="68">
        <f t="shared" si="0"/>
        <v>0</v>
      </c>
      <c r="M142" s="66">
        <f t="shared" si="2"/>
        <v>0</v>
      </c>
      <c r="N142" s="32">
        <f t="shared" si="3"/>
        <v>0</v>
      </c>
      <c r="O142" s="52">
        <f>'Pay App 23'!O142+'Pay App 23'!P142</f>
        <v>0</v>
      </c>
      <c r="P142" s="45"/>
      <c r="Q142" s="66">
        <f>'Pay App 23'!Q142+N142+P142</f>
        <v>0</v>
      </c>
    </row>
    <row r="143" spans="1:17" ht="21" customHeight="1" x14ac:dyDescent="0.2">
      <c r="A143" s="151" t="s">
        <v>240</v>
      </c>
      <c r="B143" s="151"/>
      <c r="C143" s="151" t="s">
        <v>241</v>
      </c>
      <c r="D143" s="152"/>
      <c r="E143" s="52">
        <f>'Pay App 23'!E143</f>
        <v>0</v>
      </c>
      <c r="F143" s="45"/>
      <c r="G143" s="65">
        <f>'Pay App 23'!G143+F143</f>
        <v>0</v>
      </c>
      <c r="H143" s="188">
        <f>'Pay App 23'!K143</f>
        <v>0</v>
      </c>
      <c r="I143" s="189"/>
      <c r="J143" s="55"/>
      <c r="K143" s="33">
        <f t="shared" si="1"/>
        <v>0</v>
      </c>
      <c r="L143" s="68">
        <f t="shared" si="0"/>
        <v>0</v>
      </c>
      <c r="M143" s="66">
        <f t="shared" si="2"/>
        <v>0</v>
      </c>
      <c r="N143" s="32">
        <f t="shared" si="3"/>
        <v>0</v>
      </c>
      <c r="O143" s="52">
        <f>'Pay App 23'!O143+'Pay App 23'!P143</f>
        <v>0</v>
      </c>
      <c r="P143" s="45"/>
      <c r="Q143" s="66">
        <f>'Pay App 23'!Q143+N143+P143</f>
        <v>0</v>
      </c>
    </row>
    <row r="144" spans="1:17" ht="21" customHeight="1" x14ac:dyDescent="0.2">
      <c r="A144" s="151" t="s">
        <v>242</v>
      </c>
      <c r="B144" s="151"/>
      <c r="C144" s="151" t="s">
        <v>243</v>
      </c>
      <c r="D144" s="152"/>
      <c r="E144" s="52">
        <f>'Pay App 23'!E144</f>
        <v>0</v>
      </c>
      <c r="F144" s="45"/>
      <c r="G144" s="65">
        <f>'Pay App 23'!G144+F144</f>
        <v>0</v>
      </c>
      <c r="H144" s="188">
        <f>'Pay App 23'!K144</f>
        <v>0</v>
      </c>
      <c r="I144" s="189"/>
      <c r="J144" s="55"/>
      <c r="K144" s="33">
        <f t="shared" si="1"/>
        <v>0</v>
      </c>
      <c r="L144" s="68">
        <f t="shared" si="0"/>
        <v>0</v>
      </c>
      <c r="M144" s="66">
        <f t="shared" si="2"/>
        <v>0</v>
      </c>
      <c r="N144" s="32">
        <f t="shared" si="3"/>
        <v>0</v>
      </c>
      <c r="O144" s="52">
        <f>'Pay App 23'!O144+'Pay App 23'!P144</f>
        <v>0</v>
      </c>
      <c r="P144" s="45"/>
      <c r="Q144" s="66">
        <f>'Pay App 23'!Q144+N144+P144</f>
        <v>0</v>
      </c>
    </row>
    <row r="145" spans="1:17" ht="21" customHeight="1" x14ac:dyDescent="0.2">
      <c r="A145" s="151" t="s">
        <v>244</v>
      </c>
      <c r="B145" s="151"/>
      <c r="C145" s="151" t="s">
        <v>245</v>
      </c>
      <c r="D145" s="152"/>
      <c r="E145" s="52">
        <f>'Pay App 23'!E145</f>
        <v>0</v>
      </c>
      <c r="F145" s="45"/>
      <c r="G145" s="65">
        <f>'Pay App 23'!G145+F145</f>
        <v>0</v>
      </c>
      <c r="H145" s="188">
        <f>'Pay App 23'!K145</f>
        <v>0</v>
      </c>
      <c r="I145" s="189"/>
      <c r="J145" s="55"/>
      <c r="K145" s="33">
        <f t="shared" si="1"/>
        <v>0</v>
      </c>
      <c r="L145" s="68">
        <f t="shared" si="0"/>
        <v>0</v>
      </c>
      <c r="M145" s="66">
        <f t="shared" si="2"/>
        <v>0</v>
      </c>
      <c r="N145" s="32">
        <f t="shared" si="3"/>
        <v>0</v>
      </c>
      <c r="O145" s="52">
        <f>'Pay App 23'!O145+'Pay App 23'!P145</f>
        <v>0</v>
      </c>
      <c r="P145" s="45"/>
      <c r="Q145" s="66">
        <f>'Pay App 23'!Q145+N145+P145</f>
        <v>0</v>
      </c>
    </row>
    <row r="146" spans="1:17" ht="21" customHeight="1" x14ac:dyDescent="0.2">
      <c r="A146" s="151" t="s">
        <v>246</v>
      </c>
      <c r="B146" s="151"/>
      <c r="C146" s="151" t="s">
        <v>247</v>
      </c>
      <c r="D146" s="152"/>
      <c r="E146" s="52">
        <f>'Pay App 23'!E146</f>
        <v>0</v>
      </c>
      <c r="F146" s="45"/>
      <c r="G146" s="65">
        <f>'Pay App 23'!G146+F146</f>
        <v>0</v>
      </c>
      <c r="H146" s="188">
        <f>'Pay App 23'!K146</f>
        <v>0</v>
      </c>
      <c r="I146" s="189"/>
      <c r="J146" s="55"/>
      <c r="K146" s="33">
        <f t="shared" si="1"/>
        <v>0</v>
      </c>
      <c r="L146" s="68">
        <f t="shared" si="0"/>
        <v>0</v>
      </c>
      <c r="M146" s="66">
        <f t="shared" si="2"/>
        <v>0</v>
      </c>
      <c r="N146" s="32">
        <f t="shared" si="3"/>
        <v>0</v>
      </c>
      <c r="O146" s="52">
        <f>'Pay App 23'!O146+'Pay App 23'!P146</f>
        <v>0</v>
      </c>
      <c r="P146" s="45"/>
      <c r="Q146" s="66">
        <f>'Pay App 23'!Q146+N146+P146</f>
        <v>0</v>
      </c>
    </row>
    <row r="147" spans="1:17" ht="21" customHeight="1" x14ac:dyDescent="0.2">
      <c r="A147" s="151" t="s">
        <v>248</v>
      </c>
      <c r="B147" s="151"/>
      <c r="C147" s="151" t="s">
        <v>249</v>
      </c>
      <c r="D147" s="152"/>
      <c r="E147" s="52">
        <f>'Pay App 23'!E147</f>
        <v>0</v>
      </c>
      <c r="F147" s="45"/>
      <c r="G147" s="65">
        <f>'Pay App 23'!G147+F147</f>
        <v>0</v>
      </c>
      <c r="H147" s="188">
        <f>'Pay App 23'!K147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23'!O147+'Pay App 23'!P147</f>
        <v>0</v>
      </c>
      <c r="P147" s="45"/>
      <c r="Q147" s="66">
        <f>'Pay App 23'!Q147+N147+P147</f>
        <v>0</v>
      </c>
    </row>
    <row r="148" spans="1:17" ht="21" customHeight="1" x14ac:dyDescent="0.2">
      <c r="A148" s="151" t="s">
        <v>250</v>
      </c>
      <c r="B148" s="151"/>
      <c r="C148" s="151" t="s">
        <v>251</v>
      </c>
      <c r="D148" s="152"/>
      <c r="E148" s="52">
        <f>'Pay App 23'!E148</f>
        <v>0</v>
      </c>
      <c r="F148" s="45"/>
      <c r="G148" s="65">
        <f>'Pay App 23'!G148+F148</f>
        <v>0</v>
      </c>
      <c r="H148" s="188">
        <f>'Pay App 23'!K148</f>
        <v>0</v>
      </c>
      <c r="I148" s="189"/>
      <c r="J148" s="55"/>
      <c r="K148" s="33">
        <f t="shared" si="4"/>
        <v>0</v>
      </c>
      <c r="L148" s="68">
        <f t="shared" ref="L148:L211" si="7">IF(ISERROR(K148/G148),0,K148/G148)</f>
        <v>0</v>
      </c>
      <c r="M148" s="66">
        <f t="shared" si="5"/>
        <v>0</v>
      </c>
      <c r="N148" s="32">
        <f t="shared" si="6"/>
        <v>0</v>
      </c>
      <c r="O148" s="52">
        <f>'Pay App 23'!O148+'Pay App 23'!P148</f>
        <v>0</v>
      </c>
      <c r="P148" s="45"/>
      <c r="Q148" s="66">
        <f>'Pay App 23'!Q148+N148+P148</f>
        <v>0</v>
      </c>
    </row>
    <row r="149" spans="1:17" ht="21" customHeight="1" x14ac:dyDescent="0.2">
      <c r="A149" s="153" t="s">
        <v>252</v>
      </c>
      <c r="B149" s="153"/>
      <c r="C149" s="153" t="s">
        <v>253</v>
      </c>
      <c r="D149" s="154"/>
      <c r="E149" s="52">
        <f>'Pay App 23'!E149</f>
        <v>0</v>
      </c>
      <c r="F149" s="45"/>
      <c r="G149" s="65">
        <f>'Pay App 23'!G149+F149</f>
        <v>0</v>
      </c>
      <c r="H149" s="188">
        <f>'Pay App 23'!K149</f>
        <v>0</v>
      </c>
      <c r="I149" s="189"/>
      <c r="J149" s="55"/>
      <c r="K149" s="33">
        <f t="shared" si="4"/>
        <v>0</v>
      </c>
      <c r="L149" s="68">
        <f t="shared" si="7"/>
        <v>0</v>
      </c>
      <c r="M149" s="66">
        <f t="shared" si="5"/>
        <v>0</v>
      </c>
      <c r="N149" s="32">
        <f t="shared" si="6"/>
        <v>0</v>
      </c>
      <c r="O149" s="52">
        <f>'Pay App 23'!O149+'Pay App 23'!P149</f>
        <v>0</v>
      </c>
      <c r="P149" s="45"/>
      <c r="Q149" s="66">
        <f>'Pay App 23'!Q149+N149+P149</f>
        <v>0</v>
      </c>
    </row>
    <row r="150" spans="1:17" ht="21" customHeight="1" x14ac:dyDescent="0.2">
      <c r="A150" s="151" t="s">
        <v>254</v>
      </c>
      <c r="B150" s="151"/>
      <c r="C150" s="151" t="s">
        <v>255</v>
      </c>
      <c r="D150" s="152"/>
      <c r="E150" s="52">
        <f>'Pay App 23'!E150</f>
        <v>0</v>
      </c>
      <c r="F150" s="45"/>
      <c r="G150" s="65">
        <f>'Pay App 23'!G150+F150</f>
        <v>0</v>
      </c>
      <c r="H150" s="188">
        <f>'Pay App 23'!K150</f>
        <v>0</v>
      </c>
      <c r="I150" s="189"/>
      <c r="J150" s="55"/>
      <c r="K150" s="33">
        <f t="shared" si="4"/>
        <v>0</v>
      </c>
      <c r="L150" s="68">
        <f t="shared" si="7"/>
        <v>0</v>
      </c>
      <c r="M150" s="66">
        <f t="shared" si="5"/>
        <v>0</v>
      </c>
      <c r="N150" s="32">
        <f t="shared" si="6"/>
        <v>0</v>
      </c>
      <c r="O150" s="52">
        <f>'Pay App 23'!O150+'Pay App 23'!P150</f>
        <v>0</v>
      </c>
      <c r="P150" s="45"/>
      <c r="Q150" s="66">
        <f>'Pay App 23'!Q150+N150+P150</f>
        <v>0</v>
      </c>
    </row>
    <row r="151" spans="1:17" ht="21" customHeight="1" x14ac:dyDescent="0.2">
      <c r="A151" s="151" t="s">
        <v>256</v>
      </c>
      <c r="B151" s="151"/>
      <c r="C151" s="151" t="s">
        <v>257</v>
      </c>
      <c r="D151" s="152"/>
      <c r="E151" s="52">
        <f>'Pay App 23'!E151</f>
        <v>0</v>
      </c>
      <c r="F151" s="45"/>
      <c r="G151" s="65">
        <f>'Pay App 23'!G151+F151</f>
        <v>0</v>
      </c>
      <c r="H151" s="188">
        <f>'Pay App 23'!K151</f>
        <v>0</v>
      </c>
      <c r="I151" s="189"/>
      <c r="J151" s="55"/>
      <c r="K151" s="33">
        <f t="shared" si="4"/>
        <v>0</v>
      </c>
      <c r="L151" s="68">
        <f t="shared" si="7"/>
        <v>0</v>
      </c>
      <c r="M151" s="66">
        <f t="shared" si="5"/>
        <v>0</v>
      </c>
      <c r="N151" s="32">
        <f t="shared" si="6"/>
        <v>0</v>
      </c>
      <c r="O151" s="52">
        <f>'Pay App 23'!O151+'Pay App 23'!P151</f>
        <v>0</v>
      </c>
      <c r="P151" s="45"/>
      <c r="Q151" s="66">
        <f>'Pay App 23'!Q151+N151+P151</f>
        <v>0</v>
      </c>
    </row>
    <row r="152" spans="1:17" ht="21" customHeight="1" x14ac:dyDescent="0.2">
      <c r="A152" s="151" t="s">
        <v>258</v>
      </c>
      <c r="B152" s="151"/>
      <c r="C152" s="151" t="s">
        <v>259</v>
      </c>
      <c r="D152" s="152"/>
      <c r="E152" s="52">
        <f>'Pay App 23'!E152</f>
        <v>0</v>
      </c>
      <c r="F152" s="45"/>
      <c r="G152" s="65">
        <f>'Pay App 23'!G152+F152</f>
        <v>0</v>
      </c>
      <c r="H152" s="188">
        <f>'Pay App 23'!K152</f>
        <v>0</v>
      </c>
      <c r="I152" s="189"/>
      <c r="J152" s="55"/>
      <c r="K152" s="33">
        <f t="shared" si="4"/>
        <v>0</v>
      </c>
      <c r="L152" s="68">
        <f t="shared" si="7"/>
        <v>0</v>
      </c>
      <c r="M152" s="66">
        <f t="shared" si="5"/>
        <v>0</v>
      </c>
      <c r="N152" s="32">
        <f t="shared" si="6"/>
        <v>0</v>
      </c>
      <c r="O152" s="52">
        <f>'Pay App 23'!O152+'Pay App 23'!P152</f>
        <v>0</v>
      </c>
      <c r="P152" s="45"/>
      <c r="Q152" s="66">
        <f>'Pay App 23'!Q152+N152+P152</f>
        <v>0</v>
      </c>
    </row>
    <row r="153" spans="1:17" ht="21" customHeight="1" x14ac:dyDescent="0.2">
      <c r="A153" s="151" t="s">
        <v>260</v>
      </c>
      <c r="B153" s="151"/>
      <c r="C153" s="151" t="s">
        <v>261</v>
      </c>
      <c r="D153" s="152"/>
      <c r="E153" s="52">
        <f>'Pay App 23'!E153</f>
        <v>0</v>
      </c>
      <c r="F153" s="45"/>
      <c r="G153" s="65">
        <f>'Pay App 23'!G153+F153</f>
        <v>0</v>
      </c>
      <c r="H153" s="188">
        <f>'Pay App 23'!K153</f>
        <v>0</v>
      </c>
      <c r="I153" s="189"/>
      <c r="J153" s="55"/>
      <c r="K153" s="33">
        <f t="shared" si="4"/>
        <v>0</v>
      </c>
      <c r="L153" s="68">
        <f t="shared" si="7"/>
        <v>0</v>
      </c>
      <c r="M153" s="66">
        <f t="shared" si="5"/>
        <v>0</v>
      </c>
      <c r="N153" s="32">
        <f t="shared" si="6"/>
        <v>0</v>
      </c>
      <c r="O153" s="52">
        <f>'Pay App 23'!O153+'Pay App 23'!P153</f>
        <v>0</v>
      </c>
      <c r="P153" s="45"/>
      <c r="Q153" s="66">
        <f>'Pay App 23'!Q153+N153+P153</f>
        <v>0</v>
      </c>
    </row>
    <row r="154" spans="1:17" ht="21" customHeight="1" x14ac:dyDescent="0.2">
      <c r="A154" s="151" t="s">
        <v>262</v>
      </c>
      <c r="B154" s="151"/>
      <c r="C154" s="151" t="s">
        <v>263</v>
      </c>
      <c r="D154" s="152"/>
      <c r="E154" s="52">
        <f>'Pay App 23'!E154</f>
        <v>0</v>
      </c>
      <c r="F154" s="45"/>
      <c r="G154" s="65">
        <f>'Pay App 23'!G154+F154</f>
        <v>0</v>
      </c>
      <c r="H154" s="188">
        <f>'Pay App 23'!K154</f>
        <v>0</v>
      </c>
      <c r="I154" s="189"/>
      <c r="J154" s="55"/>
      <c r="K154" s="33">
        <f t="shared" si="4"/>
        <v>0</v>
      </c>
      <c r="L154" s="68">
        <f t="shared" si="7"/>
        <v>0</v>
      </c>
      <c r="M154" s="66">
        <f t="shared" si="5"/>
        <v>0</v>
      </c>
      <c r="N154" s="32">
        <f t="shared" si="6"/>
        <v>0</v>
      </c>
      <c r="O154" s="52">
        <f>'Pay App 23'!O154+'Pay App 23'!P154</f>
        <v>0</v>
      </c>
      <c r="P154" s="45"/>
      <c r="Q154" s="66">
        <f>'Pay App 23'!Q154+N154+P154</f>
        <v>0</v>
      </c>
    </row>
    <row r="155" spans="1:17" ht="21" customHeight="1" x14ac:dyDescent="0.2">
      <c r="A155" s="151" t="s">
        <v>264</v>
      </c>
      <c r="B155" s="151"/>
      <c r="C155" s="151" t="s">
        <v>265</v>
      </c>
      <c r="D155" s="152"/>
      <c r="E155" s="52">
        <f>'Pay App 23'!E155</f>
        <v>0</v>
      </c>
      <c r="F155" s="45"/>
      <c r="G155" s="65">
        <f>'Pay App 23'!G155+F155</f>
        <v>0</v>
      </c>
      <c r="H155" s="188">
        <f>'Pay App 23'!K155</f>
        <v>0</v>
      </c>
      <c r="I155" s="189"/>
      <c r="J155" s="55"/>
      <c r="K155" s="33">
        <f t="shared" si="4"/>
        <v>0</v>
      </c>
      <c r="L155" s="68">
        <f t="shared" si="7"/>
        <v>0</v>
      </c>
      <c r="M155" s="66">
        <f t="shared" si="5"/>
        <v>0</v>
      </c>
      <c r="N155" s="32">
        <f t="shared" si="6"/>
        <v>0</v>
      </c>
      <c r="O155" s="52">
        <f>'Pay App 23'!O155+'Pay App 23'!P155</f>
        <v>0</v>
      </c>
      <c r="P155" s="45"/>
      <c r="Q155" s="66">
        <f>'Pay App 23'!Q155+N155+P155</f>
        <v>0</v>
      </c>
    </row>
    <row r="156" spans="1:17" ht="21" customHeight="1" x14ac:dyDescent="0.2">
      <c r="A156" s="151" t="s">
        <v>266</v>
      </c>
      <c r="B156" s="151"/>
      <c r="C156" s="151" t="s">
        <v>267</v>
      </c>
      <c r="D156" s="152"/>
      <c r="E156" s="52">
        <f>'Pay App 23'!E156</f>
        <v>0</v>
      </c>
      <c r="F156" s="45"/>
      <c r="G156" s="65">
        <f>'Pay App 23'!G156+F156</f>
        <v>0</v>
      </c>
      <c r="H156" s="188">
        <f>'Pay App 23'!K156</f>
        <v>0</v>
      </c>
      <c r="I156" s="189"/>
      <c r="J156" s="55"/>
      <c r="K156" s="33">
        <f t="shared" si="4"/>
        <v>0</v>
      </c>
      <c r="L156" s="68">
        <f t="shared" si="7"/>
        <v>0</v>
      </c>
      <c r="M156" s="66">
        <f t="shared" si="5"/>
        <v>0</v>
      </c>
      <c r="N156" s="32">
        <f t="shared" si="6"/>
        <v>0</v>
      </c>
      <c r="O156" s="52">
        <f>'Pay App 23'!O156+'Pay App 23'!P156</f>
        <v>0</v>
      </c>
      <c r="P156" s="45"/>
      <c r="Q156" s="66">
        <f>'Pay App 23'!Q156+N156+P156</f>
        <v>0</v>
      </c>
    </row>
    <row r="157" spans="1:17" ht="21" customHeight="1" x14ac:dyDescent="0.2">
      <c r="A157" s="151" t="s">
        <v>268</v>
      </c>
      <c r="B157" s="151"/>
      <c r="C157" s="151" t="s">
        <v>269</v>
      </c>
      <c r="D157" s="152"/>
      <c r="E157" s="52">
        <f>'Pay App 23'!E157</f>
        <v>0</v>
      </c>
      <c r="F157" s="45"/>
      <c r="G157" s="65">
        <f>'Pay App 23'!G157+F157</f>
        <v>0</v>
      </c>
      <c r="H157" s="188">
        <f>'Pay App 23'!K157</f>
        <v>0</v>
      </c>
      <c r="I157" s="189"/>
      <c r="J157" s="55"/>
      <c r="K157" s="33">
        <f t="shared" si="4"/>
        <v>0</v>
      </c>
      <c r="L157" s="68">
        <f t="shared" si="7"/>
        <v>0</v>
      </c>
      <c r="M157" s="66">
        <f t="shared" si="5"/>
        <v>0</v>
      </c>
      <c r="N157" s="32">
        <f t="shared" si="6"/>
        <v>0</v>
      </c>
      <c r="O157" s="52">
        <f>'Pay App 23'!O157+'Pay App 23'!P157</f>
        <v>0</v>
      </c>
      <c r="P157" s="45"/>
      <c r="Q157" s="66">
        <f>'Pay App 23'!Q157+N157+P157</f>
        <v>0</v>
      </c>
    </row>
    <row r="158" spans="1:17" ht="21" customHeight="1" x14ac:dyDescent="0.2">
      <c r="A158" s="153" t="s">
        <v>270</v>
      </c>
      <c r="B158" s="153"/>
      <c r="C158" s="153" t="s">
        <v>271</v>
      </c>
      <c r="D158" s="154"/>
      <c r="E158" s="52">
        <f>'Pay App 23'!E158</f>
        <v>0</v>
      </c>
      <c r="F158" s="45"/>
      <c r="G158" s="65">
        <f>'Pay App 23'!G158+F158</f>
        <v>0</v>
      </c>
      <c r="H158" s="188">
        <f>'Pay App 23'!K158</f>
        <v>0</v>
      </c>
      <c r="I158" s="189"/>
      <c r="J158" s="55"/>
      <c r="K158" s="33">
        <f t="shared" si="4"/>
        <v>0</v>
      </c>
      <c r="L158" s="68">
        <f t="shared" si="7"/>
        <v>0</v>
      </c>
      <c r="M158" s="66">
        <f t="shared" si="5"/>
        <v>0</v>
      </c>
      <c r="N158" s="32">
        <f t="shared" si="6"/>
        <v>0</v>
      </c>
      <c r="O158" s="52">
        <f>'Pay App 23'!O158+'Pay App 23'!P158</f>
        <v>0</v>
      </c>
      <c r="P158" s="45"/>
      <c r="Q158" s="66">
        <f>'Pay App 23'!Q158+N158+P158</f>
        <v>0</v>
      </c>
    </row>
    <row r="159" spans="1:17" ht="21" customHeight="1" x14ac:dyDescent="0.2">
      <c r="A159" s="151" t="s">
        <v>272</v>
      </c>
      <c r="B159" s="151"/>
      <c r="C159" s="151" t="s">
        <v>273</v>
      </c>
      <c r="D159" s="152"/>
      <c r="E159" s="52">
        <f>'Pay App 23'!E159</f>
        <v>0</v>
      </c>
      <c r="F159" s="45"/>
      <c r="G159" s="65">
        <f>'Pay App 23'!G159+F159</f>
        <v>0</v>
      </c>
      <c r="H159" s="188">
        <f>'Pay App 23'!K159</f>
        <v>0</v>
      </c>
      <c r="I159" s="189"/>
      <c r="J159" s="55"/>
      <c r="K159" s="33">
        <f t="shared" si="4"/>
        <v>0</v>
      </c>
      <c r="L159" s="68">
        <f t="shared" si="7"/>
        <v>0</v>
      </c>
      <c r="M159" s="66">
        <f t="shared" si="5"/>
        <v>0</v>
      </c>
      <c r="N159" s="32">
        <f t="shared" si="6"/>
        <v>0</v>
      </c>
      <c r="O159" s="52">
        <f>'Pay App 23'!O159+'Pay App 23'!P159</f>
        <v>0</v>
      </c>
      <c r="P159" s="45"/>
      <c r="Q159" s="66">
        <f>'Pay App 23'!Q159+N159+P159</f>
        <v>0</v>
      </c>
    </row>
    <row r="160" spans="1:17" ht="21" customHeight="1" x14ac:dyDescent="0.2">
      <c r="A160" s="151" t="s">
        <v>274</v>
      </c>
      <c r="B160" s="151"/>
      <c r="C160" s="151" t="s">
        <v>275</v>
      </c>
      <c r="D160" s="152"/>
      <c r="E160" s="52">
        <f>'Pay App 23'!E160</f>
        <v>0</v>
      </c>
      <c r="F160" s="45"/>
      <c r="G160" s="65">
        <f>'Pay App 23'!G160+F160</f>
        <v>0</v>
      </c>
      <c r="H160" s="188">
        <f>'Pay App 23'!K160</f>
        <v>0</v>
      </c>
      <c r="I160" s="189"/>
      <c r="J160" s="55"/>
      <c r="K160" s="33">
        <f t="shared" si="4"/>
        <v>0</v>
      </c>
      <c r="L160" s="68">
        <f t="shared" si="7"/>
        <v>0</v>
      </c>
      <c r="M160" s="66">
        <f t="shared" si="5"/>
        <v>0</v>
      </c>
      <c r="N160" s="32">
        <f t="shared" si="6"/>
        <v>0</v>
      </c>
      <c r="O160" s="52">
        <f>'Pay App 23'!O160+'Pay App 23'!P160</f>
        <v>0</v>
      </c>
      <c r="P160" s="45"/>
      <c r="Q160" s="66">
        <f>'Pay App 23'!Q160+N160+P160</f>
        <v>0</v>
      </c>
    </row>
    <row r="161" spans="1:17" ht="21" customHeight="1" x14ac:dyDescent="0.2">
      <c r="A161" s="151" t="s">
        <v>276</v>
      </c>
      <c r="B161" s="151"/>
      <c r="C161" s="151" t="s">
        <v>277</v>
      </c>
      <c r="D161" s="152"/>
      <c r="E161" s="52">
        <f>'Pay App 23'!E161</f>
        <v>0</v>
      </c>
      <c r="F161" s="45"/>
      <c r="G161" s="65">
        <f>'Pay App 23'!G161+F161</f>
        <v>0</v>
      </c>
      <c r="H161" s="188">
        <f>'Pay App 23'!K161</f>
        <v>0</v>
      </c>
      <c r="I161" s="189"/>
      <c r="J161" s="55"/>
      <c r="K161" s="33">
        <f t="shared" si="4"/>
        <v>0</v>
      </c>
      <c r="L161" s="68">
        <f t="shared" si="7"/>
        <v>0</v>
      </c>
      <c r="M161" s="66">
        <f t="shared" si="5"/>
        <v>0</v>
      </c>
      <c r="N161" s="32">
        <f t="shared" si="6"/>
        <v>0</v>
      </c>
      <c r="O161" s="52">
        <f>'Pay App 23'!O161+'Pay App 23'!P161</f>
        <v>0</v>
      </c>
      <c r="P161" s="45"/>
      <c r="Q161" s="66">
        <f>'Pay App 23'!Q161+N161+P161</f>
        <v>0</v>
      </c>
    </row>
    <row r="162" spans="1:17" ht="21" customHeight="1" x14ac:dyDescent="0.2">
      <c r="A162" s="151" t="s">
        <v>278</v>
      </c>
      <c r="B162" s="151"/>
      <c r="C162" s="151" t="s">
        <v>279</v>
      </c>
      <c r="D162" s="152"/>
      <c r="E162" s="52">
        <f>'Pay App 23'!E162</f>
        <v>0</v>
      </c>
      <c r="F162" s="45"/>
      <c r="G162" s="65">
        <f>'Pay App 23'!G162+F162</f>
        <v>0</v>
      </c>
      <c r="H162" s="188">
        <f>'Pay App 23'!K162</f>
        <v>0</v>
      </c>
      <c r="I162" s="189"/>
      <c r="J162" s="55"/>
      <c r="K162" s="33">
        <f t="shared" si="4"/>
        <v>0</v>
      </c>
      <c r="L162" s="68">
        <f t="shared" si="7"/>
        <v>0</v>
      </c>
      <c r="M162" s="66">
        <f t="shared" si="5"/>
        <v>0</v>
      </c>
      <c r="N162" s="32">
        <f t="shared" si="6"/>
        <v>0</v>
      </c>
      <c r="O162" s="52">
        <f>'Pay App 23'!O162+'Pay App 23'!P162</f>
        <v>0</v>
      </c>
      <c r="P162" s="45"/>
      <c r="Q162" s="66">
        <f>'Pay App 23'!Q162+N162+P162</f>
        <v>0</v>
      </c>
    </row>
    <row r="163" spans="1:17" ht="21" customHeight="1" x14ac:dyDescent="0.2">
      <c r="A163" s="151" t="s">
        <v>280</v>
      </c>
      <c r="B163" s="151"/>
      <c r="C163" s="151" t="s">
        <v>281</v>
      </c>
      <c r="D163" s="152"/>
      <c r="E163" s="52">
        <f>'Pay App 23'!E163</f>
        <v>0</v>
      </c>
      <c r="F163" s="45"/>
      <c r="G163" s="65">
        <f>'Pay App 23'!G163+F163</f>
        <v>0</v>
      </c>
      <c r="H163" s="188">
        <f>'Pay App 23'!K163</f>
        <v>0</v>
      </c>
      <c r="I163" s="189"/>
      <c r="J163" s="55"/>
      <c r="K163" s="33">
        <f t="shared" si="4"/>
        <v>0</v>
      </c>
      <c r="L163" s="68">
        <f t="shared" si="7"/>
        <v>0</v>
      </c>
      <c r="M163" s="66">
        <f t="shared" si="5"/>
        <v>0</v>
      </c>
      <c r="N163" s="32">
        <f t="shared" si="6"/>
        <v>0</v>
      </c>
      <c r="O163" s="52">
        <f>'Pay App 23'!O163+'Pay App 23'!P163</f>
        <v>0</v>
      </c>
      <c r="P163" s="45"/>
      <c r="Q163" s="66">
        <f>'Pay App 23'!Q163+N163+P163</f>
        <v>0</v>
      </c>
    </row>
    <row r="164" spans="1:17" ht="21" customHeight="1" x14ac:dyDescent="0.2">
      <c r="A164" s="151" t="s">
        <v>282</v>
      </c>
      <c r="B164" s="151"/>
      <c r="C164" s="151" t="s">
        <v>283</v>
      </c>
      <c r="D164" s="152"/>
      <c r="E164" s="52">
        <f>'Pay App 23'!E164</f>
        <v>0</v>
      </c>
      <c r="F164" s="45"/>
      <c r="G164" s="65">
        <f>'Pay App 23'!G164+F164</f>
        <v>0</v>
      </c>
      <c r="H164" s="188">
        <f>'Pay App 23'!K164</f>
        <v>0</v>
      </c>
      <c r="I164" s="189"/>
      <c r="J164" s="55"/>
      <c r="K164" s="33">
        <f t="shared" si="4"/>
        <v>0</v>
      </c>
      <c r="L164" s="68">
        <f t="shared" si="7"/>
        <v>0</v>
      </c>
      <c r="M164" s="66">
        <f t="shared" si="5"/>
        <v>0</v>
      </c>
      <c r="N164" s="32">
        <f t="shared" si="6"/>
        <v>0</v>
      </c>
      <c r="O164" s="52">
        <f>'Pay App 23'!O164+'Pay App 23'!P164</f>
        <v>0</v>
      </c>
      <c r="P164" s="45"/>
      <c r="Q164" s="66">
        <f>'Pay App 23'!Q164+N164+P164</f>
        <v>0</v>
      </c>
    </row>
    <row r="165" spans="1:17" ht="21" customHeight="1" x14ac:dyDescent="0.2">
      <c r="A165" s="151" t="s">
        <v>284</v>
      </c>
      <c r="B165" s="151"/>
      <c r="C165" s="151" t="s">
        <v>285</v>
      </c>
      <c r="D165" s="152"/>
      <c r="E165" s="52">
        <f>'Pay App 23'!E165</f>
        <v>0</v>
      </c>
      <c r="F165" s="45"/>
      <c r="G165" s="65">
        <f>'Pay App 23'!G165+F165</f>
        <v>0</v>
      </c>
      <c r="H165" s="188">
        <f>'Pay App 23'!K165</f>
        <v>0</v>
      </c>
      <c r="I165" s="189"/>
      <c r="J165" s="55"/>
      <c r="K165" s="33">
        <f t="shared" si="4"/>
        <v>0</v>
      </c>
      <c r="L165" s="68">
        <f t="shared" si="7"/>
        <v>0</v>
      </c>
      <c r="M165" s="66">
        <f t="shared" si="5"/>
        <v>0</v>
      </c>
      <c r="N165" s="32">
        <f t="shared" si="6"/>
        <v>0</v>
      </c>
      <c r="O165" s="52">
        <f>'Pay App 23'!O165+'Pay App 23'!P165</f>
        <v>0</v>
      </c>
      <c r="P165" s="45"/>
      <c r="Q165" s="66">
        <f>'Pay App 23'!Q165+N165+P165</f>
        <v>0</v>
      </c>
    </row>
    <row r="166" spans="1:17" ht="21" customHeight="1" x14ac:dyDescent="0.2">
      <c r="A166" s="153" t="s">
        <v>286</v>
      </c>
      <c r="B166" s="153"/>
      <c r="C166" s="153" t="s">
        <v>287</v>
      </c>
      <c r="D166" s="154"/>
      <c r="E166" s="52">
        <f>'Pay App 23'!E166</f>
        <v>0</v>
      </c>
      <c r="F166" s="45"/>
      <c r="G166" s="65">
        <f>'Pay App 23'!G166+F166</f>
        <v>0</v>
      </c>
      <c r="H166" s="188">
        <f>'Pay App 23'!K166</f>
        <v>0</v>
      </c>
      <c r="I166" s="189"/>
      <c r="J166" s="55"/>
      <c r="K166" s="33">
        <f t="shared" si="4"/>
        <v>0</v>
      </c>
      <c r="L166" s="68">
        <f t="shared" si="7"/>
        <v>0</v>
      </c>
      <c r="M166" s="66">
        <f t="shared" si="5"/>
        <v>0</v>
      </c>
      <c r="N166" s="32">
        <f t="shared" si="6"/>
        <v>0</v>
      </c>
      <c r="O166" s="52">
        <f>'Pay App 23'!O166+'Pay App 23'!P166</f>
        <v>0</v>
      </c>
      <c r="P166" s="45"/>
      <c r="Q166" s="66">
        <f>'Pay App 23'!Q166+N166+P166</f>
        <v>0</v>
      </c>
    </row>
    <row r="167" spans="1:17" ht="21" customHeight="1" x14ac:dyDescent="0.2">
      <c r="A167" s="153" t="s">
        <v>288</v>
      </c>
      <c r="B167" s="153"/>
      <c r="C167" s="153" t="s">
        <v>289</v>
      </c>
      <c r="D167" s="154"/>
      <c r="E167" s="52">
        <f>'Pay App 23'!E167</f>
        <v>0</v>
      </c>
      <c r="F167" s="45"/>
      <c r="G167" s="65">
        <f>'Pay App 23'!G167+F167</f>
        <v>0</v>
      </c>
      <c r="H167" s="188">
        <f>'Pay App 23'!K167</f>
        <v>0</v>
      </c>
      <c r="I167" s="189"/>
      <c r="J167" s="55"/>
      <c r="K167" s="33">
        <f t="shared" si="4"/>
        <v>0</v>
      </c>
      <c r="L167" s="68">
        <f t="shared" si="7"/>
        <v>0</v>
      </c>
      <c r="M167" s="66">
        <f t="shared" si="5"/>
        <v>0</v>
      </c>
      <c r="N167" s="32">
        <f t="shared" si="6"/>
        <v>0</v>
      </c>
      <c r="O167" s="52">
        <f>'Pay App 23'!O167+'Pay App 23'!P167</f>
        <v>0</v>
      </c>
      <c r="P167" s="45"/>
      <c r="Q167" s="66">
        <f>'Pay App 23'!Q167+N167+P167</f>
        <v>0</v>
      </c>
    </row>
    <row r="168" spans="1:17" ht="21" customHeight="1" x14ac:dyDescent="0.2">
      <c r="A168" s="151" t="s">
        <v>290</v>
      </c>
      <c r="B168" s="151"/>
      <c r="C168" s="151" t="s">
        <v>291</v>
      </c>
      <c r="D168" s="152"/>
      <c r="E168" s="52">
        <f>'Pay App 23'!E168</f>
        <v>0</v>
      </c>
      <c r="F168" s="45"/>
      <c r="G168" s="65">
        <f>'Pay App 23'!G168+F168</f>
        <v>0</v>
      </c>
      <c r="H168" s="188">
        <f>'Pay App 23'!K168</f>
        <v>0</v>
      </c>
      <c r="I168" s="189"/>
      <c r="J168" s="55"/>
      <c r="K168" s="33">
        <f t="shared" si="4"/>
        <v>0</v>
      </c>
      <c r="L168" s="68">
        <f t="shared" si="7"/>
        <v>0</v>
      </c>
      <c r="M168" s="66">
        <f t="shared" si="5"/>
        <v>0</v>
      </c>
      <c r="N168" s="32">
        <f t="shared" si="6"/>
        <v>0</v>
      </c>
      <c r="O168" s="52">
        <f>'Pay App 23'!O168+'Pay App 23'!P168</f>
        <v>0</v>
      </c>
      <c r="P168" s="45"/>
      <c r="Q168" s="66">
        <f>'Pay App 23'!Q168+N168+P168</f>
        <v>0</v>
      </c>
    </row>
    <row r="169" spans="1:17" ht="21" customHeight="1" x14ac:dyDescent="0.2">
      <c r="A169" s="151" t="s">
        <v>292</v>
      </c>
      <c r="B169" s="151"/>
      <c r="C169" s="151" t="s">
        <v>293</v>
      </c>
      <c r="D169" s="152"/>
      <c r="E169" s="52">
        <f>'Pay App 23'!E169</f>
        <v>0</v>
      </c>
      <c r="F169" s="45"/>
      <c r="G169" s="65">
        <f>'Pay App 23'!G169+F169</f>
        <v>0</v>
      </c>
      <c r="H169" s="188">
        <f>'Pay App 23'!K169</f>
        <v>0</v>
      </c>
      <c r="I169" s="189"/>
      <c r="J169" s="55"/>
      <c r="K169" s="33">
        <f t="shared" si="4"/>
        <v>0</v>
      </c>
      <c r="L169" s="68">
        <f t="shared" si="7"/>
        <v>0</v>
      </c>
      <c r="M169" s="66">
        <f t="shared" si="5"/>
        <v>0</v>
      </c>
      <c r="N169" s="32">
        <f t="shared" si="6"/>
        <v>0</v>
      </c>
      <c r="O169" s="52">
        <f>'Pay App 23'!O169+'Pay App 23'!P169</f>
        <v>0</v>
      </c>
      <c r="P169" s="45"/>
      <c r="Q169" s="66">
        <f>'Pay App 23'!Q169+N169+P169</f>
        <v>0</v>
      </c>
    </row>
    <row r="170" spans="1:17" ht="21" customHeight="1" x14ac:dyDescent="0.2">
      <c r="A170" s="151" t="s">
        <v>294</v>
      </c>
      <c r="B170" s="151"/>
      <c r="C170" s="151" t="s">
        <v>295</v>
      </c>
      <c r="D170" s="152"/>
      <c r="E170" s="52">
        <f>'Pay App 23'!E170</f>
        <v>0</v>
      </c>
      <c r="F170" s="45"/>
      <c r="G170" s="65">
        <f>'Pay App 23'!G170+F170</f>
        <v>0</v>
      </c>
      <c r="H170" s="188">
        <f>'Pay App 23'!K170</f>
        <v>0</v>
      </c>
      <c r="I170" s="189"/>
      <c r="J170" s="55"/>
      <c r="K170" s="33">
        <f t="shared" si="4"/>
        <v>0</v>
      </c>
      <c r="L170" s="68">
        <f t="shared" si="7"/>
        <v>0</v>
      </c>
      <c r="M170" s="66">
        <f t="shared" si="5"/>
        <v>0</v>
      </c>
      <c r="N170" s="32">
        <f t="shared" si="6"/>
        <v>0</v>
      </c>
      <c r="O170" s="52">
        <f>'Pay App 23'!O170+'Pay App 23'!P170</f>
        <v>0</v>
      </c>
      <c r="P170" s="45"/>
      <c r="Q170" s="66">
        <f>'Pay App 23'!Q170+N170+P170</f>
        <v>0</v>
      </c>
    </row>
    <row r="171" spans="1:17" ht="21" customHeight="1" x14ac:dyDescent="0.2">
      <c r="A171" s="151" t="s">
        <v>296</v>
      </c>
      <c r="B171" s="151"/>
      <c r="C171" s="151" t="s">
        <v>297</v>
      </c>
      <c r="D171" s="152"/>
      <c r="E171" s="52">
        <f>'Pay App 23'!E171</f>
        <v>0</v>
      </c>
      <c r="F171" s="45"/>
      <c r="G171" s="65">
        <f>'Pay App 23'!G171+F171</f>
        <v>0</v>
      </c>
      <c r="H171" s="188">
        <f>'Pay App 23'!K171</f>
        <v>0</v>
      </c>
      <c r="I171" s="189"/>
      <c r="J171" s="55"/>
      <c r="K171" s="33">
        <f t="shared" si="4"/>
        <v>0</v>
      </c>
      <c r="L171" s="68">
        <f t="shared" si="7"/>
        <v>0</v>
      </c>
      <c r="M171" s="66">
        <f t="shared" si="5"/>
        <v>0</v>
      </c>
      <c r="N171" s="32">
        <f t="shared" si="6"/>
        <v>0</v>
      </c>
      <c r="O171" s="52">
        <f>'Pay App 23'!O171+'Pay App 23'!P171</f>
        <v>0</v>
      </c>
      <c r="P171" s="45"/>
      <c r="Q171" s="66">
        <f>'Pay App 23'!Q171+N171+P171</f>
        <v>0</v>
      </c>
    </row>
    <row r="172" spans="1:17" ht="21" customHeight="1" x14ac:dyDescent="0.2">
      <c r="A172" s="151" t="s">
        <v>298</v>
      </c>
      <c r="B172" s="151"/>
      <c r="C172" s="151" t="s">
        <v>299</v>
      </c>
      <c r="D172" s="152"/>
      <c r="E172" s="52">
        <f>'Pay App 23'!E172</f>
        <v>0</v>
      </c>
      <c r="F172" s="45"/>
      <c r="G172" s="65">
        <f>'Pay App 23'!G172+F172</f>
        <v>0</v>
      </c>
      <c r="H172" s="188">
        <f>'Pay App 23'!K172</f>
        <v>0</v>
      </c>
      <c r="I172" s="189"/>
      <c r="J172" s="55"/>
      <c r="K172" s="33">
        <f t="shared" si="4"/>
        <v>0</v>
      </c>
      <c r="L172" s="68">
        <f t="shared" si="7"/>
        <v>0</v>
      </c>
      <c r="M172" s="66">
        <f t="shared" si="5"/>
        <v>0</v>
      </c>
      <c r="N172" s="32">
        <f t="shared" si="6"/>
        <v>0</v>
      </c>
      <c r="O172" s="52">
        <f>'Pay App 23'!O172+'Pay App 23'!P172</f>
        <v>0</v>
      </c>
      <c r="P172" s="45"/>
      <c r="Q172" s="66">
        <f>'Pay App 23'!Q172+N172+P172</f>
        <v>0</v>
      </c>
    </row>
    <row r="173" spans="1:17" ht="21" customHeight="1" x14ac:dyDescent="0.2">
      <c r="A173" s="151" t="s">
        <v>300</v>
      </c>
      <c r="B173" s="151"/>
      <c r="C173" s="151" t="s">
        <v>301</v>
      </c>
      <c r="D173" s="152"/>
      <c r="E173" s="52">
        <f>'Pay App 23'!E173</f>
        <v>0</v>
      </c>
      <c r="F173" s="45"/>
      <c r="G173" s="65">
        <f>'Pay App 23'!G173+F173</f>
        <v>0</v>
      </c>
      <c r="H173" s="188">
        <f>'Pay App 23'!K173</f>
        <v>0</v>
      </c>
      <c r="I173" s="189"/>
      <c r="J173" s="55"/>
      <c r="K173" s="33">
        <f t="shared" si="4"/>
        <v>0</v>
      </c>
      <c r="L173" s="68">
        <f t="shared" si="7"/>
        <v>0</v>
      </c>
      <c r="M173" s="66">
        <f t="shared" si="5"/>
        <v>0</v>
      </c>
      <c r="N173" s="32">
        <f t="shared" si="6"/>
        <v>0</v>
      </c>
      <c r="O173" s="52">
        <f>'Pay App 23'!O173+'Pay App 23'!P173</f>
        <v>0</v>
      </c>
      <c r="P173" s="45"/>
      <c r="Q173" s="66">
        <f>'Pay App 23'!Q173+N173+P173</f>
        <v>0</v>
      </c>
    </row>
    <row r="174" spans="1:17" ht="21" customHeight="1" x14ac:dyDescent="0.2">
      <c r="A174" s="151" t="s">
        <v>302</v>
      </c>
      <c r="B174" s="151"/>
      <c r="C174" s="151" t="s">
        <v>303</v>
      </c>
      <c r="D174" s="152"/>
      <c r="E174" s="52">
        <f>'Pay App 23'!E174</f>
        <v>0</v>
      </c>
      <c r="F174" s="45"/>
      <c r="G174" s="65">
        <f>'Pay App 23'!G174+F174</f>
        <v>0</v>
      </c>
      <c r="H174" s="188">
        <f>'Pay App 23'!K174</f>
        <v>0</v>
      </c>
      <c r="I174" s="189"/>
      <c r="J174" s="55"/>
      <c r="K174" s="33">
        <f t="shared" si="4"/>
        <v>0</v>
      </c>
      <c r="L174" s="68">
        <f t="shared" si="7"/>
        <v>0</v>
      </c>
      <c r="M174" s="66">
        <f t="shared" si="5"/>
        <v>0</v>
      </c>
      <c r="N174" s="32">
        <f t="shared" si="6"/>
        <v>0</v>
      </c>
      <c r="O174" s="52">
        <f>'Pay App 23'!O174+'Pay App 23'!P174</f>
        <v>0</v>
      </c>
      <c r="P174" s="45"/>
      <c r="Q174" s="66">
        <f>'Pay App 23'!Q174+N174+P174</f>
        <v>0</v>
      </c>
    </row>
    <row r="175" spans="1:17" ht="21" customHeight="1" x14ac:dyDescent="0.2">
      <c r="A175" s="151" t="s">
        <v>304</v>
      </c>
      <c r="B175" s="151"/>
      <c r="C175" s="151" t="s">
        <v>305</v>
      </c>
      <c r="D175" s="152"/>
      <c r="E175" s="52">
        <f>'Pay App 23'!E175</f>
        <v>0</v>
      </c>
      <c r="F175" s="45"/>
      <c r="G175" s="65">
        <f>'Pay App 23'!G175+F175</f>
        <v>0</v>
      </c>
      <c r="H175" s="188">
        <f>'Pay App 23'!K175</f>
        <v>0</v>
      </c>
      <c r="I175" s="189"/>
      <c r="J175" s="55"/>
      <c r="K175" s="33">
        <f t="shared" si="4"/>
        <v>0</v>
      </c>
      <c r="L175" s="68">
        <f t="shared" si="7"/>
        <v>0</v>
      </c>
      <c r="M175" s="66">
        <f t="shared" si="5"/>
        <v>0</v>
      </c>
      <c r="N175" s="32">
        <f t="shared" si="6"/>
        <v>0</v>
      </c>
      <c r="O175" s="52">
        <f>'Pay App 23'!O175+'Pay App 23'!P175</f>
        <v>0</v>
      </c>
      <c r="P175" s="45"/>
      <c r="Q175" s="66">
        <f>'Pay App 23'!Q175+N175+P175</f>
        <v>0</v>
      </c>
    </row>
    <row r="176" spans="1:17" ht="21" customHeight="1" x14ac:dyDescent="0.2">
      <c r="A176" s="151" t="s">
        <v>306</v>
      </c>
      <c r="B176" s="151"/>
      <c r="C176" s="151" t="s">
        <v>307</v>
      </c>
      <c r="D176" s="152"/>
      <c r="E176" s="52">
        <f>'Pay App 23'!E176</f>
        <v>0</v>
      </c>
      <c r="F176" s="45"/>
      <c r="G176" s="65">
        <f>'Pay App 23'!G176+F176</f>
        <v>0</v>
      </c>
      <c r="H176" s="188">
        <f>'Pay App 23'!K176</f>
        <v>0</v>
      </c>
      <c r="I176" s="189"/>
      <c r="J176" s="55"/>
      <c r="K176" s="33">
        <f t="shared" si="4"/>
        <v>0</v>
      </c>
      <c r="L176" s="68">
        <f t="shared" si="7"/>
        <v>0</v>
      </c>
      <c r="M176" s="66">
        <f t="shared" si="5"/>
        <v>0</v>
      </c>
      <c r="N176" s="32">
        <f t="shared" si="6"/>
        <v>0</v>
      </c>
      <c r="O176" s="52">
        <f>'Pay App 23'!O176+'Pay App 23'!P176</f>
        <v>0</v>
      </c>
      <c r="P176" s="45"/>
      <c r="Q176" s="66">
        <f>'Pay App 23'!Q176+N176+P176</f>
        <v>0</v>
      </c>
    </row>
    <row r="177" spans="1:17" ht="21" customHeight="1" x14ac:dyDescent="0.2">
      <c r="A177" s="151" t="s">
        <v>308</v>
      </c>
      <c r="B177" s="151"/>
      <c r="C177" s="151" t="s">
        <v>309</v>
      </c>
      <c r="D177" s="152"/>
      <c r="E177" s="52">
        <f>'Pay App 23'!E177</f>
        <v>0</v>
      </c>
      <c r="F177" s="45"/>
      <c r="G177" s="65">
        <f>'Pay App 23'!G177+F177</f>
        <v>0</v>
      </c>
      <c r="H177" s="188">
        <f>'Pay App 23'!K177</f>
        <v>0</v>
      </c>
      <c r="I177" s="189"/>
      <c r="J177" s="55"/>
      <c r="K177" s="33">
        <f t="shared" si="4"/>
        <v>0</v>
      </c>
      <c r="L177" s="68">
        <f t="shared" si="7"/>
        <v>0</v>
      </c>
      <c r="M177" s="66">
        <f t="shared" si="5"/>
        <v>0</v>
      </c>
      <c r="N177" s="32">
        <f t="shared" si="6"/>
        <v>0</v>
      </c>
      <c r="O177" s="52">
        <f>'Pay App 23'!O177+'Pay App 23'!P177</f>
        <v>0</v>
      </c>
      <c r="P177" s="45"/>
      <c r="Q177" s="66">
        <f>'Pay App 23'!Q177+N177+P177</f>
        <v>0</v>
      </c>
    </row>
    <row r="178" spans="1:17" ht="21" customHeight="1" x14ac:dyDescent="0.2">
      <c r="A178" s="141" t="s">
        <v>310</v>
      </c>
      <c r="B178" s="141"/>
      <c r="C178" s="141" t="s">
        <v>311</v>
      </c>
      <c r="D178" s="142"/>
      <c r="E178" s="52">
        <f>'Pay App 23'!E178</f>
        <v>0</v>
      </c>
      <c r="F178" s="45"/>
      <c r="G178" s="65">
        <f>'Pay App 23'!G178+F178</f>
        <v>0</v>
      </c>
      <c r="H178" s="188">
        <f>'Pay App 23'!K178</f>
        <v>0</v>
      </c>
      <c r="I178" s="189"/>
      <c r="J178" s="55"/>
      <c r="K178" s="33">
        <f t="shared" si="4"/>
        <v>0</v>
      </c>
      <c r="L178" s="68">
        <f t="shared" si="7"/>
        <v>0</v>
      </c>
      <c r="M178" s="66">
        <f t="shared" si="5"/>
        <v>0</v>
      </c>
      <c r="N178" s="32">
        <f t="shared" si="6"/>
        <v>0</v>
      </c>
      <c r="O178" s="52">
        <f>'Pay App 23'!O178+'Pay App 23'!P178</f>
        <v>0</v>
      </c>
      <c r="P178" s="45"/>
      <c r="Q178" s="66">
        <f>'Pay App 23'!Q178+N178+P178</f>
        <v>0</v>
      </c>
    </row>
    <row r="179" spans="1:17" ht="21" customHeight="1" x14ac:dyDescent="0.2">
      <c r="A179" s="151" t="s">
        <v>312</v>
      </c>
      <c r="B179" s="151"/>
      <c r="C179" s="151" t="s">
        <v>313</v>
      </c>
      <c r="D179" s="152"/>
      <c r="E179" s="52">
        <f>'Pay App 23'!E179</f>
        <v>0</v>
      </c>
      <c r="F179" s="45"/>
      <c r="G179" s="65">
        <f>'Pay App 23'!G179+F179</f>
        <v>0</v>
      </c>
      <c r="H179" s="188">
        <f>'Pay App 23'!K179</f>
        <v>0</v>
      </c>
      <c r="I179" s="189"/>
      <c r="J179" s="55"/>
      <c r="K179" s="33">
        <f t="shared" si="4"/>
        <v>0</v>
      </c>
      <c r="L179" s="68">
        <f t="shared" si="7"/>
        <v>0</v>
      </c>
      <c r="M179" s="66">
        <f t="shared" si="5"/>
        <v>0</v>
      </c>
      <c r="N179" s="32">
        <f t="shared" si="6"/>
        <v>0</v>
      </c>
      <c r="O179" s="52">
        <f>'Pay App 23'!O179+'Pay App 23'!P179</f>
        <v>0</v>
      </c>
      <c r="P179" s="45"/>
      <c r="Q179" s="66">
        <f>'Pay App 23'!Q179+N179+P179</f>
        <v>0</v>
      </c>
    </row>
    <row r="180" spans="1:17" ht="21" customHeight="1" x14ac:dyDescent="0.2">
      <c r="A180" s="151" t="s">
        <v>314</v>
      </c>
      <c r="B180" s="151"/>
      <c r="C180" s="149" t="s">
        <v>315</v>
      </c>
      <c r="D180" s="150"/>
      <c r="E180" s="52">
        <f>'Pay App 23'!E180</f>
        <v>0</v>
      </c>
      <c r="F180" s="45"/>
      <c r="G180" s="65">
        <f>'Pay App 23'!G180+F180</f>
        <v>0</v>
      </c>
      <c r="H180" s="188">
        <f>'Pay App 23'!K180</f>
        <v>0</v>
      </c>
      <c r="I180" s="189"/>
      <c r="J180" s="55"/>
      <c r="K180" s="33">
        <f t="shared" si="4"/>
        <v>0</v>
      </c>
      <c r="L180" s="68">
        <f t="shared" si="7"/>
        <v>0</v>
      </c>
      <c r="M180" s="66">
        <f t="shared" si="5"/>
        <v>0</v>
      </c>
      <c r="N180" s="32">
        <f t="shared" si="6"/>
        <v>0</v>
      </c>
      <c r="O180" s="52">
        <f>'Pay App 23'!O180+'Pay App 23'!P180</f>
        <v>0</v>
      </c>
      <c r="P180" s="45"/>
      <c r="Q180" s="66">
        <f>'Pay App 23'!Q180+N180+P180</f>
        <v>0</v>
      </c>
    </row>
    <row r="181" spans="1:17" ht="21" customHeight="1" x14ac:dyDescent="0.2">
      <c r="A181" s="151" t="s">
        <v>316</v>
      </c>
      <c r="B181" s="151"/>
      <c r="C181" s="151" t="s">
        <v>317</v>
      </c>
      <c r="D181" s="152"/>
      <c r="E181" s="52">
        <f>'Pay App 23'!E181</f>
        <v>0</v>
      </c>
      <c r="F181" s="45"/>
      <c r="G181" s="65">
        <f>'Pay App 23'!G181+F181</f>
        <v>0</v>
      </c>
      <c r="H181" s="188">
        <f>'Pay App 23'!K181</f>
        <v>0</v>
      </c>
      <c r="I181" s="189"/>
      <c r="J181" s="55"/>
      <c r="K181" s="33">
        <f t="shared" si="4"/>
        <v>0</v>
      </c>
      <c r="L181" s="68">
        <f t="shared" si="7"/>
        <v>0</v>
      </c>
      <c r="M181" s="66">
        <f t="shared" si="5"/>
        <v>0</v>
      </c>
      <c r="N181" s="32">
        <f t="shared" si="6"/>
        <v>0</v>
      </c>
      <c r="O181" s="52">
        <f>'Pay App 23'!O181+'Pay App 23'!P181</f>
        <v>0</v>
      </c>
      <c r="P181" s="45"/>
      <c r="Q181" s="66">
        <f>'Pay App 23'!Q181+N181+P181</f>
        <v>0</v>
      </c>
    </row>
    <row r="182" spans="1:17" ht="21" customHeight="1" x14ac:dyDescent="0.2">
      <c r="A182" s="151" t="s">
        <v>318</v>
      </c>
      <c r="B182" s="151"/>
      <c r="C182" s="151" t="s">
        <v>319</v>
      </c>
      <c r="D182" s="152"/>
      <c r="E182" s="52">
        <f>'Pay App 23'!E182</f>
        <v>0</v>
      </c>
      <c r="F182" s="45"/>
      <c r="G182" s="65">
        <f>'Pay App 23'!G182+F182</f>
        <v>0</v>
      </c>
      <c r="H182" s="188">
        <f>'Pay App 23'!K182</f>
        <v>0</v>
      </c>
      <c r="I182" s="189"/>
      <c r="J182" s="55"/>
      <c r="K182" s="33">
        <f t="shared" si="4"/>
        <v>0</v>
      </c>
      <c r="L182" s="68">
        <f t="shared" si="7"/>
        <v>0</v>
      </c>
      <c r="M182" s="66">
        <f t="shared" si="5"/>
        <v>0</v>
      </c>
      <c r="N182" s="32">
        <f t="shared" si="6"/>
        <v>0</v>
      </c>
      <c r="O182" s="52">
        <f>'Pay App 23'!O182+'Pay App 23'!P182</f>
        <v>0</v>
      </c>
      <c r="P182" s="45"/>
      <c r="Q182" s="66">
        <f>'Pay App 23'!Q182+N182+P182</f>
        <v>0</v>
      </c>
    </row>
    <row r="183" spans="1:17" ht="21" customHeight="1" x14ac:dyDescent="0.2">
      <c r="A183" s="151" t="s">
        <v>320</v>
      </c>
      <c r="B183" s="151"/>
      <c r="C183" s="151" t="s">
        <v>321</v>
      </c>
      <c r="D183" s="152"/>
      <c r="E183" s="52">
        <f>'Pay App 23'!E183</f>
        <v>0</v>
      </c>
      <c r="F183" s="45"/>
      <c r="G183" s="65">
        <f>'Pay App 23'!G183+F183</f>
        <v>0</v>
      </c>
      <c r="H183" s="188">
        <f>'Pay App 23'!K183</f>
        <v>0</v>
      </c>
      <c r="I183" s="189"/>
      <c r="J183" s="55"/>
      <c r="K183" s="33">
        <f t="shared" si="4"/>
        <v>0</v>
      </c>
      <c r="L183" s="68">
        <f t="shared" si="7"/>
        <v>0</v>
      </c>
      <c r="M183" s="66">
        <f t="shared" si="5"/>
        <v>0</v>
      </c>
      <c r="N183" s="32">
        <f t="shared" si="6"/>
        <v>0</v>
      </c>
      <c r="O183" s="52">
        <f>'Pay App 23'!O183+'Pay App 23'!P183</f>
        <v>0</v>
      </c>
      <c r="P183" s="45"/>
      <c r="Q183" s="66">
        <f>'Pay App 23'!Q183+N183+P183</f>
        <v>0</v>
      </c>
    </row>
    <row r="184" spans="1:17" ht="21" customHeight="1" x14ac:dyDescent="0.2">
      <c r="A184" s="151" t="s">
        <v>322</v>
      </c>
      <c r="B184" s="151"/>
      <c r="C184" s="151" t="s">
        <v>323</v>
      </c>
      <c r="D184" s="152"/>
      <c r="E184" s="52">
        <f>'Pay App 23'!E184</f>
        <v>0</v>
      </c>
      <c r="F184" s="45"/>
      <c r="G184" s="65">
        <f>'Pay App 23'!G184+F184</f>
        <v>0</v>
      </c>
      <c r="H184" s="188">
        <f>'Pay App 23'!K184</f>
        <v>0</v>
      </c>
      <c r="I184" s="189"/>
      <c r="J184" s="55"/>
      <c r="K184" s="33">
        <f t="shared" si="4"/>
        <v>0</v>
      </c>
      <c r="L184" s="68">
        <f t="shared" si="7"/>
        <v>0</v>
      </c>
      <c r="M184" s="66">
        <f t="shared" si="5"/>
        <v>0</v>
      </c>
      <c r="N184" s="32">
        <f t="shared" si="6"/>
        <v>0</v>
      </c>
      <c r="O184" s="52">
        <f>'Pay App 23'!O184+'Pay App 23'!P184</f>
        <v>0</v>
      </c>
      <c r="P184" s="45"/>
      <c r="Q184" s="66">
        <f>'Pay App 23'!Q184+N184+P184</f>
        <v>0</v>
      </c>
    </row>
    <row r="185" spans="1:17" ht="21" customHeight="1" x14ac:dyDescent="0.2">
      <c r="A185" s="141" t="s">
        <v>324</v>
      </c>
      <c r="B185" s="141"/>
      <c r="C185" s="141" t="s">
        <v>325</v>
      </c>
      <c r="D185" s="142"/>
      <c r="E185" s="52">
        <f>'Pay App 23'!E185</f>
        <v>0</v>
      </c>
      <c r="F185" s="45"/>
      <c r="G185" s="65">
        <f>'Pay App 23'!G185+F185</f>
        <v>0</v>
      </c>
      <c r="H185" s="188">
        <f>'Pay App 23'!K185</f>
        <v>0</v>
      </c>
      <c r="I185" s="189"/>
      <c r="J185" s="55"/>
      <c r="K185" s="33">
        <f t="shared" si="4"/>
        <v>0</v>
      </c>
      <c r="L185" s="68">
        <f t="shared" si="7"/>
        <v>0</v>
      </c>
      <c r="M185" s="66">
        <f t="shared" si="5"/>
        <v>0</v>
      </c>
      <c r="N185" s="32">
        <f t="shared" si="6"/>
        <v>0</v>
      </c>
      <c r="O185" s="52">
        <f>'Pay App 23'!O185+'Pay App 23'!P185</f>
        <v>0</v>
      </c>
      <c r="P185" s="45"/>
      <c r="Q185" s="66">
        <f>'Pay App 23'!Q185+N185+P185</f>
        <v>0</v>
      </c>
    </row>
    <row r="186" spans="1:17" ht="21" customHeight="1" x14ac:dyDescent="0.2">
      <c r="A186" s="141" t="s">
        <v>326</v>
      </c>
      <c r="B186" s="141"/>
      <c r="C186" s="141" t="s">
        <v>327</v>
      </c>
      <c r="D186" s="142"/>
      <c r="E186" s="52">
        <f>'Pay App 23'!E186</f>
        <v>0</v>
      </c>
      <c r="F186" s="45"/>
      <c r="G186" s="65">
        <f>'Pay App 23'!G186+F186</f>
        <v>0</v>
      </c>
      <c r="H186" s="188">
        <f>'Pay App 23'!K186</f>
        <v>0</v>
      </c>
      <c r="I186" s="189"/>
      <c r="J186" s="55"/>
      <c r="K186" s="33">
        <f t="shared" si="4"/>
        <v>0</v>
      </c>
      <c r="L186" s="68">
        <f t="shared" si="7"/>
        <v>0</v>
      </c>
      <c r="M186" s="66">
        <f t="shared" si="5"/>
        <v>0</v>
      </c>
      <c r="N186" s="32">
        <f t="shared" si="6"/>
        <v>0</v>
      </c>
      <c r="O186" s="52">
        <f>'Pay App 23'!O186+'Pay App 23'!P186</f>
        <v>0</v>
      </c>
      <c r="P186" s="45"/>
      <c r="Q186" s="66">
        <f>'Pay App 23'!Q186+N186+P186</f>
        <v>0</v>
      </c>
    </row>
    <row r="187" spans="1:17" ht="21" customHeight="1" x14ac:dyDescent="0.2">
      <c r="A187" s="151" t="s">
        <v>328</v>
      </c>
      <c r="B187" s="151"/>
      <c r="C187" s="151" t="s">
        <v>329</v>
      </c>
      <c r="D187" s="152"/>
      <c r="E187" s="52">
        <f>'Pay App 23'!E187</f>
        <v>0</v>
      </c>
      <c r="F187" s="45"/>
      <c r="G187" s="65">
        <f>'Pay App 23'!G187+F187</f>
        <v>0</v>
      </c>
      <c r="H187" s="188">
        <f>'Pay App 23'!K187</f>
        <v>0</v>
      </c>
      <c r="I187" s="189"/>
      <c r="J187" s="55"/>
      <c r="K187" s="33">
        <f t="shared" si="4"/>
        <v>0</v>
      </c>
      <c r="L187" s="68">
        <f t="shared" si="7"/>
        <v>0</v>
      </c>
      <c r="M187" s="66">
        <f t="shared" si="5"/>
        <v>0</v>
      </c>
      <c r="N187" s="32">
        <f t="shared" si="6"/>
        <v>0</v>
      </c>
      <c r="O187" s="52">
        <f>'Pay App 23'!O187+'Pay App 23'!P187</f>
        <v>0</v>
      </c>
      <c r="P187" s="45"/>
      <c r="Q187" s="66">
        <f>'Pay App 23'!Q187+N187+P187</f>
        <v>0</v>
      </c>
    </row>
    <row r="188" spans="1:17" ht="21" customHeight="1" x14ac:dyDescent="0.2">
      <c r="A188" s="151" t="s">
        <v>330</v>
      </c>
      <c r="B188" s="151"/>
      <c r="C188" s="151" t="s">
        <v>331</v>
      </c>
      <c r="D188" s="152"/>
      <c r="E188" s="52">
        <f>'Pay App 23'!E188</f>
        <v>0</v>
      </c>
      <c r="F188" s="45"/>
      <c r="G188" s="65">
        <f>'Pay App 23'!G188+F188</f>
        <v>0</v>
      </c>
      <c r="H188" s="188">
        <f>'Pay App 23'!K188</f>
        <v>0</v>
      </c>
      <c r="I188" s="189"/>
      <c r="J188" s="55"/>
      <c r="K188" s="33">
        <f t="shared" si="4"/>
        <v>0</v>
      </c>
      <c r="L188" s="68">
        <f t="shared" si="7"/>
        <v>0</v>
      </c>
      <c r="M188" s="66">
        <f t="shared" si="5"/>
        <v>0</v>
      </c>
      <c r="N188" s="32">
        <f t="shared" si="6"/>
        <v>0</v>
      </c>
      <c r="O188" s="52">
        <f>'Pay App 23'!O188+'Pay App 23'!P188</f>
        <v>0</v>
      </c>
      <c r="P188" s="45"/>
      <c r="Q188" s="66">
        <f>'Pay App 23'!Q188+N188+P188</f>
        <v>0</v>
      </c>
    </row>
    <row r="189" spans="1:17" ht="21" customHeight="1" x14ac:dyDescent="0.2">
      <c r="A189" s="151" t="s">
        <v>332</v>
      </c>
      <c r="B189" s="151"/>
      <c r="C189" s="151" t="s">
        <v>333</v>
      </c>
      <c r="D189" s="152"/>
      <c r="E189" s="52">
        <f>'Pay App 23'!E189</f>
        <v>0</v>
      </c>
      <c r="F189" s="45"/>
      <c r="G189" s="65">
        <f>'Pay App 23'!G189+F189</f>
        <v>0</v>
      </c>
      <c r="H189" s="188">
        <f>'Pay App 23'!K189</f>
        <v>0</v>
      </c>
      <c r="I189" s="189"/>
      <c r="J189" s="55"/>
      <c r="K189" s="33">
        <f t="shared" si="4"/>
        <v>0</v>
      </c>
      <c r="L189" s="68">
        <f t="shared" si="7"/>
        <v>0</v>
      </c>
      <c r="M189" s="66">
        <f t="shared" si="5"/>
        <v>0</v>
      </c>
      <c r="N189" s="32">
        <f t="shared" si="6"/>
        <v>0</v>
      </c>
      <c r="O189" s="52">
        <f>'Pay App 23'!O189+'Pay App 23'!P189</f>
        <v>0</v>
      </c>
      <c r="P189" s="45"/>
      <c r="Q189" s="66">
        <f>'Pay App 23'!Q189+N189+P189</f>
        <v>0</v>
      </c>
    </row>
    <row r="190" spans="1:17" ht="21" customHeight="1" x14ac:dyDescent="0.2">
      <c r="A190" s="141" t="s">
        <v>334</v>
      </c>
      <c r="B190" s="141"/>
      <c r="C190" s="141" t="s">
        <v>335</v>
      </c>
      <c r="D190" s="142"/>
      <c r="E190" s="52">
        <f>'Pay App 23'!E190</f>
        <v>0</v>
      </c>
      <c r="F190" s="45"/>
      <c r="G190" s="65">
        <f>'Pay App 23'!G190+F190</f>
        <v>0</v>
      </c>
      <c r="H190" s="188">
        <f>'Pay App 23'!K190</f>
        <v>0</v>
      </c>
      <c r="I190" s="189"/>
      <c r="J190" s="55"/>
      <c r="K190" s="33">
        <f t="shared" si="4"/>
        <v>0</v>
      </c>
      <c r="L190" s="68">
        <f t="shared" si="7"/>
        <v>0</v>
      </c>
      <c r="M190" s="66">
        <f t="shared" si="5"/>
        <v>0</v>
      </c>
      <c r="N190" s="32">
        <f t="shared" si="6"/>
        <v>0</v>
      </c>
      <c r="O190" s="52">
        <f>'Pay App 23'!O190+'Pay App 23'!P190</f>
        <v>0</v>
      </c>
      <c r="P190" s="45"/>
      <c r="Q190" s="66">
        <f>'Pay App 23'!Q190+N190+P190</f>
        <v>0</v>
      </c>
    </row>
    <row r="191" spans="1:17" ht="21" customHeight="1" x14ac:dyDescent="0.2">
      <c r="A191" s="149" t="s">
        <v>336</v>
      </c>
      <c r="B191" s="149"/>
      <c r="C191" s="149" t="s">
        <v>337</v>
      </c>
      <c r="D191" s="150"/>
      <c r="E191" s="52">
        <f>'Pay App 23'!E191</f>
        <v>0</v>
      </c>
      <c r="F191" s="45"/>
      <c r="G191" s="65">
        <f>'Pay App 23'!G191+F191</f>
        <v>0</v>
      </c>
      <c r="H191" s="188">
        <f>'Pay App 23'!K191</f>
        <v>0</v>
      </c>
      <c r="I191" s="189"/>
      <c r="J191" s="55"/>
      <c r="K191" s="33">
        <f t="shared" si="4"/>
        <v>0</v>
      </c>
      <c r="L191" s="68">
        <f t="shared" si="7"/>
        <v>0</v>
      </c>
      <c r="M191" s="66">
        <f t="shared" si="5"/>
        <v>0</v>
      </c>
      <c r="N191" s="32">
        <f t="shared" si="6"/>
        <v>0</v>
      </c>
      <c r="O191" s="52">
        <f>'Pay App 23'!O191+'Pay App 23'!P191</f>
        <v>0</v>
      </c>
      <c r="P191" s="45"/>
      <c r="Q191" s="66">
        <f>'Pay App 23'!Q191+N191+P191</f>
        <v>0</v>
      </c>
    </row>
    <row r="192" spans="1:17" ht="21" customHeight="1" x14ac:dyDescent="0.2">
      <c r="A192" s="149" t="s">
        <v>338</v>
      </c>
      <c r="B192" s="149"/>
      <c r="C192" s="151" t="s">
        <v>339</v>
      </c>
      <c r="D192" s="152"/>
      <c r="E192" s="52">
        <f>'Pay App 23'!E192</f>
        <v>0</v>
      </c>
      <c r="F192" s="45"/>
      <c r="G192" s="65">
        <f>'Pay App 23'!G192+F192</f>
        <v>0</v>
      </c>
      <c r="H192" s="188">
        <f>'Pay App 23'!K192</f>
        <v>0</v>
      </c>
      <c r="I192" s="189"/>
      <c r="J192" s="55"/>
      <c r="K192" s="33">
        <f t="shared" si="4"/>
        <v>0</v>
      </c>
      <c r="L192" s="68">
        <f t="shared" si="7"/>
        <v>0</v>
      </c>
      <c r="M192" s="66">
        <f t="shared" si="5"/>
        <v>0</v>
      </c>
      <c r="N192" s="32">
        <f t="shared" si="6"/>
        <v>0</v>
      </c>
      <c r="O192" s="52">
        <f>'Pay App 23'!O192+'Pay App 23'!P192</f>
        <v>0</v>
      </c>
      <c r="P192" s="45"/>
      <c r="Q192" s="66">
        <f>'Pay App 23'!Q192+N192+P192</f>
        <v>0</v>
      </c>
    </row>
    <row r="193" spans="1:17" ht="21" customHeight="1" x14ac:dyDescent="0.2">
      <c r="A193" s="141" t="s">
        <v>340</v>
      </c>
      <c r="B193" s="141"/>
      <c r="C193" s="141" t="s">
        <v>341</v>
      </c>
      <c r="D193" s="142"/>
      <c r="E193" s="52">
        <f>'Pay App 23'!E193</f>
        <v>0</v>
      </c>
      <c r="F193" s="45"/>
      <c r="G193" s="65">
        <f>'Pay App 23'!G193+F193</f>
        <v>0</v>
      </c>
      <c r="H193" s="188">
        <f>'Pay App 23'!K193</f>
        <v>0</v>
      </c>
      <c r="I193" s="189"/>
      <c r="J193" s="55"/>
      <c r="K193" s="33">
        <f t="shared" si="4"/>
        <v>0</v>
      </c>
      <c r="L193" s="68">
        <f t="shared" si="7"/>
        <v>0</v>
      </c>
      <c r="M193" s="66">
        <f t="shared" si="5"/>
        <v>0</v>
      </c>
      <c r="N193" s="32">
        <f t="shared" si="6"/>
        <v>0</v>
      </c>
      <c r="O193" s="52">
        <f>'Pay App 23'!O193+'Pay App 23'!P193</f>
        <v>0</v>
      </c>
      <c r="P193" s="45"/>
      <c r="Q193" s="66">
        <f>'Pay App 23'!Q193+N193+P193</f>
        <v>0</v>
      </c>
    </row>
    <row r="194" spans="1:17" ht="21" customHeight="1" x14ac:dyDescent="0.2">
      <c r="A194" s="149" t="s">
        <v>342</v>
      </c>
      <c r="B194" s="149"/>
      <c r="C194" s="149" t="s">
        <v>343</v>
      </c>
      <c r="D194" s="150"/>
      <c r="E194" s="52">
        <f>'Pay App 23'!E194</f>
        <v>0</v>
      </c>
      <c r="F194" s="45"/>
      <c r="G194" s="65">
        <f>'Pay App 23'!G194+F194</f>
        <v>0</v>
      </c>
      <c r="H194" s="188">
        <f>'Pay App 23'!K194</f>
        <v>0</v>
      </c>
      <c r="I194" s="189"/>
      <c r="J194" s="55"/>
      <c r="K194" s="33">
        <f t="shared" si="4"/>
        <v>0</v>
      </c>
      <c r="L194" s="68">
        <f t="shared" si="7"/>
        <v>0</v>
      </c>
      <c r="M194" s="66">
        <f t="shared" si="5"/>
        <v>0</v>
      </c>
      <c r="N194" s="32">
        <f t="shared" si="6"/>
        <v>0</v>
      </c>
      <c r="O194" s="52">
        <f>'Pay App 23'!O194+'Pay App 23'!P194</f>
        <v>0</v>
      </c>
      <c r="P194" s="45"/>
      <c r="Q194" s="66">
        <f>'Pay App 23'!Q194+N194+P194</f>
        <v>0</v>
      </c>
    </row>
    <row r="195" spans="1:17" ht="21" customHeight="1" x14ac:dyDescent="0.2">
      <c r="A195" s="149" t="s">
        <v>344</v>
      </c>
      <c r="B195" s="149"/>
      <c r="C195" s="151" t="s">
        <v>345</v>
      </c>
      <c r="D195" s="152"/>
      <c r="E195" s="52">
        <f>'Pay App 23'!E195</f>
        <v>0</v>
      </c>
      <c r="F195" s="45"/>
      <c r="G195" s="65">
        <f>'Pay App 23'!G195+F195</f>
        <v>0</v>
      </c>
      <c r="H195" s="188">
        <f>'Pay App 23'!K195</f>
        <v>0</v>
      </c>
      <c r="I195" s="189"/>
      <c r="J195" s="55"/>
      <c r="K195" s="33">
        <f t="shared" si="4"/>
        <v>0</v>
      </c>
      <c r="L195" s="68">
        <f t="shared" si="7"/>
        <v>0</v>
      </c>
      <c r="M195" s="66">
        <f t="shared" si="5"/>
        <v>0</v>
      </c>
      <c r="N195" s="32">
        <f t="shared" si="6"/>
        <v>0</v>
      </c>
      <c r="O195" s="52">
        <f>'Pay App 23'!O195+'Pay App 23'!P195</f>
        <v>0</v>
      </c>
      <c r="P195" s="45"/>
      <c r="Q195" s="66">
        <f>'Pay App 23'!Q195+N195+P195</f>
        <v>0</v>
      </c>
    </row>
    <row r="196" spans="1:17" ht="21" customHeight="1" x14ac:dyDescent="0.2">
      <c r="A196" s="149" t="s">
        <v>346</v>
      </c>
      <c r="B196" s="149"/>
      <c r="C196" s="149" t="s">
        <v>347</v>
      </c>
      <c r="D196" s="150"/>
      <c r="E196" s="52">
        <f>'Pay App 23'!E196</f>
        <v>0</v>
      </c>
      <c r="F196" s="45"/>
      <c r="G196" s="65">
        <f>'Pay App 23'!G196+F196</f>
        <v>0</v>
      </c>
      <c r="H196" s="188">
        <f>'Pay App 23'!K196</f>
        <v>0</v>
      </c>
      <c r="I196" s="189"/>
      <c r="J196" s="55"/>
      <c r="K196" s="33">
        <f t="shared" si="4"/>
        <v>0</v>
      </c>
      <c r="L196" s="68">
        <f t="shared" si="7"/>
        <v>0</v>
      </c>
      <c r="M196" s="66">
        <f t="shared" si="5"/>
        <v>0</v>
      </c>
      <c r="N196" s="32">
        <f t="shared" si="6"/>
        <v>0</v>
      </c>
      <c r="O196" s="52">
        <f>'Pay App 23'!O196+'Pay App 23'!P196</f>
        <v>0</v>
      </c>
      <c r="P196" s="45"/>
      <c r="Q196" s="66">
        <f>'Pay App 23'!Q196+N196+P196</f>
        <v>0</v>
      </c>
    </row>
    <row r="197" spans="1:17" ht="21" customHeight="1" x14ac:dyDescent="0.2">
      <c r="A197" s="149" t="s">
        <v>348</v>
      </c>
      <c r="B197" s="149"/>
      <c r="C197" s="149" t="s">
        <v>349</v>
      </c>
      <c r="D197" s="150"/>
      <c r="E197" s="52">
        <f>'Pay App 23'!E197</f>
        <v>0</v>
      </c>
      <c r="F197" s="45"/>
      <c r="G197" s="65">
        <f>'Pay App 23'!G197+F197</f>
        <v>0</v>
      </c>
      <c r="H197" s="188">
        <f>'Pay App 23'!K197</f>
        <v>0</v>
      </c>
      <c r="I197" s="189"/>
      <c r="J197" s="55"/>
      <c r="K197" s="33">
        <f t="shared" si="4"/>
        <v>0</v>
      </c>
      <c r="L197" s="68">
        <f t="shared" si="7"/>
        <v>0</v>
      </c>
      <c r="M197" s="66">
        <f t="shared" si="5"/>
        <v>0</v>
      </c>
      <c r="N197" s="32">
        <f t="shared" si="6"/>
        <v>0</v>
      </c>
      <c r="O197" s="52">
        <f>'Pay App 23'!O197+'Pay App 23'!P197</f>
        <v>0</v>
      </c>
      <c r="P197" s="45"/>
      <c r="Q197" s="66">
        <f>'Pay App 23'!Q197+N197+P197</f>
        <v>0</v>
      </c>
    </row>
    <row r="198" spans="1:17" ht="21" customHeight="1" x14ac:dyDescent="0.2">
      <c r="A198" s="149" t="s">
        <v>350</v>
      </c>
      <c r="B198" s="149"/>
      <c r="C198" s="151" t="s">
        <v>305</v>
      </c>
      <c r="D198" s="152"/>
      <c r="E198" s="52">
        <f>'Pay App 23'!E198</f>
        <v>0</v>
      </c>
      <c r="F198" s="45"/>
      <c r="G198" s="65">
        <f>'Pay App 23'!G198+F198</f>
        <v>0</v>
      </c>
      <c r="H198" s="188">
        <f>'Pay App 23'!K198</f>
        <v>0</v>
      </c>
      <c r="I198" s="189"/>
      <c r="J198" s="55"/>
      <c r="K198" s="33">
        <f t="shared" si="4"/>
        <v>0</v>
      </c>
      <c r="L198" s="68">
        <f t="shared" si="7"/>
        <v>0</v>
      </c>
      <c r="M198" s="66">
        <f t="shared" si="5"/>
        <v>0</v>
      </c>
      <c r="N198" s="32">
        <f t="shared" si="6"/>
        <v>0</v>
      </c>
      <c r="O198" s="52">
        <f>'Pay App 23'!O198+'Pay App 23'!P198</f>
        <v>0</v>
      </c>
      <c r="P198" s="45"/>
      <c r="Q198" s="66">
        <f>'Pay App 23'!Q198+N198+P198</f>
        <v>0</v>
      </c>
    </row>
    <row r="199" spans="1:17" ht="21" customHeight="1" x14ac:dyDescent="0.2">
      <c r="A199" s="141" t="s">
        <v>351</v>
      </c>
      <c r="B199" s="141"/>
      <c r="C199" s="141" t="s">
        <v>352</v>
      </c>
      <c r="D199" s="142"/>
      <c r="E199" s="52">
        <f>'Pay App 23'!E199</f>
        <v>0</v>
      </c>
      <c r="F199" s="45"/>
      <c r="G199" s="65">
        <f>'Pay App 23'!G199+F199</f>
        <v>0</v>
      </c>
      <c r="H199" s="188">
        <f>'Pay App 23'!K199</f>
        <v>0</v>
      </c>
      <c r="I199" s="189"/>
      <c r="J199" s="55"/>
      <c r="K199" s="33">
        <f t="shared" si="4"/>
        <v>0</v>
      </c>
      <c r="L199" s="68">
        <f t="shared" si="7"/>
        <v>0</v>
      </c>
      <c r="M199" s="66">
        <f t="shared" si="5"/>
        <v>0</v>
      </c>
      <c r="N199" s="32">
        <f t="shared" si="6"/>
        <v>0</v>
      </c>
      <c r="O199" s="52">
        <f>'Pay App 23'!O199+'Pay App 23'!P199</f>
        <v>0</v>
      </c>
      <c r="P199" s="45"/>
      <c r="Q199" s="66">
        <f>'Pay App 23'!Q199+N199+P199</f>
        <v>0</v>
      </c>
    </row>
    <row r="200" spans="1:17" ht="21" customHeight="1" x14ac:dyDescent="0.2">
      <c r="A200" s="149" t="s">
        <v>353</v>
      </c>
      <c r="B200" s="149"/>
      <c r="C200" s="149" t="s">
        <v>354</v>
      </c>
      <c r="D200" s="150"/>
      <c r="E200" s="52">
        <f>'Pay App 23'!E200</f>
        <v>0</v>
      </c>
      <c r="F200" s="45"/>
      <c r="G200" s="65">
        <f>'Pay App 23'!G200+F200</f>
        <v>0</v>
      </c>
      <c r="H200" s="188">
        <f>'Pay App 23'!K200</f>
        <v>0</v>
      </c>
      <c r="I200" s="189"/>
      <c r="J200" s="55"/>
      <c r="K200" s="33">
        <f t="shared" si="4"/>
        <v>0</v>
      </c>
      <c r="L200" s="68">
        <f t="shared" si="7"/>
        <v>0</v>
      </c>
      <c r="M200" s="66">
        <f t="shared" si="5"/>
        <v>0</v>
      </c>
      <c r="N200" s="32">
        <f t="shared" si="6"/>
        <v>0</v>
      </c>
      <c r="O200" s="52">
        <f>'Pay App 23'!O200+'Pay App 23'!P200</f>
        <v>0</v>
      </c>
      <c r="P200" s="45"/>
      <c r="Q200" s="66">
        <f>'Pay App 23'!Q200+N200+P200</f>
        <v>0</v>
      </c>
    </row>
    <row r="201" spans="1:17" ht="21" customHeight="1" x14ac:dyDescent="0.2">
      <c r="A201" s="149" t="s">
        <v>355</v>
      </c>
      <c r="B201" s="149"/>
      <c r="C201" s="149" t="s">
        <v>356</v>
      </c>
      <c r="D201" s="150"/>
      <c r="E201" s="52">
        <f>'Pay App 23'!E201</f>
        <v>0</v>
      </c>
      <c r="F201" s="45"/>
      <c r="G201" s="65">
        <f>'Pay App 23'!G201+F201</f>
        <v>0</v>
      </c>
      <c r="H201" s="188">
        <f>'Pay App 23'!K201</f>
        <v>0</v>
      </c>
      <c r="I201" s="189"/>
      <c r="J201" s="55"/>
      <c r="K201" s="33">
        <f t="shared" si="4"/>
        <v>0</v>
      </c>
      <c r="L201" s="68">
        <f t="shared" si="7"/>
        <v>0</v>
      </c>
      <c r="M201" s="66">
        <f t="shared" si="5"/>
        <v>0</v>
      </c>
      <c r="N201" s="32">
        <f t="shared" si="6"/>
        <v>0</v>
      </c>
      <c r="O201" s="52">
        <f>'Pay App 23'!O201+'Pay App 23'!P201</f>
        <v>0</v>
      </c>
      <c r="P201" s="45"/>
      <c r="Q201" s="66">
        <f>'Pay App 23'!Q201+N201+P201</f>
        <v>0</v>
      </c>
    </row>
    <row r="202" spans="1:17" ht="21" customHeight="1" x14ac:dyDescent="0.2">
      <c r="A202" s="149" t="s">
        <v>357</v>
      </c>
      <c r="B202" s="149"/>
      <c r="C202" s="151" t="s">
        <v>358</v>
      </c>
      <c r="D202" s="152"/>
      <c r="E202" s="52">
        <f>'Pay App 23'!E202</f>
        <v>0</v>
      </c>
      <c r="F202" s="45"/>
      <c r="G202" s="65">
        <f>'Pay App 23'!G202+F202</f>
        <v>0</v>
      </c>
      <c r="H202" s="188">
        <f>'Pay App 23'!K202</f>
        <v>0</v>
      </c>
      <c r="I202" s="189"/>
      <c r="J202" s="55"/>
      <c r="K202" s="33">
        <f t="shared" si="4"/>
        <v>0</v>
      </c>
      <c r="L202" s="68">
        <f t="shared" si="7"/>
        <v>0</v>
      </c>
      <c r="M202" s="66">
        <f t="shared" si="5"/>
        <v>0</v>
      </c>
      <c r="N202" s="32">
        <f t="shared" si="6"/>
        <v>0</v>
      </c>
      <c r="O202" s="52">
        <f>'Pay App 23'!O202+'Pay App 23'!P202</f>
        <v>0</v>
      </c>
      <c r="P202" s="45"/>
      <c r="Q202" s="66">
        <f>'Pay App 23'!Q202+N202+P202</f>
        <v>0</v>
      </c>
    </row>
    <row r="203" spans="1:17" ht="21" customHeight="1" x14ac:dyDescent="0.2">
      <c r="A203" s="149" t="s">
        <v>359</v>
      </c>
      <c r="B203" s="149"/>
      <c r="C203" s="151" t="s">
        <v>360</v>
      </c>
      <c r="D203" s="152"/>
      <c r="E203" s="52">
        <f>'Pay App 23'!E203</f>
        <v>0</v>
      </c>
      <c r="F203" s="45"/>
      <c r="G203" s="65">
        <f>'Pay App 23'!G203+F203</f>
        <v>0</v>
      </c>
      <c r="H203" s="188">
        <f>'Pay App 23'!K203</f>
        <v>0</v>
      </c>
      <c r="I203" s="189"/>
      <c r="J203" s="55"/>
      <c r="K203" s="33">
        <f t="shared" si="4"/>
        <v>0</v>
      </c>
      <c r="L203" s="68">
        <f t="shared" si="7"/>
        <v>0</v>
      </c>
      <c r="M203" s="66">
        <f t="shared" si="5"/>
        <v>0</v>
      </c>
      <c r="N203" s="32">
        <f t="shared" si="6"/>
        <v>0</v>
      </c>
      <c r="O203" s="52">
        <f>'Pay App 23'!O203+'Pay App 23'!P203</f>
        <v>0</v>
      </c>
      <c r="P203" s="45"/>
      <c r="Q203" s="66">
        <f>'Pay App 23'!Q203+N203+P203</f>
        <v>0</v>
      </c>
    </row>
    <row r="204" spans="1:17" ht="21" customHeight="1" x14ac:dyDescent="0.2">
      <c r="A204" s="149" t="s">
        <v>361</v>
      </c>
      <c r="B204" s="149"/>
      <c r="C204" s="149" t="s">
        <v>362</v>
      </c>
      <c r="D204" s="150"/>
      <c r="E204" s="52">
        <f>'Pay App 23'!E204</f>
        <v>0</v>
      </c>
      <c r="F204" s="45"/>
      <c r="G204" s="65">
        <f>'Pay App 23'!G204+F204</f>
        <v>0</v>
      </c>
      <c r="H204" s="188">
        <f>'Pay App 23'!K204</f>
        <v>0</v>
      </c>
      <c r="I204" s="189"/>
      <c r="J204" s="55"/>
      <c r="K204" s="33">
        <f t="shared" si="4"/>
        <v>0</v>
      </c>
      <c r="L204" s="68">
        <f t="shared" si="7"/>
        <v>0</v>
      </c>
      <c r="M204" s="66">
        <f t="shared" si="5"/>
        <v>0</v>
      </c>
      <c r="N204" s="32">
        <f t="shared" si="6"/>
        <v>0</v>
      </c>
      <c r="O204" s="52">
        <f>'Pay App 23'!O204+'Pay App 23'!P204</f>
        <v>0</v>
      </c>
      <c r="P204" s="45"/>
      <c r="Q204" s="66">
        <f>'Pay App 23'!Q204+N204+P204</f>
        <v>0</v>
      </c>
    </row>
    <row r="205" spans="1:17" ht="21" customHeight="1" x14ac:dyDescent="0.2">
      <c r="A205" s="149" t="s">
        <v>363</v>
      </c>
      <c r="B205" s="149"/>
      <c r="C205" s="151" t="s">
        <v>364</v>
      </c>
      <c r="D205" s="152"/>
      <c r="E205" s="52">
        <f>'Pay App 23'!E205</f>
        <v>0</v>
      </c>
      <c r="F205" s="45"/>
      <c r="G205" s="65">
        <f>'Pay App 23'!G205+F205</f>
        <v>0</v>
      </c>
      <c r="H205" s="188">
        <f>'Pay App 23'!K205</f>
        <v>0</v>
      </c>
      <c r="I205" s="189"/>
      <c r="J205" s="55"/>
      <c r="K205" s="33">
        <f t="shared" si="4"/>
        <v>0</v>
      </c>
      <c r="L205" s="68">
        <f t="shared" si="7"/>
        <v>0</v>
      </c>
      <c r="M205" s="66">
        <f t="shared" si="5"/>
        <v>0</v>
      </c>
      <c r="N205" s="32">
        <f t="shared" si="6"/>
        <v>0</v>
      </c>
      <c r="O205" s="52">
        <f>'Pay App 23'!O205+'Pay App 23'!P205</f>
        <v>0</v>
      </c>
      <c r="P205" s="45"/>
      <c r="Q205" s="66">
        <f>'Pay App 23'!Q205+N205+P205</f>
        <v>0</v>
      </c>
    </row>
    <row r="206" spans="1:17" ht="21" customHeight="1" x14ac:dyDescent="0.2">
      <c r="A206" s="141" t="s">
        <v>365</v>
      </c>
      <c r="B206" s="141"/>
      <c r="C206" s="141" t="s">
        <v>366</v>
      </c>
      <c r="D206" s="142"/>
      <c r="E206" s="52">
        <f>'Pay App 23'!E206</f>
        <v>0</v>
      </c>
      <c r="F206" s="45"/>
      <c r="G206" s="65">
        <f>'Pay App 23'!G206+F206</f>
        <v>0</v>
      </c>
      <c r="H206" s="188">
        <f>'Pay App 23'!K206</f>
        <v>0</v>
      </c>
      <c r="I206" s="189"/>
      <c r="J206" s="55"/>
      <c r="K206" s="33">
        <f t="shared" si="4"/>
        <v>0</v>
      </c>
      <c r="L206" s="68">
        <f t="shared" si="7"/>
        <v>0</v>
      </c>
      <c r="M206" s="66">
        <f t="shared" si="5"/>
        <v>0</v>
      </c>
      <c r="N206" s="32">
        <f t="shared" si="6"/>
        <v>0</v>
      </c>
      <c r="O206" s="52">
        <f>'Pay App 23'!O206+'Pay App 23'!P206</f>
        <v>0</v>
      </c>
      <c r="P206" s="45"/>
      <c r="Q206" s="66">
        <f>'Pay App 23'!Q206+N206+P206</f>
        <v>0</v>
      </c>
    </row>
    <row r="207" spans="1:17" ht="21" customHeight="1" x14ac:dyDescent="0.2">
      <c r="A207" s="149" t="s">
        <v>367</v>
      </c>
      <c r="B207" s="149"/>
      <c r="C207" s="149" t="s">
        <v>368</v>
      </c>
      <c r="D207" s="150"/>
      <c r="E207" s="52">
        <f>'Pay App 23'!E207</f>
        <v>0</v>
      </c>
      <c r="F207" s="45"/>
      <c r="G207" s="65">
        <f>'Pay App 23'!G207+F207</f>
        <v>0</v>
      </c>
      <c r="H207" s="188">
        <f>'Pay App 23'!K207</f>
        <v>0</v>
      </c>
      <c r="I207" s="189"/>
      <c r="J207" s="55"/>
      <c r="K207" s="33">
        <f t="shared" si="4"/>
        <v>0</v>
      </c>
      <c r="L207" s="68">
        <f t="shared" si="7"/>
        <v>0</v>
      </c>
      <c r="M207" s="66">
        <f t="shared" si="5"/>
        <v>0</v>
      </c>
      <c r="N207" s="32">
        <f t="shared" si="6"/>
        <v>0</v>
      </c>
      <c r="O207" s="52">
        <f>'Pay App 23'!O207+'Pay App 23'!P207</f>
        <v>0</v>
      </c>
      <c r="P207" s="45"/>
      <c r="Q207" s="66">
        <f>'Pay App 23'!Q207+N207+P207</f>
        <v>0</v>
      </c>
    </row>
    <row r="208" spans="1:17" ht="21" customHeight="1" x14ac:dyDescent="0.2">
      <c r="A208" s="141" t="s">
        <v>369</v>
      </c>
      <c r="B208" s="141"/>
      <c r="C208" s="141" t="s">
        <v>370</v>
      </c>
      <c r="D208" s="142"/>
      <c r="E208" s="52">
        <f>'Pay App 23'!E208</f>
        <v>0</v>
      </c>
      <c r="F208" s="45"/>
      <c r="G208" s="65">
        <f>'Pay App 23'!G208+F208</f>
        <v>0</v>
      </c>
      <c r="H208" s="188">
        <f>'Pay App 23'!K208</f>
        <v>0</v>
      </c>
      <c r="I208" s="189"/>
      <c r="J208" s="55"/>
      <c r="K208" s="33">
        <f t="shared" si="4"/>
        <v>0</v>
      </c>
      <c r="L208" s="68">
        <f t="shared" si="7"/>
        <v>0</v>
      </c>
      <c r="M208" s="66">
        <f t="shared" si="5"/>
        <v>0</v>
      </c>
      <c r="N208" s="32">
        <f t="shared" si="6"/>
        <v>0</v>
      </c>
      <c r="O208" s="52">
        <f>'Pay App 23'!O208+'Pay App 23'!P208</f>
        <v>0</v>
      </c>
      <c r="P208" s="45"/>
      <c r="Q208" s="66">
        <f>'Pay App 23'!Q208+N208+P208</f>
        <v>0</v>
      </c>
    </row>
    <row r="209" spans="1:17" ht="21" customHeight="1" x14ac:dyDescent="0.2">
      <c r="A209" s="149" t="s">
        <v>371</v>
      </c>
      <c r="B209" s="149"/>
      <c r="C209" s="149" t="s">
        <v>372</v>
      </c>
      <c r="D209" s="150"/>
      <c r="E209" s="52">
        <f>'Pay App 23'!E209</f>
        <v>0</v>
      </c>
      <c r="F209" s="45"/>
      <c r="G209" s="65">
        <f>'Pay App 23'!G209+F209</f>
        <v>0</v>
      </c>
      <c r="H209" s="188">
        <f>'Pay App 23'!K209</f>
        <v>0</v>
      </c>
      <c r="I209" s="189"/>
      <c r="J209" s="55"/>
      <c r="K209" s="33">
        <f t="shared" si="4"/>
        <v>0</v>
      </c>
      <c r="L209" s="68">
        <f t="shared" si="7"/>
        <v>0</v>
      </c>
      <c r="M209" s="66">
        <f t="shared" si="5"/>
        <v>0</v>
      </c>
      <c r="N209" s="32">
        <f t="shared" si="6"/>
        <v>0</v>
      </c>
      <c r="O209" s="52">
        <f>'Pay App 23'!O209+'Pay App 23'!P209</f>
        <v>0</v>
      </c>
      <c r="P209" s="45"/>
      <c r="Q209" s="66">
        <f>'Pay App 23'!Q209+N209+P209</f>
        <v>0</v>
      </c>
    </row>
    <row r="210" spans="1:17" ht="21" customHeight="1" x14ac:dyDescent="0.2">
      <c r="A210" s="149" t="s">
        <v>373</v>
      </c>
      <c r="B210" s="149"/>
      <c r="C210" s="151" t="s">
        <v>374</v>
      </c>
      <c r="D210" s="152"/>
      <c r="E210" s="52">
        <f>'Pay App 23'!E210</f>
        <v>0</v>
      </c>
      <c r="F210" s="45"/>
      <c r="G210" s="65">
        <f>'Pay App 23'!G210+F210</f>
        <v>0</v>
      </c>
      <c r="H210" s="188">
        <f>'Pay App 23'!K210</f>
        <v>0</v>
      </c>
      <c r="I210" s="189"/>
      <c r="J210" s="55"/>
      <c r="K210" s="33">
        <f t="shared" si="4"/>
        <v>0</v>
      </c>
      <c r="L210" s="68">
        <f t="shared" si="7"/>
        <v>0</v>
      </c>
      <c r="M210" s="66">
        <f t="shared" si="5"/>
        <v>0</v>
      </c>
      <c r="N210" s="32">
        <f t="shared" si="6"/>
        <v>0</v>
      </c>
      <c r="O210" s="52">
        <f>'Pay App 23'!O210+'Pay App 23'!P210</f>
        <v>0</v>
      </c>
      <c r="P210" s="45"/>
      <c r="Q210" s="66">
        <f>'Pay App 23'!Q210+N210+P210</f>
        <v>0</v>
      </c>
    </row>
    <row r="211" spans="1:17" ht="21" customHeight="1" x14ac:dyDescent="0.2">
      <c r="A211" s="149" t="s">
        <v>375</v>
      </c>
      <c r="B211" s="149"/>
      <c r="C211" s="149" t="s">
        <v>376</v>
      </c>
      <c r="D211" s="150"/>
      <c r="E211" s="52">
        <f>'Pay App 23'!E211</f>
        <v>0</v>
      </c>
      <c r="F211" s="45"/>
      <c r="G211" s="65">
        <f>'Pay App 23'!G211+F211</f>
        <v>0</v>
      </c>
      <c r="H211" s="188">
        <f>'Pay App 23'!K211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23'!O211+'Pay App 23'!P211</f>
        <v>0</v>
      </c>
      <c r="P211" s="45"/>
      <c r="Q211" s="66">
        <f>'Pay App 23'!Q211+N211+P211</f>
        <v>0</v>
      </c>
    </row>
    <row r="212" spans="1:17" ht="21" customHeight="1" x14ac:dyDescent="0.2">
      <c r="A212" s="149" t="s">
        <v>377</v>
      </c>
      <c r="B212" s="149"/>
      <c r="C212" s="151" t="s">
        <v>378</v>
      </c>
      <c r="D212" s="152"/>
      <c r="E212" s="52">
        <f>'Pay App 23'!E212</f>
        <v>0</v>
      </c>
      <c r="F212" s="45"/>
      <c r="G212" s="65">
        <f>'Pay App 23'!G212+F212</f>
        <v>0</v>
      </c>
      <c r="H212" s="188">
        <f>'Pay App 23'!K212</f>
        <v>0</v>
      </c>
      <c r="I212" s="189"/>
      <c r="J212" s="55"/>
      <c r="K212" s="33">
        <f t="shared" si="8"/>
        <v>0</v>
      </c>
      <c r="L212" s="68">
        <f t="shared" ref="L212:L241" si="11">IF(ISERROR(K212/G212),0,K212/G212)</f>
        <v>0</v>
      </c>
      <c r="M212" s="66">
        <f t="shared" si="9"/>
        <v>0</v>
      </c>
      <c r="N212" s="32">
        <f t="shared" si="10"/>
        <v>0</v>
      </c>
      <c r="O212" s="52">
        <f>'Pay App 23'!O212+'Pay App 23'!P212</f>
        <v>0</v>
      </c>
      <c r="P212" s="45"/>
      <c r="Q212" s="66">
        <f>'Pay App 23'!Q212+N212+P212</f>
        <v>0</v>
      </c>
    </row>
    <row r="213" spans="1:17" ht="21" customHeight="1" x14ac:dyDescent="0.2">
      <c r="A213" s="141" t="s">
        <v>379</v>
      </c>
      <c r="B213" s="141"/>
      <c r="C213" s="141" t="s">
        <v>380</v>
      </c>
      <c r="D213" s="142"/>
      <c r="E213" s="52">
        <f>'Pay App 23'!E213</f>
        <v>0</v>
      </c>
      <c r="F213" s="45"/>
      <c r="G213" s="65">
        <f>'Pay App 23'!G213+F213</f>
        <v>0</v>
      </c>
      <c r="H213" s="188">
        <f>'Pay App 23'!K213</f>
        <v>0</v>
      </c>
      <c r="I213" s="189"/>
      <c r="J213" s="55"/>
      <c r="K213" s="33">
        <f t="shared" si="8"/>
        <v>0</v>
      </c>
      <c r="L213" s="68">
        <f t="shared" si="11"/>
        <v>0</v>
      </c>
      <c r="M213" s="66">
        <f t="shared" si="9"/>
        <v>0</v>
      </c>
      <c r="N213" s="32">
        <f t="shared" si="10"/>
        <v>0</v>
      </c>
      <c r="O213" s="52">
        <f>'Pay App 23'!O213+'Pay App 23'!P213</f>
        <v>0</v>
      </c>
      <c r="P213" s="45"/>
      <c r="Q213" s="66">
        <f>'Pay App 23'!Q213+N213+P213</f>
        <v>0</v>
      </c>
    </row>
    <row r="214" spans="1:17" ht="21" customHeight="1" x14ac:dyDescent="0.2">
      <c r="A214" s="149" t="s">
        <v>381</v>
      </c>
      <c r="B214" s="149"/>
      <c r="C214" s="151" t="s">
        <v>382</v>
      </c>
      <c r="D214" s="152"/>
      <c r="E214" s="52">
        <f>'Pay App 23'!E214</f>
        <v>0</v>
      </c>
      <c r="F214" s="45"/>
      <c r="G214" s="65">
        <f>'Pay App 23'!G214+F214</f>
        <v>0</v>
      </c>
      <c r="H214" s="188">
        <f>'Pay App 23'!K214</f>
        <v>0</v>
      </c>
      <c r="I214" s="189"/>
      <c r="J214" s="55"/>
      <c r="K214" s="33">
        <f t="shared" si="8"/>
        <v>0</v>
      </c>
      <c r="L214" s="68">
        <f t="shared" si="11"/>
        <v>0</v>
      </c>
      <c r="M214" s="66">
        <f t="shared" si="9"/>
        <v>0</v>
      </c>
      <c r="N214" s="32">
        <f t="shared" si="10"/>
        <v>0</v>
      </c>
      <c r="O214" s="52">
        <f>'Pay App 23'!O214+'Pay App 23'!P214</f>
        <v>0</v>
      </c>
      <c r="P214" s="45"/>
      <c r="Q214" s="66">
        <f>'Pay App 23'!Q214+N214+P214</f>
        <v>0</v>
      </c>
    </row>
    <row r="215" spans="1:17" ht="21" customHeight="1" x14ac:dyDescent="0.2">
      <c r="A215" s="149" t="s">
        <v>383</v>
      </c>
      <c r="B215" s="149"/>
      <c r="C215" s="149" t="s">
        <v>384</v>
      </c>
      <c r="D215" s="150"/>
      <c r="E215" s="52">
        <f>'Pay App 23'!E215</f>
        <v>0</v>
      </c>
      <c r="F215" s="45"/>
      <c r="G215" s="65">
        <f>'Pay App 23'!G215+F215</f>
        <v>0</v>
      </c>
      <c r="H215" s="188">
        <f>'Pay App 23'!K215</f>
        <v>0</v>
      </c>
      <c r="I215" s="189"/>
      <c r="J215" s="55"/>
      <c r="K215" s="33">
        <f t="shared" si="8"/>
        <v>0</v>
      </c>
      <c r="L215" s="68">
        <f t="shared" si="11"/>
        <v>0</v>
      </c>
      <c r="M215" s="66">
        <f t="shared" si="9"/>
        <v>0</v>
      </c>
      <c r="N215" s="32">
        <f t="shared" si="10"/>
        <v>0</v>
      </c>
      <c r="O215" s="52">
        <f>'Pay App 23'!O215+'Pay App 23'!P215</f>
        <v>0</v>
      </c>
      <c r="P215" s="45"/>
      <c r="Q215" s="66">
        <f>'Pay App 23'!Q215+N215+P215</f>
        <v>0</v>
      </c>
    </row>
    <row r="216" spans="1:17" ht="21" customHeight="1" x14ac:dyDescent="0.2">
      <c r="A216" s="149" t="s">
        <v>385</v>
      </c>
      <c r="B216" s="149"/>
      <c r="C216" s="149" t="s">
        <v>386</v>
      </c>
      <c r="D216" s="150"/>
      <c r="E216" s="52">
        <f>'Pay App 23'!E216</f>
        <v>0</v>
      </c>
      <c r="F216" s="45"/>
      <c r="G216" s="65">
        <f>'Pay App 23'!G216+F216</f>
        <v>0</v>
      </c>
      <c r="H216" s="188">
        <f>'Pay App 23'!K216</f>
        <v>0</v>
      </c>
      <c r="I216" s="189"/>
      <c r="J216" s="55"/>
      <c r="K216" s="33">
        <f t="shared" si="8"/>
        <v>0</v>
      </c>
      <c r="L216" s="68">
        <f t="shared" si="11"/>
        <v>0</v>
      </c>
      <c r="M216" s="66">
        <f t="shared" si="9"/>
        <v>0</v>
      </c>
      <c r="N216" s="32">
        <f t="shared" si="10"/>
        <v>0</v>
      </c>
      <c r="O216" s="52">
        <f>'Pay App 23'!O216+'Pay App 23'!P216</f>
        <v>0</v>
      </c>
      <c r="P216" s="45"/>
      <c r="Q216" s="66">
        <f>'Pay App 23'!Q216+N216+P216</f>
        <v>0</v>
      </c>
    </row>
    <row r="217" spans="1:17" ht="21" customHeight="1" x14ac:dyDescent="0.2">
      <c r="A217" s="149" t="s">
        <v>387</v>
      </c>
      <c r="B217" s="149"/>
      <c r="C217" s="149" t="s">
        <v>388</v>
      </c>
      <c r="D217" s="150"/>
      <c r="E217" s="52">
        <f>'Pay App 23'!E217</f>
        <v>0</v>
      </c>
      <c r="F217" s="45"/>
      <c r="G217" s="65">
        <f>'Pay App 23'!G217+F217</f>
        <v>0</v>
      </c>
      <c r="H217" s="188">
        <f>'Pay App 23'!K217</f>
        <v>0</v>
      </c>
      <c r="I217" s="189"/>
      <c r="J217" s="55"/>
      <c r="K217" s="33">
        <f t="shared" si="8"/>
        <v>0</v>
      </c>
      <c r="L217" s="68">
        <f t="shared" si="11"/>
        <v>0</v>
      </c>
      <c r="M217" s="66">
        <f>G217-K217</f>
        <v>0</v>
      </c>
      <c r="N217" s="32">
        <f t="shared" si="10"/>
        <v>0</v>
      </c>
      <c r="O217" s="52">
        <f>'Pay App 23'!O217+'Pay App 23'!P217</f>
        <v>0</v>
      </c>
      <c r="P217" s="45"/>
      <c r="Q217" s="66">
        <f>'Pay App 23'!Q217+N217+P217</f>
        <v>0</v>
      </c>
    </row>
    <row r="218" spans="1:17" ht="21" customHeight="1" x14ac:dyDescent="0.2">
      <c r="A218" s="149" t="s">
        <v>389</v>
      </c>
      <c r="B218" s="149"/>
      <c r="C218" s="151" t="s">
        <v>390</v>
      </c>
      <c r="D218" s="152"/>
      <c r="E218" s="52">
        <f>'Pay App 23'!E218</f>
        <v>0</v>
      </c>
      <c r="F218" s="45"/>
      <c r="G218" s="65">
        <f>'Pay App 23'!G218+F218</f>
        <v>0</v>
      </c>
      <c r="H218" s="188">
        <f>'Pay App 23'!K218</f>
        <v>0</v>
      </c>
      <c r="I218" s="189"/>
      <c r="J218" s="55"/>
      <c r="K218" s="33">
        <f t="shared" si="8"/>
        <v>0</v>
      </c>
      <c r="L218" s="68">
        <f t="shared" si="11"/>
        <v>0</v>
      </c>
      <c r="M218" s="66">
        <f t="shared" si="9"/>
        <v>0</v>
      </c>
      <c r="N218" s="32">
        <f t="shared" si="10"/>
        <v>0</v>
      </c>
      <c r="O218" s="52">
        <f>'Pay App 23'!O218+'Pay App 23'!P218</f>
        <v>0</v>
      </c>
      <c r="P218" s="45"/>
      <c r="Q218" s="66">
        <f>'Pay App 23'!Q218+N218+P218</f>
        <v>0</v>
      </c>
    </row>
    <row r="219" spans="1:17" ht="21" customHeight="1" x14ac:dyDescent="0.2">
      <c r="A219" s="141" t="s">
        <v>391</v>
      </c>
      <c r="B219" s="141"/>
      <c r="C219" s="141" t="s">
        <v>392</v>
      </c>
      <c r="D219" s="142"/>
      <c r="E219" s="52">
        <f>'Pay App 23'!E219</f>
        <v>0</v>
      </c>
      <c r="F219" s="45"/>
      <c r="G219" s="65">
        <f>'Pay App 23'!G219+F219</f>
        <v>0</v>
      </c>
      <c r="H219" s="188">
        <f>'Pay App 23'!K219</f>
        <v>0</v>
      </c>
      <c r="I219" s="189"/>
      <c r="J219" s="55"/>
      <c r="K219" s="33">
        <f t="shared" si="8"/>
        <v>0</v>
      </c>
      <c r="L219" s="68">
        <f t="shared" si="11"/>
        <v>0</v>
      </c>
      <c r="M219" s="66">
        <f t="shared" si="9"/>
        <v>0</v>
      </c>
      <c r="N219" s="32">
        <f t="shared" si="10"/>
        <v>0</v>
      </c>
      <c r="O219" s="52">
        <f>'Pay App 23'!O219+'Pay App 23'!P219</f>
        <v>0</v>
      </c>
      <c r="P219" s="45"/>
      <c r="Q219" s="66">
        <f>'Pay App 23'!Q219+N219+P219</f>
        <v>0</v>
      </c>
    </row>
    <row r="220" spans="1:17" ht="21" customHeight="1" x14ac:dyDescent="0.2">
      <c r="A220" s="149" t="s">
        <v>393</v>
      </c>
      <c r="B220" s="149"/>
      <c r="C220" s="149" t="s">
        <v>394</v>
      </c>
      <c r="D220" s="150"/>
      <c r="E220" s="52">
        <f>'Pay App 23'!E220</f>
        <v>0</v>
      </c>
      <c r="F220" s="45"/>
      <c r="G220" s="65">
        <f>'Pay App 23'!G220+F220</f>
        <v>0</v>
      </c>
      <c r="H220" s="188">
        <f>'Pay App 23'!K220</f>
        <v>0</v>
      </c>
      <c r="I220" s="189"/>
      <c r="J220" s="55"/>
      <c r="K220" s="33">
        <f t="shared" si="8"/>
        <v>0</v>
      </c>
      <c r="L220" s="68">
        <f t="shared" si="11"/>
        <v>0</v>
      </c>
      <c r="M220" s="66">
        <f t="shared" si="9"/>
        <v>0</v>
      </c>
      <c r="N220" s="32">
        <f t="shared" si="10"/>
        <v>0</v>
      </c>
      <c r="O220" s="52">
        <f>'Pay App 23'!O220+'Pay App 23'!P220</f>
        <v>0</v>
      </c>
      <c r="P220" s="45"/>
      <c r="Q220" s="66">
        <f>'Pay App 23'!Q220+N220+P220</f>
        <v>0</v>
      </c>
    </row>
    <row r="221" spans="1:17" ht="21" customHeight="1" x14ac:dyDescent="0.2">
      <c r="A221" s="141" t="s">
        <v>395</v>
      </c>
      <c r="B221" s="141"/>
      <c r="C221" s="141" t="s">
        <v>396</v>
      </c>
      <c r="D221" s="142"/>
      <c r="E221" s="52">
        <f>'Pay App 23'!E221</f>
        <v>0</v>
      </c>
      <c r="F221" s="45"/>
      <c r="G221" s="65">
        <f>'Pay App 23'!G221+F221</f>
        <v>0</v>
      </c>
      <c r="H221" s="188">
        <f>'Pay App 23'!K221</f>
        <v>0</v>
      </c>
      <c r="I221" s="189"/>
      <c r="J221" s="55"/>
      <c r="K221" s="33">
        <f t="shared" si="8"/>
        <v>0</v>
      </c>
      <c r="L221" s="68">
        <f t="shared" si="11"/>
        <v>0</v>
      </c>
      <c r="M221" s="66">
        <f t="shared" si="9"/>
        <v>0</v>
      </c>
      <c r="N221" s="32">
        <f t="shared" si="10"/>
        <v>0</v>
      </c>
      <c r="O221" s="52">
        <f>'Pay App 23'!O221+'Pay App 23'!P221</f>
        <v>0</v>
      </c>
      <c r="P221" s="45"/>
      <c r="Q221" s="66">
        <f>'Pay App 23'!Q221+N221+P221</f>
        <v>0</v>
      </c>
    </row>
    <row r="222" spans="1:17" ht="21" customHeight="1" x14ac:dyDescent="0.2">
      <c r="A222" s="149" t="s">
        <v>397</v>
      </c>
      <c r="B222" s="149"/>
      <c r="C222" s="149" t="s">
        <v>398</v>
      </c>
      <c r="D222" s="150"/>
      <c r="E222" s="52">
        <f>'Pay App 23'!E222</f>
        <v>0</v>
      </c>
      <c r="F222" s="45"/>
      <c r="G222" s="65">
        <f>'Pay App 23'!G222+F222</f>
        <v>0</v>
      </c>
      <c r="H222" s="188">
        <f>'Pay App 23'!K222</f>
        <v>0</v>
      </c>
      <c r="I222" s="189"/>
      <c r="J222" s="55"/>
      <c r="K222" s="33">
        <f t="shared" si="8"/>
        <v>0</v>
      </c>
      <c r="L222" s="68">
        <f t="shared" si="11"/>
        <v>0</v>
      </c>
      <c r="M222" s="66">
        <f t="shared" si="9"/>
        <v>0</v>
      </c>
      <c r="N222" s="32">
        <f t="shared" si="10"/>
        <v>0</v>
      </c>
      <c r="O222" s="52">
        <f>'Pay App 23'!O222+'Pay App 23'!P222</f>
        <v>0</v>
      </c>
      <c r="P222" s="45"/>
      <c r="Q222" s="66">
        <f>'Pay App 23'!Q222+N222+P222</f>
        <v>0</v>
      </c>
    </row>
    <row r="223" spans="1:17" ht="21" customHeight="1" x14ac:dyDescent="0.2">
      <c r="A223" s="149" t="s">
        <v>399</v>
      </c>
      <c r="B223" s="149"/>
      <c r="C223" s="149" t="s">
        <v>400</v>
      </c>
      <c r="D223" s="150"/>
      <c r="E223" s="52">
        <f>'Pay App 23'!E223</f>
        <v>0</v>
      </c>
      <c r="F223" s="45"/>
      <c r="G223" s="65">
        <f>'Pay App 23'!G223+F223</f>
        <v>0</v>
      </c>
      <c r="H223" s="188">
        <f>'Pay App 23'!K223</f>
        <v>0</v>
      </c>
      <c r="I223" s="189"/>
      <c r="J223" s="55"/>
      <c r="K223" s="33">
        <f t="shared" si="8"/>
        <v>0</v>
      </c>
      <c r="L223" s="68">
        <f t="shared" si="11"/>
        <v>0</v>
      </c>
      <c r="M223" s="66">
        <f t="shared" si="9"/>
        <v>0</v>
      </c>
      <c r="N223" s="32">
        <f t="shared" si="10"/>
        <v>0</v>
      </c>
      <c r="O223" s="52">
        <f>'Pay App 23'!O223+'Pay App 23'!P223</f>
        <v>0</v>
      </c>
      <c r="P223" s="45"/>
      <c r="Q223" s="66">
        <f>'Pay App 23'!Q223+N223+P223</f>
        <v>0</v>
      </c>
    </row>
    <row r="224" spans="1:17" ht="21" customHeight="1" x14ac:dyDescent="0.2">
      <c r="A224" s="149" t="s">
        <v>401</v>
      </c>
      <c r="B224" s="149"/>
      <c r="C224" s="149" t="s">
        <v>402</v>
      </c>
      <c r="D224" s="150"/>
      <c r="E224" s="52">
        <f>'Pay App 23'!E224</f>
        <v>0</v>
      </c>
      <c r="F224" s="45"/>
      <c r="G224" s="65">
        <f>'Pay App 23'!G224+F224</f>
        <v>0</v>
      </c>
      <c r="H224" s="188">
        <f>'Pay App 23'!K224</f>
        <v>0</v>
      </c>
      <c r="I224" s="189"/>
      <c r="J224" s="55"/>
      <c r="K224" s="33">
        <f t="shared" si="8"/>
        <v>0</v>
      </c>
      <c r="L224" s="68">
        <f t="shared" si="11"/>
        <v>0</v>
      </c>
      <c r="M224" s="66">
        <f t="shared" si="9"/>
        <v>0</v>
      </c>
      <c r="N224" s="32">
        <f t="shared" si="10"/>
        <v>0</v>
      </c>
      <c r="O224" s="52">
        <f>'Pay App 23'!O224+'Pay App 23'!P224</f>
        <v>0</v>
      </c>
      <c r="P224" s="45"/>
      <c r="Q224" s="66">
        <f>'Pay App 23'!Q224+N224+P224</f>
        <v>0</v>
      </c>
    </row>
    <row r="225" spans="1:17" ht="21" customHeight="1" x14ac:dyDescent="0.2">
      <c r="A225" s="149" t="s">
        <v>403</v>
      </c>
      <c r="B225" s="149"/>
      <c r="C225" s="149" t="s">
        <v>404</v>
      </c>
      <c r="D225" s="150"/>
      <c r="E225" s="52">
        <f>'Pay App 23'!E225</f>
        <v>0</v>
      </c>
      <c r="F225" s="45"/>
      <c r="G225" s="65">
        <f>'Pay App 23'!G225+F225</f>
        <v>0</v>
      </c>
      <c r="H225" s="188">
        <f>'Pay App 23'!K225</f>
        <v>0</v>
      </c>
      <c r="I225" s="189"/>
      <c r="J225" s="55"/>
      <c r="K225" s="33">
        <f t="shared" si="8"/>
        <v>0</v>
      </c>
      <c r="L225" s="68">
        <f t="shared" si="11"/>
        <v>0</v>
      </c>
      <c r="M225" s="66">
        <f t="shared" si="9"/>
        <v>0</v>
      </c>
      <c r="N225" s="32">
        <f t="shared" si="10"/>
        <v>0</v>
      </c>
      <c r="O225" s="52">
        <f>'Pay App 23'!O225+'Pay App 23'!P225</f>
        <v>0</v>
      </c>
      <c r="P225" s="45"/>
      <c r="Q225" s="66">
        <f>'Pay App 23'!Q225+N225+P225</f>
        <v>0</v>
      </c>
    </row>
    <row r="226" spans="1:17" ht="21" customHeight="1" x14ac:dyDescent="0.2">
      <c r="A226" s="141" t="s">
        <v>405</v>
      </c>
      <c r="B226" s="141"/>
      <c r="C226" s="141" t="s">
        <v>406</v>
      </c>
      <c r="D226" s="142"/>
      <c r="E226" s="52">
        <f>'Pay App 23'!E226</f>
        <v>0</v>
      </c>
      <c r="F226" s="45"/>
      <c r="G226" s="65">
        <f>'Pay App 23'!G226+F226</f>
        <v>0</v>
      </c>
      <c r="H226" s="188">
        <f>'Pay App 23'!K226</f>
        <v>0</v>
      </c>
      <c r="I226" s="189"/>
      <c r="J226" s="55"/>
      <c r="K226" s="33">
        <f t="shared" si="8"/>
        <v>0</v>
      </c>
      <c r="L226" s="68">
        <f t="shared" si="11"/>
        <v>0</v>
      </c>
      <c r="M226" s="66">
        <f t="shared" si="9"/>
        <v>0</v>
      </c>
      <c r="N226" s="32">
        <f t="shared" si="10"/>
        <v>0</v>
      </c>
      <c r="O226" s="52">
        <f>'Pay App 23'!O226+'Pay App 23'!P226</f>
        <v>0</v>
      </c>
      <c r="P226" s="45"/>
      <c r="Q226" s="66">
        <f>'Pay App 23'!Q226+N226+P226</f>
        <v>0</v>
      </c>
    </row>
    <row r="227" spans="1:17" ht="21" customHeight="1" x14ac:dyDescent="0.2">
      <c r="A227" s="149" t="s">
        <v>407</v>
      </c>
      <c r="B227" s="149"/>
      <c r="C227" s="149" t="s">
        <v>408</v>
      </c>
      <c r="D227" s="150"/>
      <c r="E227" s="52">
        <f>'Pay App 23'!E227</f>
        <v>0</v>
      </c>
      <c r="F227" s="45"/>
      <c r="G227" s="65">
        <f>'Pay App 23'!G227+F227</f>
        <v>0</v>
      </c>
      <c r="H227" s="188">
        <f>'Pay App 23'!K227</f>
        <v>0</v>
      </c>
      <c r="I227" s="189"/>
      <c r="J227" s="55"/>
      <c r="K227" s="33">
        <f t="shared" si="8"/>
        <v>0</v>
      </c>
      <c r="L227" s="68">
        <f t="shared" si="11"/>
        <v>0</v>
      </c>
      <c r="M227" s="66">
        <f t="shared" si="9"/>
        <v>0</v>
      </c>
      <c r="N227" s="32">
        <f t="shared" si="10"/>
        <v>0</v>
      </c>
      <c r="O227" s="52">
        <f>'Pay App 23'!O227+'Pay App 23'!P227</f>
        <v>0</v>
      </c>
      <c r="P227" s="45"/>
      <c r="Q227" s="66">
        <f>'Pay App 23'!Q227+N227+P227</f>
        <v>0</v>
      </c>
    </row>
    <row r="228" spans="1:17" ht="21" customHeight="1" x14ac:dyDescent="0.2">
      <c r="A228" s="149" t="s">
        <v>409</v>
      </c>
      <c r="B228" s="149"/>
      <c r="C228" s="149" t="s">
        <v>410</v>
      </c>
      <c r="D228" s="150"/>
      <c r="E228" s="52">
        <f>'Pay App 23'!E228</f>
        <v>0</v>
      </c>
      <c r="F228" s="45"/>
      <c r="G228" s="65">
        <f>'Pay App 23'!G228+F228</f>
        <v>0</v>
      </c>
      <c r="H228" s="188">
        <f>'Pay App 23'!K228</f>
        <v>0</v>
      </c>
      <c r="I228" s="189"/>
      <c r="J228" s="55"/>
      <c r="K228" s="33">
        <f t="shared" si="8"/>
        <v>0</v>
      </c>
      <c r="L228" s="68">
        <f t="shared" si="11"/>
        <v>0</v>
      </c>
      <c r="M228" s="66">
        <f t="shared" si="9"/>
        <v>0</v>
      </c>
      <c r="N228" s="32">
        <f t="shared" si="10"/>
        <v>0</v>
      </c>
      <c r="O228" s="52">
        <f>'Pay App 23'!O228+'Pay App 23'!P228</f>
        <v>0</v>
      </c>
      <c r="P228" s="45"/>
      <c r="Q228" s="66">
        <f>'Pay App 23'!Q228+N228+P228</f>
        <v>0</v>
      </c>
    </row>
    <row r="229" spans="1:17" ht="21" customHeight="1" x14ac:dyDescent="0.2">
      <c r="A229" s="149" t="s">
        <v>411</v>
      </c>
      <c r="B229" s="149"/>
      <c r="C229" s="149" t="s">
        <v>412</v>
      </c>
      <c r="D229" s="150"/>
      <c r="E229" s="52">
        <f>'Pay App 23'!E229</f>
        <v>0</v>
      </c>
      <c r="F229" s="45"/>
      <c r="G229" s="65">
        <f>'Pay App 23'!G229+F229</f>
        <v>0</v>
      </c>
      <c r="H229" s="188">
        <f>'Pay App 23'!K229</f>
        <v>0</v>
      </c>
      <c r="I229" s="189"/>
      <c r="J229" s="55"/>
      <c r="K229" s="33">
        <f t="shared" si="8"/>
        <v>0</v>
      </c>
      <c r="L229" s="68">
        <f t="shared" si="11"/>
        <v>0</v>
      </c>
      <c r="M229" s="66">
        <f t="shared" si="9"/>
        <v>0</v>
      </c>
      <c r="N229" s="32">
        <f t="shared" si="10"/>
        <v>0</v>
      </c>
      <c r="O229" s="52">
        <f>'Pay App 23'!O229+'Pay App 23'!P229</f>
        <v>0</v>
      </c>
      <c r="P229" s="45"/>
      <c r="Q229" s="66">
        <f>'Pay App 23'!Q229+N229+P229</f>
        <v>0</v>
      </c>
    </row>
    <row r="230" spans="1:17" ht="21" customHeight="1" x14ac:dyDescent="0.2">
      <c r="A230" s="149" t="s">
        <v>413</v>
      </c>
      <c r="B230" s="149"/>
      <c r="C230" s="149" t="s">
        <v>414</v>
      </c>
      <c r="D230" s="150"/>
      <c r="E230" s="52">
        <f>'Pay App 23'!E230</f>
        <v>0</v>
      </c>
      <c r="F230" s="45"/>
      <c r="G230" s="65">
        <f>'Pay App 23'!G230+F230</f>
        <v>0</v>
      </c>
      <c r="H230" s="188">
        <f>'Pay App 23'!K230</f>
        <v>0</v>
      </c>
      <c r="I230" s="189"/>
      <c r="J230" s="55"/>
      <c r="K230" s="33">
        <f t="shared" si="8"/>
        <v>0</v>
      </c>
      <c r="L230" s="68">
        <f t="shared" si="11"/>
        <v>0</v>
      </c>
      <c r="M230" s="66">
        <f t="shared" si="9"/>
        <v>0</v>
      </c>
      <c r="N230" s="32">
        <f t="shared" si="10"/>
        <v>0</v>
      </c>
      <c r="O230" s="52">
        <f>'Pay App 23'!O230+'Pay App 23'!P230</f>
        <v>0</v>
      </c>
      <c r="P230" s="45"/>
      <c r="Q230" s="66">
        <f>'Pay App 23'!Q230+N230+P230</f>
        <v>0</v>
      </c>
    </row>
    <row r="231" spans="1:17" ht="21" customHeight="1" x14ac:dyDescent="0.2">
      <c r="A231" s="149" t="s">
        <v>415</v>
      </c>
      <c r="B231" s="149"/>
      <c r="C231" s="149" t="s">
        <v>416</v>
      </c>
      <c r="D231" s="150"/>
      <c r="E231" s="52">
        <f>'Pay App 23'!E231</f>
        <v>0</v>
      </c>
      <c r="F231" s="45"/>
      <c r="G231" s="65">
        <f>'Pay App 23'!G231+F231</f>
        <v>0</v>
      </c>
      <c r="H231" s="188">
        <f>'Pay App 23'!K231</f>
        <v>0</v>
      </c>
      <c r="I231" s="189"/>
      <c r="J231" s="55"/>
      <c r="K231" s="33">
        <f t="shared" si="8"/>
        <v>0</v>
      </c>
      <c r="L231" s="68">
        <f t="shared" si="11"/>
        <v>0</v>
      </c>
      <c r="M231" s="66">
        <f t="shared" si="9"/>
        <v>0</v>
      </c>
      <c r="N231" s="32">
        <f t="shared" si="10"/>
        <v>0</v>
      </c>
      <c r="O231" s="52">
        <f>'Pay App 23'!O231+'Pay App 23'!P231</f>
        <v>0</v>
      </c>
      <c r="P231" s="45"/>
      <c r="Q231" s="66">
        <f>'Pay App 23'!Q231+N231+P231</f>
        <v>0</v>
      </c>
    </row>
    <row r="232" spans="1:17" ht="21" customHeight="1" x14ac:dyDescent="0.2">
      <c r="A232" s="141" t="s">
        <v>417</v>
      </c>
      <c r="B232" s="141"/>
      <c r="C232" s="141" t="s">
        <v>418</v>
      </c>
      <c r="D232" s="142"/>
      <c r="E232" s="52">
        <f>'Pay App 23'!E232</f>
        <v>0</v>
      </c>
      <c r="F232" s="45"/>
      <c r="G232" s="65">
        <f>'Pay App 23'!G232+F232</f>
        <v>0</v>
      </c>
      <c r="H232" s="188">
        <f>'Pay App 23'!K232</f>
        <v>0</v>
      </c>
      <c r="I232" s="189"/>
      <c r="J232" s="55"/>
      <c r="K232" s="33">
        <f t="shared" si="8"/>
        <v>0</v>
      </c>
      <c r="L232" s="68">
        <f t="shared" si="11"/>
        <v>0</v>
      </c>
      <c r="M232" s="66">
        <f t="shared" si="9"/>
        <v>0</v>
      </c>
      <c r="N232" s="32">
        <f t="shared" si="10"/>
        <v>0</v>
      </c>
      <c r="O232" s="52">
        <f>'Pay App 23'!O232+'Pay App 23'!P232</f>
        <v>0</v>
      </c>
      <c r="P232" s="45"/>
      <c r="Q232" s="66">
        <f>'Pay App 23'!Q232+N232+P232</f>
        <v>0</v>
      </c>
    </row>
    <row r="233" spans="1:17" ht="21" customHeight="1" x14ac:dyDescent="0.2">
      <c r="A233" s="149" t="s">
        <v>419</v>
      </c>
      <c r="B233" s="149"/>
      <c r="C233" s="149" t="s">
        <v>420</v>
      </c>
      <c r="D233" s="150"/>
      <c r="E233" s="52">
        <f>'Pay App 23'!E233</f>
        <v>0</v>
      </c>
      <c r="F233" s="45"/>
      <c r="G233" s="65">
        <f>'Pay App 23'!G233+F233</f>
        <v>0</v>
      </c>
      <c r="H233" s="188">
        <f>'Pay App 23'!K233</f>
        <v>0</v>
      </c>
      <c r="I233" s="189"/>
      <c r="J233" s="55"/>
      <c r="K233" s="33">
        <f t="shared" si="8"/>
        <v>0</v>
      </c>
      <c r="L233" s="68">
        <f t="shared" si="11"/>
        <v>0</v>
      </c>
      <c r="M233" s="66">
        <f t="shared" si="9"/>
        <v>0</v>
      </c>
      <c r="N233" s="32">
        <f t="shared" si="10"/>
        <v>0</v>
      </c>
      <c r="O233" s="52">
        <f>'Pay App 23'!O233+'Pay App 23'!P233</f>
        <v>0</v>
      </c>
      <c r="P233" s="45"/>
      <c r="Q233" s="66">
        <f>'Pay App 23'!Q233+N233+P233</f>
        <v>0</v>
      </c>
    </row>
    <row r="234" spans="1:17" ht="21" customHeight="1" x14ac:dyDescent="0.2">
      <c r="A234" s="149" t="s">
        <v>421</v>
      </c>
      <c r="B234" s="149"/>
      <c r="C234" s="149" t="s">
        <v>422</v>
      </c>
      <c r="D234" s="150"/>
      <c r="E234" s="52">
        <f>'Pay App 23'!E234</f>
        <v>0</v>
      </c>
      <c r="F234" s="45"/>
      <c r="G234" s="65">
        <f>'Pay App 23'!G234+F234</f>
        <v>0</v>
      </c>
      <c r="H234" s="188">
        <f>'Pay App 23'!K234</f>
        <v>0</v>
      </c>
      <c r="I234" s="189"/>
      <c r="J234" s="55"/>
      <c r="K234" s="33">
        <f t="shared" si="8"/>
        <v>0</v>
      </c>
      <c r="L234" s="68">
        <f t="shared" si="11"/>
        <v>0</v>
      </c>
      <c r="M234" s="66">
        <f t="shared" si="9"/>
        <v>0</v>
      </c>
      <c r="N234" s="32">
        <f t="shared" si="10"/>
        <v>0</v>
      </c>
      <c r="O234" s="52">
        <f>'Pay App 23'!O234+'Pay App 23'!P234</f>
        <v>0</v>
      </c>
      <c r="P234" s="45"/>
      <c r="Q234" s="66">
        <f>'Pay App 23'!Q234+N234+P234</f>
        <v>0</v>
      </c>
    </row>
    <row r="235" spans="1:17" ht="21" customHeight="1" x14ac:dyDescent="0.2">
      <c r="A235" s="149" t="s">
        <v>423</v>
      </c>
      <c r="B235" s="149"/>
      <c r="C235" s="149" t="s">
        <v>424</v>
      </c>
      <c r="D235" s="150"/>
      <c r="E235" s="52">
        <f>'Pay App 23'!E235</f>
        <v>0</v>
      </c>
      <c r="F235" s="45"/>
      <c r="G235" s="65">
        <f>'Pay App 23'!G235+F235</f>
        <v>0</v>
      </c>
      <c r="H235" s="188">
        <f>'Pay App 23'!K235</f>
        <v>0</v>
      </c>
      <c r="I235" s="189"/>
      <c r="J235" s="55"/>
      <c r="K235" s="33">
        <f t="shared" si="8"/>
        <v>0</v>
      </c>
      <c r="L235" s="68">
        <f t="shared" si="11"/>
        <v>0</v>
      </c>
      <c r="M235" s="66">
        <f t="shared" si="9"/>
        <v>0</v>
      </c>
      <c r="N235" s="32">
        <f t="shared" si="10"/>
        <v>0</v>
      </c>
      <c r="O235" s="52">
        <f>'Pay App 23'!O235+'Pay App 23'!P235</f>
        <v>0</v>
      </c>
      <c r="P235" s="45"/>
      <c r="Q235" s="66">
        <f>'Pay App 23'!Q235+N235+P235</f>
        <v>0</v>
      </c>
    </row>
    <row r="236" spans="1:17" ht="21" customHeight="1" x14ac:dyDescent="0.2">
      <c r="A236" s="149" t="s">
        <v>425</v>
      </c>
      <c r="B236" s="149"/>
      <c r="C236" s="149" t="s">
        <v>426</v>
      </c>
      <c r="D236" s="150"/>
      <c r="E236" s="52">
        <f>'Pay App 23'!E236</f>
        <v>0</v>
      </c>
      <c r="F236" s="45"/>
      <c r="G236" s="65">
        <f>'Pay App 23'!G236+F236</f>
        <v>0</v>
      </c>
      <c r="H236" s="188">
        <f>'Pay App 23'!K236</f>
        <v>0</v>
      </c>
      <c r="I236" s="189"/>
      <c r="J236" s="55"/>
      <c r="K236" s="33">
        <f t="shared" si="8"/>
        <v>0</v>
      </c>
      <c r="L236" s="68">
        <f t="shared" si="11"/>
        <v>0</v>
      </c>
      <c r="M236" s="66">
        <f t="shared" si="9"/>
        <v>0</v>
      </c>
      <c r="N236" s="32">
        <f t="shared" si="10"/>
        <v>0</v>
      </c>
      <c r="O236" s="52">
        <f>'Pay App 23'!O236+'Pay App 23'!P236</f>
        <v>0</v>
      </c>
      <c r="P236" s="45"/>
      <c r="Q236" s="66">
        <f>'Pay App 23'!Q236+N236+P236</f>
        <v>0</v>
      </c>
    </row>
    <row r="237" spans="1:17" ht="21" customHeight="1" x14ac:dyDescent="0.2">
      <c r="A237" s="149" t="s">
        <v>427</v>
      </c>
      <c r="B237" s="149"/>
      <c r="C237" s="149" t="s">
        <v>428</v>
      </c>
      <c r="D237" s="150"/>
      <c r="E237" s="52">
        <f>'Pay App 23'!E237</f>
        <v>0</v>
      </c>
      <c r="F237" s="45"/>
      <c r="G237" s="65">
        <f>'Pay App 23'!G237+F237</f>
        <v>0</v>
      </c>
      <c r="H237" s="188">
        <f>'Pay App 23'!K237</f>
        <v>0</v>
      </c>
      <c r="I237" s="189"/>
      <c r="J237" s="55"/>
      <c r="K237" s="33">
        <f t="shared" si="8"/>
        <v>0</v>
      </c>
      <c r="L237" s="68">
        <f t="shared" si="11"/>
        <v>0</v>
      </c>
      <c r="M237" s="66">
        <f t="shared" si="9"/>
        <v>0</v>
      </c>
      <c r="N237" s="32">
        <f t="shared" si="10"/>
        <v>0</v>
      </c>
      <c r="O237" s="52">
        <f>'Pay App 23'!O237+'Pay App 23'!P237</f>
        <v>0</v>
      </c>
      <c r="P237" s="45"/>
      <c r="Q237" s="66">
        <f>'Pay App 23'!Q237+N237+P237</f>
        <v>0</v>
      </c>
    </row>
    <row r="238" spans="1:17" ht="21" customHeight="1" x14ac:dyDescent="0.2">
      <c r="A238" s="149" t="s">
        <v>429</v>
      </c>
      <c r="B238" s="149"/>
      <c r="C238" s="149" t="s">
        <v>430</v>
      </c>
      <c r="D238" s="150"/>
      <c r="E238" s="52">
        <f>'Pay App 23'!E238</f>
        <v>0</v>
      </c>
      <c r="F238" s="45"/>
      <c r="G238" s="65">
        <f>'Pay App 23'!G238+F238</f>
        <v>0</v>
      </c>
      <c r="H238" s="188">
        <f>'Pay App 23'!K238</f>
        <v>0</v>
      </c>
      <c r="I238" s="189"/>
      <c r="J238" s="55"/>
      <c r="K238" s="33">
        <f t="shared" si="8"/>
        <v>0</v>
      </c>
      <c r="L238" s="68">
        <f t="shared" si="11"/>
        <v>0</v>
      </c>
      <c r="M238" s="66">
        <f t="shared" si="9"/>
        <v>0</v>
      </c>
      <c r="N238" s="32">
        <f t="shared" si="10"/>
        <v>0</v>
      </c>
      <c r="O238" s="52">
        <f>'Pay App 23'!O238+'Pay App 23'!P238</f>
        <v>0</v>
      </c>
      <c r="P238" s="45"/>
      <c r="Q238" s="66">
        <f>'Pay App 23'!Q238+N238+P238</f>
        <v>0</v>
      </c>
    </row>
    <row r="239" spans="1:17" ht="21" customHeight="1" x14ac:dyDescent="0.2">
      <c r="A239" s="149" t="s">
        <v>431</v>
      </c>
      <c r="B239" s="149"/>
      <c r="C239" s="149" t="s">
        <v>432</v>
      </c>
      <c r="D239" s="150"/>
      <c r="E239" s="52">
        <f>'Pay App 23'!E239</f>
        <v>0</v>
      </c>
      <c r="F239" s="45"/>
      <c r="G239" s="65">
        <f>'Pay App 23'!G239+F239</f>
        <v>0</v>
      </c>
      <c r="H239" s="188">
        <f>'Pay App 23'!K239</f>
        <v>0</v>
      </c>
      <c r="I239" s="189"/>
      <c r="J239" s="55"/>
      <c r="K239" s="33">
        <f t="shared" si="8"/>
        <v>0</v>
      </c>
      <c r="L239" s="68">
        <f t="shared" si="11"/>
        <v>0</v>
      </c>
      <c r="M239" s="66">
        <f t="shared" si="9"/>
        <v>0</v>
      </c>
      <c r="N239" s="32">
        <f t="shared" si="10"/>
        <v>0</v>
      </c>
      <c r="O239" s="52">
        <f>'Pay App 23'!O239+'Pay App 23'!P239</f>
        <v>0</v>
      </c>
      <c r="P239" s="45"/>
      <c r="Q239" s="66">
        <f>'Pay App 23'!Q239+N239+P239</f>
        <v>0</v>
      </c>
    </row>
    <row r="240" spans="1:17" ht="21" customHeight="1" x14ac:dyDescent="0.2">
      <c r="A240" s="141" t="s">
        <v>433</v>
      </c>
      <c r="B240" s="141"/>
      <c r="C240" s="141" t="s">
        <v>434</v>
      </c>
      <c r="D240" s="142"/>
      <c r="E240" s="52">
        <f>'Pay App 23'!E240</f>
        <v>0</v>
      </c>
      <c r="F240" s="45"/>
      <c r="G240" s="66">
        <f>'Pay App 23'!G240+F240</f>
        <v>0</v>
      </c>
      <c r="H240" s="188">
        <f>'Pay App 23'!K240</f>
        <v>0</v>
      </c>
      <c r="I240" s="189"/>
      <c r="J240" s="55"/>
      <c r="K240" s="33">
        <f>H240+J240</f>
        <v>0</v>
      </c>
      <c r="L240" s="69">
        <f t="shared" si="11"/>
        <v>0</v>
      </c>
      <c r="M240" s="66">
        <f>G240-K240</f>
        <v>0</v>
      </c>
      <c r="N240" s="32">
        <f t="shared" si="10"/>
        <v>0</v>
      </c>
      <c r="O240" s="52">
        <f>'Pay App 23'!O240+'Pay App 23'!P240</f>
        <v>0</v>
      </c>
      <c r="P240" s="45"/>
      <c r="Q240" s="66">
        <f>'Pay App 23'!Q240+N240+P240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fD040RvS1vRwo2ar1oKVDSr7IsZrF6nMjDpAehbOIogTojoWnOZnujJZ75E9rMGdNNhVo+KWc0HvwrBvyDNEzQ==" saltValue="wYndyJrEyt/E02LaKBkQrA=="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1900-000000000000}">
      <formula1>0</formula1>
    </dataValidation>
    <dataValidation allowBlank="1" showInputMessage="1" sqref="P81:P240" xr:uid="{00000000-0002-0000-19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28.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25</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24'!F36+F241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24'!F51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24'!F55+'Pay App 24'!F57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24'!B62+N241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25.1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25</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24'!E81</f>
        <v>0</v>
      </c>
      <c r="F81" s="44"/>
      <c r="G81" s="64">
        <f>'Pay App 24'!G81+F81</f>
        <v>0</v>
      </c>
      <c r="H81" s="190">
        <f>'Pay App 24'!K81</f>
        <v>0</v>
      </c>
      <c r="I81" s="191"/>
      <c r="J81" s="54"/>
      <c r="K81" s="31">
        <f>H81+J81</f>
        <v>0</v>
      </c>
      <c r="L81" s="67">
        <f>IF(ISERROR(K81/G81),0,K81/G81)</f>
        <v>0</v>
      </c>
      <c r="M81" s="64">
        <f>G81-K81</f>
        <v>0</v>
      </c>
      <c r="N81" s="30">
        <f>IF(MOD(ROUND(ABS(J81*0.05)*10000,0),10)=5,ROUNDDOWN((J81*0.05),2),ROUND((J81*0.05),2))</f>
        <v>0</v>
      </c>
      <c r="O81" s="51">
        <f>'Pay App 24'!O81+'Pay App 24'!P81</f>
        <v>0</v>
      </c>
      <c r="P81" s="44"/>
      <c r="Q81" s="64">
        <f>'Pay App 24'!Q81+N81+P81</f>
        <v>0</v>
      </c>
    </row>
    <row r="82" spans="1:17" ht="21" customHeight="1" x14ac:dyDescent="0.2">
      <c r="A82" s="151" t="s">
        <v>118</v>
      </c>
      <c r="B82" s="151"/>
      <c r="C82" s="151" t="s">
        <v>119</v>
      </c>
      <c r="D82" s="152"/>
      <c r="E82" s="52">
        <f>'Pay App 24'!E82</f>
        <v>0</v>
      </c>
      <c r="F82" s="45"/>
      <c r="G82" s="65">
        <f>'Pay App 24'!G82+F82</f>
        <v>0</v>
      </c>
      <c r="H82" s="188">
        <f>'Pay App 24'!K82</f>
        <v>0</v>
      </c>
      <c r="I82" s="189"/>
      <c r="J82" s="55"/>
      <c r="K82" s="33">
        <f>H82+J82</f>
        <v>0</v>
      </c>
      <c r="L82" s="68">
        <f t="shared" ref="L82:L147" si="0">IF(ISERROR(K82/G82),0,K82/G82)</f>
        <v>0</v>
      </c>
      <c r="M82" s="66">
        <f>G82-K82</f>
        <v>0</v>
      </c>
      <c r="N82" s="32">
        <f>IF(MOD(ROUND(ABS(J82*0.05)*10000,0),10)=5,ROUNDDOWN((J82*0.05),2),ROUND((J82*0.05),2))</f>
        <v>0</v>
      </c>
      <c r="O82" s="52">
        <f>'Pay App 24'!O82+'Pay App 24'!P82</f>
        <v>0</v>
      </c>
      <c r="P82" s="45"/>
      <c r="Q82" s="66">
        <f>'Pay App 24'!Q82+N82+P82</f>
        <v>0</v>
      </c>
    </row>
    <row r="83" spans="1:17" ht="21" customHeight="1" x14ac:dyDescent="0.2">
      <c r="A83" s="151" t="s">
        <v>120</v>
      </c>
      <c r="B83" s="151"/>
      <c r="C83" s="83" t="s">
        <v>121</v>
      </c>
      <c r="D83" s="35"/>
      <c r="E83" s="52">
        <f>'Pay App 24'!E83</f>
        <v>0</v>
      </c>
      <c r="F83" s="45"/>
      <c r="G83" s="65">
        <f>'Pay App 24'!G83+F83</f>
        <v>0</v>
      </c>
      <c r="H83" s="188">
        <f>'Pay App 24'!K83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24'!O83+'Pay App 24'!P83</f>
        <v>0</v>
      </c>
      <c r="P83" s="45"/>
      <c r="Q83" s="66">
        <f>'Pay App 24'!Q83+N83+P83</f>
        <v>0</v>
      </c>
    </row>
    <row r="84" spans="1:17" ht="21" customHeight="1" x14ac:dyDescent="0.2">
      <c r="A84" s="151" t="s">
        <v>122</v>
      </c>
      <c r="B84" s="151"/>
      <c r="C84" s="151" t="s">
        <v>123</v>
      </c>
      <c r="D84" s="152"/>
      <c r="E84" s="52">
        <f>'Pay App 24'!E84</f>
        <v>0</v>
      </c>
      <c r="F84" s="45"/>
      <c r="G84" s="65">
        <f>'Pay App 24'!G84+F84</f>
        <v>0</v>
      </c>
      <c r="H84" s="188">
        <f>'Pay App 24'!K84</f>
        <v>0</v>
      </c>
      <c r="I84" s="189"/>
      <c r="J84" s="55"/>
      <c r="K84" s="33">
        <f t="shared" si="1"/>
        <v>0</v>
      </c>
      <c r="L84" s="68">
        <f t="shared" si="0"/>
        <v>0</v>
      </c>
      <c r="M84" s="66">
        <f t="shared" si="2"/>
        <v>0</v>
      </c>
      <c r="N84" s="32">
        <f t="shared" si="3"/>
        <v>0</v>
      </c>
      <c r="O84" s="52">
        <f>'Pay App 24'!O84+'Pay App 24'!P84</f>
        <v>0</v>
      </c>
      <c r="P84" s="45"/>
      <c r="Q84" s="66">
        <f>'Pay App 24'!Q84+N84+P84</f>
        <v>0</v>
      </c>
    </row>
    <row r="85" spans="1:17" ht="21" customHeight="1" x14ac:dyDescent="0.2">
      <c r="A85" s="151" t="s">
        <v>124</v>
      </c>
      <c r="B85" s="151"/>
      <c r="C85" s="151" t="s">
        <v>125</v>
      </c>
      <c r="D85" s="152"/>
      <c r="E85" s="52">
        <f>'Pay App 24'!E85</f>
        <v>0</v>
      </c>
      <c r="F85" s="45"/>
      <c r="G85" s="65">
        <f>'Pay App 24'!G85+F85</f>
        <v>0</v>
      </c>
      <c r="H85" s="188">
        <f>'Pay App 24'!K85</f>
        <v>0</v>
      </c>
      <c r="I85" s="189"/>
      <c r="J85" s="55"/>
      <c r="K85" s="33">
        <f t="shared" si="1"/>
        <v>0</v>
      </c>
      <c r="L85" s="68">
        <f t="shared" si="0"/>
        <v>0</v>
      </c>
      <c r="M85" s="66">
        <f t="shared" si="2"/>
        <v>0</v>
      </c>
      <c r="N85" s="32">
        <f t="shared" si="3"/>
        <v>0</v>
      </c>
      <c r="O85" s="52">
        <f>'Pay App 24'!O85+'Pay App 24'!P85</f>
        <v>0</v>
      </c>
      <c r="P85" s="45"/>
      <c r="Q85" s="66">
        <f>'Pay App 24'!Q85+N85+P85</f>
        <v>0</v>
      </c>
    </row>
    <row r="86" spans="1:17" ht="21" customHeight="1" x14ac:dyDescent="0.2">
      <c r="A86" s="151" t="s">
        <v>126</v>
      </c>
      <c r="B86" s="151"/>
      <c r="C86" s="151" t="s">
        <v>127</v>
      </c>
      <c r="D86" s="152"/>
      <c r="E86" s="52">
        <f>'Pay App 24'!E86</f>
        <v>0</v>
      </c>
      <c r="F86" s="45"/>
      <c r="G86" s="65">
        <f>'Pay App 24'!G86+F86</f>
        <v>0</v>
      </c>
      <c r="H86" s="188">
        <f>'Pay App 24'!K86</f>
        <v>0</v>
      </c>
      <c r="I86" s="189"/>
      <c r="J86" s="55"/>
      <c r="K86" s="33">
        <f t="shared" si="1"/>
        <v>0</v>
      </c>
      <c r="L86" s="68">
        <f t="shared" si="0"/>
        <v>0</v>
      </c>
      <c r="M86" s="66">
        <f t="shared" si="2"/>
        <v>0</v>
      </c>
      <c r="N86" s="32">
        <f t="shared" si="3"/>
        <v>0</v>
      </c>
      <c r="O86" s="52">
        <f>'Pay App 24'!O86+'Pay App 24'!P86</f>
        <v>0</v>
      </c>
      <c r="P86" s="45"/>
      <c r="Q86" s="66">
        <f>'Pay App 24'!Q86+N86+P86</f>
        <v>0</v>
      </c>
    </row>
    <row r="87" spans="1:17" ht="21" customHeight="1" x14ac:dyDescent="0.2">
      <c r="A87" s="151" t="s">
        <v>128</v>
      </c>
      <c r="B87" s="151"/>
      <c r="C87" s="151" t="s">
        <v>129</v>
      </c>
      <c r="D87" s="152"/>
      <c r="E87" s="52">
        <f>'Pay App 24'!E87</f>
        <v>0</v>
      </c>
      <c r="F87" s="45"/>
      <c r="G87" s="65">
        <f>'Pay App 24'!G87+F87</f>
        <v>0</v>
      </c>
      <c r="H87" s="188">
        <f>'Pay App 24'!K87</f>
        <v>0</v>
      </c>
      <c r="I87" s="189"/>
      <c r="J87" s="55"/>
      <c r="K87" s="33">
        <f t="shared" si="1"/>
        <v>0</v>
      </c>
      <c r="L87" s="68">
        <f>IF(ISERROR(K87/G87),0,K87/G87)</f>
        <v>0</v>
      </c>
      <c r="M87" s="66">
        <f t="shared" si="2"/>
        <v>0</v>
      </c>
      <c r="N87" s="32">
        <f t="shared" si="3"/>
        <v>0</v>
      </c>
      <c r="O87" s="52">
        <f>'Pay App 24'!O87+'Pay App 24'!P87</f>
        <v>0</v>
      </c>
      <c r="P87" s="45"/>
      <c r="Q87" s="66">
        <f>'Pay App 24'!Q87+N87+P87</f>
        <v>0</v>
      </c>
    </row>
    <row r="88" spans="1:17" ht="21" customHeight="1" x14ac:dyDescent="0.2">
      <c r="A88" s="151" t="s">
        <v>130</v>
      </c>
      <c r="B88" s="151"/>
      <c r="C88" s="151" t="s">
        <v>131</v>
      </c>
      <c r="D88" s="152"/>
      <c r="E88" s="52">
        <f>'Pay App 24'!E88</f>
        <v>0</v>
      </c>
      <c r="F88" s="45"/>
      <c r="G88" s="65">
        <f>'Pay App 24'!G88+F88</f>
        <v>0</v>
      </c>
      <c r="H88" s="188">
        <f>'Pay App 24'!K88</f>
        <v>0</v>
      </c>
      <c r="I88" s="189"/>
      <c r="J88" s="55"/>
      <c r="K88" s="33">
        <f t="shared" si="1"/>
        <v>0</v>
      </c>
      <c r="L88" s="68">
        <f t="shared" si="0"/>
        <v>0</v>
      </c>
      <c r="M88" s="66">
        <f t="shared" si="2"/>
        <v>0</v>
      </c>
      <c r="N88" s="32">
        <f t="shared" si="3"/>
        <v>0</v>
      </c>
      <c r="O88" s="52">
        <f>'Pay App 24'!O88+'Pay App 24'!P88</f>
        <v>0</v>
      </c>
      <c r="P88" s="45"/>
      <c r="Q88" s="66">
        <f>'Pay App 24'!Q88+N88+P88</f>
        <v>0</v>
      </c>
    </row>
    <row r="89" spans="1:17" ht="21" customHeight="1" x14ac:dyDescent="0.2">
      <c r="A89" s="151" t="s">
        <v>132</v>
      </c>
      <c r="B89" s="151"/>
      <c r="C89" s="151" t="s">
        <v>133</v>
      </c>
      <c r="D89" s="152"/>
      <c r="E89" s="52">
        <f>'Pay App 24'!E89</f>
        <v>0</v>
      </c>
      <c r="F89" s="45"/>
      <c r="G89" s="65">
        <f>'Pay App 24'!G89+F89</f>
        <v>0</v>
      </c>
      <c r="H89" s="188">
        <f>'Pay App 24'!K89</f>
        <v>0</v>
      </c>
      <c r="I89" s="189"/>
      <c r="J89" s="55"/>
      <c r="K89" s="33">
        <f t="shared" si="1"/>
        <v>0</v>
      </c>
      <c r="L89" s="68">
        <f>IF(ISERROR(K89/G89),0,K89/G89)</f>
        <v>0</v>
      </c>
      <c r="M89" s="66">
        <f t="shared" si="2"/>
        <v>0</v>
      </c>
      <c r="N89" s="32">
        <f t="shared" si="3"/>
        <v>0</v>
      </c>
      <c r="O89" s="52">
        <f>'Pay App 24'!O89+'Pay App 24'!P89</f>
        <v>0</v>
      </c>
      <c r="P89" s="45"/>
      <c r="Q89" s="66">
        <f>'Pay App 24'!Q89+N89+P89</f>
        <v>0</v>
      </c>
    </row>
    <row r="90" spans="1:17" ht="21" customHeight="1" x14ac:dyDescent="0.2">
      <c r="A90" s="153" t="s">
        <v>134</v>
      </c>
      <c r="B90" s="153"/>
      <c r="C90" s="158" t="s">
        <v>135</v>
      </c>
      <c r="D90" s="159"/>
      <c r="E90" s="52">
        <f>'Pay App 24'!E90</f>
        <v>0</v>
      </c>
      <c r="F90" s="45"/>
      <c r="G90" s="65">
        <f>'Pay App 24'!G90+F90</f>
        <v>0</v>
      </c>
      <c r="H90" s="188">
        <f>'Pay App 24'!K90</f>
        <v>0</v>
      </c>
      <c r="I90" s="189"/>
      <c r="J90" s="55"/>
      <c r="K90" s="33">
        <f t="shared" si="1"/>
        <v>0</v>
      </c>
      <c r="L90" s="68">
        <f t="shared" si="0"/>
        <v>0</v>
      </c>
      <c r="M90" s="66">
        <f t="shared" si="2"/>
        <v>0</v>
      </c>
      <c r="N90" s="32">
        <f t="shared" si="3"/>
        <v>0</v>
      </c>
      <c r="O90" s="52">
        <f>'Pay App 24'!O90+'Pay App 24'!P90</f>
        <v>0</v>
      </c>
      <c r="P90" s="45"/>
      <c r="Q90" s="66">
        <f>'Pay App 24'!Q90+N90+P90</f>
        <v>0</v>
      </c>
    </row>
    <row r="91" spans="1:17" ht="21" customHeight="1" x14ac:dyDescent="0.2">
      <c r="A91" s="151" t="s">
        <v>136</v>
      </c>
      <c r="B91" s="151"/>
      <c r="C91" s="151" t="s">
        <v>137</v>
      </c>
      <c r="D91" s="152"/>
      <c r="E91" s="52">
        <f>'Pay App 24'!E91</f>
        <v>0</v>
      </c>
      <c r="F91" s="45"/>
      <c r="G91" s="65">
        <f>'Pay App 24'!G91+F91</f>
        <v>0</v>
      </c>
      <c r="H91" s="188">
        <f>'Pay App 24'!K91</f>
        <v>0</v>
      </c>
      <c r="I91" s="189"/>
      <c r="J91" s="55"/>
      <c r="K91" s="33">
        <f t="shared" si="1"/>
        <v>0</v>
      </c>
      <c r="L91" s="68">
        <f t="shared" si="0"/>
        <v>0</v>
      </c>
      <c r="M91" s="66">
        <f t="shared" si="2"/>
        <v>0</v>
      </c>
      <c r="N91" s="32">
        <f t="shared" si="3"/>
        <v>0</v>
      </c>
      <c r="O91" s="52">
        <f>'Pay App 24'!O91+'Pay App 24'!P91</f>
        <v>0</v>
      </c>
      <c r="P91" s="45"/>
      <c r="Q91" s="66">
        <f>'Pay App 24'!Q91+N91+P91</f>
        <v>0</v>
      </c>
    </row>
    <row r="92" spans="1:17" ht="21" customHeight="1" x14ac:dyDescent="0.2">
      <c r="A92" s="151" t="s">
        <v>138</v>
      </c>
      <c r="B92" s="151"/>
      <c r="C92" s="151" t="s">
        <v>139</v>
      </c>
      <c r="D92" s="152"/>
      <c r="E92" s="52">
        <f>'Pay App 24'!E92</f>
        <v>0</v>
      </c>
      <c r="F92" s="45"/>
      <c r="G92" s="65">
        <f>'Pay App 24'!G92+F92</f>
        <v>0</v>
      </c>
      <c r="H92" s="188">
        <f>'Pay App 24'!K92</f>
        <v>0</v>
      </c>
      <c r="I92" s="189"/>
      <c r="J92" s="55"/>
      <c r="K92" s="33">
        <f t="shared" si="1"/>
        <v>0</v>
      </c>
      <c r="L92" s="68">
        <f t="shared" si="0"/>
        <v>0</v>
      </c>
      <c r="M92" s="66">
        <f t="shared" si="2"/>
        <v>0</v>
      </c>
      <c r="N92" s="32">
        <f t="shared" si="3"/>
        <v>0</v>
      </c>
      <c r="O92" s="52">
        <f>'Pay App 24'!O92+'Pay App 24'!P92</f>
        <v>0</v>
      </c>
      <c r="P92" s="45"/>
      <c r="Q92" s="66">
        <f>'Pay App 24'!Q92+N92+P92</f>
        <v>0</v>
      </c>
    </row>
    <row r="93" spans="1:17" ht="21" customHeight="1" x14ac:dyDescent="0.2">
      <c r="A93" s="151" t="s">
        <v>140</v>
      </c>
      <c r="B93" s="151"/>
      <c r="C93" s="151" t="s">
        <v>141</v>
      </c>
      <c r="D93" s="152"/>
      <c r="E93" s="52">
        <f>'Pay App 24'!E93</f>
        <v>0</v>
      </c>
      <c r="F93" s="45"/>
      <c r="G93" s="65">
        <f>'Pay App 24'!G93+F93</f>
        <v>0</v>
      </c>
      <c r="H93" s="188">
        <f>'Pay App 24'!K93</f>
        <v>0</v>
      </c>
      <c r="I93" s="189"/>
      <c r="J93" s="55"/>
      <c r="K93" s="33">
        <f t="shared" si="1"/>
        <v>0</v>
      </c>
      <c r="L93" s="68">
        <f t="shared" si="0"/>
        <v>0</v>
      </c>
      <c r="M93" s="66">
        <f t="shared" si="2"/>
        <v>0</v>
      </c>
      <c r="N93" s="32">
        <f t="shared" si="3"/>
        <v>0</v>
      </c>
      <c r="O93" s="52">
        <f>'Pay App 24'!O93+'Pay App 24'!P93</f>
        <v>0</v>
      </c>
      <c r="P93" s="45"/>
      <c r="Q93" s="66">
        <f>'Pay App 24'!Q93+N93+P93</f>
        <v>0</v>
      </c>
    </row>
    <row r="94" spans="1:17" ht="21" customHeight="1" x14ac:dyDescent="0.2">
      <c r="A94" s="151" t="s">
        <v>142</v>
      </c>
      <c r="B94" s="151"/>
      <c r="C94" s="151" t="s">
        <v>143</v>
      </c>
      <c r="D94" s="152"/>
      <c r="E94" s="52">
        <f>'Pay App 24'!E94</f>
        <v>0</v>
      </c>
      <c r="F94" s="45"/>
      <c r="G94" s="65">
        <f>'Pay App 24'!G94+F94</f>
        <v>0</v>
      </c>
      <c r="H94" s="188">
        <f>'Pay App 24'!K94</f>
        <v>0</v>
      </c>
      <c r="I94" s="189"/>
      <c r="J94" s="55"/>
      <c r="K94" s="33">
        <f t="shared" si="1"/>
        <v>0</v>
      </c>
      <c r="L94" s="68">
        <f t="shared" si="0"/>
        <v>0</v>
      </c>
      <c r="M94" s="66">
        <f t="shared" si="2"/>
        <v>0</v>
      </c>
      <c r="N94" s="32">
        <f t="shared" si="3"/>
        <v>0</v>
      </c>
      <c r="O94" s="52">
        <f>'Pay App 24'!O94+'Pay App 24'!P94</f>
        <v>0</v>
      </c>
      <c r="P94" s="45"/>
      <c r="Q94" s="66">
        <f>'Pay App 24'!Q94+N94+P94</f>
        <v>0</v>
      </c>
    </row>
    <row r="95" spans="1:17" ht="21" customHeight="1" x14ac:dyDescent="0.2">
      <c r="A95" s="151" t="s">
        <v>144</v>
      </c>
      <c r="B95" s="151"/>
      <c r="C95" s="151" t="s">
        <v>145</v>
      </c>
      <c r="D95" s="152"/>
      <c r="E95" s="52">
        <f>'Pay App 24'!E95</f>
        <v>0</v>
      </c>
      <c r="F95" s="45"/>
      <c r="G95" s="65">
        <f>'Pay App 24'!G95+F95</f>
        <v>0</v>
      </c>
      <c r="H95" s="188">
        <f>'Pay App 24'!K95</f>
        <v>0</v>
      </c>
      <c r="I95" s="189"/>
      <c r="J95" s="55"/>
      <c r="K95" s="33">
        <f t="shared" si="1"/>
        <v>0</v>
      </c>
      <c r="L95" s="68">
        <f t="shared" si="0"/>
        <v>0</v>
      </c>
      <c r="M95" s="66">
        <f t="shared" si="2"/>
        <v>0</v>
      </c>
      <c r="N95" s="32">
        <f t="shared" si="3"/>
        <v>0</v>
      </c>
      <c r="O95" s="52">
        <f>'Pay App 24'!O95+'Pay App 24'!P95</f>
        <v>0</v>
      </c>
      <c r="P95" s="45"/>
      <c r="Q95" s="66">
        <f>'Pay App 24'!Q95+N95+P95</f>
        <v>0</v>
      </c>
    </row>
    <row r="96" spans="1:17" ht="21" customHeight="1" x14ac:dyDescent="0.2">
      <c r="A96" s="151" t="s">
        <v>146</v>
      </c>
      <c r="B96" s="151"/>
      <c r="C96" s="151" t="s">
        <v>147</v>
      </c>
      <c r="D96" s="152"/>
      <c r="E96" s="52">
        <f>'Pay App 24'!E96</f>
        <v>0</v>
      </c>
      <c r="F96" s="45"/>
      <c r="G96" s="65">
        <f>'Pay App 24'!G96+F96</f>
        <v>0</v>
      </c>
      <c r="H96" s="188">
        <f>'Pay App 24'!K96</f>
        <v>0</v>
      </c>
      <c r="I96" s="189"/>
      <c r="J96" s="55"/>
      <c r="K96" s="33">
        <f t="shared" si="1"/>
        <v>0</v>
      </c>
      <c r="L96" s="68">
        <f t="shared" si="0"/>
        <v>0</v>
      </c>
      <c r="M96" s="66">
        <f t="shared" si="2"/>
        <v>0</v>
      </c>
      <c r="N96" s="32">
        <f t="shared" si="3"/>
        <v>0</v>
      </c>
      <c r="O96" s="52">
        <f>'Pay App 24'!O96+'Pay App 24'!P96</f>
        <v>0</v>
      </c>
      <c r="P96" s="45"/>
      <c r="Q96" s="66">
        <f>'Pay App 24'!Q96+N96+P96</f>
        <v>0</v>
      </c>
    </row>
    <row r="97" spans="1:17" ht="21" customHeight="1" x14ac:dyDescent="0.2">
      <c r="A97" s="151" t="s">
        <v>148</v>
      </c>
      <c r="B97" s="151"/>
      <c r="C97" s="151" t="s">
        <v>149</v>
      </c>
      <c r="D97" s="152"/>
      <c r="E97" s="52">
        <f>'Pay App 24'!E97</f>
        <v>0</v>
      </c>
      <c r="F97" s="45"/>
      <c r="G97" s="65">
        <f>'Pay App 24'!G97+F97</f>
        <v>0</v>
      </c>
      <c r="H97" s="188">
        <f>'Pay App 24'!K97</f>
        <v>0</v>
      </c>
      <c r="I97" s="189"/>
      <c r="J97" s="55"/>
      <c r="K97" s="33">
        <f t="shared" si="1"/>
        <v>0</v>
      </c>
      <c r="L97" s="68">
        <f t="shared" si="0"/>
        <v>0</v>
      </c>
      <c r="M97" s="66">
        <f t="shared" si="2"/>
        <v>0</v>
      </c>
      <c r="N97" s="32">
        <f t="shared" si="3"/>
        <v>0</v>
      </c>
      <c r="O97" s="52">
        <f>'Pay App 24'!O97+'Pay App 24'!P97</f>
        <v>0</v>
      </c>
      <c r="P97" s="45"/>
      <c r="Q97" s="66">
        <f>'Pay App 24'!Q97+N97+P97</f>
        <v>0</v>
      </c>
    </row>
    <row r="98" spans="1:17" ht="21" customHeight="1" x14ac:dyDescent="0.2">
      <c r="A98" s="151" t="s">
        <v>150</v>
      </c>
      <c r="B98" s="151"/>
      <c r="C98" s="151" t="s">
        <v>151</v>
      </c>
      <c r="D98" s="152"/>
      <c r="E98" s="52">
        <f>'Pay App 24'!E98</f>
        <v>0</v>
      </c>
      <c r="F98" s="45"/>
      <c r="G98" s="65">
        <f>'Pay App 24'!G98+F98</f>
        <v>0</v>
      </c>
      <c r="H98" s="188">
        <f>'Pay App 24'!K98</f>
        <v>0</v>
      </c>
      <c r="I98" s="189"/>
      <c r="J98" s="55"/>
      <c r="K98" s="33">
        <f t="shared" si="1"/>
        <v>0</v>
      </c>
      <c r="L98" s="68">
        <f t="shared" si="0"/>
        <v>0</v>
      </c>
      <c r="M98" s="66">
        <f t="shared" si="2"/>
        <v>0</v>
      </c>
      <c r="N98" s="32">
        <f t="shared" si="3"/>
        <v>0</v>
      </c>
      <c r="O98" s="52">
        <f>'Pay App 24'!O98+'Pay App 24'!P98</f>
        <v>0</v>
      </c>
      <c r="P98" s="45"/>
      <c r="Q98" s="66">
        <f>'Pay App 24'!Q98+N98+P98</f>
        <v>0</v>
      </c>
    </row>
    <row r="99" spans="1:17" ht="21" customHeight="1" x14ac:dyDescent="0.2">
      <c r="A99" s="151" t="s">
        <v>152</v>
      </c>
      <c r="B99" s="151"/>
      <c r="C99" s="151" t="s">
        <v>153</v>
      </c>
      <c r="D99" s="152"/>
      <c r="E99" s="52">
        <f>'Pay App 24'!E99</f>
        <v>0</v>
      </c>
      <c r="F99" s="45"/>
      <c r="G99" s="65">
        <f>'Pay App 24'!G99+F99</f>
        <v>0</v>
      </c>
      <c r="H99" s="188">
        <f>'Pay App 24'!K99</f>
        <v>0</v>
      </c>
      <c r="I99" s="189"/>
      <c r="J99" s="55"/>
      <c r="K99" s="33">
        <f t="shared" si="1"/>
        <v>0</v>
      </c>
      <c r="L99" s="68">
        <f t="shared" si="0"/>
        <v>0</v>
      </c>
      <c r="M99" s="66">
        <f t="shared" si="2"/>
        <v>0</v>
      </c>
      <c r="N99" s="32">
        <f t="shared" si="3"/>
        <v>0</v>
      </c>
      <c r="O99" s="52">
        <f>'Pay App 24'!O99+'Pay App 24'!P99</f>
        <v>0</v>
      </c>
      <c r="P99" s="45"/>
      <c r="Q99" s="66">
        <f>'Pay App 24'!Q99+N99+P99</f>
        <v>0</v>
      </c>
    </row>
    <row r="100" spans="1:17" ht="21" customHeight="1" x14ac:dyDescent="0.2">
      <c r="A100" s="151" t="s">
        <v>154</v>
      </c>
      <c r="B100" s="151"/>
      <c r="C100" s="151" t="s">
        <v>155</v>
      </c>
      <c r="D100" s="152"/>
      <c r="E100" s="52">
        <f>'Pay App 24'!E100</f>
        <v>0</v>
      </c>
      <c r="F100" s="45"/>
      <c r="G100" s="65">
        <f>'Pay App 24'!G100+F100</f>
        <v>0</v>
      </c>
      <c r="H100" s="188">
        <f>'Pay App 24'!K100</f>
        <v>0</v>
      </c>
      <c r="I100" s="189"/>
      <c r="J100" s="55"/>
      <c r="K100" s="33">
        <f t="shared" si="1"/>
        <v>0</v>
      </c>
      <c r="L100" s="68">
        <f t="shared" si="0"/>
        <v>0</v>
      </c>
      <c r="M100" s="66">
        <f t="shared" si="2"/>
        <v>0</v>
      </c>
      <c r="N100" s="32">
        <f t="shared" si="3"/>
        <v>0</v>
      </c>
      <c r="O100" s="52">
        <f>'Pay App 24'!O100+'Pay App 24'!P100</f>
        <v>0</v>
      </c>
      <c r="P100" s="45"/>
      <c r="Q100" s="66">
        <f>'Pay App 24'!Q100+N100+P100</f>
        <v>0</v>
      </c>
    </row>
    <row r="101" spans="1:17" ht="21" customHeight="1" x14ac:dyDescent="0.2">
      <c r="A101" s="151" t="s">
        <v>156</v>
      </c>
      <c r="B101" s="151"/>
      <c r="C101" s="151" t="s">
        <v>157</v>
      </c>
      <c r="D101" s="152"/>
      <c r="E101" s="52">
        <f>'Pay App 24'!E101</f>
        <v>0</v>
      </c>
      <c r="F101" s="45"/>
      <c r="G101" s="65">
        <f>'Pay App 24'!G101+F101</f>
        <v>0</v>
      </c>
      <c r="H101" s="188">
        <f>'Pay App 24'!K101</f>
        <v>0</v>
      </c>
      <c r="I101" s="189"/>
      <c r="J101" s="55"/>
      <c r="K101" s="33">
        <f t="shared" si="1"/>
        <v>0</v>
      </c>
      <c r="L101" s="68">
        <f t="shared" si="0"/>
        <v>0</v>
      </c>
      <c r="M101" s="66">
        <f t="shared" si="2"/>
        <v>0</v>
      </c>
      <c r="N101" s="32">
        <f t="shared" si="3"/>
        <v>0</v>
      </c>
      <c r="O101" s="52">
        <f>'Pay App 24'!O101+'Pay App 24'!P101</f>
        <v>0</v>
      </c>
      <c r="P101" s="45"/>
      <c r="Q101" s="66">
        <f>'Pay App 24'!Q101+N101+P101</f>
        <v>0</v>
      </c>
    </row>
    <row r="102" spans="1:17" ht="21" customHeight="1" x14ac:dyDescent="0.2">
      <c r="A102" s="151" t="s">
        <v>158</v>
      </c>
      <c r="B102" s="151"/>
      <c r="C102" s="151" t="s">
        <v>159</v>
      </c>
      <c r="D102" s="152"/>
      <c r="E102" s="52">
        <f>'Pay App 24'!E102</f>
        <v>0</v>
      </c>
      <c r="F102" s="45"/>
      <c r="G102" s="65">
        <f>'Pay App 24'!G102+F102</f>
        <v>0</v>
      </c>
      <c r="H102" s="188">
        <f>'Pay App 24'!K102</f>
        <v>0</v>
      </c>
      <c r="I102" s="189"/>
      <c r="J102" s="55"/>
      <c r="K102" s="33">
        <f t="shared" si="1"/>
        <v>0</v>
      </c>
      <c r="L102" s="68">
        <f t="shared" si="0"/>
        <v>0</v>
      </c>
      <c r="M102" s="66">
        <f t="shared" si="2"/>
        <v>0</v>
      </c>
      <c r="N102" s="32">
        <f t="shared" si="3"/>
        <v>0</v>
      </c>
      <c r="O102" s="52">
        <f>'Pay App 24'!O102+'Pay App 24'!P102</f>
        <v>0</v>
      </c>
      <c r="P102" s="45"/>
      <c r="Q102" s="66">
        <f>'Pay App 24'!Q102+N102+P102</f>
        <v>0</v>
      </c>
    </row>
    <row r="103" spans="1:17" ht="21" customHeight="1" x14ac:dyDescent="0.2">
      <c r="A103" s="151" t="s">
        <v>160</v>
      </c>
      <c r="B103" s="151"/>
      <c r="C103" s="151" t="s">
        <v>161</v>
      </c>
      <c r="D103" s="152"/>
      <c r="E103" s="52">
        <f>'Pay App 24'!E103</f>
        <v>0</v>
      </c>
      <c r="F103" s="45"/>
      <c r="G103" s="65">
        <f>'Pay App 24'!G103+F103</f>
        <v>0</v>
      </c>
      <c r="H103" s="188">
        <f>'Pay App 24'!K103</f>
        <v>0</v>
      </c>
      <c r="I103" s="189"/>
      <c r="J103" s="55"/>
      <c r="K103" s="33">
        <f t="shared" si="1"/>
        <v>0</v>
      </c>
      <c r="L103" s="68">
        <f t="shared" si="0"/>
        <v>0</v>
      </c>
      <c r="M103" s="66">
        <f t="shared" si="2"/>
        <v>0</v>
      </c>
      <c r="N103" s="32">
        <f t="shared" si="3"/>
        <v>0</v>
      </c>
      <c r="O103" s="52">
        <f>'Pay App 24'!O103+'Pay App 24'!P103</f>
        <v>0</v>
      </c>
      <c r="P103" s="45"/>
      <c r="Q103" s="66">
        <f>'Pay App 24'!Q103+N103+P103</f>
        <v>0</v>
      </c>
    </row>
    <row r="104" spans="1:17" ht="21" customHeight="1" x14ac:dyDescent="0.2">
      <c r="A104" s="151" t="s">
        <v>162</v>
      </c>
      <c r="B104" s="151"/>
      <c r="C104" s="151" t="s">
        <v>163</v>
      </c>
      <c r="D104" s="152"/>
      <c r="E104" s="52">
        <f>'Pay App 24'!E104</f>
        <v>0</v>
      </c>
      <c r="F104" s="45"/>
      <c r="G104" s="65">
        <f>'Pay App 24'!G104+F104</f>
        <v>0</v>
      </c>
      <c r="H104" s="188">
        <f>'Pay App 24'!K104</f>
        <v>0</v>
      </c>
      <c r="I104" s="189"/>
      <c r="J104" s="55"/>
      <c r="K104" s="33">
        <f t="shared" si="1"/>
        <v>0</v>
      </c>
      <c r="L104" s="68">
        <f t="shared" si="0"/>
        <v>0</v>
      </c>
      <c r="M104" s="66">
        <f t="shared" si="2"/>
        <v>0</v>
      </c>
      <c r="N104" s="32">
        <f t="shared" si="3"/>
        <v>0</v>
      </c>
      <c r="O104" s="52">
        <f>'Pay App 24'!O104+'Pay App 24'!P104</f>
        <v>0</v>
      </c>
      <c r="P104" s="45"/>
      <c r="Q104" s="66">
        <f>'Pay App 24'!Q104+N104+P104</f>
        <v>0</v>
      </c>
    </row>
    <row r="105" spans="1:17" ht="21" customHeight="1" x14ac:dyDescent="0.2">
      <c r="A105" s="151" t="s">
        <v>164</v>
      </c>
      <c r="B105" s="151"/>
      <c r="C105" s="151" t="s">
        <v>165</v>
      </c>
      <c r="D105" s="152"/>
      <c r="E105" s="52">
        <f>'Pay App 24'!E105</f>
        <v>0</v>
      </c>
      <c r="F105" s="45"/>
      <c r="G105" s="65">
        <f>'Pay App 24'!G105+F105</f>
        <v>0</v>
      </c>
      <c r="H105" s="188">
        <f>'Pay App 24'!K105</f>
        <v>0</v>
      </c>
      <c r="I105" s="189"/>
      <c r="J105" s="55"/>
      <c r="K105" s="33">
        <f t="shared" si="1"/>
        <v>0</v>
      </c>
      <c r="L105" s="68">
        <f t="shared" si="0"/>
        <v>0</v>
      </c>
      <c r="M105" s="66">
        <f t="shared" si="2"/>
        <v>0</v>
      </c>
      <c r="N105" s="32">
        <f t="shared" si="3"/>
        <v>0</v>
      </c>
      <c r="O105" s="52">
        <f>'Pay App 24'!O105+'Pay App 24'!P105</f>
        <v>0</v>
      </c>
      <c r="P105" s="45"/>
      <c r="Q105" s="66">
        <f>'Pay App 24'!Q105+N105+P105</f>
        <v>0</v>
      </c>
    </row>
    <row r="106" spans="1:17" ht="21" customHeight="1" x14ac:dyDescent="0.2">
      <c r="A106" s="151" t="s">
        <v>166</v>
      </c>
      <c r="B106" s="151"/>
      <c r="C106" s="151" t="s">
        <v>167</v>
      </c>
      <c r="D106" s="152"/>
      <c r="E106" s="52">
        <f>'Pay App 24'!E106</f>
        <v>0</v>
      </c>
      <c r="F106" s="45"/>
      <c r="G106" s="65">
        <f>'Pay App 24'!G106+F106</f>
        <v>0</v>
      </c>
      <c r="H106" s="188">
        <f>'Pay App 24'!K106</f>
        <v>0</v>
      </c>
      <c r="I106" s="189"/>
      <c r="J106" s="55"/>
      <c r="K106" s="33">
        <f t="shared" si="1"/>
        <v>0</v>
      </c>
      <c r="L106" s="68">
        <f t="shared" si="0"/>
        <v>0</v>
      </c>
      <c r="M106" s="66">
        <f t="shared" si="2"/>
        <v>0</v>
      </c>
      <c r="N106" s="32">
        <f t="shared" si="3"/>
        <v>0</v>
      </c>
      <c r="O106" s="52">
        <f>'Pay App 24'!O106+'Pay App 24'!P106</f>
        <v>0</v>
      </c>
      <c r="P106" s="45"/>
      <c r="Q106" s="66">
        <f>'Pay App 24'!Q106+N106+P106</f>
        <v>0</v>
      </c>
    </row>
    <row r="107" spans="1:17" ht="21" customHeight="1" x14ac:dyDescent="0.2">
      <c r="A107" s="151" t="s">
        <v>168</v>
      </c>
      <c r="B107" s="151"/>
      <c r="C107" s="151" t="s">
        <v>169</v>
      </c>
      <c r="D107" s="152"/>
      <c r="E107" s="52">
        <f>'Pay App 24'!E107</f>
        <v>0</v>
      </c>
      <c r="F107" s="45"/>
      <c r="G107" s="65">
        <f>'Pay App 24'!G107+F107</f>
        <v>0</v>
      </c>
      <c r="H107" s="188">
        <f>'Pay App 24'!K107</f>
        <v>0</v>
      </c>
      <c r="I107" s="189"/>
      <c r="J107" s="55"/>
      <c r="K107" s="33">
        <f t="shared" si="1"/>
        <v>0</v>
      </c>
      <c r="L107" s="68">
        <f t="shared" si="0"/>
        <v>0</v>
      </c>
      <c r="M107" s="66">
        <f t="shared" si="2"/>
        <v>0</v>
      </c>
      <c r="N107" s="32">
        <f t="shared" si="3"/>
        <v>0</v>
      </c>
      <c r="O107" s="52">
        <f>'Pay App 24'!O107+'Pay App 24'!P107</f>
        <v>0</v>
      </c>
      <c r="P107" s="45"/>
      <c r="Q107" s="66">
        <f>'Pay App 24'!Q107+N107+P107</f>
        <v>0</v>
      </c>
    </row>
    <row r="108" spans="1:17" ht="21" customHeight="1" x14ac:dyDescent="0.2">
      <c r="A108" s="151" t="s">
        <v>170</v>
      </c>
      <c r="B108" s="151"/>
      <c r="C108" s="151" t="s">
        <v>171</v>
      </c>
      <c r="D108" s="152"/>
      <c r="E108" s="52">
        <f>'Pay App 24'!E108</f>
        <v>0</v>
      </c>
      <c r="F108" s="45"/>
      <c r="G108" s="65">
        <f>'Pay App 24'!G108+F108</f>
        <v>0</v>
      </c>
      <c r="H108" s="188">
        <f>'Pay App 24'!K108</f>
        <v>0</v>
      </c>
      <c r="I108" s="189"/>
      <c r="J108" s="55"/>
      <c r="K108" s="33">
        <f t="shared" si="1"/>
        <v>0</v>
      </c>
      <c r="L108" s="68">
        <f t="shared" si="0"/>
        <v>0</v>
      </c>
      <c r="M108" s="66">
        <f t="shared" si="2"/>
        <v>0</v>
      </c>
      <c r="N108" s="32">
        <f t="shared" si="3"/>
        <v>0</v>
      </c>
      <c r="O108" s="52">
        <f>'Pay App 24'!O108+'Pay App 24'!P108</f>
        <v>0</v>
      </c>
      <c r="P108" s="45"/>
      <c r="Q108" s="66">
        <f>'Pay App 24'!Q108+N108+P108</f>
        <v>0</v>
      </c>
    </row>
    <row r="109" spans="1:17" ht="21" customHeight="1" x14ac:dyDescent="0.2">
      <c r="A109" s="151" t="s">
        <v>172</v>
      </c>
      <c r="B109" s="151"/>
      <c r="C109" s="151" t="s">
        <v>173</v>
      </c>
      <c r="D109" s="152"/>
      <c r="E109" s="52">
        <f>'Pay App 24'!E109</f>
        <v>0</v>
      </c>
      <c r="F109" s="45"/>
      <c r="G109" s="65">
        <f>'Pay App 24'!G109+F109</f>
        <v>0</v>
      </c>
      <c r="H109" s="188">
        <f>'Pay App 24'!K109</f>
        <v>0</v>
      </c>
      <c r="I109" s="189"/>
      <c r="J109" s="55"/>
      <c r="K109" s="33">
        <f t="shared" si="1"/>
        <v>0</v>
      </c>
      <c r="L109" s="68">
        <f t="shared" si="0"/>
        <v>0</v>
      </c>
      <c r="M109" s="66">
        <f t="shared" si="2"/>
        <v>0</v>
      </c>
      <c r="N109" s="32">
        <f t="shared" si="3"/>
        <v>0</v>
      </c>
      <c r="O109" s="52">
        <f>'Pay App 24'!O109+'Pay App 24'!P109</f>
        <v>0</v>
      </c>
      <c r="P109" s="45"/>
      <c r="Q109" s="66">
        <f>'Pay App 24'!Q109+N109+P109</f>
        <v>0</v>
      </c>
    </row>
    <row r="110" spans="1:17" ht="21" customHeight="1" x14ac:dyDescent="0.2">
      <c r="A110" s="151" t="s">
        <v>174</v>
      </c>
      <c r="B110" s="151"/>
      <c r="C110" s="151" t="s">
        <v>175</v>
      </c>
      <c r="D110" s="152"/>
      <c r="E110" s="52">
        <f>'Pay App 24'!E110</f>
        <v>0</v>
      </c>
      <c r="F110" s="45"/>
      <c r="G110" s="65">
        <f>'Pay App 24'!G110+F110</f>
        <v>0</v>
      </c>
      <c r="H110" s="188">
        <f>'Pay App 24'!K110</f>
        <v>0</v>
      </c>
      <c r="I110" s="189"/>
      <c r="J110" s="55"/>
      <c r="K110" s="33">
        <f t="shared" si="1"/>
        <v>0</v>
      </c>
      <c r="L110" s="68">
        <f t="shared" si="0"/>
        <v>0</v>
      </c>
      <c r="M110" s="66">
        <f t="shared" si="2"/>
        <v>0</v>
      </c>
      <c r="N110" s="32">
        <f t="shared" si="3"/>
        <v>0</v>
      </c>
      <c r="O110" s="52">
        <f>'Pay App 24'!O110+'Pay App 24'!P110</f>
        <v>0</v>
      </c>
      <c r="P110" s="45"/>
      <c r="Q110" s="66">
        <f>'Pay App 24'!Q110+N110+P110</f>
        <v>0</v>
      </c>
    </row>
    <row r="111" spans="1:17" ht="21" customHeight="1" x14ac:dyDescent="0.2">
      <c r="A111" s="151" t="s">
        <v>176</v>
      </c>
      <c r="B111" s="151"/>
      <c r="C111" s="151" t="s">
        <v>177</v>
      </c>
      <c r="D111" s="152"/>
      <c r="E111" s="52">
        <f>'Pay App 24'!E111</f>
        <v>0</v>
      </c>
      <c r="F111" s="45"/>
      <c r="G111" s="65">
        <f>'Pay App 24'!G111+F111</f>
        <v>0</v>
      </c>
      <c r="H111" s="188">
        <f>'Pay App 24'!K111</f>
        <v>0</v>
      </c>
      <c r="I111" s="189"/>
      <c r="J111" s="55"/>
      <c r="K111" s="33">
        <f t="shared" si="1"/>
        <v>0</v>
      </c>
      <c r="L111" s="68">
        <f t="shared" si="0"/>
        <v>0</v>
      </c>
      <c r="M111" s="66">
        <f t="shared" si="2"/>
        <v>0</v>
      </c>
      <c r="N111" s="32">
        <f t="shared" si="3"/>
        <v>0</v>
      </c>
      <c r="O111" s="52">
        <f>'Pay App 24'!O111+'Pay App 24'!P111</f>
        <v>0</v>
      </c>
      <c r="P111" s="45"/>
      <c r="Q111" s="66">
        <f>'Pay App 24'!Q111+N111+P111</f>
        <v>0</v>
      </c>
    </row>
    <row r="112" spans="1:17" ht="21" customHeight="1" x14ac:dyDescent="0.2">
      <c r="A112" s="151" t="s">
        <v>178</v>
      </c>
      <c r="B112" s="151"/>
      <c r="C112" s="151" t="s">
        <v>179</v>
      </c>
      <c r="D112" s="152"/>
      <c r="E112" s="52">
        <f>'Pay App 24'!E112</f>
        <v>0</v>
      </c>
      <c r="F112" s="45"/>
      <c r="G112" s="65">
        <f>'Pay App 24'!G112+F112</f>
        <v>0</v>
      </c>
      <c r="H112" s="188">
        <f>'Pay App 24'!K112</f>
        <v>0</v>
      </c>
      <c r="I112" s="189"/>
      <c r="J112" s="55"/>
      <c r="K112" s="33">
        <f t="shared" si="1"/>
        <v>0</v>
      </c>
      <c r="L112" s="68">
        <f t="shared" si="0"/>
        <v>0</v>
      </c>
      <c r="M112" s="66">
        <f t="shared" si="2"/>
        <v>0</v>
      </c>
      <c r="N112" s="32">
        <f t="shared" si="3"/>
        <v>0</v>
      </c>
      <c r="O112" s="52">
        <f>'Pay App 24'!O112+'Pay App 24'!P112</f>
        <v>0</v>
      </c>
      <c r="P112" s="45"/>
      <c r="Q112" s="66">
        <f>'Pay App 24'!Q112+N112+P112</f>
        <v>0</v>
      </c>
    </row>
    <row r="113" spans="1:17" ht="21" customHeight="1" x14ac:dyDescent="0.2">
      <c r="A113" s="151" t="s">
        <v>180</v>
      </c>
      <c r="B113" s="151"/>
      <c r="C113" s="151" t="s">
        <v>181</v>
      </c>
      <c r="D113" s="152"/>
      <c r="E113" s="52">
        <f>'Pay App 24'!E113</f>
        <v>0</v>
      </c>
      <c r="F113" s="45"/>
      <c r="G113" s="65">
        <f>'Pay App 24'!G113+F113</f>
        <v>0</v>
      </c>
      <c r="H113" s="188">
        <f>'Pay App 24'!K113</f>
        <v>0</v>
      </c>
      <c r="I113" s="189"/>
      <c r="J113" s="55"/>
      <c r="K113" s="33">
        <f t="shared" si="1"/>
        <v>0</v>
      </c>
      <c r="L113" s="68">
        <f t="shared" si="0"/>
        <v>0</v>
      </c>
      <c r="M113" s="66">
        <f t="shared" si="2"/>
        <v>0</v>
      </c>
      <c r="N113" s="32">
        <f t="shared" si="3"/>
        <v>0</v>
      </c>
      <c r="O113" s="52">
        <f>'Pay App 24'!O113+'Pay App 24'!P113</f>
        <v>0</v>
      </c>
      <c r="P113" s="45"/>
      <c r="Q113" s="66">
        <f>'Pay App 24'!Q113+N113+P113</f>
        <v>0</v>
      </c>
    </row>
    <row r="114" spans="1:17" ht="21" customHeight="1" x14ac:dyDescent="0.2">
      <c r="A114" s="153" t="s">
        <v>182</v>
      </c>
      <c r="B114" s="153"/>
      <c r="C114" s="153" t="s">
        <v>183</v>
      </c>
      <c r="D114" s="154"/>
      <c r="E114" s="52">
        <f>'Pay App 24'!E114</f>
        <v>0</v>
      </c>
      <c r="F114" s="45"/>
      <c r="G114" s="65">
        <f>'Pay App 24'!G114+F114</f>
        <v>0</v>
      </c>
      <c r="H114" s="188">
        <f>'Pay App 24'!K114</f>
        <v>0</v>
      </c>
      <c r="I114" s="189"/>
      <c r="J114" s="55"/>
      <c r="K114" s="33">
        <f t="shared" si="1"/>
        <v>0</v>
      </c>
      <c r="L114" s="68">
        <f t="shared" si="0"/>
        <v>0</v>
      </c>
      <c r="M114" s="66">
        <f t="shared" si="2"/>
        <v>0</v>
      </c>
      <c r="N114" s="32">
        <f t="shared" si="3"/>
        <v>0</v>
      </c>
      <c r="O114" s="52">
        <f>'Pay App 24'!O114+'Pay App 24'!P114</f>
        <v>0</v>
      </c>
      <c r="P114" s="45"/>
      <c r="Q114" s="66">
        <f>'Pay App 24'!Q114+N114+P114</f>
        <v>0</v>
      </c>
    </row>
    <row r="115" spans="1:17" ht="21" customHeight="1" x14ac:dyDescent="0.2">
      <c r="A115" s="151" t="s">
        <v>184</v>
      </c>
      <c r="B115" s="151"/>
      <c r="C115" s="151" t="s">
        <v>185</v>
      </c>
      <c r="D115" s="152"/>
      <c r="E115" s="52">
        <f>'Pay App 24'!E115</f>
        <v>0</v>
      </c>
      <c r="F115" s="45"/>
      <c r="G115" s="65">
        <f>'Pay App 24'!G115+F115</f>
        <v>0</v>
      </c>
      <c r="H115" s="188">
        <f>'Pay App 24'!K115</f>
        <v>0</v>
      </c>
      <c r="I115" s="189"/>
      <c r="J115" s="55"/>
      <c r="K115" s="33">
        <f t="shared" si="1"/>
        <v>0</v>
      </c>
      <c r="L115" s="68">
        <f t="shared" si="0"/>
        <v>0</v>
      </c>
      <c r="M115" s="66">
        <f t="shared" si="2"/>
        <v>0</v>
      </c>
      <c r="N115" s="32">
        <f t="shared" si="3"/>
        <v>0</v>
      </c>
      <c r="O115" s="52">
        <f>'Pay App 24'!O115+'Pay App 24'!P115</f>
        <v>0</v>
      </c>
      <c r="P115" s="45"/>
      <c r="Q115" s="66">
        <f>'Pay App 24'!Q115+N115+P115</f>
        <v>0</v>
      </c>
    </row>
    <row r="116" spans="1:17" ht="21" customHeight="1" x14ac:dyDescent="0.2">
      <c r="A116" s="151" t="s">
        <v>186</v>
      </c>
      <c r="B116" s="151"/>
      <c r="C116" s="151" t="s">
        <v>187</v>
      </c>
      <c r="D116" s="152"/>
      <c r="E116" s="52">
        <f>'Pay App 24'!E116</f>
        <v>0</v>
      </c>
      <c r="F116" s="45"/>
      <c r="G116" s="65">
        <f>'Pay App 24'!G116+F116</f>
        <v>0</v>
      </c>
      <c r="H116" s="188">
        <f>'Pay App 24'!K116</f>
        <v>0</v>
      </c>
      <c r="I116" s="189"/>
      <c r="J116" s="55"/>
      <c r="K116" s="33">
        <f t="shared" si="1"/>
        <v>0</v>
      </c>
      <c r="L116" s="68">
        <f t="shared" si="0"/>
        <v>0</v>
      </c>
      <c r="M116" s="66">
        <f t="shared" si="2"/>
        <v>0</v>
      </c>
      <c r="N116" s="32">
        <f t="shared" si="3"/>
        <v>0</v>
      </c>
      <c r="O116" s="52">
        <f>'Pay App 24'!O116+'Pay App 24'!P116</f>
        <v>0</v>
      </c>
      <c r="P116" s="45"/>
      <c r="Q116" s="66">
        <f>'Pay App 24'!Q116+N116+P116</f>
        <v>0</v>
      </c>
    </row>
    <row r="117" spans="1:17" ht="21" customHeight="1" x14ac:dyDescent="0.2">
      <c r="A117" s="151" t="s">
        <v>188</v>
      </c>
      <c r="B117" s="151"/>
      <c r="C117" s="151" t="s">
        <v>581</v>
      </c>
      <c r="D117" s="152"/>
      <c r="E117" s="52">
        <f>'Pay App 24'!E117</f>
        <v>0</v>
      </c>
      <c r="F117" s="45"/>
      <c r="G117" s="65">
        <f>'Pay App 24'!G117+F117</f>
        <v>0</v>
      </c>
      <c r="H117" s="188">
        <f>'Pay App 24'!K117</f>
        <v>0</v>
      </c>
      <c r="I117" s="189"/>
      <c r="J117" s="55"/>
      <c r="K117" s="33">
        <f t="shared" si="1"/>
        <v>0</v>
      </c>
      <c r="L117" s="68">
        <f t="shared" si="0"/>
        <v>0</v>
      </c>
      <c r="M117" s="66">
        <f t="shared" si="2"/>
        <v>0</v>
      </c>
      <c r="N117" s="32">
        <f t="shared" si="3"/>
        <v>0</v>
      </c>
      <c r="O117" s="52">
        <f>'Pay App 24'!O117+'Pay App 24'!P117</f>
        <v>0</v>
      </c>
      <c r="P117" s="45"/>
      <c r="Q117" s="66">
        <f>'Pay App 24'!Q117+N117+P117</f>
        <v>0</v>
      </c>
    </row>
    <row r="118" spans="1:17" ht="21" customHeight="1" x14ac:dyDescent="0.2">
      <c r="A118" s="153" t="s">
        <v>190</v>
      </c>
      <c r="B118" s="153"/>
      <c r="C118" s="142" t="s">
        <v>191</v>
      </c>
      <c r="D118" s="156"/>
      <c r="E118" s="52">
        <f>'Pay App 24'!E118</f>
        <v>0</v>
      </c>
      <c r="F118" s="45"/>
      <c r="G118" s="65">
        <f>'Pay App 24'!G118+F118</f>
        <v>0</v>
      </c>
      <c r="H118" s="188">
        <f>'Pay App 24'!K118</f>
        <v>0</v>
      </c>
      <c r="I118" s="189"/>
      <c r="J118" s="55"/>
      <c r="K118" s="33">
        <f t="shared" si="1"/>
        <v>0</v>
      </c>
      <c r="L118" s="68">
        <f t="shared" si="0"/>
        <v>0</v>
      </c>
      <c r="M118" s="66">
        <f t="shared" si="2"/>
        <v>0</v>
      </c>
      <c r="N118" s="32">
        <f t="shared" si="3"/>
        <v>0</v>
      </c>
      <c r="O118" s="52">
        <f>'Pay App 24'!O118+'Pay App 24'!P118</f>
        <v>0</v>
      </c>
      <c r="P118" s="45"/>
      <c r="Q118" s="66">
        <f>'Pay App 24'!Q118+N118+P118</f>
        <v>0</v>
      </c>
    </row>
    <row r="119" spans="1:17" ht="21" customHeight="1" x14ac:dyDescent="0.2">
      <c r="A119" s="151" t="s">
        <v>192</v>
      </c>
      <c r="B119" s="151"/>
      <c r="C119" s="151" t="s">
        <v>193</v>
      </c>
      <c r="D119" s="152"/>
      <c r="E119" s="52">
        <f>'Pay App 24'!E119</f>
        <v>0</v>
      </c>
      <c r="F119" s="45"/>
      <c r="G119" s="65">
        <f>'Pay App 24'!G119+F119</f>
        <v>0</v>
      </c>
      <c r="H119" s="188">
        <f>'Pay App 24'!K119</f>
        <v>0</v>
      </c>
      <c r="I119" s="189"/>
      <c r="J119" s="55"/>
      <c r="K119" s="33">
        <f t="shared" si="1"/>
        <v>0</v>
      </c>
      <c r="L119" s="68">
        <f t="shared" si="0"/>
        <v>0</v>
      </c>
      <c r="M119" s="66">
        <f t="shared" si="2"/>
        <v>0</v>
      </c>
      <c r="N119" s="32">
        <f t="shared" si="3"/>
        <v>0</v>
      </c>
      <c r="O119" s="52">
        <f>'Pay App 24'!O119+'Pay App 24'!P119</f>
        <v>0</v>
      </c>
      <c r="P119" s="45"/>
      <c r="Q119" s="66">
        <f>'Pay App 24'!Q119+N119+P119</f>
        <v>0</v>
      </c>
    </row>
    <row r="120" spans="1:17" ht="21" customHeight="1" x14ac:dyDescent="0.2">
      <c r="A120" s="151" t="s">
        <v>194</v>
      </c>
      <c r="B120" s="151"/>
      <c r="C120" s="150" t="s">
        <v>195</v>
      </c>
      <c r="D120" s="157"/>
      <c r="E120" s="52">
        <f>'Pay App 24'!E120</f>
        <v>0</v>
      </c>
      <c r="F120" s="45"/>
      <c r="G120" s="65">
        <f>'Pay App 24'!G120+F120</f>
        <v>0</v>
      </c>
      <c r="H120" s="188">
        <f>'Pay App 24'!K120</f>
        <v>0</v>
      </c>
      <c r="I120" s="189"/>
      <c r="J120" s="55"/>
      <c r="K120" s="33">
        <f t="shared" si="1"/>
        <v>0</v>
      </c>
      <c r="L120" s="68">
        <f t="shared" si="0"/>
        <v>0</v>
      </c>
      <c r="M120" s="66">
        <f t="shared" si="2"/>
        <v>0</v>
      </c>
      <c r="N120" s="32">
        <f t="shared" si="3"/>
        <v>0</v>
      </c>
      <c r="O120" s="52">
        <f>'Pay App 24'!O120+'Pay App 24'!P120</f>
        <v>0</v>
      </c>
      <c r="P120" s="45"/>
      <c r="Q120" s="66">
        <f>'Pay App 24'!Q120+N120+P120</f>
        <v>0</v>
      </c>
    </row>
    <row r="121" spans="1:17" ht="21" customHeight="1" x14ac:dyDescent="0.2">
      <c r="A121" s="151" t="s">
        <v>196</v>
      </c>
      <c r="B121" s="151"/>
      <c r="C121" s="151" t="s">
        <v>197</v>
      </c>
      <c r="D121" s="152"/>
      <c r="E121" s="52">
        <f>'Pay App 24'!E121</f>
        <v>0</v>
      </c>
      <c r="F121" s="45"/>
      <c r="G121" s="65">
        <f>'Pay App 24'!G121+F121</f>
        <v>0</v>
      </c>
      <c r="H121" s="188">
        <f>'Pay App 24'!K121</f>
        <v>0</v>
      </c>
      <c r="I121" s="189"/>
      <c r="J121" s="55"/>
      <c r="K121" s="33">
        <f t="shared" si="1"/>
        <v>0</v>
      </c>
      <c r="L121" s="68">
        <f t="shared" si="0"/>
        <v>0</v>
      </c>
      <c r="M121" s="66">
        <f t="shared" si="2"/>
        <v>0</v>
      </c>
      <c r="N121" s="32">
        <f t="shared" si="3"/>
        <v>0</v>
      </c>
      <c r="O121" s="52">
        <f>'Pay App 24'!O121+'Pay App 24'!P121</f>
        <v>0</v>
      </c>
      <c r="P121" s="45"/>
      <c r="Q121" s="66">
        <f>'Pay App 24'!Q121+N121+P121</f>
        <v>0</v>
      </c>
    </row>
    <row r="122" spans="1:17" ht="21" customHeight="1" x14ac:dyDescent="0.2">
      <c r="A122" s="151" t="s">
        <v>198</v>
      </c>
      <c r="B122" s="151"/>
      <c r="C122" s="151" t="s">
        <v>199</v>
      </c>
      <c r="D122" s="152"/>
      <c r="E122" s="52">
        <f>'Pay App 24'!E122</f>
        <v>0</v>
      </c>
      <c r="F122" s="45"/>
      <c r="G122" s="65">
        <f>'Pay App 24'!G122+F122</f>
        <v>0</v>
      </c>
      <c r="H122" s="188">
        <f>'Pay App 24'!K122</f>
        <v>0</v>
      </c>
      <c r="I122" s="189"/>
      <c r="J122" s="55"/>
      <c r="K122" s="33">
        <f t="shared" si="1"/>
        <v>0</v>
      </c>
      <c r="L122" s="68">
        <f t="shared" si="0"/>
        <v>0</v>
      </c>
      <c r="M122" s="66">
        <f t="shared" si="2"/>
        <v>0</v>
      </c>
      <c r="N122" s="32">
        <f t="shared" si="3"/>
        <v>0</v>
      </c>
      <c r="O122" s="52">
        <f>'Pay App 24'!O122+'Pay App 24'!P122</f>
        <v>0</v>
      </c>
      <c r="P122" s="45"/>
      <c r="Q122" s="66">
        <f>'Pay App 24'!Q122+N122+P122</f>
        <v>0</v>
      </c>
    </row>
    <row r="123" spans="1:17" ht="21" customHeight="1" x14ac:dyDescent="0.2">
      <c r="A123" s="151" t="s">
        <v>200</v>
      </c>
      <c r="B123" s="151"/>
      <c r="C123" s="151" t="s">
        <v>201</v>
      </c>
      <c r="D123" s="152"/>
      <c r="E123" s="52">
        <f>'Pay App 24'!E123</f>
        <v>0</v>
      </c>
      <c r="F123" s="45"/>
      <c r="G123" s="65">
        <f>'Pay App 24'!G123+F123</f>
        <v>0</v>
      </c>
      <c r="H123" s="188">
        <f>'Pay App 24'!K123</f>
        <v>0</v>
      </c>
      <c r="I123" s="189"/>
      <c r="J123" s="55"/>
      <c r="K123" s="33">
        <f t="shared" si="1"/>
        <v>0</v>
      </c>
      <c r="L123" s="68">
        <f t="shared" si="0"/>
        <v>0</v>
      </c>
      <c r="M123" s="66">
        <f t="shared" si="2"/>
        <v>0</v>
      </c>
      <c r="N123" s="32">
        <f t="shared" si="3"/>
        <v>0</v>
      </c>
      <c r="O123" s="52">
        <f>'Pay App 24'!O123+'Pay App 24'!P123</f>
        <v>0</v>
      </c>
      <c r="P123" s="45"/>
      <c r="Q123" s="66">
        <f>'Pay App 24'!Q123+N123+P123</f>
        <v>0</v>
      </c>
    </row>
    <row r="124" spans="1:17" ht="21" customHeight="1" x14ac:dyDescent="0.2">
      <c r="A124" s="153" t="s">
        <v>202</v>
      </c>
      <c r="B124" s="153"/>
      <c r="C124" s="154" t="s">
        <v>203</v>
      </c>
      <c r="D124" s="155"/>
      <c r="E124" s="52">
        <f>'Pay App 24'!E124</f>
        <v>0</v>
      </c>
      <c r="F124" s="45"/>
      <c r="G124" s="65">
        <f>'Pay App 24'!G124+F124</f>
        <v>0</v>
      </c>
      <c r="H124" s="188">
        <f>'Pay App 24'!K124</f>
        <v>0</v>
      </c>
      <c r="I124" s="189"/>
      <c r="J124" s="55"/>
      <c r="K124" s="33">
        <f t="shared" si="1"/>
        <v>0</v>
      </c>
      <c r="L124" s="68">
        <f t="shared" si="0"/>
        <v>0</v>
      </c>
      <c r="M124" s="66">
        <f t="shared" si="2"/>
        <v>0</v>
      </c>
      <c r="N124" s="32">
        <f t="shared" si="3"/>
        <v>0</v>
      </c>
      <c r="O124" s="52">
        <f>'Pay App 24'!O124+'Pay App 24'!P124</f>
        <v>0</v>
      </c>
      <c r="P124" s="45"/>
      <c r="Q124" s="66">
        <f>'Pay App 24'!Q124+N124+P124</f>
        <v>0</v>
      </c>
    </row>
    <row r="125" spans="1:17" ht="21" customHeight="1" x14ac:dyDescent="0.2">
      <c r="A125" s="151" t="s">
        <v>204</v>
      </c>
      <c r="B125" s="151"/>
      <c r="C125" s="151" t="s">
        <v>205</v>
      </c>
      <c r="D125" s="152"/>
      <c r="E125" s="52">
        <f>'Pay App 24'!E125</f>
        <v>0</v>
      </c>
      <c r="F125" s="45"/>
      <c r="G125" s="65">
        <f>'Pay App 24'!G125+F125</f>
        <v>0</v>
      </c>
      <c r="H125" s="188">
        <f>'Pay App 24'!K125</f>
        <v>0</v>
      </c>
      <c r="I125" s="189"/>
      <c r="J125" s="55"/>
      <c r="K125" s="33">
        <f t="shared" si="1"/>
        <v>0</v>
      </c>
      <c r="L125" s="68">
        <f t="shared" si="0"/>
        <v>0</v>
      </c>
      <c r="M125" s="66">
        <f t="shared" si="2"/>
        <v>0</v>
      </c>
      <c r="N125" s="32">
        <f t="shared" si="3"/>
        <v>0</v>
      </c>
      <c r="O125" s="52">
        <f>'Pay App 24'!O125+'Pay App 24'!P125</f>
        <v>0</v>
      </c>
      <c r="P125" s="45"/>
      <c r="Q125" s="66">
        <f>'Pay App 24'!Q125+N125+P125</f>
        <v>0</v>
      </c>
    </row>
    <row r="126" spans="1:17" ht="21" customHeight="1" x14ac:dyDescent="0.2">
      <c r="A126" s="151" t="s">
        <v>206</v>
      </c>
      <c r="B126" s="151"/>
      <c r="C126" s="151" t="s">
        <v>207</v>
      </c>
      <c r="D126" s="152"/>
      <c r="E126" s="52">
        <f>'Pay App 24'!E126</f>
        <v>0</v>
      </c>
      <c r="F126" s="45"/>
      <c r="G126" s="65">
        <f>'Pay App 24'!G126+F126</f>
        <v>0</v>
      </c>
      <c r="H126" s="188">
        <f>'Pay App 24'!K126</f>
        <v>0</v>
      </c>
      <c r="I126" s="189"/>
      <c r="J126" s="55"/>
      <c r="K126" s="33">
        <f t="shared" si="1"/>
        <v>0</v>
      </c>
      <c r="L126" s="68">
        <f t="shared" si="0"/>
        <v>0</v>
      </c>
      <c r="M126" s="66">
        <f t="shared" si="2"/>
        <v>0</v>
      </c>
      <c r="N126" s="32">
        <f t="shared" si="3"/>
        <v>0</v>
      </c>
      <c r="O126" s="52">
        <f>'Pay App 24'!O126+'Pay App 24'!P126</f>
        <v>0</v>
      </c>
      <c r="P126" s="45"/>
      <c r="Q126" s="66">
        <f>'Pay App 24'!Q126+N126+P126</f>
        <v>0</v>
      </c>
    </row>
    <row r="127" spans="1:17" ht="21" customHeight="1" x14ac:dyDescent="0.2">
      <c r="A127" s="151" t="s">
        <v>208</v>
      </c>
      <c r="B127" s="151"/>
      <c r="C127" s="151" t="s">
        <v>209</v>
      </c>
      <c r="D127" s="152"/>
      <c r="E127" s="52">
        <f>'Pay App 24'!E127</f>
        <v>0</v>
      </c>
      <c r="F127" s="45"/>
      <c r="G127" s="65">
        <f>'Pay App 24'!G127+F127</f>
        <v>0</v>
      </c>
      <c r="H127" s="188">
        <f>'Pay App 24'!K127</f>
        <v>0</v>
      </c>
      <c r="I127" s="189"/>
      <c r="J127" s="55"/>
      <c r="K127" s="33">
        <f t="shared" si="1"/>
        <v>0</v>
      </c>
      <c r="L127" s="68">
        <f t="shared" si="0"/>
        <v>0</v>
      </c>
      <c r="M127" s="66">
        <f t="shared" si="2"/>
        <v>0</v>
      </c>
      <c r="N127" s="32">
        <f t="shared" si="3"/>
        <v>0</v>
      </c>
      <c r="O127" s="52">
        <f>'Pay App 24'!O127+'Pay App 24'!P127</f>
        <v>0</v>
      </c>
      <c r="P127" s="45"/>
      <c r="Q127" s="66">
        <f>'Pay App 24'!Q127+N127+P127</f>
        <v>0</v>
      </c>
    </row>
    <row r="128" spans="1:17" ht="21" customHeight="1" x14ac:dyDescent="0.2">
      <c r="A128" s="153" t="s">
        <v>210</v>
      </c>
      <c r="B128" s="153"/>
      <c r="C128" s="153" t="s">
        <v>211</v>
      </c>
      <c r="D128" s="154"/>
      <c r="E128" s="52">
        <f>'Pay App 24'!E128</f>
        <v>0</v>
      </c>
      <c r="F128" s="45"/>
      <c r="G128" s="65">
        <f>'Pay App 24'!G128+F128</f>
        <v>0</v>
      </c>
      <c r="H128" s="188">
        <f>'Pay App 24'!K128</f>
        <v>0</v>
      </c>
      <c r="I128" s="189"/>
      <c r="J128" s="55"/>
      <c r="K128" s="33">
        <f t="shared" si="1"/>
        <v>0</v>
      </c>
      <c r="L128" s="68">
        <f t="shared" si="0"/>
        <v>0</v>
      </c>
      <c r="M128" s="66">
        <f t="shared" si="2"/>
        <v>0</v>
      </c>
      <c r="N128" s="32">
        <f t="shared" si="3"/>
        <v>0</v>
      </c>
      <c r="O128" s="52">
        <f>'Pay App 24'!O128+'Pay App 24'!P128</f>
        <v>0</v>
      </c>
      <c r="P128" s="45"/>
      <c r="Q128" s="66">
        <f>'Pay App 24'!Q128+N128+P128</f>
        <v>0</v>
      </c>
    </row>
    <row r="129" spans="1:17" ht="21" customHeight="1" x14ac:dyDescent="0.2">
      <c r="A129" s="151" t="s">
        <v>212</v>
      </c>
      <c r="B129" s="151"/>
      <c r="C129" s="151" t="s">
        <v>213</v>
      </c>
      <c r="D129" s="152"/>
      <c r="E129" s="52">
        <f>'Pay App 24'!E129</f>
        <v>0</v>
      </c>
      <c r="F129" s="45"/>
      <c r="G129" s="65">
        <f>'Pay App 24'!G129+F129</f>
        <v>0</v>
      </c>
      <c r="H129" s="188">
        <f>'Pay App 24'!K129</f>
        <v>0</v>
      </c>
      <c r="I129" s="189"/>
      <c r="J129" s="55"/>
      <c r="K129" s="33">
        <f t="shared" si="1"/>
        <v>0</v>
      </c>
      <c r="L129" s="68">
        <f t="shared" si="0"/>
        <v>0</v>
      </c>
      <c r="M129" s="66">
        <f t="shared" si="2"/>
        <v>0</v>
      </c>
      <c r="N129" s="32">
        <f t="shared" si="3"/>
        <v>0</v>
      </c>
      <c r="O129" s="52">
        <f>'Pay App 24'!O129+'Pay App 24'!P129</f>
        <v>0</v>
      </c>
      <c r="P129" s="45"/>
      <c r="Q129" s="66">
        <f>'Pay App 24'!Q129+N129+P129</f>
        <v>0</v>
      </c>
    </row>
    <row r="130" spans="1:17" ht="21" customHeight="1" x14ac:dyDescent="0.2">
      <c r="A130" s="151" t="s">
        <v>214</v>
      </c>
      <c r="B130" s="151"/>
      <c r="C130" s="151" t="s">
        <v>215</v>
      </c>
      <c r="D130" s="152"/>
      <c r="E130" s="52">
        <f>'Pay App 24'!E130</f>
        <v>0</v>
      </c>
      <c r="F130" s="45"/>
      <c r="G130" s="65">
        <f>'Pay App 24'!G130+F130</f>
        <v>0</v>
      </c>
      <c r="H130" s="188">
        <f>'Pay App 24'!K130</f>
        <v>0</v>
      </c>
      <c r="I130" s="189"/>
      <c r="J130" s="55"/>
      <c r="K130" s="33">
        <f t="shared" si="1"/>
        <v>0</v>
      </c>
      <c r="L130" s="68">
        <f t="shared" si="0"/>
        <v>0</v>
      </c>
      <c r="M130" s="66">
        <f t="shared" si="2"/>
        <v>0</v>
      </c>
      <c r="N130" s="32">
        <f t="shared" si="3"/>
        <v>0</v>
      </c>
      <c r="O130" s="52">
        <f>'Pay App 24'!O130+'Pay App 24'!P130</f>
        <v>0</v>
      </c>
      <c r="P130" s="45"/>
      <c r="Q130" s="66">
        <f>'Pay App 24'!Q130+N130+P130</f>
        <v>0</v>
      </c>
    </row>
    <row r="131" spans="1:17" ht="21" customHeight="1" x14ac:dyDescent="0.2">
      <c r="A131" s="151" t="s">
        <v>216</v>
      </c>
      <c r="B131" s="151"/>
      <c r="C131" s="151" t="s">
        <v>217</v>
      </c>
      <c r="D131" s="152"/>
      <c r="E131" s="52">
        <f>'Pay App 24'!E131</f>
        <v>0</v>
      </c>
      <c r="F131" s="45"/>
      <c r="G131" s="65">
        <f>'Pay App 24'!G131+F131</f>
        <v>0</v>
      </c>
      <c r="H131" s="188">
        <f>'Pay App 24'!K131</f>
        <v>0</v>
      </c>
      <c r="I131" s="189"/>
      <c r="J131" s="55"/>
      <c r="K131" s="33">
        <f t="shared" si="1"/>
        <v>0</v>
      </c>
      <c r="L131" s="68">
        <f t="shared" si="0"/>
        <v>0</v>
      </c>
      <c r="M131" s="66">
        <f t="shared" si="2"/>
        <v>0</v>
      </c>
      <c r="N131" s="32">
        <f t="shared" si="3"/>
        <v>0</v>
      </c>
      <c r="O131" s="52">
        <f>'Pay App 24'!O131+'Pay App 24'!P131</f>
        <v>0</v>
      </c>
      <c r="P131" s="45"/>
      <c r="Q131" s="66">
        <f>'Pay App 24'!Q131+N131+P131</f>
        <v>0</v>
      </c>
    </row>
    <row r="132" spans="1:17" ht="21" customHeight="1" x14ac:dyDescent="0.2">
      <c r="A132" s="151" t="s">
        <v>218</v>
      </c>
      <c r="B132" s="151"/>
      <c r="C132" s="151" t="s">
        <v>219</v>
      </c>
      <c r="D132" s="152"/>
      <c r="E132" s="52">
        <f>'Pay App 24'!E132</f>
        <v>0</v>
      </c>
      <c r="F132" s="45"/>
      <c r="G132" s="65">
        <f>'Pay App 24'!G132+F132</f>
        <v>0</v>
      </c>
      <c r="H132" s="188">
        <f>'Pay App 24'!K132</f>
        <v>0</v>
      </c>
      <c r="I132" s="189"/>
      <c r="J132" s="55"/>
      <c r="K132" s="33">
        <f t="shared" si="1"/>
        <v>0</v>
      </c>
      <c r="L132" s="68">
        <f t="shared" si="0"/>
        <v>0</v>
      </c>
      <c r="M132" s="66">
        <f t="shared" si="2"/>
        <v>0</v>
      </c>
      <c r="N132" s="32">
        <f t="shared" si="3"/>
        <v>0</v>
      </c>
      <c r="O132" s="52">
        <f>'Pay App 24'!O132+'Pay App 24'!P132</f>
        <v>0</v>
      </c>
      <c r="P132" s="45"/>
      <c r="Q132" s="66">
        <f>'Pay App 24'!Q132+N132+P132</f>
        <v>0</v>
      </c>
    </row>
    <row r="133" spans="1:17" ht="21" customHeight="1" x14ac:dyDescent="0.2">
      <c r="A133" s="151" t="s">
        <v>220</v>
      </c>
      <c r="B133" s="151"/>
      <c r="C133" s="151" t="s">
        <v>221</v>
      </c>
      <c r="D133" s="152"/>
      <c r="E133" s="52">
        <f>'Pay App 24'!E133</f>
        <v>0</v>
      </c>
      <c r="F133" s="45"/>
      <c r="G133" s="65">
        <f>'Pay App 24'!G133+F133</f>
        <v>0</v>
      </c>
      <c r="H133" s="188">
        <f>'Pay App 24'!K133</f>
        <v>0</v>
      </c>
      <c r="I133" s="189"/>
      <c r="J133" s="55"/>
      <c r="K133" s="33">
        <f t="shared" si="1"/>
        <v>0</v>
      </c>
      <c r="L133" s="68">
        <f t="shared" si="0"/>
        <v>0</v>
      </c>
      <c r="M133" s="66">
        <f t="shared" si="2"/>
        <v>0</v>
      </c>
      <c r="N133" s="32">
        <f t="shared" si="3"/>
        <v>0</v>
      </c>
      <c r="O133" s="52">
        <f>'Pay App 24'!O133+'Pay App 24'!P133</f>
        <v>0</v>
      </c>
      <c r="P133" s="45"/>
      <c r="Q133" s="66">
        <f>'Pay App 24'!Q133+N133+P133</f>
        <v>0</v>
      </c>
    </row>
    <row r="134" spans="1:17" ht="21" customHeight="1" x14ac:dyDescent="0.2">
      <c r="A134" s="151" t="s">
        <v>222</v>
      </c>
      <c r="B134" s="151"/>
      <c r="C134" s="151" t="s">
        <v>223</v>
      </c>
      <c r="D134" s="152"/>
      <c r="E134" s="52">
        <f>'Pay App 24'!E134</f>
        <v>0</v>
      </c>
      <c r="F134" s="45"/>
      <c r="G134" s="65">
        <f>'Pay App 24'!G134+F134</f>
        <v>0</v>
      </c>
      <c r="H134" s="188">
        <f>'Pay App 24'!K134</f>
        <v>0</v>
      </c>
      <c r="I134" s="189"/>
      <c r="J134" s="55"/>
      <c r="K134" s="33">
        <f t="shared" si="1"/>
        <v>0</v>
      </c>
      <c r="L134" s="68">
        <f t="shared" si="0"/>
        <v>0</v>
      </c>
      <c r="M134" s="66">
        <f t="shared" si="2"/>
        <v>0</v>
      </c>
      <c r="N134" s="32">
        <f t="shared" si="3"/>
        <v>0</v>
      </c>
      <c r="O134" s="52">
        <f>'Pay App 24'!O134+'Pay App 24'!P134</f>
        <v>0</v>
      </c>
      <c r="P134" s="45"/>
      <c r="Q134" s="66">
        <f>'Pay App 24'!Q134+N134+P134</f>
        <v>0</v>
      </c>
    </row>
    <row r="135" spans="1:17" ht="21" customHeight="1" x14ac:dyDescent="0.2">
      <c r="A135" s="153" t="s">
        <v>224</v>
      </c>
      <c r="B135" s="153"/>
      <c r="C135" s="153" t="s">
        <v>225</v>
      </c>
      <c r="D135" s="154"/>
      <c r="E135" s="52">
        <f>'Pay App 24'!E135</f>
        <v>0</v>
      </c>
      <c r="F135" s="45"/>
      <c r="G135" s="65">
        <f>'Pay App 24'!G135+F135</f>
        <v>0</v>
      </c>
      <c r="H135" s="188">
        <f>'Pay App 24'!K135</f>
        <v>0</v>
      </c>
      <c r="I135" s="189"/>
      <c r="J135" s="55"/>
      <c r="K135" s="33">
        <f t="shared" si="1"/>
        <v>0</v>
      </c>
      <c r="L135" s="68">
        <f t="shared" si="0"/>
        <v>0</v>
      </c>
      <c r="M135" s="66">
        <f t="shared" si="2"/>
        <v>0</v>
      </c>
      <c r="N135" s="32">
        <f t="shared" si="3"/>
        <v>0</v>
      </c>
      <c r="O135" s="52">
        <f>'Pay App 24'!O135+'Pay App 24'!P135</f>
        <v>0</v>
      </c>
      <c r="P135" s="45"/>
      <c r="Q135" s="66">
        <f>'Pay App 24'!Q135+N135+P135</f>
        <v>0</v>
      </c>
    </row>
    <row r="136" spans="1:17" ht="21" customHeight="1" x14ac:dyDescent="0.2">
      <c r="A136" s="151" t="s">
        <v>226</v>
      </c>
      <c r="B136" s="151"/>
      <c r="C136" s="151" t="s">
        <v>227</v>
      </c>
      <c r="D136" s="152"/>
      <c r="E136" s="52">
        <f>'Pay App 24'!E136</f>
        <v>0</v>
      </c>
      <c r="F136" s="45"/>
      <c r="G136" s="65">
        <f>'Pay App 24'!G136+F136</f>
        <v>0</v>
      </c>
      <c r="H136" s="188">
        <f>'Pay App 24'!K136</f>
        <v>0</v>
      </c>
      <c r="I136" s="189"/>
      <c r="J136" s="55"/>
      <c r="K136" s="33">
        <f t="shared" si="1"/>
        <v>0</v>
      </c>
      <c r="L136" s="68">
        <f t="shared" si="0"/>
        <v>0</v>
      </c>
      <c r="M136" s="66">
        <f t="shared" si="2"/>
        <v>0</v>
      </c>
      <c r="N136" s="32">
        <f t="shared" si="3"/>
        <v>0</v>
      </c>
      <c r="O136" s="52">
        <f>'Pay App 24'!O136+'Pay App 24'!P136</f>
        <v>0</v>
      </c>
      <c r="P136" s="45"/>
      <c r="Q136" s="66">
        <f>'Pay App 24'!Q136+N136+P136</f>
        <v>0</v>
      </c>
    </row>
    <row r="137" spans="1:17" ht="21" customHeight="1" x14ac:dyDescent="0.2">
      <c r="A137" s="151" t="s">
        <v>228</v>
      </c>
      <c r="B137" s="151"/>
      <c r="C137" s="151" t="s">
        <v>229</v>
      </c>
      <c r="D137" s="152"/>
      <c r="E137" s="52">
        <f>'Pay App 24'!E137</f>
        <v>0</v>
      </c>
      <c r="F137" s="45"/>
      <c r="G137" s="65">
        <f>'Pay App 24'!G137+F137</f>
        <v>0</v>
      </c>
      <c r="H137" s="188">
        <f>'Pay App 24'!K137</f>
        <v>0</v>
      </c>
      <c r="I137" s="189"/>
      <c r="J137" s="55"/>
      <c r="K137" s="33">
        <f t="shared" si="1"/>
        <v>0</v>
      </c>
      <c r="L137" s="68">
        <f t="shared" si="0"/>
        <v>0</v>
      </c>
      <c r="M137" s="66">
        <f t="shared" si="2"/>
        <v>0</v>
      </c>
      <c r="N137" s="32">
        <f t="shared" si="3"/>
        <v>0</v>
      </c>
      <c r="O137" s="52">
        <f>'Pay App 24'!O137+'Pay App 24'!P137</f>
        <v>0</v>
      </c>
      <c r="P137" s="45"/>
      <c r="Q137" s="66">
        <f>'Pay App 24'!Q137+N137+P137</f>
        <v>0</v>
      </c>
    </row>
    <row r="138" spans="1:17" ht="21" customHeight="1" x14ac:dyDescent="0.2">
      <c r="A138" s="151" t="s">
        <v>230</v>
      </c>
      <c r="B138" s="151"/>
      <c r="C138" s="151" t="s">
        <v>231</v>
      </c>
      <c r="D138" s="152"/>
      <c r="E138" s="52">
        <f>'Pay App 24'!E138</f>
        <v>0</v>
      </c>
      <c r="F138" s="45"/>
      <c r="G138" s="65">
        <f>'Pay App 24'!G138+F138</f>
        <v>0</v>
      </c>
      <c r="H138" s="188">
        <f>'Pay App 24'!K138</f>
        <v>0</v>
      </c>
      <c r="I138" s="189"/>
      <c r="J138" s="55"/>
      <c r="K138" s="33">
        <f t="shared" si="1"/>
        <v>0</v>
      </c>
      <c r="L138" s="68">
        <f t="shared" si="0"/>
        <v>0</v>
      </c>
      <c r="M138" s="66">
        <f t="shared" si="2"/>
        <v>0</v>
      </c>
      <c r="N138" s="32">
        <f t="shared" si="3"/>
        <v>0</v>
      </c>
      <c r="O138" s="52">
        <f>'Pay App 24'!O138+'Pay App 24'!P138</f>
        <v>0</v>
      </c>
      <c r="P138" s="45"/>
      <c r="Q138" s="66">
        <f>'Pay App 24'!Q138+N138+P138</f>
        <v>0</v>
      </c>
    </row>
    <row r="139" spans="1:17" ht="21" customHeight="1" x14ac:dyDescent="0.2">
      <c r="A139" s="153" t="s">
        <v>232</v>
      </c>
      <c r="B139" s="153"/>
      <c r="C139" s="153" t="s">
        <v>233</v>
      </c>
      <c r="D139" s="154"/>
      <c r="E139" s="52">
        <f>'Pay App 24'!E139</f>
        <v>0</v>
      </c>
      <c r="F139" s="45"/>
      <c r="G139" s="65">
        <f>'Pay App 24'!G139+F139</f>
        <v>0</v>
      </c>
      <c r="H139" s="188">
        <f>'Pay App 24'!K139</f>
        <v>0</v>
      </c>
      <c r="I139" s="189"/>
      <c r="J139" s="55"/>
      <c r="K139" s="33">
        <f t="shared" si="1"/>
        <v>0</v>
      </c>
      <c r="L139" s="68">
        <f t="shared" si="0"/>
        <v>0</v>
      </c>
      <c r="M139" s="66">
        <f t="shared" si="2"/>
        <v>0</v>
      </c>
      <c r="N139" s="32">
        <f t="shared" si="3"/>
        <v>0</v>
      </c>
      <c r="O139" s="52">
        <f>'Pay App 24'!O139+'Pay App 24'!P139</f>
        <v>0</v>
      </c>
      <c r="P139" s="45"/>
      <c r="Q139" s="66">
        <f>'Pay App 24'!Q139+N139+P139</f>
        <v>0</v>
      </c>
    </row>
    <row r="140" spans="1:17" ht="21" customHeight="1" x14ac:dyDescent="0.2">
      <c r="A140" s="151" t="s">
        <v>234</v>
      </c>
      <c r="B140" s="151"/>
      <c r="C140" s="151" t="s">
        <v>235</v>
      </c>
      <c r="D140" s="152"/>
      <c r="E140" s="52">
        <f>'Pay App 24'!E140</f>
        <v>0</v>
      </c>
      <c r="F140" s="45"/>
      <c r="G140" s="65">
        <f>'Pay App 24'!G140+F140</f>
        <v>0</v>
      </c>
      <c r="H140" s="188">
        <f>'Pay App 24'!K140</f>
        <v>0</v>
      </c>
      <c r="I140" s="189"/>
      <c r="J140" s="55"/>
      <c r="K140" s="33">
        <f t="shared" si="1"/>
        <v>0</v>
      </c>
      <c r="L140" s="68">
        <f t="shared" si="0"/>
        <v>0</v>
      </c>
      <c r="M140" s="66">
        <f t="shared" si="2"/>
        <v>0</v>
      </c>
      <c r="N140" s="32">
        <f t="shared" si="3"/>
        <v>0</v>
      </c>
      <c r="O140" s="52">
        <f>'Pay App 24'!O140+'Pay App 24'!P140</f>
        <v>0</v>
      </c>
      <c r="P140" s="45"/>
      <c r="Q140" s="66">
        <f>'Pay App 24'!Q140+N140+P140</f>
        <v>0</v>
      </c>
    </row>
    <row r="141" spans="1:17" ht="21" customHeight="1" x14ac:dyDescent="0.2">
      <c r="A141" s="151" t="s">
        <v>236</v>
      </c>
      <c r="B141" s="151"/>
      <c r="C141" s="151" t="s">
        <v>237</v>
      </c>
      <c r="D141" s="152"/>
      <c r="E141" s="52">
        <f>'Pay App 24'!E141</f>
        <v>0</v>
      </c>
      <c r="F141" s="45"/>
      <c r="G141" s="65">
        <f>'Pay App 24'!G141+F141</f>
        <v>0</v>
      </c>
      <c r="H141" s="188">
        <f>'Pay App 24'!K141</f>
        <v>0</v>
      </c>
      <c r="I141" s="189"/>
      <c r="J141" s="55"/>
      <c r="K141" s="33">
        <f t="shared" si="1"/>
        <v>0</v>
      </c>
      <c r="L141" s="68">
        <f t="shared" si="0"/>
        <v>0</v>
      </c>
      <c r="M141" s="66">
        <f t="shared" si="2"/>
        <v>0</v>
      </c>
      <c r="N141" s="32">
        <f t="shared" si="3"/>
        <v>0</v>
      </c>
      <c r="O141" s="52">
        <f>'Pay App 24'!O141+'Pay App 24'!P141</f>
        <v>0</v>
      </c>
      <c r="P141" s="45"/>
      <c r="Q141" s="66">
        <f>'Pay App 24'!Q141+N141+P141</f>
        <v>0</v>
      </c>
    </row>
    <row r="142" spans="1:17" ht="21" customHeight="1" x14ac:dyDescent="0.2">
      <c r="A142" s="151" t="s">
        <v>238</v>
      </c>
      <c r="B142" s="151"/>
      <c r="C142" s="151" t="s">
        <v>239</v>
      </c>
      <c r="D142" s="152"/>
      <c r="E142" s="52">
        <f>'Pay App 24'!E142</f>
        <v>0</v>
      </c>
      <c r="F142" s="45"/>
      <c r="G142" s="65">
        <f>'Pay App 24'!G142+F142</f>
        <v>0</v>
      </c>
      <c r="H142" s="188">
        <f>'Pay App 24'!K142</f>
        <v>0</v>
      </c>
      <c r="I142" s="189"/>
      <c r="J142" s="55"/>
      <c r="K142" s="33">
        <f t="shared" si="1"/>
        <v>0</v>
      </c>
      <c r="L142" s="68">
        <f t="shared" si="0"/>
        <v>0</v>
      </c>
      <c r="M142" s="66">
        <f t="shared" si="2"/>
        <v>0</v>
      </c>
      <c r="N142" s="32">
        <f t="shared" si="3"/>
        <v>0</v>
      </c>
      <c r="O142" s="52">
        <f>'Pay App 24'!O142+'Pay App 24'!P142</f>
        <v>0</v>
      </c>
      <c r="P142" s="45"/>
      <c r="Q142" s="66">
        <f>'Pay App 24'!Q142+N142+P142</f>
        <v>0</v>
      </c>
    </row>
    <row r="143" spans="1:17" ht="21" customHeight="1" x14ac:dyDescent="0.2">
      <c r="A143" s="151" t="s">
        <v>240</v>
      </c>
      <c r="B143" s="151"/>
      <c r="C143" s="151" t="s">
        <v>241</v>
      </c>
      <c r="D143" s="152"/>
      <c r="E143" s="52">
        <f>'Pay App 24'!E143</f>
        <v>0</v>
      </c>
      <c r="F143" s="45"/>
      <c r="G143" s="65">
        <f>'Pay App 24'!G143+F143</f>
        <v>0</v>
      </c>
      <c r="H143" s="188">
        <f>'Pay App 24'!K143</f>
        <v>0</v>
      </c>
      <c r="I143" s="189"/>
      <c r="J143" s="55"/>
      <c r="K143" s="33">
        <f t="shared" si="1"/>
        <v>0</v>
      </c>
      <c r="L143" s="68">
        <f t="shared" si="0"/>
        <v>0</v>
      </c>
      <c r="M143" s="66">
        <f t="shared" si="2"/>
        <v>0</v>
      </c>
      <c r="N143" s="32">
        <f t="shared" si="3"/>
        <v>0</v>
      </c>
      <c r="O143" s="52">
        <f>'Pay App 24'!O143+'Pay App 24'!P143</f>
        <v>0</v>
      </c>
      <c r="P143" s="45"/>
      <c r="Q143" s="66">
        <f>'Pay App 24'!Q143+N143+P143</f>
        <v>0</v>
      </c>
    </row>
    <row r="144" spans="1:17" ht="21" customHeight="1" x14ac:dyDescent="0.2">
      <c r="A144" s="151" t="s">
        <v>242</v>
      </c>
      <c r="B144" s="151"/>
      <c r="C144" s="151" t="s">
        <v>243</v>
      </c>
      <c r="D144" s="152"/>
      <c r="E144" s="52">
        <f>'Pay App 24'!E144</f>
        <v>0</v>
      </c>
      <c r="F144" s="45"/>
      <c r="G144" s="65">
        <f>'Pay App 24'!G144+F144</f>
        <v>0</v>
      </c>
      <c r="H144" s="188">
        <f>'Pay App 24'!K144</f>
        <v>0</v>
      </c>
      <c r="I144" s="189"/>
      <c r="J144" s="55"/>
      <c r="K144" s="33">
        <f t="shared" si="1"/>
        <v>0</v>
      </c>
      <c r="L144" s="68">
        <f t="shared" si="0"/>
        <v>0</v>
      </c>
      <c r="M144" s="66">
        <f t="shared" si="2"/>
        <v>0</v>
      </c>
      <c r="N144" s="32">
        <f t="shared" si="3"/>
        <v>0</v>
      </c>
      <c r="O144" s="52">
        <f>'Pay App 24'!O144+'Pay App 24'!P144</f>
        <v>0</v>
      </c>
      <c r="P144" s="45"/>
      <c r="Q144" s="66">
        <f>'Pay App 24'!Q144+N144+P144</f>
        <v>0</v>
      </c>
    </row>
    <row r="145" spans="1:17" ht="21" customHeight="1" x14ac:dyDescent="0.2">
      <c r="A145" s="151" t="s">
        <v>244</v>
      </c>
      <c r="B145" s="151"/>
      <c r="C145" s="151" t="s">
        <v>245</v>
      </c>
      <c r="D145" s="152"/>
      <c r="E145" s="52">
        <f>'Pay App 24'!E145</f>
        <v>0</v>
      </c>
      <c r="F145" s="45"/>
      <c r="G145" s="65">
        <f>'Pay App 24'!G145+F145</f>
        <v>0</v>
      </c>
      <c r="H145" s="188">
        <f>'Pay App 24'!K145</f>
        <v>0</v>
      </c>
      <c r="I145" s="189"/>
      <c r="J145" s="55"/>
      <c r="K145" s="33">
        <f t="shared" si="1"/>
        <v>0</v>
      </c>
      <c r="L145" s="68">
        <f t="shared" si="0"/>
        <v>0</v>
      </c>
      <c r="M145" s="66">
        <f t="shared" si="2"/>
        <v>0</v>
      </c>
      <c r="N145" s="32">
        <f t="shared" si="3"/>
        <v>0</v>
      </c>
      <c r="O145" s="52">
        <f>'Pay App 24'!O145+'Pay App 24'!P145</f>
        <v>0</v>
      </c>
      <c r="P145" s="45"/>
      <c r="Q145" s="66">
        <f>'Pay App 24'!Q145+N145+P145</f>
        <v>0</v>
      </c>
    </row>
    <row r="146" spans="1:17" ht="21" customHeight="1" x14ac:dyDescent="0.2">
      <c r="A146" s="151" t="s">
        <v>246</v>
      </c>
      <c r="B146" s="151"/>
      <c r="C146" s="151" t="s">
        <v>247</v>
      </c>
      <c r="D146" s="152"/>
      <c r="E146" s="52">
        <f>'Pay App 24'!E146</f>
        <v>0</v>
      </c>
      <c r="F146" s="45"/>
      <c r="G146" s="65">
        <f>'Pay App 24'!G146+F146</f>
        <v>0</v>
      </c>
      <c r="H146" s="188">
        <f>'Pay App 24'!K146</f>
        <v>0</v>
      </c>
      <c r="I146" s="189"/>
      <c r="J146" s="55"/>
      <c r="K146" s="33">
        <f t="shared" si="1"/>
        <v>0</v>
      </c>
      <c r="L146" s="68">
        <f t="shared" si="0"/>
        <v>0</v>
      </c>
      <c r="M146" s="66">
        <f t="shared" si="2"/>
        <v>0</v>
      </c>
      <c r="N146" s="32">
        <f t="shared" si="3"/>
        <v>0</v>
      </c>
      <c r="O146" s="52">
        <f>'Pay App 24'!O146+'Pay App 24'!P146</f>
        <v>0</v>
      </c>
      <c r="P146" s="45"/>
      <c r="Q146" s="66">
        <f>'Pay App 24'!Q146+N146+P146</f>
        <v>0</v>
      </c>
    </row>
    <row r="147" spans="1:17" ht="21" customHeight="1" x14ac:dyDescent="0.2">
      <c r="A147" s="151" t="s">
        <v>248</v>
      </c>
      <c r="B147" s="151"/>
      <c r="C147" s="151" t="s">
        <v>249</v>
      </c>
      <c r="D147" s="152"/>
      <c r="E147" s="52">
        <f>'Pay App 24'!E147</f>
        <v>0</v>
      </c>
      <c r="F147" s="45"/>
      <c r="G147" s="65">
        <f>'Pay App 24'!G147+F147</f>
        <v>0</v>
      </c>
      <c r="H147" s="188">
        <f>'Pay App 24'!K147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24'!O147+'Pay App 24'!P147</f>
        <v>0</v>
      </c>
      <c r="P147" s="45"/>
      <c r="Q147" s="66">
        <f>'Pay App 24'!Q147+N147+P147</f>
        <v>0</v>
      </c>
    </row>
    <row r="148" spans="1:17" ht="21" customHeight="1" x14ac:dyDescent="0.2">
      <c r="A148" s="151" t="s">
        <v>250</v>
      </c>
      <c r="B148" s="151"/>
      <c r="C148" s="151" t="s">
        <v>251</v>
      </c>
      <c r="D148" s="152"/>
      <c r="E148" s="52">
        <f>'Pay App 24'!E148</f>
        <v>0</v>
      </c>
      <c r="F148" s="45"/>
      <c r="G148" s="65">
        <f>'Pay App 24'!G148+F148</f>
        <v>0</v>
      </c>
      <c r="H148" s="188">
        <f>'Pay App 24'!K148</f>
        <v>0</v>
      </c>
      <c r="I148" s="189"/>
      <c r="J148" s="55"/>
      <c r="K148" s="33">
        <f t="shared" si="4"/>
        <v>0</v>
      </c>
      <c r="L148" s="68">
        <f t="shared" ref="L148:L211" si="7">IF(ISERROR(K148/G148),0,K148/G148)</f>
        <v>0</v>
      </c>
      <c r="M148" s="66">
        <f t="shared" si="5"/>
        <v>0</v>
      </c>
      <c r="N148" s="32">
        <f t="shared" si="6"/>
        <v>0</v>
      </c>
      <c r="O148" s="52">
        <f>'Pay App 24'!O148+'Pay App 24'!P148</f>
        <v>0</v>
      </c>
      <c r="P148" s="45"/>
      <c r="Q148" s="66">
        <f>'Pay App 24'!Q148+N148+P148</f>
        <v>0</v>
      </c>
    </row>
    <row r="149" spans="1:17" ht="21" customHeight="1" x14ac:dyDescent="0.2">
      <c r="A149" s="153" t="s">
        <v>252</v>
      </c>
      <c r="B149" s="153"/>
      <c r="C149" s="153" t="s">
        <v>253</v>
      </c>
      <c r="D149" s="154"/>
      <c r="E149" s="52">
        <f>'Pay App 24'!E149</f>
        <v>0</v>
      </c>
      <c r="F149" s="45"/>
      <c r="G149" s="65">
        <f>'Pay App 24'!G149+F149</f>
        <v>0</v>
      </c>
      <c r="H149" s="188">
        <f>'Pay App 24'!K149</f>
        <v>0</v>
      </c>
      <c r="I149" s="189"/>
      <c r="J149" s="55"/>
      <c r="K149" s="33">
        <f t="shared" si="4"/>
        <v>0</v>
      </c>
      <c r="L149" s="68">
        <f t="shared" si="7"/>
        <v>0</v>
      </c>
      <c r="M149" s="66">
        <f t="shared" si="5"/>
        <v>0</v>
      </c>
      <c r="N149" s="32">
        <f t="shared" si="6"/>
        <v>0</v>
      </c>
      <c r="O149" s="52">
        <f>'Pay App 24'!O149+'Pay App 24'!P149</f>
        <v>0</v>
      </c>
      <c r="P149" s="45"/>
      <c r="Q149" s="66">
        <f>'Pay App 24'!Q149+N149+P149</f>
        <v>0</v>
      </c>
    </row>
    <row r="150" spans="1:17" ht="21" customHeight="1" x14ac:dyDescent="0.2">
      <c r="A150" s="151" t="s">
        <v>254</v>
      </c>
      <c r="B150" s="151"/>
      <c r="C150" s="151" t="s">
        <v>255</v>
      </c>
      <c r="D150" s="152"/>
      <c r="E150" s="52">
        <f>'Pay App 24'!E150</f>
        <v>0</v>
      </c>
      <c r="F150" s="45"/>
      <c r="G150" s="65">
        <f>'Pay App 24'!G150+F150</f>
        <v>0</v>
      </c>
      <c r="H150" s="188">
        <f>'Pay App 24'!K150</f>
        <v>0</v>
      </c>
      <c r="I150" s="189"/>
      <c r="J150" s="55"/>
      <c r="K150" s="33">
        <f t="shared" si="4"/>
        <v>0</v>
      </c>
      <c r="L150" s="68">
        <f t="shared" si="7"/>
        <v>0</v>
      </c>
      <c r="M150" s="66">
        <f t="shared" si="5"/>
        <v>0</v>
      </c>
      <c r="N150" s="32">
        <f t="shared" si="6"/>
        <v>0</v>
      </c>
      <c r="O150" s="52">
        <f>'Pay App 24'!O150+'Pay App 24'!P150</f>
        <v>0</v>
      </c>
      <c r="P150" s="45"/>
      <c r="Q150" s="66">
        <f>'Pay App 24'!Q150+N150+P150</f>
        <v>0</v>
      </c>
    </row>
    <row r="151" spans="1:17" ht="21" customHeight="1" x14ac:dyDescent="0.2">
      <c r="A151" s="151" t="s">
        <v>256</v>
      </c>
      <c r="B151" s="151"/>
      <c r="C151" s="151" t="s">
        <v>257</v>
      </c>
      <c r="D151" s="152"/>
      <c r="E151" s="52">
        <f>'Pay App 24'!E151</f>
        <v>0</v>
      </c>
      <c r="F151" s="45"/>
      <c r="G151" s="65">
        <f>'Pay App 24'!G151+F151</f>
        <v>0</v>
      </c>
      <c r="H151" s="188">
        <f>'Pay App 24'!K151</f>
        <v>0</v>
      </c>
      <c r="I151" s="189"/>
      <c r="J151" s="55"/>
      <c r="K151" s="33">
        <f t="shared" si="4"/>
        <v>0</v>
      </c>
      <c r="L151" s="68">
        <f t="shared" si="7"/>
        <v>0</v>
      </c>
      <c r="M151" s="66">
        <f t="shared" si="5"/>
        <v>0</v>
      </c>
      <c r="N151" s="32">
        <f t="shared" si="6"/>
        <v>0</v>
      </c>
      <c r="O151" s="52">
        <f>'Pay App 24'!O151+'Pay App 24'!P151</f>
        <v>0</v>
      </c>
      <c r="P151" s="45"/>
      <c r="Q151" s="66">
        <f>'Pay App 24'!Q151+N151+P151</f>
        <v>0</v>
      </c>
    </row>
    <row r="152" spans="1:17" ht="21" customHeight="1" x14ac:dyDescent="0.2">
      <c r="A152" s="151" t="s">
        <v>258</v>
      </c>
      <c r="B152" s="151"/>
      <c r="C152" s="151" t="s">
        <v>259</v>
      </c>
      <c r="D152" s="152"/>
      <c r="E152" s="52">
        <f>'Pay App 24'!E152</f>
        <v>0</v>
      </c>
      <c r="F152" s="45"/>
      <c r="G152" s="65">
        <f>'Pay App 24'!G152+F152</f>
        <v>0</v>
      </c>
      <c r="H152" s="188">
        <f>'Pay App 24'!K152</f>
        <v>0</v>
      </c>
      <c r="I152" s="189"/>
      <c r="J152" s="55"/>
      <c r="K152" s="33">
        <f t="shared" si="4"/>
        <v>0</v>
      </c>
      <c r="L152" s="68">
        <f t="shared" si="7"/>
        <v>0</v>
      </c>
      <c r="M152" s="66">
        <f t="shared" si="5"/>
        <v>0</v>
      </c>
      <c r="N152" s="32">
        <f t="shared" si="6"/>
        <v>0</v>
      </c>
      <c r="O152" s="52">
        <f>'Pay App 24'!O152+'Pay App 24'!P152</f>
        <v>0</v>
      </c>
      <c r="P152" s="45"/>
      <c r="Q152" s="66">
        <f>'Pay App 24'!Q152+N152+P152</f>
        <v>0</v>
      </c>
    </row>
    <row r="153" spans="1:17" ht="21" customHeight="1" x14ac:dyDescent="0.2">
      <c r="A153" s="151" t="s">
        <v>260</v>
      </c>
      <c r="B153" s="151"/>
      <c r="C153" s="151" t="s">
        <v>261</v>
      </c>
      <c r="D153" s="152"/>
      <c r="E153" s="52">
        <f>'Pay App 24'!E153</f>
        <v>0</v>
      </c>
      <c r="F153" s="45"/>
      <c r="G153" s="65">
        <f>'Pay App 24'!G153+F153</f>
        <v>0</v>
      </c>
      <c r="H153" s="188">
        <f>'Pay App 24'!K153</f>
        <v>0</v>
      </c>
      <c r="I153" s="189"/>
      <c r="J153" s="55"/>
      <c r="K153" s="33">
        <f t="shared" si="4"/>
        <v>0</v>
      </c>
      <c r="L153" s="68">
        <f t="shared" si="7"/>
        <v>0</v>
      </c>
      <c r="M153" s="66">
        <f t="shared" si="5"/>
        <v>0</v>
      </c>
      <c r="N153" s="32">
        <f t="shared" si="6"/>
        <v>0</v>
      </c>
      <c r="O153" s="52">
        <f>'Pay App 24'!O153+'Pay App 24'!P153</f>
        <v>0</v>
      </c>
      <c r="P153" s="45"/>
      <c r="Q153" s="66">
        <f>'Pay App 24'!Q153+N153+P153</f>
        <v>0</v>
      </c>
    </row>
    <row r="154" spans="1:17" ht="21" customHeight="1" x14ac:dyDescent="0.2">
      <c r="A154" s="151" t="s">
        <v>262</v>
      </c>
      <c r="B154" s="151"/>
      <c r="C154" s="151" t="s">
        <v>263</v>
      </c>
      <c r="D154" s="152"/>
      <c r="E154" s="52">
        <f>'Pay App 24'!E154</f>
        <v>0</v>
      </c>
      <c r="F154" s="45"/>
      <c r="G154" s="65">
        <f>'Pay App 24'!G154+F154</f>
        <v>0</v>
      </c>
      <c r="H154" s="188">
        <f>'Pay App 24'!K154</f>
        <v>0</v>
      </c>
      <c r="I154" s="189"/>
      <c r="J154" s="55"/>
      <c r="K154" s="33">
        <f t="shared" si="4"/>
        <v>0</v>
      </c>
      <c r="L154" s="68">
        <f t="shared" si="7"/>
        <v>0</v>
      </c>
      <c r="M154" s="66">
        <f t="shared" si="5"/>
        <v>0</v>
      </c>
      <c r="N154" s="32">
        <f t="shared" si="6"/>
        <v>0</v>
      </c>
      <c r="O154" s="52">
        <f>'Pay App 24'!O154+'Pay App 24'!P154</f>
        <v>0</v>
      </c>
      <c r="P154" s="45"/>
      <c r="Q154" s="66">
        <f>'Pay App 24'!Q154+N154+P154</f>
        <v>0</v>
      </c>
    </row>
    <row r="155" spans="1:17" ht="21" customHeight="1" x14ac:dyDescent="0.2">
      <c r="A155" s="151" t="s">
        <v>264</v>
      </c>
      <c r="B155" s="151"/>
      <c r="C155" s="151" t="s">
        <v>265</v>
      </c>
      <c r="D155" s="152"/>
      <c r="E155" s="52">
        <f>'Pay App 24'!E155</f>
        <v>0</v>
      </c>
      <c r="F155" s="45"/>
      <c r="G155" s="65">
        <f>'Pay App 24'!G155+F155</f>
        <v>0</v>
      </c>
      <c r="H155" s="188">
        <f>'Pay App 24'!K155</f>
        <v>0</v>
      </c>
      <c r="I155" s="189"/>
      <c r="J155" s="55"/>
      <c r="K155" s="33">
        <f t="shared" si="4"/>
        <v>0</v>
      </c>
      <c r="L155" s="68">
        <f t="shared" si="7"/>
        <v>0</v>
      </c>
      <c r="M155" s="66">
        <f t="shared" si="5"/>
        <v>0</v>
      </c>
      <c r="N155" s="32">
        <f t="shared" si="6"/>
        <v>0</v>
      </c>
      <c r="O155" s="52">
        <f>'Pay App 24'!O155+'Pay App 24'!P155</f>
        <v>0</v>
      </c>
      <c r="P155" s="45"/>
      <c r="Q155" s="66">
        <f>'Pay App 24'!Q155+N155+P155</f>
        <v>0</v>
      </c>
    </row>
    <row r="156" spans="1:17" ht="21" customHeight="1" x14ac:dyDescent="0.2">
      <c r="A156" s="151" t="s">
        <v>266</v>
      </c>
      <c r="B156" s="151"/>
      <c r="C156" s="151" t="s">
        <v>267</v>
      </c>
      <c r="D156" s="152"/>
      <c r="E156" s="52">
        <f>'Pay App 24'!E156</f>
        <v>0</v>
      </c>
      <c r="F156" s="45"/>
      <c r="G156" s="65">
        <f>'Pay App 24'!G156+F156</f>
        <v>0</v>
      </c>
      <c r="H156" s="188">
        <f>'Pay App 24'!K156</f>
        <v>0</v>
      </c>
      <c r="I156" s="189"/>
      <c r="J156" s="55"/>
      <c r="K156" s="33">
        <f t="shared" si="4"/>
        <v>0</v>
      </c>
      <c r="L156" s="68">
        <f t="shared" si="7"/>
        <v>0</v>
      </c>
      <c r="M156" s="66">
        <f t="shared" si="5"/>
        <v>0</v>
      </c>
      <c r="N156" s="32">
        <f t="shared" si="6"/>
        <v>0</v>
      </c>
      <c r="O156" s="52">
        <f>'Pay App 24'!O156+'Pay App 24'!P156</f>
        <v>0</v>
      </c>
      <c r="P156" s="45"/>
      <c r="Q156" s="66">
        <f>'Pay App 24'!Q156+N156+P156</f>
        <v>0</v>
      </c>
    </row>
    <row r="157" spans="1:17" ht="21" customHeight="1" x14ac:dyDescent="0.2">
      <c r="A157" s="151" t="s">
        <v>268</v>
      </c>
      <c r="B157" s="151"/>
      <c r="C157" s="151" t="s">
        <v>269</v>
      </c>
      <c r="D157" s="152"/>
      <c r="E157" s="52">
        <f>'Pay App 24'!E157</f>
        <v>0</v>
      </c>
      <c r="F157" s="45"/>
      <c r="G157" s="65">
        <f>'Pay App 24'!G157+F157</f>
        <v>0</v>
      </c>
      <c r="H157" s="188">
        <f>'Pay App 24'!K157</f>
        <v>0</v>
      </c>
      <c r="I157" s="189"/>
      <c r="J157" s="55"/>
      <c r="K157" s="33">
        <f t="shared" si="4"/>
        <v>0</v>
      </c>
      <c r="L157" s="68">
        <f t="shared" si="7"/>
        <v>0</v>
      </c>
      <c r="M157" s="66">
        <f t="shared" si="5"/>
        <v>0</v>
      </c>
      <c r="N157" s="32">
        <f t="shared" si="6"/>
        <v>0</v>
      </c>
      <c r="O157" s="52">
        <f>'Pay App 24'!O157+'Pay App 24'!P157</f>
        <v>0</v>
      </c>
      <c r="P157" s="45"/>
      <c r="Q157" s="66">
        <f>'Pay App 24'!Q157+N157+P157</f>
        <v>0</v>
      </c>
    </row>
    <row r="158" spans="1:17" ht="21" customHeight="1" x14ac:dyDescent="0.2">
      <c r="A158" s="153" t="s">
        <v>270</v>
      </c>
      <c r="B158" s="153"/>
      <c r="C158" s="153" t="s">
        <v>271</v>
      </c>
      <c r="D158" s="154"/>
      <c r="E158" s="52">
        <f>'Pay App 24'!E158</f>
        <v>0</v>
      </c>
      <c r="F158" s="45"/>
      <c r="G158" s="65">
        <f>'Pay App 24'!G158+F158</f>
        <v>0</v>
      </c>
      <c r="H158" s="188">
        <f>'Pay App 24'!K158</f>
        <v>0</v>
      </c>
      <c r="I158" s="189"/>
      <c r="J158" s="55"/>
      <c r="K158" s="33">
        <f t="shared" si="4"/>
        <v>0</v>
      </c>
      <c r="L158" s="68">
        <f t="shared" si="7"/>
        <v>0</v>
      </c>
      <c r="M158" s="66">
        <f t="shared" si="5"/>
        <v>0</v>
      </c>
      <c r="N158" s="32">
        <f t="shared" si="6"/>
        <v>0</v>
      </c>
      <c r="O158" s="52">
        <f>'Pay App 24'!O158+'Pay App 24'!P158</f>
        <v>0</v>
      </c>
      <c r="P158" s="45"/>
      <c r="Q158" s="66">
        <f>'Pay App 24'!Q158+N158+P158</f>
        <v>0</v>
      </c>
    </row>
    <row r="159" spans="1:17" ht="21" customHeight="1" x14ac:dyDescent="0.2">
      <c r="A159" s="151" t="s">
        <v>272</v>
      </c>
      <c r="B159" s="151"/>
      <c r="C159" s="151" t="s">
        <v>273</v>
      </c>
      <c r="D159" s="152"/>
      <c r="E159" s="52">
        <f>'Pay App 24'!E159</f>
        <v>0</v>
      </c>
      <c r="F159" s="45"/>
      <c r="G159" s="65">
        <f>'Pay App 24'!G159+F159</f>
        <v>0</v>
      </c>
      <c r="H159" s="188">
        <f>'Pay App 24'!K159</f>
        <v>0</v>
      </c>
      <c r="I159" s="189"/>
      <c r="J159" s="55"/>
      <c r="K159" s="33">
        <f t="shared" si="4"/>
        <v>0</v>
      </c>
      <c r="L159" s="68">
        <f t="shared" si="7"/>
        <v>0</v>
      </c>
      <c r="M159" s="66">
        <f t="shared" si="5"/>
        <v>0</v>
      </c>
      <c r="N159" s="32">
        <f t="shared" si="6"/>
        <v>0</v>
      </c>
      <c r="O159" s="52">
        <f>'Pay App 24'!O159+'Pay App 24'!P159</f>
        <v>0</v>
      </c>
      <c r="P159" s="45"/>
      <c r="Q159" s="66">
        <f>'Pay App 24'!Q159+N159+P159</f>
        <v>0</v>
      </c>
    </row>
    <row r="160" spans="1:17" ht="21" customHeight="1" x14ac:dyDescent="0.2">
      <c r="A160" s="151" t="s">
        <v>274</v>
      </c>
      <c r="B160" s="151"/>
      <c r="C160" s="151" t="s">
        <v>275</v>
      </c>
      <c r="D160" s="152"/>
      <c r="E160" s="52">
        <f>'Pay App 24'!E160</f>
        <v>0</v>
      </c>
      <c r="F160" s="45"/>
      <c r="G160" s="65">
        <f>'Pay App 24'!G160+F160</f>
        <v>0</v>
      </c>
      <c r="H160" s="188">
        <f>'Pay App 24'!K160</f>
        <v>0</v>
      </c>
      <c r="I160" s="189"/>
      <c r="J160" s="55"/>
      <c r="K160" s="33">
        <f t="shared" si="4"/>
        <v>0</v>
      </c>
      <c r="L160" s="68">
        <f t="shared" si="7"/>
        <v>0</v>
      </c>
      <c r="M160" s="66">
        <f t="shared" si="5"/>
        <v>0</v>
      </c>
      <c r="N160" s="32">
        <f t="shared" si="6"/>
        <v>0</v>
      </c>
      <c r="O160" s="52">
        <f>'Pay App 24'!O160+'Pay App 24'!P160</f>
        <v>0</v>
      </c>
      <c r="P160" s="45"/>
      <c r="Q160" s="66">
        <f>'Pay App 24'!Q160+N160+P160</f>
        <v>0</v>
      </c>
    </row>
    <row r="161" spans="1:17" ht="21" customHeight="1" x14ac:dyDescent="0.2">
      <c r="A161" s="151" t="s">
        <v>276</v>
      </c>
      <c r="B161" s="151"/>
      <c r="C161" s="151" t="s">
        <v>277</v>
      </c>
      <c r="D161" s="152"/>
      <c r="E161" s="52">
        <f>'Pay App 24'!E161</f>
        <v>0</v>
      </c>
      <c r="F161" s="45"/>
      <c r="G161" s="65">
        <f>'Pay App 24'!G161+F161</f>
        <v>0</v>
      </c>
      <c r="H161" s="188">
        <f>'Pay App 24'!K161</f>
        <v>0</v>
      </c>
      <c r="I161" s="189"/>
      <c r="J161" s="55"/>
      <c r="K161" s="33">
        <f t="shared" si="4"/>
        <v>0</v>
      </c>
      <c r="L161" s="68">
        <f t="shared" si="7"/>
        <v>0</v>
      </c>
      <c r="M161" s="66">
        <f t="shared" si="5"/>
        <v>0</v>
      </c>
      <c r="N161" s="32">
        <f t="shared" si="6"/>
        <v>0</v>
      </c>
      <c r="O161" s="52">
        <f>'Pay App 24'!O161+'Pay App 24'!P161</f>
        <v>0</v>
      </c>
      <c r="P161" s="45"/>
      <c r="Q161" s="66">
        <f>'Pay App 24'!Q161+N161+P161</f>
        <v>0</v>
      </c>
    </row>
    <row r="162" spans="1:17" ht="21" customHeight="1" x14ac:dyDescent="0.2">
      <c r="A162" s="151" t="s">
        <v>278</v>
      </c>
      <c r="B162" s="151"/>
      <c r="C162" s="151" t="s">
        <v>279</v>
      </c>
      <c r="D162" s="152"/>
      <c r="E162" s="52">
        <f>'Pay App 24'!E162</f>
        <v>0</v>
      </c>
      <c r="F162" s="45"/>
      <c r="G162" s="65">
        <f>'Pay App 24'!G162+F162</f>
        <v>0</v>
      </c>
      <c r="H162" s="188">
        <f>'Pay App 24'!K162</f>
        <v>0</v>
      </c>
      <c r="I162" s="189"/>
      <c r="J162" s="55"/>
      <c r="K162" s="33">
        <f t="shared" si="4"/>
        <v>0</v>
      </c>
      <c r="L162" s="68">
        <f t="shared" si="7"/>
        <v>0</v>
      </c>
      <c r="M162" s="66">
        <f t="shared" si="5"/>
        <v>0</v>
      </c>
      <c r="N162" s="32">
        <f t="shared" si="6"/>
        <v>0</v>
      </c>
      <c r="O162" s="52">
        <f>'Pay App 24'!O162+'Pay App 24'!P162</f>
        <v>0</v>
      </c>
      <c r="P162" s="45"/>
      <c r="Q162" s="66">
        <f>'Pay App 24'!Q162+N162+P162</f>
        <v>0</v>
      </c>
    </row>
    <row r="163" spans="1:17" ht="21" customHeight="1" x14ac:dyDescent="0.2">
      <c r="A163" s="151" t="s">
        <v>280</v>
      </c>
      <c r="B163" s="151"/>
      <c r="C163" s="151" t="s">
        <v>281</v>
      </c>
      <c r="D163" s="152"/>
      <c r="E163" s="52">
        <f>'Pay App 24'!E163</f>
        <v>0</v>
      </c>
      <c r="F163" s="45"/>
      <c r="G163" s="65">
        <f>'Pay App 24'!G163+F163</f>
        <v>0</v>
      </c>
      <c r="H163" s="188">
        <f>'Pay App 24'!K163</f>
        <v>0</v>
      </c>
      <c r="I163" s="189"/>
      <c r="J163" s="55"/>
      <c r="K163" s="33">
        <f t="shared" si="4"/>
        <v>0</v>
      </c>
      <c r="L163" s="68">
        <f t="shared" si="7"/>
        <v>0</v>
      </c>
      <c r="M163" s="66">
        <f t="shared" si="5"/>
        <v>0</v>
      </c>
      <c r="N163" s="32">
        <f t="shared" si="6"/>
        <v>0</v>
      </c>
      <c r="O163" s="52">
        <f>'Pay App 24'!O163+'Pay App 24'!P163</f>
        <v>0</v>
      </c>
      <c r="P163" s="45"/>
      <c r="Q163" s="66">
        <f>'Pay App 24'!Q163+N163+P163</f>
        <v>0</v>
      </c>
    </row>
    <row r="164" spans="1:17" ht="21" customHeight="1" x14ac:dyDescent="0.2">
      <c r="A164" s="151" t="s">
        <v>282</v>
      </c>
      <c r="B164" s="151"/>
      <c r="C164" s="151" t="s">
        <v>283</v>
      </c>
      <c r="D164" s="152"/>
      <c r="E164" s="52">
        <f>'Pay App 24'!E164</f>
        <v>0</v>
      </c>
      <c r="F164" s="45"/>
      <c r="G164" s="65">
        <f>'Pay App 24'!G164+F164</f>
        <v>0</v>
      </c>
      <c r="H164" s="188">
        <f>'Pay App 24'!K164</f>
        <v>0</v>
      </c>
      <c r="I164" s="189"/>
      <c r="J164" s="55"/>
      <c r="K164" s="33">
        <f t="shared" si="4"/>
        <v>0</v>
      </c>
      <c r="L164" s="68">
        <f t="shared" si="7"/>
        <v>0</v>
      </c>
      <c r="M164" s="66">
        <f t="shared" si="5"/>
        <v>0</v>
      </c>
      <c r="N164" s="32">
        <f t="shared" si="6"/>
        <v>0</v>
      </c>
      <c r="O164" s="52">
        <f>'Pay App 24'!O164+'Pay App 24'!P164</f>
        <v>0</v>
      </c>
      <c r="P164" s="45"/>
      <c r="Q164" s="66">
        <f>'Pay App 24'!Q164+N164+P164</f>
        <v>0</v>
      </c>
    </row>
    <row r="165" spans="1:17" ht="21" customHeight="1" x14ac:dyDescent="0.2">
      <c r="A165" s="151" t="s">
        <v>284</v>
      </c>
      <c r="B165" s="151"/>
      <c r="C165" s="151" t="s">
        <v>285</v>
      </c>
      <c r="D165" s="152"/>
      <c r="E165" s="52">
        <f>'Pay App 24'!E165</f>
        <v>0</v>
      </c>
      <c r="F165" s="45"/>
      <c r="G165" s="65">
        <f>'Pay App 24'!G165+F165</f>
        <v>0</v>
      </c>
      <c r="H165" s="188">
        <f>'Pay App 24'!K165</f>
        <v>0</v>
      </c>
      <c r="I165" s="189"/>
      <c r="J165" s="55"/>
      <c r="K165" s="33">
        <f t="shared" si="4"/>
        <v>0</v>
      </c>
      <c r="L165" s="68">
        <f t="shared" si="7"/>
        <v>0</v>
      </c>
      <c r="M165" s="66">
        <f t="shared" si="5"/>
        <v>0</v>
      </c>
      <c r="N165" s="32">
        <f t="shared" si="6"/>
        <v>0</v>
      </c>
      <c r="O165" s="52">
        <f>'Pay App 24'!O165+'Pay App 24'!P165</f>
        <v>0</v>
      </c>
      <c r="P165" s="45"/>
      <c r="Q165" s="66">
        <f>'Pay App 24'!Q165+N165+P165</f>
        <v>0</v>
      </c>
    </row>
    <row r="166" spans="1:17" ht="21" customHeight="1" x14ac:dyDescent="0.2">
      <c r="A166" s="153" t="s">
        <v>286</v>
      </c>
      <c r="B166" s="153"/>
      <c r="C166" s="153" t="s">
        <v>287</v>
      </c>
      <c r="D166" s="154"/>
      <c r="E166" s="52">
        <f>'Pay App 24'!E166</f>
        <v>0</v>
      </c>
      <c r="F166" s="45"/>
      <c r="G166" s="65">
        <f>'Pay App 24'!G166+F166</f>
        <v>0</v>
      </c>
      <c r="H166" s="188">
        <f>'Pay App 24'!K166</f>
        <v>0</v>
      </c>
      <c r="I166" s="189"/>
      <c r="J166" s="55"/>
      <c r="K166" s="33">
        <f t="shared" si="4"/>
        <v>0</v>
      </c>
      <c r="L166" s="68">
        <f t="shared" si="7"/>
        <v>0</v>
      </c>
      <c r="M166" s="66">
        <f t="shared" si="5"/>
        <v>0</v>
      </c>
      <c r="N166" s="32">
        <f t="shared" si="6"/>
        <v>0</v>
      </c>
      <c r="O166" s="52">
        <f>'Pay App 24'!O166+'Pay App 24'!P166</f>
        <v>0</v>
      </c>
      <c r="P166" s="45"/>
      <c r="Q166" s="66">
        <f>'Pay App 24'!Q166+N166+P166</f>
        <v>0</v>
      </c>
    </row>
    <row r="167" spans="1:17" ht="21" customHeight="1" x14ac:dyDescent="0.2">
      <c r="A167" s="153" t="s">
        <v>288</v>
      </c>
      <c r="B167" s="153"/>
      <c r="C167" s="153" t="s">
        <v>289</v>
      </c>
      <c r="D167" s="154"/>
      <c r="E167" s="52">
        <f>'Pay App 24'!E167</f>
        <v>0</v>
      </c>
      <c r="F167" s="45"/>
      <c r="G167" s="65">
        <f>'Pay App 24'!G167+F167</f>
        <v>0</v>
      </c>
      <c r="H167" s="188">
        <f>'Pay App 24'!K167</f>
        <v>0</v>
      </c>
      <c r="I167" s="189"/>
      <c r="J167" s="55"/>
      <c r="K167" s="33">
        <f t="shared" si="4"/>
        <v>0</v>
      </c>
      <c r="L167" s="68">
        <f t="shared" si="7"/>
        <v>0</v>
      </c>
      <c r="M167" s="66">
        <f t="shared" si="5"/>
        <v>0</v>
      </c>
      <c r="N167" s="32">
        <f t="shared" si="6"/>
        <v>0</v>
      </c>
      <c r="O167" s="52">
        <f>'Pay App 24'!O167+'Pay App 24'!P167</f>
        <v>0</v>
      </c>
      <c r="P167" s="45"/>
      <c r="Q167" s="66">
        <f>'Pay App 24'!Q167+N167+P167</f>
        <v>0</v>
      </c>
    </row>
    <row r="168" spans="1:17" ht="21" customHeight="1" x14ac:dyDescent="0.2">
      <c r="A168" s="151" t="s">
        <v>290</v>
      </c>
      <c r="B168" s="151"/>
      <c r="C168" s="151" t="s">
        <v>291</v>
      </c>
      <c r="D168" s="152"/>
      <c r="E168" s="52">
        <f>'Pay App 24'!E168</f>
        <v>0</v>
      </c>
      <c r="F168" s="45"/>
      <c r="G168" s="65">
        <f>'Pay App 24'!G168+F168</f>
        <v>0</v>
      </c>
      <c r="H168" s="188">
        <f>'Pay App 24'!K168</f>
        <v>0</v>
      </c>
      <c r="I168" s="189"/>
      <c r="J168" s="55"/>
      <c r="K168" s="33">
        <f t="shared" si="4"/>
        <v>0</v>
      </c>
      <c r="L168" s="68">
        <f t="shared" si="7"/>
        <v>0</v>
      </c>
      <c r="M168" s="66">
        <f t="shared" si="5"/>
        <v>0</v>
      </c>
      <c r="N168" s="32">
        <f t="shared" si="6"/>
        <v>0</v>
      </c>
      <c r="O168" s="52">
        <f>'Pay App 24'!O168+'Pay App 24'!P168</f>
        <v>0</v>
      </c>
      <c r="P168" s="45"/>
      <c r="Q168" s="66">
        <f>'Pay App 24'!Q168+N168+P168</f>
        <v>0</v>
      </c>
    </row>
    <row r="169" spans="1:17" ht="21" customHeight="1" x14ac:dyDescent="0.2">
      <c r="A169" s="151" t="s">
        <v>292</v>
      </c>
      <c r="B169" s="151"/>
      <c r="C169" s="151" t="s">
        <v>293</v>
      </c>
      <c r="D169" s="152"/>
      <c r="E169" s="52">
        <f>'Pay App 24'!E169</f>
        <v>0</v>
      </c>
      <c r="F169" s="45"/>
      <c r="G169" s="65">
        <f>'Pay App 24'!G169+F169</f>
        <v>0</v>
      </c>
      <c r="H169" s="188">
        <f>'Pay App 24'!K169</f>
        <v>0</v>
      </c>
      <c r="I169" s="189"/>
      <c r="J169" s="55"/>
      <c r="K169" s="33">
        <f t="shared" si="4"/>
        <v>0</v>
      </c>
      <c r="L169" s="68">
        <f t="shared" si="7"/>
        <v>0</v>
      </c>
      <c r="M169" s="66">
        <f t="shared" si="5"/>
        <v>0</v>
      </c>
      <c r="N169" s="32">
        <f t="shared" si="6"/>
        <v>0</v>
      </c>
      <c r="O169" s="52">
        <f>'Pay App 24'!O169+'Pay App 24'!P169</f>
        <v>0</v>
      </c>
      <c r="P169" s="45"/>
      <c r="Q169" s="66">
        <f>'Pay App 24'!Q169+N169+P169</f>
        <v>0</v>
      </c>
    </row>
    <row r="170" spans="1:17" ht="21" customHeight="1" x14ac:dyDescent="0.2">
      <c r="A170" s="151" t="s">
        <v>294</v>
      </c>
      <c r="B170" s="151"/>
      <c r="C170" s="151" t="s">
        <v>295</v>
      </c>
      <c r="D170" s="152"/>
      <c r="E170" s="52">
        <f>'Pay App 24'!E170</f>
        <v>0</v>
      </c>
      <c r="F170" s="45"/>
      <c r="G170" s="65">
        <f>'Pay App 24'!G170+F170</f>
        <v>0</v>
      </c>
      <c r="H170" s="188">
        <f>'Pay App 24'!K170</f>
        <v>0</v>
      </c>
      <c r="I170" s="189"/>
      <c r="J170" s="55"/>
      <c r="K170" s="33">
        <f t="shared" si="4"/>
        <v>0</v>
      </c>
      <c r="L170" s="68">
        <f t="shared" si="7"/>
        <v>0</v>
      </c>
      <c r="M170" s="66">
        <f t="shared" si="5"/>
        <v>0</v>
      </c>
      <c r="N170" s="32">
        <f t="shared" si="6"/>
        <v>0</v>
      </c>
      <c r="O170" s="52">
        <f>'Pay App 24'!O170+'Pay App 24'!P170</f>
        <v>0</v>
      </c>
      <c r="P170" s="45"/>
      <c r="Q170" s="66">
        <f>'Pay App 24'!Q170+N170+P170</f>
        <v>0</v>
      </c>
    </row>
    <row r="171" spans="1:17" ht="21" customHeight="1" x14ac:dyDescent="0.2">
      <c r="A171" s="151" t="s">
        <v>296</v>
      </c>
      <c r="B171" s="151"/>
      <c r="C171" s="151" t="s">
        <v>297</v>
      </c>
      <c r="D171" s="152"/>
      <c r="E171" s="52">
        <f>'Pay App 24'!E171</f>
        <v>0</v>
      </c>
      <c r="F171" s="45"/>
      <c r="G171" s="65">
        <f>'Pay App 24'!G171+F171</f>
        <v>0</v>
      </c>
      <c r="H171" s="188">
        <f>'Pay App 24'!K171</f>
        <v>0</v>
      </c>
      <c r="I171" s="189"/>
      <c r="J171" s="55"/>
      <c r="K171" s="33">
        <f t="shared" si="4"/>
        <v>0</v>
      </c>
      <c r="L171" s="68">
        <f t="shared" si="7"/>
        <v>0</v>
      </c>
      <c r="M171" s="66">
        <f t="shared" si="5"/>
        <v>0</v>
      </c>
      <c r="N171" s="32">
        <f t="shared" si="6"/>
        <v>0</v>
      </c>
      <c r="O171" s="52">
        <f>'Pay App 24'!O171+'Pay App 24'!P171</f>
        <v>0</v>
      </c>
      <c r="P171" s="45"/>
      <c r="Q171" s="66">
        <f>'Pay App 24'!Q171+N171+P171</f>
        <v>0</v>
      </c>
    </row>
    <row r="172" spans="1:17" ht="21" customHeight="1" x14ac:dyDescent="0.2">
      <c r="A172" s="151" t="s">
        <v>298</v>
      </c>
      <c r="B172" s="151"/>
      <c r="C172" s="151" t="s">
        <v>299</v>
      </c>
      <c r="D172" s="152"/>
      <c r="E172" s="52">
        <f>'Pay App 24'!E172</f>
        <v>0</v>
      </c>
      <c r="F172" s="45"/>
      <c r="G172" s="65">
        <f>'Pay App 24'!G172+F172</f>
        <v>0</v>
      </c>
      <c r="H172" s="188">
        <f>'Pay App 24'!K172</f>
        <v>0</v>
      </c>
      <c r="I172" s="189"/>
      <c r="J172" s="55"/>
      <c r="K172" s="33">
        <f t="shared" si="4"/>
        <v>0</v>
      </c>
      <c r="L172" s="68">
        <f t="shared" si="7"/>
        <v>0</v>
      </c>
      <c r="M172" s="66">
        <f t="shared" si="5"/>
        <v>0</v>
      </c>
      <c r="N172" s="32">
        <f t="shared" si="6"/>
        <v>0</v>
      </c>
      <c r="O172" s="52">
        <f>'Pay App 24'!O172+'Pay App 24'!P172</f>
        <v>0</v>
      </c>
      <c r="P172" s="45"/>
      <c r="Q172" s="66">
        <f>'Pay App 24'!Q172+N172+P172</f>
        <v>0</v>
      </c>
    </row>
    <row r="173" spans="1:17" ht="21" customHeight="1" x14ac:dyDescent="0.2">
      <c r="A173" s="151" t="s">
        <v>300</v>
      </c>
      <c r="B173" s="151"/>
      <c r="C173" s="151" t="s">
        <v>301</v>
      </c>
      <c r="D173" s="152"/>
      <c r="E173" s="52">
        <f>'Pay App 24'!E173</f>
        <v>0</v>
      </c>
      <c r="F173" s="45"/>
      <c r="G173" s="65">
        <f>'Pay App 24'!G173+F173</f>
        <v>0</v>
      </c>
      <c r="H173" s="188">
        <f>'Pay App 24'!K173</f>
        <v>0</v>
      </c>
      <c r="I173" s="189"/>
      <c r="J173" s="55"/>
      <c r="K173" s="33">
        <f t="shared" si="4"/>
        <v>0</v>
      </c>
      <c r="L173" s="68">
        <f t="shared" si="7"/>
        <v>0</v>
      </c>
      <c r="M173" s="66">
        <f t="shared" si="5"/>
        <v>0</v>
      </c>
      <c r="N173" s="32">
        <f t="shared" si="6"/>
        <v>0</v>
      </c>
      <c r="O173" s="52">
        <f>'Pay App 24'!O173+'Pay App 24'!P173</f>
        <v>0</v>
      </c>
      <c r="P173" s="45"/>
      <c r="Q173" s="66">
        <f>'Pay App 24'!Q173+N173+P173</f>
        <v>0</v>
      </c>
    </row>
    <row r="174" spans="1:17" ht="21" customHeight="1" x14ac:dyDescent="0.2">
      <c r="A174" s="151" t="s">
        <v>302</v>
      </c>
      <c r="B174" s="151"/>
      <c r="C174" s="151" t="s">
        <v>303</v>
      </c>
      <c r="D174" s="152"/>
      <c r="E174" s="52">
        <f>'Pay App 24'!E174</f>
        <v>0</v>
      </c>
      <c r="F174" s="45"/>
      <c r="G174" s="65">
        <f>'Pay App 24'!G174+F174</f>
        <v>0</v>
      </c>
      <c r="H174" s="188">
        <f>'Pay App 24'!K174</f>
        <v>0</v>
      </c>
      <c r="I174" s="189"/>
      <c r="J174" s="55"/>
      <c r="K174" s="33">
        <f t="shared" si="4"/>
        <v>0</v>
      </c>
      <c r="L174" s="68">
        <f t="shared" si="7"/>
        <v>0</v>
      </c>
      <c r="M174" s="66">
        <f t="shared" si="5"/>
        <v>0</v>
      </c>
      <c r="N174" s="32">
        <f t="shared" si="6"/>
        <v>0</v>
      </c>
      <c r="O174" s="52">
        <f>'Pay App 24'!O174+'Pay App 24'!P174</f>
        <v>0</v>
      </c>
      <c r="P174" s="45"/>
      <c r="Q174" s="66">
        <f>'Pay App 24'!Q174+N174+P174</f>
        <v>0</v>
      </c>
    </row>
    <row r="175" spans="1:17" ht="21" customHeight="1" x14ac:dyDescent="0.2">
      <c r="A175" s="151" t="s">
        <v>304</v>
      </c>
      <c r="B175" s="151"/>
      <c r="C175" s="151" t="s">
        <v>305</v>
      </c>
      <c r="D175" s="152"/>
      <c r="E175" s="52">
        <f>'Pay App 24'!E175</f>
        <v>0</v>
      </c>
      <c r="F175" s="45"/>
      <c r="G175" s="65">
        <f>'Pay App 24'!G175+F175</f>
        <v>0</v>
      </c>
      <c r="H175" s="188">
        <f>'Pay App 24'!K175</f>
        <v>0</v>
      </c>
      <c r="I175" s="189"/>
      <c r="J175" s="55"/>
      <c r="K175" s="33">
        <f t="shared" si="4"/>
        <v>0</v>
      </c>
      <c r="L175" s="68">
        <f t="shared" si="7"/>
        <v>0</v>
      </c>
      <c r="M175" s="66">
        <f t="shared" si="5"/>
        <v>0</v>
      </c>
      <c r="N175" s="32">
        <f t="shared" si="6"/>
        <v>0</v>
      </c>
      <c r="O175" s="52">
        <f>'Pay App 24'!O175+'Pay App 24'!P175</f>
        <v>0</v>
      </c>
      <c r="P175" s="45"/>
      <c r="Q175" s="66">
        <f>'Pay App 24'!Q175+N175+P175</f>
        <v>0</v>
      </c>
    </row>
    <row r="176" spans="1:17" ht="21" customHeight="1" x14ac:dyDescent="0.2">
      <c r="A176" s="151" t="s">
        <v>306</v>
      </c>
      <c r="B176" s="151"/>
      <c r="C176" s="151" t="s">
        <v>307</v>
      </c>
      <c r="D176" s="152"/>
      <c r="E176" s="52">
        <f>'Pay App 24'!E176</f>
        <v>0</v>
      </c>
      <c r="F176" s="45"/>
      <c r="G176" s="65">
        <f>'Pay App 24'!G176+F176</f>
        <v>0</v>
      </c>
      <c r="H176" s="188">
        <f>'Pay App 24'!K176</f>
        <v>0</v>
      </c>
      <c r="I176" s="189"/>
      <c r="J176" s="55"/>
      <c r="K176" s="33">
        <f t="shared" si="4"/>
        <v>0</v>
      </c>
      <c r="L176" s="68">
        <f t="shared" si="7"/>
        <v>0</v>
      </c>
      <c r="M176" s="66">
        <f t="shared" si="5"/>
        <v>0</v>
      </c>
      <c r="N176" s="32">
        <f t="shared" si="6"/>
        <v>0</v>
      </c>
      <c r="O176" s="52">
        <f>'Pay App 24'!O176+'Pay App 24'!P176</f>
        <v>0</v>
      </c>
      <c r="P176" s="45"/>
      <c r="Q176" s="66">
        <f>'Pay App 24'!Q176+N176+P176</f>
        <v>0</v>
      </c>
    </row>
    <row r="177" spans="1:17" ht="21" customHeight="1" x14ac:dyDescent="0.2">
      <c r="A177" s="151" t="s">
        <v>308</v>
      </c>
      <c r="B177" s="151"/>
      <c r="C177" s="151" t="s">
        <v>309</v>
      </c>
      <c r="D177" s="152"/>
      <c r="E177" s="52">
        <f>'Pay App 24'!E177</f>
        <v>0</v>
      </c>
      <c r="F177" s="45"/>
      <c r="G177" s="65">
        <f>'Pay App 24'!G177+F177</f>
        <v>0</v>
      </c>
      <c r="H177" s="188">
        <f>'Pay App 24'!K177</f>
        <v>0</v>
      </c>
      <c r="I177" s="189"/>
      <c r="J177" s="55"/>
      <c r="K177" s="33">
        <f t="shared" si="4"/>
        <v>0</v>
      </c>
      <c r="L177" s="68">
        <f t="shared" si="7"/>
        <v>0</v>
      </c>
      <c r="M177" s="66">
        <f t="shared" si="5"/>
        <v>0</v>
      </c>
      <c r="N177" s="32">
        <f t="shared" si="6"/>
        <v>0</v>
      </c>
      <c r="O177" s="52">
        <f>'Pay App 24'!O177+'Pay App 24'!P177</f>
        <v>0</v>
      </c>
      <c r="P177" s="45"/>
      <c r="Q177" s="66">
        <f>'Pay App 24'!Q177+N177+P177</f>
        <v>0</v>
      </c>
    </row>
    <row r="178" spans="1:17" ht="21" customHeight="1" x14ac:dyDescent="0.2">
      <c r="A178" s="141" t="s">
        <v>310</v>
      </c>
      <c r="B178" s="141"/>
      <c r="C178" s="141" t="s">
        <v>311</v>
      </c>
      <c r="D178" s="142"/>
      <c r="E178" s="52">
        <f>'Pay App 24'!E178</f>
        <v>0</v>
      </c>
      <c r="F178" s="45"/>
      <c r="G178" s="65">
        <f>'Pay App 24'!G178+F178</f>
        <v>0</v>
      </c>
      <c r="H178" s="188">
        <f>'Pay App 24'!K178</f>
        <v>0</v>
      </c>
      <c r="I178" s="189"/>
      <c r="J178" s="55"/>
      <c r="K178" s="33">
        <f t="shared" si="4"/>
        <v>0</v>
      </c>
      <c r="L178" s="68">
        <f t="shared" si="7"/>
        <v>0</v>
      </c>
      <c r="M178" s="66">
        <f t="shared" si="5"/>
        <v>0</v>
      </c>
      <c r="N178" s="32">
        <f t="shared" si="6"/>
        <v>0</v>
      </c>
      <c r="O178" s="52">
        <f>'Pay App 24'!O178+'Pay App 24'!P178</f>
        <v>0</v>
      </c>
      <c r="P178" s="45"/>
      <c r="Q178" s="66">
        <f>'Pay App 24'!Q178+N178+P178</f>
        <v>0</v>
      </c>
    </row>
    <row r="179" spans="1:17" ht="21" customHeight="1" x14ac:dyDescent="0.2">
      <c r="A179" s="151" t="s">
        <v>312</v>
      </c>
      <c r="B179" s="151"/>
      <c r="C179" s="151" t="s">
        <v>313</v>
      </c>
      <c r="D179" s="152"/>
      <c r="E179" s="52">
        <f>'Pay App 24'!E179</f>
        <v>0</v>
      </c>
      <c r="F179" s="45"/>
      <c r="G179" s="65">
        <f>'Pay App 24'!G179+F179</f>
        <v>0</v>
      </c>
      <c r="H179" s="188">
        <f>'Pay App 24'!K179</f>
        <v>0</v>
      </c>
      <c r="I179" s="189"/>
      <c r="J179" s="55"/>
      <c r="K179" s="33">
        <f t="shared" si="4"/>
        <v>0</v>
      </c>
      <c r="L179" s="68">
        <f t="shared" si="7"/>
        <v>0</v>
      </c>
      <c r="M179" s="66">
        <f t="shared" si="5"/>
        <v>0</v>
      </c>
      <c r="N179" s="32">
        <f t="shared" si="6"/>
        <v>0</v>
      </c>
      <c r="O179" s="52">
        <f>'Pay App 24'!O179+'Pay App 24'!P179</f>
        <v>0</v>
      </c>
      <c r="P179" s="45"/>
      <c r="Q179" s="66">
        <f>'Pay App 24'!Q179+N179+P179</f>
        <v>0</v>
      </c>
    </row>
    <row r="180" spans="1:17" ht="21" customHeight="1" x14ac:dyDescent="0.2">
      <c r="A180" s="151" t="s">
        <v>314</v>
      </c>
      <c r="B180" s="151"/>
      <c r="C180" s="149" t="s">
        <v>315</v>
      </c>
      <c r="D180" s="150"/>
      <c r="E180" s="52">
        <f>'Pay App 24'!E180</f>
        <v>0</v>
      </c>
      <c r="F180" s="45"/>
      <c r="G180" s="65">
        <f>'Pay App 24'!G180+F180</f>
        <v>0</v>
      </c>
      <c r="H180" s="188">
        <f>'Pay App 24'!K180</f>
        <v>0</v>
      </c>
      <c r="I180" s="189"/>
      <c r="J180" s="55"/>
      <c r="K180" s="33">
        <f t="shared" si="4"/>
        <v>0</v>
      </c>
      <c r="L180" s="68">
        <f t="shared" si="7"/>
        <v>0</v>
      </c>
      <c r="M180" s="66">
        <f t="shared" si="5"/>
        <v>0</v>
      </c>
      <c r="N180" s="32">
        <f t="shared" si="6"/>
        <v>0</v>
      </c>
      <c r="O180" s="52">
        <f>'Pay App 24'!O180+'Pay App 24'!P180</f>
        <v>0</v>
      </c>
      <c r="P180" s="45"/>
      <c r="Q180" s="66">
        <f>'Pay App 24'!Q180+N180+P180</f>
        <v>0</v>
      </c>
    </row>
    <row r="181" spans="1:17" ht="21" customHeight="1" x14ac:dyDescent="0.2">
      <c r="A181" s="151" t="s">
        <v>316</v>
      </c>
      <c r="B181" s="151"/>
      <c r="C181" s="151" t="s">
        <v>317</v>
      </c>
      <c r="D181" s="152"/>
      <c r="E181" s="52">
        <f>'Pay App 24'!E181</f>
        <v>0</v>
      </c>
      <c r="F181" s="45"/>
      <c r="G181" s="65">
        <f>'Pay App 24'!G181+F181</f>
        <v>0</v>
      </c>
      <c r="H181" s="188">
        <f>'Pay App 24'!K181</f>
        <v>0</v>
      </c>
      <c r="I181" s="189"/>
      <c r="J181" s="55"/>
      <c r="K181" s="33">
        <f t="shared" si="4"/>
        <v>0</v>
      </c>
      <c r="L181" s="68">
        <f t="shared" si="7"/>
        <v>0</v>
      </c>
      <c r="M181" s="66">
        <f t="shared" si="5"/>
        <v>0</v>
      </c>
      <c r="N181" s="32">
        <f t="shared" si="6"/>
        <v>0</v>
      </c>
      <c r="O181" s="52">
        <f>'Pay App 24'!O181+'Pay App 24'!P181</f>
        <v>0</v>
      </c>
      <c r="P181" s="45"/>
      <c r="Q181" s="66">
        <f>'Pay App 24'!Q181+N181+P181</f>
        <v>0</v>
      </c>
    </row>
    <row r="182" spans="1:17" ht="21" customHeight="1" x14ac:dyDescent="0.2">
      <c r="A182" s="151" t="s">
        <v>318</v>
      </c>
      <c r="B182" s="151"/>
      <c r="C182" s="151" t="s">
        <v>319</v>
      </c>
      <c r="D182" s="152"/>
      <c r="E182" s="52">
        <f>'Pay App 24'!E182</f>
        <v>0</v>
      </c>
      <c r="F182" s="45"/>
      <c r="G182" s="65">
        <f>'Pay App 24'!G182+F182</f>
        <v>0</v>
      </c>
      <c r="H182" s="188">
        <f>'Pay App 24'!K182</f>
        <v>0</v>
      </c>
      <c r="I182" s="189"/>
      <c r="J182" s="55"/>
      <c r="K182" s="33">
        <f t="shared" si="4"/>
        <v>0</v>
      </c>
      <c r="L182" s="68">
        <f t="shared" si="7"/>
        <v>0</v>
      </c>
      <c r="M182" s="66">
        <f t="shared" si="5"/>
        <v>0</v>
      </c>
      <c r="N182" s="32">
        <f t="shared" si="6"/>
        <v>0</v>
      </c>
      <c r="O182" s="52">
        <f>'Pay App 24'!O182+'Pay App 24'!P182</f>
        <v>0</v>
      </c>
      <c r="P182" s="45"/>
      <c r="Q182" s="66">
        <f>'Pay App 24'!Q182+N182+P182</f>
        <v>0</v>
      </c>
    </row>
    <row r="183" spans="1:17" ht="21" customHeight="1" x14ac:dyDescent="0.2">
      <c r="A183" s="151" t="s">
        <v>320</v>
      </c>
      <c r="B183" s="151"/>
      <c r="C183" s="151" t="s">
        <v>321</v>
      </c>
      <c r="D183" s="152"/>
      <c r="E183" s="52">
        <f>'Pay App 24'!E183</f>
        <v>0</v>
      </c>
      <c r="F183" s="45"/>
      <c r="G183" s="65">
        <f>'Pay App 24'!G183+F183</f>
        <v>0</v>
      </c>
      <c r="H183" s="188">
        <f>'Pay App 24'!K183</f>
        <v>0</v>
      </c>
      <c r="I183" s="189"/>
      <c r="J183" s="55"/>
      <c r="K183" s="33">
        <f t="shared" si="4"/>
        <v>0</v>
      </c>
      <c r="L183" s="68">
        <f t="shared" si="7"/>
        <v>0</v>
      </c>
      <c r="M183" s="66">
        <f t="shared" si="5"/>
        <v>0</v>
      </c>
      <c r="N183" s="32">
        <f t="shared" si="6"/>
        <v>0</v>
      </c>
      <c r="O183" s="52">
        <f>'Pay App 24'!O183+'Pay App 24'!P183</f>
        <v>0</v>
      </c>
      <c r="P183" s="45"/>
      <c r="Q183" s="66">
        <f>'Pay App 24'!Q183+N183+P183</f>
        <v>0</v>
      </c>
    </row>
    <row r="184" spans="1:17" ht="21" customHeight="1" x14ac:dyDescent="0.2">
      <c r="A184" s="151" t="s">
        <v>322</v>
      </c>
      <c r="B184" s="151"/>
      <c r="C184" s="151" t="s">
        <v>323</v>
      </c>
      <c r="D184" s="152"/>
      <c r="E184" s="52">
        <f>'Pay App 24'!E184</f>
        <v>0</v>
      </c>
      <c r="F184" s="45"/>
      <c r="G184" s="65">
        <f>'Pay App 24'!G184+F184</f>
        <v>0</v>
      </c>
      <c r="H184" s="188">
        <f>'Pay App 24'!K184</f>
        <v>0</v>
      </c>
      <c r="I184" s="189"/>
      <c r="J184" s="55"/>
      <c r="K184" s="33">
        <f t="shared" si="4"/>
        <v>0</v>
      </c>
      <c r="L184" s="68">
        <f t="shared" si="7"/>
        <v>0</v>
      </c>
      <c r="M184" s="66">
        <f t="shared" si="5"/>
        <v>0</v>
      </c>
      <c r="N184" s="32">
        <f t="shared" si="6"/>
        <v>0</v>
      </c>
      <c r="O184" s="52">
        <f>'Pay App 24'!O184+'Pay App 24'!P184</f>
        <v>0</v>
      </c>
      <c r="P184" s="45"/>
      <c r="Q184" s="66">
        <f>'Pay App 24'!Q184+N184+P184</f>
        <v>0</v>
      </c>
    </row>
    <row r="185" spans="1:17" ht="21" customHeight="1" x14ac:dyDescent="0.2">
      <c r="A185" s="141" t="s">
        <v>324</v>
      </c>
      <c r="B185" s="141"/>
      <c r="C185" s="141" t="s">
        <v>325</v>
      </c>
      <c r="D185" s="142"/>
      <c r="E185" s="52">
        <f>'Pay App 24'!E185</f>
        <v>0</v>
      </c>
      <c r="F185" s="45"/>
      <c r="G185" s="65">
        <f>'Pay App 24'!G185+F185</f>
        <v>0</v>
      </c>
      <c r="H185" s="188">
        <f>'Pay App 24'!K185</f>
        <v>0</v>
      </c>
      <c r="I185" s="189"/>
      <c r="J185" s="55"/>
      <c r="K185" s="33">
        <f t="shared" si="4"/>
        <v>0</v>
      </c>
      <c r="L185" s="68">
        <f t="shared" si="7"/>
        <v>0</v>
      </c>
      <c r="M185" s="66">
        <f t="shared" si="5"/>
        <v>0</v>
      </c>
      <c r="N185" s="32">
        <f t="shared" si="6"/>
        <v>0</v>
      </c>
      <c r="O185" s="52">
        <f>'Pay App 24'!O185+'Pay App 24'!P185</f>
        <v>0</v>
      </c>
      <c r="P185" s="45"/>
      <c r="Q185" s="66">
        <f>'Pay App 24'!Q185+N185+P185</f>
        <v>0</v>
      </c>
    </row>
    <row r="186" spans="1:17" ht="21" customHeight="1" x14ac:dyDescent="0.2">
      <c r="A186" s="141" t="s">
        <v>326</v>
      </c>
      <c r="B186" s="141"/>
      <c r="C186" s="141" t="s">
        <v>327</v>
      </c>
      <c r="D186" s="142"/>
      <c r="E186" s="52">
        <f>'Pay App 24'!E186</f>
        <v>0</v>
      </c>
      <c r="F186" s="45"/>
      <c r="G186" s="65">
        <f>'Pay App 24'!G186+F186</f>
        <v>0</v>
      </c>
      <c r="H186" s="188">
        <f>'Pay App 24'!K186</f>
        <v>0</v>
      </c>
      <c r="I186" s="189"/>
      <c r="J186" s="55"/>
      <c r="K186" s="33">
        <f t="shared" si="4"/>
        <v>0</v>
      </c>
      <c r="L186" s="68">
        <f t="shared" si="7"/>
        <v>0</v>
      </c>
      <c r="M186" s="66">
        <f t="shared" si="5"/>
        <v>0</v>
      </c>
      <c r="N186" s="32">
        <f t="shared" si="6"/>
        <v>0</v>
      </c>
      <c r="O186" s="52">
        <f>'Pay App 24'!O186+'Pay App 24'!P186</f>
        <v>0</v>
      </c>
      <c r="P186" s="45"/>
      <c r="Q186" s="66">
        <f>'Pay App 24'!Q186+N186+P186</f>
        <v>0</v>
      </c>
    </row>
    <row r="187" spans="1:17" ht="21" customHeight="1" x14ac:dyDescent="0.2">
      <c r="A187" s="151" t="s">
        <v>328</v>
      </c>
      <c r="B187" s="151"/>
      <c r="C187" s="151" t="s">
        <v>329</v>
      </c>
      <c r="D187" s="152"/>
      <c r="E187" s="52">
        <f>'Pay App 24'!E187</f>
        <v>0</v>
      </c>
      <c r="F187" s="45"/>
      <c r="G187" s="65">
        <f>'Pay App 24'!G187+F187</f>
        <v>0</v>
      </c>
      <c r="H187" s="188">
        <f>'Pay App 24'!K187</f>
        <v>0</v>
      </c>
      <c r="I187" s="189"/>
      <c r="J187" s="55"/>
      <c r="K187" s="33">
        <f t="shared" si="4"/>
        <v>0</v>
      </c>
      <c r="L187" s="68">
        <f t="shared" si="7"/>
        <v>0</v>
      </c>
      <c r="M187" s="66">
        <f t="shared" si="5"/>
        <v>0</v>
      </c>
      <c r="N187" s="32">
        <f t="shared" si="6"/>
        <v>0</v>
      </c>
      <c r="O187" s="52">
        <f>'Pay App 24'!O187+'Pay App 24'!P187</f>
        <v>0</v>
      </c>
      <c r="P187" s="45"/>
      <c r="Q187" s="66">
        <f>'Pay App 24'!Q187+N187+P187</f>
        <v>0</v>
      </c>
    </row>
    <row r="188" spans="1:17" ht="21" customHeight="1" x14ac:dyDescent="0.2">
      <c r="A188" s="151" t="s">
        <v>330</v>
      </c>
      <c r="B188" s="151"/>
      <c r="C188" s="151" t="s">
        <v>331</v>
      </c>
      <c r="D188" s="152"/>
      <c r="E188" s="52">
        <f>'Pay App 24'!E188</f>
        <v>0</v>
      </c>
      <c r="F188" s="45"/>
      <c r="G188" s="65">
        <f>'Pay App 24'!G188+F188</f>
        <v>0</v>
      </c>
      <c r="H188" s="188">
        <f>'Pay App 24'!K188</f>
        <v>0</v>
      </c>
      <c r="I188" s="189"/>
      <c r="J188" s="55"/>
      <c r="K188" s="33">
        <f t="shared" si="4"/>
        <v>0</v>
      </c>
      <c r="L188" s="68">
        <f t="shared" si="7"/>
        <v>0</v>
      </c>
      <c r="M188" s="66">
        <f t="shared" si="5"/>
        <v>0</v>
      </c>
      <c r="N188" s="32">
        <f t="shared" si="6"/>
        <v>0</v>
      </c>
      <c r="O188" s="52">
        <f>'Pay App 24'!O188+'Pay App 24'!P188</f>
        <v>0</v>
      </c>
      <c r="P188" s="45"/>
      <c r="Q188" s="66">
        <f>'Pay App 24'!Q188+N188+P188</f>
        <v>0</v>
      </c>
    </row>
    <row r="189" spans="1:17" ht="21" customHeight="1" x14ac:dyDescent="0.2">
      <c r="A189" s="151" t="s">
        <v>332</v>
      </c>
      <c r="B189" s="151"/>
      <c r="C189" s="151" t="s">
        <v>333</v>
      </c>
      <c r="D189" s="152"/>
      <c r="E189" s="52">
        <f>'Pay App 24'!E189</f>
        <v>0</v>
      </c>
      <c r="F189" s="45"/>
      <c r="G189" s="65">
        <f>'Pay App 24'!G189+F189</f>
        <v>0</v>
      </c>
      <c r="H189" s="188">
        <f>'Pay App 24'!K189</f>
        <v>0</v>
      </c>
      <c r="I189" s="189"/>
      <c r="J189" s="55"/>
      <c r="K189" s="33">
        <f t="shared" si="4"/>
        <v>0</v>
      </c>
      <c r="L189" s="68">
        <f t="shared" si="7"/>
        <v>0</v>
      </c>
      <c r="M189" s="66">
        <f t="shared" si="5"/>
        <v>0</v>
      </c>
      <c r="N189" s="32">
        <f t="shared" si="6"/>
        <v>0</v>
      </c>
      <c r="O189" s="52">
        <f>'Pay App 24'!O189+'Pay App 24'!P189</f>
        <v>0</v>
      </c>
      <c r="P189" s="45"/>
      <c r="Q189" s="66">
        <f>'Pay App 24'!Q189+N189+P189</f>
        <v>0</v>
      </c>
    </row>
    <row r="190" spans="1:17" ht="21" customHeight="1" x14ac:dyDescent="0.2">
      <c r="A190" s="141" t="s">
        <v>334</v>
      </c>
      <c r="B190" s="141"/>
      <c r="C190" s="141" t="s">
        <v>335</v>
      </c>
      <c r="D190" s="142"/>
      <c r="E190" s="52">
        <f>'Pay App 24'!E190</f>
        <v>0</v>
      </c>
      <c r="F190" s="45"/>
      <c r="G190" s="65">
        <f>'Pay App 24'!G190+F190</f>
        <v>0</v>
      </c>
      <c r="H190" s="188">
        <f>'Pay App 24'!K190</f>
        <v>0</v>
      </c>
      <c r="I190" s="189"/>
      <c r="J190" s="55"/>
      <c r="K190" s="33">
        <f t="shared" si="4"/>
        <v>0</v>
      </c>
      <c r="L190" s="68">
        <f t="shared" si="7"/>
        <v>0</v>
      </c>
      <c r="M190" s="66">
        <f t="shared" si="5"/>
        <v>0</v>
      </c>
      <c r="N190" s="32">
        <f t="shared" si="6"/>
        <v>0</v>
      </c>
      <c r="O190" s="52">
        <f>'Pay App 24'!O190+'Pay App 24'!P190</f>
        <v>0</v>
      </c>
      <c r="P190" s="45"/>
      <c r="Q190" s="66">
        <f>'Pay App 24'!Q190+N190+P190</f>
        <v>0</v>
      </c>
    </row>
    <row r="191" spans="1:17" ht="21" customHeight="1" x14ac:dyDescent="0.2">
      <c r="A191" s="149" t="s">
        <v>336</v>
      </c>
      <c r="B191" s="149"/>
      <c r="C191" s="149" t="s">
        <v>337</v>
      </c>
      <c r="D191" s="150"/>
      <c r="E191" s="52">
        <f>'Pay App 24'!E191</f>
        <v>0</v>
      </c>
      <c r="F191" s="45"/>
      <c r="G191" s="65">
        <f>'Pay App 24'!G191+F191</f>
        <v>0</v>
      </c>
      <c r="H191" s="188">
        <f>'Pay App 24'!K191</f>
        <v>0</v>
      </c>
      <c r="I191" s="189"/>
      <c r="J191" s="55"/>
      <c r="K191" s="33">
        <f t="shared" si="4"/>
        <v>0</v>
      </c>
      <c r="L191" s="68">
        <f t="shared" si="7"/>
        <v>0</v>
      </c>
      <c r="M191" s="66">
        <f t="shared" si="5"/>
        <v>0</v>
      </c>
      <c r="N191" s="32">
        <f t="shared" si="6"/>
        <v>0</v>
      </c>
      <c r="O191" s="52">
        <f>'Pay App 24'!O191+'Pay App 24'!P191</f>
        <v>0</v>
      </c>
      <c r="P191" s="45"/>
      <c r="Q191" s="66">
        <f>'Pay App 24'!Q191+N191+P191</f>
        <v>0</v>
      </c>
    </row>
    <row r="192" spans="1:17" ht="21" customHeight="1" x14ac:dyDescent="0.2">
      <c r="A192" s="149" t="s">
        <v>338</v>
      </c>
      <c r="B192" s="149"/>
      <c r="C192" s="151" t="s">
        <v>339</v>
      </c>
      <c r="D192" s="152"/>
      <c r="E192" s="52">
        <f>'Pay App 24'!E192</f>
        <v>0</v>
      </c>
      <c r="F192" s="45"/>
      <c r="G192" s="65">
        <f>'Pay App 24'!G192+F192</f>
        <v>0</v>
      </c>
      <c r="H192" s="188">
        <f>'Pay App 24'!K192</f>
        <v>0</v>
      </c>
      <c r="I192" s="189"/>
      <c r="J192" s="55"/>
      <c r="K192" s="33">
        <f t="shared" si="4"/>
        <v>0</v>
      </c>
      <c r="L192" s="68">
        <f t="shared" si="7"/>
        <v>0</v>
      </c>
      <c r="M192" s="66">
        <f t="shared" si="5"/>
        <v>0</v>
      </c>
      <c r="N192" s="32">
        <f t="shared" si="6"/>
        <v>0</v>
      </c>
      <c r="O192" s="52">
        <f>'Pay App 24'!O192+'Pay App 24'!P192</f>
        <v>0</v>
      </c>
      <c r="P192" s="45"/>
      <c r="Q192" s="66">
        <f>'Pay App 24'!Q192+N192+P192</f>
        <v>0</v>
      </c>
    </row>
    <row r="193" spans="1:17" ht="21" customHeight="1" x14ac:dyDescent="0.2">
      <c r="A193" s="141" t="s">
        <v>340</v>
      </c>
      <c r="B193" s="141"/>
      <c r="C193" s="141" t="s">
        <v>341</v>
      </c>
      <c r="D193" s="142"/>
      <c r="E193" s="52">
        <f>'Pay App 24'!E193</f>
        <v>0</v>
      </c>
      <c r="F193" s="45"/>
      <c r="G193" s="65">
        <f>'Pay App 24'!G193+F193</f>
        <v>0</v>
      </c>
      <c r="H193" s="188">
        <f>'Pay App 24'!K193</f>
        <v>0</v>
      </c>
      <c r="I193" s="189"/>
      <c r="J193" s="55"/>
      <c r="K193" s="33">
        <f t="shared" si="4"/>
        <v>0</v>
      </c>
      <c r="L193" s="68">
        <f t="shared" si="7"/>
        <v>0</v>
      </c>
      <c r="M193" s="66">
        <f t="shared" si="5"/>
        <v>0</v>
      </c>
      <c r="N193" s="32">
        <f t="shared" si="6"/>
        <v>0</v>
      </c>
      <c r="O193" s="52">
        <f>'Pay App 24'!O193+'Pay App 24'!P193</f>
        <v>0</v>
      </c>
      <c r="P193" s="45"/>
      <c r="Q193" s="66">
        <f>'Pay App 24'!Q193+N193+P193</f>
        <v>0</v>
      </c>
    </row>
    <row r="194" spans="1:17" ht="21" customHeight="1" x14ac:dyDescent="0.2">
      <c r="A194" s="149" t="s">
        <v>342</v>
      </c>
      <c r="B194" s="149"/>
      <c r="C194" s="149" t="s">
        <v>343</v>
      </c>
      <c r="D194" s="150"/>
      <c r="E194" s="52">
        <f>'Pay App 24'!E194</f>
        <v>0</v>
      </c>
      <c r="F194" s="45"/>
      <c r="G194" s="65">
        <f>'Pay App 24'!G194+F194</f>
        <v>0</v>
      </c>
      <c r="H194" s="188">
        <f>'Pay App 24'!K194</f>
        <v>0</v>
      </c>
      <c r="I194" s="189"/>
      <c r="J194" s="55"/>
      <c r="K194" s="33">
        <f t="shared" si="4"/>
        <v>0</v>
      </c>
      <c r="L194" s="68">
        <f t="shared" si="7"/>
        <v>0</v>
      </c>
      <c r="M194" s="66">
        <f t="shared" si="5"/>
        <v>0</v>
      </c>
      <c r="N194" s="32">
        <f t="shared" si="6"/>
        <v>0</v>
      </c>
      <c r="O194" s="52">
        <f>'Pay App 24'!O194+'Pay App 24'!P194</f>
        <v>0</v>
      </c>
      <c r="P194" s="45"/>
      <c r="Q194" s="66">
        <f>'Pay App 24'!Q194+N194+P194</f>
        <v>0</v>
      </c>
    </row>
    <row r="195" spans="1:17" ht="21" customHeight="1" x14ac:dyDescent="0.2">
      <c r="A195" s="149" t="s">
        <v>344</v>
      </c>
      <c r="B195" s="149"/>
      <c r="C195" s="151" t="s">
        <v>345</v>
      </c>
      <c r="D195" s="152"/>
      <c r="E195" s="52">
        <f>'Pay App 24'!E195</f>
        <v>0</v>
      </c>
      <c r="F195" s="45"/>
      <c r="G195" s="65">
        <f>'Pay App 24'!G195+F195</f>
        <v>0</v>
      </c>
      <c r="H195" s="188">
        <f>'Pay App 24'!K195</f>
        <v>0</v>
      </c>
      <c r="I195" s="189"/>
      <c r="J195" s="55"/>
      <c r="K195" s="33">
        <f t="shared" si="4"/>
        <v>0</v>
      </c>
      <c r="L195" s="68">
        <f t="shared" si="7"/>
        <v>0</v>
      </c>
      <c r="M195" s="66">
        <f t="shared" si="5"/>
        <v>0</v>
      </c>
      <c r="N195" s="32">
        <f t="shared" si="6"/>
        <v>0</v>
      </c>
      <c r="O195" s="52">
        <f>'Pay App 24'!O195+'Pay App 24'!P195</f>
        <v>0</v>
      </c>
      <c r="P195" s="45"/>
      <c r="Q195" s="66">
        <f>'Pay App 24'!Q195+N195+P195</f>
        <v>0</v>
      </c>
    </row>
    <row r="196" spans="1:17" ht="21" customHeight="1" x14ac:dyDescent="0.2">
      <c r="A196" s="149" t="s">
        <v>346</v>
      </c>
      <c r="B196" s="149"/>
      <c r="C196" s="149" t="s">
        <v>347</v>
      </c>
      <c r="D196" s="150"/>
      <c r="E196" s="52">
        <f>'Pay App 24'!E196</f>
        <v>0</v>
      </c>
      <c r="F196" s="45"/>
      <c r="G196" s="65">
        <f>'Pay App 24'!G196+F196</f>
        <v>0</v>
      </c>
      <c r="H196" s="188">
        <f>'Pay App 24'!K196</f>
        <v>0</v>
      </c>
      <c r="I196" s="189"/>
      <c r="J196" s="55"/>
      <c r="K196" s="33">
        <f t="shared" si="4"/>
        <v>0</v>
      </c>
      <c r="L196" s="68">
        <f t="shared" si="7"/>
        <v>0</v>
      </c>
      <c r="M196" s="66">
        <f t="shared" si="5"/>
        <v>0</v>
      </c>
      <c r="N196" s="32">
        <f t="shared" si="6"/>
        <v>0</v>
      </c>
      <c r="O196" s="52">
        <f>'Pay App 24'!O196+'Pay App 24'!P196</f>
        <v>0</v>
      </c>
      <c r="P196" s="45"/>
      <c r="Q196" s="66">
        <f>'Pay App 24'!Q196+N196+P196</f>
        <v>0</v>
      </c>
    </row>
    <row r="197" spans="1:17" ht="21" customHeight="1" x14ac:dyDescent="0.2">
      <c r="A197" s="149" t="s">
        <v>348</v>
      </c>
      <c r="B197" s="149"/>
      <c r="C197" s="149" t="s">
        <v>349</v>
      </c>
      <c r="D197" s="150"/>
      <c r="E197" s="52">
        <f>'Pay App 24'!E197</f>
        <v>0</v>
      </c>
      <c r="F197" s="45"/>
      <c r="G197" s="65">
        <f>'Pay App 24'!G197+F197</f>
        <v>0</v>
      </c>
      <c r="H197" s="188">
        <f>'Pay App 24'!K197</f>
        <v>0</v>
      </c>
      <c r="I197" s="189"/>
      <c r="J197" s="55"/>
      <c r="K197" s="33">
        <f t="shared" si="4"/>
        <v>0</v>
      </c>
      <c r="L197" s="68">
        <f t="shared" si="7"/>
        <v>0</v>
      </c>
      <c r="M197" s="66">
        <f t="shared" si="5"/>
        <v>0</v>
      </c>
      <c r="N197" s="32">
        <f t="shared" si="6"/>
        <v>0</v>
      </c>
      <c r="O197" s="52">
        <f>'Pay App 24'!O197+'Pay App 24'!P197</f>
        <v>0</v>
      </c>
      <c r="P197" s="45"/>
      <c r="Q197" s="66">
        <f>'Pay App 24'!Q197+N197+P197</f>
        <v>0</v>
      </c>
    </row>
    <row r="198" spans="1:17" ht="21" customHeight="1" x14ac:dyDescent="0.2">
      <c r="A198" s="149" t="s">
        <v>350</v>
      </c>
      <c r="B198" s="149"/>
      <c r="C198" s="151" t="s">
        <v>305</v>
      </c>
      <c r="D198" s="152"/>
      <c r="E198" s="52">
        <f>'Pay App 24'!E198</f>
        <v>0</v>
      </c>
      <c r="F198" s="45"/>
      <c r="G198" s="65">
        <f>'Pay App 24'!G198+F198</f>
        <v>0</v>
      </c>
      <c r="H198" s="188">
        <f>'Pay App 24'!K198</f>
        <v>0</v>
      </c>
      <c r="I198" s="189"/>
      <c r="J198" s="55"/>
      <c r="K198" s="33">
        <f t="shared" si="4"/>
        <v>0</v>
      </c>
      <c r="L198" s="68">
        <f t="shared" si="7"/>
        <v>0</v>
      </c>
      <c r="M198" s="66">
        <f t="shared" si="5"/>
        <v>0</v>
      </c>
      <c r="N198" s="32">
        <f t="shared" si="6"/>
        <v>0</v>
      </c>
      <c r="O198" s="52">
        <f>'Pay App 24'!O198+'Pay App 24'!P198</f>
        <v>0</v>
      </c>
      <c r="P198" s="45"/>
      <c r="Q198" s="66">
        <f>'Pay App 24'!Q198+N198+P198</f>
        <v>0</v>
      </c>
    </row>
    <row r="199" spans="1:17" ht="21" customHeight="1" x14ac:dyDescent="0.2">
      <c r="A199" s="141" t="s">
        <v>351</v>
      </c>
      <c r="B199" s="141"/>
      <c r="C199" s="141" t="s">
        <v>352</v>
      </c>
      <c r="D199" s="142"/>
      <c r="E199" s="52">
        <f>'Pay App 24'!E199</f>
        <v>0</v>
      </c>
      <c r="F199" s="45"/>
      <c r="G199" s="65">
        <f>'Pay App 24'!G199+F199</f>
        <v>0</v>
      </c>
      <c r="H199" s="188">
        <f>'Pay App 24'!K199</f>
        <v>0</v>
      </c>
      <c r="I199" s="189"/>
      <c r="J199" s="55"/>
      <c r="K199" s="33">
        <f t="shared" si="4"/>
        <v>0</v>
      </c>
      <c r="L199" s="68">
        <f t="shared" si="7"/>
        <v>0</v>
      </c>
      <c r="M199" s="66">
        <f t="shared" si="5"/>
        <v>0</v>
      </c>
      <c r="N199" s="32">
        <f t="shared" si="6"/>
        <v>0</v>
      </c>
      <c r="O199" s="52">
        <f>'Pay App 24'!O199+'Pay App 24'!P199</f>
        <v>0</v>
      </c>
      <c r="P199" s="45"/>
      <c r="Q199" s="66">
        <f>'Pay App 24'!Q199+N199+P199</f>
        <v>0</v>
      </c>
    </row>
    <row r="200" spans="1:17" ht="21" customHeight="1" x14ac:dyDescent="0.2">
      <c r="A200" s="149" t="s">
        <v>353</v>
      </c>
      <c r="B200" s="149"/>
      <c r="C200" s="149" t="s">
        <v>354</v>
      </c>
      <c r="D200" s="150"/>
      <c r="E200" s="52">
        <f>'Pay App 24'!E200</f>
        <v>0</v>
      </c>
      <c r="F200" s="45"/>
      <c r="G200" s="65">
        <f>'Pay App 24'!G200+F200</f>
        <v>0</v>
      </c>
      <c r="H200" s="188">
        <f>'Pay App 24'!K200</f>
        <v>0</v>
      </c>
      <c r="I200" s="189"/>
      <c r="J200" s="55"/>
      <c r="K200" s="33">
        <f t="shared" si="4"/>
        <v>0</v>
      </c>
      <c r="L200" s="68">
        <f t="shared" si="7"/>
        <v>0</v>
      </c>
      <c r="M200" s="66">
        <f t="shared" si="5"/>
        <v>0</v>
      </c>
      <c r="N200" s="32">
        <f t="shared" si="6"/>
        <v>0</v>
      </c>
      <c r="O200" s="52">
        <f>'Pay App 24'!O200+'Pay App 24'!P200</f>
        <v>0</v>
      </c>
      <c r="P200" s="45"/>
      <c r="Q200" s="66">
        <f>'Pay App 24'!Q200+N200+P200</f>
        <v>0</v>
      </c>
    </row>
    <row r="201" spans="1:17" ht="21" customHeight="1" x14ac:dyDescent="0.2">
      <c r="A201" s="149" t="s">
        <v>355</v>
      </c>
      <c r="B201" s="149"/>
      <c r="C201" s="149" t="s">
        <v>356</v>
      </c>
      <c r="D201" s="150"/>
      <c r="E201" s="52">
        <f>'Pay App 24'!E201</f>
        <v>0</v>
      </c>
      <c r="F201" s="45"/>
      <c r="G201" s="65">
        <f>'Pay App 24'!G201+F201</f>
        <v>0</v>
      </c>
      <c r="H201" s="188">
        <f>'Pay App 24'!K201</f>
        <v>0</v>
      </c>
      <c r="I201" s="189"/>
      <c r="J201" s="55"/>
      <c r="K201" s="33">
        <f t="shared" si="4"/>
        <v>0</v>
      </c>
      <c r="L201" s="68">
        <f t="shared" si="7"/>
        <v>0</v>
      </c>
      <c r="M201" s="66">
        <f t="shared" si="5"/>
        <v>0</v>
      </c>
      <c r="N201" s="32">
        <f t="shared" si="6"/>
        <v>0</v>
      </c>
      <c r="O201" s="52">
        <f>'Pay App 24'!O201+'Pay App 24'!P201</f>
        <v>0</v>
      </c>
      <c r="P201" s="45"/>
      <c r="Q201" s="66">
        <f>'Pay App 24'!Q201+N201+P201</f>
        <v>0</v>
      </c>
    </row>
    <row r="202" spans="1:17" ht="21" customHeight="1" x14ac:dyDescent="0.2">
      <c r="A202" s="149" t="s">
        <v>357</v>
      </c>
      <c r="B202" s="149"/>
      <c r="C202" s="151" t="s">
        <v>358</v>
      </c>
      <c r="D202" s="152"/>
      <c r="E202" s="52">
        <f>'Pay App 24'!E202</f>
        <v>0</v>
      </c>
      <c r="F202" s="45"/>
      <c r="G202" s="65">
        <f>'Pay App 24'!G202+F202</f>
        <v>0</v>
      </c>
      <c r="H202" s="188">
        <f>'Pay App 24'!K202</f>
        <v>0</v>
      </c>
      <c r="I202" s="189"/>
      <c r="J202" s="55"/>
      <c r="K202" s="33">
        <f t="shared" si="4"/>
        <v>0</v>
      </c>
      <c r="L202" s="68">
        <f t="shared" si="7"/>
        <v>0</v>
      </c>
      <c r="M202" s="66">
        <f t="shared" si="5"/>
        <v>0</v>
      </c>
      <c r="N202" s="32">
        <f t="shared" si="6"/>
        <v>0</v>
      </c>
      <c r="O202" s="52">
        <f>'Pay App 24'!O202+'Pay App 24'!P202</f>
        <v>0</v>
      </c>
      <c r="P202" s="45"/>
      <c r="Q202" s="66">
        <f>'Pay App 24'!Q202+N202+P202</f>
        <v>0</v>
      </c>
    </row>
    <row r="203" spans="1:17" ht="21" customHeight="1" x14ac:dyDescent="0.2">
      <c r="A203" s="149" t="s">
        <v>359</v>
      </c>
      <c r="B203" s="149"/>
      <c r="C203" s="151" t="s">
        <v>360</v>
      </c>
      <c r="D203" s="152"/>
      <c r="E203" s="52">
        <f>'Pay App 24'!E203</f>
        <v>0</v>
      </c>
      <c r="F203" s="45"/>
      <c r="G203" s="65">
        <f>'Pay App 24'!G203+F203</f>
        <v>0</v>
      </c>
      <c r="H203" s="188">
        <f>'Pay App 24'!K203</f>
        <v>0</v>
      </c>
      <c r="I203" s="189"/>
      <c r="J203" s="55"/>
      <c r="K203" s="33">
        <f t="shared" si="4"/>
        <v>0</v>
      </c>
      <c r="L203" s="68">
        <f t="shared" si="7"/>
        <v>0</v>
      </c>
      <c r="M203" s="66">
        <f t="shared" si="5"/>
        <v>0</v>
      </c>
      <c r="N203" s="32">
        <f t="shared" si="6"/>
        <v>0</v>
      </c>
      <c r="O203" s="52">
        <f>'Pay App 24'!O203+'Pay App 24'!P203</f>
        <v>0</v>
      </c>
      <c r="P203" s="45"/>
      <c r="Q203" s="66">
        <f>'Pay App 24'!Q203+N203+P203</f>
        <v>0</v>
      </c>
    </row>
    <row r="204" spans="1:17" ht="21" customHeight="1" x14ac:dyDescent="0.2">
      <c r="A204" s="149" t="s">
        <v>361</v>
      </c>
      <c r="B204" s="149"/>
      <c r="C204" s="149" t="s">
        <v>362</v>
      </c>
      <c r="D204" s="150"/>
      <c r="E204" s="52">
        <f>'Pay App 24'!E204</f>
        <v>0</v>
      </c>
      <c r="F204" s="45"/>
      <c r="G204" s="65">
        <f>'Pay App 24'!G204+F204</f>
        <v>0</v>
      </c>
      <c r="H204" s="188">
        <f>'Pay App 24'!K204</f>
        <v>0</v>
      </c>
      <c r="I204" s="189"/>
      <c r="J204" s="55"/>
      <c r="K204" s="33">
        <f t="shared" si="4"/>
        <v>0</v>
      </c>
      <c r="L204" s="68">
        <f t="shared" si="7"/>
        <v>0</v>
      </c>
      <c r="M204" s="66">
        <f t="shared" si="5"/>
        <v>0</v>
      </c>
      <c r="N204" s="32">
        <f t="shared" si="6"/>
        <v>0</v>
      </c>
      <c r="O204" s="52">
        <f>'Pay App 24'!O204+'Pay App 24'!P204</f>
        <v>0</v>
      </c>
      <c r="P204" s="45"/>
      <c r="Q204" s="66">
        <f>'Pay App 24'!Q204+N204+P204</f>
        <v>0</v>
      </c>
    </row>
    <row r="205" spans="1:17" ht="21" customHeight="1" x14ac:dyDescent="0.2">
      <c r="A205" s="149" t="s">
        <v>363</v>
      </c>
      <c r="B205" s="149"/>
      <c r="C205" s="151" t="s">
        <v>364</v>
      </c>
      <c r="D205" s="152"/>
      <c r="E205" s="52">
        <f>'Pay App 24'!E205</f>
        <v>0</v>
      </c>
      <c r="F205" s="45"/>
      <c r="G205" s="65">
        <f>'Pay App 24'!G205+F205</f>
        <v>0</v>
      </c>
      <c r="H205" s="188">
        <f>'Pay App 24'!K205</f>
        <v>0</v>
      </c>
      <c r="I205" s="189"/>
      <c r="J205" s="55"/>
      <c r="K205" s="33">
        <f t="shared" si="4"/>
        <v>0</v>
      </c>
      <c r="L205" s="68">
        <f t="shared" si="7"/>
        <v>0</v>
      </c>
      <c r="M205" s="66">
        <f t="shared" si="5"/>
        <v>0</v>
      </c>
      <c r="N205" s="32">
        <f t="shared" si="6"/>
        <v>0</v>
      </c>
      <c r="O205" s="52">
        <f>'Pay App 24'!O205+'Pay App 24'!P205</f>
        <v>0</v>
      </c>
      <c r="P205" s="45"/>
      <c r="Q205" s="66">
        <f>'Pay App 24'!Q205+N205+P205</f>
        <v>0</v>
      </c>
    </row>
    <row r="206" spans="1:17" ht="21" customHeight="1" x14ac:dyDescent="0.2">
      <c r="A206" s="141" t="s">
        <v>365</v>
      </c>
      <c r="B206" s="141"/>
      <c r="C206" s="141" t="s">
        <v>366</v>
      </c>
      <c r="D206" s="142"/>
      <c r="E206" s="52">
        <f>'Pay App 24'!E206</f>
        <v>0</v>
      </c>
      <c r="F206" s="45"/>
      <c r="G206" s="65">
        <f>'Pay App 24'!G206+F206</f>
        <v>0</v>
      </c>
      <c r="H206" s="188">
        <f>'Pay App 24'!K206</f>
        <v>0</v>
      </c>
      <c r="I206" s="189"/>
      <c r="J206" s="55"/>
      <c r="K206" s="33">
        <f t="shared" si="4"/>
        <v>0</v>
      </c>
      <c r="L206" s="68">
        <f t="shared" si="7"/>
        <v>0</v>
      </c>
      <c r="M206" s="66">
        <f t="shared" si="5"/>
        <v>0</v>
      </c>
      <c r="N206" s="32">
        <f t="shared" si="6"/>
        <v>0</v>
      </c>
      <c r="O206" s="52">
        <f>'Pay App 24'!O206+'Pay App 24'!P206</f>
        <v>0</v>
      </c>
      <c r="P206" s="45"/>
      <c r="Q206" s="66">
        <f>'Pay App 24'!Q206+N206+P206</f>
        <v>0</v>
      </c>
    </row>
    <row r="207" spans="1:17" ht="21" customHeight="1" x14ac:dyDescent="0.2">
      <c r="A207" s="149" t="s">
        <v>367</v>
      </c>
      <c r="B207" s="149"/>
      <c r="C207" s="149" t="s">
        <v>368</v>
      </c>
      <c r="D207" s="150"/>
      <c r="E207" s="52">
        <f>'Pay App 24'!E207</f>
        <v>0</v>
      </c>
      <c r="F207" s="45"/>
      <c r="G207" s="65">
        <f>'Pay App 24'!G207+F207</f>
        <v>0</v>
      </c>
      <c r="H207" s="188">
        <f>'Pay App 24'!K207</f>
        <v>0</v>
      </c>
      <c r="I207" s="189"/>
      <c r="J207" s="55"/>
      <c r="K207" s="33">
        <f t="shared" si="4"/>
        <v>0</v>
      </c>
      <c r="L207" s="68">
        <f t="shared" si="7"/>
        <v>0</v>
      </c>
      <c r="M207" s="66">
        <f t="shared" si="5"/>
        <v>0</v>
      </c>
      <c r="N207" s="32">
        <f t="shared" si="6"/>
        <v>0</v>
      </c>
      <c r="O207" s="52">
        <f>'Pay App 24'!O207+'Pay App 24'!P207</f>
        <v>0</v>
      </c>
      <c r="P207" s="45"/>
      <c r="Q207" s="66">
        <f>'Pay App 24'!Q207+N207+P207</f>
        <v>0</v>
      </c>
    </row>
    <row r="208" spans="1:17" ht="21" customHeight="1" x14ac:dyDescent="0.2">
      <c r="A208" s="141" t="s">
        <v>369</v>
      </c>
      <c r="B208" s="141"/>
      <c r="C208" s="141" t="s">
        <v>370</v>
      </c>
      <c r="D208" s="142"/>
      <c r="E208" s="52">
        <f>'Pay App 24'!E208</f>
        <v>0</v>
      </c>
      <c r="F208" s="45"/>
      <c r="G208" s="65">
        <f>'Pay App 24'!G208+F208</f>
        <v>0</v>
      </c>
      <c r="H208" s="188">
        <f>'Pay App 24'!K208</f>
        <v>0</v>
      </c>
      <c r="I208" s="189"/>
      <c r="J208" s="55"/>
      <c r="K208" s="33">
        <f t="shared" si="4"/>
        <v>0</v>
      </c>
      <c r="L208" s="68">
        <f t="shared" si="7"/>
        <v>0</v>
      </c>
      <c r="M208" s="66">
        <f t="shared" si="5"/>
        <v>0</v>
      </c>
      <c r="N208" s="32">
        <f t="shared" si="6"/>
        <v>0</v>
      </c>
      <c r="O208" s="52">
        <f>'Pay App 24'!O208+'Pay App 24'!P208</f>
        <v>0</v>
      </c>
      <c r="P208" s="45"/>
      <c r="Q208" s="66">
        <f>'Pay App 24'!Q208+N208+P208</f>
        <v>0</v>
      </c>
    </row>
    <row r="209" spans="1:17" ht="21" customHeight="1" x14ac:dyDescent="0.2">
      <c r="A209" s="149" t="s">
        <v>371</v>
      </c>
      <c r="B209" s="149"/>
      <c r="C209" s="149" t="s">
        <v>372</v>
      </c>
      <c r="D209" s="150"/>
      <c r="E209" s="52">
        <f>'Pay App 24'!E209</f>
        <v>0</v>
      </c>
      <c r="F209" s="45"/>
      <c r="G209" s="65">
        <f>'Pay App 24'!G209+F209</f>
        <v>0</v>
      </c>
      <c r="H209" s="188">
        <f>'Pay App 24'!K209</f>
        <v>0</v>
      </c>
      <c r="I209" s="189"/>
      <c r="J209" s="55"/>
      <c r="K209" s="33">
        <f t="shared" si="4"/>
        <v>0</v>
      </c>
      <c r="L209" s="68">
        <f t="shared" si="7"/>
        <v>0</v>
      </c>
      <c r="M209" s="66">
        <f t="shared" si="5"/>
        <v>0</v>
      </c>
      <c r="N209" s="32">
        <f t="shared" si="6"/>
        <v>0</v>
      </c>
      <c r="O209" s="52">
        <f>'Pay App 24'!O209+'Pay App 24'!P209</f>
        <v>0</v>
      </c>
      <c r="P209" s="45"/>
      <c r="Q209" s="66">
        <f>'Pay App 24'!Q209+N209+P209</f>
        <v>0</v>
      </c>
    </row>
    <row r="210" spans="1:17" ht="21" customHeight="1" x14ac:dyDescent="0.2">
      <c r="A210" s="149" t="s">
        <v>373</v>
      </c>
      <c r="B210" s="149"/>
      <c r="C210" s="151" t="s">
        <v>374</v>
      </c>
      <c r="D210" s="152"/>
      <c r="E210" s="52">
        <f>'Pay App 24'!E210</f>
        <v>0</v>
      </c>
      <c r="F210" s="45"/>
      <c r="G210" s="65">
        <f>'Pay App 24'!G210+F210</f>
        <v>0</v>
      </c>
      <c r="H210" s="188">
        <f>'Pay App 24'!K210</f>
        <v>0</v>
      </c>
      <c r="I210" s="189"/>
      <c r="J210" s="55"/>
      <c r="K210" s="33">
        <f t="shared" si="4"/>
        <v>0</v>
      </c>
      <c r="L210" s="68">
        <f t="shared" si="7"/>
        <v>0</v>
      </c>
      <c r="M210" s="66">
        <f t="shared" si="5"/>
        <v>0</v>
      </c>
      <c r="N210" s="32">
        <f t="shared" si="6"/>
        <v>0</v>
      </c>
      <c r="O210" s="52">
        <f>'Pay App 24'!O210+'Pay App 24'!P210</f>
        <v>0</v>
      </c>
      <c r="P210" s="45"/>
      <c r="Q210" s="66">
        <f>'Pay App 24'!Q210+N210+P210</f>
        <v>0</v>
      </c>
    </row>
    <row r="211" spans="1:17" ht="21" customHeight="1" x14ac:dyDescent="0.2">
      <c r="A211" s="149" t="s">
        <v>375</v>
      </c>
      <c r="B211" s="149"/>
      <c r="C211" s="149" t="s">
        <v>376</v>
      </c>
      <c r="D211" s="150"/>
      <c r="E211" s="52">
        <f>'Pay App 24'!E211</f>
        <v>0</v>
      </c>
      <c r="F211" s="45"/>
      <c r="G211" s="65">
        <f>'Pay App 24'!G211+F211</f>
        <v>0</v>
      </c>
      <c r="H211" s="188">
        <f>'Pay App 24'!K211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24'!O211+'Pay App 24'!P211</f>
        <v>0</v>
      </c>
      <c r="P211" s="45"/>
      <c r="Q211" s="66">
        <f>'Pay App 24'!Q211+N211+P211</f>
        <v>0</v>
      </c>
    </row>
    <row r="212" spans="1:17" ht="21" customHeight="1" x14ac:dyDescent="0.2">
      <c r="A212" s="149" t="s">
        <v>377</v>
      </c>
      <c r="B212" s="149"/>
      <c r="C212" s="151" t="s">
        <v>378</v>
      </c>
      <c r="D212" s="152"/>
      <c r="E212" s="52">
        <f>'Pay App 24'!E212</f>
        <v>0</v>
      </c>
      <c r="F212" s="45"/>
      <c r="G212" s="65">
        <f>'Pay App 24'!G212+F212</f>
        <v>0</v>
      </c>
      <c r="H212" s="188">
        <f>'Pay App 24'!K212</f>
        <v>0</v>
      </c>
      <c r="I212" s="189"/>
      <c r="J212" s="55"/>
      <c r="K212" s="33">
        <f t="shared" si="8"/>
        <v>0</v>
      </c>
      <c r="L212" s="68">
        <f t="shared" ref="L212:L241" si="11">IF(ISERROR(K212/G212),0,K212/G212)</f>
        <v>0</v>
      </c>
      <c r="M212" s="66">
        <f t="shared" si="9"/>
        <v>0</v>
      </c>
      <c r="N212" s="32">
        <f t="shared" si="10"/>
        <v>0</v>
      </c>
      <c r="O212" s="52">
        <f>'Pay App 24'!O212+'Pay App 24'!P212</f>
        <v>0</v>
      </c>
      <c r="P212" s="45"/>
      <c r="Q212" s="66">
        <f>'Pay App 24'!Q212+N212+P212</f>
        <v>0</v>
      </c>
    </row>
    <row r="213" spans="1:17" ht="21" customHeight="1" x14ac:dyDescent="0.2">
      <c r="A213" s="141" t="s">
        <v>379</v>
      </c>
      <c r="B213" s="141"/>
      <c r="C213" s="141" t="s">
        <v>380</v>
      </c>
      <c r="D213" s="142"/>
      <c r="E213" s="52">
        <f>'Pay App 24'!E213</f>
        <v>0</v>
      </c>
      <c r="F213" s="45"/>
      <c r="G213" s="65">
        <f>'Pay App 24'!G213+F213</f>
        <v>0</v>
      </c>
      <c r="H213" s="188">
        <f>'Pay App 24'!K213</f>
        <v>0</v>
      </c>
      <c r="I213" s="189"/>
      <c r="J213" s="55"/>
      <c r="K213" s="33">
        <f t="shared" si="8"/>
        <v>0</v>
      </c>
      <c r="L213" s="68">
        <f t="shared" si="11"/>
        <v>0</v>
      </c>
      <c r="M213" s="66">
        <f t="shared" si="9"/>
        <v>0</v>
      </c>
      <c r="N213" s="32">
        <f t="shared" si="10"/>
        <v>0</v>
      </c>
      <c r="O213" s="52">
        <f>'Pay App 24'!O213+'Pay App 24'!P213</f>
        <v>0</v>
      </c>
      <c r="P213" s="45"/>
      <c r="Q213" s="66">
        <f>'Pay App 24'!Q213+N213+P213</f>
        <v>0</v>
      </c>
    </row>
    <row r="214" spans="1:17" ht="21" customHeight="1" x14ac:dyDescent="0.2">
      <c r="A214" s="149" t="s">
        <v>381</v>
      </c>
      <c r="B214" s="149"/>
      <c r="C214" s="151" t="s">
        <v>382</v>
      </c>
      <c r="D214" s="152"/>
      <c r="E214" s="52">
        <f>'Pay App 24'!E214</f>
        <v>0</v>
      </c>
      <c r="F214" s="45"/>
      <c r="G214" s="65">
        <f>'Pay App 24'!G214+F214</f>
        <v>0</v>
      </c>
      <c r="H214" s="188">
        <f>'Pay App 24'!K214</f>
        <v>0</v>
      </c>
      <c r="I214" s="189"/>
      <c r="J214" s="55"/>
      <c r="K214" s="33">
        <f t="shared" si="8"/>
        <v>0</v>
      </c>
      <c r="L214" s="68">
        <f t="shared" si="11"/>
        <v>0</v>
      </c>
      <c r="M214" s="66">
        <f t="shared" si="9"/>
        <v>0</v>
      </c>
      <c r="N214" s="32">
        <f t="shared" si="10"/>
        <v>0</v>
      </c>
      <c r="O214" s="52">
        <f>'Pay App 24'!O214+'Pay App 24'!P214</f>
        <v>0</v>
      </c>
      <c r="P214" s="45"/>
      <c r="Q214" s="66">
        <f>'Pay App 24'!Q214+N214+P214</f>
        <v>0</v>
      </c>
    </row>
    <row r="215" spans="1:17" ht="21" customHeight="1" x14ac:dyDescent="0.2">
      <c r="A215" s="149" t="s">
        <v>383</v>
      </c>
      <c r="B215" s="149"/>
      <c r="C215" s="149" t="s">
        <v>384</v>
      </c>
      <c r="D215" s="150"/>
      <c r="E215" s="52">
        <f>'Pay App 24'!E215</f>
        <v>0</v>
      </c>
      <c r="F215" s="45"/>
      <c r="G215" s="65">
        <f>'Pay App 24'!G215+F215</f>
        <v>0</v>
      </c>
      <c r="H215" s="188">
        <f>'Pay App 24'!K215</f>
        <v>0</v>
      </c>
      <c r="I215" s="189"/>
      <c r="J215" s="55"/>
      <c r="K215" s="33">
        <f t="shared" si="8"/>
        <v>0</v>
      </c>
      <c r="L215" s="68">
        <f t="shared" si="11"/>
        <v>0</v>
      </c>
      <c r="M215" s="66">
        <f t="shared" si="9"/>
        <v>0</v>
      </c>
      <c r="N215" s="32">
        <f t="shared" si="10"/>
        <v>0</v>
      </c>
      <c r="O215" s="52">
        <f>'Pay App 24'!O215+'Pay App 24'!P215</f>
        <v>0</v>
      </c>
      <c r="P215" s="45"/>
      <c r="Q215" s="66">
        <f>'Pay App 24'!Q215+N215+P215</f>
        <v>0</v>
      </c>
    </row>
    <row r="216" spans="1:17" ht="21" customHeight="1" x14ac:dyDescent="0.2">
      <c r="A216" s="149" t="s">
        <v>385</v>
      </c>
      <c r="B216" s="149"/>
      <c r="C216" s="149" t="s">
        <v>386</v>
      </c>
      <c r="D216" s="150"/>
      <c r="E216" s="52">
        <f>'Pay App 24'!E216</f>
        <v>0</v>
      </c>
      <c r="F216" s="45"/>
      <c r="G216" s="65">
        <f>'Pay App 24'!G216+F216</f>
        <v>0</v>
      </c>
      <c r="H216" s="188">
        <f>'Pay App 24'!K216</f>
        <v>0</v>
      </c>
      <c r="I216" s="189"/>
      <c r="J216" s="55"/>
      <c r="K216" s="33">
        <f t="shared" si="8"/>
        <v>0</v>
      </c>
      <c r="L216" s="68">
        <f t="shared" si="11"/>
        <v>0</v>
      </c>
      <c r="M216" s="66">
        <f t="shared" si="9"/>
        <v>0</v>
      </c>
      <c r="N216" s="32">
        <f t="shared" si="10"/>
        <v>0</v>
      </c>
      <c r="O216" s="52">
        <f>'Pay App 24'!O216+'Pay App 24'!P216</f>
        <v>0</v>
      </c>
      <c r="P216" s="45"/>
      <c r="Q216" s="66">
        <f>'Pay App 24'!Q216+N216+P216</f>
        <v>0</v>
      </c>
    </row>
    <row r="217" spans="1:17" ht="21" customHeight="1" x14ac:dyDescent="0.2">
      <c r="A217" s="149" t="s">
        <v>387</v>
      </c>
      <c r="B217" s="149"/>
      <c r="C217" s="149" t="s">
        <v>388</v>
      </c>
      <c r="D217" s="150"/>
      <c r="E217" s="52">
        <f>'Pay App 24'!E217</f>
        <v>0</v>
      </c>
      <c r="F217" s="45"/>
      <c r="G217" s="65">
        <f>'Pay App 24'!G217+F217</f>
        <v>0</v>
      </c>
      <c r="H217" s="188">
        <f>'Pay App 24'!K217</f>
        <v>0</v>
      </c>
      <c r="I217" s="189"/>
      <c r="J217" s="55"/>
      <c r="K217" s="33">
        <f t="shared" si="8"/>
        <v>0</v>
      </c>
      <c r="L217" s="68">
        <f t="shared" si="11"/>
        <v>0</v>
      </c>
      <c r="M217" s="66">
        <f>G217-K217</f>
        <v>0</v>
      </c>
      <c r="N217" s="32">
        <f t="shared" si="10"/>
        <v>0</v>
      </c>
      <c r="O217" s="52">
        <f>'Pay App 24'!O217+'Pay App 24'!P217</f>
        <v>0</v>
      </c>
      <c r="P217" s="45"/>
      <c r="Q217" s="66">
        <f>'Pay App 24'!Q217+N217+P217</f>
        <v>0</v>
      </c>
    </row>
    <row r="218" spans="1:17" ht="21" customHeight="1" x14ac:dyDescent="0.2">
      <c r="A218" s="149" t="s">
        <v>389</v>
      </c>
      <c r="B218" s="149"/>
      <c r="C218" s="151" t="s">
        <v>390</v>
      </c>
      <c r="D218" s="152"/>
      <c r="E218" s="52">
        <f>'Pay App 24'!E218</f>
        <v>0</v>
      </c>
      <c r="F218" s="45"/>
      <c r="G218" s="65">
        <f>'Pay App 24'!G218+F218</f>
        <v>0</v>
      </c>
      <c r="H218" s="188">
        <f>'Pay App 24'!K218</f>
        <v>0</v>
      </c>
      <c r="I218" s="189"/>
      <c r="J218" s="55"/>
      <c r="K218" s="33">
        <f t="shared" si="8"/>
        <v>0</v>
      </c>
      <c r="L218" s="68">
        <f t="shared" si="11"/>
        <v>0</v>
      </c>
      <c r="M218" s="66">
        <f t="shared" si="9"/>
        <v>0</v>
      </c>
      <c r="N218" s="32">
        <f t="shared" si="10"/>
        <v>0</v>
      </c>
      <c r="O218" s="52">
        <f>'Pay App 24'!O218+'Pay App 24'!P218</f>
        <v>0</v>
      </c>
      <c r="P218" s="45"/>
      <c r="Q218" s="66">
        <f>'Pay App 24'!Q218+N218+P218</f>
        <v>0</v>
      </c>
    </row>
    <row r="219" spans="1:17" ht="21" customHeight="1" x14ac:dyDescent="0.2">
      <c r="A219" s="141" t="s">
        <v>391</v>
      </c>
      <c r="B219" s="141"/>
      <c r="C219" s="141" t="s">
        <v>392</v>
      </c>
      <c r="D219" s="142"/>
      <c r="E219" s="52">
        <f>'Pay App 24'!E219</f>
        <v>0</v>
      </c>
      <c r="F219" s="45"/>
      <c r="G219" s="65">
        <f>'Pay App 24'!G219+F219</f>
        <v>0</v>
      </c>
      <c r="H219" s="188">
        <f>'Pay App 24'!K219</f>
        <v>0</v>
      </c>
      <c r="I219" s="189"/>
      <c r="J219" s="55"/>
      <c r="K219" s="33">
        <f t="shared" si="8"/>
        <v>0</v>
      </c>
      <c r="L219" s="68">
        <f t="shared" si="11"/>
        <v>0</v>
      </c>
      <c r="M219" s="66">
        <f t="shared" si="9"/>
        <v>0</v>
      </c>
      <c r="N219" s="32">
        <f t="shared" si="10"/>
        <v>0</v>
      </c>
      <c r="O219" s="52">
        <f>'Pay App 24'!O219+'Pay App 24'!P219</f>
        <v>0</v>
      </c>
      <c r="P219" s="45"/>
      <c r="Q219" s="66">
        <f>'Pay App 24'!Q219+N219+P219</f>
        <v>0</v>
      </c>
    </row>
    <row r="220" spans="1:17" ht="21" customHeight="1" x14ac:dyDescent="0.2">
      <c r="A220" s="149" t="s">
        <v>393</v>
      </c>
      <c r="B220" s="149"/>
      <c r="C220" s="149" t="s">
        <v>394</v>
      </c>
      <c r="D220" s="150"/>
      <c r="E220" s="52">
        <f>'Pay App 24'!E220</f>
        <v>0</v>
      </c>
      <c r="F220" s="45"/>
      <c r="G220" s="65">
        <f>'Pay App 24'!G220+F220</f>
        <v>0</v>
      </c>
      <c r="H220" s="188">
        <f>'Pay App 24'!K220</f>
        <v>0</v>
      </c>
      <c r="I220" s="189"/>
      <c r="J220" s="55"/>
      <c r="K220" s="33">
        <f t="shared" si="8"/>
        <v>0</v>
      </c>
      <c r="L220" s="68">
        <f t="shared" si="11"/>
        <v>0</v>
      </c>
      <c r="M220" s="66">
        <f t="shared" si="9"/>
        <v>0</v>
      </c>
      <c r="N220" s="32">
        <f t="shared" si="10"/>
        <v>0</v>
      </c>
      <c r="O220" s="52">
        <f>'Pay App 24'!O220+'Pay App 24'!P220</f>
        <v>0</v>
      </c>
      <c r="P220" s="45"/>
      <c r="Q220" s="66">
        <f>'Pay App 24'!Q220+N220+P220</f>
        <v>0</v>
      </c>
    </row>
    <row r="221" spans="1:17" ht="21" customHeight="1" x14ac:dyDescent="0.2">
      <c r="A221" s="141" t="s">
        <v>395</v>
      </c>
      <c r="B221" s="141"/>
      <c r="C221" s="141" t="s">
        <v>396</v>
      </c>
      <c r="D221" s="142"/>
      <c r="E221" s="52">
        <f>'Pay App 24'!E221</f>
        <v>0</v>
      </c>
      <c r="F221" s="45"/>
      <c r="G221" s="65">
        <f>'Pay App 24'!G221+F221</f>
        <v>0</v>
      </c>
      <c r="H221" s="188">
        <f>'Pay App 24'!K221</f>
        <v>0</v>
      </c>
      <c r="I221" s="189"/>
      <c r="J221" s="55"/>
      <c r="K221" s="33">
        <f t="shared" si="8"/>
        <v>0</v>
      </c>
      <c r="L221" s="68">
        <f t="shared" si="11"/>
        <v>0</v>
      </c>
      <c r="M221" s="66">
        <f t="shared" si="9"/>
        <v>0</v>
      </c>
      <c r="N221" s="32">
        <f t="shared" si="10"/>
        <v>0</v>
      </c>
      <c r="O221" s="52">
        <f>'Pay App 24'!O221+'Pay App 24'!P221</f>
        <v>0</v>
      </c>
      <c r="P221" s="45"/>
      <c r="Q221" s="66">
        <f>'Pay App 24'!Q221+N221+P221</f>
        <v>0</v>
      </c>
    </row>
    <row r="222" spans="1:17" ht="21" customHeight="1" x14ac:dyDescent="0.2">
      <c r="A222" s="149" t="s">
        <v>397</v>
      </c>
      <c r="B222" s="149"/>
      <c r="C222" s="149" t="s">
        <v>398</v>
      </c>
      <c r="D222" s="150"/>
      <c r="E222" s="52">
        <f>'Pay App 24'!E222</f>
        <v>0</v>
      </c>
      <c r="F222" s="45"/>
      <c r="G222" s="65">
        <f>'Pay App 24'!G222+F222</f>
        <v>0</v>
      </c>
      <c r="H222" s="188">
        <f>'Pay App 24'!K222</f>
        <v>0</v>
      </c>
      <c r="I222" s="189"/>
      <c r="J222" s="55"/>
      <c r="K222" s="33">
        <f t="shared" si="8"/>
        <v>0</v>
      </c>
      <c r="L222" s="68">
        <f t="shared" si="11"/>
        <v>0</v>
      </c>
      <c r="M222" s="66">
        <f t="shared" si="9"/>
        <v>0</v>
      </c>
      <c r="N222" s="32">
        <f t="shared" si="10"/>
        <v>0</v>
      </c>
      <c r="O222" s="52">
        <f>'Pay App 24'!O222+'Pay App 24'!P222</f>
        <v>0</v>
      </c>
      <c r="P222" s="45"/>
      <c r="Q222" s="66">
        <f>'Pay App 24'!Q222+N222+P222</f>
        <v>0</v>
      </c>
    </row>
    <row r="223" spans="1:17" ht="21" customHeight="1" x14ac:dyDescent="0.2">
      <c r="A223" s="149" t="s">
        <v>399</v>
      </c>
      <c r="B223" s="149"/>
      <c r="C223" s="149" t="s">
        <v>400</v>
      </c>
      <c r="D223" s="150"/>
      <c r="E223" s="52">
        <f>'Pay App 24'!E223</f>
        <v>0</v>
      </c>
      <c r="F223" s="45"/>
      <c r="G223" s="65">
        <f>'Pay App 24'!G223+F223</f>
        <v>0</v>
      </c>
      <c r="H223" s="188">
        <f>'Pay App 24'!K223</f>
        <v>0</v>
      </c>
      <c r="I223" s="189"/>
      <c r="J223" s="55"/>
      <c r="K223" s="33">
        <f t="shared" si="8"/>
        <v>0</v>
      </c>
      <c r="L223" s="68">
        <f t="shared" si="11"/>
        <v>0</v>
      </c>
      <c r="M223" s="66">
        <f t="shared" si="9"/>
        <v>0</v>
      </c>
      <c r="N223" s="32">
        <f t="shared" si="10"/>
        <v>0</v>
      </c>
      <c r="O223" s="52">
        <f>'Pay App 24'!O223+'Pay App 24'!P223</f>
        <v>0</v>
      </c>
      <c r="P223" s="45"/>
      <c r="Q223" s="66">
        <f>'Pay App 24'!Q223+N223+P223</f>
        <v>0</v>
      </c>
    </row>
    <row r="224" spans="1:17" ht="21" customHeight="1" x14ac:dyDescent="0.2">
      <c r="A224" s="149" t="s">
        <v>401</v>
      </c>
      <c r="B224" s="149"/>
      <c r="C224" s="149" t="s">
        <v>402</v>
      </c>
      <c r="D224" s="150"/>
      <c r="E224" s="52">
        <f>'Pay App 24'!E224</f>
        <v>0</v>
      </c>
      <c r="F224" s="45"/>
      <c r="G224" s="65">
        <f>'Pay App 24'!G224+F224</f>
        <v>0</v>
      </c>
      <c r="H224" s="188">
        <f>'Pay App 24'!K224</f>
        <v>0</v>
      </c>
      <c r="I224" s="189"/>
      <c r="J224" s="55"/>
      <c r="K224" s="33">
        <f t="shared" si="8"/>
        <v>0</v>
      </c>
      <c r="L224" s="68">
        <f t="shared" si="11"/>
        <v>0</v>
      </c>
      <c r="M224" s="66">
        <f t="shared" si="9"/>
        <v>0</v>
      </c>
      <c r="N224" s="32">
        <f t="shared" si="10"/>
        <v>0</v>
      </c>
      <c r="O224" s="52">
        <f>'Pay App 24'!O224+'Pay App 24'!P224</f>
        <v>0</v>
      </c>
      <c r="P224" s="45"/>
      <c r="Q224" s="66">
        <f>'Pay App 24'!Q224+N224+P224</f>
        <v>0</v>
      </c>
    </row>
    <row r="225" spans="1:17" ht="21" customHeight="1" x14ac:dyDescent="0.2">
      <c r="A225" s="149" t="s">
        <v>403</v>
      </c>
      <c r="B225" s="149"/>
      <c r="C225" s="149" t="s">
        <v>404</v>
      </c>
      <c r="D225" s="150"/>
      <c r="E225" s="52">
        <f>'Pay App 24'!E225</f>
        <v>0</v>
      </c>
      <c r="F225" s="45"/>
      <c r="G225" s="65">
        <f>'Pay App 24'!G225+F225</f>
        <v>0</v>
      </c>
      <c r="H225" s="188">
        <f>'Pay App 24'!K225</f>
        <v>0</v>
      </c>
      <c r="I225" s="189"/>
      <c r="J225" s="55"/>
      <c r="K225" s="33">
        <f t="shared" si="8"/>
        <v>0</v>
      </c>
      <c r="L225" s="68">
        <f t="shared" si="11"/>
        <v>0</v>
      </c>
      <c r="M225" s="66">
        <f t="shared" si="9"/>
        <v>0</v>
      </c>
      <c r="N225" s="32">
        <f t="shared" si="10"/>
        <v>0</v>
      </c>
      <c r="O225" s="52">
        <f>'Pay App 24'!O225+'Pay App 24'!P225</f>
        <v>0</v>
      </c>
      <c r="P225" s="45"/>
      <c r="Q225" s="66">
        <f>'Pay App 24'!Q225+N225+P225</f>
        <v>0</v>
      </c>
    </row>
    <row r="226" spans="1:17" ht="21" customHeight="1" x14ac:dyDescent="0.2">
      <c r="A226" s="141" t="s">
        <v>405</v>
      </c>
      <c r="B226" s="141"/>
      <c r="C226" s="141" t="s">
        <v>406</v>
      </c>
      <c r="D226" s="142"/>
      <c r="E226" s="52">
        <f>'Pay App 24'!E226</f>
        <v>0</v>
      </c>
      <c r="F226" s="45"/>
      <c r="G226" s="65">
        <f>'Pay App 24'!G226+F226</f>
        <v>0</v>
      </c>
      <c r="H226" s="188">
        <f>'Pay App 24'!K226</f>
        <v>0</v>
      </c>
      <c r="I226" s="189"/>
      <c r="J226" s="55"/>
      <c r="K226" s="33">
        <f t="shared" si="8"/>
        <v>0</v>
      </c>
      <c r="L226" s="68">
        <f t="shared" si="11"/>
        <v>0</v>
      </c>
      <c r="M226" s="66">
        <f t="shared" si="9"/>
        <v>0</v>
      </c>
      <c r="N226" s="32">
        <f t="shared" si="10"/>
        <v>0</v>
      </c>
      <c r="O226" s="52">
        <f>'Pay App 24'!O226+'Pay App 24'!P226</f>
        <v>0</v>
      </c>
      <c r="P226" s="45"/>
      <c r="Q226" s="66">
        <f>'Pay App 24'!Q226+N226+P226</f>
        <v>0</v>
      </c>
    </row>
    <row r="227" spans="1:17" ht="21" customHeight="1" x14ac:dyDescent="0.2">
      <c r="A227" s="149" t="s">
        <v>407</v>
      </c>
      <c r="B227" s="149"/>
      <c r="C227" s="149" t="s">
        <v>408</v>
      </c>
      <c r="D227" s="150"/>
      <c r="E227" s="52">
        <f>'Pay App 24'!E227</f>
        <v>0</v>
      </c>
      <c r="F227" s="45"/>
      <c r="G227" s="65">
        <f>'Pay App 24'!G227+F227</f>
        <v>0</v>
      </c>
      <c r="H227" s="188">
        <f>'Pay App 24'!K227</f>
        <v>0</v>
      </c>
      <c r="I227" s="189"/>
      <c r="J227" s="55"/>
      <c r="K227" s="33">
        <f t="shared" si="8"/>
        <v>0</v>
      </c>
      <c r="L227" s="68">
        <f t="shared" si="11"/>
        <v>0</v>
      </c>
      <c r="M227" s="66">
        <f t="shared" si="9"/>
        <v>0</v>
      </c>
      <c r="N227" s="32">
        <f t="shared" si="10"/>
        <v>0</v>
      </c>
      <c r="O227" s="52">
        <f>'Pay App 24'!O227+'Pay App 24'!P227</f>
        <v>0</v>
      </c>
      <c r="P227" s="45"/>
      <c r="Q227" s="66">
        <f>'Pay App 24'!Q227+N227+P227</f>
        <v>0</v>
      </c>
    </row>
    <row r="228" spans="1:17" ht="21" customHeight="1" x14ac:dyDescent="0.2">
      <c r="A228" s="149" t="s">
        <v>409</v>
      </c>
      <c r="B228" s="149"/>
      <c r="C228" s="149" t="s">
        <v>410</v>
      </c>
      <c r="D228" s="150"/>
      <c r="E228" s="52">
        <f>'Pay App 24'!E228</f>
        <v>0</v>
      </c>
      <c r="F228" s="45"/>
      <c r="G228" s="65">
        <f>'Pay App 24'!G228+F228</f>
        <v>0</v>
      </c>
      <c r="H228" s="188">
        <f>'Pay App 24'!K228</f>
        <v>0</v>
      </c>
      <c r="I228" s="189"/>
      <c r="J228" s="55"/>
      <c r="K228" s="33">
        <f t="shared" si="8"/>
        <v>0</v>
      </c>
      <c r="L228" s="68">
        <f t="shared" si="11"/>
        <v>0</v>
      </c>
      <c r="M228" s="66">
        <f t="shared" si="9"/>
        <v>0</v>
      </c>
      <c r="N228" s="32">
        <f t="shared" si="10"/>
        <v>0</v>
      </c>
      <c r="O228" s="52">
        <f>'Pay App 24'!O228+'Pay App 24'!P228</f>
        <v>0</v>
      </c>
      <c r="P228" s="45"/>
      <c r="Q228" s="66">
        <f>'Pay App 24'!Q228+N228+P228</f>
        <v>0</v>
      </c>
    </row>
    <row r="229" spans="1:17" ht="21" customHeight="1" x14ac:dyDescent="0.2">
      <c r="A229" s="149" t="s">
        <v>411</v>
      </c>
      <c r="B229" s="149"/>
      <c r="C229" s="149" t="s">
        <v>412</v>
      </c>
      <c r="D229" s="150"/>
      <c r="E229" s="52">
        <f>'Pay App 24'!E229</f>
        <v>0</v>
      </c>
      <c r="F229" s="45"/>
      <c r="G229" s="65">
        <f>'Pay App 24'!G229+F229</f>
        <v>0</v>
      </c>
      <c r="H229" s="188">
        <f>'Pay App 24'!K229</f>
        <v>0</v>
      </c>
      <c r="I229" s="189"/>
      <c r="J229" s="55"/>
      <c r="K229" s="33">
        <f t="shared" si="8"/>
        <v>0</v>
      </c>
      <c r="L229" s="68">
        <f t="shared" si="11"/>
        <v>0</v>
      </c>
      <c r="M229" s="66">
        <f t="shared" si="9"/>
        <v>0</v>
      </c>
      <c r="N229" s="32">
        <f t="shared" si="10"/>
        <v>0</v>
      </c>
      <c r="O229" s="52">
        <f>'Pay App 24'!O229+'Pay App 24'!P229</f>
        <v>0</v>
      </c>
      <c r="P229" s="45"/>
      <c r="Q229" s="66">
        <f>'Pay App 24'!Q229+N229+P229</f>
        <v>0</v>
      </c>
    </row>
    <row r="230" spans="1:17" ht="21" customHeight="1" x14ac:dyDescent="0.2">
      <c r="A230" s="149" t="s">
        <v>413</v>
      </c>
      <c r="B230" s="149"/>
      <c r="C230" s="149" t="s">
        <v>414</v>
      </c>
      <c r="D230" s="150"/>
      <c r="E230" s="52">
        <f>'Pay App 24'!E230</f>
        <v>0</v>
      </c>
      <c r="F230" s="45"/>
      <c r="G230" s="65">
        <f>'Pay App 24'!G230+F230</f>
        <v>0</v>
      </c>
      <c r="H230" s="188">
        <f>'Pay App 24'!K230</f>
        <v>0</v>
      </c>
      <c r="I230" s="189"/>
      <c r="J230" s="55"/>
      <c r="K230" s="33">
        <f t="shared" si="8"/>
        <v>0</v>
      </c>
      <c r="L230" s="68">
        <f t="shared" si="11"/>
        <v>0</v>
      </c>
      <c r="M230" s="66">
        <f t="shared" si="9"/>
        <v>0</v>
      </c>
      <c r="N230" s="32">
        <f t="shared" si="10"/>
        <v>0</v>
      </c>
      <c r="O230" s="52">
        <f>'Pay App 24'!O230+'Pay App 24'!P230</f>
        <v>0</v>
      </c>
      <c r="P230" s="45"/>
      <c r="Q230" s="66">
        <f>'Pay App 24'!Q230+N230+P230</f>
        <v>0</v>
      </c>
    </row>
    <row r="231" spans="1:17" ht="21" customHeight="1" x14ac:dyDescent="0.2">
      <c r="A231" s="149" t="s">
        <v>415</v>
      </c>
      <c r="B231" s="149"/>
      <c r="C231" s="149" t="s">
        <v>416</v>
      </c>
      <c r="D231" s="150"/>
      <c r="E231" s="52">
        <f>'Pay App 24'!E231</f>
        <v>0</v>
      </c>
      <c r="F231" s="45"/>
      <c r="G231" s="65">
        <f>'Pay App 24'!G231+F231</f>
        <v>0</v>
      </c>
      <c r="H231" s="188">
        <f>'Pay App 24'!K231</f>
        <v>0</v>
      </c>
      <c r="I231" s="189"/>
      <c r="J231" s="55"/>
      <c r="K231" s="33">
        <f t="shared" si="8"/>
        <v>0</v>
      </c>
      <c r="L231" s="68">
        <f t="shared" si="11"/>
        <v>0</v>
      </c>
      <c r="M231" s="66">
        <f t="shared" si="9"/>
        <v>0</v>
      </c>
      <c r="N231" s="32">
        <f t="shared" si="10"/>
        <v>0</v>
      </c>
      <c r="O231" s="52">
        <f>'Pay App 24'!O231+'Pay App 24'!P231</f>
        <v>0</v>
      </c>
      <c r="P231" s="45"/>
      <c r="Q231" s="66">
        <f>'Pay App 24'!Q231+N231+P231</f>
        <v>0</v>
      </c>
    </row>
    <row r="232" spans="1:17" ht="21" customHeight="1" x14ac:dyDescent="0.2">
      <c r="A232" s="141" t="s">
        <v>417</v>
      </c>
      <c r="B232" s="141"/>
      <c r="C232" s="141" t="s">
        <v>418</v>
      </c>
      <c r="D232" s="142"/>
      <c r="E232" s="52">
        <f>'Pay App 24'!E232</f>
        <v>0</v>
      </c>
      <c r="F232" s="45"/>
      <c r="G232" s="65">
        <f>'Pay App 24'!G232+F232</f>
        <v>0</v>
      </c>
      <c r="H232" s="188">
        <f>'Pay App 24'!K232</f>
        <v>0</v>
      </c>
      <c r="I232" s="189"/>
      <c r="J232" s="55"/>
      <c r="K232" s="33">
        <f t="shared" si="8"/>
        <v>0</v>
      </c>
      <c r="L232" s="68">
        <f t="shared" si="11"/>
        <v>0</v>
      </c>
      <c r="M232" s="66">
        <f t="shared" si="9"/>
        <v>0</v>
      </c>
      <c r="N232" s="32">
        <f t="shared" si="10"/>
        <v>0</v>
      </c>
      <c r="O232" s="52">
        <f>'Pay App 24'!O232+'Pay App 24'!P232</f>
        <v>0</v>
      </c>
      <c r="P232" s="45"/>
      <c r="Q232" s="66">
        <f>'Pay App 24'!Q232+N232+P232</f>
        <v>0</v>
      </c>
    </row>
    <row r="233" spans="1:17" ht="21" customHeight="1" x14ac:dyDescent="0.2">
      <c r="A233" s="149" t="s">
        <v>419</v>
      </c>
      <c r="B233" s="149"/>
      <c r="C233" s="149" t="s">
        <v>420</v>
      </c>
      <c r="D233" s="150"/>
      <c r="E233" s="52">
        <f>'Pay App 24'!E233</f>
        <v>0</v>
      </c>
      <c r="F233" s="45"/>
      <c r="G233" s="65">
        <f>'Pay App 24'!G233+F233</f>
        <v>0</v>
      </c>
      <c r="H233" s="188">
        <f>'Pay App 24'!K233</f>
        <v>0</v>
      </c>
      <c r="I233" s="189"/>
      <c r="J233" s="55"/>
      <c r="K233" s="33">
        <f t="shared" si="8"/>
        <v>0</v>
      </c>
      <c r="L233" s="68">
        <f t="shared" si="11"/>
        <v>0</v>
      </c>
      <c r="M233" s="66">
        <f t="shared" si="9"/>
        <v>0</v>
      </c>
      <c r="N233" s="32">
        <f t="shared" si="10"/>
        <v>0</v>
      </c>
      <c r="O233" s="52">
        <f>'Pay App 24'!O233+'Pay App 24'!P233</f>
        <v>0</v>
      </c>
      <c r="P233" s="45"/>
      <c r="Q233" s="66">
        <f>'Pay App 24'!Q233+N233+P233</f>
        <v>0</v>
      </c>
    </row>
    <row r="234" spans="1:17" ht="21" customHeight="1" x14ac:dyDescent="0.2">
      <c r="A234" s="149" t="s">
        <v>421</v>
      </c>
      <c r="B234" s="149"/>
      <c r="C234" s="149" t="s">
        <v>422</v>
      </c>
      <c r="D234" s="150"/>
      <c r="E234" s="52">
        <f>'Pay App 24'!E234</f>
        <v>0</v>
      </c>
      <c r="F234" s="45"/>
      <c r="G234" s="65">
        <f>'Pay App 24'!G234+F234</f>
        <v>0</v>
      </c>
      <c r="H234" s="188">
        <f>'Pay App 24'!K234</f>
        <v>0</v>
      </c>
      <c r="I234" s="189"/>
      <c r="J234" s="55"/>
      <c r="K234" s="33">
        <f t="shared" si="8"/>
        <v>0</v>
      </c>
      <c r="L234" s="68">
        <f t="shared" si="11"/>
        <v>0</v>
      </c>
      <c r="M234" s="66">
        <f t="shared" si="9"/>
        <v>0</v>
      </c>
      <c r="N234" s="32">
        <f t="shared" si="10"/>
        <v>0</v>
      </c>
      <c r="O234" s="52">
        <f>'Pay App 24'!O234+'Pay App 24'!P234</f>
        <v>0</v>
      </c>
      <c r="P234" s="45"/>
      <c r="Q234" s="66">
        <f>'Pay App 24'!Q234+N234+P234</f>
        <v>0</v>
      </c>
    </row>
    <row r="235" spans="1:17" ht="21" customHeight="1" x14ac:dyDescent="0.2">
      <c r="A235" s="149" t="s">
        <v>423</v>
      </c>
      <c r="B235" s="149"/>
      <c r="C235" s="149" t="s">
        <v>424</v>
      </c>
      <c r="D235" s="150"/>
      <c r="E235" s="52">
        <f>'Pay App 24'!E235</f>
        <v>0</v>
      </c>
      <c r="F235" s="45"/>
      <c r="G235" s="65">
        <f>'Pay App 24'!G235+F235</f>
        <v>0</v>
      </c>
      <c r="H235" s="188">
        <f>'Pay App 24'!K235</f>
        <v>0</v>
      </c>
      <c r="I235" s="189"/>
      <c r="J235" s="55"/>
      <c r="K235" s="33">
        <f t="shared" si="8"/>
        <v>0</v>
      </c>
      <c r="L235" s="68">
        <f t="shared" si="11"/>
        <v>0</v>
      </c>
      <c r="M235" s="66">
        <f t="shared" si="9"/>
        <v>0</v>
      </c>
      <c r="N235" s="32">
        <f t="shared" si="10"/>
        <v>0</v>
      </c>
      <c r="O235" s="52">
        <f>'Pay App 24'!O235+'Pay App 24'!P235</f>
        <v>0</v>
      </c>
      <c r="P235" s="45"/>
      <c r="Q235" s="66">
        <f>'Pay App 24'!Q235+N235+P235</f>
        <v>0</v>
      </c>
    </row>
    <row r="236" spans="1:17" ht="21" customHeight="1" x14ac:dyDescent="0.2">
      <c r="A236" s="149" t="s">
        <v>425</v>
      </c>
      <c r="B236" s="149"/>
      <c r="C236" s="149" t="s">
        <v>426</v>
      </c>
      <c r="D236" s="150"/>
      <c r="E236" s="52">
        <f>'Pay App 24'!E236</f>
        <v>0</v>
      </c>
      <c r="F236" s="45"/>
      <c r="G236" s="65">
        <f>'Pay App 24'!G236+F236</f>
        <v>0</v>
      </c>
      <c r="H236" s="188">
        <f>'Pay App 24'!K236</f>
        <v>0</v>
      </c>
      <c r="I236" s="189"/>
      <c r="J236" s="55"/>
      <c r="K236" s="33">
        <f t="shared" si="8"/>
        <v>0</v>
      </c>
      <c r="L236" s="68">
        <f t="shared" si="11"/>
        <v>0</v>
      </c>
      <c r="M236" s="66">
        <f t="shared" si="9"/>
        <v>0</v>
      </c>
      <c r="N236" s="32">
        <f t="shared" si="10"/>
        <v>0</v>
      </c>
      <c r="O236" s="52">
        <f>'Pay App 24'!O236+'Pay App 24'!P236</f>
        <v>0</v>
      </c>
      <c r="P236" s="45"/>
      <c r="Q236" s="66">
        <f>'Pay App 24'!Q236+N236+P236</f>
        <v>0</v>
      </c>
    </row>
    <row r="237" spans="1:17" ht="21" customHeight="1" x14ac:dyDescent="0.2">
      <c r="A237" s="149" t="s">
        <v>427</v>
      </c>
      <c r="B237" s="149"/>
      <c r="C237" s="149" t="s">
        <v>428</v>
      </c>
      <c r="D237" s="150"/>
      <c r="E237" s="52">
        <f>'Pay App 24'!E237</f>
        <v>0</v>
      </c>
      <c r="F237" s="45"/>
      <c r="G237" s="65">
        <f>'Pay App 24'!G237+F237</f>
        <v>0</v>
      </c>
      <c r="H237" s="188">
        <f>'Pay App 24'!K237</f>
        <v>0</v>
      </c>
      <c r="I237" s="189"/>
      <c r="J237" s="55"/>
      <c r="K237" s="33">
        <f t="shared" si="8"/>
        <v>0</v>
      </c>
      <c r="L237" s="68">
        <f t="shared" si="11"/>
        <v>0</v>
      </c>
      <c r="M237" s="66">
        <f t="shared" si="9"/>
        <v>0</v>
      </c>
      <c r="N237" s="32">
        <f t="shared" si="10"/>
        <v>0</v>
      </c>
      <c r="O237" s="52">
        <f>'Pay App 24'!O237+'Pay App 24'!P237</f>
        <v>0</v>
      </c>
      <c r="P237" s="45"/>
      <c r="Q237" s="66">
        <f>'Pay App 24'!Q237+N237+P237</f>
        <v>0</v>
      </c>
    </row>
    <row r="238" spans="1:17" ht="21" customHeight="1" x14ac:dyDescent="0.2">
      <c r="A238" s="149" t="s">
        <v>429</v>
      </c>
      <c r="B238" s="149"/>
      <c r="C238" s="149" t="s">
        <v>430</v>
      </c>
      <c r="D238" s="150"/>
      <c r="E238" s="52">
        <f>'Pay App 24'!E238</f>
        <v>0</v>
      </c>
      <c r="F238" s="45"/>
      <c r="G238" s="65">
        <f>'Pay App 24'!G238+F238</f>
        <v>0</v>
      </c>
      <c r="H238" s="188">
        <f>'Pay App 24'!K238</f>
        <v>0</v>
      </c>
      <c r="I238" s="189"/>
      <c r="J238" s="55"/>
      <c r="K238" s="33">
        <f t="shared" si="8"/>
        <v>0</v>
      </c>
      <c r="L238" s="68">
        <f t="shared" si="11"/>
        <v>0</v>
      </c>
      <c r="M238" s="66">
        <f t="shared" si="9"/>
        <v>0</v>
      </c>
      <c r="N238" s="32">
        <f t="shared" si="10"/>
        <v>0</v>
      </c>
      <c r="O238" s="52">
        <f>'Pay App 24'!O238+'Pay App 24'!P238</f>
        <v>0</v>
      </c>
      <c r="P238" s="45"/>
      <c r="Q238" s="66">
        <f>'Pay App 24'!Q238+N238+P238</f>
        <v>0</v>
      </c>
    </row>
    <row r="239" spans="1:17" ht="21" customHeight="1" x14ac:dyDescent="0.2">
      <c r="A239" s="149" t="s">
        <v>431</v>
      </c>
      <c r="B239" s="149"/>
      <c r="C239" s="149" t="s">
        <v>432</v>
      </c>
      <c r="D239" s="150"/>
      <c r="E239" s="52">
        <f>'Pay App 24'!E239</f>
        <v>0</v>
      </c>
      <c r="F239" s="45"/>
      <c r="G239" s="65">
        <f>'Pay App 24'!G239+F239</f>
        <v>0</v>
      </c>
      <c r="H239" s="188">
        <f>'Pay App 24'!K239</f>
        <v>0</v>
      </c>
      <c r="I239" s="189"/>
      <c r="J239" s="55"/>
      <c r="K239" s="33">
        <f t="shared" si="8"/>
        <v>0</v>
      </c>
      <c r="L239" s="68">
        <f t="shared" si="11"/>
        <v>0</v>
      </c>
      <c r="M239" s="66">
        <f t="shared" si="9"/>
        <v>0</v>
      </c>
      <c r="N239" s="32">
        <f t="shared" si="10"/>
        <v>0</v>
      </c>
      <c r="O239" s="52">
        <f>'Pay App 24'!O239+'Pay App 24'!P239</f>
        <v>0</v>
      </c>
      <c r="P239" s="45"/>
      <c r="Q239" s="66">
        <f>'Pay App 24'!Q239+N239+P239</f>
        <v>0</v>
      </c>
    </row>
    <row r="240" spans="1:17" ht="21" customHeight="1" x14ac:dyDescent="0.2">
      <c r="A240" s="141" t="s">
        <v>433</v>
      </c>
      <c r="B240" s="141"/>
      <c r="C240" s="141" t="s">
        <v>434</v>
      </c>
      <c r="D240" s="142"/>
      <c r="E240" s="52">
        <f>'Pay App 24'!E240</f>
        <v>0</v>
      </c>
      <c r="F240" s="45"/>
      <c r="G240" s="66">
        <f>'Pay App 24'!G240+F240</f>
        <v>0</v>
      </c>
      <c r="H240" s="188">
        <f>'Pay App 24'!K240</f>
        <v>0</v>
      </c>
      <c r="I240" s="189"/>
      <c r="J240" s="55"/>
      <c r="K240" s="33">
        <f>H240+J240</f>
        <v>0</v>
      </c>
      <c r="L240" s="69">
        <f t="shared" si="11"/>
        <v>0</v>
      </c>
      <c r="M240" s="66">
        <f>G240-K240</f>
        <v>0</v>
      </c>
      <c r="N240" s="32">
        <f t="shared" si="10"/>
        <v>0</v>
      </c>
      <c r="O240" s="52">
        <f>'Pay App 24'!O240+'Pay App 24'!P240</f>
        <v>0</v>
      </c>
      <c r="P240" s="45"/>
      <c r="Q240" s="66">
        <f>'Pay App 24'!Q240+N240+P240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7WUlcN//L9CNk7hEyPRC2u5YG0qjWtDsOGqrwWf7aM1Prv3O1BDucMETsBSqOfjbyWiuHBeutLMmVhiHxjnbLw==" saltValue="WYERLE4Ca7PNnpFWAzBOrA=="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1A00-000000000000}"/>
    <dataValidation type="decimal" operator="lessThanOrEqual" allowBlank="1" showInputMessage="1" showErrorMessage="1" errorTitle="Release retention" error="In order to release retention, the number entered into this cell must be negative." sqref="O81:O240" xr:uid="{00000000-0002-0000-1A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29.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26</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25'!F36+F241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25'!F51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25'!F55+'Pay App 25'!F57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25'!B62+N241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26.1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26</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25'!E81</f>
        <v>0</v>
      </c>
      <c r="F81" s="44"/>
      <c r="G81" s="64">
        <f>'Pay App 25'!G81+F81</f>
        <v>0</v>
      </c>
      <c r="H81" s="190">
        <f>'Pay App 25'!K81</f>
        <v>0</v>
      </c>
      <c r="I81" s="191"/>
      <c r="J81" s="54"/>
      <c r="K81" s="31">
        <f>H81+J81</f>
        <v>0</v>
      </c>
      <c r="L81" s="67">
        <f>IF(ISERROR(K81/G81),0,K81/G81)</f>
        <v>0</v>
      </c>
      <c r="M81" s="64">
        <f>G81-K81</f>
        <v>0</v>
      </c>
      <c r="N81" s="30">
        <f>IF(MOD(ROUND(ABS(J81*0.05)*10000,0),10)=5,ROUNDDOWN((J81*0.05),2),ROUND((J81*0.05),2))</f>
        <v>0</v>
      </c>
      <c r="O81" s="51">
        <f>'Pay App 25'!O81+'Pay App 25'!P81</f>
        <v>0</v>
      </c>
      <c r="P81" s="44"/>
      <c r="Q81" s="64">
        <f>'Pay App 25'!Q81+N81+P81</f>
        <v>0</v>
      </c>
    </row>
    <row r="82" spans="1:17" ht="21" customHeight="1" x14ac:dyDescent="0.2">
      <c r="A82" s="151" t="s">
        <v>118</v>
      </c>
      <c r="B82" s="151"/>
      <c r="C82" s="151" t="s">
        <v>119</v>
      </c>
      <c r="D82" s="152"/>
      <c r="E82" s="52">
        <f>'Pay App 25'!E82</f>
        <v>0</v>
      </c>
      <c r="F82" s="45"/>
      <c r="G82" s="65">
        <f>'Pay App 25'!G82+F82</f>
        <v>0</v>
      </c>
      <c r="H82" s="188">
        <f>'Pay App 25'!K82</f>
        <v>0</v>
      </c>
      <c r="I82" s="189"/>
      <c r="J82" s="55"/>
      <c r="K82" s="33">
        <f>H82+J82</f>
        <v>0</v>
      </c>
      <c r="L82" s="68">
        <f t="shared" ref="L82:L147" si="0">IF(ISERROR(K82/G82),0,K82/G82)</f>
        <v>0</v>
      </c>
      <c r="M82" s="66">
        <f>G82-K82</f>
        <v>0</v>
      </c>
      <c r="N82" s="32">
        <f>IF(MOD(ROUND(ABS(J82*0.05)*10000,0),10)=5,ROUNDDOWN((J82*0.05),2),ROUND((J82*0.05),2))</f>
        <v>0</v>
      </c>
      <c r="O82" s="52">
        <f>'Pay App 25'!O82+'Pay App 25'!P82</f>
        <v>0</v>
      </c>
      <c r="P82" s="45"/>
      <c r="Q82" s="66">
        <f>'Pay App 25'!Q82+N82+P82</f>
        <v>0</v>
      </c>
    </row>
    <row r="83" spans="1:17" ht="21" customHeight="1" x14ac:dyDescent="0.2">
      <c r="A83" s="151" t="s">
        <v>120</v>
      </c>
      <c r="B83" s="151"/>
      <c r="C83" s="83" t="s">
        <v>121</v>
      </c>
      <c r="D83" s="35"/>
      <c r="E83" s="52">
        <f>'Pay App 25'!E83</f>
        <v>0</v>
      </c>
      <c r="F83" s="45"/>
      <c r="G83" s="65">
        <f>'Pay App 25'!G83+F83</f>
        <v>0</v>
      </c>
      <c r="H83" s="188">
        <f>'Pay App 25'!K83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25'!O83+'Pay App 25'!P83</f>
        <v>0</v>
      </c>
      <c r="P83" s="45"/>
      <c r="Q83" s="66">
        <f>'Pay App 25'!Q83+N83+P83</f>
        <v>0</v>
      </c>
    </row>
    <row r="84" spans="1:17" ht="21" customHeight="1" x14ac:dyDescent="0.2">
      <c r="A84" s="151" t="s">
        <v>122</v>
      </c>
      <c r="B84" s="151"/>
      <c r="C84" s="151" t="s">
        <v>123</v>
      </c>
      <c r="D84" s="152"/>
      <c r="E84" s="52">
        <f>'Pay App 25'!E84</f>
        <v>0</v>
      </c>
      <c r="F84" s="45"/>
      <c r="G84" s="65">
        <f>'Pay App 25'!G84+F84</f>
        <v>0</v>
      </c>
      <c r="H84" s="188">
        <f>'Pay App 25'!K84</f>
        <v>0</v>
      </c>
      <c r="I84" s="189"/>
      <c r="J84" s="55"/>
      <c r="K84" s="33">
        <f t="shared" si="1"/>
        <v>0</v>
      </c>
      <c r="L84" s="68">
        <f t="shared" si="0"/>
        <v>0</v>
      </c>
      <c r="M84" s="66">
        <f t="shared" si="2"/>
        <v>0</v>
      </c>
      <c r="N84" s="32">
        <f t="shared" si="3"/>
        <v>0</v>
      </c>
      <c r="O84" s="52">
        <f>'Pay App 25'!O84+'Pay App 25'!P84</f>
        <v>0</v>
      </c>
      <c r="P84" s="45"/>
      <c r="Q84" s="66">
        <f>'Pay App 25'!Q84+N84+P84</f>
        <v>0</v>
      </c>
    </row>
    <row r="85" spans="1:17" ht="21" customHeight="1" x14ac:dyDescent="0.2">
      <c r="A85" s="151" t="s">
        <v>124</v>
      </c>
      <c r="B85" s="151"/>
      <c r="C85" s="151" t="s">
        <v>125</v>
      </c>
      <c r="D85" s="152"/>
      <c r="E85" s="52">
        <f>'Pay App 25'!E85</f>
        <v>0</v>
      </c>
      <c r="F85" s="45"/>
      <c r="G85" s="65">
        <f>'Pay App 25'!G85+F85</f>
        <v>0</v>
      </c>
      <c r="H85" s="188">
        <f>'Pay App 25'!K85</f>
        <v>0</v>
      </c>
      <c r="I85" s="189"/>
      <c r="J85" s="55"/>
      <c r="K85" s="33">
        <f t="shared" si="1"/>
        <v>0</v>
      </c>
      <c r="L85" s="68">
        <f t="shared" si="0"/>
        <v>0</v>
      </c>
      <c r="M85" s="66">
        <f t="shared" si="2"/>
        <v>0</v>
      </c>
      <c r="N85" s="32">
        <f t="shared" si="3"/>
        <v>0</v>
      </c>
      <c r="O85" s="52">
        <f>'Pay App 25'!O85+'Pay App 25'!P85</f>
        <v>0</v>
      </c>
      <c r="P85" s="45"/>
      <c r="Q85" s="66">
        <f>'Pay App 25'!Q85+N85+P85</f>
        <v>0</v>
      </c>
    </row>
    <row r="86" spans="1:17" ht="21" customHeight="1" x14ac:dyDescent="0.2">
      <c r="A86" s="151" t="s">
        <v>126</v>
      </c>
      <c r="B86" s="151"/>
      <c r="C86" s="151" t="s">
        <v>127</v>
      </c>
      <c r="D86" s="152"/>
      <c r="E86" s="52">
        <f>'Pay App 25'!E86</f>
        <v>0</v>
      </c>
      <c r="F86" s="45"/>
      <c r="G86" s="65">
        <f>'Pay App 25'!G86+F86</f>
        <v>0</v>
      </c>
      <c r="H86" s="188">
        <f>'Pay App 25'!K86</f>
        <v>0</v>
      </c>
      <c r="I86" s="189"/>
      <c r="J86" s="55"/>
      <c r="K86" s="33">
        <f t="shared" si="1"/>
        <v>0</v>
      </c>
      <c r="L86" s="68">
        <f t="shared" si="0"/>
        <v>0</v>
      </c>
      <c r="M86" s="66">
        <f t="shared" si="2"/>
        <v>0</v>
      </c>
      <c r="N86" s="32">
        <f t="shared" si="3"/>
        <v>0</v>
      </c>
      <c r="O86" s="52">
        <f>'Pay App 25'!O86+'Pay App 25'!P86</f>
        <v>0</v>
      </c>
      <c r="P86" s="45"/>
      <c r="Q86" s="66">
        <f>'Pay App 25'!Q86+N86+P86</f>
        <v>0</v>
      </c>
    </row>
    <row r="87" spans="1:17" ht="21" customHeight="1" x14ac:dyDescent="0.2">
      <c r="A87" s="151" t="s">
        <v>128</v>
      </c>
      <c r="B87" s="151"/>
      <c r="C87" s="151" t="s">
        <v>129</v>
      </c>
      <c r="D87" s="152"/>
      <c r="E87" s="52">
        <f>'Pay App 25'!E87</f>
        <v>0</v>
      </c>
      <c r="F87" s="45"/>
      <c r="G87" s="65">
        <f>'Pay App 25'!G87+F87</f>
        <v>0</v>
      </c>
      <c r="H87" s="188">
        <f>'Pay App 25'!K87</f>
        <v>0</v>
      </c>
      <c r="I87" s="189"/>
      <c r="J87" s="55"/>
      <c r="K87" s="33">
        <f t="shared" si="1"/>
        <v>0</v>
      </c>
      <c r="L87" s="68">
        <f>IF(ISERROR(K87/G87),0,K87/G87)</f>
        <v>0</v>
      </c>
      <c r="M87" s="66">
        <f t="shared" si="2"/>
        <v>0</v>
      </c>
      <c r="N87" s="32">
        <f t="shared" si="3"/>
        <v>0</v>
      </c>
      <c r="O87" s="52">
        <f>'Pay App 25'!O87+'Pay App 25'!P87</f>
        <v>0</v>
      </c>
      <c r="P87" s="45"/>
      <c r="Q87" s="66">
        <f>'Pay App 25'!Q87+N87+P87</f>
        <v>0</v>
      </c>
    </row>
    <row r="88" spans="1:17" ht="21" customHeight="1" x14ac:dyDescent="0.2">
      <c r="A88" s="151" t="s">
        <v>130</v>
      </c>
      <c r="B88" s="151"/>
      <c r="C88" s="151" t="s">
        <v>131</v>
      </c>
      <c r="D88" s="152"/>
      <c r="E88" s="52">
        <f>'Pay App 25'!E88</f>
        <v>0</v>
      </c>
      <c r="F88" s="45"/>
      <c r="G88" s="65">
        <f>'Pay App 25'!G88+F88</f>
        <v>0</v>
      </c>
      <c r="H88" s="188">
        <f>'Pay App 25'!K88</f>
        <v>0</v>
      </c>
      <c r="I88" s="189"/>
      <c r="J88" s="55"/>
      <c r="K88" s="33">
        <f t="shared" si="1"/>
        <v>0</v>
      </c>
      <c r="L88" s="68">
        <f t="shared" si="0"/>
        <v>0</v>
      </c>
      <c r="M88" s="66">
        <f t="shared" si="2"/>
        <v>0</v>
      </c>
      <c r="N88" s="32">
        <f t="shared" si="3"/>
        <v>0</v>
      </c>
      <c r="O88" s="52">
        <f>'Pay App 25'!O88+'Pay App 25'!P88</f>
        <v>0</v>
      </c>
      <c r="P88" s="45"/>
      <c r="Q88" s="66">
        <f>'Pay App 25'!Q88+N88+P88</f>
        <v>0</v>
      </c>
    </row>
    <row r="89" spans="1:17" ht="21" customHeight="1" x14ac:dyDescent="0.2">
      <c r="A89" s="151" t="s">
        <v>132</v>
      </c>
      <c r="B89" s="151"/>
      <c r="C89" s="151" t="s">
        <v>133</v>
      </c>
      <c r="D89" s="152"/>
      <c r="E89" s="52">
        <f>'Pay App 25'!E89</f>
        <v>0</v>
      </c>
      <c r="F89" s="45"/>
      <c r="G89" s="65">
        <f>'Pay App 25'!G89+F89</f>
        <v>0</v>
      </c>
      <c r="H89" s="188">
        <f>'Pay App 25'!K89</f>
        <v>0</v>
      </c>
      <c r="I89" s="189"/>
      <c r="J89" s="55"/>
      <c r="K89" s="33">
        <f t="shared" si="1"/>
        <v>0</v>
      </c>
      <c r="L89" s="68">
        <f>IF(ISERROR(K89/G89),0,K89/G89)</f>
        <v>0</v>
      </c>
      <c r="M89" s="66">
        <f t="shared" si="2"/>
        <v>0</v>
      </c>
      <c r="N89" s="32">
        <f t="shared" si="3"/>
        <v>0</v>
      </c>
      <c r="O89" s="52">
        <f>'Pay App 25'!O89+'Pay App 25'!P89</f>
        <v>0</v>
      </c>
      <c r="P89" s="45"/>
      <c r="Q89" s="66">
        <f>'Pay App 25'!Q89+N89+P89</f>
        <v>0</v>
      </c>
    </row>
    <row r="90" spans="1:17" ht="21" customHeight="1" x14ac:dyDescent="0.2">
      <c r="A90" s="153" t="s">
        <v>134</v>
      </c>
      <c r="B90" s="153"/>
      <c r="C90" s="158" t="s">
        <v>135</v>
      </c>
      <c r="D90" s="159"/>
      <c r="E90" s="52">
        <f>'Pay App 25'!E90</f>
        <v>0</v>
      </c>
      <c r="F90" s="45"/>
      <c r="G90" s="65">
        <f>'Pay App 25'!G90+F90</f>
        <v>0</v>
      </c>
      <c r="H90" s="188">
        <f>'Pay App 25'!K90</f>
        <v>0</v>
      </c>
      <c r="I90" s="189"/>
      <c r="J90" s="55"/>
      <c r="K90" s="33">
        <f t="shared" si="1"/>
        <v>0</v>
      </c>
      <c r="L90" s="68">
        <f t="shared" si="0"/>
        <v>0</v>
      </c>
      <c r="M90" s="66">
        <f t="shared" si="2"/>
        <v>0</v>
      </c>
      <c r="N90" s="32">
        <f t="shared" si="3"/>
        <v>0</v>
      </c>
      <c r="O90" s="52">
        <f>'Pay App 25'!O90+'Pay App 25'!P90</f>
        <v>0</v>
      </c>
      <c r="P90" s="45"/>
      <c r="Q90" s="66">
        <f>'Pay App 25'!Q90+N90+P90</f>
        <v>0</v>
      </c>
    </row>
    <row r="91" spans="1:17" ht="21" customHeight="1" x14ac:dyDescent="0.2">
      <c r="A91" s="151" t="s">
        <v>136</v>
      </c>
      <c r="B91" s="151"/>
      <c r="C91" s="151" t="s">
        <v>137</v>
      </c>
      <c r="D91" s="152"/>
      <c r="E91" s="52">
        <f>'Pay App 25'!E91</f>
        <v>0</v>
      </c>
      <c r="F91" s="45"/>
      <c r="G91" s="65">
        <f>'Pay App 25'!G91+F91</f>
        <v>0</v>
      </c>
      <c r="H91" s="188">
        <f>'Pay App 25'!K91</f>
        <v>0</v>
      </c>
      <c r="I91" s="189"/>
      <c r="J91" s="55"/>
      <c r="K91" s="33">
        <f t="shared" si="1"/>
        <v>0</v>
      </c>
      <c r="L91" s="68">
        <f t="shared" si="0"/>
        <v>0</v>
      </c>
      <c r="M91" s="66">
        <f t="shared" si="2"/>
        <v>0</v>
      </c>
      <c r="N91" s="32">
        <f t="shared" si="3"/>
        <v>0</v>
      </c>
      <c r="O91" s="52">
        <f>'Pay App 25'!O91+'Pay App 25'!P91</f>
        <v>0</v>
      </c>
      <c r="P91" s="45"/>
      <c r="Q91" s="66">
        <f>'Pay App 25'!Q91+N91+P91</f>
        <v>0</v>
      </c>
    </row>
    <row r="92" spans="1:17" ht="21" customHeight="1" x14ac:dyDescent="0.2">
      <c r="A92" s="151" t="s">
        <v>138</v>
      </c>
      <c r="B92" s="151"/>
      <c r="C92" s="151" t="s">
        <v>139</v>
      </c>
      <c r="D92" s="152"/>
      <c r="E92" s="52">
        <f>'Pay App 25'!E92</f>
        <v>0</v>
      </c>
      <c r="F92" s="45"/>
      <c r="G92" s="65">
        <f>'Pay App 25'!G92+F92</f>
        <v>0</v>
      </c>
      <c r="H92" s="188">
        <f>'Pay App 25'!K92</f>
        <v>0</v>
      </c>
      <c r="I92" s="189"/>
      <c r="J92" s="55"/>
      <c r="K92" s="33">
        <f t="shared" si="1"/>
        <v>0</v>
      </c>
      <c r="L92" s="68">
        <f t="shared" si="0"/>
        <v>0</v>
      </c>
      <c r="M92" s="66">
        <f t="shared" si="2"/>
        <v>0</v>
      </c>
      <c r="N92" s="32">
        <f t="shared" si="3"/>
        <v>0</v>
      </c>
      <c r="O92" s="52">
        <f>'Pay App 25'!O92+'Pay App 25'!P92</f>
        <v>0</v>
      </c>
      <c r="P92" s="45"/>
      <c r="Q92" s="66">
        <f>'Pay App 25'!Q92+N92+P92</f>
        <v>0</v>
      </c>
    </row>
    <row r="93" spans="1:17" ht="21" customHeight="1" x14ac:dyDescent="0.2">
      <c r="A93" s="151" t="s">
        <v>140</v>
      </c>
      <c r="B93" s="151"/>
      <c r="C93" s="151" t="s">
        <v>141</v>
      </c>
      <c r="D93" s="152"/>
      <c r="E93" s="52">
        <f>'Pay App 25'!E93</f>
        <v>0</v>
      </c>
      <c r="F93" s="45"/>
      <c r="G93" s="65">
        <f>'Pay App 25'!G93+F93</f>
        <v>0</v>
      </c>
      <c r="H93" s="188">
        <f>'Pay App 25'!K93</f>
        <v>0</v>
      </c>
      <c r="I93" s="189"/>
      <c r="J93" s="55"/>
      <c r="K93" s="33">
        <f t="shared" si="1"/>
        <v>0</v>
      </c>
      <c r="L93" s="68">
        <f t="shared" si="0"/>
        <v>0</v>
      </c>
      <c r="M93" s="66">
        <f t="shared" si="2"/>
        <v>0</v>
      </c>
      <c r="N93" s="32">
        <f t="shared" si="3"/>
        <v>0</v>
      </c>
      <c r="O93" s="52">
        <f>'Pay App 25'!O93+'Pay App 25'!P93</f>
        <v>0</v>
      </c>
      <c r="P93" s="45"/>
      <c r="Q93" s="66">
        <f>'Pay App 25'!Q93+N93+P93</f>
        <v>0</v>
      </c>
    </row>
    <row r="94" spans="1:17" ht="21" customHeight="1" x14ac:dyDescent="0.2">
      <c r="A94" s="151" t="s">
        <v>142</v>
      </c>
      <c r="B94" s="151"/>
      <c r="C94" s="151" t="s">
        <v>143</v>
      </c>
      <c r="D94" s="152"/>
      <c r="E94" s="52">
        <f>'Pay App 25'!E94</f>
        <v>0</v>
      </c>
      <c r="F94" s="45"/>
      <c r="G94" s="65">
        <f>'Pay App 25'!G94+F94</f>
        <v>0</v>
      </c>
      <c r="H94" s="188">
        <f>'Pay App 25'!K94</f>
        <v>0</v>
      </c>
      <c r="I94" s="189"/>
      <c r="J94" s="55"/>
      <c r="K94" s="33">
        <f t="shared" si="1"/>
        <v>0</v>
      </c>
      <c r="L94" s="68">
        <f t="shared" si="0"/>
        <v>0</v>
      </c>
      <c r="M94" s="66">
        <f t="shared" si="2"/>
        <v>0</v>
      </c>
      <c r="N94" s="32">
        <f t="shared" si="3"/>
        <v>0</v>
      </c>
      <c r="O94" s="52">
        <f>'Pay App 25'!O94+'Pay App 25'!P94</f>
        <v>0</v>
      </c>
      <c r="P94" s="45"/>
      <c r="Q94" s="66">
        <f>'Pay App 25'!Q94+N94+P94</f>
        <v>0</v>
      </c>
    </row>
    <row r="95" spans="1:17" ht="21" customHeight="1" x14ac:dyDescent="0.2">
      <c r="A95" s="151" t="s">
        <v>144</v>
      </c>
      <c r="B95" s="151"/>
      <c r="C95" s="151" t="s">
        <v>145</v>
      </c>
      <c r="D95" s="152"/>
      <c r="E95" s="52">
        <f>'Pay App 25'!E95</f>
        <v>0</v>
      </c>
      <c r="F95" s="45"/>
      <c r="G95" s="65">
        <f>'Pay App 25'!G95+F95</f>
        <v>0</v>
      </c>
      <c r="H95" s="188">
        <f>'Pay App 25'!K95</f>
        <v>0</v>
      </c>
      <c r="I95" s="189"/>
      <c r="J95" s="55"/>
      <c r="K95" s="33">
        <f t="shared" si="1"/>
        <v>0</v>
      </c>
      <c r="L95" s="68">
        <f t="shared" si="0"/>
        <v>0</v>
      </c>
      <c r="M95" s="66">
        <f t="shared" si="2"/>
        <v>0</v>
      </c>
      <c r="N95" s="32">
        <f t="shared" si="3"/>
        <v>0</v>
      </c>
      <c r="O95" s="52">
        <f>'Pay App 25'!O95+'Pay App 25'!P95</f>
        <v>0</v>
      </c>
      <c r="P95" s="45"/>
      <c r="Q95" s="66">
        <f>'Pay App 25'!Q95+N95+P95</f>
        <v>0</v>
      </c>
    </row>
    <row r="96" spans="1:17" ht="21" customHeight="1" x14ac:dyDescent="0.2">
      <c r="A96" s="151" t="s">
        <v>146</v>
      </c>
      <c r="B96" s="151"/>
      <c r="C96" s="151" t="s">
        <v>147</v>
      </c>
      <c r="D96" s="152"/>
      <c r="E96" s="52">
        <f>'Pay App 25'!E96</f>
        <v>0</v>
      </c>
      <c r="F96" s="45"/>
      <c r="G96" s="65">
        <f>'Pay App 25'!G96+F96</f>
        <v>0</v>
      </c>
      <c r="H96" s="188">
        <f>'Pay App 25'!K96</f>
        <v>0</v>
      </c>
      <c r="I96" s="189"/>
      <c r="J96" s="55"/>
      <c r="K96" s="33">
        <f t="shared" si="1"/>
        <v>0</v>
      </c>
      <c r="L96" s="68">
        <f t="shared" si="0"/>
        <v>0</v>
      </c>
      <c r="M96" s="66">
        <f t="shared" si="2"/>
        <v>0</v>
      </c>
      <c r="N96" s="32">
        <f t="shared" si="3"/>
        <v>0</v>
      </c>
      <c r="O96" s="52">
        <f>'Pay App 25'!O96+'Pay App 25'!P96</f>
        <v>0</v>
      </c>
      <c r="P96" s="45"/>
      <c r="Q96" s="66">
        <f>'Pay App 25'!Q96+N96+P96</f>
        <v>0</v>
      </c>
    </row>
    <row r="97" spans="1:17" ht="21" customHeight="1" x14ac:dyDescent="0.2">
      <c r="A97" s="151" t="s">
        <v>148</v>
      </c>
      <c r="B97" s="151"/>
      <c r="C97" s="151" t="s">
        <v>149</v>
      </c>
      <c r="D97" s="152"/>
      <c r="E97" s="52">
        <f>'Pay App 25'!E97</f>
        <v>0</v>
      </c>
      <c r="F97" s="45"/>
      <c r="G97" s="65">
        <f>'Pay App 25'!G97+F97</f>
        <v>0</v>
      </c>
      <c r="H97" s="188">
        <f>'Pay App 25'!K97</f>
        <v>0</v>
      </c>
      <c r="I97" s="189"/>
      <c r="J97" s="55"/>
      <c r="K97" s="33">
        <f t="shared" si="1"/>
        <v>0</v>
      </c>
      <c r="L97" s="68">
        <f t="shared" si="0"/>
        <v>0</v>
      </c>
      <c r="M97" s="66">
        <f t="shared" si="2"/>
        <v>0</v>
      </c>
      <c r="N97" s="32">
        <f t="shared" si="3"/>
        <v>0</v>
      </c>
      <c r="O97" s="52">
        <f>'Pay App 25'!O97+'Pay App 25'!P97</f>
        <v>0</v>
      </c>
      <c r="P97" s="45"/>
      <c r="Q97" s="66">
        <f>'Pay App 25'!Q97+N97+P97</f>
        <v>0</v>
      </c>
    </row>
    <row r="98" spans="1:17" ht="21" customHeight="1" x14ac:dyDescent="0.2">
      <c r="A98" s="151" t="s">
        <v>150</v>
      </c>
      <c r="B98" s="151"/>
      <c r="C98" s="151" t="s">
        <v>151</v>
      </c>
      <c r="D98" s="152"/>
      <c r="E98" s="52">
        <f>'Pay App 25'!E98</f>
        <v>0</v>
      </c>
      <c r="F98" s="45"/>
      <c r="G98" s="65">
        <f>'Pay App 25'!G98+F98</f>
        <v>0</v>
      </c>
      <c r="H98" s="188">
        <f>'Pay App 25'!K98</f>
        <v>0</v>
      </c>
      <c r="I98" s="189"/>
      <c r="J98" s="55"/>
      <c r="K98" s="33">
        <f t="shared" si="1"/>
        <v>0</v>
      </c>
      <c r="L98" s="68">
        <f t="shared" si="0"/>
        <v>0</v>
      </c>
      <c r="M98" s="66">
        <f t="shared" si="2"/>
        <v>0</v>
      </c>
      <c r="N98" s="32">
        <f t="shared" si="3"/>
        <v>0</v>
      </c>
      <c r="O98" s="52">
        <f>'Pay App 25'!O98+'Pay App 25'!P98</f>
        <v>0</v>
      </c>
      <c r="P98" s="45"/>
      <c r="Q98" s="66">
        <f>'Pay App 25'!Q98+N98+P98</f>
        <v>0</v>
      </c>
    </row>
    <row r="99" spans="1:17" ht="21" customHeight="1" x14ac:dyDescent="0.2">
      <c r="A99" s="151" t="s">
        <v>152</v>
      </c>
      <c r="B99" s="151"/>
      <c r="C99" s="151" t="s">
        <v>153</v>
      </c>
      <c r="D99" s="152"/>
      <c r="E99" s="52">
        <f>'Pay App 25'!E99</f>
        <v>0</v>
      </c>
      <c r="F99" s="45"/>
      <c r="G99" s="65">
        <f>'Pay App 25'!G99+F99</f>
        <v>0</v>
      </c>
      <c r="H99" s="188">
        <f>'Pay App 25'!K99</f>
        <v>0</v>
      </c>
      <c r="I99" s="189"/>
      <c r="J99" s="55"/>
      <c r="K99" s="33">
        <f t="shared" si="1"/>
        <v>0</v>
      </c>
      <c r="L99" s="68">
        <f t="shared" si="0"/>
        <v>0</v>
      </c>
      <c r="M99" s="66">
        <f t="shared" si="2"/>
        <v>0</v>
      </c>
      <c r="N99" s="32">
        <f t="shared" si="3"/>
        <v>0</v>
      </c>
      <c r="O99" s="52">
        <f>'Pay App 25'!O99+'Pay App 25'!P99</f>
        <v>0</v>
      </c>
      <c r="P99" s="45"/>
      <c r="Q99" s="66">
        <f>'Pay App 25'!Q99+N99+P99</f>
        <v>0</v>
      </c>
    </row>
    <row r="100" spans="1:17" ht="21" customHeight="1" x14ac:dyDescent="0.2">
      <c r="A100" s="151" t="s">
        <v>154</v>
      </c>
      <c r="B100" s="151"/>
      <c r="C100" s="151" t="s">
        <v>155</v>
      </c>
      <c r="D100" s="152"/>
      <c r="E100" s="52">
        <f>'Pay App 25'!E100</f>
        <v>0</v>
      </c>
      <c r="F100" s="45"/>
      <c r="G100" s="65">
        <f>'Pay App 25'!G100+F100</f>
        <v>0</v>
      </c>
      <c r="H100" s="188">
        <f>'Pay App 25'!K100</f>
        <v>0</v>
      </c>
      <c r="I100" s="189"/>
      <c r="J100" s="55"/>
      <c r="K100" s="33">
        <f t="shared" si="1"/>
        <v>0</v>
      </c>
      <c r="L100" s="68">
        <f t="shared" si="0"/>
        <v>0</v>
      </c>
      <c r="M100" s="66">
        <f t="shared" si="2"/>
        <v>0</v>
      </c>
      <c r="N100" s="32">
        <f t="shared" si="3"/>
        <v>0</v>
      </c>
      <c r="O100" s="52">
        <f>'Pay App 25'!O100+'Pay App 25'!P100</f>
        <v>0</v>
      </c>
      <c r="P100" s="45"/>
      <c r="Q100" s="66">
        <f>'Pay App 25'!Q100+N100+P100</f>
        <v>0</v>
      </c>
    </row>
    <row r="101" spans="1:17" ht="21" customHeight="1" x14ac:dyDescent="0.2">
      <c r="A101" s="151" t="s">
        <v>156</v>
      </c>
      <c r="B101" s="151"/>
      <c r="C101" s="151" t="s">
        <v>157</v>
      </c>
      <c r="D101" s="152"/>
      <c r="E101" s="52">
        <f>'Pay App 25'!E101</f>
        <v>0</v>
      </c>
      <c r="F101" s="45"/>
      <c r="G101" s="65">
        <f>'Pay App 25'!G101+F101</f>
        <v>0</v>
      </c>
      <c r="H101" s="188">
        <f>'Pay App 25'!K101</f>
        <v>0</v>
      </c>
      <c r="I101" s="189"/>
      <c r="J101" s="55"/>
      <c r="K101" s="33">
        <f t="shared" si="1"/>
        <v>0</v>
      </c>
      <c r="L101" s="68">
        <f t="shared" si="0"/>
        <v>0</v>
      </c>
      <c r="M101" s="66">
        <f t="shared" si="2"/>
        <v>0</v>
      </c>
      <c r="N101" s="32">
        <f t="shared" si="3"/>
        <v>0</v>
      </c>
      <c r="O101" s="52">
        <f>'Pay App 25'!O101+'Pay App 25'!P101</f>
        <v>0</v>
      </c>
      <c r="P101" s="45"/>
      <c r="Q101" s="66">
        <f>'Pay App 25'!Q101+N101+P101</f>
        <v>0</v>
      </c>
    </row>
    <row r="102" spans="1:17" ht="21" customHeight="1" x14ac:dyDescent="0.2">
      <c r="A102" s="151" t="s">
        <v>158</v>
      </c>
      <c r="B102" s="151"/>
      <c r="C102" s="151" t="s">
        <v>159</v>
      </c>
      <c r="D102" s="152"/>
      <c r="E102" s="52">
        <f>'Pay App 25'!E102</f>
        <v>0</v>
      </c>
      <c r="F102" s="45"/>
      <c r="G102" s="65">
        <f>'Pay App 25'!G102+F102</f>
        <v>0</v>
      </c>
      <c r="H102" s="188">
        <f>'Pay App 25'!K102</f>
        <v>0</v>
      </c>
      <c r="I102" s="189"/>
      <c r="J102" s="55"/>
      <c r="K102" s="33">
        <f t="shared" si="1"/>
        <v>0</v>
      </c>
      <c r="L102" s="68">
        <f t="shared" si="0"/>
        <v>0</v>
      </c>
      <c r="M102" s="66">
        <f t="shared" si="2"/>
        <v>0</v>
      </c>
      <c r="N102" s="32">
        <f t="shared" si="3"/>
        <v>0</v>
      </c>
      <c r="O102" s="52">
        <f>'Pay App 25'!O102+'Pay App 25'!P102</f>
        <v>0</v>
      </c>
      <c r="P102" s="45"/>
      <c r="Q102" s="66">
        <f>'Pay App 25'!Q102+N102+P102</f>
        <v>0</v>
      </c>
    </row>
    <row r="103" spans="1:17" ht="21" customHeight="1" x14ac:dyDescent="0.2">
      <c r="A103" s="151" t="s">
        <v>160</v>
      </c>
      <c r="B103" s="151"/>
      <c r="C103" s="151" t="s">
        <v>161</v>
      </c>
      <c r="D103" s="152"/>
      <c r="E103" s="52">
        <f>'Pay App 25'!E103</f>
        <v>0</v>
      </c>
      <c r="F103" s="45"/>
      <c r="G103" s="65">
        <f>'Pay App 25'!G103+F103</f>
        <v>0</v>
      </c>
      <c r="H103" s="188">
        <f>'Pay App 25'!K103</f>
        <v>0</v>
      </c>
      <c r="I103" s="189"/>
      <c r="J103" s="55"/>
      <c r="K103" s="33">
        <f t="shared" si="1"/>
        <v>0</v>
      </c>
      <c r="L103" s="68">
        <f t="shared" si="0"/>
        <v>0</v>
      </c>
      <c r="M103" s="66">
        <f t="shared" si="2"/>
        <v>0</v>
      </c>
      <c r="N103" s="32">
        <f t="shared" si="3"/>
        <v>0</v>
      </c>
      <c r="O103" s="52">
        <f>'Pay App 25'!O103+'Pay App 25'!P103</f>
        <v>0</v>
      </c>
      <c r="P103" s="45"/>
      <c r="Q103" s="66">
        <f>'Pay App 25'!Q103+N103+P103</f>
        <v>0</v>
      </c>
    </row>
    <row r="104" spans="1:17" ht="21" customHeight="1" x14ac:dyDescent="0.2">
      <c r="A104" s="151" t="s">
        <v>162</v>
      </c>
      <c r="B104" s="151"/>
      <c r="C104" s="151" t="s">
        <v>163</v>
      </c>
      <c r="D104" s="152"/>
      <c r="E104" s="52">
        <f>'Pay App 25'!E104</f>
        <v>0</v>
      </c>
      <c r="F104" s="45"/>
      <c r="G104" s="65">
        <f>'Pay App 25'!G104+F104</f>
        <v>0</v>
      </c>
      <c r="H104" s="188">
        <f>'Pay App 25'!K104</f>
        <v>0</v>
      </c>
      <c r="I104" s="189"/>
      <c r="J104" s="55"/>
      <c r="K104" s="33">
        <f t="shared" si="1"/>
        <v>0</v>
      </c>
      <c r="L104" s="68">
        <f t="shared" si="0"/>
        <v>0</v>
      </c>
      <c r="M104" s="66">
        <f t="shared" si="2"/>
        <v>0</v>
      </c>
      <c r="N104" s="32">
        <f t="shared" si="3"/>
        <v>0</v>
      </c>
      <c r="O104" s="52">
        <f>'Pay App 25'!O104+'Pay App 25'!P104</f>
        <v>0</v>
      </c>
      <c r="P104" s="45"/>
      <c r="Q104" s="66">
        <f>'Pay App 25'!Q104+N104+P104</f>
        <v>0</v>
      </c>
    </row>
    <row r="105" spans="1:17" ht="21" customHeight="1" x14ac:dyDescent="0.2">
      <c r="A105" s="151" t="s">
        <v>164</v>
      </c>
      <c r="B105" s="151"/>
      <c r="C105" s="151" t="s">
        <v>165</v>
      </c>
      <c r="D105" s="152"/>
      <c r="E105" s="52">
        <f>'Pay App 25'!E105</f>
        <v>0</v>
      </c>
      <c r="F105" s="45"/>
      <c r="G105" s="65">
        <f>'Pay App 25'!G105+F105</f>
        <v>0</v>
      </c>
      <c r="H105" s="188">
        <f>'Pay App 25'!K105</f>
        <v>0</v>
      </c>
      <c r="I105" s="189"/>
      <c r="J105" s="55"/>
      <c r="K105" s="33">
        <f t="shared" si="1"/>
        <v>0</v>
      </c>
      <c r="L105" s="68">
        <f t="shared" si="0"/>
        <v>0</v>
      </c>
      <c r="M105" s="66">
        <f t="shared" si="2"/>
        <v>0</v>
      </c>
      <c r="N105" s="32">
        <f t="shared" si="3"/>
        <v>0</v>
      </c>
      <c r="O105" s="52">
        <f>'Pay App 25'!O105+'Pay App 25'!P105</f>
        <v>0</v>
      </c>
      <c r="P105" s="45"/>
      <c r="Q105" s="66">
        <f>'Pay App 25'!Q105+N105+P105</f>
        <v>0</v>
      </c>
    </row>
    <row r="106" spans="1:17" ht="21" customHeight="1" x14ac:dyDescent="0.2">
      <c r="A106" s="151" t="s">
        <v>166</v>
      </c>
      <c r="B106" s="151"/>
      <c r="C106" s="151" t="s">
        <v>167</v>
      </c>
      <c r="D106" s="152"/>
      <c r="E106" s="52">
        <f>'Pay App 25'!E106</f>
        <v>0</v>
      </c>
      <c r="F106" s="45"/>
      <c r="G106" s="65">
        <f>'Pay App 25'!G106+F106</f>
        <v>0</v>
      </c>
      <c r="H106" s="188">
        <f>'Pay App 25'!K106</f>
        <v>0</v>
      </c>
      <c r="I106" s="189"/>
      <c r="J106" s="55"/>
      <c r="K106" s="33">
        <f t="shared" si="1"/>
        <v>0</v>
      </c>
      <c r="L106" s="68">
        <f t="shared" si="0"/>
        <v>0</v>
      </c>
      <c r="M106" s="66">
        <f t="shared" si="2"/>
        <v>0</v>
      </c>
      <c r="N106" s="32">
        <f t="shared" si="3"/>
        <v>0</v>
      </c>
      <c r="O106" s="52">
        <f>'Pay App 25'!O106+'Pay App 25'!P106</f>
        <v>0</v>
      </c>
      <c r="P106" s="45"/>
      <c r="Q106" s="66">
        <f>'Pay App 25'!Q106+N106+P106</f>
        <v>0</v>
      </c>
    </row>
    <row r="107" spans="1:17" ht="21" customHeight="1" x14ac:dyDescent="0.2">
      <c r="A107" s="151" t="s">
        <v>168</v>
      </c>
      <c r="B107" s="151"/>
      <c r="C107" s="151" t="s">
        <v>169</v>
      </c>
      <c r="D107" s="152"/>
      <c r="E107" s="52">
        <f>'Pay App 25'!E107</f>
        <v>0</v>
      </c>
      <c r="F107" s="45"/>
      <c r="G107" s="65">
        <f>'Pay App 25'!G107+F107</f>
        <v>0</v>
      </c>
      <c r="H107" s="188">
        <f>'Pay App 25'!K107</f>
        <v>0</v>
      </c>
      <c r="I107" s="189"/>
      <c r="J107" s="55"/>
      <c r="K107" s="33">
        <f t="shared" si="1"/>
        <v>0</v>
      </c>
      <c r="L107" s="68">
        <f t="shared" si="0"/>
        <v>0</v>
      </c>
      <c r="M107" s="66">
        <f t="shared" si="2"/>
        <v>0</v>
      </c>
      <c r="N107" s="32">
        <f t="shared" si="3"/>
        <v>0</v>
      </c>
      <c r="O107" s="52">
        <f>'Pay App 25'!O107+'Pay App 25'!P107</f>
        <v>0</v>
      </c>
      <c r="P107" s="45"/>
      <c r="Q107" s="66">
        <f>'Pay App 25'!Q107+N107+P107</f>
        <v>0</v>
      </c>
    </row>
    <row r="108" spans="1:17" ht="21" customHeight="1" x14ac:dyDescent="0.2">
      <c r="A108" s="151" t="s">
        <v>170</v>
      </c>
      <c r="B108" s="151"/>
      <c r="C108" s="151" t="s">
        <v>171</v>
      </c>
      <c r="D108" s="152"/>
      <c r="E108" s="52">
        <f>'Pay App 25'!E108</f>
        <v>0</v>
      </c>
      <c r="F108" s="45"/>
      <c r="G108" s="65">
        <f>'Pay App 25'!G108+F108</f>
        <v>0</v>
      </c>
      <c r="H108" s="188">
        <f>'Pay App 25'!K108</f>
        <v>0</v>
      </c>
      <c r="I108" s="189"/>
      <c r="J108" s="55"/>
      <c r="K108" s="33">
        <f t="shared" si="1"/>
        <v>0</v>
      </c>
      <c r="L108" s="68">
        <f t="shared" si="0"/>
        <v>0</v>
      </c>
      <c r="M108" s="66">
        <f t="shared" si="2"/>
        <v>0</v>
      </c>
      <c r="N108" s="32">
        <f t="shared" si="3"/>
        <v>0</v>
      </c>
      <c r="O108" s="52">
        <f>'Pay App 25'!O108+'Pay App 25'!P108</f>
        <v>0</v>
      </c>
      <c r="P108" s="45"/>
      <c r="Q108" s="66">
        <f>'Pay App 25'!Q108+N108+P108</f>
        <v>0</v>
      </c>
    </row>
    <row r="109" spans="1:17" ht="21" customHeight="1" x14ac:dyDescent="0.2">
      <c r="A109" s="151" t="s">
        <v>172</v>
      </c>
      <c r="B109" s="151"/>
      <c r="C109" s="151" t="s">
        <v>173</v>
      </c>
      <c r="D109" s="152"/>
      <c r="E109" s="52">
        <f>'Pay App 25'!E109</f>
        <v>0</v>
      </c>
      <c r="F109" s="45"/>
      <c r="G109" s="65">
        <f>'Pay App 25'!G109+F109</f>
        <v>0</v>
      </c>
      <c r="H109" s="188">
        <f>'Pay App 25'!K109</f>
        <v>0</v>
      </c>
      <c r="I109" s="189"/>
      <c r="J109" s="55"/>
      <c r="K109" s="33">
        <f t="shared" si="1"/>
        <v>0</v>
      </c>
      <c r="L109" s="68">
        <f t="shared" si="0"/>
        <v>0</v>
      </c>
      <c r="M109" s="66">
        <f t="shared" si="2"/>
        <v>0</v>
      </c>
      <c r="N109" s="32">
        <f t="shared" si="3"/>
        <v>0</v>
      </c>
      <c r="O109" s="52">
        <f>'Pay App 25'!O109+'Pay App 25'!P109</f>
        <v>0</v>
      </c>
      <c r="P109" s="45"/>
      <c r="Q109" s="66">
        <f>'Pay App 25'!Q109+N109+P109</f>
        <v>0</v>
      </c>
    </row>
    <row r="110" spans="1:17" ht="21" customHeight="1" x14ac:dyDescent="0.2">
      <c r="A110" s="151" t="s">
        <v>174</v>
      </c>
      <c r="B110" s="151"/>
      <c r="C110" s="151" t="s">
        <v>175</v>
      </c>
      <c r="D110" s="152"/>
      <c r="E110" s="52">
        <f>'Pay App 25'!E110</f>
        <v>0</v>
      </c>
      <c r="F110" s="45"/>
      <c r="G110" s="65">
        <f>'Pay App 25'!G110+F110</f>
        <v>0</v>
      </c>
      <c r="H110" s="188">
        <f>'Pay App 25'!K110</f>
        <v>0</v>
      </c>
      <c r="I110" s="189"/>
      <c r="J110" s="55"/>
      <c r="K110" s="33">
        <f t="shared" si="1"/>
        <v>0</v>
      </c>
      <c r="L110" s="68">
        <f t="shared" si="0"/>
        <v>0</v>
      </c>
      <c r="M110" s="66">
        <f t="shared" si="2"/>
        <v>0</v>
      </c>
      <c r="N110" s="32">
        <f t="shared" si="3"/>
        <v>0</v>
      </c>
      <c r="O110" s="52">
        <f>'Pay App 25'!O110+'Pay App 25'!P110</f>
        <v>0</v>
      </c>
      <c r="P110" s="45"/>
      <c r="Q110" s="66">
        <f>'Pay App 25'!Q110+N110+P110</f>
        <v>0</v>
      </c>
    </row>
    <row r="111" spans="1:17" ht="21" customHeight="1" x14ac:dyDescent="0.2">
      <c r="A111" s="151" t="s">
        <v>176</v>
      </c>
      <c r="B111" s="151"/>
      <c r="C111" s="151" t="s">
        <v>177</v>
      </c>
      <c r="D111" s="152"/>
      <c r="E111" s="52">
        <f>'Pay App 25'!E111</f>
        <v>0</v>
      </c>
      <c r="F111" s="45"/>
      <c r="G111" s="65">
        <f>'Pay App 25'!G111+F111</f>
        <v>0</v>
      </c>
      <c r="H111" s="188">
        <f>'Pay App 25'!K111</f>
        <v>0</v>
      </c>
      <c r="I111" s="189"/>
      <c r="J111" s="55"/>
      <c r="K111" s="33">
        <f t="shared" si="1"/>
        <v>0</v>
      </c>
      <c r="L111" s="68">
        <f t="shared" si="0"/>
        <v>0</v>
      </c>
      <c r="M111" s="66">
        <f t="shared" si="2"/>
        <v>0</v>
      </c>
      <c r="N111" s="32">
        <f t="shared" si="3"/>
        <v>0</v>
      </c>
      <c r="O111" s="52">
        <f>'Pay App 25'!O111+'Pay App 25'!P111</f>
        <v>0</v>
      </c>
      <c r="P111" s="45"/>
      <c r="Q111" s="66">
        <f>'Pay App 25'!Q111+N111+P111</f>
        <v>0</v>
      </c>
    </row>
    <row r="112" spans="1:17" ht="21" customHeight="1" x14ac:dyDescent="0.2">
      <c r="A112" s="151" t="s">
        <v>178</v>
      </c>
      <c r="B112" s="151"/>
      <c r="C112" s="151" t="s">
        <v>179</v>
      </c>
      <c r="D112" s="152"/>
      <c r="E112" s="52">
        <f>'Pay App 25'!E112</f>
        <v>0</v>
      </c>
      <c r="F112" s="45"/>
      <c r="G112" s="65">
        <f>'Pay App 25'!G112+F112</f>
        <v>0</v>
      </c>
      <c r="H112" s="188">
        <f>'Pay App 25'!K112</f>
        <v>0</v>
      </c>
      <c r="I112" s="189"/>
      <c r="J112" s="55"/>
      <c r="K112" s="33">
        <f t="shared" si="1"/>
        <v>0</v>
      </c>
      <c r="L112" s="68">
        <f t="shared" si="0"/>
        <v>0</v>
      </c>
      <c r="M112" s="66">
        <f t="shared" si="2"/>
        <v>0</v>
      </c>
      <c r="N112" s="32">
        <f t="shared" si="3"/>
        <v>0</v>
      </c>
      <c r="O112" s="52">
        <f>'Pay App 25'!O112+'Pay App 25'!P112</f>
        <v>0</v>
      </c>
      <c r="P112" s="45"/>
      <c r="Q112" s="66">
        <f>'Pay App 25'!Q112+N112+P112</f>
        <v>0</v>
      </c>
    </row>
    <row r="113" spans="1:17" ht="21" customHeight="1" x14ac:dyDescent="0.2">
      <c r="A113" s="151" t="s">
        <v>180</v>
      </c>
      <c r="B113" s="151"/>
      <c r="C113" s="151" t="s">
        <v>181</v>
      </c>
      <c r="D113" s="152"/>
      <c r="E113" s="52">
        <f>'Pay App 25'!E113</f>
        <v>0</v>
      </c>
      <c r="F113" s="45"/>
      <c r="G113" s="65">
        <f>'Pay App 25'!G113+F113</f>
        <v>0</v>
      </c>
      <c r="H113" s="188">
        <f>'Pay App 25'!K113</f>
        <v>0</v>
      </c>
      <c r="I113" s="189"/>
      <c r="J113" s="55"/>
      <c r="K113" s="33">
        <f t="shared" si="1"/>
        <v>0</v>
      </c>
      <c r="L113" s="68">
        <f t="shared" si="0"/>
        <v>0</v>
      </c>
      <c r="M113" s="66">
        <f t="shared" si="2"/>
        <v>0</v>
      </c>
      <c r="N113" s="32">
        <f t="shared" si="3"/>
        <v>0</v>
      </c>
      <c r="O113" s="52">
        <f>'Pay App 25'!O113+'Pay App 25'!P113</f>
        <v>0</v>
      </c>
      <c r="P113" s="45"/>
      <c r="Q113" s="66">
        <f>'Pay App 25'!Q113+N113+P113</f>
        <v>0</v>
      </c>
    </row>
    <row r="114" spans="1:17" ht="21" customHeight="1" x14ac:dyDescent="0.2">
      <c r="A114" s="153" t="s">
        <v>182</v>
      </c>
      <c r="B114" s="153"/>
      <c r="C114" s="153" t="s">
        <v>183</v>
      </c>
      <c r="D114" s="154"/>
      <c r="E114" s="52">
        <f>'Pay App 25'!E114</f>
        <v>0</v>
      </c>
      <c r="F114" s="45"/>
      <c r="G114" s="65">
        <f>'Pay App 25'!G114+F114</f>
        <v>0</v>
      </c>
      <c r="H114" s="188">
        <f>'Pay App 25'!K114</f>
        <v>0</v>
      </c>
      <c r="I114" s="189"/>
      <c r="J114" s="55"/>
      <c r="K114" s="33">
        <f t="shared" si="1"/>
        <v>0</v>
      </c>
      <c r="L114" s="68">
        <f t="shared" si="0"/>
        <v>0</v>
      </c>
      <c r="M114" s="66">
        <f t="shared" si="2"/>
        <v>0</v>
      </c>
      <c r="N114" s="32">
        <f t="shared" si="3"/>
        <v>0</v>
      </c>
      <c r="O114" s="52">
        <f>'Pay App 25'!O114+'Pay App 25'!P114</f>
        <v>0</v>
      </c>
      <c r="P114" s="45"/>
      <c r="Q114" s="66">
        <f>'Pay App 25'!Q114+N114+P114</f>
        <v>0</v>
      </c>
    </row>
    <row r="115" spans="1:17" ht="21" customHeight="1" x14ac:dyDescent="0.2">
      <c r="A115" s="151" t="s">
        <v>184</v>
      </c>
      <c r="B115" s="151"/>
      <c r="C115" s="151" t="s">
        <v>185</v>
      </c>
      <c r="D115" s="152"/>
      <c r="E115" s="52">
        <f>'Pay App 25'!E115</f>
        <v>0</v>
      </c>
      <c r="F115" s="45"/>
      <c r="G115" s="65">
        <f>'Pay App 25'!G115+F115</f>
        <v>0</v>
      </c>
      <c r="H115" s="188">
        <f>'Pay App 25'!K115</f>
        <v>0</v>
      </c>
      <c r="I115" s="189"/>
      <c r="J115" s="55"/>
      <c r="K115" s="33">
        <f t="shared" si="1"/>
        <v>0</v>
      </c>
      <c r="L115" s="68">
        <f t="shared" si="0"/>
        <v>0</v>
      </c>
      <c r="M115" s="66">
        <f t="shared" si="2"/>
        <v>0</v>
      </c>
      <c r="N115" s="32">
        <f t="shared" si="3"/>
        <v>0</v>
      </c>
      <c r="O115" s="52">
        <f>'Pay App 25'!O115+'Pay App 25'!P115</f>
        <v>0</v>
      </c>
      <c r="P115" s="45"/>
      <c r="Q115" s="66">
        <f>'Pay App 25'!Q115+N115+P115</f>
        <v>0</v>
      </c>
    </row>
    <row r="116" spans="1:17" ht="21" customHeight="1" x14ac:dyDescent="0.2">
      <c r="A116" s="151" t="s">
        <v>186</v>
      </c>
      <c r="B116" s="151"/>
      <c r="C116" s="151" t="s">
        <v>187</v>
      </c>
      <c r="D116" s="152"/>
      <c r="E116" s="52">
        <f>'Pay App 25'!E116</f>
        <v>0</v>
      </c>
      <c r="F116" s="45"/>
      <c r="G116" s="65">
        <f>'Pay App 25'!G116+F116</f>
        <v>0</v>
      </c>
      <c r="H116" s="188">
        <f>'Pay App 25'!K116</f>
        <v>0</v>
      </c>
      <c r="I116" s="189"/>
      <c r="J116" s="55"/>
      <c r="K116" s="33">
        <f t="shared" si="1"/>
        <v>0</v>
      </c>
      <c r="L116" s="68">
        <f t="shared" si="0"/>
        <v>0</v>
      </c>
      <c r="M116" s="66">
        <f t="shared" si="2"/>
        <v>0</v>
      </c>
      <c r="N116" s="32">
        <f t="shared" si="3"/>
        <v>0</v>
      </c>
      <c r="O116" s="52">
        <f>'Pay App 25'!O116+'Pay App 25'!P116</f>
        <v>0</v>
      </c>
      <c r="P116" s="45"/>
      <c r="Q116" s="66">
        <f>'Pay App 25'!Q116+N116+P116</f>
        <v>0</v>
      </c>
    </row>
    <row r="117" spans="1:17" ht="21" customHeight="1" x14ac:dyDescent="0.2">
      <c r="A117" s="151" t="s">
        <v>188</v>
      </c>
      <c r="B117" s="151"/>
      <c r="C117" s="151" t="s">
        <v>581</v>
      </c>
      <c r="D117" s="152"/>
      <c r="E117" s="52">
        <f>'Pay App 25'!E117</f>
        <v>0</v>
      </c>
      <c r="F117" s="45"/>
      <c r="G117" s="65">
        <f>'Pay App 25'!G117+F117</f>
        <v>0</v>
      </c>
      <c r="H117" s="188">
        <f>'Pay App 25'!K117</f>
        <v>0</v>
      </c>
      <c r="I117" s="189"/>
      <c r="J117" s="55"/>
      <c r="K117" s="33">
        <f t="shared" si="1"/>
        <v>0</v>
      </c>
      <c r="L117" s="68">
        <f t="shared" si="0"/>
        <v>0</v>
      </c>
      <c r="M117" s="66">
        <f t="shared" si="2"/>
        <v>0</v>
      </c>
      <c r="N117" s="32">
        <f t="shared" si="3"/>
        <v>0</v>
      </c>
      <c r="O117" s="52">
        <f>'Pay App 25'!O117+'Pay App 25'!P117</f>
        <v>0</v>
      </c>
      <c r="P117" s="45"/>
      <c r="Q117" s="66">
        <f>'Pay App 25'!Q117+N117+P117</f>
        <v>0</v>
      </c>
    </row>
    <row r="118" spans="1:17" ht="21" customHeight="1" x14ac:dyDescent="0.2">
      <c r="A118" s="153" t="s">
        <v>190</v>
      </c>
      <c r="B118" s="153"/>
      <c r="C118" s="142" t="s">
        <v>191</v>
      </c>
      <c r="D118" s="156"/>
      <c r="E118" s="52">
        <f>'Pay App 25'!E118</f>
        <v>0</v>
      </c>
      <c r="F118" s="45"/>
      <c r="G118" s="65">
        <f>'Pay App 25'!G118+F118</f>
        <v>0</v>
      </c>
      <c r="H118" s="188">
        <f>'Pay App 25'!K118</f>
        <v>0</v>
      </c>
      <c r="I118" s="189"/>
      <c r="J118" s="55"/>
      <c r="K118" s="33">
        <f t="shared" si="1"/>
        <v>0</v>
      </c>
      <c r="L118" s="68">
        <f t="shared" si="0"/>
        <v>0</v>
      </c>
      <c r="M118" s="66">
        <f t="shared" si="2"/>
        <v>0</v>
      </c>
      <c r="N118" s="32">
        <f t="shared" si="3"/>
        <v>0</v>
      </c>
      <c r="O118" s="52">
        <f>'Pay App 25'!O118+'Pay App 25'!P118</f>
        <v>0</v>
      </c>
      <c r="P118" s="45"/>
      <c r="Q118" s="66">
        <f>'Pay App 25'!Q118+N118+P118</f>
        <v>0</v>
      </c>
    </row>
    <row r="119" spans="1:17" ht="21" customHeight="1" x14ac:dyDescent="0.2">
      <c r="A119" s="151" t="s">
        <v>192</v>
      </c>
      <c r="B119" s="151"/>
      <c r="C119" s="151" t="s">
        <v>193</v>
      </c>
      <c r="D119" s="152"/>
      <c r="E119" s="52">
        <f>'Pay App 25'!E119</f>
        <v>0</v>
      </c>
      <c r="F119" s="45"/>
      <c r="G119" s="65">
        <f>'Pay App 25'!G119+F119</f>
        <v>0</v>
      </c>
      <c r="H119" s="188">
        <f>'Pay App 25'!K119</f>
        <v>0</v>
      </c>
      <c r="I119" s="189"/>
      <c r="J119" s="55"/>
      <c r="K119" s="33">
        <f t="shared" si="1"/>
        <v>0</v>
      </c>
      <c r="L119" s="68">
        <f t="shared" si="0"/>
        <v>0</v>
      </c>
      <c r="M119" s="66">
        <f t="shared" si="2"/>
        <v>0</v>
      </c>
      <c r="N119" s="32">
        <f t="shared" si="3"/>
        <v>0</v>
      </c>
      <c r="O119" s="52">
        <f>'Pay App 25'!O119+'Pay App 25'!P119</f>
        <v>0</v>
      </c>
      <c r="P119" s="45"/>
      <c r="Q119" s="66">
        <f>'Pay App 25'!Q119+N119+P119</f>
        <v>0</v>
      </c>
    </row>
    <row r="120" spans="1:17" ht="21" customHeight="1" x14ac:dyDescent="0.2">
      <c r="A120" s="151" t="s">
        <v>194</v>
      </c>
      <c r="B120" s="151"/>
      <c r="C120" s="150" t="s">
        <v>195</v>
      </c>
      <c r="D120" s="157"/>
      <c r="E120" s="52">
        <f>'Pay App 25'!E120</f>
        <v>0</v>
      </c>
      <c r="F120" s="45"/>
      <c r="G120" s="65">
        <f>'Pay App 25'!G120+F120</f>
        <v>0</v>
      </c>
      <c r="H120" s="188">
        <f>'Pay App 25'!K120</f>
        <v>0</v>
      </c>
      <c r="I120" s="189"/>
      <c r="J120" s="55"/>
      <c r="K120" s="33">
        <f t="shared" si="1"/>
        <v>0</v>
      </c>
      <c r="L120" s="68">
        <f t="shared" si="0"/>
        <v>0</v>
      </c>
      <c r="M120" s="66">
        <f t="shared" si="2"/>
        <v>0</v>
      </c>
      <c r="N120" s="32">
        <f t="shared" si="3"/>
        <v>0</v>
      </c>
      <c r="O120" s="52">
        <f>'Pay App 25'!O120+'Pay App 25'!P120</f>
        <v>0</v>
      </c>
      <c r="P120" s="45"/>
      <c r="Q120" s="66">
        <f>'Pay App 25'!Q120+N120+P120</f>
        <v>0</v>
      </c>
    </row>
    <row r="121" spans="1:17" ht="21" customHeight="1" x14ac:dyDescent="0.2">
      <c r="A121" s="151" t="s">
        <v>196</v>
      </c>
      <c r="B121" s="151"/>
      <c r="C121" s="151" t="s">
        <v>197</v>
      </c>
      <c r="D121" s="152"/>
      <c r="E121" s="52">
        <f>'Pay App 25'!E121</f>
        <v>0</v>
      </c>
      <c r="F121" s="45"/>
      <c r="G121" s="65">
        <f>'Pay App 25'!G121+F121</f>
        <v>0</v>
      </c>
      <c r="H121" s="188">
        <f>'Pay App 25'!K121</f>
        <v>0</v>
      </c>
      <c r="I121" s="189"/>
      <c r="J121" s="55"/>
      <c r="K121" s="33">
        <f t="shared" si="1"/>
        <v>0</v>
      </c>
      <c r="L121" s="68">
        <f t="shared" si="0"/>
        <v>0</v>
      </c>
      <c r="M121" s="66">
        <f t="shared" si="2"/>
        <v>0</v>
      </c>
      <c r="N121" s="32">
        <f t="shared" si="3"/>
        <v>0</v>
      </c>
      <c r="O121" s="52">
        <f>'Pay App 25'!O121+'Pay App 25'!P121</f>
        <v>0</v>
      </c>
      <c r="P121" s="45"/>
      <c r="Q121" s="66">
        <f>'Pay App 25'!Q121+N121+P121</f>
        <v>0</v>
      </c>
    </row>
    <row r="122" spans="1:17" ht="21" customHeight="1" x14ac:dyDescent="0.2">
      <c r="A122" s="151" t="s">
        <v>198</v>
      </c>
      <c r="B122" s="151"/>
      <c r="C122" s="151" t="s">
        <v>199</v>
      </c>
      <c r="D122" s="152"/>
      <c r="E122" s="52">
        <f>'Pay App 25'!E122</f>
        <v>0</v>
      </c>
      <c r="F122" s="45"/>
      <c r="G122" s="65">
        <f>'Pay App 25'!G122+F122</f>
        <v>0</v>
      </c>
      <c r="H122" s="188">
        <f>'Pay App 25'!K122</f>
        <v>0</v>
      </c>
      <c r="I122" s="189"/>
      <c r="J122" s="55"/>
      <c r="K122" s="33">
        <f t="shared" si="1"/>
        <v>0</v>
      </c>
      <c r="L122" s="68">
        <f t="shared" si="0"/>
        <v>0</v>
      </c>
      <c r="M122" s="66">
        <f t="shared" si="2"/>
        <v>0</v>
      </c>
      <c r="N122" s="32">
        <f t="shared" si="3"/>
        <v>0</v>
      </c>
      <c r="O122" s="52">
        <f>'Pay App 25'!O122+'Pay App 25'!P122</f>
        <v>0</v>
      </c>
      <c r="P122" s="45"/>
      <c r="Q122" s="66">
        <f>'Pay App 25'!Q122+N122+P122</f>
        <v>0</v>
      </c>
    </row>
    <row r="123" spans="1:17" ht="21" customHeight="1" x14ac:dyDescent="0.2">
      <c r="A123" s="151" t="s">
        <v>200</v>
      </c>
      <c r="B123" s="151"/>
      <c r="C123" s="151" t="s">
        <v>201</v>
      </c>
      <c r="D123" s="152"/>
      <c r="E123" s="52">
        <f>'Pay App 25'!E123</f>
        <v>0</v>
      </c>
      <c r="F123" s="45"/>
      <c r="G123" s="65">
        <f>'Pay App 25'!G123+F123</f>
        <v>0</v>
      </c>
      <c r="H123" s="188">
        <f>'Pay App 25'!K123</f>
        <v>0</v>
      </c>
      <c r="I123" s="189"/>
      <c r="J123" s="55"/>
      <c r="K123" s="33">
        <f t="shared" si="1"/>
        <v>0</v>
      </c>
      <c r="L123" s="68">
        <f t="shared" si="0"/>
        <v>0</v>
      </c>
      <c r="M123" s="66">
        <f t="shared" si="2"/>
        <v>0</v>
      </c>
      <c r="N123" s="32">
        <f t="shared" si="3"/>
        <v>0</v>
      </c>
      <c r="O123" s="52">
        <f>'Pay App 25'!O123+'Pay App 25'!P123</f>
        <v>0</v>
      </c>
      <c r="P123" s="45"/>
      <c r="Q123" s="66">
        <f>'Pay App 25'!Q123+N123+P123</f>
        <v>0</v>
      </c>
    </row>
    <row r="124" spans="1:17" ht="21" customHeight="1" x14ac:dyDescent="0.2">
      <c r="A124" s="153" t="s">
        <v>202</v>
      </c>
      <c r="B124" s="153"/>
      <c r="C124" s="154" t="s">
        <v>203</v>
      </c>
      <c r="D124" s="155"/>
      <c r="E124" s="52">
        <f>'Pay App 25'!E124</f>
        <v>0</v>
      </c>
      <c r="F124" s="45"/>
      <c r="G124" s="65">
        <f>'Pay App 25'!G124+F124</f>
        <v>0</v>
      </c>
      <c r="H124" s="188">
        <f>'Pay App 25'!K124</f>
        <v>0</v>
      </c>
      <c r="I124" s="189"/>
      <c r="J124" s="55"/>
      <c r="K124" s="33">
        <f t="shared" si="1"/>
        <v>0</v>
      </c>
      <c r="L124" s="68">
        <f t="shared" si="0"/>
        <v>0</v>
      </c>
      <c r="M124" s="66">
        <f t="shared" si="2"/>
        <v>0</v>
      </c>
      <c r="N124" s="32">
        <f t="shared" si="3"/>
        <v>0</v>
      </c>
      <c r="O124" s="52">
        <f>'Pay App 25'!O124+'Pay App 25'!P124</f>
        <v>0</v>
      </c>
      <c r="P124" s="45"/>
      <c r="Q124" s="66">
        <f>'Pay App 25'!Q124+N124+P124</f>
        <v>0</v>
      </c>
    </row>
    <row r="125" spans="1:17" ht="21" customHeight="1" x14ac:dyDescent="0.2">
      <c r="A125" s="151" t="s">
        <v>204</v>
      </c>
      <c r="B125" s="151"/>
      <c r="C125" s="151" t="s">
        <v>205</v>
      </c>
      <c r="D125" s="152"/>
      <c r="E125" s="52">
        <f>'Pay App 25'!E125</f>
        <v>0</v>
      </c>
      <c r="F125" s="45"/>
      <c r="G125" s="65">
        <f>'Pay App 25'!G125+F125</f>
        <v>0</v>
      </c>
      <c r="H125" s="188">
        <f>'Pay App 25'!K125</f>
        <v>0</v>
      </c>
      <c r="I125" s="189"/>
      <c r="J125" s="55"/>
      <c r="K125" s="33">
        <f t="shared" si="1"/>
        <v>0</v>
      </c>
      <c r="L125" s="68">
        <f t="shared" si="0"/>
        <v>0</v>
      </c>
      <c r="M125" s="66">
        <f t="shared" si="2"/>
        <v>0</v>
      </c>
      <c r="N125" s="32">
        <f t="shared" si="3"/>
        <v>0</v>
      </c>
      <c r="O125" s="52">
        <f>'Pay App 25'!O125+'Pay App 25'!P125</f>
        <v>0</v>
      </c>
      <c r="P125" s="45"/>
      <c r="Q125" s="66">
        <f>'Pay App 25'!Q125+N125+P125</f>
        <v>0</v>
      </c>
    </row>
    <row r="126" spans="1:17" ht="21" customHeight="1" x14ac:dyDescent="0.2">
      <c r="A126" s="151" t="s">
        <v>206</v>
      </c>
      <c r="B126" s="151"/>
      <c r="C126" s="151" t="s">
        <v>207</v>
      </c>
      <c r="D126" s="152"/>
      <c r="E126" s="52">
        <f>'Pay App 25'!E126</f>
        <v>0</v>
      </c>
      <c r="F126" s="45"/>
      <c r="G126" s="65">
        <f>'Pay App 25'!G126+F126</f>
        <v>0</v>
      </c>
      <c r="H126" s="188">
        <f>'Pay App 25'!K126</f>
        <v>0</v>
      </c>
      <c r="I126" s="189"/>
      <c r="J126" s="55"/>
      <c r="K126" s="33">
        <f t="shared" si="1"/>
        <v>0</v>
      </c>
      <c r="L126" s="68">
        <f t="shared" si="0"/>
        <v>0</v>
      </c>
      <c r="M126" s="66">
        <f t="shared" si="2"/>
        <v>0</v>
      </c>
      <c r="N126" s="32">
        <f t="shared" si="3"/>
        <v>0</v>
      </c>
      <c r="O126" s="52">
        <f>'Pay App 25'!O126+'Pay App 25'!P126</f>
        <v>0</v>
      </c>
      <c r="P126" s="45"/>
      <c r="Q126" s="66">
        <f>'Pay App 25'!Q126+N126+P126</f>
        <v>0</v>
      </c>
    </row>
    <row r="127" spans="1:17" ht="21" customHeight="1" x14ac:dyDescent="0.2">
      <c r="A127" s="151" t="s">
        <v>208</v>
      </c>
      <c r="B127" s="151"/>
      <c r="C127" s="151" t="s">
        <v>209</v>
      </c>
      <c r="D127" s="152"/>
      <c r="E127" s="52">
        <f>'Pay App 25'!E127</f>
        <v>0</v>
      </c>
      <c r="F127" s="45"/>
      <c r="G127" s="65">
        <f>'Pay App 25'!G127+F127</f>
        <v>0</v>
      </c>
      <c r="H127" s="188">
        <f>'Pay App 25'!K127</f>
        <v>0</v>
      </c>
      <c r="I127" s="189"/>
      <c r="J127" s="55"/>
      <c r="K127" s="33">
        <f t="shared" si="1"/>
        <v>0</v>
      </c>
      <c r="L127" s="68">
        <f t="shared" si="0"/>
        <v>0</v>
      </c>
      <c r="M127" s="66">
        <f t="shared" si="2"/>
        <v>0</v>
      </c>
      <c r="N127" s="32">
        <f t="shared" si="3"/>
        <v>0</v>
      </c>
      <c r="O127" s="52">
        <f>'Pay App 25'!O127+'Pay App 25'!P127</f>
        <v>0</v>
      </c>
      <c r="P127" s="45"/>
      <c r="Q127" s="66">
        <f>'Pay App 25'!Q127+N127+P127</f>
        <v>0</v>
      </c>
    </row>
    <row r="128" spans="1:17" ht="21" customHeight="1" x14ac:dyDescent="0.2">
      <c r="A128" s="153" t="s">
        <v>210</v>
      </c>
      <c r="B128" s="153"/>
      <c r="C128" s="153" t="s">
        <v>211</v>
      </c>
      <c r="D128" s="154"/>
      <c r="E128" s="52">
        <f>'Pay App 25'!E128</f>
        <v>0</v>
      </c>
      <c r="F128" s="45"/>
      <c r="G128" s="65">
        <f>'Pay App 25'!G128+F128</f>
        <v>0</v>
      </c>
      <c r="H128" s="188">
        <f>'Pay App 25'!K128</f>
        <v>0</v>
      </c>
      <c r="I128" s="189"/>
      <c r="J128" s="55"/>
      <c r="K128" s="33">
        <f t="shared" si="1"/>
        <v>0</v>
      </c>
      <c r="L128" s="68">
        <f t="shared" si="0"/>
        <v>0</v>
      </c>
      <c r="M128" s="66">
        <f t="shared" si="2"/>
        <v>0</v>
      </c>
      <c r="N128" s="32">
        <f t="shared" si="3"/>
        <v>0</v>
      </c>
      <c r="O128" s="52">
        <f>'Pay App 25'!O128+'Pay App 25'!P128</f>
        <v>0</v>
      </c>
      <c r="P128" s="45"/>
      <c r="Q128" s="66">
        <f>'Pay App 25'!Q128+N128+P128</f>
        <v>0</v>
      </c>
    </row>
    <row r="129" spans="1:17" ht="21" customHeight="1" x14ac:dyDescent="0.2">
      <c r="A129" s="151" t="s">
        <v>212</v>
      </c>
      <c r="B129" s="151"/>
      <c r="C129" s="151" t="s">
        <v>213</v>
      </c>
      <c r="D129" s="152"/>
      <c r="E129" s="52">
        <f>'Pay App 25'!E129</f>
        <v>0</v>
      </c>
      <c r="F129" s="45"/>
      <c r="G129" s="65">
        <f>'Pay App 25'!G129+F129</f>
        <v>0</v>
      </c>
      <c r="H129" s="188">
        <f>'Pay App 25'!K129</f>
        <v>0</v>
      </c>
      <c r="I129" s="189"/>
      <c r="J129" s="55"/>
      <c r="K129" s="33">
        <f t="shared" si="1"/>
        <v>0</v>
      </c>
      <c r="L129" s="68">
        <f t="shared" si="0"/>
        <v>0</v>
      </c>
      <c r="M129" s="66">
        <f t="shared" si="2"/>
        <v>0</v>
      </c>
      <c r="N129" s="32">
        <f t="shared" si="3"/>
        <v>0</v>
      </c>
      <c r="O129" s="52">
        <f>'Pay App 25'!O129+'Pay App 25'!P129</f>
        <v>0</v>
      </c>
      <c r="P129" s="45"/>
      <c r="Q129" s="66">
        <f>'Pay App 25'!Q129+N129+P129</f>
        <v>0</v>
      </c>
    </row>
    <row r="130" spans="1:17" ht="21" customHeight="1" x14ac:dyDescent="0.2">
      <c r="A130" s="151" t="s">
        <v>214</v>
      </c>
      <c r="B130" s="151"/>
      <c r="C130" s="151" t="s">
        <v>215</v>
      </c>
      <c r="D130" s="152"/>
      <c r="E130" s="52">
        <f>'Pay App 25'!E130</f>
        <v>0</v>
      </c>
      <c r="F130" s="45"/>
      <c r="G130" s="65">
        <f>'Pay App 25'!G130+F130</f>
        <v>0</v>
      </c>
      <c r="H130" s="188">
        <f>'Pay App 25'!K130</f>
        <v>0</v>
      </c>
      <c r="I130" s="189"/>
      <c r="J130" s="55"/>
      <c r="K130" s="33">
        <f t="shared" si="1"/>
        <v>0</v>
      </c>
      <c r="L130" s="68">
        <f t="shared" si="0"/>
        <v>0</v>
      </c>
      <c r="M130" s="66">
        <f t="shared" si="2"/>
        <v>0</v>
      </c>
      <c r="N130" s="32">
        <f t="shared" si="3"/>
        <v>0</v>
      </c>
      <c r="O130" s="52">
        <f>'Pay App 25'!O130+'Pay App 25'!P130</f>
        <v>0</v>
      </c>
      <c r="P130" s="45"/>
      <c r="Q130" s="66">
        <f>'Pay App 25'!Q130+N130+P130</f>
        <v>0</v>
      </c>
    </row>
    <row r="131" spans="1:17" ht="21" customHeight="1" x14ac:dyDescent="0.2">
      <c r="A131" s="151" t="s">
        <v>216</v>
      </c>
      <c r="B131" s="151"/>
      <c r="C131" s="151" t="s">
        <v>217</v>
      </c>
      <c r="D131" s="152"/>
      <c r="E131" s="52">
        <f>'Pay App 25'!E131</f>
        <v>0</v>
      </c>
      <c r="F131" s="45"/>
      <c r="G131" s="65">
        <f>'Pay App 25'!G131+F131</f>
        <v>0</v>
      </c>
      <c r="H131" s="188">
        <f>'Pay App 25'!K131</f>
        <v>0</v>
      </c>
      <c r="I131" s="189"/>
      <c r="J131" s="55"/>
      <c r="K131" s="33">
        <f t="shared" si="1"/>
        <v>0</v>
      </c>
      <c r="L131" s="68">
        <f t="shared" si="0"/>
        <v>0</v>
      </c>
      <c r="M131" s="66">
        <f t="shared" si="2"/>
        <v>0</v>
      </c>
      <c r="N131" s="32">
        <f t="shared" si="3"/>
        <v>0</v>
      </c>
      <c r="O131" s="52">
        <f>'Pay App 25'!O131+'Pay App 25'!P131</f>
        <v>0</v>
      </c>
      <c r="P131" s="45"/>
      <c r="Q131" s="66">
        <f>'Pay App 25'!Q131+N131+P131</f>
        <v>0</v>
      </c>
    </row>
    <row r="132" spans="1:17" ht="21" customHeight="1" x14ac:dyDescent="0.2">
      <c r="A132" s="151" t="s">
        <v>218</v>
      </c>
      <c r="B132" s="151"/>
      <c r="C132" s="151" t="s">
        <v>219</v>
      </c>
      <c r="D132" s="152"/>
      <c r="E132" s="52">
        <f>'Pay App 25'!E132</f>
        <v>0</v>
      </c>
      <c r="F132" s="45"/>
      <c r="G132" s="65">
        <f>'Pay App 25'!G132+F132</f>
        <v>0</v>
      </c>
      <c r="H132" s="188">
        <f>'Pay App 25'!K132</f>
        <v>0</v>
      </c>
      <c r="I132" s="189"/>
      <c r="J132" s="55"/>
      <c r="K132" s="33">
        <f t="shared" si="1"/>
        <v>0</v>
      </c>
      <c r="L132" s="68">
        <f t="shared" si="0"/>
        <v>0</v>
      </c>
      <c r="M132" s="66">
        <f t="shared" si="2"/>
        <v>0</v>
      </c>
      <c r="N132" s="32">
        <f t="shared" si="3"/>
        <v>0</v>
      </c>
      <c r="O132" s="52">
        <f>'Pay App 25'!O132+'Pay App 25'!P132</f>
        <v>0</v>
      </c>
      <c r="P132" s="45"/>
      <c r="Q132" s="66">
        <f>'Pay App 25'!Q132+N132+P132</f>
        <v>0</v>
      </c>
    </row>
    <row r="133" spans="1:17" ht="21" customHeight="1" x14ac:dyDescent="0.2">
      <c r="A133" s="151" t="s">
        <v>220</v>
      </c>
      <c r="B133" s="151"/>
      <c r="C133" s="151" t="s">
        <v>221</v>
      </c>
      <c r="D133" s="152"/>
      <c r="E133" s="52">
        <f>'Pay App 25'!E133</f>
        <v>0</v>
      </c>
      <c r="F133" s="45"/>
      <c r="G133" s="65">
        <f>'Pay App 25'!G133+F133</f>
        <v>0</v>
      </c>
      <c r="H133" s="188">
        <f>'Pay App 25'!K133</f>
        <v>0</v>
      </c>
      <c r="I133" s="189"/>
      <c r="J133" s="55"/>
      <c r="K133" s="33">
        <f t="shared" si="1"/>
        <v>0</v>
      </c>
      <c r="L133" s="68">
        <f t="shared" si="0"/>
        <v>0</v>
      </c>
      <c r="M133" s="66">
        <f t="shared" si="2"/>
        <v>0</v>
      </c>
      <c r="N133" s="32">
        <f t="shared" si="3"/>
        <v>0</v>
      </c>
      <c r="O133" s="52">
        <f>'Pay App 25'!O133+'Pay App 25'!P133</f>
        <v>0</v>
      </c>
      <c r="P133" s="45"/>
      <c r="Q133" s="66">
        <f>'Pay App 25'!Q133+N133+P133</f>
        <v>0</v>
      </c>
    </row>
    <row r="134" spans="1:17" ht="21" customHeight="1" x14ac:dyDescent="0.2">
      <c r="A134" s="151" t="s">
        <v>222</v>
      </c>
      <c r="B134" s="151"/>
      <c r="C134" s="151" t="s">
        <v>223</v>
      </c>
      <c r="D134" s="152"/>
      <c r="E134" s="52">
        <f>'Pay App 25'!E134</f>
        <v>0</v>
      </c>
      <c r="F134" s="45"/>
      <c r="G134" s="65">
        <f>'Pay App 25'!G134+F134</f>
        <v>0</v>
      </c>
      <c r="H134" s="188">
        <f>'Pay App 25'!K134</f>
        <v>0</v>
      </c>
      <c r="I134" s="189"/>
      <c r="J134" s="55"/>
      <c r="K134" s="33">
        <f t="shared" si="1"/>
        <v>0</v>
      </c>
      <c r="L134" s="68">
        <f t="shared" si="0"/>
        <v>0</v>
      </c>
      <c r="M134" s="66">
        <f t="shared" si="2"/>
        <v>0</v>
      </c>
      <c r="N134" s="32">
        <f t="shared" si="3"/>
        <v>0</v>
      </c>
      <c r="O134" s="52">
        <f>'Pay App 25'!O134+'Pay App 25'!P134</f>
        <v>0</v>
      </c>
      <c r="P134" s="45"/>
      <c r="Q134" s="66">
        <f>'Pay App 25'!Q134+N134+P134</f>
        <v>0</v>
      </c>
    </row>
    <row r="135" spans="1:17" ht="21" customHeight="1" x14ac:dyDescent="0.2">
      <c r="A135" s="153" t="s">
        <v>224</v>
      </c>
      <c r="B135" s="153"/>
      <c r="C135" s="153" t="s">
        <v>225</v>
      </c>
      <c r="D135" s="154"/>
      <c r="E135" s="52">
        <f>'Pay App 25'!E135</f>
        <v>0</v>
      </c>
      <c r="F135" s="45"/>
      <c r="G135" s="65">
        <f>'Pay App 25'!G135+F135</f>
        <v>0</v>
      </c>
      <c r="H135" s="188">
        <f>'Pay App 25'!K135</f>
        <v>0</v>
      </c>
      <c r="I135" s="189"/>
      <c r="J135" s="55"/>
      <c r="K135" s="33">
        <f t="shared" si="1"/>
        <v>0</v>
      </c>
      <c r="L135" s="68">
        <f t="shared" si="0"/>
        <v>0</v>
      </c>
      <c r="M135" s="66">
        <f t="shared" si="2"/>
        <v>0</v>
      </c>
      <c r="N135" s="32">
        <f t="shared" si="3"/>
        <v>0</v>
      </c>
      <c r="O135" s="52">
        <f>'Pay App 25'!O135+'Pay App 25'!P135</f>
        <v>0</v>
      </c>
      <c r="P135" s="45"/>
      <c r="Q135" s="66">
        <f>'Pay App 25'!Q135+N135+P135</f>
        <v>0</v>
      </c>
    </row>
    <row r="136" spans="1:17" ht="21" customHeight="1" x14ac:dyDescent="0.2">
      <c r="A136" s="151" t="s">
        <v>226</v>
      </c>
      <c r="B136" s="151"/>
      <c r="C136" s="151" t="s">
        <v>227</v>
      </c>
      <c r="D136" s="152"/>
      <c r="E136" s="52">
        <f>'Pay App 25'!E136</f>
        <v>0</v>
      </c>
      <c r="F136" s="45"/>
      <c r="G136" s="65">
        <f>'Pay App 25'!G136+F136</f>
        <v>0</v>
      </c>
      <c r="H136" s="188">
        <f>'Pay App 25'!K136</f>
        <v>0</v>
      </c>
      <c r="I136" s="189"/>
      <c r="J136" s="55"/>
      <c r="K136" s="33">
        <f t="shared" si="1"/>
        <v>0</v>
      </c>
      <c r="L136" s="68">
        <f t="shared" si="0"/>
        <v>0</v>
      </c>
      <c r="M136" s="66">
        <f t="shared" si="2"/>
        <v>0</v>
      </c>
      <c r="N136" s="32">
        <f t="shared" si="3"/>
        <v>0</v>
      </c>
      <c r="O136" s="52">
        <f>'Pay App 25'!O136+'Pay App 25'!P136</f>
        <v>0</v>
      </c>
      <c r="P136" s="45"/>
      <c r="Q136" s="66">
        <f>'Pay App 25'!Q136+N136+P136</f>
        <v>0</v>
      </c>
    </row>
    <row r="137" spans="1:17" ht="21" customHeight="1" x14ac:dyDescent="0.2">
      <c r="A137" s="151" t="s">
        <v>228</v>
      </c>
      <c r="B137" s="151"/>
      <c r="C137" s="151" t="s">
        <v>229</v>
      </c>
      <c r="D137" s="152"/>
      <c r="E137" s="52">
        <f>'Pay App 25'!E137</f>
        <v>0</v>
      </c>
      <c r="F137" s="45"/>
      <c r="G137" s="65">
        <f>'Pay App 25'!G137+F137</f>
        <v>0</v>
      </c>
      <c r="H137" s="188">
        <f>'Pay App 25'!K137</f>
        <v>0</v>
      </c>
      <c r="I137" s="189"/>
      <c r="J137" s="55"/>
      <c r="K137" s="33">
        <f t="shared" si="1"/>
        <v>0</v>
      </c>
      <c r="L137" s="68">
        <f t="shared" si="0"/>
        <v>0</v>
      </c>
      <c r="M137" s="66">
        <f t="shared" si="2"/>
        <v>0</v>
      </c>
      <c r="N137" s="32">
        <f t="shared" si="3"/>
        <v>0</v>
      </c>
      <c r="O137" s="52">
        <f>'Pay App 25'!O137+'Pay App 25'!P137</f>
        <v>0</v>
      </c>
      <c r="P137" s="45"/>
      <c r="Q137" s="66">
        <f>'Pay App 25'!Q137+N137+P137</f>
        <v>0</v>
      </c>
    </row>
    <row r="138" spans="1:17" ht="21" customHeight="1" x14ac:dyDescent="0.2">
      <c r="A138" s="151" t="s">
        <v>230</v>
      </c>
      <c r="B138" s="151"/>
      <c r="C138" s="151" t="s">
        <v>231</v>
      </c>
      <c r="D138" s="152"/>
      <c r="E138" s="52">
        <f>'Pay App 25'!E138</f>
        <v>0</v>
      </c>
      <c r="F138" s="45"/>
      <c r="G138" s="65">
        <f>'Pay App 25'!G138+F138</f>
        <v>0</v>
      </c>
      <c r="H138" s="188">
        <f>'Pay App 25'!K138</f>
        <v>0</v>
      </c>
      <c r="I138" s="189"/>
      <c r="J138" s="55"/>
      <c r="K138" s="33">
        <f t="shared" si="1"/>
        <v>0</v>
      </c>
      <c r="L138" s="68">
        <f t="shared" si="0"/>
        <v>0</v>
      </c>
      <c r="M138" s="66">
        <f t="shared" si="2"/>
        <v>0</v>
      </c>
      <c r="N138" s="32">
        <f t="shared" si="3"/>
        <v>0</v>
      </c>
      <c r="O138" s="52">
        <f>'Pay App 25'!O138+'Pay App 25'!P138</f>
        <v>0</v>
      </c>
      <c r="P138" s="45"/>
      <c r="Q138" s="66">
        <f>'Pay App 25'!Q138+N138+P138</f>
        <v>0</v>
      </c>
    </row>
    <row r="139" spans="1:17" ht="21" customHeight="1" x14ac:dyDescent="0.2">
      <c r="A139" s="153" t="s">
        <v>232</v>
      </c>
      <c r="B139" s="153"/>
      <c r="C139" s="153" t="s">
        <v>233</v>
      </c>
      <c r="D139" s="154"/>
      <c r="E139" s="52">
        <f>'Pay App 25'!E139</f>
        <v>0</v>
      </c>
      <c r="F139" s="45"/>
      <c r="G139" s="65">
        <f>'Pay App 25'!G139+F139</f>
        <v>0</v>
      </c>
      <c r="H139" s="188">
        <f>'Pay App 25'!K139</f>
        <v>0</v>
      </c>
      <c r="I139" s="189"/>
      <c r="J139" s="55"/>
      <c r="K139" s="33">
        <f t="shared" si="1"/>
        <v>0</v>
      </c>
      <c r="L139" s="68">
        <f t="shared" si="0"/>
        <v>0</v>
      </c>
      <c r="M139" s="66">
        <f t="shared" si="2"/>
        <v>0</v>
      </c>
      <c r="N139" s="32">
        <f t="shared" si="3"/>
        <v>0</v>
      </c>
      <c r="O139" s="52">
        <f>'Pay App 25'!O139+'Pay App 25'!P139</f>
        <v>0</v>
      </c>
      <c r="P139" s="45"/>
      <c r="Q139" s="66">
        <f>'Pay App 25'!Q139+N139+P139</f>
        <v>0</v>
      </c>
    </row>
    <row r="140" spans="1:17" ht="21" customHeight="1" x14ac:dyDescent="0.2">
      <c r="A140" s="151" t="s">
        <v>234</v>
      </c>
      <c r="B140" s="151"/>
      <c r="C140" s="151" t="s">
        <v>235</v>
      </c>
      <c r="D140" s="152"/>
      <c r="E140" s="52">
        <f>'Pay App 25'!E140</f>
        <v>0</v>
      </c>
      <c r="F140" s="45"/>
      <c r="G140" s="65">
        <f>'Pay App 25'!G140+F140</f>
        <v>0</v>
      </c>
      <c r="H140" s="188">
        <f>'Pay App 25'!K140</f>
        <v>0</v>
      </c>
      <c r="I140" s="189"/>
      <c r="J140" s="55"/>
      <c r="K140" s="33">
        <f t="shared" si="1"/>
        <v>0</v>
      </c>
      <c r="L140" s="68">
        <f t="shared" si="0"/>
        <v>0</v>
      </c>
      <c r="M140" s="66">
        <f t="shared" si="2"/>
        <v>0</v>
      </c>
      <c r="N140" s="32">
        <f t="shared" si="3"/>
        <v>0</v>
      </c>
      <c r="O140" s="52">
        <f>'Pay App 25'!O140+'Pay App 25'!P140</f>
        <v>0</v>
      </c>
      <c r="P140" s="45"/>
      <c r="Q140" s="66">
        <f>'Pay App 25'!Q140+N140+P140</f>
        <v>0</v>
      </c>
    </row>
    <row r="141" spans="1:17" ht="21" customHeight="1" x14ac:dyDescent="0.2">
      <c r="A141" s="151" t="s">
        <v>236</v>
      </c>
      <c r="B141" s="151"/>
      <c r="C141" s="151" t="s">
        <v>237</v>
      </c>
      <c r="D141" s="152"/>
      <c r="E141" s="52">
        <f>'Pay App 25'!E141</f>
        <v>0</v>
      </c>
      <c r="F141" s="45"/>
      <c r="G141" s="65">
        <f>'Pay App 25'!G141+F141</f>
        <v>0</v>
      </c>
      <c r="H141" s="188">
        <f>'Pay App 25'!K141</f>
        <v>0</v>
      </c>
      <c r="I141" s="189"/>
      <c r="J141" s="55"/>
      <c r="K141" s="33">
        <f t="shared" si="1"/>
        <v>0</v>
      </c>
      <c r="L141" s="68">
        <f t="shared" si="0"/>
        <v>0</v>
      </c>
      <c r="M141" s="66">
        <f t="shared" si="2"/>
        <v>0</v>
      </c>
      <c r="N141" s="32">
        <f t="shared" si="3"/>
        <v>0</v>
      </c>
      <c r="O141" s="52">
        <f>'Pay App 25'!O141+'Pay App 25'!P141</f>
        <v>0</v>
      </c>
      <c r="P141" s="45"/>
      <c r="Q141" s="66">
        <f>'Pay App 25'!Q141+N141+P141</f>
        <v>0</v>
      </c>
    </row>
    <row r="142" spans="1:17" ht="21" customHeight="1" x14ac:dyDescent="0.2">
      <c r="A142" s="151" t="s">
        <v>238</v>
      </c>
      <c r="B142" s="151"/>
      <c r="C142" s="151" t="s">
        <v>239</v>
      </c>
      <c r="D142" s="152"/>
      <c r="E142" s="52">
        <f>'Pay App 25'!E142</f>
        <v>0</v>
      </c>
      <c r="F142" s="45"/>
      <c r="G142" s="65">
        <f>'Pay App 25'!G142+F142</f>
        <v>0</v>
      </c>
      <c r="H142" s="188">
        <f>'Pay App 25'!K142</f>
        <v>0</v>
      </c>
      <c r="I142" s="189"/>
      <c r="J142" s="55"/>
      <c r="K142" s="33">
        <f t="shared" si="1"/>
        <v>0</v>
      </c>
      <c r="L142" s="68">
        <f t="shared" si="0"/>
        <v>0</v>
      </c>
      <c r="M142" s="66">
        <f t="shared" si="2"/>
        <v>0</v>
      </c>
      <c r="N142" s="32">
        <f t="shared" si="3"/>
        <v>0</v>
      </c>
      <c r="O142" s="52">
        <f>'Pay App 25'!O142+'Pay App 25'!P142</f>
        <v>0</v>
      </c>
      <c r="P142" s="45"/>
      <c r="Q142" s="66">
        <f>'Pay App 25'!Q142+N142+P142</f>
        <v>0</v>
      </c>
    </row>
    <row r="143" spans="1:17" ht="21" customHeight="1" x14ac:dyDescent="0.2">
      <c r="A143" s="151" t="s">
        <v>240</v>
      </c>
      <c r="B143" s="151"/>
      <c r="C143" s="151" t="s">
        <v>241</v>
      </c>
      <c r="D143" s="152"/>
      <c r="E143" s="52">
        <f>'Pay App 25'!E143</f>
        <v>0</v>
      </c>
      <c r="F143" s="45"/>
      <c r="G143" s="65">
        <f>'Pay App 25'!G143+F143</f>
        <v>0</v>
      </c>
      <c r="H143" s="188">
        <f>'Pay App 25'!K143</f>
        <v>0</v>
      </c>
      <c r="I143" s="189"/>
      <c r="J143" s="55"/>
      <c r="K143" s="33">
        <f t="shared" si="1"/>
        <v>0</v>
      </c>
      <c r="L143" s="68">
        <f t="shared" si="0"/>
        <v>0</v>
      </c>
      <c r="M143" s="66">
        <f t="shared" si="2"/>
        <v>0</v>
      </c>
      <c r="N143" s="32">
        <f t="shared" si="3"/>
        <v>0</v>
      </c>
      <c r="O143" s="52">
        <f>'Pay App 25'!O143+'Pay App 25'!P143</f>
        <v>0</v>
      </c>
      <c r="P143" s="45"/>
      <c r="Q143" s="66">
        <f>'Pay App 25'!Q143+N143+P143</f>
        <v>0</v>
      </c>
    </row>
    <row r="144" spans="1:17" ht="21" customHeight="1" x14ac:dyDescent="0.2">
      <c r="A144" s="151" t="s">
        <v>242</v>
      </c>
      <c r="B144" s="151"/>
      <c r="C144" s="151" t="s">
        <v>243</v>
      </c>
      <c r="D144" s="152"/>
      <c r="E144" s="52">
        <f>'Pay App 25'!E144</f>
        <v>0</v>
      </c>
      <c r="F144" s="45"/>
      <c r="G144" s="65">
        <f>'Pay App 25'!G144+F144</f>
        <v>0</v>
      </c>
      <c r="H144" s="188">
        <f>'Pay App 25'!K144</f>
        <v>0</v>
      </c>
      <c r="I144" s="189"/>
      <c r="J144" s="55"/>
      <c r="K144" s="33">
        <f t="shared" si="1"/>
        <v>0</v>
      </c>
      <c r="L144" s="68">
        <f t="shared" si="0"/>
        <v>0</v>
      </c>
      <c r="M144" s="66">
        <f t="shared" si="2"/>
        <v>0</v>
      </c>
      <c r="N144" s="32">
        <f t="shared" si="3"/>
        <v>0</v>
      </c>
      <c r="O144" s="52">
        <f>'Pay App 25'!O144+'Pay App 25'!P144</f>
        <v>0</v>
      </c>
      <c r="P144" s="45"/>
      <c r="Q144" s="66">
        <f>'Pay App 25'!Q144+N144+P144</f>
        <v>0</v>
      </c>
    </row>
    <row r="145" spans="1:17" ht="21" customHeight="1" x14ac:dyDescent="0.2">
      <c r="A145" s="151" t="s">
        <v>244</v>
      </c>
      <c r="B145" s="151"/>
      <c r="C145" s="151" t="s">
        <v>245</v>
      </c>
      <c r="D145" s="152"/>
      <c r="E145" s="52">
        <f>'Pay App 25'!E145</f>
        <v>0</v>
      </c>
      <c r="F145" s="45"/>
      <c r="G145" s="65">
        <f>'Pay App 25'!G145+F145</f>
        <v>0</v>
      </c>
      <c r="H145" s="188">
        <f>'Pay App 25'!K145</f>
        <v>0</v>
      </c>
      <c r="I145" s="189"/>
      <c r="J145" s="55"/>
      <c r="K145" s="33">
        <f t="shared" si="1"/>
        <v>0</v>
      </c>
      <c r="L145" s="68">
        <f t="shared" si="0"/>
        <v>0</v>
      </c>
      <c r="M145" s="66">
        <f t="shared" si="2"/>
        <v>0</v>
      </c>
      <c r="N145" s="32">
        <f t="shared" si="3"/>
        <v>0</v>
      </c>
      <c r="O145" s="52">
        <f>'Pay App 25'!O145+'Pay App 25'!P145</f>
        <v>0</v>
      </c>
      <c r="P145" s="45"/>
      <c r="Q145" s="66">
        <f>'Pay App 25'!Q145+N145+P145</f>
        <v>0</v>
      </c>
    </row>
    <row r="146" spans="1:17" ht="21" customHeight="1" x14ac:dyDescent="0.2">
      <c r="A146" s="151" t="s">
        <v>246</v>
      </c>
      <c r="B146" s="151"/>
      <c r="C146" s="151" t="s">
        <v>247</v>
      </c>
      <c r="D146" s="152"/>
      <c r="E146" s="52">
        <f>'Pay App 25'!E146</f>
        <v>0</v>
      </c>
      <c r="F146" s="45"/>
      <c r="G146" s="65">
        <f>'Pay App 25'!G146+F146</f>
        <v>0</v>
      </c>
      <c r="H146" s="188">
        <f>'Pay App 25'!K146</f>
        <v>0</v>
      </c>
      <c r="I146" s="189"/>
      <c r="J146" s="55"/>
      <c r="K146" s="33">
        <f t="shared" si="1"/>
        <v>0</v>
      </c>
      <c r="L146" s="68">
        <f t="shared" si="0"/>
        <v>0</v>
      </c>
      <c r="M146" s="66">
        <f t="shared" si="2"/>
        <v>0</v>
      </c>
      <c r="N146" s="32">
        <f t="shared" si="3"/>
        <v>0</v>
      </c>
      <c r="O146" s="52">
        <f>'Pay App 25'!O146+'Pay App 25'!P146</f>
        <v>0</v>
      </c>
      <c r="P146" s="45"/>
      <c r="Q146" s="66">
        <f>'Pay App 25'!Q146+N146+P146</f>
        <v>0</v>
      </c>
    </row>
    <row r="147" spans="1:17" ht="21" customHeight="1" x14ac:dyDescent="0.2">
      <c r="A147" s="151" t="s">
        <v>248</v>
      </c>
      <c r="B147" s="151"/>
      <c r="C147" s="151" t="s">
        <v>249</v>
      </c>
      <c r="D147" s="152"/>
      <c r="E147" s="52">
        <f>'Pay App 25'!E147</f>
        <v>0</v>
      </c>
      <c r="F147" s="45"/>
      <c r="G147" s="65">
        <f>'Pay App 25'!G147+F147</f>
        <v>0</v>
      </c>
      <c r="H147" s="188">
        <f>'Pay App 25'!K147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25'!O147+'Pay App 25'!P147</f>
        <v>0</v>
      </c>
      <c r="P147" s="45"/>
      <c r="Q147" s="66">
        <f>'Pay App 25'!Q147+N147+P147</f>
        <v>0</v>
      </c>
    </row>
    <row r="148" spans="1:17" ht="21" customHeight="1" x14ac:dyDescent="0.2">
      <c r="A148" s="151" t="s">
        <v>250</v>
      </c>
      <c r="B148" s="151"/>
      <c r="C148" s="151" t="s">
        <v>251</v>
      </c>
      <c r="D148" s="152"/>
      <c r="E148" s="52">
        <f>'Pay App 25'!E148</f>
        <v>0</v>
      </c>
      <c r="F148" s="45"/>
      <c r="G148" s="65">
        <f>'Pay App 25'!G148+F148</f>
        <v>0</v>
      </c>
      <c r="H148" s="188">
        <f>'Pay App 25'!K148</f>
        <v>0</v>
      </c>
      <c r="I148" s="189"/>
      <c r="J148" s="55"/>
      <c r="K148" s="33">
        <f t="shared" si="4"/>
        <v>0</v>
      </c>
      <c r="L148" s="68">
        <f t="shared" ref="L148:L211" si="7">IF(ISERROR(K148/G148),0,K148/G148)</f>
        <v>0</v>
      </c>
      <c r="M148" s="66">
        <f t="shared" si="5"/>
        <v>0</v>
      </c>
      <c r="N148" s="32">
        <f t="shared" si="6"/>
        <v>0</v>
      </c>
      <c r="O148" s="52">
        <f>'Pay App 25'!O148+'Pay App 25'!P148</f>
        <v>0</v>
      </c>
      <c r="P148" s="45"/>
      <c r="Q148" s="66">
        <f>'Pay App 25'!Q148+N148+P148</f>
        <v>0</v>
      </c>
    </row>
    <row r="149" spans="1:17" ht="21" customHeight="1" x14ac:dyDescent="0.2">
      <c r="A149" s="153" t="s">
        <v>252</v>
      </c>
      <c r="B149" s="153"/>
      <c r="C149" s="153" t="s">
        <v>253</v>
      </c>
      <c r="D149" s="154"/>
      <c r="E149" s="52">
        <f>'Pay App 25'!E149</f>
        <v>0</v>
      </c>
      <c r="F149" s="45"/>
      <c r="G149" s="65">
        <f>'Pay App 25'!G149+F149</f>
        <v>0</v>
      </c>
      <c r="H149" s="188">
        <f>'Pay App 25'!K149</f>
        <v>0</v>
      </c>
      <c r="I149" s="189"/>
      <c r="J149" s="55"/>
      <c r="K149" s="33">
        <f t="shared" si="4"/>
        <v>0</v>
      </c>
      <c r="L149" s="68">
        <f t="shared" si="7"/>
        <v>0</v>
      </c>
      <c r="M149" s="66">
        <f t="shared" si="5"/>
        <v>0</v>
      </c>
      <c r="N149" s="32">
        <f t="shared" si="6"/>
        <v>0</v>
      </c>
      <c r="O149" s="52">
        <f>'Pay App 25'!O149+'Pay App 25'!P149</f>
        <v>0</v>
      </c>
      <c r="P149" s="45"/>
      <c r="Q149" s="66">
        <f>'Pay App 25'!Q149+N149+P149</f>
        <v>0</v>
      </c>
    </row>
    <row r="150" spans="1:17" ht="21" customHeight="1" x14ac:dyDescent="0.2">
      <c r="A150" s="151" t="s">
        <v>254</v>
      </c>
      <c r="B150" s="151"/>
      <c r="C150" s="151" t="s">
        <v>255</v>
      </c>
      <c r="D150" s="152"/>
      <c r="E150" s="52">
        <f>'Pay App 25'!E150</f>
        <v>0</v>
      </c>
      <c r="F150" s="45"/>
      <c r="G150" s="65">
        <f>'Pay App 25'!G150+F150</f>
        <v>0</v>
      </c>
      <c r="H150" s="188">
        <f>'Pay App 25'!K150</f>
        <v>0</v>
      </c>
      <c r="I150" s="189"/>
      <c r="J150" s="55"/>
      <c r="K150" s="33">
        <f t="shared" si="4"/>
        <v>0</v>
      </c>
      <c r="L150" s="68">
        <f t="shared" si="7"/>
        <v>0</v>
      </c>
      <c r="M150" s="66">
        <f t="shared" si="5"/>
        <v>0</v>
      </c>
      <c r="N150" s="32">
        <f t="shared" si="6"/>
        <v>0</v>
      </c>
      <c r="O150" s="52">
        <f>'Pay App 25'!O150+'Pay App 25'!P150</f>
        <v>0</v>
      </c>
      <c r="P150" s="45"/>
      <c r="Q150" s="66">
        <f>'Pay App 25'!Q150+N150+P150</f>
        <v>0</v>
      </c>
    </row>
    <row r="151" spans="1:17" ht="21" customHeight="1" x14ac:dyDescent="0.2">
      <c r="A151" s="151" t="s">
        <v>256</v>
      </c>
      <c r="B151" s="151"/>
      <c r="C151" s="151" t="s">
        <v>257</v>
      </c>
      <c r="D151" s="152"/>
      <c r="E151" s="52">
        <f>'Pay App 25'!E151</f>
        <v>0</v>
      </c>
      <c r="F151" s="45"/>
      <c r="G151" s="65">
        <f>'Pay App 25'!G151+F151</f>
        <v>0</v>
      </c>
      <c r="H151" s="188">
        <f>'Pay App 25'!K151</f>
        <v>0</v>
      </c>
      <c r="I151" s="189"/>
      <c r="J151" s="55"/>
      <c r="K151" s="33">
        <f t="shared" si="4"/>
        <v>0</v>
      </c>
      <c r="L151" s="68">
        <f t="shared" si="7"/>
        <v>0</v>
      </c>
      <c r="M151" s="66">
        <f t="shared" si="5"/>
        <v>0</v>
      </c>
      <c r="N151" s="32">
        <f t="shared" si="6"/>
        <v>0</v>
      </c>
      <c r="O151" s="52">
        <f>'Pay App 25'!O151+'Pay App 25'!P151</f>
        <v>0</v>
      </c>
      <c r="P151" s="45"/>
      <c r="Q151" s="66">
        <f>'Pay App 25'!Q151+N151+P151</f>
        <v>0</v>
      </c>
    </row>
    <row r="152" spans="1:17" ht="21" customHeight="1" x14ac:dyDescent="0.2">
      <c r="A152" s="151" t="s">
        <v>258</v>
      </c>
      <c r="B152" s="151"/>
      <c r="C152" s="151" t="s">
        <v>259</v>
      </c>
      <c r="D152" s="152"/>
      <c r="E152" s="52">
        <f>'Pay App 25'!E152</f>
        <v>0</v>
      </c>
      <c r="F152" s="45"/>
      <c r="G152" s="65">
        <f>'Pay App 25'!G152+F152</f>
        <v>0</v>
      </c>
      <c r="H152" s="188">
        <f>'Pay App 25'!K152</f>
        <v>0</v>
      </c>
      <c r="I152" s="189"/>
      <c r="J152" s="55"/>
      <c r="K152" s="33">
        <f t="shared" si="4"/>
        <v>0</v>
      </c>
      <c r="L152" s="68">
        <f t="shared" si="7"/>
        <v>0</v>
      </c>
      <c r="M152" s="66">
        <f t="shared" si="5"/>
        <v>0</v>
      </c>
      <c r="N152" s="32">
        <f t="shared" si="6"/>
        <v>0</v>
      </c>
      <c r="O152" s="52">
        <f>'Pay App 25'!O152+'Pay App 25'!P152</f>
        <v>0</v>
      </c>
      <c r="P152" s="45"/>
      <c r="Q152" s="66">
        <f>'Pay App 25'!Q152+N152+P152</f>
        <v>0</v>
      </c>
    </row>
    <row r="153" spans="1:17" ht="21" customHeight="1" x14ac:dyDescent="0.2">
      <c r="A153" s="151" t="s">
        <v>260</v>
      </c>
      <c r="B153" s="151"/>
      <c r="C153" s="151" t="s">
        <v>261</v>
      </c>
      <c r="D153" s="152"/>
      <c r="E153" s="52">
        <f>'Pay App 25'!E153</f>
        <v>0</v>
      </c>
      <c r="F153" s="45"/>
      <c r="G153" s="65">
        <f>'Pay App 25'!G153+F153</f>
        <v>0</v>
      </c>
      <c r="H153" s="188">
        <f>'Pay App 25'!K153</f>
        <v>0</v>
      </c>
      <c r="I153" s="189"/>
      <c r="J153" s="55"/>
      <c r="K153" s="33">
        <f t="shared" si="4"/>
        <v>0</v>
      </c>
      <c r="L153" s="68">
        <f t="shared" si="7"/>
        <v>0</v>
      </c>
      <c r="M153" s="66">
        <f t="shared" si="5"/>
        <v>0</v>
      </c>
      <c r="N153" s="32">
        <f t="shared" si="6"/>
        <v>0</v>
      </c>
      <c r="O153" s="52">
        <f>'Pay App 25'!O153+'Pay App 25'!P153</f>
        <v>0</v>
      </c>
      <c r="P153" s="45"/>
      <c r="Q153" s="66">
        <f>'Pay App 25'!Q153+N153+P153</f>
        <v>0</v>
      </c>
    </row>
    <row r="154" spans="1:17" ht="21" customHeight="1" x14ac:dyDescent="0.2">
      <c r="A154" s="151" t="s">
        <v>262</v>
      </c>
      <c r="B154" s="151"/>
      <c r="C154" s="151" t="s">
        <v>263</v>
      </c>
      <c r="D154" s="152"/>
      <c r="E154" s="52">
        <f>'Pay App 25'!E154</f>
        <v>0</v>
      </c>
      <c r="F154" s="45"/>
      <c r="G154" s="65">
        <f>'Pay App 25'!G154+F154</f>
        <v>0</v>
      </c>
      <c r="H154" s="188">
        <f>'Pay App 25'!K154</f>
        <v>0</v>
      </c>
      <c r="I154" s="189"/>
      <c r="J154" s="55"/>
      <c r="K154" s="33">
        <f t="shared" si="4"/>
        <v>0</v>
      </c>
      <c r="L154" s="68">
        <f t="shared" si="7"/>
        <v>0</v>
      </c>
      <c r="M154" s="66">
        <f t="shared" si="5"/>
        <v>0</v>
      </c>
      <c r="N154" s="32">
        <f t="shared" si="6"/>
        <v>0</v>
      </c>
      <c r="O154" s="52">
        <f>'Pay App 25'!O154+'Pay App 25'!P154</f>
        <v>0</v>
      </c>
      <c r="P154" s="45"/>
      <c r="Q154" s="66">
        <f>'Pay App 25'!Q154+N154+P154</f>
        <v>0</v>
      </c>
    </row>
    <row r="155" spans="1:17" ht="21" customHeight="1" x14ac:dyDescent="0.2">
      <c r="A155" s="151" t="s">
        <v>264</v>
      </c>
      <c r="B155" s="151"/>
      <c r="C155" s="151" t="s">
        <v>265</v>
      </c>
      <c r="D155" s="152"/>
      <c r="E155" s="52">
        <f>'Pay App 25'!E155</f>
        <v>0</v>
      </c>
      <c r="F155" s="45"/>
      <c r="G155" s="65">
        <f>'Pay App 25'!G155+F155</f>
        <v>0</v>
      </c>
      <c r="H155" s="188">
        <f>'Pay App 25'!K155</f>
        <v>0</v>
      </c>
      <c r="I155" s="189"/>
      <c r="J155" s="55"/>
      <c r="K155" s="33">
        <f t="shared" si="4"/>
        <v>0</v>
      </c>
      <c r="L155" s="68">
        <f t="shared" si="7"/>
        <v>0</v>
      </c>
      <c r="M155" s="66">
        <f t="shared" si="5"/>
        <v>0</v>
      </c>
      <c r="N155" s="32">
        <f t="shared" si="6"/>
        <v>0</v>
      </c>
      <c r="O155" s="52">
        <f>'Pay App 25'!O155+'Pay App 25'!P155</f>
        <v>0</v>
      </c>
      <c r="P155" s="45"/>
      <c r="Q155" s="66">
        <f>'Pay App 25'!Q155+N155+P155</f>
        <v>0</v>
      </c>
    </row>
    <row r="156" spans="1:17" ht="21" customHeight="1" x14ac:dyDescent="0.2">
      <c r="A156" s="151" t="s">
        <v>266</v>
      </c>
      <c r="B156" s="151"/>
      <c r="C156" s="151" t="s">
        <v>267</v>
      </c>
      <c r="D156" s="152"/>
      <c r="E156" s="52">
        <f>'Pay App 25'!E156</f>
        <v>0</v>
      </c>
      <c r="F156" s="45"/>
      <c r="G156" s="65">
        <f>'Pay App 25'!G156+F156</f>
        <v>0</v>
      </c>
      <c r="H156" s="188">
        <f>'Pay App 25'!K156</f>
        <v>0</v>
      </c>
      <c r="I156" s="189"/>
      <c r="J156" s="55"/>
      <c r="K156" s="33">
        <f t="shared" si="4"/>
        <v>0</v>
      </c>
      <c r="L156" s="68">
        <f t="shared" si="7"/>
        <v>0</v>
      </c>
      <c r="M156" s="66">
        <f t="shared" si="5"/>
        <v>0</v>
      </c>
      <c r="N156" s="32">
        <f t="shared" si="6"/>
        <v>0</v>
      </c>
      <c r="O156" s="52">
        <f>'Pay App 25'!O156+'Pay App 25'!P156</f>
        <v>0</v>
      </c>
      <c r="P156" s="45"/>
      <c r="Q156" s="66">
        <f>'Pay App 25'!Q156+N156+P156</f>
        <v>0</v>
      </c>
    </row>
    <row r="157" spans="1:17" ht="21" customHeight="1" x14ac:dyDescent="0.2">
      <c r="A157" s="151" t="s">
        <v>268</v>
      </c>
      <c r="B157" s="151"/>
      <c r="C157" s="151" t="s">
        <v>269</v>
      </c>
      <c r="D157" s="152"/>
      <c r="E157" s="52">
        <f>'Pay App 25'!E157</f>
        <v>0</v>
      </c>
      <c r="F157" s="45"/>
      <c r="G157" s="65">
        <f>'Pay App 25'!G157+F157</f>
        <v>0</v>
      </c>
      <c r="H157" s="188">
        <f>'Pay App 25'!K157</f>
        <v>0</v>
      </c>
      <c r="I157" s="189"/>
      <c r="J157" s="55"/>
      <c r="K157" s="33">
        <f t="shared" si="4"/>
        <v>0</v>
      </c>
      <c r="L157" s="68">
        <f t="shared" si="7"/>
        <v>0</v>
      </c>
      <c r="M157" s="66">
        <f t="shared" si="5"/>
        <v>0</v>
      </c>
      <c r="N157" s="32">
        <f t="shared" si="6"/>
        <v>0</v>
      </c>
      <c r="O157" s="52">
        <f>'Pay App 25'!O157+'Pay App 25'!P157</f>
        <v>0</v>
      </c>
      <c r="P157" s="45"/>
      <c r="Q157" s="66">
        <f>'Pay App 25'!Q157+N157+P157</f>
        <v>0</v>
      </c>
    </row>
    <row r="158" spans="1:17" ht="21" customHeight="1" x14ac:dyDescent="0.2">
      <c r="A158" s="153" t="s">
        <v>270</v>
      </c>
      <c r="B158" s="153"/>
      <c r="C158" s="153" t="s">
        <v>271</v>
      </c>
      <c r="D158" s="154"/>
      <c r="E158" s="52">
        <f>'Pay App 25'!E158</f>
        <v>0</v>
      </c>
      <c r="F158" s="45"/>
      <c r="G158" s="65">
        <f>'Pay App 25'!G158+F158</f>
        <v>0</v>
      </c>
      <c r="H158" s="188">
        <f>'Pay App 25'!K158</f>
        <v>0</v>
      </c>
      <c r="I158" s="189"/>
      <c r="J158" s="55"/>
      <c r="K158" s="33">
        <f t="shared" si="4"/>
        <v>0</v>
      </c>
      <c r="L158" s="68">
        <f t="shared" si="7"/>
        <v>0</v>
      </c>
      <c r="M158" s="66">
        <f t="shared" si="5"/>
        <v>0</v>
      </c>
      <c r="N158" s="32">
        <f t="shared" si="6"/>
        <v>0</v>
      </c>
      <c r="O158" s="52">
        <f>'Pay App 25'!O158+'Pay App 25'!P158</f>
        <v>0</v>
      </c>
      <c r="P158" s="45"/>
      <c r="Q158" s="66">
        <f>'Pay App 25'!Q158+N158+P158</f>
        <v>0</v>
      </c>
    </row>
    <row r="159" spans="1:17" ht="21" customHeight="1" x14ac:dyDescent="0.2">
      <c r="A159" s="151" t="s">
        <v>272</v>
      </c>
      <c r="B159" s="151"/>
      <c r="C159" s="151" t="s">
        <v>273</v>
      </c>
      <c r="D159" s="152"/>
      <c r="E159" s="52">
        <f>'Pay App 25'!E159</f>
        <v>0</v>
      </c>
      <c r="F159" s="45"/>
      <c r="G159" s="65">
        <f>'Pay App 25'!G159+F159</f>
        <v>0</v>
      </c>
      <c r="H159" s="188">
        <f>'Pay App 25'!K159</f>
        <v>0</v>
      </c>
      <c r="I159" s="189"/>
      <c r="J159" s="55"/>
      <c r="K159" s="33">
        <f t="shared" si="4"/>
        <v>0</v>
      </c>
      <c r="L159" s="68">
        <f t="shared" si="7"/>
        <v>0</v>
      </c>
      <c r="M159" s="66">
        <f t="shared" si="5"/>
        <v>0</v>
      </c>
      <c r="N159" s="32">
        <f t="shared" si="6"/>
        <v>0</v>
      </c>
      <c r="O159" s="52">
        <f>'Pay App 25'!O159+'Pay App 25'!P159</f>
        <v>0</v>
      </c>
      <c r="P159" s="45"/>
      <c r="Q159" s="66">
        <f>'Pay App 25'!Q159+N159+P159</f>
        <v>0</v>
      </c>
    </row>
    <row r="160" spans="1:17" ht="21" customHeight="1" x14ac:dyDescent="0.2">
      <c r="A160" s="151" t="s">
        <v>274</v>
      </c>
      <c r="B160" s="151"/>
      <c r="C160" s="151" t="s">
        <v>275</v>
      </c>
      <c r="D160" s="152"/>
      <c r="E160" s="52">
        <f>'Pay App 25'!E160</f>
        <v>0</v>
      </c>
      <c r="F160" s="45"/>
      <c r="G160" s="65">
        <f>'Pay App 25'!G160+F160</f>
        <v>0</v>
      </c>
      <c r="H160" s="188">
        <f>'Pay App 25'!K160</f>
        <v>0</v>
      </c>
      <c r="I160" s="189"/>
      <c r="J160" s="55"/>
      <c r="K160" s="33">
        <f t="shared" si="4"/>
        <v>0</v>
      </c>
      <c r="L160" s="68">
        <f t="shared" si="7"/>
        <v>0</v>
      </c>
      <c r="M160" s="66">
        <f t="shared" si="5"/>
        <v>0</v>
      </c>
      <c r="N160" s="32">
        <f t="shared" si="6"/>
        <v>0</v>
      </c>
      <c r="O160" s="52">
        <f>'Pay App 25'!O160+'Pay App 25'!P160</f>
        <v>0</v>
      </c>
      <c r="P160" s="45"/>
      <c r="Q160" s="66">
        <f>'Pay App 25'!Q160+N160+P160</f>
        <v>0</v>
      </c>
    </row>
    <row r="161" spans="1:17" ht="21" customHeight="1" x14ac:dyDescent="0.2">
      <c r="A161" s="151" t="s">
        <v>276</v>
      </c>
      <c r="B161" s="151"/>
      <c r="C161" s="151" t="s">
        <v>277</v>
      </c>
      <c r="D161" s="152"/>
      <c r="E161" s="52">
        <f>'Pay App 25'!E161</f>
        <v>0</v>
      </c>
      <c r="F161" s="45"/>
      <c r="G161" s="65">
        <f>'Pay App 25'!G161+F161</f>
        <v>0</v>
      </c>
      <c r="H161" s="188">
        <f>'Pay App 25'!K161</f>
        <v>0</v>
      </c>
      <c r="I161" s="189"/>
      <c r="J161" s="55"/>
      <c r="K161" s="33">
        <f t="shared" si="4"/>
        <v>0</v>
      </c>
      <c r="L161" s="68">
        <f t="shared" si="7"/>
        <v>0</v>
      </c>
      <c r="M161" s="66">
        <f t="shared" si="5"/>
        <v>0</v>
      </c>
      <c r="N161" s="32">
        <f t="shared" si="6"/>
        <v>0</v>
      </c>
      <c r="O161" s="52">
        <f>'Pay App 25'!O161+'Pay App 25'!P161</f>
        <v>0</v>
      </c>
      <c r="P161" s="45"/>
      <c r="Q161" s="66">
        <f>'Pay App 25'!Q161+N161+P161</f>
        <v>0</v>
      </c>
    </row>
    <row r="162" spans="1:17" ht="21" customHeight="1" x14ac:dyDescent="0.2">
      <c r="A162" s="151" t="s">
        <v>278</v>
      </c>
      <c r="B162" s="151"/>
      <c r="C162" s="151" t="s">
        <v>279</v>
      </c>
      <c r="D162" s="152"/>
      <c r="E162" s="52">
        <f>'Pay App 25'!E162</f>
        <v>0</v>
      </c>
      <c r="F162" s="45"/>
      <c r="G162" s="65">
        <f>'Pay App 25'!G162+F162</f>
        <v>0</v>
      </c>
      <c r="H162" s="188">
        <f>'Pay App 25'!K162</f>
        <v>0</v>
      </c>
      <c r="I162" s="189"/>
      <c r="J162" s="55"/>
      <c r="K162" s="33">
        <f t="shared" si="4"/>
        <v>0</v>
      </c>
      <c r="L162" s="68">
        <f t="shared" si="7"/>
        <v>0</v>
      </c>
      <c r="M162" s="66">
        <f t="shared" si="5"/>
        <v>0</v>
      </c>
      <c r="N162" s="32">
        <f t="shared" si="6"/>
        <v>0</v>
      </c>
      <c r="O162" s="52">
        <f>'Pay App 25'!O162+'Pay App 25'!P162</f>
        <v>0</v>
      </c>
      <c r="P162" s="45"/>
      <c r="Q162" s="66">
        <f>'Pay App 25'!Q162+N162+P162</f>
        <v>0</v>
      </c>
    </row>
    <row r="163" spans="1:17" ht="21" customHeight="1" x14ac:dyDescent="0.2">
      <c r="A163" s="151" t="s">
        <v>280</v>
      </c>
      <c r="B163" s="151"/>
      <c r="C163" s="151" t="s">
        <v>281</v>
      </c>
      <c r="D163" s="152"/>
      <c r="E163" s="52">
        <f>'Pay App 25'!E163</f>
        <v>0</v>
      </c>
      <c r="F163" s="45"/>
      <c r="G163" s="65">
        <f>'Pay App 25'!G163+F163</f>
        <v>0</v>
      </c>
      <c r="H163" s="188">
        <f>'Pay App 25'!K163</f>
        <v>0</v>
      </c>
      <c r="I163" s="189"/>
      <c r="J163" s="55"/>
      <c r="K163" s="33">
        <f t="shared" si="4"/>
        <v>0</v>
      </c>
      <c r="L163" s="68">
        <f t="shared" si="7"/>
        <v>0</v>
      </c>
      <c r="M163" s="66">
        <f t="shared" si="5"/>
        <v>0</v>
      </c>
      <c r="N163" s="32">
        <f t="shared" si="6"/>
        <v>0</v>
      </c>
      <c r="O163" s="52">
        <f>'Pay App 25'!O163+'Pay App 25'!P163</f>
        <v>0</v>
      </c>
      <c r="P163" s="45"/>
      <c r="Q163" s="66">
        <f>'Pay App 25'!Q163+N163+P163</f>
        <v>0</v>
      </c>
    </row>
    <row r="164" spans="1:17" ht="21" customHeight="1" x14ac:dyDescent="0.2">
      <c r="A164" s="151" t="s">
        <v>282</v>
      </c>
      <c r="B164" s="151"/>
      <c r="C164" s="151" t="s">
        <v>283</v>
      </c>
      <c r="D164" s="152"/>
      <c r="E164" s="52">
        <f>'Pay App 25'!E164</f>
        <v>0</v>
      </c>
      <c r="F164" s="45"/>
      <c r="G164" s="65">
        <f>'Pay App 25'!G164+F164</f>
        <v>0</v>
      </c>
      <c r="H164" s="188">
        <f>'Pay App 25'!K164</f>
        <v>0</v>
      </c>
      <c r="I164" s="189"/>
      <c r="J164" s="55"/>
      <c r="K164" s="33">
        <f t="shared" si="4"/>
        <v>0</v>
      </c>
      <c r="L164" s="68">
        <f t="shared" si="7"/>
        <v>0</v>
      </c>
      <c r="M164" s="66">
        <f t="shared" si="5"/>
        <v>0</v>
      </c>
      <c r="N164" s="32">
        <f t="shared" si="6"/>
        <v>0</v>
      </c>
      <c r="O164" s="52">
        <f>'Pay App 25'!O164+'Pay App 25'!P164</f>
        <v>0</v>
      </c>
      <c r="P164" s="45"/>
      <c r="Q164" s="66">
        <f>'Pay App 25'!Q164+N164+P164</f>
        <v>0</v>
      </c>
    </row>
    <row r="165" spans="1:17" ht="21" customHeight="1" x14ac:dyDescent="0.2">
      <c r="A165" s="151" t="s">
        <v>284</v>
      </c>
      <c r="B165" s="151"/>
      <c r="C165" s="151" t="s">
        <v>285</v>
      </c>
      <c r="D165" s="152"/>
      <c r="E165" s="52">
        <f>'Pay App 25'!E165</f>
        <v>0</v>
      </c>
      <c r="F165" s="45"/>
      <c r="G165" s="65">
        <f>'Pay App 25'!G165+F165</f>
        <v>0</v>
      </c>
      <c r="H165" s="188">
        <f>'Pay App 25'!K165</f>
        <v>0</v>
      </c>
      <c r="I165" s="189"/>
      <c r="J165" s="55"/>
      <c r="K165" s="33">
        <f t="shared" si="4"/>
        <v>0</v>
      </c>
      <c r="L165" s="68">
        <f t="shared" si="7"/>
        <v>0</v>
      </c>
      <c r="M165" s="66">
        <f t="shared" si="5"/>
        <v>0</v>
      </c>
      <c r="N165" s="32">
        <f t="shared" si="6"/>
        <v>0</v>
      </c>
      <c r="O165" s="52">
        <f>'Pay App 25'!O165+'Pay App 25'!P165</f>
        <v>0</v>
      </c>
      <c r="P165" s="45"/>
      <c r="Q165" s="66">
        <f>'Pay App 25'!Q165+N165+P165</f>
        <v>0</v>
      </c>
    </row>
    <row r="166" spans="1:17" ht="21" customHeight="1" x14ac:dyDescent="0.2">
      <c r="A166" s="153" t="s">
        <v>286</v>
      </c>
      <c r="B166" s="153"/>
      <c r="C166" s="153" t="s">
        <v>287</v>
      </c>
      <c r="D166" s="154"/>
      <c r="E166" s="52">
        <f>'Pay App 25'!E166</f>
        <v>0</v>
      </c>
      <c r="F166" s="45"/>
      <c r="G166" s="65">
        <f>'Pay App 25'!G166+F166</f>
        <v>0</v>
      </c>
      <c r="H166" s="188">
        <f>'Pay App 25'!K166</f>
        <v>0</v>
      </c>
      <c r="I166" s="189"/>
      <c r="J166" s="55"/>
      <c r="K166" s="33">
        <f t="shared" si="4"/>
        <v>0</v>
      </c>
      <c r="L166" s="68">
        <f t="shared" si="7"/>
        <v>0</v>
      </c>
      <c r="M166" s="66">
        <f t="shared" si="5"/>
        <v>0</v>
      </c>
      <c r="N166" s="32">
        <f t="shared" si="6"/>
        <v>0</v>
      </c>
      <c r="O166" s="52">
        <f>'Pay App 25'!O166+'Pay App 25'!P166</f>
        <v>0</v>
      </c>
      <c r="P166" s="45"/>
      <c r="Q166" s="66">
        <f>'Pay App 25'!Q166+N166+P166</f>
        <v>0</v>
      </c>
    </row>
    <row r="167" spans="1:17" ht="21" customHeight="1" x14ac:dyDescent="0.2">
      <c r="A167" s="153" t="s">
        <v>288</v>
      </c>
      <c r="B167" s="153"/>
      <c r="C167" s="153" t="s">
        <v>289</v>
      </c>
      <c r="D167" s="154"/>
      <c r="E167" s="52">
        <f>'Pay App 25'!E167</f>
        <v>0</v>
      </c>
      <c r="F167" s="45"/>
      <c r="G167" s="65">
        <f>'Pay App 25'!G167+F167</f>
        <v>0</v>
      </c>
      <c r="H167" s="188">
        <f>'Pay App 25'!K167</f>
        <v>0</v>
      </c>
      <c r="I167" s="189"/>
      <c r="J167" s="55"/>
      <c r="K167" s="33">
        <f t="shared" si="4"/>
        <v>0</v>
      </c>
      <c r="L167" s="68">
        <f t="shared" si="7"/>
        <v>0</v>
      </c>
      <c r="M167" s="66">
        <f t="shared" si="5"/>
        <v>0</v>
      </c>
      <c r="N167" s="32">
        <f t="shared" si="6"/>
        <v>0</v>
      </c>
      <c r="O167" s="52">
        <f>'Pay App 25'!O167+'Pay App 25'!P167</f>
        <v>0</v>
      </c>
      <c r="P167" s="45"/>
      <c r="Q167" s="66">
        <f>'Pay App 25'!Q167+N167+P167</f>
        <v>0</v>
      </c>
    </row>
    <row r="168" spans="1:17" ht="21" customHeight="1" x14ac:dyDescent="0.2">
      <c r="A168" s="151" t="s">
        <v>290</v>
      </c>
      <c r="B168" s="151"/>
      <c r="C168" s="151" t="s">
        <v>291</v>
      </c>
      <c r="D168" s="152"/>
      <c r="E168" s="52">
        <f>'Pay App 25'!E168</f>
        <v>0</v>
      </c>
      <c r="F168" s="45"/>
      <c r="G168" s="65">
        <f>'Pay App 25'!G168+F168</f>
        <v>0</v>
      </c>
      <c r="H168" s="188">
        <f>'Pay App 25'!K168</f>
        <v>0</v>
      </c>
      <c r="I168" s="189"/>
      <c r="J168" s="55"/>
      <c r="K168" s="33">
        <f t="shared" si="4"/>
        <v>0</v>
      </c>
      <c r="L168" s="68">
        <f t="shared" si="7"/>
        <v>0</v>
      </c>
      <c r="M168" s="66">
        <f t="shared" si="5"/>
        <v>0</v>
      </c>
      <c r="N168" s="32">
        <f t="shared" si="6"/>
        <v>0</v>
      </c>
      <c r="O168" s="52">
        <f>'Pay App 25'!O168+'Pay App 25'!P168</f>
        <v>0</v>
      </c>
      <c r="P168" s="45"/>
      <c r="Q168" s="66">
        <f>'Pay App 25'!Q168+N168+P168</f>
        <v>0</v>
      </c>
    </row>
    <row r="169" spans="1:17" ht="21" customHeight="1" x14ac:dyDescent="0.2">
      <c r="A169" s="151" t="s">
        <v>292</v>
      </c>
      <c r="B169" s="151"/>
      <c r="C169" s="151" t="s">
        <v>293</v>
      </c>
      <c r="D169" s="152"/>
      <c r="E169" s="52">
        <f>'Pay App 25'!E169</f>
        <v>0</v>
      </c>
      <c r="F169" s="45"/>
      <c r="G169" s="65">
        <f>'Pay App 25'!G169+F169</f>
        <v>0</v>
      </c>
      <c r="H169" s="188">
        <f>'Pay App 25'!K169</f>
        <v>0</v>
      </c>
      <c r="I169" s="189"/>
      <c r="J169" s="55"/>
      <c r="K169" s="33">
        <f t="shared" si="4"/>
        <v>0</v>
      </c>
      <c r="L169" s="68">
        <f t="shared" si="7"/>
        <v>0</v>
      </c>
      <c r="M169" s="66">
        <f t="shared" si="5"/>
        <v>0</v>
      </c>
      <c r="N169" s="32">
        <f t="shared" si="6"/>
        <v>0</v>
      </c>
      <c r="O169" s="52">
        <f>'Pay App 25'!O169+'Pay App 25'!P169</f>
        <v>0</v>
      </c>
      <c r="P169" s="45"/>
      <c r="Q169" s="66">
        <f>'Pay App 25'!Q169+N169+P169</f>
        <v>0</v>
      </c>
    </row>
    <row r="170" spans="1:17" ht="21" customHeight="1" x14ac:dyDescent="0.2">
      <c r="A170" s="151" t="s">
        <v>294</v>
      </c>
      <c r="B170" s="151"/>
      <c r="C170" s="151" t="s">
        <v>295</v>
      </c>
      <c r="D170" s="152"/>
      <c r="E170" s="52">
        <f>'Pay App 25'!E170</f>
        <v>0</v>
      </c>
      <c r="F170" s="45"/>
      <c r="G170" s="65">
        <f>'Pay App 25'!G170+F170</f>
        <v>0</v>
      </c>
      <c r="H170" s="188">
        <f>'Pay App 25'!K170</f>
        <v>0</v>
      </c>
      <c r="I170" s="189"/>
      <c r="J170" s="55"/>
      <c r="K170" s="33">
        <f t="shared" si="4"/>
        <v>0</v>
      </c>
      <c r="L170" s="68">
        <f t="shared" si="7"/>
        <v>0</v>
      </c>
      <c r="M170" s="66">
        <f t="shared" si="5"/>
        <v>0</v>
      </c>
      <c r="N170" s="32">
        <f t="shared" si="6"/>
        <v>0</v>
      </c>
      <c r="O170" s="52">
        <f>'Pay App 25'!O170+'Pay App 25'!P170</f>
        <v>0</v>
      </c>
      <c r="P170" s="45"/>
      <c r="Q170" s="66">
        <f>'Pay App 25'!Q170+N170+P170</f>
        <v>0</v>
      </c>
    </row>
    <row r="171" spans="1:17" ht="21" customHeight="1" x14ac:dyDescent="0.2">
      <c r="A171" s="151" t="s">
        <v>296</v>
      </c>
      <c r="B171" s="151"/>
      <c r="C171" s="151" t="s">
        <v>297</v>
      </c>
      <c r="D171" s="152"/>
      <c r="E171" s="52">
        <f>'Pay App 25'!E171</f>
        <v>0</v>
      </c>
      <c r="F171" s="45"/>
      <c r="G171" s="65">
        <f>'Pay App 25'!G171+F171</f>
        <v>0</v>
      </c>
      <c r="H171" s="188">
        <f>'Pay App 25'!K171</f>
        <v>0</v>
      </c>
      <c r="I171" s="189"/>
      <c r="J171" s="55"/>
      <c r="K171" s="33">
        <f t="shared" si="4"/>
        <v>0</v>
      </c>
      <c r="L171" s="68">
        <f t="shared" si="7"/>
        <v>0</v>
      </c>
      <c r="M171" s="66">
        <f t="shared" si="5"/>
        <v>0</v>
      </c>
      <c r="N171" s="32">
        <f t="shared" si="6"/>
        <v>0</v>
      </c>
      <c r="O171" s="52">
        <f>'Pay App 25'!O171+'Pay App 25'!P171</f>
        <v>0</v>
      </c>
      <c r="P171" s="45"/>
      <c r="Q171" s="66">
        <f>'Pay App 25'!Q171+N171+P171</f>
        <v>0</v>
      </c>
    </row>
    <row r="172" spans="1:17" ht="21" customHeight="1" x14ac:dyDescent="0.2">
      <c r="A172" s="151" t="s">
        <v>298</v>
      </c>
      <c r="B172" s="151"/>
      <c r="C172" s="151" t="s">
        <v>299</v>
      </c>
      <c r="D172" s="152"/>
      <c r="E172" s="52">
        <f>'Pay App 25'!E172</f>
        <v>0</v>
      </c>
      <c r="F172" s="45"/>
      <c r="G172" s="65">
        <f>'Pay App 25'!G172+F172</f>
        <v>0</v>
      </c>
      <c r="H172" s="188">
        <f>'Pay App 25'!K172</f>
        <v>0</v>
      </c>
      <c r="I172" s="189"/>
      <c r="J172" s="55"/>
      <c r="K172" s="33">
        <f t="shared" si="4"/>
        <v>0</v>
      </c>
      <c r="L172" s="68">
        <f t="shared" si="7"/>
        <v>0</v>
      </c>
      <c r="M172" s="66">
        <f t="shared" si="5"/>
        <v>0</v>
      </c>
      <c r="N172" s="32">
        <f t="shared" si="6"/>
        <v>0</v>
      </c>
      <c r="O172" s="52">
        <f>'Pay App 25'!O172+'Pay App 25'!P172</f>
        <v>0</v>
      </c>
      <c r="P172" s="45"/>
      <c r="Q172" s="66">
        <f>'Pay App 25'!Q172+N172+P172</f>
        <v>0</v>
      </c>
    </row>
    <row r="173" spans="1:17" ht="21" customHeight="1" x14ac:dyDescent="0.2">
      <c r="A173" s="151" t="s">
        <v>300</v>
      </c>
      <c r="B173" s="151"/>
      <c r="C173" s="151" t="s">
        <v>301</v>
      </c>
      <c r="D173" s="152"/>
      <c r="E173" s="52">
        <f>'Pay App 25'!E173</f>
        <v>0</v>
      </c>
      <c r="F173" s="45"/>
      <c r="G173" s="65">
        <f>'Pay App 25'!G173+F173</f>
        <v>0</v>
      </c>
      <c r="H173" s="188">
        <f>'Pay App 25'!K173</f>
        <v>0</v>
      </c>
      <c r="I173" s="189"/>
      <c r="J173" s="55"/>
      <c r="K173" s="33">
        <f t="shared" si="4"/>
        <v>0</v>
      </c>
      <c r="L173" s="68">
        <f t="shared" si="7"/>
        <v>0</v>
      </c>
      <c r="M173" s="66">
        <f t="shared" si="5"/>
        <v>0</v>
      </c>
      <c r="N173" s="32">
        <f t="shared" si="6"/>
        <v>0</v>
      </c>
      <c r="O173" s="52">
        <f>'Pay App 25'!O173+'Pay App 25'!P173</f>
        <v>0</v>
      </c>
      <c r="P173" s="45"/>
      <c r="Q173" s="66">
        <f>'Pay App 25'!Q173+N173+P173</f>
        <v>0</v>
      </c>
    </row>
    <row r="174" spans="1:17" ht="21" customHeight="1" x14ac:dyDescent="0.2">
      <c r="A174" s="151" t="s">
        <v>302</v>
      </c>
      <c r="B174" s="151"/>
      <c r="C174" s="151" t="s">
        <v>303</v>
      </c>
      <c r="D174" s="152"/>
      <c r="E174" s="52">
        <f>'Pay App 25'!E174</f>
        <v>0</v>
      </c>
      <c r="F174" s="45"/>
      <c r="G174" s="65">
        <f>'Pay App 25'!G174+F174</f>
        <v>0</v>
      </c>
      <c r="H174" s="188">
        <f>'Pay App 25'!K174</f>
        <v>0</v>
      </c>
      <c r="I174" s="189"/>
      <c r="J174" s="55"/>
      <c r="K174" s="33">
        <f t="shared" si="4"/>
        <v>0</v>
      </c>
      <c r="L174" s="68">
        <f t="shared" si="7"/>
        <v>0</v>
      </c>
      <c r="M174" s="66">
        <f t="shared" si="5"/>
        <v>0</v>
      </c>
      <c r="N174" s="32">
        <f t="shared" si="6"/>
        <v>0</v>
      </c>
      <c r="O174" s="52">
        <f>'Pay App 25'!O174+'Pay App 25'!P174</f>
        <v>0</v>
      </c>
      <c r="P174" s="45"/>
      <c r="Q174" s="66">
        <f>'Pay App 25'!Q174+N174+P174</f>
        <v>0</v>
      </c>
    </row>
    <row r="175" spans="1:17" ht="21" customHeight="1" x14ac:dyDescent="0.2">
      <c r="A175" s="151" t="s">
        <v>304</v>
      </c>
      <c r="B175" s="151"/>
      <c r="C175" s="151" t="s">
        <v>305</v>
      </c>
      <c r="D175" s="152"/>
      <c r="E175" s="52">
        <f>'Pay App 25'!E175</f>
        <v>0</v>
      </c>
      <c r="F175" s="45"/>
      <c r="G175" s="65">
        <f>'Pay App 25'!G175+F175</f>
        <v>0</v>
      </c>
      <c r="H175" s="188">
        <f>'Pay App 25'!K175</f>
        <v>0</v>
      </c>
      <c r="I175" s="189"/>
      <c r="J175" s="55"/>
      <c r="K175" s="33">
        <f t="shared" si="4"/>
        <v>0</v>
      </c>
      <c r="L175" s="68">
        <f t="shared" si="7"/>
        <v>0</v>
      </c>
      <c r="M175" s="66">
        <f t="shared" si="5"/>
        <v>0</v>
      </c>
      <c r="N175" s="32">
        <f t="shared" si="6"/>
        <v>0</v>
      </c>
      <c r="O175" s="52">
        <f>'Pay App 25'!O175+'Pay App 25'!P175</f>
        <v>0</v>
      </c>
      <c r="P175" s="45"/>
      <c r="Q175" s="66">
        <f>'Pay App 25'!Q175+N175+P175</f>
        <v>0</v>
      </c>
    </row>
    <row r="176" spans="1:17" ht="21" customHeight="1" x14ac:dyDescent="0.2">
      <c r="A176" s="151" t="s">
        <v>306</v>
      </c>
      <c r="B176" s="151"/>
      <c r="C176" s="151" t="s">
        <v>307</v>
      </c>
      <c r="D176" s="152"/>
      <c r="E176" s="52">
        <f>'Pay App 25'!E176</f>
        <v>0</v>
      </c>
      <c r="F176" s="45"/>
      <c r="G176" s="65">
        <f>'Pay App 25'!G176+F176</f>
        <v>0</v>
      </c>
      <c r="H176" s="188">
        <f>'Pay App 25'!K176</f>
        <v>0</v>
      </c>
      <c r="I176" s="189"/>
      <c r="J176" s="55"/>
      <c r="K176" s="33">
        <f t="shared" si="4"/>
        <v>0</v>
      </c>
      <c r="L176" s="68">
        <f t="shared" si="7"/>
        <v>0</v>
      </c>
      <c r="M176" s="66">
        <f t="shared" si="5"/>
        <v>0</v>
      </c>
      <c r="N176" s="32">
        <f t="shared" si="6"/>
        <v>0</v>
      </c>
      <c r="O176" s="52">
        <f>'Pay App 25'!O176+'Pay App 25'!P176</f>
        <v>0</v>
      </c>
      <c r="P176" s="45"/>
      <c r="Q176" s="66">
        <f>'Pay App 25'!Q176+N176+P176</f>
        <v>0</v>
      </c>
    </row>
    <row r="177" spans="1:17" ht="21" customHeight="1" x14ac:dyDescent="0.2">
      <c r="A177" s="151" t="s">
        <v>308</v>
      </c>
      <c r="B177" s="151"/>
      <c r="C177" s="151" t="s">
        <v>309</v>
      </c>
      <c r="D177" s="152"/>
      <c r="E177" s="52">
        <f>'Pay App 25'!E177</f>
        <v>0</v>
      </c>
      <c r="F177" s="45"/>
      <c r="G177" s="65">
        <f>'Pay App 25'!G177+F177</f>
        <v>0</v>
      </c>
      <c r="H177" s="188">
        <f>'Pay App 25'!K177</f>
        <v>0</v>
      </c>
      <c r="I177" s="189"/>
      <c r="J177" s="55"/>
      <c r="K177" s="33">
        <f t="shared" si="4"/>
        <v>0</v>
      </c>
      <c r="L177" s="68">
        <f t="shared" si="7"/>
        <v>0</v>
      </c>
      <c r="M177" s="66">
        <f t="shared" si="5"/>
        <v>0</v>
      </c>
      <c r="N177" s="32">
        <f t="shared" si="6"/>
        <v>0</v>
      </c>
      <c r="O177" s="52">
        <f>'Pay App 25'!O177+'Pay App 25'!P177</f>
        <v>0</v>
      </c>
      <c r="P177" s="45"/>
      <c r="Q177" s="66">
        <f>'Pay App 25'!Q177+N177+P177</f>
        <v>0</v>
      </c>
    </row>
    <row r="178" spans="1:17" ht="21" customHeight="1" x14ac:dyDescent="0.2">
      <c r="A178" s="141" t="s">
        <v>310</v>
      </c>
      <c r="B178" s="141"/>
      <c r="C178" s="141" t="s">
        <v>311</v>
      </c>
      <c r="D178" s="142"/>
      <c r="E178" s="52">
        <f>'Pay App 25'!E178</f>
        <v>0</v>
      </c>
      <c r="F178" s="45"/>
      <c r="G178" s="65">
        <f>'Pay App 25'!G178+F178</f>
        <v>0</v>
      </c>
      <c r="H178" s="188">
        <f>'Pay App 25'!K178</f>
        <v>0</v>
      </c>
      <c r="I178" s="189"/>
      <c r="J178" s="55"/>
      <c r="K178" s="33">
        <f t="shared" si="4"/>
        <v>0</v>
      </c>
      <c r="L178" s="68">
        <f t="shared" si="7"/>
        <v>0</v>
      </c>
      <c r="M178" s="66">
        <f t="shared" si="5"/>
        <v>0</v>
      </c>
      <c r="N178" s="32">
        <f t="shared" si="6"/>
        <v>0</v>
      </c>
      <c r="O178" s="52">
        <f>'Pay App 25'!O178+'Pay App 25'!P178</f>
        <v>0</v>
      </c>
      <c r="P178" s="45"/>
      <c r="Q178" s="66">
        <f>'Pay App 25'!Q178+N178+P178</f>
        <v>0</v>
      </c>
    </row>
    <row r="179" spans="1:17" ht="21" customHeight="1" x14ac:dyDescent="0.2">
      <c r="A179" s="151" t="s">
        <v>312</v>
      </c>
      <c r="B179" s="151"/>
      <c r="C179" s="151" t="s">
        <v>313</v>
      </c>
      <c r="D179" s="152"/>
      <c r="E179" s="52">
        <f>'Pay App 25'!E179</f>
        <v>0</v>
      </c>
      <c r="F179" s="45"/>
      <c r="G179" s="65">
        <f>'Pay App 25'!G179+F179</f>
        <v>0</v>
      </c>
      <c r="H179" s="188">
        <f>'Pay App 25'!K179</f>
        <v>0</v>
      </c>
      <c r="I179" s="189"/>
      <c r="J179" s="55"/>
      <c r="K179" s="33">
        <f t="shared" si="4"/>
        <v>0</v>
      </c>
      <c r="L179" s="68">
        <f t="shared" si="7"/>
        <v>0</v>
      </c>
      <c r="M179" s="66">
        <f t="shared" si="5"/>
        <v>0</v>
      </c>
      <c r="N179" s="32">
        <f t="shared" si="6"/>
        <v>0</v>
      </c>
      <c r="O179" s="52">
        <f>'Pay App 25'!O179+'Pay App 25'!P179</f>
        <v>0</v>
      </c>
      <c r="P179" s="45"/>
      <c r="Q179" s="66">
        <f>'Pay App 25'!Q179+N179+P179</f>
        <v>0</v>
      </c>
    </row>
    <row r="180" spans="1:17" ht="21" customHeight="1" x14ac:dyDescent="0.2">
      <c r="A180" s="151" t="s">
        <v>314</v>
      </c>
      <c r="B180" s="151"/>
      <c r="C180" s="149" t="s">
        <v>315</v>
      </c>
      <c r="D180" s="150"/>
      <c r="E180" s="52">
        <f>'Pay App 25'!E180</f>
        <v>0</v>
      </c>
      <c r="F180" s="45"/>
      <c r="G180" s="65">
        <f>'Pay App 25'!G180+F180</f>
        <v>0</v>
      </c>
      <c r="H180" s="188">
        <f>'Pay App 25'!K180</f>
        <v>0</v>
      </c>
      <c r="I180" s="189"/>
      <c r="J180" s="55"/>
      <c r="K180" s="33">
        <f t="shared" si="4"/>
        <v>0</v>
      </c>
      <c r="L180" s="68">
        <f t="shared" si="7"/>
        <v>0</v>
      </c>
      <c r="M180" s="66">
        <f t="shared" si="5"/>
        <v>0</v>
      </c>
      <c r="N180" s="32">
        <f t="shared" si="6"/>
        <v>0</v>
      </c>
      <c r="O180" s="52">
        <f>'Pay App 25'!O180+'Pay App 25'!P180</f>
        <v>0</v>
      </c>
      <c r="P180" s="45"/>
      <c r="Q180" s="66">
        <f>'Pay App 25'!Q180+N180+P180</f>
        <v>0</v>
      </c>
    </row>
    <row r="181" spans="1:17" ht="21" customHeight="1" x14ac:dyDescent="0.2">
      <c r="A181" s="151" t="s">
        <v>316</v>
      </c>
      <c r="B181" s="151"/>
      <c r="C181" s="151" t="s">
        <v>317</v>
      </c>
      <c r="D181" s="152"/>
      <c r="E181" s="52">
        <f>'Pay App 25'!E181</f>
        <v>0</v>
      </c>
      <c r="F181" s="45"/>
      <c r="G181" s="65">
        <f>'Pay App 25'!G181+F181</f>
        <v>0</v>
      </c>
      <c r="H181" s="188">
        <f>'Pay App 25'!K181</f>
        <v>0</v>
      </c>
      <c r="I181" s="189"/>
      <c r="J181" s="55"/>
      <c r="K181" s="33">
        <f t="shared" si="4"/>
        <v>0</v>
      </c>
      <c r="L181" s="68">
        <f t="shared" si="7"/>
        <v>0</v>
      </c>
      <c r="M181" s="66">
        <f t="shared" si="5"/>
        <v>0</v>
      </c>
      <c r="N181" s="32">
        <f t="shared" si="6"/>
        <v>0</v>
      </c>
      <c r="O181" s="52">
        <f>'Pay App 25'!O181+'Pay App 25'!P181</f>
        <v>0</v>
      </c>
      <c r="P181" s="45"/>
      <c r="Q181" s="66">
        <f>'Pay App 25'!Q181+N181+P181</f>
        <v>0</v>
      </c>
    </row>
    <row r="182" spans="1:17" ht="21" customHeight="1" x14ac:dyDescent="0.2">
      <c r="A182" s="151" t="s">
        <v>318</v>
      </c>
      <c r="B182" s="151"/>
      <c r="C182" s="151" t="s">
        <v>319</v>
      </c>
      <c r="D182" s="152"/>
      <c r="E182" s="52">
        <f>'Pay App 25'!E182</f>
        <v>0</v>
      </c>
      <c r="F182" s="45"/>
      <c r="G182" s="65">
        <f>'Pay App 25'!G182+F182</f>
        <v>0</v>
      </c>
      <c r="H182" s="188">
        <f>'Pay App 25'!K182</f>
        <v>0</v>
      </c>
      <c r="I182" s="189"/>
      <c r="J182" s="55"/>
      <c r="K182" s="33">
        <f t="shared" si="4"/>
        <v>0</v>
      </c>
      <c r="L182" s="68">
        <f t="shared" si="7"/>
        <v>0</v>
      </c>
      <c r="M182" s="66">
        <f t="shared" si="5"/>
        <v>0</v>
      </c>
      <c r="N182" s="32">
        <f t="shared" si="6"/>
        <v>0</v>
      </c>
      <c r="O182" s="52">
        <f>'Pay App 25'!O182+'Pay App 25'!P182</f>
        <v>0</v>
      </c>
      <c r="P182" s="45"/>
      <c r="Q182" s="66">
        <f>'Pay App 25'!Q182+N182+P182</f>
        <v>0</v>
      </c>
    </row>
    <row r="183" spans="1:17" ht="21" customHeight="1" x14ac:dyDescent="0.2">
      <c r="A183" s="151" t="s">
        <v>320</v>
      </c>
      <c r="B183" s="151"/>
      <c r="C183" s="151" t="s">
        <v>321</v>
      </c>
      <c r="D183" s="152"/>
      <c r="E183" s="52">
        <f>'Pay App 25'!E183</f>
        <v>0</v>
      </c>
      <c r="F183" s="45"/>
      <c r="G183" s="65">
        <f>'Pay App 25'!G183+F183</f>
        <v>0</v>
      </c>
      <c r="H183" s="188">
        <f>'Pay App 25'!K183</f>
        <v>0</v>
      </c>
      <c r="I183" s="189"/>
      <c r="J183" s="55"/>
      <c r="K183" s="33">
        <f t="shared" si="4"/>
        <v>0</v>
      </c>
      <c r="L183" s="68">
        <f t="shared" si="7"/>
        <v>0</v>
      </c>
      <c r="M183" s="66">
        <f t="shared" si="5"/>
        <v>0</v>
      </c>
      <c r="N183" s="32">
        <f t="shared" si="6"/>
        <v>0</v>
      </c>
      <c r="O183" s="52">
        <f>'Pay App 25'!O183+'Pay App 25'!P183</f>
        <v>0</v>
      </c>
      <c r="P183" s="45"/>
      <c r="Q183" s="66">
        <f>'Pay App 25'!Q183+N183+P183</f>
        <v>0</v>
      </c>
    </row>
    <row r="184" spans="1:17" ht="21" customHeight="1" x14ac:dyDescent="0.2">
      <c r="A184" s="151" t="s">
        <v>322</v>
      </c>
      <c r="B184" s="151"/>
      <c r="C184" s="151" t="s">
        <v>323</v>
      </c>
      <c r="D184" s="152"/>
      <c r="E184" s="52">
        <f>'Pay App 25'!E184</f>
        <v>0</v>
      </c>
      <c r="F184" s="45"/>
      <c r="G184" s="65">
        <f>'Pay App 25'!G184+F184</f>
        <v>0</v>
      </c>
      <c r="H184" s="188">
        <f>'Pay App 25'!K184</f>
        <v>0</v>
      </c>
      <c r="I184" s="189"/>
      <c r="J184" s="55"/>
      <c r="K184" s="33">
        <f t="shared" si="4"/>
        <v>0</v>
      </c>
      <c r="L184" s="68">
        <f t="shared" si="7"/>
        <v>0</v>
      </c>
      <c r="M184" s="66">
        <f t="shared" si="5"/>
        <v>0</v>
      </c>
      <c r="N184" s="32">
        <f t="shared" si="6"/>
        <v>0</v>
      </c>
      <c r="O184" s="52">
        <f>'Pay App 25'!O184+'Pay App 25'!P184</f>
        <v>0</v>
      </c>
      <c r="P184" s="45"/>
      <c r="Q184" s="66">
        <f>'Pay App 25'!Q184+N184+P184</f>
        <v>0</v>
      </c>
    </row>
    <row r="185" spans="1:17" ht="21" customHeight="1" x14ac:dyDescent="0.2">
      <c r="A185" s="141" t="s">
        <v>324</v>
      </c>
      <c r="B185" s="141"/>
      <c r="C185" s="141" t="s">
        <v>325</v>
      </c>
      <c r="D185" s="142"/>
      <c r="E185" s="52">
        <f>'Pay App 25'!E185</f>
        <v>0</v>
      </c>
      <c r="F185" s="45"/>
      <c r="G185" s="65">
        <f>'Pay App 25'!G185+F185</f>
        <v>0</v>
      </c>
      <c r="H185" s="188">
        <f>'Pay App 25'!K185</f>
        <v>0</v>
      </c>
      <c r="I185" s="189"/>
      <c r="J185" s="55"/>
      <c r="K185" s="33">
        <f t="shared" si="4"/>
        <v>0</v>
      </c>
      <c r="L185" s="68">
        <f t="shared" si="7"/>
        <v>0</v>
      </c>
      <c r="M185" s="66">
        <f t="shared" si="5"/>
        <v>0</v>
      </c>
      <c r="N185" s="32">
        <f t="shared" si="6"/>
        <v>0</v>
      </c>
      <c r="O185" s="52">
        <f>'Pay App 25'!O185+'Pay App 25'!P185</f>
        <v>0</v>
      </c>
      <c r="P185" s="45"/>
      <c r="Q185" s="66">
        <f>'Pay App 25'!Q185+N185+P185</f>
        <v>0</v>
      </c>
    </row>
    <row r="186" spans="1:17" ht="21" customHeight="1" x14ac:dyDescent="0.2">
      <c r="A186" s="141" t="s">
        <v>326</v>
      </c>
      <c r="B186" s="141"/>
      <c r="C186" s="141" t="s">
        <v>327</v>
      </c>
      <c r="D186" s="142"/>
      <c r="E186" s="52">
        <f>'Pay App 25'!E186</f>
        <v>0</v>
      </c>
      <c r="F186" s="45"/>
      <c r="G186" s="65">
        <f>'Pay App 25'!G186+F186</f>
        <v>0</v>
      </c>
      <c r="H186" s="188">
        <f>'Pay App 25'!K186</f>
        <v>0</v>
      </c>
      <c r="I186" s="189"/>
      <c r="J186" s="55"/>
      <c r="K186" s="33">
        <f t="shared" si="4"/>
        <v>0</v>
      </c>
      <c r="L186" s="68">
        <f t="shared" si="7"/>
        <v>0</v>
      </c>
      <c r="M186" s="66">
        <f t="shared" si="5"/>
        <v>0</v>
      </c>
      <c r="N186" s="32">
        <f t="shared" si="6"/>
        <v>0</v>
      </c>
      <c r="O186" s="52">
        <f>'Pay App 25'!O186+'Pay App 25'!P186</f>
        <v>0</v>
      </c>
      <c r="P186" s="45"/>
      <c r="Q186" s="66">
        <f>'Pay App 25'!Q186+N186+P186</f>
        <v>0</v>
      </c>
    </row>
    <row r="187" spans="1:17" ht="21" customHeight="1" x14ac:dyDescent="0.2">
      <c r="A187" s="151" t="s">
        <v>328</v>
      </c>
      <c r="B187" s="151"/>
      <c r="C187" s="151" t="s">
        <v>329</v>
      </c>
      <c r="D187" s="152"/>
      <c r="E187" s="52">
        <f>'Pay App 25'!E187</f>
        <v>0</v>
      </c>
      <c r="F187" s="45"/>
      <c r="G187" s="65">
        <f>'Pay App 25'!G187+F187</f>
        <v>0</v>
      </c>
      <c r="H187" s="188">
        <f>'Pay App 25'!K187</f>
        <v>0</v>
      </c>
      <c r="I187" s="189"/>
      <c r="J187" s="55"/>
      <c r="K187" s="33">
        <f t="shared" si="4"/>
        <v>0</v>
      </c>
      <c r="L187" s="68">
        <f t="shared" si="7"/>
        <v>0</v>
      </c>
      <c r="M187" s="66">
        <f t="shared" si="5"/>
        <v>0</v>
      </c>
      <c r="N187" s="32">
        <f t="shared" si="6"/>
        <v>0</v>
      </c>
      <c r="O187" s="52">
        <f>'Pay App 25'!O187+'Pay App 25'!P187</f>
        <v>0</v>
      </c>
      <c r="P187" s="45"/>
      <c r="Q187" s="66">
        <f>'Pay App 25'!Q187+N187+P187</f>
        <v>0</v>
      </c>
    </row>
    <row r="188" spans="1:17" ht="21" customHeight="1" x14ac:dyDescent="0.2">
      <c r="A188" s="151" t="s">
        <v>330</v>
      </c>
      <c r="B188" s="151"/>
      <c r="C188" s="151" t="s">
        <v>331</v>
      </c>
      <c r="D188" s="152"/>
      <c r="E188" s="52">
        <f>'Pay App 25'!E188</f>
        <v>0</v>
      </c>
      <c r="F188" s="45"/>
      <c r="G188" s="65">
        <f>'Pay App 25'!G188+F188</f>
        <v>0</v>
      </c>
      <c r="H188" s="188">
        <f>'Pay App 25'!K188</f>
        <v>0</v>
      </c>
      <c r="I188" s="189"/>
      <c r="J188" s="55"/>
      <c r="K188" s="33">
        <f t="shared" si="4"/>
        <v>0</v>
      </c>
      <c r="L188" s="68">
        <f t="shared" si="7"/>
        <v>0</v>
      </c>
      <c r="M188" s="66">
        <f t="shared" si="5"/>
        <v>0</v>
      </c>
      <c r="N188" s="32">
        <f t="shared" si="6"/>
        <v>0</v>
      </c>
      <c r="O188" s="52">
        <f>'Pay App 25'!O188+'Pay App 25'!P188</f>
        <v>0</v>
      </c>
      <c r="P188" s="45"/>
      <c r="Q188" s="66">
        <f>'Pay App 25'!Q188+N188+P188</f>
        <v>0</v>
      </c>
    </row>
    <row r="189" spans="1:17" ht="21" customHeight="1" x14ac:dyDescent="0.2">
      <c r="A189" s="151" t="s">
        <v>332</v>
      </c>
      <c r="B189" s="151"/>
      <c r="C189" s="151" t="s">
        <v>333</v>
      </c>
      <c r="D189" s="152"/>
      <c r="E189" s="52">
        <f>'Pay App 25'!E189</f>
        <v>0</v>
      </c>
      <c r="F189" s="45"/>
      <c r="G189" s="65">
        <f>'Pay App 25'!G189+F189</f>
        <v>0</v>
      </c>
      <c r="H189" s="188">
        <f>'Pay App 25'!K189</f>
        <v>0</v>
      </c>
      <c r="I189" s="189"/>
      <c r="J189" s="55"/>
      <c r="K189" s="33">
        <f t="shared" si="4"/>
        <v>0</v>
      </c>
      <c r="L189" s="68">
        <f t="shared" si="7"/>
        <v>0</v>
      </c>
      <c r="M189" s="66">
        <f t="shared" si="5"/>
        <v>0</v>
      </c>
      <c r="N189" s="32">
        <f t="shared" si="6"/>
        <v>0</v>
      </c>
      <c r="O189" s="52">
        <f>'Pay App 25'!O189+'Pay App 25'!P189</f>
        <v>0</v>
      </c>
      <c r="P189" s="45"/>
      <c r="Q189" s="66">
        <f>'Pay App 25'!Q189+N189+P189</f>
        <v>0</v>
      </c>
    </row>
    <row r="190" spans="1:17" ht="21" customHeight="1" x14ac:dyDescent="0.2">
      <c r="A190" s="141" t="s">
        <v>334</v>
      </c>
      <c r="B190" s="141"/>
      <c r="C190" s="141" t="s">
        <v>335</v>
      </c>
      <c r="D190" s="142"/>
      <c r="E190" s="52">
        <f>'Pay App 25'!E190</f>
        <v>0</v>
      </c>
      <c r="F190" s="45"/>
      <c r="G190" s="65">
        <f>'Pay App 25'!G190+F190</f>
        <v>0</v>
      </c>
      <c r="H190" s="188">
        <f>'Pay App 25'!K190</f>
        <v>0</v>
      </c>
      <c r="I190" s="189"/>
      <c r="J190" s="55"/>
      <c r="K190" s="33">
        <f t="shared" si="4"/>
        <v>0</v>
      </c>
      <c r="L190" s="68">
        <f t="shared" si="7"/>
        <v>0</v>
      </c>
      <c r="M190" s="66">
        <f t="shared" si="5"/>
        <v>0</v>
      </c>
      <c r="N190" s="32">
        <f t="shared" si="6"/>
        <v>0</v>
      </c>
      <c r="O190" s="52">
        <f>'Pay App 25'!O190+'Pay App 25'!P190</f>
        <v>0</v>
      </c>
      <c r="P190" s="45"/>
      <c r="Q190" s="66">
        <f>'Pay App 25'!Q190+N190+P190</f>
        <v>0</v>
      </c>
    </row>
    <row r="191" spans="1:17" ht="21" customHeight="1" x14ac:dyDescent="0.2">
      <c r="A191" s="149" t="s">
        <v>336</v>
      </c>
      <c r="B191" s="149"/>
      <c r="C191" s="149" t="s">
        <v>337</v>
      </c>
      <c r="D191" s="150"/>
      <c r="E191" s="52">
        <f>'Pay App 25'!E191</f>
        <v>0</v>
      </c>
      <c r="F191" s="45"/>
      <c r="G191" s="65">
        <f>'Pay App 25'!G191+F191</f>
        <v>0</v>
      </c>
      <c r="H191" s="188">
        <f>'Pay App 25'!K191</f>
        <v>0</v>
      </c>
      <c r="I191" s="189"/>
      <c r="J191" s="55"/>
      <c r="K191" s="33">
        <f t="shared" si="4"/>
        <v>0</v>
      </c>
      <c r="L191" s="68">
        <f t="shared" si="7"/>
        <v>0</v>
      </c>
      <c r="M191" s="66">
        <f t="shared" si="5"/>
        <v>0</v>
      </c>
      <c r="N191" s="32">
        <f t="shared" si="6"/>
        <v>0</v>
      </c>
      <c r="O191" s="52">
        <f>'Pay App 25'!O191+'Pay App 25'!P191</f>
        <v>0</v>
      </c>
      <c r="P191" s="45"/>
      <c r="Q191" s="66">
        <f>'Pay App 25'!Q191+N191+P191</f>
        <v>0</v>
      </c>
    </row>
    <row r="192" spans="1:17" ht="21" customHeight="1" x14ac:dyDescent="0.2">
      <c r="A192" s="149" t="s">
        <v>338</v>
      </c>
      <c r="B192" s="149"/>
      <c r="C192" s="151" t="s">
        <v>339</v>
      </c>
      <c r="D192" s="152"/>
      <c r="E192" s="52">
        <f>'Pay App 25'!E192</f>
        <v>0</v>
      </c>
      <c r="F192" s="45"/>
      <c r="G192" s="65">
        <f>'Pay App 25'!G192+F192</f>
        <v>0</v>
      </c>
      <c r="H192" s="188">
        <f>'Pay App 25'!K192</f>
        <v>0</v>
      </c>
      <c r="I192" s="189"/>
      <c r="J192" s="55"/>
      <c r="K192" s="33">
        <f t="shared" si="4"/>
        <v>0</v>
      </c>
      <c r="L192" s="68">
        <f t="shared" si="7"/>
        <v>0</v>
      </c>
      <c r="M192" s="66">
        <f t="shared" si="5"/>
        <v>0</v>
      </c>
      <c r="N192" s="32">
        <f t="shared" si="6"/>
        <v>0</v>
      </c>
      <c r="O192" s="52">
        <f>'Pay App 25'!O192+'Pay App 25'!P192</f>
        <v>0</v>
      </c>
      <c r="P192" s="45"/>
      <c r="Q192" s="66">
        <f>'Pay App 25'!Q192+N192+P192</f>
        <v>0</v>
      </c>
    </row>
    <row r="193" spans="1:17" ht="21" customHeight="1" x14ac:dyDescent="0.2">
      <c r="A193" s="141" t="s">
        <v>340</v>
      </c>
      <c r="B193" s="141"/>
      <c r="C193" s="141" t="s">
        <v>341</v>
      </c>
      <c r="D193" s="142"/>
      <c r="E193" s="52">
        <f>'Pay App 25'!E193</f>
        <v>0</v>
      </c>
      <c r="F193" s="45"/>
      <c r="G193" s="65">
        <f>'Pay App 25'!G193+F193</f>
        <v>0</v>
      </c>
      <c r="H193" s="188">
        <f>'Pay App 25'!K193</f>
        <v>0</v>
      </c>
      <c r="I193" s="189"/>
      <c r="J193" s="55"/>
      <c r="K193" s="33">
        <f t="shared" si="4"/>
        <v>0</v>
      </c>
      <c r="L193" s="68">
        <f t="shared" si="7"/>
        <v>0</v>
      </c>
      <c r="M193" s="66">
        <f t="shared" si="5"/>
        <v>0</v>
      </c>
      <c r="N193" s="32">
        <f t="shared" si="6"/>
        <v>0</v>
      </c>
      <c r="O193" s="52">
        <f>'Pay App 25'!O193+'Pay App 25'!P193</f>
        <v>0</v>
      </c>
      <c r="P193" s="45"/>
      <c r="Q193" s="66">
        <f>'Pay App 25'!Q193+N193+P193</f>
        <v>0</v>
      </c>
    </row>
    <row r="194" spans="1:17" ht="21" customHeight="1" x14ac:dyDescent="0.2">
      <c r="A194" s="149" t="s">
        <v>342</v>
      </c>
      <c r="B194" s="149"/>
      <c r="C194" s="149" t="s">
        <v>343</v>
      </c>
      <c r="D194" s="150"/>
      <c r="E194" s="52">
        <f>'Pay App 25'!E194</f>
        <v>0</v>
      </c>
      <c r="F194" s="45"/>
      <c r="G194" s="65">
        <f>'Pay App 25'!G194+F194</f>
        <v>0</v>
      </c>
      <c r="H194" s="188">
        <f>'Pay App 25'!K194</f>
        <v>0</v>
      </c>
      <c r="I194" s="189"/>
      <c r="J194" s="55"/>
      <c r="K194" s="33">
        <f t="shared" si="4"/>
        <v>0</v>
      </c>
      <c r="L194" s="68">
        <f t="shared" si="7"/>
        <v>0</v>
      </c>
      <c r="M194" s="66">
        <f t="shared" si="5"/>
        <v>0</v>
      </c>
      <c r="N194" s="32">
        <f t="shared" si="6"/>
        <v>0</v>
      </c>
      <c r="O194" s="52">
        <f>'Pay App 25'!O194+'Pay App 25'!P194</f>
        <v>0</v>
      </c>
      <c r="P194" s="45"/>
      <c r="Q194" s="66">
        <f>'Pay App 25'!Q194+N194+P194</f>
        <v>0</v>
      </c>
    </row>
    <row r="195" spans="1:17" ht="21" customHeight="1" x14ac:dyDescent="0.2">
      <c r="A195" s="149" t="s">
        <v>344</v>
      </c>
      <c r="B195" s="149"/>
      <c r="C195" s="151" t="s">
        <v>345</v>
      </c>
      <c r="D195" s="152"/>
      <c r="E195" s="52">
        <f>'Pay App 25'!E195</f>
        <v>0</v>
      </c>
      <c r="F195" s="45"/>
      <c r="G195" s="65">
        <f>'Pay App 25'!G195+F195</f>
        <v>0</v>
      </c>
      <c r="H195" s="188">
        <f>'Pay App 25'!K195</f>
        <v>0</v>
      </c>
      <c r="I195" s="189"/>
      <c r="J195" s="55"/>
      <c r="K195" s="33">
        <f t="shared" si="4"/>
        <v>0</v>
      </c>
      <c r="L195" s="68">
        <f t="shared" si="7"/>
        <v>0</v>
      </c>
      <c r="M195" s="66">
        <f t="shared" si="5"/>
        <v>0</v>
      </c>
      <c r="N195" s="32">
        <f t="shared" si="6"/>
        <v>0</v>
      </c>
      <c r="O195" s="52">
        <f>'Pay App 25'!O195+'Pay App 25'!P195</f>
        <v>0</v>
      </c>
      <c r="P195" s="45"/>
      <c r="Q195" s="66">
        <f>'Pay App 25'!Q195+N195+P195</f>
        <v>0</v>
      </c>
    </row>
    <row r="196" spans="1:17" ht="21" customHeight="1" x14ac:dyDescent="0.2">
      <c r="A196" s="149" t="s">
        <v>346</v>
      </c>
      <c r="B196" s="149"/>
      <c r="C196" s="149" t="s">
        <v>347</v>
      </c>
      <c r="D196" s="150"/>
      <c r="E196" s="52">
        <f>'Pay App 25'!E196</f>
        <v>0</v>
      </c>
      <c r="F196" s="45"/>
      <c r="G196" s="65">
        <f>'Pay App 25'!G196+F196</f>
        <v>0</v>
      </c>
      <c r="H196" s="188">
        <f>'Pay App 25'!K196</f>
        <v>0</v>
      </c>
      <c r="I196" s="189"/>
      <c r="J196" s="55"/>
      <c r="K196" s="33">
        <f t="shared" si="4"/>
        <v>0</v>
      </c>
      <c r="L196" s="68">
        <f t="shared" si="7"/>
        <v>0</v>
      </c>
      <c r="M196" s="66">
        <f t="shared" si="5"/>
        <v>0</v>
      </c>
      <c r="N196" s="32">
        <f t="shared" si="6"/>
        <v>0</v>
      </c>
      <c r="O196" s="52">
        <f>'Pay App 25'!O196+'Pay App 25'!P196</f>
        <v>0</v>
      </c>
      <c r="P196" s="45"/>
      <c r="Q196" s="66">
        <f>'Pay App 25'!Q196+N196+P196</f>
        <v>0</v>
      </c>
    </row>
    <row r="197" spans="1:17" ht="21" customHeight="1" x14ac:dyDescent="0.2">
      <c r="A197" s="149" t="s">
        <v>348</v>
      </c>
      <c r="B197" s="149"/>
      <c r="C197" s="149" t="s">
        <v>349</v>
      </c>
      <c r="D197" s="150"/>
      <c r="E197" s="52">
        <f>'Pay App 25'!E197</f>
        <v>0</v>
      </c>
      <c r="F197" s="45"/>
      <c r="G197" s="65">
        <f>'Pay App 25'!G197+F197</f>
        <v>0</v>
      </c>
      <c r="H197" s="188">
        <f>'Pay App 25'!K197</f>
        <v>0</v>
      </c>
      <c r="I197" s="189"/>
      <c r="J197" s="55"/>
      <c r="K197" s="33">
        <f t="shared" si="4"/>
        <v>0</v>
      </c>
      <c r="L197" s="68">
        <f t="shared" si="7"/>
        <v>0</v>
      </c>
      <c r="M197" s="66">
        <f t="shared" si="5"/>
        <v>0</v>
      </c>
      <c r="N197" s="32">
        <f t="shared" si="6"/>
        <v>0</v>
      </c>
      <c r="O197" s="52">
        <f>'Pay App 25'!O197+'Pay App 25'!P197</f>
        <v>0</v>
      </c>
      <c r="P197" s="45"/>
      <c r="Q197" s="66">
        <f>'Pay App 25'!Q197+N197+P197</f>
        <v>0</v>
      </c>
    </row>
    <row r="198" spans="1:17" ht="21" customHeight="1" x14ac:dyDescent="0.2">
      <c r="A198" s="149" t="s">
        <v>350</v>
      </c>
      <c r="B198" s="149"/>
      <c r="C198" s="151" t="s">
        <v>305</v>
      </c>
      <c r="D198" s="152"/>
      <c r="E198" s="52">
        <f>'Pay App 25'!E198</f>
        <v>0</v>
      </c>
      <c r="F198" s="45"/>
      <c r="G198" s="65">
        <f>'Pay App 25'!G198+F198</f>
        <v>0</v>
      </c>
      <c r="H198" s="188">
        <f>'Pay App 25'!K198</f>
        <v>0</v>
      </c>
      <c r="I198" s="189"/>
      <c r="J198" s="55"/>
      <c r="K198" s="33">
        <f t="shared" si="4"/>
        <v>0</v>
      </c>
      <c r="L198" s="68">
        <f t="shared" si="7"/>
        <v>0</v>
      </c>
      <c r="M198" s="66">
        <f t="shared" si="5"/>
        <v>0</v>
      </c>
      <c r="N198" s="32">
        <f t="shared" si="6"/>
        <v>0</v>
      </c>
      <c r="O198" s="52">
        <f>'Pay App 25'!O198+'Pay App 25'!P198</f>
        <v>0</v>
      </c>
      <c r="P198" s="45"/>
      <c r="Q198" s="66">
        <f>'Pay App 25'!Q198+N198+P198</f>
        <v>0</v>
      </c>
    </row>
    <row r="199" spans="1:17" ht="21" customHeight="1" x14ac:dyDescent="0.2">
      <c r="A199" s="141" t="s">
        <v>351</v>
      </c>
      <c r="B199" s="141"/>
      <c r="C199" s="141" t="s">
        <v>352</v>
      </c>
      <c r="D199" s="142"/>
      <c r="E199" s="52">
        <f>'Pay App 25'!E199</f>
        <v>0</v>
      </c>
      <c r="F199" s="45"/>
      <c r="G199" s="65">
        <f>'Pay App 25'!G199+F199</f>
        <v>0</v>
      </c>
      <c r="H199" s="188">
        <f>'Pay App 25'!K199</f>
        <v>0</v>
      </c>
      <c r="I199" s="189"/>
      <c r="J199" s="55"/>
      <c r="K199" s="33">
        <f t="shared" si="4"/>
        <v>0</v>
      </c>
      <c r="L199" s="68">
        <f t="shared" si="7"/>
        <v>0</v>
      </c>
      <c r="M199" s="66">
        <f t="shared" si="5"/>
        <v>0</v>
      </c>
      <c r="N199" s="32">
        <f t="shared" si="6"/>
        <v>0</v>
      </c>
      <c r="O199" s="52">
        <f>'Pay App 25'!O199+'Pay App 25'!P199</f>
        <v>0</v>
      </c>
      <c r="P199" s="45"/>
      <c r="Q199" s="66">
        <f>'Pay App 25'!Q199+N199+P199</f>
        <v>0</v>
      </c>
    </row>
    <row r="200" spans="1:17" ht="21" customHeight="1" x14ac:dyDescent="0.2">
      <c r="A200" s="149" t="s">
        <v>353</v>
      </c>
      <c r="B200" s="149"/>
      <c r="C200" s="149" t="s">
        <v>354</v>
      </c>
      <c r="D200" s="150"/>
      <c r="E200" s="52">
        <f>'Pay App 25'!E200</f>
        <v>0</v>
      </c>
      <c r="F200" s="45"/>
      <c r="G200" s="65">
        <f>'Pay App 25'!G200+F200</f>
        <v>0</v>
      </c>
      <c r="H200" s="188">
        <f>'Pay App 25'!K200</f>
        <v>0</v>
      </c>
      <c r="I200" s="189"/>
      <c r="J200" s="55"/>
      <c r="K200" s="33">
        <f t="shared" si="4"/>
        <v>0</v>
      </c>
      <c r="L200" s="68">
        <f t="shared" si="7"/>
        <v>0</v>
      </c>
      <c r="M200" s="66">
        <f t="shared" si="5"/>
        <v>0</v>
      </c>
      <c r="N200" s="32">
        <f t="shared" si="6"/>
        <v>0</v>
      </c>
      <c r="O200" s="52">
        <f>'Pay App 25'!O200+'Pay App 25'!P200</f>
        <v>0</v>
      </c>
      <c r="P200" s="45"/>
      <c r="Q200" s="66">
        <f>'Pay App 25'!Q200+N200+P200</f>
        <v>0</v>
      </c>
    </row>
    <row r="201" spans="1:17" ht="21" customHeight="1" x14ac:dyDescent="0.2">
      <c r="A201" s="149" t="s">
        <v>355</v>
      </c>
      <c r="B201" s="149"/>
      <c r="C201" s="149" t="s">
        <v>356</v>
      </c>
      <c r="D201" s="150"/>
      <c r="E201" s="52">
        <f>'Pay App 25'!E201</f>
        <v>0</v>
      </c>
      <c r="F201" s="45"/>
      <c r="G201" s="65">
        <f>'Pay App 25'!G201+F201</f>
        <v>0</v>
      </c>
      <c r="H201" s="188">
        <f>'Pay App 25'!K201</f>
        <v>0</v>
      </c>
      <c r="I201" s="189"/>
      <c r="J201" s="55"/>
      <c r="K201" s="33">
        <f t="shared" si="4"/>
        <v>0</v>
      </c>
      <c r="L201" s="68">
        <f t="shared" si="7"/>
        <v>0</v>
      </c>
      <c r="M201" s="66">
        <f t="shared" si="5"/>
        <v>0</v>
      </c>
      <c r="N201" s="32">
        <f t="shared" si="6"/>
        <v>0</v>
      </c>
      <c r="O201" s="52">
        <f>'Pay App 25'!O201+'Pay App 25'!P201</f>
        <v>0</v>
      </c>
      <c r="P201" s="45"/>
      <c r="Q201" s="66">
        <f>'Pay App 25'!Q201+N201+P201</f>
        <v>0</v>
      </c>
    </row>
    <row r="202" spans="1:17" ht="21" customHeight="1" x14ac:dyDescent="0.2">
      <c r="A202" s="149" t="s">
        <v>357</v>
      </c>
      <c r="B202" s="149"/>
      <c r="C202" s="151" t="s">
        <v>358</v>
      </c>
      <c r="D202" s="152"/>
      <c r="E202" s="52">
        <f>'Pay App 25'!E202</f>
        <v>0</v>
      </c>
      <c r="F202" s="45"/>
      <c r="G202" s="65">
        <f>'Pay App 25'!G202+F202</f>
        <v>0</v>
      </c>
      <c r="H202" s="188">
        <f>'Pay App 25'!K202</f>
        <v>0</v>
      </c>
      <c r="I202" s="189"/>
      <c r="J202" s="55"/>
      <c r="K202" s="33">
        <f t="shared" si="4"/>
        <v>0</v>
      </c>
      <c r="L202" s="68">
        <f t="shared" si="7"/>
        <v>0</v>
      </c>
      <c r="M202" s="66">
        <f t="shared" si="5"/>
        <v>0</v>
      </c>
      <c r="N202" s="32">
        <f t="shared" si="6"/>
        <v>0</v>
      </c>
      <c r="O202" s="52">
        <f>'Pay App 25'!O202+'Pay App 25'!P202</f>
        <v>0</v>
      </c>
      <c r="P202" s="45"/>
      <c r="Q202" s="66">
        <f>'Pay App 25'!Q202+N202+P202</f>
        <v>0</v>
      </c>
    </row>
    <row r="203" spans="1:17" ht="21" customHeight="1" x14ac:dyDescent="0.2">
      <c r="A203" s="149" t="s">
        <v>359</v>
      </c>
      <c r="B203" s="149"/>
      <c r="C203" s="151" t="s">
        <v>360</v>
      </c>
      <c r="D203" s="152"/>
      <c r="E203" s="52">
        <f>'Pay App 25'!E203</f>
        <v>0</v>
      </c>
      <c r="F203" s="45"/>
      <c r="G203" s="65">
        <f>'Pay App 25'!G203+F203</f>
        <v>0</v>
      </c>
      <c r="H203" s="188">
        <f>'Pay App 25'!K203</f>
        <v>0</v>
      </c>
      <c r="I203" s="189"/>
      <c r="J203" s="55"/>
      <c r="K203" s="33">
        <f t="shared" si="4"/>
        <v>0</v>
      </c>
      <c r="L203" s="68">
        <f t="shared" si="7"/>
        <v>0</v>
      </c>
      <c r="M203" s="66">
        <f t="shared" si="5"/>
        <v>0</v>
      </c>
      <c r="N203" s="32">
        <f t="shared" si="6"/>
        <v>0</v>
      </c>
      <c r="O203" s="52">
        <f>'Pay App 25'!O203+'Pay App 25'!P203</f>
        <v>0</v>
      </c>
      <c r="P203" s="45"/>
      <c r="Q203" s="66">
        <f>'Pay App 25'!Q203+N203+P203</f>
        <v>0</v>
      </c>
    </row>
    <row r="204" spans="1:17" ht="21" customHeight="1" x14ac:dyDescent="0.2">
      <c r="A204" s="149" t="s">
        <v>361</v>
      </c>
      <c r="B204" s="149"/>
      <c r="C204" s="149" t="s">
        <v>362</v>
      </c>
      <c r="D204" s="150"/>
      <c r="E204" s="52">
        <f>'Pay App 25'!E204</f>
        <v>0</v>
      </c>
      <c r="F204" s="45"/>
      <c r="G204" s="65">
        <f>'Pay App 25'!G204+F204</f>
        <v>0</v>
      </c>
      <c r="H204" s="188">
        <f>'Pay App 25'!K204</f>
        <v>0</v>
      </c>
      <c r="I204" s="189"/>
      <c r="J204" s="55"/>
      <c r="K204" s="33">
        <f t="shared" si="4"/>
        <v>0</v>
      </c>
      <c r="L204" s="68">
        <f t="shared" si="7"/>
        <v>0</v>
      </c>
      <c r="M204" s="66">
        <f t="shared" si="5"/>
        <v>0</v>
      </c>
      <c r="N204" s="32">
        <f t="shared" si="6"/>
        <v>0</v>
      </c>
      <c r="O204" s="52">
        <f>'Pay App 25'!O204+'Pay App 25'!P204</f>
        <v>0</v>
      </c>
      <c r="P204" s="45"/>
      <c r="Q204" s="66">
        <f>'Pay App 25'!Q204+N204+P204</f>
        <v>0</v>
      </c>
    </row>
    <row r="205" spans="1:17" ht="21" customHeight="1" x14ac:dyDescent="0.2">
      <c r="A205" s="149" t="s">
        <v>363</v>
      </c>
      <c r="B205" s="149"/>
      <c r="C205" s="151" t="s">
        <v>364</v>
      </c>
      <c r="D205" s="152"/>
      <c r="E205" s="52">
        <f>'Pay App 25'!E205</f>
        <v>0</v>
      </c>
      <c r="F205" s="45"/>
      <c r="G205" s="65">
        <f>'Pay App 25'!G205+F205</f>
        <v>0</v>
      </c>
      <c r="H205" s="188">
        <f>'Pay App 25'!K205</f>
        <v>0</v>
      </c>
      <c r="I205" s="189"/>
      <c r="J205" s="55"/>
      <c r="K205" s="33">
        <f t="shared" si="4"/>
        <v>0</v>
      </c>
      <c r="L205" s="68">
        <f t="shared" si="7"/>
        <v>0</v>
      </c>
      <c r="M205" s="66">
        <f t="shared" si="5"/>
        <v>0</v>
      </c>
      <c r="N205" s="32">
        <f t="shared" si="6"/>
        <v>0</v>
      </c>
      <c r="O205" s="52">
        <f>'Pay App 25'!O205+'Pay App 25'!P205</f>
        <v>0</v>
      </c>
      <c r="P205" s="45"/>
      <c r="Q205" s="66">
        <f>'Pay App 25'!Q205+N205+P205</f>
        <v>0</v>
      </c>
    </row>
    <row r="206" spans="1:17" ht="21" customHeight="1" x14ac:dyDescent="0.2">
      <c r="A206" s="141" t="s">
        <v>365</v>
      </c>
      <c r="B206" s="141"/>
      <c r="C206" s="141" t="s">
        <v>366</v>
      </c>
      <c r="D206" s="142"/>
      <c r="E206" s="52">
        <f>'Pay App 25'!E206</f>
        <v>0</v>
      </c>
      <c r="F206" s="45"/>
      <c r="G206" s="65">
        <f>'Pay App 25'!G206+F206</f>
        <v>0</v>
      </c>
      <c r="H206" s="188">
        <f>'Pay App 25'!K206</f>
        <v>0</v>
      </c>
      <c r="I206" s="189"/>
      <c r="J206" s="55"/>
      <c r="K206" s="33">
        <f t="shared" si="4"/>
        <v>0</v>
      </c>
      <c r="L206" s="68">
        <f t="shared" si="7"/>
        <v>0</v>
      </c>
      <c r="M206" s="66">
        <f t="shared" si="5"/>
        <v>0</v>
      </c>
      <c r="N206" s="32">
        <f t="shared" si="6"/>
        <v>0</v>
      </c>
      <c r="O206" s="52">
        <f>'Pay App 25'!O206+'Pay App 25'!P206</f>
        <v>0</v>
      </c>
      <c r="P206" s="45"/>
      <c r="Q206" s="66">
        <f>'Pay App 25'!Q206+N206+P206</f>
        <v>0</v>
      </c>
    </row>
    <row r="207" spans="1:17" ht="21" customHeight="1" x14ac:dyDescent="0.2">
      <c r="A207" s="149" t="s">
        <v>367</v>
      </c>
      <c r="B207" s="149"/>
      <c r="C207" s="149" t="s">
        <v>368</v>
      </c>
      <c r="D207" s="150"/>
      <c r="E207" s="52">
        <f>'Pay App 25'!E207</f>
        <v>0</v>
      </c>
      <c r="F207" s="45"/>
      <c r="G207" s="65">
        <f>'Pay App 25'!G207+F207</f>
        <v>0</v>
      </c>
      <c r="H207" s="188">
        <f>'Pay App 25'!K207</f>
        <v>0</v>
      </c>
      <c r="I207" s="189"/>
      <c r="J207" s="55"/>
      <c r="K207" s="33">
        <f t="shared" si="4"/>
        <v>0</v>
      </c>
      <c r="L207" s="68">
        <f t="shared" si="7"/>
        <v>0</v>
      </c>
      <c r="M207" s="66">
        <f t="shared" si="5"/>
        <v>0</v>
      </c>
      <c r="N207" s="32">
        <f t="shared" si="6"/>
        <v>0</v>
      </c>
      <c r="O207" s="52">
        <f>'Pay App 25'!O207+'Pay App 25'!P207</f>
        <v>0</v>
      </c>
      <c r="P207" s="45"/>
      <c r="Q207" s="66">
        <f>'Pay App 25'!Q207+N207+P207</f>
        <v>0</v>
      </c>
    </row>
    <row r="208" spans="1:17" ht="21" customHeight="1" x14ac:dyDescent="0.2">
      <c r="A208" s="141" t="s">
        <v>369</v>
      </c>
      <c r="B208" s="141"/>
      <c r="C208" s="141" t="s">
        <v>370</v>
      </c>
      <c r="D208" s="142"/>
      <c r="E208" s="52">
        <f>'Pay App 25'!E208</f>
        <v>0</v>
      </c>
      <c r="F208" s="45"/>
      <c r="G208" s="65">
        <f>'Pay App 25'!G208+F208</f>
        <v>0</v>
      </c>
      <c r="H208" s="188">
        <f>'Pay App 25'!K208</f>
        <v>0</v>
      </c>
      <c r="I208" s="189"/>
      <c r="J208" s="55"/>
      <c r="K208" s="33">
        <f t="shared" si="4"/>
        <v>0</v>
      </c>
      <c r="L208" s="68">
        <f t="shared" si="7"/>
        <v>0</v>
      </c>
      <c r="M208" s="66">
        <f t="shared" si="5"/>
        <v>0</v>
      </c>
      <c r="N208" s="32">
        <f t="shared" si="6"/>
        <v>0</v>
      </c>
      <c r="O208" s="52">
        <f>'Pay App 25'!O208+'Pay App 25'!P208</f>
        <v>0</v>
      </c>
      <c r="P208" s="45"/>
      <c r="Q208" s="66">
        <f>'Pay App 25'!Q208+N208+P208</f>
        <v>0</v>
      </c>
    </row>
    <row r="209" spans="1:17" ht="21" customHeight="1" x14ac:dyDescent="0.2">
      <c r="A209" s="149" t="s">
        <v>371</v>
      </c>
      <c r="B209" s="149"/>
      <c r="C209" s="149" t="s">
        <v>372</v>
      </c>
      <c r="D209" s="150"/>
      <c r="E209" s="52">
        <f>'Pay App 25'!E209</f>
        <v>0</v>
      </c>
      <c r="F209" s="45"/>
      <c r="G209" s="65">
        <f>'Pay App 25'!G209+F209</f>
        <v>0</v>
      </c>
      <c r="H209" s="188">
        <f>'Pay App 25'!K209</f>
        <v>0</v>
      </c>
      <c r="I209" s="189"/>
      <c r="J209" s="55"/>
      <c r="K209" s="33">
        <f t="shared" si="4"/>
        <v>0</v>
      </c>
      <c r="L209" s="68">
        <f t="shared" si="7"/>
        <v>0</v>
      </c>
      <c r="M209" s="66">
        <f t="shared" si="5"/>
        <v>0</v>
      </c>
      <c r="N209" s="32">
        <f t="shared" si="6"/>
        <v>0</v>
      </c>
      <c r="O209" s="52">
        <f>'Pay App 25'!O209+'Pay App 25'!P209</f>
        <v>0</v>
      </c>
      <c r="P209" s="45"/>
      <c r="Q209" s="66">
        <f>'Pay App 25'!Q209+N209+P209</f>
        <v>0</v>
      </c>
    </row>
    <row r="210" spans="1:17" ht="21" customHeight="1" x14ac:dyDescent="0.2">
      <c r="A210" s="149" t="s">
        <v>373</v>
      </c>
      <c r="B210" s="149"/>
      <c r="C210" s="151" t="s">
        <v>374</v>
      </c>
      <c r="D210" s="152"/>
      <c r="E210" s="52">
        <f>'Pay App 25'!E210</f>
        <v>0</v>
      </c>
      <c r="F210" s="45"/>
      <c r="G210" s="65">
        <f>'Pay App 25'!G210+F210</f>
        <v>0</v>
      </c>
      <c r="H210" s="188">
        <f>'Pay App 25'!K210</f>
        <v>0</v>
      </c>
      <c r="I210" s="189"/>
      <c r="J210" s="55"/>
      <c r="K210" s="33">
        <f t="shared" si="4"/>
        <v>0</v>
      </c>
      <c r="L210" s="68">
        <f t="shared" si="7"/>
        <v>0</v>
      </c>
      <c r="M210" s="66">
        <f t="shared" si="5"/>
        <v>0</v>
      </c>
      <c r="N210" s="32">
        <f t="shared" si="6"/>
        <v>0</v>
      </c>
      <c r="O210" s="52">
        <f>'Pay App 25'!O210+'Pay App 25'!P210</f>
        <v>0</v>
      </c>
      <c r="P210" s="45"/>
      <c r="Q210" s="66">
        <f>'Pay App 25'!Q210+N210+P210</f>
        <v>0</v>
      </c>
    </row>
    <row r="211" spans="1:17" ht="21" customHeight="1" x14ac:dyDescent="0.2">
      <c r="A211" s="149" t="s">
        <v>375</v>
      </c>
      <c r="B211" s="149"/>
      <c r="C211" s="149" t="s">
        <v>376</v>
      </c>
      <c r="D211" s="150"/>
      <c r="E211" s="52">
        <f>'Pay App 25'!E211</f>
        <v>0</v>
      </c>
      <c r="F211" s="45"/>
      <c r="G211" s="65">
        <f>'Pay App 25'!G211+F211</f>
        <v>0</v>
      </c>
      <c r="H211" s="188">
        <f>'Pay App 25'!K211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25'!O211+'Pay App 25'!P211</f>
        <v>0</v>
      </c>
      <c r="P211" s="45"/>
      <c r="Q211" s="66">
        <f>'Pay App 25'!Q211+N211+P211</f>
        <v>0</v>
      </c>
    </row>
    <row r="212" spans="1:17" ht="21" customHeight="1" x14ac:dyDescent="0.2">
      <c r="A212" s="149" t="s">
        <v>377</v>
      </c>
      <c r="B212" s="149"/>
      <c r="C212" s="151" t="s">
        <v>378</v>
      </c>
      <c r="D212" s="152"/>
      <c r="E212" s="52">
        <f>'Pay App 25'!E212</f>
        <v>0</v>
      </c>
      <c r="F212" s="45"/>
      <c r="G212" s="65">
        <f>'Pay App 25'!G212+F212</f>
        <v>0</v>
      </c>
      <c r="H212" s="188">
        <f>'Pay App 25'!K212</f>
        <v>0</v>
      </c>
      <c r="I212" s="189"/>
      <c r="J212" s="55"/>
      <c r="K212" s="33">
        <f t="shared" si="8"/>
        <v>0</v>
      </c>
      <c r="L212" s="68">
        <f t="shared" ref="L212:L241" si="11">IF(ISERROR(K212/G212),0,K212/G212)</f>
        <v>0</v>
      </c>
      <c r="M212" s="66">
        <f t="shared" si="9"/>
        <v>0</v>
      </c>
      <c r="N212" s="32">
        <f t="shared" si="10"/>
        <v>0</v>
      </c>
      <c r="O212" s="52">
        <f>'Pay App 25'!O212+'Pay App 25'!P212</f>
        <v>0</v>
      </c>
      <c r="P212" s="45"/>
      <c r="Q212" s="66">
        <f>'Pay App 25'!Q212+N212+P212</f>
        <v>0</v>
      </c>
    </row>
    <row r="213" spans="1:17" ht="21" customHeight="1" x14ac:dyDescent="0.2">
      <c r="A213" s="141" t="s">
        <v>379</v>
      </c>
      <c r="B213" s="141"/>
      <c r="C213" s="141" t="s">
        <v>380</v>
      </c>
      <c r="D213" s="142"/>
      <c r="E213" s="52">
        <f>'Pay App 25'!E213</f>
        <v>0</v>
      </c>
      <c r="F213" s="45"/>
      <c r="G213" s="65">
        <f>'Pay App 25'!G213+F213</f>
        <v>0</v>
      </c>
      <c r="H213" s="188">
        <f>'Pay App 25'!K213</f>
        <v>0</v>
      </c>
      <c r="I213" s="189"/>
      <c r="J213" s="55"/>
      <c r="K213" s="33">
        <f t="shared" si="8"/>
        <v>0</v>
      </c>
      <c r="L213" s="68">
        <f t="shared" si="11"/>
        <v>0</v>
      </c>
      <c r="M213" s="66">
        <f t="shared" si="9"/>
        <v>0</v>
      </c>
      <c r="N213" s="32">
        <f t="shared" si="10"/>
        <v>0</v>
      </c>
      <c r="O213" s="52">
        <f>'Pay App 25'!O213+'Pay App 25'!P213</f>
        <v>0</v>
      </c>
      <c r="P213" s="45"/>
      <c r="Q213" s="66">
        <f>'Pay App 25'!Q213+N213+P213</f>
        <v>0</v>
      </c>
    </row>
    <row r="214" spans="1:17" ht="21" customHeight="1" x14ac:dyDescent="0.2">
      <c r="A214" s="149" t="s">
        <v>381</v>
      </c>
      <c r="B214" s="149"/>
      <c r="C214" s="151" t="s">
        <v>382</v>
      </c>
      <c r="D214" s="152"/>
      <c r="E214" s="52">
        <f>'Pay App 25'!E214</f>
        <v>0</v>
      </c>
      <c r="F214" s="45"/>
      <c r="G214" s="65">
        <f>'Pay App 25'!G214+F214</f>
        <v>0</v>
      </c>
      <c r="H214" s="188">
        <f>'Pay App 25'!K214</f>
        <v>0</v>
      </c>
      <c r="I214" s="189"/>
      <c r="J214" s="55"/>
      <c r="K214" s="33">
        <f t="shared" si="8"/>
        <v>0</v>
      </c>
      <c r="L214" s="68">
        <f t="shared" si="11"/>
        <v>0</v>
      </c>
      <c r="M214" s="66">
        <f t="shared" si="9"/>
        <v>0</v>
      </c>
      <c r="N214" s="32">
        <f t="shared" si="10"/>
        <v>0</v>
      </c>
      <c r="O214" s="52">
        <f>'Pay App 25'!O214+'Pay App 25'!P214</f>
        <v>0</v>
      </c>
      <c r="P214" s="45"/>
      <c r="Q214" s="66">
        <f>'Pay App 25'!Q214+N214+P214</f>
        <v>0</v>
      </c>
    </row>
    <row r="215" spans="1:17" ht="21" customHeight="1" x14ac:dyDescent="0.2">
      <c r="A215" s="149" t="s">
        <v>383</v>
      </c>
      <c r="B215" s="149"/>
      <c r="C215" s="149" t="s">
        <v>384</v>
      </c>
      <c r="D215" s="150"/>
      <c r="E215" s="52">
        <f>'Pay App 25'!E215</f>
        <v>0</v>
      </c>
      <c r="F215" s="45"/>
      <c r="G215" s="65">
        <f>'Pay App 25'!G215+F215</f>
        <v>0</v>
      </c>
      <c r="H215" s="188">
        <f>'Pay App 25'!K215</f>
        <v>0</v>
      </c>
      <c r="I215" s="189"/>
      <c r="J215" s="55"/>
      <c r="K215" s="33">
        <f t="shared" si="8"/>
        <v>0</v>
      </c>
      <c r="L215" s="68">
        <f t="shared" si="11"/>
        <v>0</v>
      </c>
      <c r="M215" s="66">
        <f t="shared" si="9"/>
        <v>0</v>
      </c>
      <c r="N215" s="32">
        <f t="shared" si="10"/>
        <v>0</v>
      </c>
      <c r="O215" s="52">
        <f>'Pay App 25'!O215+'Pay App 25'!P215</f>
        <v>0</v>
      </c>
      <c r="P215" s="45"/>
      <c r="Q215" s="66">
        <f>'Pay App 25'!Q215+N215+P215</f>
        <v>0</v>
      </c>
    </row>
    <row r="216" spans="1:17" ht="21" customHeight="1" x14ac:dyDescent="0.2">
      <c r="A216" s="149" t="s">
        <v>385</v>
      </c>
      <c r="B216" s="149"/>
      <c r="C216" s="149" t="s">
        <v>386</v>
      </c>
      <c r="D216" s="150"/>
      <c r="E216" s="52">
        <f>'Pay App 25'!E216</f>
        <v>0</v>
      </c>
      <c r="F216" s="45"/>
      <c r="G216" s="65">
        <f>'Pay App 25'!G216+F216</f>
        <v>0</v>
      </c>
      <c r="H216" s="188">
        <f>'Pay App 25'!K216</f>
        <v>0</v>
      </c>
      <c r="I216" s="189"/>
      <c r="J216" s="55"/>
      <c r="K216" s="33">
        <f t="shared" si="8"/>
        <v>0</v>
      </c>
      <c r="L216" s="68">
        <f t="shared" si="11"/>
        <v>0</v>
      </c>
      <c r="M216" s="66">
        <f t="shared" si="9"/>
        <v>0</v>
      </c>
      <c r="N216" s="32">
        <f t="shared" si="10"/>
        <v>0</v>
      </c>
      <c r="O216" s="52">
        <f>'Pay App 25'!O216+'Pay App 25'!P216</f>
        <v>0</v>
      </c>
      <c r="P216" s="45"/>
      <c r="Q216" s="66">
        <f>'Pay App 25'!Q216+N216+P216</f>
        <v>0</v>
      </c>
    </row>
    <row r="217" spans="1:17" ht="21" customHeight="1" x14ac:dyDescent="0.2">
      <c r="A217" s="149" t="s">
        <v>387</v>
      </c>
      <c r="B217" s="149"/>
      <c r="C217" s="149" t="s">
        <v>388</v>
      </c>
      <c r="D217" s="150"/>
      <c r="E217" s="52">
        <f>'Pay App 25'!E217</f>
        <v>0</v>
      </c>
      <c r="F217" s="45"/>
      <c r="G217" s="65">
        <f>'Pay App 25'!G217+F217</f>
        <v>0</v>
      </c>
      <c r="H217" s="188">
        <f>'Pay App 25'!K217</f>
        <v>0</v>
      </c>
      <c r="I217" s="189"/>
      <c r="J217" s="55"/>
      <c r="K217" s="33">
        <f t="shared" si="8"/>
        <v>0</v>
      </c>
      <c r="L217" s="68">
        <f t="shared" si="11"/>
        <v>0</v>
      </c>
      <c r="M217" s="66">
        <f>G217-K217</f>
        <v>0</v>
      </c>
      <c r="N217" s="32">
        <f t="shared" si="10"/>
        <v>0</v>
      </c>
      <c r="O217" s="52">
        <f>'Pay App 25'!O217+'Pay App 25'!P217</f>
        <v>0</v>
      </c>
      <c r="P217" s="45"/>
      <c r="Q217" s="66">
        <f>'Pay App 25'!Q217+N217+P217</f>
        <v>0</v>
      </c>
    </row>
    <row r="218" spans="1:17" ht="21" customHeight="1" x14ac:dyDescent="0.2">
      <c r="A218" s="149" t="s">
        <v>389</v>
      </c>
      <c r="B218" s="149"/>
      <c r="C218" s="151" t="s">
        <v>390</v>
      </c>
      <c r="D218" s="152"/>
      <c r="E218" s="52">
        <f>'Pay App 25'!E218</f>
        <v>0</v>
      </c>
      <c r="F218" s="45"/>
      <c r="G218" s="65">
        <f>'Pay App 25'!G218+F218</f>
        <v>0</v>
      </c>
      <c r="H218" s="188">
        <f>'Pay App 25'!K218</f>
        <v>0</v>
      </c>
      <c r="I218" s="189"/>
      <c r="J218" s="55"/>
      <c r="K218" s="33">
        <f t="shared" si="8"/>
        <v>0</v>
      </c>
      <c r="L218" s="68">
        <f t="shared" si="11"/>
        <v>0</v>
      </c>
      <c r="M218" s="66">
        <f t="shared" si="9"/>
        <v>0</v>
      </c>
      <c r="N218" s="32">
        <f t="shared" si="10"/>
        <v>0</v>
      </c>
      <c r="O218" s="52">
        <f>'Pay App 25'!O218+'Pay App 25'!P218</f>
        <v>0</v>
      </c>
      <c r="P218" s="45"/>
      <c r="Q218" s="66">
        <f>'Pay App 25'!Q218+N218+P218</f>
        <v>0</v>
      </c>
    </row>
    <row r="219" spans="1:17" ht="21" customHeight="1" x14ac:dyDescent="0.2">
      <c r="A219" s="141" t="s">
        <v>391</v>
      </c>
      <c r="B219" s="141"/>
      <c r="C219" s="141" t="s">
        <v>392</v>
      </c>
      <c r="D219" s="142"/>
      <c r="E219" s="52">
        <f>'Pay App 25'!E219</f>
        <v>0</v>
      </c>
      <c r="F219" s="45"/>
      <c r="G219" s="65">
        <f>'Pay App 25'!G219+F219</f>
        <v>0</v>
      </c>
      <c r="H219" s="188">
        <f>'Pay App 25'!K219</f>
        <v>0</v>
      </c>
      <c r="I219" s="189"/>
      <c r="J219" s="55"/>
      <c r="K219" s="33">
        <f t="shared" si="8"/>
        <v>0</v>
      </c>
      <c r="L219" s="68">
        <f t="shared" si="11"/>
        <v>0</v>
      </c>
      <c r="M219" s="66">
        <f t="shared" si="9"/>
        <v>0</v>
      </c>
      <c r="N219" s="32">
        <f t="shared" si="10"/>
        <v>0</v>
      </c>
      <c r="O219" s="52">
        <f>'Pay App 25'!O219+'Pay App 25'!P219</f>
        <v>0</v>
      </c>
      <c r="P219" s="45"/>
      <c r="Q219" s="66">
        <f>'Pay App 25'!Q219+N219+P219</f>
        <v>0</v>
      </c>
    </row>
    <row r="220" spans="1:17" ht="21" customHeight="1" x14ac:dyDescent="0.2">
      <c r="A220" s="149" t="s">
        <v>393</v>
      </c>
      <c r="B220" s="149"/>
      <c r="C220" s="149" t="s">
        <v>394</v>
      </c>
      <c r="D220" s="150"/>
      <c r="E220" s="52">
        <f>'Pay App 25'!E220</f>
        <v>0</v>
      </c>
      <c r="F220" s="45"/>
      <c r="G220" s="65">
        <f>'Pay App 25'!G220+F220</f>
        <v>0</v>
      </c>
      <c r="H220" s="188">
        <f>'Pay App 25'!K220</f>
        <v>0</v>
      </c>
      <c r="I220" s="189"/>
      <c r="J220" s="55"/>
      <c r="K220" s="33">
        <f t="shared" si="8"/>
        <v>0</v>
      </c>
      <c r="L220" s="68">
        <f t="shared" si="11"/>
        <v>0</v>
      </c>
      <c r="M220" s="66">
        <f t="shared" si="9"/>
        <v>0</v>
      </c>
      <c r="N220" s="32">
        <f t="shared" si="10"/>
        <v>0</v>
      </c>
      <c r="O220" s="52">
        <f>'Pay App 25'!O220+'Pay App 25'!P220</f>
        <v>0</v>
      </c>
      <c r="P220" s="45"/>
      <c r="Q220" s="66">
        <f>'Pay App 25'!Q220+N220+P220</f>
        <v>0</v>
      </c>
    </row>
    <row r="221" spans="1:17" ht="21" customHeight="1" x14ac:dyDescent="0.2">
      <c r="A221" s="141" t="s">
        <v>395</v>
      </c>
      <c r="B221" s="141"/>
      <c r="C221" s="141" t="s">
        <v>396</v>
      </c>
      <c r="D221" s="142"/>
      <c r="E221" s="52">
        <f>'Pay App 25'!E221</f>
        <v>0</v>
      </c>
      <c r="F221" s="45"/>
      <c r="G221" s="65">
        <f>'Pay App 25'!G221+F221</f>
        <v>0</v>
      </c>
      <c r="H221" s="188">
        <f>'Pay App 25'!K221</f>
        <v>0</v>
      </c>
      <c r="I221" s="189"/>
      <c r="J221" s="55"/>
      <c r="K221" s="33">
        <f t="shared" si="8"/>
        <v>0</v>
      </c>
      <c r="L221" s="68">
        <f t="shared" si="11"/>
        <v>0</v>
      </c>
      <c r="M221" s="66">
        <f t="shared" si="9"/>
        <v>0</v>
      </c>
      <c r="N221" s="32">
        <f t="shared" si="10"/>
        <v>0</v>
      </c>
      <c r="O221" s="52">
        <f>'Pay App 25'!O221+'Pay App 25'!P221</f>
        <v>0</v>
      </c>
      <c r="P221" s="45"/>
      <c r="Q221" s="66">
        <f>'Pay App 25'!Q221+N221+P221</f>
        <v>0</v>
      </c>
    </row>
    <row r="222" spans="1:17" ht="21" customHeight="1" x14ac:dyDescent="0.2">
      <c r="A222" s="149" t="s">
        <v>397</v>
      </c>
      <c r="B222" s="149"/>
      <c r="C222" s="149" t="s">
        <v>398</v>
      </c>
      <c r="D222" s="150"/>
      <c r="E222" s="52">
        <f>'Pay App 25'!E222</f>
        <v>0</v>
      </c>
      <c r="F222" s="45"/>
      <c r="G222" s="65">
        <f>'Pay App 25'!G222+F222</f>
        <v>0</v>
      </c>
      <c r="H222" s="188">
        <f>'Pay App 25'!K222</f>
        <v>0</v>
      </c>
      <c r="I222" s="189"/>
      <c r="J222" s="55"/>
      <c r="K222" s="33">
        <f t="shared" si="8"/>
        <v>0</v>
      </c>
      <c r="L222" s="68">
        <f t="shared" si="11"/>
        <v>0</v>
      </c>
      <c r="M222" s="66">
        <f t="shared" si="9"/>
        <v>0</v>
      </c>
      <c r="N222" s="32">
        <f t="shared" si="10"/>
        <v>0</v>
      </c>
      <c r="O222" s="52">
        <f>'Pay App 25'!O222+'Pay App 25'!P222</f>
        <v>0</v>
      </c>
      <c r="P222" s="45"/>
      <c r="Q222" s="66">
        <f>'Pay App 25'!Q222+N222+P222</f>
        <v>0</v>
      </c>
    </row>
    <row r="223" spans="1:17" ht="21" customHeight="1" x14ac:dyDescent="0.2">
      <c r="A223" s="149" t="s">
        <v>399</v>
      </c>
      <c r="B223" s="149"/>
      <c r="C223" s="149" t="s">
        <v>400</v>
      </c>
      <c r="D223" s="150"/>
      <c r="E223" s="52">
        <f>'Pay App 25'!E223</f>
        <v>0</v>
      </c>
      <c r="F223" s="45"/>
      <c r="G223" s="65">
        <f>'Pay App 25'!G223+F223</f>
        <v>0</v>
      </c>
      <c r="H223" s="188">
        <f>'Pay App 25'!K223</f>
        <v>0</v>
      </c>
      <c r="I223" s="189"/>
      <c r="J223" s="55"/>
      <c r="K223" s="33">
        <f t="shared" si="8"/>
        <v>0</v>
      </c>
      <c r="L223" s="68">
        <f t="shared" si="11"/>
        <v>0</v>
      </c>
      <c r="M223" s="66">
        <f t="shared" si="9"/>
        <v>0</v>
      </c>
      <c r="N223" s="32">
        <f t="shared" si="10"/>
        <v>0</v>
      </c>
      <c r="O223" s="52">
        <f>'Pay App 25'!O223+'Pay App 25'!P223</f>
        <v>0</v>
      </c>
      <c r="P223" s="45"/>
      <c r="Q223" s="66">
        <f>'Pay App 25'!Q223+N223+P223</f>
        <v>0</v>
      </c>
    </row>
    <row r="224" spans="1:17" ht="21" customHeight="1" x14ac:dyDescent="0.2">
      <c r="A224" s="149" t="s">
        <v>401</v>
      </c>
      <c r="B224" s="149"/>
      <c r="C224" s="149" t="s">
        <v>402</v>
      </c>
      <c r="D224" s="150"/>
      <c r="E224" s="52">
        <f>'Pay App 25'!E224</f>
        <v>0</v>
      </c>
      <c r="F224" s="45"/>
      <c r="G224" s="65">
        <f>'Pay App 25'!G224+F224</f>
        <v>0</v>
      </c>
      <c r="H224" s="188">
        <f>'Pay App 25'!K224</f>
        <v>0</v>
      </c>
      <c r="I224" s="189"/>
      <c r="J224" s="55"/>
      <c r="K224" s="33">
        <f t="shared" si="8"/>
        <v>0</v>
      </c>
      <c r="L224" s="68">
        <f t="shared" si="11"/>
        <v>0</v>
      </c>
      <c r="M224" s="66">
        <f t="shared" si="9"/>
        <v>0</v>
      </c>
      <c r="N224" s="32">
        <f t="shared" si="10"/>
        <v>0</v>
      </c>
      <c r="O224" s="52">
        <f>'Pay App 25'!O224+'Pay App 25'!P224</f>
        <v>0</v>
      </c>
      <c r="P224" s="45"/>
      <c r="Q224" s="66">
        <f>'Pay App 25'!Q224+N224+P224</f>
        <v>0</v>
      </c>
    </row>
    <row r="225" spans="1:17" ht="21" customHeight="1" x14ac:dyDescent="0.2">
      <c r="A225" s="149" t="s">
        <v>403</v>
      </c>
      <c r="B225" s="149"/>
      <c r="C225" s="149" t="s">
        <v>404</v>
      </c>
      <c r="D225" s="150"/>
      <c r="E225" s="52">
        <f>'Pay App 25'!E225</f>
        <v>0</v>
      </c>
      <c r="F225" s="45"/>
      <c r="G225" s="65">
        <f>'Pay App 25'!G225+F225</f>
        <v>0</v>
      </c>
      <c r="H225" s="188">
        <f>'Pay App 25'!K225</f>
        <v>0</v>
      </c>
      <c r="I225" s="189"/>
      <c r="J225" s="55"/>
      <c r="K225" s="33">
        <f t="shared" si="8"/>
        <v>0</v>
      </c>
      <c r="L225" s="68">
        <f t="shared" si="11"/>
        <v>0</v>
      </c>
      <c r="M225" s="66">
        <f t="shared" si="9"/>
        <v>0</v>
      </c>
      <c r="N225" s="32">
        <f t="shared" si="10"/>
        <v>0</v>
      </c>
      <c r="O225" s="52">
        <f>'Pay App 25'!O225+'Pay App 25'!P225</f>
        <v>0</v>
      </c>
      <c r="P225" s="45"/>
      <c r="Q225" s="66">
        <f>'Pay App 25'!Q225+N225+P225</f>
        <v>0</v>
      </c>
    </row>
    <row r="226" spans="1:17" ht="21" customHeight="1" x14ac:dyDescent="0.2">
      <c r="A226" s="141" t="s">
        <v>405</v>
      </c>
      <c r="B226" s="141"/>
      <c r="C226" s="141" t="s">
        <v>406</v>
      </c>
      <c r="D226" s="142"/>
      <c r="E226" s="52">
        <f>'Pay App 25'!E226</f>
        <v>0</v>
      </c>
      <c r="F226" s="45"/>
      <c r="G226" s="65">
        <f>'Pay App 25'!G226+F226</f>
        <v>0</v>
      </c>
      <c r="H226" s="188">
        <f>'Pay App 25'!K226</f>
        <v>0</v>
      </c>
      <c r="I226" s="189"/>
      <c r="J226" s="55"/>
      <c r="K226" s="33">
        <f t="shared" si="8"/>
        <v>0</v>
      </c>
      <c r="L226" s="68">
        <f t="shared" si="11"/>
        <v>0</v>
      </c>
      <c r="M226" s="66">
        <f t="shared" si="9"/>
        <v>0</v>
      </c>
      <c r="N226" s="32">
        <f t="shared" si="10"/>
        <v>0</v>
      </c>
      <c r="O226" s="52">
        <f>'Pay App 25'!O226+'Pay App 25'!P226</f>
        <v>0</v>
      </c>
      <c r="P226" s="45"/>
      <c r="Q226" s="66">
        <f>'Pay App 25'!Q226+N226+P226</f>
        <v>0</v>
      </c>
    </row>
    <row r="227" spans="1:17" ht="21" customHeight="1" x14ac:dyDescent="0.2">
      <c r="A227" s="149" t="s">
        <v>407</v>
      </c>
      <c r="B227" s="149"/>
      <c r="C227" s="149" t="s">
        <v>408</v>
      </c>
      <c r="D227" s="150"/>
      <c r="E227" s="52">
        <f>'Pay App 25'!E227</f>
        <v>0</v>
      </c>
      <c r="F227" s="45"/>
      <c r="G227" s="65">
        <f>'Pay App 25'!G227+F227</f>
        <v>0</v>
      </c>
      <c r="H227" s="188">
        <f>'Pay App 25'!K227</f>
        <v>0</v>
      </c>
      <c r="I227" s="189"/>
      <c r="J227" s="55"/>
      <c r="K227" s="33">
        <f t="shared" si="8"/>
        <v>0</v>
      </c>
      <c r="L227" s="68">
        <f t="shared" si="11"/>
        <v>0</v>
      </c>
      <c r="M227" s="66">
        <f t="shared" si="9"/>
        <v>0</v>
      </c>
      <c r="N227" s="32">
        <f t="shared" si="10"/>
        <v>0</v>
      </c>
      <c r="O227" s="52">
        <f>'Pay App 25'!O227+'Pay App 25'!P227</f>
        <v>0</v>
      </c>
      <c r="P227" s="45"/>
      <c r="Q227" s="66">
        <f>'Pay App 25'!Q227+N227+P227</f>
        <v>0</v>
      </c>
    </row>
    <row r="228" spans="1:17" ht="21" customHeight="1" x14ac:dyDescent="0.2">
      <c r="A228" s="149" t="s">
        <v>409</v>
      </c>
      <c r="B228" s="149"/>
      <c r="C228" s="149" t="s">
        <v>410</v>
      </c>
      <c r="D228" s="150"/>
      <c r="E228" s="52">
        <f>'Pay App 25'!E228</f>
        <v>0</v>
      </c>
      <c r="F228" s="45"/>
      <c r="G228" s="65">
        <f>'Pay App 25'!G228+F228</f>
        <v>0</v>
      </c>
      <c r="H228" s="188">
        <f>'Pay App 25'!K228</f>
        <v>0</v>
      </c>
      <c r="I228" s="189"/>
      <c r="J228" s="55"/>
      <c r="K228" s="33">
        <f t="shared" si="8"/>
        <v>0</v>
      </c>
      <c r="L228" s="68">
        <f t="shared" si="11"/>
        <v>0</v>
      </c>
      <c r="M228" s="66">
        <f t="shared" si="9"/>
        <v>0</v>
      </c>
      <c r="N228" s="32">
        <f t="shared" si="10"/>
        <v>0</v>
      </c>
      <c r="O228" s="52">
        <f>'Pay App 25'!O228+'Pay App 25'!P228</f>
        <v>0</v>
      </c>
      <c r="P228" s="45"/>
      <c r="Q228" s="66">
        <f>'Pay App 25'!Q228+N228+P228</f>
        <v>0</v>
      </c>
    </row>
    <row r="229" spans="1:17" ht="21" customHeight="1" x14ac:dyDescent="0.2">
      <c r="A229" s="149" t="s">
        <v>411</v>
      </c>
      <c r="B229" s="149"/>
      <c r="C229" s="149" t="s">
        <v>412</v>
      </c>
      <c r="D229" s="150"/>
      <c r="E229" s="52">
        <f>'Pay App 25'!E229</f>
        <v>0</v>
      </c>
      <c r="F229" s="45"/>
      <c r="G229" s="65">
        <f>'Pay App 25'!G229+F229</f>
        <v>0</v>
      </c>
      <c r="H229" s="188">
        <f>'Pay App 25'!K229</f>
        <v>0</v>
      </c>
      <c r="I229" s="189"/>
      <c r="J229" s="55"/>
      <c r="K229" s="33">
        <f t="shared" si="8"/>
        <v>0</v>
      </c>
      <c r="L229" s="68">
        <f t="shared" si="11"/>
        <v>0</v>
      </c>
      <c r="M229" s="66">
        <f t="shared" si="9"/>
        <v>0</v>
      </c>
      <c r="N229" s="32">
        <f t="shared" si="10"/>
        <v>0</v>
      </c>
      <c r="O229" s="52">
        <f>'Pay App 25'!O229+'Pay App 25'!P229</f>
        <v>0</v>
      </c>
      <c r="P229" s="45"/>
      <c r="Q229" s="66">
        <f>'Pay App 25'!Q229+N229+P229</f>
        <v>0</v>
      </c>
    </row>
    <row r="230" spans="1:17" ht="21" customHeight="1" x14ac:dyDescent="0.2">
      <c r="A230" s="149" t="s">
        <v>413</v>
      </c>
      <c r="B230" s="149"/>
      <c r="C230" s="149" t="s">
        <v>414</v>
      </c>
      <c r="D230" s="150"/>
      <c r="E230" s="52">
        <f>'Pay App 25'!E230</f>
        <v>0</v>
      </c>
      <c r="F230" s="45"/>
      <c r="G230" s="65">
        <f>'Pay App 25'!G230+F230</f>
        <v>0</v>
      </c>
      <c r="H230" s="188">
        <f>'Pay App 25'!K230</f>
        <v>0</v>
      </c>
      <c r="I230" s="189"/>
      <c r="J230" s="55"/>
      <c r="K230" s="33">
        <f t="shared" si="8"/>
        <v>0</v>
      </c>
      <c r="L230" s="68">
        <f t="shared" si="11"/>
        <v>0</v>
      </c>
      <c r="M230" s="66">
        <f t="shared" si="9"/>
        <v>0</v>
      </c>
      <c r="N230" s="32">
        <f t="shared" si="10"/>
        <v>0</v>
      </c>
      <c r="O230" s="52">
        <f>'Pay App 25'!O230+'Pay App 25'!P230</f>
        <v>0</v>
      </c>
      <c r="P230" s="45"/>
      <c r="Q230" s="66">
        <f>'Pay App 25'!Q230+N230+P230</f>
        <v>0</v>
      </c>
    </row>
    <row r="231" spans="1:17" ht="21" customHeight="1" x14ac:dyDescent="0.2">
      <c r="A231" s="149" t="s">
        <v>415</v>
      </c>
      <c r="B231" s="149"/>
      <c r="C231" s="149" t="s">
        <v>416</v>
      </c>
      <c r="D231" s="150"/>
      <c r="E231" s="52">
        <f>'Pay App 25'!E231</f>
        <v>0</v>
      </c>
      <c r="F231" s="45"/>
      <c r="G231" s="65">
        <f>'Pay App 25'!G231+F231</f>
        <v>0</v>
      </c>
      <c r="H231" s="188">
        <f>'Pay App 25'!K231</f>
        <v>0</v>
      </c>
      <c r="I231" s="189"/>
      <c r="J231" s="55"/>
      <c r="K231" s="33">
        <f t="shared" si="8"/>
        <v>0</v>
      </c>
      <c r="L231" s="68">
        <f t="shared" si="11"/>
        <v>0</v>
      </c>
      <c r="M231" s="66">
        <f t="shared" si="9"/>
        <v>0</v>
      </c>
      <c r="N231" s="32">
        <f t="shared" si="10"/>
        <v>0</v>
      </c>
      <c r="O231" s="52">
        <f>'Pay App 25'!O231+'Pay App 25'!P231</f>
        <v>0</v>
      </c>
      <c r="P231" s="45"/>
      <c r="Q231" s="66">
        <f>'Pay App 25'!Q231+N231+P231</f>
        <v>0</v>
      </c>
    </row>
    <row r="232" spans="1:17" ht="21" customHeight="1" x14ac:dyDescent="0.2">
      <c r="A232" s="141" t="s">
        <v>417</v>
      </c>
      <c r="B232" s="141"/>
      <c r="C232" s="141" t="s">
        <v>418</v>
      </c>
      <c r="D232" s="142"/>
      <c r="E232" s="52">
        <f>'Pay App 25'!E232</f>
        <v>0</v>
      </c>
      <c r="F232" s="45"/>
      <c r="G232" s="65">
        <f>'Pay App 25'!G232+F232</f>
        <v>0</v>
      </c>
      <c r="H232" s="188">
        <f>'Pay App 25'!K232</f>
        <v>0</v>
      </c>
      <c r="I232" s="189"/>
      <c r="J232" s="55"/>
      <c r="K232" s="33">
        <f t="shared" si="8"/>
        <v>0</v>
      </c>
      <c r="L232" s="68">
        <f t="shared" si="11"/>
        <v>0</v>
      </c>
      <c r="M232" s="66">
        <f t="shared" si="9"/>
        <v>0</v>
      </c>
      <c r="N232" s="32">
        <f t="shared" si="10"/>
        <v>0</v>
      </c>
      <c r="O232" s="52">
        <f>'Pay App 25'!O232+'Pay App 25'!P232</f>
        <v>0</v>
      </c>
      <c r="P232" s="45"/>
      <c r="Q232" s="66">
        <f>'Pay App 25'!Q232+N232+P232</f>
        <v>0</v>
      </c>
    </row>
    <row r="233" spans="1:17" ht="21" customHeight="1" x14ac:dyDescent="0.2">
      <c r="A233" s="149" t="s">
        <v>419</v>
      </c>
      <c r="B233" s="149"/>
      <c r="C233" s="149" t="s">
        <v>420</v>
      </c>
      <c r="D233" s="150"/>
      <c r="E233" s="52">
        <f>'Pay App 25'!E233</f>
        <v>0</v>
      </c>
      <c r="F233" s="45"/>
      <c r="G233" s="65">
        <f>'Pay App 25'!G233+F233</f>
        <v>0</v>
      </c>
      <c r="H233" s="188">
        <f>'Pay App 25'!K233</f>
        <v>0</v>
      </c>
      <c r="I233" s="189"/>
      <c r="J233" s="55"/>
      <c r="K233" s="33">
        <f t="shared" si="8"/>
        <v>0</v>
      </c>
      <c r="L233" s="68">
        <f t="shared" si="11"/>
        <v>0</v>
      </c>
      <c r="M233" s="66">
        <f t="shared" si="9"/>
        <v>0</v>
      </c>
      <c r="N233" s="32">
        <f t="shared" si="10"/>
        <v>0</v>
      </c>
      <c r="O233" s="52">
        <f>'Pay App 25'!O233+'Pay App 25'!P233</f>
        <v>0</v>
      </c>
      <c r="P233" s="45"/>
      <c r="Q233" s="66">
        <f>'Pay App 25'!Q233+N233+P233</f>
        <v>0</v>
      </c>
    </row>
    <row r="234" spans="1:17" ht="21" customHeight="1" x14ac:dyDescent="0.2">
      <c r="A234" s="149" t="s">
        <v>421</v>
      </c>
      <c r="B234" s="149"/>
      <c r="C234" s="149" t="s">
        <v>422</v>
      </c>
      <c r="D234" s="150"/>
      <c r="E234" s="52">
        <f>'Pay App 25'!E234</f>
        <v>0</v>
      </c>
      <c r="F234" s="45"/>
      <c r="G234" s="65">
        <f>'Pay App 25'!G234+F234</f>
        <v>0</v>
      </c>
      <c r="H234" s="188">
        <f>'Pay App 25'!K234</f>
        <v>0</v>
      </c>
      <c r="I234" s="189"/>
      <c r="J234" s="55"/>
      <c r="K234" s="33">
        <f t="shared" si="8"/>
        <v>0</v>
      </c>
      <c r="L234" s="68">
        <f t="shared" si="11"/>
        <v>0</v>
      </c>
      <c r="M234" s="66">
        <f t="shared" si="9"/>
        <v>0</v>
      </c>
      <c r="N234" s="32">
        <f t="shared" si="10"/>
        <v>0</v>
      </c>
      <c r="O234" s="52">
        <f>'Pay App 25'!O234+'Pay App 25'!P234</f>
        <v>0</v>
      </c>
      <c r="P234" s="45"/>
      <c r="Q234" s="66">
        <f>'Pay App 25'!Q234+N234+P234</f>
        <v>0</v>
      </c>
    </row>
    <row r="235" spans="1:17" ht="21" customHeight="1" x14ac:dyDescent="0.2">
      <c r="A235" s="149" t="s">
        <v>423</v>
      </c>
      <c r="B235" s="149"/>
      <c r="C235" s="149" t="s">
        <v>424</v>
      </c>
      <c r="D235" s="150"/>
      <c r="E235" s="52">
        <f>'Pay App 25'!E235</f>
        <v>0</v>
      </c>
      <c r="F235" s="45"/>
      <c r="G235" s="65">
        <f>'Pay App 25'!G235+F235</f>
        <v>0</v>
      </c>
      <c r="H235" s="188">
        <f>'Pay App 25'!K235</f>
        <v>0</v>
      </c>
      <c r="I235" s="189"/>
      <c r="J235" s="55"/>
      <c r="K235" s="33">
        <f t="shared" si="8"/>
        <v>0</v>
      </c>
      <c r="L235" s="68">
        <f t="shared" si="11"/>
        <v>0</v>
      </c>
      <c r="M235" s="66">
        <f t="shared" si="9"/>
        <v>0</v>
      </c>
      <c r="N235" s="32">
        <f t="shared" si="10"/>
        <v>0</v>
      </c>
      <c r="O235" s="52">
        <f>'Pay App 25'!O235+'Pay App 25'!P235</f>
        <v>0</v>
      </c>
      <c r="P235" s="45"/>
      <c r="Q235" s="66">
        <f>'Pay App 25'!Q235+N235+P235</f>
        <v>0</v>
      </c>
    </row>
    <row r="236" spans="1:17" ht="21" customHeight="1" x14ac:dyDescent="0.2">
      <c r="A236" s="149" t="s">
        <v>425</v>
      </c>
      <c r="B236" s="149"/>
      <c r="C236" s="149" t="s">
        <v>426</v>
      </c>
      <c r="D236" s="150"/>
      <c r="E236" s="52">
        <f>'Pay App 25'!E236</f>
        <v>0</v>
      </c>
      <c r="F236" s="45"/>
      <c r="G236" s="65">
        <f>'Pay App 25'!G236+F236</f>
        <v>0</v>
      </c>
      <c r="H236" s="188">
        <f>'Pay App 25'!K236</f>
        <v>0</v>
      </c>
      <c r="I236" s="189"/>
      <c r="J236" s="55"/>
      <c r="K236" s="33">
        <f t="shared" si="8"/>
        <v>0</v>
      </c>
      <c r="L236" s="68">
        <f t="shared" si="11"/>
        <v>0</v>
      </c>
      <c r="M236" s="66">
        <f t="shared" si="9"/>
        <v>0</v>
      </c>
      <c r="N236" s="32">
        <f t="shared" si="10"/>
        <v>0</v>
      </c>
      <c r="O236" s="52">
        <f>'Pay App 25'!O236+'Pay App 25'!P236</f>
        <v>0</v>
      </c>
      <c r="P236" s="45"/>
      <c r="Q236" s="66">
        <f>'Pay App 25'!Q236+N236+P236</f>
        <v>0</v>
      </c>
    </row>
    <row r="237" spans="1:17" ht="21" customHeight="1" x14ac:dyDescent="0.2">
      <c r="A237" s="149" t="s">
        <v>427</v>
      </c>
      <c r="B237" s="149"/>
      <c r="C237" s="149" t="s">
        <v>428</v>
      </c>
      <c r="D237" s="150"/>
      <c r="E237" s="52">
        <f>'Pay App 25'!E237</f>
        <v>0</v>
      </c>
      <c r="F237" s="45"/>
      <c r="G237" s="65">
        <f>'Pay App 25'!G237+F237</f>
        <v>0</v>
      </c>
      <c r="H237" s="188">
        <f>'Pay App 25'!K237</f>
        <v>0</v>
      </c>
      <c r="I237" s="189"/>
      <c r="J237" s="55"/>
      <c r="K237" s="33">
        <f t="shared" si="8"/>
        <v>0</v>
      </c>
      <c r="L237" s="68">
        <f t="shared" si="11"/>
        <v>0</v>
      </c>
      <c r="M237" s="66">
        <f t="shared" si="9"/>
        <v>0</v>
      </c>
      <c r="N237" s="32">
        <f t="shared" si="10"/>
        <v>0</v>
      </c>
      <c r="O237" s="52">
        <f>'Pay App 25'!O237+'Pay App 25'!P237</f>
        <v>0</v>
      </c>
      <c r="P237" s="45"/>
      <c r="Q237" s="66">
        <f>'Pay App 25'!Q237+N237+P237</f>
        <v>0</v>
      </c>
    </row>
    <row r="238" spans="1:17" ht="21" customHeight="1" x14ac:dyDescent="0.2">
      <c r="A238" s="149" t="s">
        <v>429</v>
      </c>
      <c r="B238" s="149"/>
      <c r="C238" s="149" t="s">
        <v>430</v>
      </c>
      <c r="D238" s="150"/>
      <c r="E238" s="52">
        <f>'Pay App 25'!E238</f>
        <v>0</v>
      </c>
      <c r="F238" s="45"/>
      <c r="G238" s="65">
        <f>'Pay App 25'!G238+F238</f>
        <v>0</v>
      </c>
      <c r="H238" s="188">
        <f>'Pay App 25'!K238</f>
        <v>0</v>
      </c>
      <c r="I238" s="189"/>
      <c r="J238" s="55"/>
      <c r="K238" s="33">
        <f t="shared" si="8"/>
        <v>0</v>
      </c>
      <c r="L238" s="68">
        <f t="shared" si="11"/>
        <v>0</v>
      </c>
      <c r="M238" s="66">
        <f t="shared" si="9"/>
        <v>0</v>
      </c>
      <c r="N238" s="32">
        <f t="shared" si="10"/>
        <v>0</v>
      </c>
      <c r="O238" s="52">
        <f>'Pay App 25'!O238+'Pay App 25'!P238</f>
        <v>0</v>
      </c>
      <c r="P238" s="45"/>
      <c r="Q238" s="66">
        <f>'Pay App 25'!Q238+N238+P238</f>
        <v>0</v>
      </c>
    </row>
    <row r="239" spans="1:17" ht="21" customHeight="1" x14ac:dyDescent="0.2">
      <c r="A239" s="149" t="s">
        <v>431</v>
      </c>
      <c r="B239" s="149"/>
      <c r="C239" s="149" t="s">
        <v>432</v>
      </c>
      <c r="D239" s="150"/>
      <c r="E239" s="52">
        <f>'Pay App 25'!E239</f>
        <v>0</v>
      </c>
      <c r="F239" s="45"/>
      <c r="G239" s="65">
        <f>'Pay App 25'!G239+F239</f>
        <v>0</v>
      </c>
      <c r="H239" s="188">
        <f>'Pay App 25'!K239</f>
        <v>0</v>
      </c>
      <c r="I239" s="189"/>
      <c r="J239" s="55"/>
      <c r="K239" s="33">
        <f t="shared" si="8"/>
        <v>0</v>
      </c>
      <c r="L239" s="68">
        <f t="shared" si="11"/>
        <v>0</v>
      </c>
      <c r="M239" s="66">
        <f t="shared" si="9"/>
        <v>0</v>
      </c>
      <c r="N239" s="32">
        <f t="shared" si="10"/>
        <v>0</v>
      </c>
      <c r="O239" s="52">
        <f>'Pay App 25'!O239+'Pay App 25'!P239</f>
        <v>0</v>
      </c>
      <c r="P239" s="45"/>
      <c r="Q239" s="66">
        <f>'Pay App 25'!Q239+N239+P239</f>
        <v>0</v>
      </c>
    </row>
    <row r="240" spans="1:17" ht="21" customHeight="1" x14ac:dyDescent="0.2">
      <c r="A240" s="141" t="s">
        <v>433</v>
      </c>
      <c r="B240" s="141"/>
      <c r="C240" s="141" t="s">
        <v>434</v>
      </c>
      <c r="D240" s="142"/>
      <c r="E240" s="52">
        <f>'Pay App 25'!E240</f>
        <v>0</v>
      </c>
      <c r="F240" s="45"/>
      <c r="G240" s="66">
        <f>'Pay App 25'!G240+F240</f>
        <v>0</v>
      </c>
      <c r="H240" s="188">
        <f>'Pay App 25'!K240</f>
        <v>0</v>
      </c>
      <c r="I240" s="189"/>
      <c r="J240" s="55"/>
      <c r="K240" s="33">
        <f>H240+J240</f>
        <v>0</v>
      </c>
      <c r="L240" s="69">
        <f t="shared" si="11"/>
        <v>0</v>
      </c>
      <c r="M240" s="66">
        <f>G240-K240</f>
        <v>0</v>
      </c>
      <c r="N240" s="32">
        <f t="shared" si="10"/>
        <v>0</v>
      </c>
      <c r="O240" s="52">
        <f>'Pay App 25'!O240+'Pay App 25'!P240</f>
        <v>0</v>
      </c>
      <c r="P240" s="45"/>
      <c r="Q240" s="66">
        <f>'Pay App 25'!Q240+N240+P240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lm8iPbxZdVeALad6qkvyis2uVqFlXa4PlFf1v95Ee6Ow59SEYMNnn1nRsN98JGZ0IPwE48w39FpQy2XUpzqx1Q==" saltValue="qAYWUsfafJWh/Rtlz9o+FQ=="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1B00-000000000000}">
      <formula1>0</formula1>
    </dataValidation>
    <dataValidation allowBlank="1" showInputMessage="1" sqref="P81:P240" xr:uid="{00000000-0002-0000-1B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H1"/>
  <sheetViews>
    <sheetView workbookViewId="0"/>
  </sheetViews>
  <sheetFormatPr baseColWidth="10" defaultColWidth="8.83203125" defaultRowHeight="15" x14ac:dyDescent="0.2"/>
  <cols>
    <col min="1" max="1" width="16.6640625" bestFit="1" customWidth="1"/>
    <col min="2" max="2" width="12" bestFit="1" customWidth="1"/>
    <col min="3" max="3" width="11.5" bestFit="1" customWidth="1"/>
    <col min="4" max="4" width="6.1640625" bestFit="1" customWidth="1"/>
    <col min="5" max="5" width="9.6640625" bestFit="1" customWidth="1"/>
    <col min="6" max="6" width="8.83203125" bestFit="1" customWidth="1"/>
    <col min="7" max="7" width="16.6640625" bestFit="1" customWidth="1"/>
    <col min="8" max="8" width="12.5" bestFit="1" customWidth="1"/>
  </cols>
  <sheetData>
    <row r="1" spans="1:8" x14ac:dyDescent="0.2">
      <c r="A1" t="s">
        <v>22</v>
      </c>
      <c r="B1" t="s">
        <v>23</v>
      </c>
      <c r="C1" t="s">
        <v>24</v>
      </c>
      <c r="D1" t="s">
        <v>25</v>
      </c>
      <c r="E1" t="s">
        <v>26</v>
      </c>
      <c r="F1" t="s">
        <v>27</v>
      </c>
      <c r="G1" t="s">
        <v>28</v>
      </c>
      <c r="H1" t="s">
        <v>29</v>
      </c>
    </row>
  </sheetData>
  <pageMargins left="0.7" right="0.7" top="0.75" bottom="0.75" header="0.3" footer="0.3"/>
</worksheet>
</file>

<file path=xl/worksheets/sheet30.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27</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26'!F36+F241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26'!F51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26'!F55+'Pay App 26'!F57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26'!B62+N241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27.1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27</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26'!E81</f>
        <v>0</v>
      </c>
      <c r="F81" s="44"/>
      <c r="G81" s="64">
        <f>'Pay App 26'!G81+F81</f>
        <v>0</v>
      </c>
      <c r="H81" s="190">
        <f>'Pay App 26'!K81</f>
        <v>0</v>
      </c>
      <c r="I81" s="191"/>
      <c r="J81" s="54"/>
      <c r="K81" s="31">
        <f>H81+J81</f>
        <v>0</v>
      </c>
      <c r="L81" s="67">
        <f>IF(ISERROR(K81/G81),0,K81/G81)</f>
        <v>0</v>
      </c>
      <c r="M81" s="64">
        <f>G81-K81</f>
        <v>0</v>
      </c>
      <c r="N81" s="30">
        <f>IF(MOD(ROUND(ABS(J81*0.05)*10000,0),10)=5,ROUNDDOWN((J81*0.05),2),ROUND((J81*0.05),2))</f>
        <v>0</v>
      </c>
      <c r="O81" s="51">
        <f>'Pay App 26'!O81+'Pay App 26'!P81</f>
        <v>0</v>
      </c>
      <c r="P81" s="44"/>
      <c r="Q81" s="64">
        <f>'Pay App 26'!Q81+N81+P81</f>
        <v>0</v>
      </c>
    </row>
    <row r="82" spans="1:17" ht="21" customHeight="1" x14ac:dyDescent="0.2">
      <c r="A82" s="151" t="s">
        <v>118</v>
      </c>
      <c r="B82" s="151"/>
      <c r="C82" s="151" t="s">
        <v>119</v>
      </c>
      <c r="D82" s="152"/>
      <c r="E82" s="52">
        <f>'Pay App 26'!E82</f>
        <v>0</v>
      </c>
      <c r="F82" s="45"/>
      <c r="G82" s="65">
        <f>'Pay App 26'!G82+F82</f>
        <v>0</v>
      </c>
      <c r="H82" s="188">
        <f>'Pay App 26'!K82</f>
        <v>0</v>
      </c>
      <c r="I82" s="189"/>
      <c r="J82" s="55"/>
      <c r="K82" s="33">
        <f>H82+J82</f>
        <v>0</v>
      </c>
      <c r="L82" s="68">
        <f t="shared" ref="L82:L147" si="0">IF(ISERROR(K82/G82),0,K82/G82)</f>
        <v>0</v>
      </c>
      <c r="M82" s="66">
        <f>G82-K82</f>
        <v>0</v>
      </c>
      <c r="N82" s="32">
        <f>IF(MOD(ROUND(ABS(J82*0.05)*10000,0),10)=5,ROUNDDOWN((J82*0.05),2),ROUND((J82*0.05),2))</f>
        <v>0</v>
      </c>
      <c r="O82" s="52">
        <f>'Pay App 26'!O82+'Pay App 26'!P82</f>
        <v>0</v>
      </c>
      <c r="P82" s="45"/>
      <c r="Q82" s="66">
        <f>'Pay App 26'!Q82+N82+P82</f>
        <v>0</v>
      </c>
    </row>
    <row r="83" spans="1:17" ht="21" customHeight="1" x14ac:dyDescent="0.2">
      <c r="A83" s="151" t="s">
        <v>120</v>
      </c>
      <c r="B83" s="151"/>
      <c r="C83" s="83" t="s">
        <v>121</v>
      </c>
      <c r="D83" s="35"/>
      <c r="E83" s="52">
        <f>'Pay App 26'!E83</f>
        <v>0</v>
      </c>
      <c r="F83" s="45"/>
      <c r="G83" s="65">
        <f>'Pay App 26'!G83+F83</f>
        <v>0</v>
      </c>
      <c r="H83" s="188">
        <f>'Pay App 26'!K83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26'!O83+'Pay App 26'!P83</f>
        <v>0</v>
      </c>
      <c r="P83" s="45"/>
      <c r="Q83" s="66">
        <f>'Pay App 26'!Q83+N83+P83</f>
        <v>0</v>
      </c>
    </row>
    <row r="84" spans="1:17" ht="21" customHeight="1" x14ac:dyDescent="0.2">
      <c r="A84" s="151" t="s">
        <v>122</v>
      </c>
      <c r="B84" s="151"/>
      <c r="C84" s="151" t="s">
        <v>123</v>
      </c>
      <c r="D84" s="152"/>
      <c r="E84" s="52">
        <f>'Pay App 26'!E84</f>
        <v>0</v>
      </c>
      <c r="F84" s="45"/>
      <c r="G84" s="65">
        <f>'Pay App 26'!G84+F84</f>
        <v>0</v>
      </c>
      <c r="H84" s="188">
        <f>'Pay App 26'!K84</f>
        <v>0</v>
      </c>
      <c r="I84" s="189"/>
      <c r="J84" s="55"/>
      <c r="K84" s="33">
        <f t="shared" si="1"/>
        <v>0</v>
      </c>
      <c r="L84" s="68">
        <f t="shared" si="0"/>
        <v>0</v>
      </c>
      <c r="M84" s="66">
        <f t="shared" si="2"/>
        <v>0</v>
      </c>
      <c r="N84" s="32">
        <f t="shared" si="3"/>
        <v>0</v>
      </c>
      <c r="O84" s="52">
        <f>'Pay App 26'!O84+'Pay App 26'!P84</f>
        <v>0</v>
      </c>
      <c r="P84" s="45"/>
      <c r="Q84" s="66">
        <f>'Pay App 26'!Q84+N84+P84</f>
        <v>0</v>
      </c>
    </row>
    <row r="85" spans="1:17" ht="21" customHeight="1" x14ac:dyDescent="0.2">
      <c r="A85" s="151" t="s">
        <v>124</v>
      </c>
      <c r="B85" s="151"/>
      <c r="C85" s="151" t="s">
        <v>125</v>
      </c>
      <c r="D85" s="152"/>
      <c r="E85" s="52">
        <f>'Pay App 26'!E85</f>
        <v>0</v>
      </c>
      <c r="F85" s="45"/>
      <c r="G85" s="65">
        <f>'Pay App 26'!G85+F85</f>
        <v>0</v>
      </c>
      <c r="H85" s="188">
        <f>'Pay App 26'!K85</f>
        <v>0</v>
      </c>
      <c r="I85" s="189"/>
      <c r="J85" s="55"/>
      <c r="K85" s="33">
        <f t="shared" si="1"/>
        <v>0</v>
      </c>
      <c r="L85" s="68">
        <f t="shared" si="0"/>
        <v>0</v>
      </c>
      <c r="M85" s="66">
        <f t="shared" si="2"/>
        <v>0</v>
      </c>
      <c r="N85" s="32">
        <f t="shared" si="3"/>
        <v>0</v>
      </c>
      <c r="O85" s="52">
        <f>'Pay App 26'!O85+'Pay App 26'!P85</f>
        <v>0</v>
      </c>
      <c r="P85" s="45"/>
      <c r="Q85" s="66">
        <f>'Pay App 26'!Q85+N85+P85</f>
        <v>0</v>
      </c>
    </row>
    <row r="86" spans="1:17" ht="21" customHeight="1" x14ac:dyDescent="0.2">
      <c r="A86" s="151" t="s">
        <v>126</v>
      </c>
      <c r="B86" s="151"/>
      <c r="C86" s="151" t="s">
        <v>127</v>
      </c>
      <c r="D86" s="152"/>
      <c r="E86" s="52">
        <f>'Pay App 26'!E86</f>
        <v>0</v>
      </c>
      <c r="F86" s="45"/>
      <c r="G86" s="65">
        <f>'Pay App 26'!G86+F86</f>
        <v>0</v>
      </c>
      <c r="H86" s="188">
        <f>'Pay App 26'!K86</f>
        <v>0</v>
      </c>
      <c r="I86" s="189"/>
      <c r="J86" s="55"/>
      <c r="K86" s="33">
        <f t="shared" si="1"/>
        <v>0</v>
      </c>
      <c r="L86" s="68">
        <f t="shared" si="0"/>
        <v>0</v>
      </c>
      <c r="M86" s="66">
        <f t="shared" si="2"/>
        <v>0</v>
      </c>
      <c r="N86" s="32">
        <f t="shared" si="3"/>
        <v>0</v>
      </c>
      <c r="O86" s="52">
        <f>'Pay App 26'!O86+'Pay App 26'!P86</f>
        <v>0</v>
      </c>
      <c r="P86" s="45"/>
      <c r="Q86" s="66">
        <f>'Pay App 26'!Q86+N86+P86</f>
        <v>0</v>
      </c>
    </row>
    <row r="87" spans="1:17" ht="21" customHeight="1" x14ac:dyDescent="0.2">
      <c r="A87" s="151" t="s">
        <v>128</v>
      </c>
      <c r="B87" s="151"/>
      <c r="C87" s="151" t="s">
        <v>129</v>
      </c>
      <c r="D87" s="152"/>
      <c r="E87" s="52">
        <f>'Pay App 26'!E87</f>
        <v>0</v>
      </c>
      <c r="F87" s="45"/>
      <c r="G87" s="65">
        <f>'Pay App 26'!G87+F87</f>
        <v>0</v>
      </c>
      <c r="H87" s="188">
        <f>'Pay App 26'!K87</f>
        <v>0</v>
      </c>
      <c r="I87" s="189"/>
      <c r="J87" s="55"/>
      <c r="K87" s="33">
        <f t="shared" si="1"/>
        <v>0</v>
      </c>
      <c r="L87" s="68">
        <f>IF(ISERROR(K87/G87),0,K87/G87)</f>
        <v>0</v>
      </c>
      <c r="M87" s="66">
        <f t="shared" si="2"/>
        <v>0</v>
      </c>
      <c r="N87" s="32">
        <f t="shared" si="3"/>
        <v>0</v>
      </c>
      <c r="O87" s="52">
        <f>'Pay App 26'!O87+'Pay App 26'!P87</f>
        <v>0</v>
      </c>
      <c r="P87" s="45"/>
      <c r="Q87" s="66">
        <f>'Pay App 26'!Q87+N87+P87</f>
        <v>0</v>
      </c>
    </row>
    <row r="88" spans="1:17" ht="21" customHeight="1" x14ac:dyDescent="0.2">
      <c r="A88" s="151" t="s">
        <v>130</v>
      </c>
      <c r="B88" s="151"/>
      <c r="C88" s="151" t="s">
        <v>131</v>
      </c>
      <c r="D88" s="152"/>
      <c r="E88" s="52">
        <f>'Pay App 26'!E88</f>
        <v>0</v>
      </c>
      <c r="F88" s="45"/>
      <c r="G88" s="65">
        <f>'Pay App 26'!G88+F88</f>
        <v>0</v>
      </c>
      <c r="H88" s="188">
        <f>'Pay App 26'!K88</f>
        <v>0</v>
      </c>
      <c r="I88" s="189"/>
      <c r="J88" s="55"/>
      <c r="K88" s="33">
        <f t="shared" si="1"/>
        <v>0</v>
      </c>
      <c r="L88" s="68">
        <f t="shared" si="0"/>
        <v>0</v>
      </c>
      <c r="M88" s="66">
        <f t="shared" si="2"/>
        <v>0</v>
      </c>
      <c r="N88" s="32">
        <f t="shared" si="3"/>
        <v>0</v>
      </c>
      <c r="O88" s="52">
        <f>'Pay App 26'!O88+'Pay App 26'!P88</f>
        <v>0</v>
      </c>
      <c r="P88" s="45"/>
      <c r="Q88" s="66">
        <f>'Pay App 26'!Q88+N88+P88</f>
        <v>0</v>
      </c>
    </row>
    <row r="89" spans="1:17" ht="21" customHeight="1" x14ac:dyDescent="0.2">
      <c r="A89" s="151" t="s">
        <v>132</v>
      </c>
      <c r="B89" s="151"/>
      <c r="C89" s="151" t="s">
        <v>133</v>
      </c>
      <c r="D89" s="152"/>
      <c r="E89" s="52">
        <f>'Pay App 26'!E89</f>
        <v>0</v>
      </c>
      <c r="F89" s="45"/>
      <c r="G89" s="65">
        <f>'Pay App 26'!G89+F89</f>
        <v>0</v>
      </c>
      <c r="H89" s="188">
        <f>'Pay App 26'!K89</f>
        <v>0</v>
      </c>
      <c r="I89" s="189"/>
      <c r="J89" s="55"/>
      <c r="K89" s="33">
        <f t="shared" si="1"/>
        <v>0</v>
      </c>
      <c r="L89" s="68">
        <f>IF(ISERROR(K89/G89),0,K89/G89)</f>
        <v>0</v>
      </c>
      <c r="M89" s="66">
        <f t="shared" si="2"/>
        <v>0</v>
      </c>
      <c r="N89" s="32">
        <f t="shared" si="3"/>
        <v>0</v>
      </c>
      <c r="O89" s="52">
        <f>'Pay App 26'!O89+'Pay App 26'!P89</f>
        <v>0</v>
      </c>
      <c r="P89" s="45"/>
      <c r="Q89" s="66">
        <f>'Pay App 26'!Q89+N89+P89</f>
        <v>0</v>
      </c>
    </row>
    <row r="90" spans="1:17" ht="21" customHeight="1" x14ac:dyDescent="0.2">
      <c r="A90" s="153" t="s">
        <v>134</v>
      </c>
      <c r="B90" s="153"/>
      <c r="C90" s="158" t="s">
        <v>135</v>
      </c>
      <c r="D90" s="159"/>
      <c r="E90" s="52">
        <f>'Pay App 26'!E90</f>
        <v>0</v>
      </c>
      <c r="F90" s="45"/>
      <c r="G90" s="65">
        <f>'Pay App 26'!G90+F90</f>
        <v>0</v>
      </c>
      <c r="H90" s="188">
        <f>'Pay App 26'!K90</f>
        <v>0</v>
      </c>
      <c r="I90" s="189"/>
      <c r="J90" s="55"/>
      <c r="K90" s="33">
        <f t="shared" si="1"/>
        <v>0</v>
      </c>
      <c r="L90" s="68">
        <f t="shared" si="0"/>
        <v>0</v>
      </c>
      <c r="M90" s="66">
        <f t="shared" si="2"/>
        <v>0</v>
      </c>
      <c r="N90" s="32">
        <f t="shared" si="3"/>
        <v>0</v>
      </c>
      <c r="O90" s="52">
        <f>'Pay App 26'!O90+'Pay App 26'!P90</f>
        <v>0</v>
      </c>
      <c r="P90" s="45"/>
      <c r="Q90" s="66">
        <f>'Pay App 26'!Q90+N90+P90</f>
        <v>0</v>
      </c>
    </row>
    <row r="91" spans="1:17" ht="21" customHeight="1" x14ac:dyDescent="0.2">
      <c r="A91" s="151" t="s">
        <v>136</v>
      </c>
      <c r="B91" s="151"/>
      <c r="C91" s="151" t="s">
        <v>137</v>
      </c>
      <c r="D91" s="152"/>
      <c r="E91" s="52">
        <f>'Pay App 26'!E91</f>
        <v>0</v>
      </c>
      <c r="F91" s="45"/>
      <c r="G91" s="65">
        <f>'Pay App 26'!G91+F91</f>
        <v>0</v>
      </c>
      <c r="H91" s="188">
        <f>'Pay App 26'!K91</f>
        <v>0</v>
      </c>
      <c r="I91" s="189"/>
      <c r="J91" s="55"/>
      <c r="K91" s="33">
        <f t="shared" si="1"/>
        <v>0</v>
      </c>
      <c r="L91" s="68">
        <f t="shared" si="0"/>
        <v>0</v>
      </c>
      <c r="M91" s="66">
        <f t="shared" si="2"/>
        <v>0</v>
      </c>
      <c r="N91" s="32">
        <f t="shared" si="3"/>
        <v>0</v>
      </c>
      <c r="O91" s="52">
        <f>'Pay App 26'!O91+'Pay App 26'!P91</f>
        <v>0</v>
      </c>
      <c r="P91" s="45"/>
      <c r="Q91" s="66">
        <f>'Pay App 26'!Q91+N91+P91</f>
        <v>0</v>
      </c>
    </row>
    <row r="92" spans="1:17" ht="21" customHeight="1" x14ac:dyDescent="0.2">
      <c r="A92" s="151" t="s">
        <v>138</v>
      </c>
      <c r="B92" s="151"/>
      <c r="C92" s="151" t="s">
        <v>139</v>
      </c>
      <c r="D92" s="152"/>
      <c r="E92" s="52">
        <f>'Pay App 26'!E92</f>
        <v>0</v>
      </c>
      <c r="F92" s="45"/>
      <c r="G92" s="65">
        <f>'Pay App 26'!G92+F92</f>
        <v>0</v>
      </c>
      <c r="H92" s="188">
        <f>'Pay App 26'!K92</f>
        <v>0</v>
      </c>
      <c r="I92" s="189"/>
      <c r="J92" s="55"/>
      <c r="K92" s="33">
        <f t="shared" si="1"/>
        <v>0</v>
      </c>
      <c r="L92" s="68">
        <f t="shared" si="0"/>
        <v>0</v>
      </c>
      <c r="M92" s="66">
        <f t="shared" si="2"/>
        <v>0</v>
      </c>
      <c r="N92" s="32">
        <f t="shared" si="3"/>
        <v>0</v>
      </c>
      <c r="O92" s="52">
        <f>'Pay App 26'!O92+'Pay App 26'!P92</f>
        <v>0</v>
      </c>
      <c r="P92" s="45"/>
      <c r="Q92" s="66">
        <f>'Pay App 26'!Q92+N92+P92</f>
        <v>0</v>
      </c>
    </row>
    <row r="93" spans="1:17" ht="21" customHeight="1" x14ac:dyDescent="0.2">
      <c r="A93" s="151" t="s">
        <v>140</v>
      </c>
      <c r="B93" s="151"/>
      <c r="C93" s="151" t="s">
        <v>141</v>
      </c>
      <c r="D93" s="152"/>
      <c r="E93" s="52">
        <f>'Pay App 26'!E93</f>
        <v>0</v>
      </c>
      <c r="F93" s="45"/>
      <c r="G93" s="65">
        <f>'Pay App 26'!G93+F93</f>
        <v>0</v>
      </c>
      <c r="H93" s="188">
        <f>'Pay App 26'!K93</f>
        <v>0</v>
      </c>
      <c r="I93" s="189"/>
      <c r="J93" s="55"/>
      <c r="K93" s="33">
        <f t="shared" si="1"/>
        <v>0</v>
      </c>
      <c r="L93" s="68">
        <f t="shared" si="0"/>
        <v>0</v>
      </c>
      <c r="M93" s="66">
        <f t="shared" si="2"/>
        <v>0</v>
      </c>
      <c r="N93" s="32">
        <f t="shared" si="3"/>
        <v>0</v>
      </c>
      <c r="O93" s="52">
        <f>'Pay App 26'!O93+'Pay App 26'!P93</f>
        <v>0</v>
      </c>
      <c r="P93" s="45"/>
      <c r="Q93" s="66">
        <f>'Pay App 26'!Q93+N93+P93</f>
        <v>0</v>
      </c>
    </row>
    <row r="94" spans="1:17" ht="21" customHeight="1" x14ac:dyDescent="0.2">
      <c r="A94" s="151" t="s">
        <v>142</v>
      </c>
      <c r="B94" s="151"/>
      <c r="C94" s="151" t="s">
        <v>143</v>
      </c>
      <c r="D94" s="152"/>
      <c r="E94" s="52">
        <f>'Pay App 26'!E94</f>
        <v>0</v>
      </c>
      <c r="F94" s="45"/>
      <c r="G94" s="65">
        <f>'Pay App 26'!G94+F94</f>
        <v>0</v>
      </c>
      <c r="H94" s="188">
        <f>'Pay App 26'!K94</f>
        <v>0</v>
      </c>
      <c r="I94" s="189"/>
      <c r="J94" s="55"/>
      <c r="K94" s="33">
        <f t="shared" si="1"/>
        <v>0</v>
      </c>
      <c r="L94" s="68">
        <f t="shared" si="0"/>
        <v>0</v>
      </c>
      <c r="M94" s="66">
        <f t="shared" si="2"/>
        <v>0</v>
      </c>
      <c r="N94" s="32">
        <f t="shared" si="3"/>
        <v>0</v>
      </c>
      <c r="O94" s="52">
        <f>'Pay App 26'!O94+'Pay App 26'!P94</f>
        <v>0</v>
      </c>
      <c r="P94" s="45"/>
      <c r="Q94" s="66">
        <f>'Pay App 26'!Q94+N94+P94</f>
        <v>0</v>
      </c>
    </row>
    <row r="95" spans="1:17" ht="21" customHeight="1" x14ac:dyDescent="0.2">
      <c r="A95" s="151" t="s">
        <v>144</v>
      </c>
      <c r="B95" s="151"/>
      <c r="C95" s="151" t="s">
        <v>145</v>
      </c>
      <c r="D95" s="152"/>
      <c r="E95" s="52">
        <f>'Pay App 26'!E95</f>
        <v>0</v>
      </c>
      <c r="F95" s="45"/>
      <c r="G95" s="65">
        <f>'Pay App 26'!G95+F95</f>
        <v>0</v>
      </c>
      <c r="H95" s="188">
        <f>'Pay App 26'!K95</f>
        <v>0</v>
      </c>
      <c r="I95" s="189"/>
      <c r="J95" s="55"/>
      <c r="K95" s="33">
        <f t="shared" si="1"/>
        <v>0</v>
      </c>
      <c r="L95" s="68">
        <f t="shared" si="0"/>
        <v>0</v>
      </c>
      <c r="M95" s="66">
        <f t="shared" si="2"/>
        <v>0</v>
      </c>
      <c r="N95" s="32">
        <f t="shared" si="3"/>
        <v>0</v>
      </c>
      <c r="O95" s="52">
        <f>'Pay App 26'!O95+'Pay App 26'!P95</f>
        <v>0</v>
      </c>
      <c r="P95" s="45"/>
      <c r="Q95" s="66">
        <f>'Pay App 26'!Q95+N95+P95</f>
        <v>0</v>
      </c>
    </row>
    <row r="96" spans="1:17" ht="21" customHeight="1" x14ac:dyDescent="0.2">
      <c r="A96" s="151" t="s">
        <v>146</v>
      </c>
      <c r="B96" s="151"/>
      <c r="C96" s="151" t="s">
        <v>147</v>
      </c>
      <c r="D96" s="152"/>
      <c r="E96" s="52">
        <f>'Pay App 26'!E96</f>
        <v>0</v>
      </c>
      <c r="F96" s="45"/>
      <c r="G96" s="65">
        <f>'Pay App 26'!G96+F96</f>
        <v>0</v>
      </c>
      <c r="H96" s="188">
        <f>'Pay App 26'!K96</f>
        <v>0</v>
      </c>
      <c r="I96" s="189"/>
      <c r="J96" s="55"/>
      <c r="K96" s="33">
        <f t="shared" si="1"/>
        <v>0</v>
      </c>
      <c r="L96" s="68">
        <f t="shared" si="0"/>
        <v>0</v>
      </c>
      <c r="M96" s="66">
        <f t="shared" si="2"/>
        <v>0</v>
      </c>
      <c r="N96" s="32">
        <f t="shared" si="3"/>
        <v>0</v>
      </c>
      <c r="O96" s="52">
        <f>'Pay App 26'!O96+'Pay App 26'!P96</f>
        <v>0</v>
      </c>
      <c r="P96" s="45"/>
      <c r="Q96" s="66">
        <f>'Pay App 26'!Q96+N96+P96</f>
        <v>0</v>
      </c>
    </row>
    <row r="97" spans="1:17" ht="21" customHeight="1" x14ac:dyDescent="0.2">
      <c r="A97" s="151" t="s">
        <v>148</v>
      </c>
      <c r="B97" s="151"/>
      <c r="C97" s="151" t="s">
        <v>149</v>
      </c>
      <c r="D97" s="152"/>
      <c r="E97" s="52">
        <f>'Pay App 26'!E97</f>
        <v>0</v>
      </c>
      <c r="F97" s="45"/>
      <c r="G97" s="65">
        <f>'Pay App 26'!G97+F97</f>
        <v>0</v>
      </c>
      <c r="H97" s="188">
        <f>'Pay App 26'!K97</f>
        <v>0</v>
      </c>
      <c r="I97" s="189"/>
      <c r="J97" s="55"/>
      <c r="K97" s="33">
        <f t="shared" si="1"/>
        <v>0</v>
      </c>
      <c r="L97" s="68">
        <f t="shared" si="0"/>
        <v>0</v>
      </c>
      <c r="M97" s="66">
        <f t="shared" si="2"/>
        <v>0</v>
      </c>
      <c r="N97" s="32">
        <f t="shared" si="3"/>
        <v>0</v>
      </c>
      <c r="O97" s="52">
        <f>'Pay App 26'!O97+'Pay App 26'!P97</f>
        <v>0</v>
      </c>
      <c r="P97" s="45"/>
      <c r="Q97" s="66">
        <f>'Pay App 26'!Q97+N97+P97</f>
        <v>0</v>
      </c>
    </row>
    <row r="98" spans="1:17" ht="21" customHeight="1" x14ac:dyDescent="0.2">
      <c r="A98" s="151" t="s">
        <v>150</v>
      </c>
      <c r="B98" s="151"/>
      <c r="C98" s="151" t="s">
        <v>151</v>
      </c>
      <c r="D98" s="152"/>
      <c r="E98" s="52">
        <f>'Pay App 26'!E98</f>
        <v>0</v>
      </c>
      <c r="F98" s="45"/>
      <c r="G98" s="65">
        <f>'Pay App 26'!G98+F98</f>
        <v>0</v>
      </c>
      <c r="H98" s="188">
        <f>'Pay App 26'!K98</f>
        <v>0</v>
      </c>
      <c r="I98" s="189"/>
      <c r="J98" s="55"/>
      <c r="K98" s="33">
        <f t="shared" si="1"/>
        <v>0</v>
      </c>
      <c r="L98" s="68">
        <f t="shared" si="0"/>
        <v>0</v>
      </c>
      <c r="M98" s="66">
        <f t="shared" si="2"/>
        <v>0</v>
      </c>
      <c r="N98" s="32">
        <f t="shared" si="3"/>
        <v>0</v>
      </c>
      <c r="O98" s="52">
        <f>'Pay App 26'!O98+'Pay App 26'!P98</f>
        <v>0</v>
      </c>
      <c r="P98" s="45"/>
      <c r="Q98" s="66">
        <f>'Pay App 26'!Q98+N98+P98</f>
        <v>0</v>
      </c>
    </row>
    <row r="99" spans="1:17" ht="21" customHeight="1" x14ac:dyDescent="0.2">
      <c r="A99" s="151" t="s">
        <v>152</v>
      </c>
      <c r="B99" s="151"/>
      <c r="C99" s="151" t="s">
        <v>153</v>
      </c>
      <c r="D99" s="152"/>
      <c r="E99" s="52">
        <f>'Pay App 26'!E99</f>
        <v>0</v>
      </c>
      <c r="F99" s="45"/>
      <c r="G99" s="65">
        <f>'Pay App 26'!G99+F99</f>
        <v>0</v>
      </c>
      <c r="H99" s="188">
        <f>'Pay App 26'!K99</f>
        <v>0</v>
      </c>
      <c r="I99" s="189"/>
      <c r="J99" s="55"/>
      <c r="K99" s="33">
        <f t="shared" si="1"/>
        <v>0</v>
      </c>
      <c r="L99" s="68">
        <f t="shared" si="0"/>
        <v>0</v>
      </c>
      <c r="M99" s="66">
        <f t="shared" si="2"/>
        <v>0</v>
      </c>
      <c r="N99" s="32">
        <f t="shared" si="3"/>
        <v>0</v>
      </c>
      <c r="O99" s="52">
        <f>'Pay App 26'!O99+'Pay App 26'!P99</f>
        <v>0</v>
      </c>
      <c r="P99" s="45"/>
      <c r="Q99" s="66">
        <f>'Pay App 26'!Q99+N99+P99</f>
        <v>0</v>
      </c>
    </row>
    <row r="100" spans="1:17" ht="21" customHeight="1" x14ac:dyDescent="0.2">
      <c r="A100" s="151" t="s">
        <v>154</v>
      </c>
      <c r="B100" s="151"/>
      <c r="C100" s="151" t="s">
        <v>155</v>
      </c>
      <c r="D100" s="152"/>
      <c r="E100" s="52">
        <f>'Pay App 26'!E100</f>
        <v>0</v>
      </c>
      <c r="F100" s="45"/>
      <c r="G100" s="65">
        <f>'Pay App 26'!G100+F100</f>
        <v>0</v>
      </c>
      <c r="H100" s="188">
        <f>'Pay App 26'!K100</f>
        <v>0</v>
      </c>
      <c r="I100" s="189"/>
      <c r="J100" s="55"/>
      <c r="K100" s="33">
        <f t="shared" si="1"/>
        <v>0</v>
      </c>
      <c r="L100" s="68">
        <f t="shared" si="0"/>
        <v>0</v>
      </c>
      <c r="M100" s="66">
        <f t="shared" si="2"/>
        <v>0</v>
      </c>
      <c r="N100" s="32">
        <f t="shared" si="3"/>
        <v>0</v>
      </c>
      <c r="O100" s="52">
        <f>'Pay App 26'!O100+'Pay App 26'!P100</f>
        <v>0</v>
      </c>
      <c r="P100" s="45"/>
      <c r="Q100" s="66">
        <f>'Pay App 26'!Q100+N100+P100</f>
        <v>0</v>
      </c>
    </row>
    <row r="101" spans="1:17" ht="21" customHeight="1" x14ac:dyDescent="0.2">
      <c r="A101" s="151" t="s">
        <v>156</v>
      </c>
      <c r="B101" s="151"/>
      <c r="C101" s="151" t="s">
        <v>157</v>
      </c>
      <c r="D101" s="152"/>
      <c r="E101" s="52">
        <f>'Pay App 26'!E101</f>
        <v>0</v>
      </c>
      <c r="F101" s="45"/>
      <c r="G101" s="65">
        <f>'Pay App 26'!G101+F101</f>
        <v>0</v>
      </c>
      <c r="H101" s="188">
        <f>'Pay App 26'!K101</f>
        <v>0</v>
      </c>
      <c r="I101" s="189"/>
      <c r="J101" s="55"/>
      <c r="K101" s="33">
        <f t="shared" si="1"/>
        <v>0</v>
      </c>
      <c r="L101" s="68">
        <f t="shared" si="0"/>
        <v>0</v>
      </c>
      <c r="M101" s="66">
        <f t="shared" si="2"/>
        <v>0</v>
      </c>
      <c r="N101" s="32">
        <f t="shared" si="3"/>
        <v>0</v>
      </c>
      <c r="O101" s="52">
        <f>'Pay App 26'!O101+'Pay App 26'!P101</f>
        <v>0</v>
      </c>
      <c r="P101" s="45"/>
      <c r="Q101" s="66">
        <f>'Pay App 26'!Q101+N101+P101</f>
        <v>0</v>
      </c>
    </row>
    <row r="102" spans="1:17" ht="21" customHeight="1" x14ac:dyDescent="0.2">
      <c r="A102" s="151" t="s">
        <v>158</v>
      </c>
      <c r="B102" s="151"/>
      <c r="C102" s="151" t="s">
        <v>159</v>
      </c>
      <c r="D102" s="152"/>
      <c r="E102" s="52">
        <f>'Pay App 26'!E102</f>
        <v>0</v>
      </c>
      <c r="F102" s="45"/>
      <c r="G102" s="65">
        <f>'Pay App 26'!G102+F102</f>
        <v>0</v>
      </c>
      <c r="H102" s="188">
        <f>'Pay App 26'!K102</f>
        <v>0</v>
      </c>
      <c r="I102" s="189"/>
      <c r="J102" s="55"/>
      <c r="K102" s="33">
        <f t="shared" si="1"/>
        <v>0</v>
      </c>
      <c r="L102" s="68">
        <f t="shared" si="0"/>
        <v>0</v>
      </c>
      <c r="M102" s="66">
        <f t="shared" si="2"/>
        <v>0</v>
      </c>
      <c r="N102" s="32">
        <f t="shared" si="3"/>
        <v>0</v>
      </c>
      <c r="O102" s="52">
        <f>'Pay App 26'!O102+'Pay App 26'!P102</f>
        <v>0</v>
      </c>
      <c r="P102" s="45"/>
      <c r="Q102" s="66">
        <f>'Pay App 26'!Q102+N102+P102</f>
        <v>0</v>
      </c>
    </row>
    <row r="103" spans="1:17" ht="21" customHeight="1" x14ac:dyDescent="0.2">
      <c r="A103" s="151" t="s">
        <v>160</v>
      </c>
      <c r="B103" s="151"/>
      <c r="C103" s="151" t="s">
        <v>161</v>
      </c>
      <c r="D103" s="152"/>
      <c r="E103" s="52">
        <f>'Pay App 26'!E103</f>
        <v>0</v>
      </c>
      <c r="F103" s="45"/>
      <c r="G103" s="65">
        <f>'Pay App 26'!G103+F103</f>
        <v>0</v>
      </c>
      <c r="H103" s="188">
        <f>'Pay App 26'!K103</f>
        <v>0</v>
      </c>
      <c r="I103" s="189"/>
      <c r="J103" s="55"/>
      <c r="K103" s="33">
        <f t="shared" si="1"/>
        <v>0</v>
      </c>
      <c r="L103" s="68">
        <f t="shared" si="0"/>
        <v>0</v>
      </c>
      <c r="M103" s="66">
        <f t="shared" si="2"/>
        <v>0</v>
      </c>
      <c r="N103" s="32">
        <f t="shared" si="3"/>
        <v>0</v>
      </c>
      <c r="O103" s="52">
        <f>'Pay App 26'!O103+'Pay App 26'!P103</f>
        <v>0</v>
      </c>
      <c r="P103" s="45"/>
      <c r="Q103" s="66">
        <f>'Pay App 26'!Q103+N103+P103</f>
        <v>0</v>
      </c>
    </row>
    <row r="104" spans="1:17" ht="21" customHeight="1" x14ac:dyDescent="0.2">
      <c r="A104" s="151" t="s">
        <v>162</v>
      </c>
      <c r="B104" s="151"/>
      <c r="C104" s="151" t="s">
        <v>163</v>
      </c>
      <c r="D104" s="152"/>
      <c r="E104" s="52">
        <f>'Pay App 26'!E104</f>
        <v>0</v>
      </c>
      <c r="F104" s="45"/>
      <c r="G104" s="65">
        <f>'Pay App 26'!G104+F104</f>
        <v>0</v>
      </c>
      <c r="H104" s="188">
        <f>'Pay App 26'!K104</f>
        <v>0</v>
      </c>
      <c r="I104" s="189"/>
      <c r="J104" s="55"/>
      <c r="K104" s="33">
        <f t="shared" si="1"/>
        <v>0</v>
      </c>
      <c r="L104" s="68">
        <f t="shared" si="0"/>
        <v>0</v>
      </c>
      <c r="M104" s="66">
        <f t="shared" si="2"/>
        <v>0</v>
      </c>
      <c r="N104" s="32">
        <f t="shared" si="3"/>
        <v>0</v>
      </c>
      <c r="O104" s="52">
        <f>'Pay App 26'!O104+'Pay App 26'!P104</f>
        <v>0</v>
      </c>
      <c r="P104" s="45"/>
      <c r="Q104" s="66">
        <f>'Pay App 26'!Q104+N104+P104</f>
        <v>0</v>
      </c>
    </row>
    <row r="105" spans="1:17" ht="21" customHeight="1" x14ac:dyDescent="0.2">
      <c r="A105" s="151" t="s">
        <v>164</v>
      </c>
      <c r="B105" s="151"/>
      <c r="C105" s="151" t="s">
        <v>165</v>
      </c>
      <c r="D105" s="152"/>
      <c r="E105" s="52">
        <f>'Pay App 26'!E105</f>
        <v>0</v>
      </c>
      <c r="F105" s="45"/>
      <c r="G105" s="65">
        <f>'Pay App 26'!G105+F105</f>
        <v>0</v>
      </c>
      <c r="H105" s="188">
        <f>'Pay App 26'!K105</f>
        <v>0</v>
      </c>
      <c r="I105" s="189"/>
      <c r="J105" s="55"/>
      <c r="K105" s="33">
        <f t="shared" si="1"/>
        <v>0</v>
      </c>
      <c r="L105" s="68">
        <f t="shared" si="0"/>
        <v>0</v>
      </c>
      <c r="M105" s="66">
        <f t="shared" si="2"/>
        <v>0</v>
      </c>
      <c r="N105" s="32">
        <f t="shared" si="3"/>
        <v>0</v>
      </c>
      <c r="O105" s="52">
        <f>'Pay App 26'!O105+'Pay App 26'!P105</f>
        <v>0</v>
      </c>
      <c r="P105" s="45"/>
      <c r="Q105" s="66">
        <f>'Pay App 26'!Q105+N105+P105</f>
        <v>0</v>
      </c>
    </row>
    <row r="106" spans="1:17" ht="21" customHeight="1" x14ac:dyDescent="0.2">
      <c r="A106" s="151" t="s">
        <v>166</v>
      </c>
      <c r="B106" s="151"/>
      <c r="C106" s="151" t="s">
        <v>167</v>
      </c>
      <c r="D106" s="152"/>
      <c r="E106" s="52">
        <f>'Pay App 26'!E106</f>
        <v>0</v>
      </c>
      <c r="F106" s="45"/>
      <c r="G106" s="65">
        <f>'Pay App 26'!G106+F106</f>
        <v>0</v>
      </c>
      <c r="H106" s="188">
        <f>'Pay App 26'!K106</f>
        <v>0</v>
      </c>
      <c r="I106" s="189"/>
      <c r="J106" s="55"/>
      <c r="K106" s="33">
        <f t="shared" si="1"/>
        <v>0</v>
      </c>
      <c r="L106" s="68">
        <f t="shared" si="0"/>
        <v>0</v>
      </c>
      <c r="M106" s="66">
        <f t="shared" si="2"/>
        <v>0</v>
      </c>
      <c r="N106" s="32">
        <f t="shared" si="3"/>
        <v>0</v>
      </c>
      <c r="O106" s="52">
        <f>'Pay App 26'!O106+'Pay App 26'!P106</f>
        <v>0</v>
      </c>
      <c r="P106" s="45"/>
      <c r="Q106" s="66">
        <f>'Pay App 26'!Q106+N106+P106</f>
        <v>0</v>
      </c>
    </row>
    <row r="107" spans="1:17" ht="21" customHeight="1" x14ac:dyDescent="0.2">
      <c r="A107" s="151" t="s">
        <v>168</v>
      </c>
      <c r="B107" s="151"/>
      <c r="C107" s="151" t="s">
        <v>169</v>
      </c>
      <c r="D107" s="152"/>
      <c r="E107" s="52">
        <f>'Pay App 26'!E107</f>
        <v>0</v>
      </c>
      <c r="F107" s="45"/>
      <c r="G107" s="65">
        <f>'Pay App 26'!G107+F107</f>
        <v>0</v>
      </c>
      <c r="H107" s="188">
        <f>'Pay App 26'!K107</f>
        <v>0</v>
      </c>
      <c r="I107" s="189"/>
      <c r="J107" s="55"/>
      <c r="K107" s="33">
        <f t="shared" si="1"/>
        <v>0</v>
      </c>
      <c r="L107" s="68">
        <f t="shared" si="0"/>
        <v>0</v>
      </c>
      <c r="M107" s="66">
        <f t="shared" si="2"/>
        <v>0</v>
      </c>
      <c r="N107" s="32">
        <f t="shared" si="3"/>
        <v>0</v>
      </c>
      <c r="O107" s="52">
        <f>'Pay App 26'!O107+'Pay App 26'!P107</f>
        <v>0</v>
      </c>
      <c r="P107" s="45"/>
      <c r="Q107" s="66">
        <f>'Pay App 26'!Q107+N107+P107</f>
        <v>0</v>
      </c>
    </row>
    <row r="108" spans="1:17" ht="21" customHeight="1" x14ac:dyDescent="0.2">
      <c r="A108" s="151" t="s">
        <v>170</v>
      </c>
      <c r="B108" s="151"/>
      <c r="C108" s="151" t="s">
        <v>171</v>
      </c>
      <c r="D108" s="152"/>
      <c r="E108" s="52">
        <f>'Pay App 26'!E108</f>
        <v>0</v>
      </c>
      <c r="F108" s="45"/>
      <c r="G108" s="65">
        <f>'Pay App 26'!G108+F108</f>
        <v>0</v>
      </c>
      <c r="H108" s="188">
        <f>'Pay App 26'!K108</f>
        <v>0</v>
      </c>
      <c r="I108" s="189"/>
      <c r="J108" s="55"/>
      <c r="K108" s="33">
        <f t="shared" si="1"/>
        <v>0</v>
      </c>
      <c r="L108" s="68">
        <f t="shared" si="0"/>
        <v>0</v>
      </c>
      <c r="M108" s="66">
        <f t="shared" si="2"/>
        <v>0</v>
      </c>
      <c r="N108" s="32">
        <f t="shared" si="3"/>
        <v>0</v>
      </c>
      <c r="O108" s="52">
        <f>'Pay App 26'!O108+'Pay App 26'!P108</f>
        <v>0</v>
      </c>
      <c r="P108" s="45"/>
      <c r="Q108" s="66">
        <f>'Pay App 26'!Q108+N108+P108</f>
        <v>0</v>
      </c>
    </row>
    <row r="109" spans="1:17" ht="21" customHeight="1" x14ac:dyDescent="0.2">
      <c r="A109" s="151" t="s">
        <v>172</v>
      </c>
      <c r="B109" s="151"/>
      <c r="C109" s="151" t="s">
        <v>173</v>
      </c>
      <c r="D109" s="152"/>
      <c r="E109" s="52">
        <f>'Pay App 26'!E109</f>
        <v>0</v>
      </c>
      <c r="F109" s="45"/>
      <c r="G109" s="65">
        <f>'Pay App 26'!G109+F109</f>
        <v>0</v>
      </c>
      <c r="H109" s="188">
        <f>'Pay App 26'!K109</f>
        <v>0</v>
      </c>
      <c r="I109" s="189"/>
      <c r="J109" s="55"/>
      <c r="K109" s="33">
        <f t="shared" si="1"/>
        <v>0</v>
      </c>
      <c r="L109" s="68">
        <f t="shared" si="0"/>
        <v>0</v>
      </c>
      <c r="M109" s="66">
        <f t="shared" si="2"/>
        <v>0</v>
      </c>
      <c r="N109" s="32">
        <f t="shared" si="3"/>
        <v>0</v>
      </c>
      <c r="O109" s="52">
        <f>'Pay App 26'!O109+'Pay App 26'!P109</f>
        <v>0</v>
      </c>
      <c r="P109" s="45"/>
      <c r="Q109" s="66">
        <f>'Pay App 26'!Q109+N109+P109</f>
        <v>0</v>
      </c>
    </row>
    <row r="110" spans="1:17" ht="21" customHeight="1" x14ac:dyDescent="0.2">
      <c r="A110" s="151" t="s">
        <v>174</v>
      </c>
      <c r="B110" s="151"/>
      <c r="C110" s="151" t="s">
        <v>175</v>
      </c>
      <c r="D110" s="152"/>
      <c r="E110" s="52">
        <f>'Pay App 26'!E110</f>
        <v>0</v>
      </c>
      <c r="F110" s="45"/>
      <c r="G110" s="65">
        <f>'Pay App 26'!G110+F110</f>
        <v>0</v>
      </c>
      <c r="H110" s="188">
        <f>'Pay App 26'!K110</f>
        <v>0</v>
      </c>
      <c r="I110" s="189"/>
      <c r="J110" s="55"/>
      <c r="K110" s="33">
        <f t="shared" si="1"/>
        <v>0</v>
      </c>
      <c r="L110" s="68">
        <f t="shared" si="0"/>
        <v>0</v>
      </c>
      <c r="M110" s="66">
        <f t="shared" si="2"/>
        <v>0</v>
      </c>
      <c r="N110" s="32">
        <f t="shared" si="3"/>
        <v>0</v>
      </c>
      <c r="O110" s="52">
        <f>'Pay App 26'!O110+'Pay App 26'!P110</f>
        <v>0</v>
      </c>
      <c r="P110" s="45"/>
      <c r="Q110" s="66">
        <f>'Pay App 26'!Q110+N110+P110</f>
        <v>0</v>
      </c>
    </row>
    <row r="111" spans="1:17" ht="21" customHeight="1" x14ac:dyDescent="0.2">
      <c r="A111" s="151" t="s">
        <v>176</v>
      </c>
      <c r="B111" s="151"/>
      <c r="C111" s="151" t="s">
        <v>177</v>
      </c>
      <c r="D111" s="152"/>
      <c r="E111" s="52">
        <f>'Pay App 26'!E111</f>
        <v>0</v>
      </c>
      <c r="F111" s="45"/>
      <c r="G111" s="65">
        <f>'Pay App 26'!G111+F111</f>
        <v>0</v>
      </c>
      <c r="H111" s="188">
        <f>'Pay App 26'!K111</f>
        <v>0</v>
      </c>
      <c r="I111" s="189"/>
      <c r="J111" s="55"/>
      <c r="K111" s="33">
        <f t="shared" si="1"/>
        <v>0</v>
      </c>
      <c r="L111" s="68">
        <f t="shared" si="0"/>
        <v>0</v>
      </c>
      <c r="M111" s="66">
        <f t="shared" si="2"/>
        <v>0</v>
      </c>
      <c r="N111" s="32">
        <f t="shared" si="3"/>
        <v>0</v>
      </c>
      <c r="O111" s="52">
        <f>'Pay App 26'!O111+'Pay App 26'!P111</f>
        <v>0</v>
      </c>
      <c r="P111" s="45"/>
      <c r="Q111" s="66">
        <f>'Pay App 26'!Q111+N111+P111</f>
        <v>0</v>
      </c>
    </row>
    <row r="112" spans="1:17" ht="21" customHeight="1" x14ac:dyDescent="0.2">
      <c r="A112" s="151" t="s">
        <v>178</v>
      </c>
      <c r="B112" s="151"/>
      <c r="C112" s="151" t="s">
        <v>179</v>
      </c>
      <c r="D112" s="152"/>
      <c r="E112" s="52">
        <f>'Pay App 26'!E112</f>
        <v>0</v>
      </c>
      <c r="F112" s="45"/>
      <c r="G112" s="65">
        <f>'Pay App 26'!G112+F112</f>
        <v>0</v>
      </c>
      <c r="H112" s="188">
        <f>'Pay App 26'!K112</f>
        <v>0</v>
      </c>
      <c r="I112" s="189"/>
      <c r="J112" s="55"/>
      <c r="K112" s="33">
        <f t="shared" si="1"/>
        <v>0</v>
      </c>
      <c r="L112" s="68">
        <f t="shared" si="0"/>
        <v>0</v>
      </c>
      <c r="M112" s="66">
        <f t="shared" si="2"/>
        <v>0</v>
      </c>
      <c r="N112" s="32">
        <f t="shared" si="3"/>
        <v>0</v>
      </c>
      <c r="O112" s="52">
        <f>'Pay App 26'!O112+'Pay App 26'!P112</f>
        <v>0</v>
      </c>
      <c r="P112" s="45"/>
      <c r="Q112" s="66">
        <f>'Pay App 26'!Q112+N112+P112</f>
        <v>0</v>
      </c>
    </row>
    <row r="113" spans="1:17" ht="21" customHeight="1" x14ac:dyDescent="0.2">
      <c r="A113" s="151" t="s">
        <v>180</v>
      </c>
      <c r="B113" s="151"/>
      <c r="C113" s="151" t="s">
        <v>181</v>
      </c>
      <c r="D113" s="152"/>
      <c r="E113" s="52">
        <f>'Pay App 26'!E113</f>
        <v>0</v>
      </c>
      <c r="F113" s="45"/>
      <c r="G113" s="65">
        <f>'Pay App 26'!G113+F113</f>
        <v>0</v>
      </c>
      <c r="H113" s="188">
        <f>'Pay App 26'!K113</f>
        <v>0</v>
      </c>
      <c r="I113" s="189"/>
      <c r="J113" s="55"/>
      <c r="K113" s="33">
        <f t="shared" si="1"/>
        <v>0</v>
      </c>
      <c r="L113" s="68">
        <f t="shared" si="0"/>
        <v>0</v>
      </c>
      <c r="M113" s="66">
        <f t="shared" si="2"/>
        <v>0</v>
      </c>
      <c r="N113" s="32">
        <f t="shared" si="3"/>
        <v>0</v>
      </c>
      <c r="O113" s="52">
        <f>'Pay App 26'!O113+'Pay App 26'!P113</f>
        <v>0</v>
      </c>
      <c r="P113" s="45"/>
      <c r="Q113" s="66">
        <f>'Pay App 26'!Q113+N113+P113</f>
        <v>0</v>
      </c>
    </row>
    <row r="114" spans="1:17" ht="21" customHeight="1" x14ac:dyDescent="0.2">
      <c r="A114" s="153" t="s">
        <v>182</v>
      </c>
      <c r="B114" s="153"/>
      <c r="C114" s="153" t="s">
        <v>183</v>
      </c>
      <c r="D114" s="154"/>
      <c r="E114" s="52">
        <f>'Pay App 26'!E114</f>
        <v>0</v>
      </c>
      <c r="F114" s="45"/>
      <c r="G114" s="65">
        <f>'Pay App 26'!G114+F114</f>
        <v>0</v>
      </c>
      <c r="H114" s="188">
        <f>'Pay App 26'!K114</f>
        <v>0</v>
      </c>
      <c r="I114" s="189"/>
      <c r="J114" s="55"/>
      <c r="K114" s="33">
        <f t="shared" si="1"/>
        <v>0</v>
      </c>
      <c r="L114" s="68">
        <f t="shared" si="0"/>
        <v>0</v>
      </c>
      <c r="M114" s="66">
        <f t="shared" si="2"/>
        <v>0</v>
      </c>
      <c r="N114" s="32">
        <f t="shared" si="3"/>
        <v>0</v>
      </c>
      <c r="O114" s="52">
        <f>'Pay App 26'!O114+'Pay App 26'!P114</f>
        <v>0</v>
      </c>
      <c r="P114" s="45"/>
      <c r="Q114" s="66">
        <f>'Pay App 26'!Q114+N114+P114</f>
        <v>0</v>
      </c>
    </row>
    <row r="115" spans="1:17" ht="21" customHeight="1" x14ac:dyDescent="0.2">
      <c r="A115" s="151" t="s">
        <v>184</v>
      </c>
      <c r="B115" s="151"/>
      <c r="C115" s="151" t="s">
        <v>185</v>
      </c>
      <c r="D115" s="152"/>
      <c r="E115" s="52">
        <f>'Pay App 26'!E115</f>
        <v>0</v>
      </c>
      <c r="F115" s="45"/>
      <c r="G115" s="65">
        <f>'Pay App 26'!G115+F115</f>
        <v>0</v>
      </c>
      <c r="H115" s="188">
        <f>'Pay App 26'!K115</f>
        <v>0</v>
      </c>
      <c r="I115" s="189"/>
      <c r="J115" s="55"/>
      <c r="K115" s="33">
        <f t="shared" si="1"/>
        <v>0</v>
      </c>
      <c r="L115" s="68">
        <f t="shared" si="0"/>
        <v>0</v>
      </c>
      <c r="M115" s="66">
        <f t="shared" si="2"/>
        <v>0</v>
      </c>
      <c r="N115" s="32">
        <f t="shared" si="3"/>
        <v>0</v>
      </c>
      <c r="O115" s="52">
        <f>'Pay App 26'!O115+'Pay App 26'!P115</f>
        <v>0</v>
      </c>
      <c r="P115" s="45"/>
      <c r="Q115" s="66">
        <f>'Pay App 26'!Q115+N115+P115</f>
        <v>0</v>
      </c>
    </row>
    <row r="116" spans="1:17" ht="21" customHeight="1" x14ac:dyDescent="0.2">
      <c r="A116" s="151" t="s">
        <v>186</v>
      </c>
      <c r="B116" s="151"/>
      <c r="C116" s="151" t="s">
        <v>187</v>
      </c>
      <c r="D116" s="152"/>
      <c r="E116" s="52">
        <f>'Pay App 26'!E116</f>
        <v>0</v>
      </c>
      <c r="F116" s="45"/>
      <c r="G116" s="65">
        <f>'Pay App 26'!G116+F116</f>
        <v>0</v>
      </c>
      <c r="H116" s="188">
        <f>'Pay App 26'!K116</f>
        <v>0</v>
      </c>
      <c r="I116" s="189"/>
      <c r="J116" s="55"/>
      <c r="K116" s="33">
        <f t="shared" si="1"/>
        <v>0</v>
      </c>
      <c r="L116" s="68">
        <f t="shared" si="0"/>
        <v>0</v>
      </c>
      <c r="M116" s="66">
        <f t="shared" si="2"/>
        <v>0</v>
      </c>
      <c r="N116" s="32">
        <f t="shared" si="3"/>
        <v>0</v>
      </c>
      <c r="O116" s="52">
        <f>'Pay App 26'!O116+'Pay App 26'!P116</f>
        <v>0</v>
      </c>
      <c r="P116" s="45"/>
      <c r="Q116" s="66">
        <f>'Pay App 26'!Q116+N116+P116</f>
        <v>0</v>
      </c>
    </row>
    <row r="117" spans="1:17" ht="21" customHeight="1" x14ac:dyDescent="0.2">
      <c r="A117" s="151" t="s">
        <v>188</v>
      </c>
      <c r="B117" s="151"/>
      <c r="C117" s="151" t="s">
        <v>581</v>
      </c>
      <c r="D117" s="152"/>
      <c r="E117" s="52">
        <f>'Pay App 26'!E117</f>
        <v>0</v>
      </c>
      <c r="F117" s="45"/>
      <c r="G117" s="65">
        <f>'Pay App 26'!G117+F117</f>
        <v>0</v>
      </c>
      <c r="H117" s="188">
        <f>'Pay App 26'!K117</f>
        <v>0</v>
      </c>
      <c r="I117" s="189"/>
      <c r="J117" s="55"/>
      <c r="K117" s="33">
        <f t="shared" si="1"/>
        <v>0</v>
      </c>
      <c r="L117" s="68">
        <f t="shared" si="0"/>
        <v>0</v>
      </c>
      <c r="M117" s="66">
        <f t="shared" si="2"/>
        <v>0</v>
      </c>
      <c r="N117" s="32">
        <f t="shared" si="3"/>
        <v>0</v>
      </c>
      <c r="O117" s="52">
        <f>'Pay App 26'!O117+'Pay App 26'!P117</f>
        <v>0</v>
      </c>
      <c r="P117" s="45"/>
      <c r="Q117" s="66">
        <f>'Pay App 26'!Q117+N117+P117</f>
        <v>0</v>
      </c>
    </row>
    <row r="118" spans="1:17" ht="21" customHeight="1" x14ac:dyDescent="0.2">
      <c r="A118" s="153" t="s">
        <v>190</v>
      </c>
      <c r="B118" s="153"/>
      <c r="C118" s="142" t="s">
        <v>191</v>
      </c>
      <c r="D118" s="156"/>
      <c r="E118" s="52">
        <f>'Pay App 26'!E118</f>
        <v>0</v>
      </c>
      <c r="F118" s="45"/>
      <c r="G118" s="65">
        <f>'Pay App 26'!G118+F118</f>
        <v>0</v>
      </c>
      <c r="H118" s="188">
        <f>'Pay App 26'!K118</f>
        <v>0</v>
      </c>
      <c r="I118" s="189"/>
      <c r="J118" s="55"/>
      <c r="K118" s="33">
        <f t="shared" si="1"/>
        <v>0</v>
      </c>
      <c r="L118" s="68">
        <f t="shared" si="0"/>
        <v>0</v>
      </c>
      <c r="M118" s="66">
        <f t="shared" si="2"/>
        <v>0</v>
      </c>
      <c r="N118" s="32">
        <f t="shared" si="3"/>
        <v>0</v>
      </c>
      <c r="O118" s="52">
        <f>'Pay App 26'!O118+'Pay App 26'!P118</f>
        <v>0</v>
      </c>
      <c r="P118" s="45"/>
      <c r="Q118" s="66">
        <f>'Pay App 26'!Q118+N118+P118</f>
        <v>0</v>
      </c>
    </row>
    <row r="119" spans="1:17" ht="21" customHeight="1" x14ac:dyDescent="0.2">
      <c r="A119" s="151" t="s">
        <v>192</v>
      </c>
      <c r="B119" s="151"/>
      <c r="C119" s="151" t="s">
        <v>193</v>
      </c>
      <c r="D119" s="152"/>
      <c r="E119" s="52">
        <f>'Pay App 26'!E119</f>
        <v>0</v>
      </c>
      <c r="F119" s="45"/>
      <c r="G119" s="65">
        <f>'Pay App 26'!G119+F119</f>
        <v>0</v>
      </c>
      <c r="H119" s="188">
        <f>'Pay App 26'!K119</f>
        <v>0</v>
      </c>
      <c r="I119" s="189"/>
      <c r="J119" s="55"/>
      <c r="K119" s="33">
        <f t="shared" si="1"/>
        <v>0</v>
      </c>
      <c r="L119" s="68">
        <f t="shared" si="0"/>
        <v>0</v>
      </c>
      <c r="M119" s="66">
        <f t="shared" si="2"/>
        <v>0</v>
      </c>
      <c r="N119" s="32">
        <f t="shared" si="3"/>
        <v>0</v>
      </c>
      <c r="O119" s="52">
        <f>'Pay App 26'!O119+'Pay App 26'!P119</f>
        <v>0</v>
      </c>
      <c r="P119" s="45"/>
      <c r="Q119" s="66">
        <f>'Pay App 26'!Q119+N119+P119</f>
        <v>0</v>
      </c>
    </row>
    <row r="120" spans="1:17" ht="21" customHeight="1" x14ac:dyDescent="0.2">
      <c r="A120" s="151" t="s">
        <v>194</v>
      </c>
      <c r="B120" s="151"/>
      <c r="C120" s="150" t="s">
        <v>195</v>
      </c>
      <c r="D120" s="157"/>
      <c r="E120" s="52">
        <f>'Pay App 26'!E120</f>
        <v>0</v>
      </c>
      <c r="F120" s="45"/>
      <c r="G120" s="65">
        <f>'Pay App 26'!G120+F120</f>
        <v>0</v>
      </c>
      <c r="H120" s="188">
        <f>'Pay App 26'!K120</f>
        <v>0</v>
      </c>
      <c r="I120" s="189"/>
      <c r="J120" s="55"/>
      <c r="K120" s="33">
        <f t="shared" si="1"/>
        <v>0</v>
      </c>
      <c r="L120" s="68">
        <f t="shared" si="0"/>
        <v>0</v>
      </c>
      <c r="M120" s="66">
        <f t="shared" si="2"/>
        <v>0</v>
      </c>
      <c r="N120" s="32">
        <f t="shared" si="3"/>
        <v>0</v>
      </c>
      <c r="O120" s="52">
        <f>'Pay App 26'!O120+'Pay App 26'!P120</f>
        <v>0</v>
      </c>
      <c r="P120" s="45"/>
      <c r="Q120" s="66">
        <f>'Pay App 26'!Q120+N120+P120</f>
        <v>0</v>
      </c>
    </row>
    <row r="121" spans="1:17" ht="21" customHeight="1" x14ac:dyDescent="0.2">
      <c r="A121" s="151" t="s">
        <v>196</v>
      </c>
      <c r="B121" s="151"/>
      <c r="C121" s="151" t="s">
        <v>197</v>
      </c>
      <c r="D121" s="152"/>
      <c r="E121" s="52">
        <f>'Pay App 26'!E121</f>
        <v>0</v>
      </c>
      <c r="F121" s="45"/>
      <c r="G121" s="65">
        <f>'Pay App 26'!G121+F121</f>
        <v>0</v>
      </c>
      <c r="H121" s="188">
        <f>'Pay App 26'!K121</f>
        <v>0</v>
      </c>
      <c r="I121" s="189"/>
      <c r="J121" s="55"/>
      <c r="K121" s="33">
        <f t="shared" si="1"/>
        <v>0</v>
      </c>
      <c r="L121" s="68">
        <f t="shared" si="0"/>
        <v>0</v>
      </c>
      <c r="M121" s="66">
        <f t="shared" si="2"/>
        <v>0</v>
      </c>
      <c r="N121" s="32">
        <f t="shared" si="3"/>
        <v>0</v>
      </c>
      <c r="O121" s="52">
        <f>'Pay App 26'!O121+'Pay App 26'!P121</f>
        <v>0</v>
      </c>
      <c r="P121" s="45"/>
      <c r="Q121" s="66">
        <f>'Pay App 26'!Q121+N121+P121</f>
        <v>0</v>
      </c>
    </row>
    <row r="122" spans="1:17" ht="21" customHeight="1" x14ac:dyDescent="0.2">
      <c r="A122" s="151" t="s">
        <v>198</v>
      </c>
      <c r="B122" s="151"/>
      <c r="C122" s="151" t="s">
        <v>199</v>
      </c>
      <c r="D122" s="152"/>
      <c r="E122" s="52">
        <f>'Pay App 26'!E122</f>
        <v>0</v>
      </c>
      <c r="F122" s="45"/>
      <c r="G122" s="65">
        <f>'Pay App 26'!G122+F122</f>
        <v>0</v>
      </c>
      <c r="H122" s="188">
        <f>'Pay App 26'!K122</f>
        <v>0</v>
      </c>
      <c r="I122" s="189"/>
      <c r="J122" s="55"/>
      <c r="K122" s="33">
        <f t="shared" si="1"/>
        <v>0</v>
      </c>
      <c r="L122" s="68">
        <f t="shared" si="0"/>
        <v>0</v>
      </c>
      <c r="M122" s="66">
        <f t="shared" si="2"/>
        <v>0</v>
      </c>
      <c r="N122" s="32">
        <f t="shared" si="3"/>
        <v>0</v>
      </c>
      <c r="O122" s="52">
        <f>'Pay App 26'!O122+'Pay App 26'!P122</f>
        <v>0</v>
      </c>
      <c r="P122" s="45"/>
      <c r="Q122" s="66">
        <f>'Pay App 26'!Q122+N122+P122</f>
        <v>0</v>
      </c>
    </row>
    <row r="123" spans="1:17" ht="21" customHeight="1" x14ac:dyDescent="0.2">
      <c r="A123" s="151" t="s">
        <v>200</v>
      </c>
      <c r="B123" s="151"/>
      <c r="C123" s="151" t="s">
        <v>201</v>
      </c>
      <c r="D123" s="152"/>
      <c r="E123" s="52">
        <f>'Pay App 26'!E123</f>
        <v>0</v>
      </c>
      <c r="F123" s="45"/>
      <c r="G123" s="65">
        <f>'Pay App 26'!G123+F123</f>
        <v>0</v>
      </c>
      <c r="H123" s="188">
        <f>'Pay App 26'!K123</f>
        <v>0</v>
      </c>
      <c r="I123" s="189"/>
      <c r="J123" s="55"/>
      <c r="K123" s="33">
        <f t="shared" si="1"/>
        <v>0</v>
      </c>
      <c r="L123" s="68">
        <f t="shared" si="0"/>
        <v>0</v>
      </c>
      <c r="M123" s="66">
        <f t="shared" si="2"/>
        <v>0</v>
      </c>
      <c r="N123" s="32">
        <f t="shared" si="3"/>
        <v>0</v>
      </c>
      <c r="O123" s="52">
        <f>'Pay App 26'!O123+'Pay App 26'!P123</f>
        <v>0</v>
      </c>
      <c r="P123" s="45"/>
      <c r="Q123" s="66">
        <f>'Pay App 26'!Q123+N123+P123</f>
        <v>0</v>
      </c>
    </row>
    <row r="124" spans="1:17" ht="21" customHeight="1" x14ac:dyDescent="0.2">
      <c r="A124" s="153" t="s">
        <v>202</v>
      </c>
      <c r="B124" s="153"/>
      <c r="C124" s="154" t="s">
        <v>203</v>
      </c>
      <c r="D124" s="155"/>
      <c r="E124" s="52">
        <f>'Pay App 26'!E124</f>
        <v>0</v>
      </c>
      <c r="F124" s="45"/>
      <c r="G124" s="65">
        <f>'Pay App 26'!G124+F124</f>
        <v>0</v>
      </c>
      <c r="H124" s="188">
        <f>'Pay App 26'!K124</f>
        <v>0</v>
      </c>
      <c r="I124" s="189"/>
      <c r="J124" s="55"/>
      <c r="K124" s="33">
        <f t="shared" si="1"/>
        <v>0</v>
      </c>
      <c r="L124" s="68">
        <f t="shared" si="0"/>
        <v>0</v>
      </c>
      <c r="M124" s="66">
        <f t="shared" si="2"/>
        <v>0</v>
      </c>
      <c r="N124" s="32">
        <f t="shared" si="3"/>
        <v>0</v>
      </c>
      <c r="O124" s="52">
        <f>'Pay App 26'!O124+'Pay App 26'!P124</f>
        <v>0</v>
      </c>
      <c r="P124" s="45"/>
      <c r="Q124" s="66">
        <f>'Pay App 26'!Q124+N124+P124</f>
        <v>0</v>
      </c>
    </row>
    <row r="125" spans="1:17" ht="21" customHeight="1" x14ac:dyDescent="0.2">
      <c r="A125" s="151" t="s">
        <v>204</v>
      </c>
      <c r="B125" s="151"/>
      <c r="C125" s="151" t="s">
        <v>205</v>
      </c>
      <c r="D125" s="152"/>
      <c r="E125" s="52">
        <f>'Pay App 26'!E125</f>
        <v>0</v>
      </c>
      <c r="F125" s="45"/>
      <c r="G125" s="65">
        <f>'Pay App 26'!G125+F125</f>
        <v>0</v>
      </c>
      <c r="H125" s="188">
        <f>'Pay App 26'!K125</f>
        <v>0</v>
      </c>
      <c r="I125" s="189"/>
      <c r="J125" s="55"/>
      <c r="K125" s="33">
        <f t="shared" si="1"/>
        <v>0</v>
      </c>
      <c r="L125" s="68">
        <f t="shared" si="0"/>
        <v>0</v>
      </c>
      <c r="M125" s="66">
        <f t="shared" si="2"/>
        <v>0</v>
      </c>
      <c r="N125" s="32">
        <f t="shared" si="3"/>
        <v>0</v>
      </c>
      <c r="O125" s="52">
        <f>'Pay App 26'!O125+'Pay App 26'!P125</f>
        <v>0</v>
      </c>
      <c r="P125" s="45"/>
      <c r="Q125" s="66">
        <f>'Pay App 26'!Q125+N125+P125</f>
        <v>0</v>
      </c>
    </row>
    <row r="126" spans="1:17" ht="21" customHeight="1" x14ac:dyDescent="0.2">
      <c r="A126" s="151" t="s">
        <v>206</v>
      </c>
      <c r="B126" s="151"/>
      <c r="C126" s="151" t="s">
        <v>207</v>
      </c>
      <c r="D126" s="152"/>
      <c r="E126" s="52">
        <f>'Pay App 26'!E126</f>
        <v>0</v>
      </c>
      <c r="F126" s="45"/>
      <c r="G126" s="65">
        <f>'Pay App 26'!G126+F126</f>
        <v>0</v>
      </c>
      <c r="H126" s="188">
        <f>'Pay App 26'!K126</f>
        <v>0</v>
      </c>
      <c r="I126" s="189"/>
      <c r="J126" s="55"/>
      <c r="K126" s="33">
        <f t="shared" si="1"/>
        <v>0</v>
      </c>
      <c r="L126" s="68">
        <f t="shared" si="0"/>
        <v>0</v>
      </c>
      <c r="M126" s="66">
        <f t="shared" si="2"/>
        <v>0</v>
      </c>
      <c r="N126" s="32">
        <f t="shared" si="3"/>
        <v>0</v>
      </c>
      <c r="O126" s="52">
        <f>'Pay App 26'!O126+'Pay App 26'!P126</f>
        <v>0</v>
      </c>
      <c r="P126" s="45"/>
      <c r="Q126" s="66">
        <f>'Pay App 26'!Q126+N126+P126</f>
        <v>0</v>
      </c>
    </row>
    <row r="127" spans="1:17" ht="21" customHeight="1" x14ac:dyDescent="0.2">
      <c r="A127" s="151" t="s">
        <v>208</v>
      </c>
      <c r="B127" s="151"/>
      <c r="C127" s="151" t="s">
        <v>209</v>
      </c>
      <c r="D127" s="152"/>
      <c r="E127" s="52">
        <f>'Pay App 26'!E127</f>
        <v>0</v>
      </c>
      <c r="F127" s="45"/>
      <c r="G127" s="65">
        <f>'Pay App 26'!G127+F127</f>
        <v>0</v>
      </c>
      <c r="H127" s="188">
        <f>'Pay App 26'!K127</f>
        <v>0</v>
      </c>
      <c r="I127" s="189"/>
      <c r="J127" s="55"/>
      <c r="K127" s="33">
        <f t="shared" si="1"/>
        <v>0</v>
      </c>
      <c r="L127" s="68">
        <f t="shared" si="0"/>
        <v>0</v>
      </c>
      <c r="M127" s="66">
        <f t="shared" si="2"/>
        <v>0</v>
      </c>
      <c r="N127" s="32">
        <f t="shared" si="3"/>
        <v>0</v>
      </c>
      <c r="O127" s="52">
        <f>'Pay App 26'!O127+'Pay App 26'!P127</f>
        <v>0</v>
      </c>
      <c r="P127" s="45"/>
      <c r="Q127" s="66">
        <f>'Pay App 26'!Q127+N127+P127</f>
        <v>0</v>
      </c>
    </row>
    <row r="128" spans="1:17" ht="21" customHeight="1" x14ac:dyDescent="0.2">
      <c r="A128" s="153" t="s">
        <v>210</v>
      </c>
      <c r="B128" s="153"/>
      <c r="C128" s="153" t="s">
        <v>211</v>
      </c>
      <c r="D128" s="154"/>
      <c r="E128" s="52">
        <f>'Pay App 26'!E128</f>
        <v>0</v>
      </c>
      <c r="F128" s="45"/>
      <c r="G128" s="65">
        <f>'Pay App 26'!G128+F128</f>
        <v>0</v>
      </c>
      <c r="H128" s="188">
        <f>'Pay App 26'!K128</f>
        <v>0</v>
      </c>
      <c r="I128" s="189"/>
      <c r="J128" s="55"/>
      <c r="K128" s="33">
        <f t="shared" si="1"/>
        <v>0</v>
      </c>
      <c r="L128" s="68">
        <f t="shared" si="0"/>
        <v>0</v>
      </c>
      <c r="M128" s="66">
        <f t="shared" si="2"/>
        <v>0</v>
      </c>
      <c r="N128" s="32">
        <f t="shared" si="3"/>
        <v>0</v>
      </c>
      <c r="O128" s="52">
        <f>'Pay App 26'!O128+'Pay App 26'!P128</f>
        <v>0</v>
      </c>
      <c r="P128" s="45"/>
      <c r="Q128" s="66">
        <f>'Pay App 26'!Q128+N128+P128</f>
        <v>0</v>
      </c>
    </row>
    <row r="129" spans="1:17" ht="21" customHeight="1" x14ac:dyDescent="0.2">
      <c r="A129" s="151" t="s">
        <v>212</v>
      </c>
      <c r="B129" s="151"/>
      <c r="C129" s="151" t="s">
        <v>213</v>
      </c>
      <c r="D129" s="152"/>
      <c r="E129" s="52">
        <f>'Pay App 26'!E129</f>
        <v>0</v>
      </c>
      <c r="F129" s="45"/>
      <c r="G129" s="65">
        <f>'Pay App 26'!G129+F129</f>
        <v>0</v>
      </c>
      <c r="H129" s="188">
        <f>'Pay App 26'!K129</f>
        <v>0</v>
      </c>
      <c r="I129" s="189"/>
      <c r="J129" s="55"/>
      <c r="K129" s="33">
        <f t="shared" si="1"/>
        <v>0</v>
      </c>
      <c r="L129" s="68">
        <f t="shared" si="0"/>
        <v>0</v>
      </c>
      <c r="M129" s="66">
        <f t="shared" si="2"/>
        <v>0</v>
      </c>
      <c r="N129" s="32">
        <f t="shared" si="3"/>
        <v>0</v>
      </c>
      <c r="O129" s="52">
        <f>'Pay App 26'!O129+'Pay App 26'!P129</f>
        <v>0</v>
      </c>
      <c r="P129" s="45"/>
      <c r="Q129" s="66">
        <f>'Pay App 26'!Q129+N129+P129</f>
        <v>0</v>
      </c>
    </row>
    <row r="130" spans="1:17" ht="21" customHeight="1" x14ac:dyDescent="0.2">
      <c r="A130" s="151" t="s">
        <v>214</v>
      </c>
      <c r="B130" s="151"/>
      <c r="C130" s="151" t="s">
        <v>215</v>
      </c>
      <c r="D130" s="152"/>
      <c r="E130" s="52">
        <f>'Pay App 26'!E130</f>
        <v>0</v>
      </c>
      <c r="F130" s="45"/>
      <c r="G130" s="65">
        <f>'Pay App 26'!G130+F130</f>
        <v>0</v>
      </c>
      <c r="H130" s="188">
        <f>'Pay App 26'!K130</f>
        <v>0</v>
      </c>
      <c r="I130" s="189"/>
      <c r="J130" s="55"/>
      <c r="K130" s="33">
        <f t="shared" si="1"/>
        <v>0</v>
      </c>
      <c r="L130" s="68">
        <f t="shared" si="0"/>
        <v>0</v>
      </c>
      <c r="M130" s="66">
        <f t="shared" si="2"/>
        <v>0</v>
      </c>
      <c r="N130" s="32">
        <f t="shared" si="3"/>
        <v>0</v>
      </c>
      <c r="O130" s="52">
        <f>'Pay App 26'!O130+'Pay App 26'!P130</f>
        <v>0</v>
      </c>
      <c r="P130" s="45"/>
      <c r="Q130" s="66">
        <f>'Pay App 26'!Q130+N130+P130</f>
        <v>0</v>
      </c>
    </row>
    <row r="131" spans="1:17" ht="21" customHeight="1" x14ac:dyDescent="0.2">
      <c r="A131" s="151" t="s">
        <v>216</v>
      </c>
      <c r="B131" s="151"/>
      <c r="C131" s="151" t="s">
        <v>217</v>
      </c>
      <c r="D131" s="152"/>
      <c r="E131" s="52">
        <f>'Pay App 26'!E131</f>
        <v>0</v>
      </c>
      <c r="F131" s="45"/>
      <c r="G131" s="65">
        <f>'Pay App 26'!G131+F131</f>
        <v>0</v>
      </c>
      <c r="H131" s="188">
        <f>'Pay App 26'!K131</f>
        <v>0</v>
      </c>
      <c r="I131" s="189"/>
      <c r="J131" s="55"/>
      <c r="K131" s="33">
        <f t="shared" si="1"/>
        <v>0</v>
      </c>
      <c r="L131" s="68">
        <f t="shared" si="0"/>
        <v>0</v>
      </c>
      <c r="M131" s="66">
        <f t="shared" si="2"/>
        <v>0</v>
      </c>
      <c r="N131" s="32">
        <f t="shared" si="3"/>
        <v>0</v>
      </c>
      <c r="O131" s="52">
        <f>'Pay App 26'!O131+'Pay App 26'!P131</f>
        <v>0</v>
      </c>
      <c r="P131" s="45"/>
      <c r="Q131" s="66">
        <f>'Pay App 26'!Q131+N131+P131</f>
        <v>0</v>
      </c>
    </row>
    <row r="132" spans="1:17" ht="21" customHeight="1" x14ac:dyDescent="0.2">
      <c r="A132" s="151" t="s">
        <v>218</v>
      </c>
      <c r="B132" s="151"/>
      <c r="C132" s="151" t="s">
        <v>219</v>
      </c>
      <c r="D132" s="152"/>
      <c r="E132" s="52">
        <f>'Pay App 26'!E132</f>
        <v>0</v>
      </c>
      <c r="F132" s="45"/>
      <c r="G132" s="65">
        <f>'Pay App 26'!G132+F132</f>
        <v>0</v>
      </c>
      <c r="H132" s="188">
        <f>'Pay App 26'!K132</f>
        <v>0</v>
      </c>
      <c r="I132" s="189"/>
      <c r="J132" s="55"/>
      <c r="K132" s="33">
        <f t="shared" si="1"/>
        <v>0</v>
      </c>
      <c r="L132" s="68">
        <f t="shared" si="0"/>
        <v>0</v>
      </c>
      <c r="M132" s="66">
        <f t="shared" si="2"/>
        <v>0</v>
      </c>
      <c r="N132" s="32">
        <f t="shared" si="3"/>
        <v>0</v>
      </c>
      <c r="O132" s="52">
        <f>'Pay App 26'!O132+'Pay App 26'!P132</f>
        <v>0</v>
      </c>
      <c r="P132" s="45"/>
      <c r="Q132" s="66">
        <f>'Pay App 26'!Q132+N132+P132</f>
        <v>0</v>
      </c>
    </row>
    <row r="133" spans="1:17" ht="21" customHeight="1" x14ac:dyDescent="0.2">
      <c r="A133" s="151" t="s">
        <v>220</v>
      </c>
      <c r="B133" s="151"/>
      <c r="C133" s="151" t="s">
        <v>221</v>
      </c>
      <c r="D133" s="152"/>
      <c r="E133" s="52">
        <f>'Pay App 26'!E133</f>
        <v>0</v>
      </c>
      <c r="F133" s="45"/>
      <c r="G133" s="65">
        <f>'Pay App 26'!G133+F133</f>
        <v>0</v>
      </c>
      <c r="H133" s="188">
        <f>'Pay App 26'!K133</f>
        <v>0</v>
      </c>
      <c r="I133" s="189"/>
      <c r="J133" s="55"/>
      <c r="K133" s="33">
        <f t="shared" si="1"/>
        <v>0</v>
      </c>
      <c r="L133" s="68">
        <f t="shared" si="0"/>
        <v>0</v>
      </c>
      <c r="M133" s="66">
        <f t="shared" si="2"/>
        <v>0</v>
      </c>
      <c r="N133" s="32">
        <f t="shared" si="3"/>
        <v>0</v>
      </c>
      <c r="O133" s="52">
        <f>'Pay App 26'!O133+'Pay App 26'!P133</f>
        <v>0</v>
      </c>
      <c r="P133" s="45"/>
      <c r="Q133" s="66">
        <f>'Pay App 26'!Q133+N133+P133</f>
        <v>0</v>
      </c>
    </row>
    <row r="134" spans="1:17" ht="21" customHeight="1" x14ac:dyDescent="0.2">
      <c r="A134" s="151" t="s">
        <v>222</v>
      </c>
      <c r="B134" s="151"/>
      <c r="C134" s="151" t="s">
        <v>223</v>
      </c>
      <c r="D134" s="152"/>
      <c r="E134" s="52">
        <f>'Pay App 26'!E134</f>
        <v>0</v>
      </c>
      <c r="F134" s="45"/>
      <c r="G134" s="65">
        <f>'Pay App 26'!G134+F134</f>
        <v>0</v>
      </c>
      <c r="H134" s="188">
        <f>'Pay App 26'!K134</f>
        <v>0</v>
      </c>
      <c r="I134" s="189"/>
      <c r="J134" s="55"/>
      <c r="K134" s="33">
        <f t="shared" si="1"/>
        <v>0</v>
      </c>
      <c r="L134" s="68">
        <f t="shared" si="0"/>
        <v>0</v>
      </c>
      <c r="M134" s="66">
        <f t="shared" si="2"/>
        <v>0</v>
      </c>
      <c r="N134" s="32">
        <f t="shared" si="3"/>
        <v>0</v>
      </c>
      <c r="O134" s="52">
        <f>'Pay App 26'!O134+'Pay App 26'!P134</f>
        <v>0</v>
      </c>
      <c r="P134" s="45"/>
      <c r="Q134" s="66">
        <f>'Pay App 26'!Q134+N134+P134</f>
        <v>0</v>
      </c>
    </row>
    <row r="135" spans="1:17" ht="21" customHeight="1" x14ac:dyDescent="0.2">
      <c r="A135" s="153" t="s">
        <v>224</v>
      </c>
      <c r="B135" s="153"/>
      <c r="C135" s="153" t="s">
        <v>225</v>
      </c>
      <c r="D135" s="154"/>
      <c r="E135" s="52">
        <f>'Pay App 26'!E135</f>
        <v>0</v>
      </c>
      <c r="F135" s="45"/>
      <c r="G135" s="65">
        <f>'Pay App 26'!G135+F135</f>
        <v>0</v>
      </c>
      <c r="H135" s="188">
        <f>'Pay App 26'!K135</f>
        <v>0</v>
      </c>
      <c r="I135" s="189"/>
      <c r="J135" s="55"/>
      <c r="K135" s="33">
        <f t="shared" si="1"/>
        <v>0</v>
      </c>
      <c r="L135" s="68">
        <f t="shared" si="0"/>
        <v>0</v>
      </c>
      <c r="M135" s="66">
        <f t="shared" si="2"/>
        <v>0</v>
      </c>
      <c r="N135" s="32">
        <f t="shared" si="3"/>
        <v>0</v>
      </c>
      <c r="O135" s="52">
        <f>'Pay App 26'!O135+'Pay App 26'!P135</f>
        <v>0</v>
      </c>
      <c r="P135" s="45"/>
      <c r="Q135" s="66">
        <f>'Pay App 26'!Q135+N135+P135</f>
        <v>0</v>
      </c>
    </row>
    <row r="136" spans="1:17" ht="21" customHeight="1" x14ac:dyDescent="0.2">
      <c r="A136" s="151" t="s">
        <v>226</v>
      </c>
      <c r="B136" s="151"/>
      <c r="C136" s="151" t="s">
        <v>227</v>
      </c>
      <c r="D136" s="152"/>
      <c r="E136" s="52">
        <f>'Pay App 26'!E136</f>
        <v>0</v>
      </c>
      <c r="F136" s="45"/>
      <c r="G136" s="65">
        <f>'Pay App 26'!G136+F136</f>
        <v>0</v>
      </c>
      <c r="H136" s="188">
        <f>'Pay App 26'!K136</f>
        <v>0</v>
      </c>
      <c r="I136" s="189"/>
      <c r="J136" s="55"/>
      <c r="K136" s="33">
        <f t="shared" si="1"/>
        <v>0</v>
      </c>
      <c r="L136" s="68">
        <f t="shared" si="0"/>
        <v>0</v>
      </c>
      <c r="M136" s="66">
        <f t="shared" si="2"/>
        <v>0</v>
      </c>
      <c r="N136" s="32">
        <f t="shared" si="3"/>
        <v>0</v>
      </c>
      <c r="O136" s="52">
        <f>'Pay App 26'!O136+'Pay App 26'!P136</f>
        <v>0</v>
      </c>
      <c r="P136" s="45"/>
      <c r="Q136" s="66">
        <f>'Pay App 26'!Q136+N136+P136</f>
        <v>0</v>
      </c>
    </row>
    <row r="137" spans="1:17" ht="21" customHeight="1" x14ac:dyDescent="0.2">
      <c r="A137" s="151" t="s">
        <v>228</v>
      </c>
      <c r="B137" s="151"/>
      <c r="C137" s="151" t="s">
        <v>229</v>
      </c>
      <c r="D137" s="152"/>
      <c r="E137" s="52">
        <f>'Pay App 26'!E137</f>
        <v>0</v>
      </c>
      <c r="F137" s="45"/>
      <c r="G137" s="65">
        <f>'Pay App 26'!G137+F137</f>
        <v>0</v>
      </c>
      <c r="H137" s="188">
        <f>'Pay App 26'!K137</f>
        <v>0</v>
      </c>
      <c r="I137" s="189"/>
      <c r="J137" s="55"/>
      <c r="K137" s="33">
        <f t="shared" si="1"/>
        <v>0</v>
      </c>
      <c r="L137" s="68">
        <f t="shared" si="0"/>
        <v>0</v>
      </c>
      <c r="M137" s="66">
        <f t="shared" si="2"/>
        <v>0</v>
      </c>
      <c r="N137" s="32">
        <f t="shared" si="3"/>
        <v>0</v>
      </c>
      <c r="O137" s="52">
        <f>'Pay App 26'!O137+'Pay App 26'!P137</f>
        <v>0</v>
      </c>
      <c r="P137" s="45"/>
      <c r="Q137" s="66">
        <f>'Pay App 26'!Q137+N137+P137</f>
        <v>0</v>
      </c>
    </row>
    <row r="138" spans="1:17" ht="21" customHeight="1" x14ac:dyDescent="0.2">
      <c r="A138" s="151" t="s">
        <v>230</v>
      </c>
      <c r="B138" s="151"/>
      <c r="C138" s="151" t="s">
        <v>231</v>
      </c>
      <c r="D138" s="152"/>
      <c r="E138" s="52">
        <f>'Pay App 26'!E138</f>
        <v>0</v>
      </c>
      <c r="F138" s="45"/>
      <c r="G138" s="65">
        <f>'Pay App 26'!G138+F138</f>
        <v>0</v>
      </c>
      <c r="H138" s="188">
        <f>'Pay App 26'!K138</f>
        <v>0</v>
      </c>
      <c r="I138" s="189"/>
      <c r="J138" s="55"/>
      <c r="K138" s="33">
        <f t="shared" si="1"/>
        <v>0</v>
      </c>
      <c r="L138" s="68">
        <f t="shared" si="0"/>
        <v>0</v>
      </c>
      <c r="M138" s="66">
        <f t="shared" si="2"/>
        <v>0</v>
      </c>
      <c r="N138" s="32">
        <f t="shared" si="3"/>
        <v>0</v>
      </c>
      <c r="O138" s="52">
        <f>'Pay App 26'!O138+'Pay App 26'!P138</f>
        <v>0</v>
      </c>
      <c r="P138" s="45"/>
      <c r="Q138" s="66">
        <f>'Pay App 26'!Q138+N138+P138</f>
        <v>0</v>
      </c>
    </row>
    <row r="139" spans="1:17" ht="21" customHeight="1" x14ac:dyDescent="0.2">
      <c r="A139" s="153" t="s">
        <v>232</v>
      </c>
      <c r="B139" s="153"/>
      <c r="C139" s="153" t="s">
        <v>233</v>
      </c>
      <c r="D139" s="154"/>
      <c r="E139" s="52">
        <f>'Pay App 26'!E139</f>
        <v>0</v>
      </c>
      <c r="F139" s="45"/>
      <c r="G139" s="65">
        <f>'Pay App 26'!G139+F139</f>
        <v>0</v>
      </c>
      <c r="H139" s="188">
        <f>'Pay App 26'!K139</f>
        <v>0</v>
      </c>
      <c r="I139" s="189"/>
      <c r="J139" s="55"/>
      <c r="K139" s="33">
        <f t="shared" si="1"/>
        <v>0</v>
      </c>
      <c r="L139" s="68">
        <f t="shared" si="0"/>
        <v>0</v>
      </c>
      <c r="M139" s="66">
        <f t="shared" si="2"/>
        <v>0</v>
      </c>
      <c r="N139" s="32">
        <f t="shared" si="3"/>
        <v>0</v>
      </c>
      <c r="O139" s="52">
        <f>'Pay App 26'!O139+'Pay App 26'!P139</f>
        <v>0</v>
      </c>
      <c r="P139" s="45"/>
      <c r="Q139" s="66">
        <f>'Pay App 26'!Q139+N139+P139</f>
        <v>0</v>
      </c>
    </row>
    <row r="140" spans="1:17" ht="21" customHeight="1" x14ac:dyDescent="0.2">
      <c r="A140" s="151" t="s">
        <v>234</v>
      </c>
      <c r="B140" s="151"/>
      <c r="C140" s="151" t="s">
        <v>235</v>
      </c>
      <c r="D140" s="152"/>
      <c r="E140" s="52">
        <f>'Pay App 26'!E140</f>
        <v>0</v>
      </c>
      <c r="F140" s="45"/>
      <c r="G140" s="65">
        <f>'Pay App 26'!G140+F140</f>
        <v>0</v>
      </c>
      <c r="H140" s="188">
        <f>'Pay App 26'!K140</f>
        <v>0</v>
      </c>
      <c r="I140" s="189"/>
      <c r="J140" s="55"/>
      <c r="K140" s="33">
        <f t="shared" si="1"/>
        <v>0</v>
      </c>
      <c r="L140" s="68">
        <f t="shared" si="0"/>
        <v>0</v>
      </c>
      <c r="M140" s="66">
        <f t="shared" si="2"/>
        <v>0</v>
      </c>
      <c r="N140" s="32">
        <f t="shared" si="3"/>
        <v>0</v>
      </c>
      <c r="O140" s="52">
        <f>'Pay App 26'!O140+'Pay App 26'!P140</f>
        <v>0</v>
      </c>
      <c r="P140" s="45"/>
      <c r="Q140" s="66">
        <f>'Pay App 26'!Q140+N140+P140</f>
        <v>0</v>
      </c>
    </row>
    <row r="141" spans="1:17" ht="21" customHeight="1" x14ac:dyDescent="0.2">
      <c r="A141" s="151" t="s">
        <v>236</v>
      </c>
      <c r="B141" s="151"/>
      <c r="C141" s="151" t="s">
        <v>237</v>
      </c>
      <c r="D141" s="152"/>
      <c r="E141" s="52">
        <f>'Pay App 26'!E141</f>
        <v>0</v>
      </c>
      <c r="F141" s="45"/>
      <c r="G141" s="65">
        <f>'Pay App 26'!G141+F141</f>
        <v>0</v>
      </c>
      <c r="H141" s="188">
        <f>'Pay App 26'!K141</f>
        <v>0</v>
      </c>
      <c r="I141" s="189"/>
      <c r="J141" s="55"/>
      <c r="K141" s="33">
        <f t="shared" si="1"/>
        <v>0</v>
      </c>
      <c r="L141" s="68">
        <f t="shared" si="0"/>
        <v>0</v>
      </c>
      <c r="M141" s="66">
        <f t="shared" si="2"/>
        <v>0</v>
      </c>
      <c r="N141" s="32">
        <f t="shared" si="3"/>
        <v>0</v>
      </c>
      <c r="O141" s="52">
        <f>'Pay App 26'!O141+'Pay App 26'!P141</f>
        <v>0</v>
      </c>
      <c r="P141" s="45"/>
      <c r="Q141" s="66">
        <f>'Pay App 26'!Q141+N141+P141</f>
        <v>0</v>
      </c>
    </row>
    <row r="142" spans="1:17" ht="21" customHeight="1" x14ac:dyDescent="0.2">
      <c r="A142" s="151" t="s">
        <v>238</v>
      </c>
      <c r="B142" s="151"/>
      <c r="C142" s="151" t="s">
        <v>239</v>
      </c>
      <c r="D142" s="152"/>
      <c r="E142" s="52">
        <f>'Pay App 26'!E142</f>
        <v>0</v>
      </c>
      <c r="F142" s="45"/>
      <c r="G142" s="65">
        <f>'Pay App 26'!G142+F142</f>
        <v>0</v>
      </c>
      <c r="H142" s="188">
        <f>'Pay App 26'!K142</f>
        <v>0</v>
      </c>
      <c r="I142" s="189"/>
      <c r="J142" s="55"/>
      <c r="K142" s="33">
        <f t="shared" si="1"/>
        <v>0</v>
      </c>
      <c r="L142" s="68">
        <f t="shared" si="0"/>
        <v>0</v>
      </c>
      <c r="M142" s="66">
        <f t="shared" si="2"/>
        <v>0</v>
      </c>
      <c r="N142" s="32">
        <f t="shared" si="3"/>
        <v>0</v>
      </c>
      <c r="O142" s="52">
        <f>'Pay App 26'!O142+'Pay App 26'!P142</f>
        <v>0</v>
      </c>
      <c r="P142" s="45"/>
      <c r="Q142" s="66">
        <f>'Pay App 26'!Q142+N142+P142</f>
        <v>0</v>
      </c>
    </row>
    <row r="143" spans="1:17" ht="21" customHeight="1" x14ac:dyDescent="0.2">
      <c r="A143" s="151" t="s">
        <v>240</v>
      </c>
      <c r="B143" s="151"/>
      <c r="C143" s="151" t="s">
        <v>241</v>
      </c>
      <c r="D143" s="152"/>
      <c r="E143" s="52">
        <f>'Pay App 26'!E143</f>
        <v>0</v>
      </c>
      <c r="F143" s="45"/>
      <c r="G143" s="65">
        <f>'Pay App 26'!G143+F143</f>
        <v>0</v>
      </c>
      <c r="H143" s="188">
        <f>'Pay App 26'!K143</f>
        <v>0</v>
      </c>
      <c r="I143" s="189"/>
      <c r="J143" s="55"/>
      <c r="K143" s="33">
        <f t="shared" si="1"/>
        <v>0</v>
      </c>
      <c r="L143" s="68">
        <f t="shared" si="0"/>
        <v>0</v>
      </c>
      <c r="M143" s="66">
        <f t="shared" si="2"/>
        <v>0</v>
      </c>
      <c r="N143" s="32">
        <f t="shared" si="3"/>
        <v>0</v>
      </c>
      <c r="O143" s="52">
        <f>'Pay App 26'!O143+'Pay App 26'!P143</f>
        <v>0</v>
      </c>
      <c r="P143" s="45"/>
      <c r="Q143" s="66">
        <f>'Pay App 26'!Q143+N143+P143</f>
        <v>0</v>
      </c>
    </row>
    <row r="144" spans="1:17" ht="21" customHeight="1" x14ac:dyDescent="0.2">
      <c r="A144" s="151" t="s">
        <v>242</v>
      </c>
      <c r="B144" s="151"/>
      <c r="C144" s="151" t="s">
        <v>243</v>
      </c>
      <c r="D144" s="152"/>
      <c r="E144" s="52">
        <f>'Pay App 26'!E144</f>
        <v>0</v>
      </c>
      <c r="F144" s="45"/>
      <c r="G144" s="65">
        <f>'Pay App 26'!G144+F144</f>
        <v>0</v>
      </c>
      <c r="H144" s="188">
        <f>'Pay App 26'!K144</f>
        <v>0</v>
      </c>
      <c r="I144" s="189"/>
      <c r="J144" s="55"/>
      <c r="K144" s="33">
        <f t="shared" si="1"/>
        <v>0</v>
      </c>
      <c r="L144" s="68">
        <f t="shared" si="0"/>
        <v>0</v>
      </c>
      <c r="M144" s="66">
        <f t="shared" si="2"/>
        <v>0</v>
      </c>
      <c r="N144" s="32">
        <f t="shared" si="3"/>
        <v>0</v>
      </c>
      <c r="O144" s="52">
        <f>'Pay App 26'!O144+'Pay App 26'!P144</f>
        <v>0</v>
      </c>
      <c r="P144" s="45"/>
      <c r="Q144" s="66">
        <f>'Pay App 26'!Q144+N144+P144</f>
        <v>0</v>
      </c>
    </row>
    <row r="145" spans="1:17" ht="21" customHeight="1" x14ac:dyDescent="0.2">
      <c r="A145" s="151" t="s">
        <v>244</v>
      </c>
      <c r="B145" s="151"/>
      <c r="C145" s="151" t="s">
        <v>245</v>
      </c>
      <c r="D145" s="152"/>
      <c r="E145" s="52">
        <f>'Pay App 26'!E145</f>
        <v>0</v>
      </c>
      <c r="F145" s="45"/>
      <c r="G145" s="65">
        <f>'Pay App 26'!G145+F145</f>
        <v>0</v>
      </c>
      <c r="H145" s="188">
        <f>'Pay App 26'!K145</f>
        <v>0</v>
      </c>
      <c r="I145" s="189"/>
      <c r="J145" s="55"/>
      <c r="K145" s="33">
        <f t="shared" si="1"/>
        <v>0</v>
      </c>
      <c r="L145" s="68">
        <f t="shared" si="0"/>
        <v>0</v>
      </c>
      <c r="M145" s="66">
        <f t="shared" si="2"/>
        <v>0</v>
      </c>
      <c r="N145" s="32">
        <f t="shared" si="3"/>
        <v>0</v>
      </c>
      <c r="O145" s="52">
        <f>'Pay App 26'!O145+'Pay App 26'!P145</f>
        <v>0</v>
      </c>
      <c r="P145" s="45"/>
      <c r="Q145" s="66">
        <f>'Pay App 26'!Q145+N145+P145</f>
        <v>0</v>
      </c>
    </row>
    <row r="146" spans="1:17" ht="21" customHeight="1" x14ac:dyDescent="0.2">
      <c r="A146" s="151" t="s">
        <v>246</v>
      </c>
      <c r="B146" s="151"/>
      <c r="C146" s="151" t="s">
        <v>247</v>
      </c>
      <c r="D146" s="152"/>
      <c r="E146" s="52">
        <f>'Pay App 26'!E146</f>
        <v>0</v>
      </c>
      <c r="F146" s="45"/>
      <c r="G146" s="65">
        <f>'Pay App 26'!G146+F146</f>
        <v>0</v>
      </c>
      <c r="H146" s="188">
        <f>'Pay App 26'!K146</f>
        <v>0</v>
      </c>
      <c r="I146" s="189"/>
      <c r="J146" s="55"/>
      <c r="K146" s="33">
        <f t="shared" si="1"/>
        <v>0</v>
      </c>
      <c r="L146" s="68">
        <f t="shared" si="0"/>
        <v>0</v>
      </c>
      <c r="M146" s="66">
        <f t="shared" si="2"/>
        <v>0</v>
      </c>
      <c r="N146" s="32">
        <f t="shared" si="3"/>
        <v>0</v>
      </c>
      <c r="O146" s="52">
        <f>'Pay App 26'!O146+'Pay App 26'!P146</f>
        <v>0</v>
      </c>
      <c r="P146" s="45"/>
      <c r="Q146" s="66">
        <f>'Pay App 26'!Q146+N146+P146</f>
        <v>0</v>
      </c>
    </row>
    <row r="147" spans="1:17" ht="21" customHeight="1" x14ac:dyDescent="0.2">
      <c r="A147" s="151" t="s">
        <v>248</v>
      </c>
      <c r="B147" s="151"/>
      <c r="C147" s="151" t="s">
        <v>249</v>
      </c>
      <c r="D147" s="152"/>
      <c r="E147" s="52">
        <f>'Pay App 26'!E147</f>
        <v>0</v>
      </c>
      <c r="F147" s="45"/>
      <c r="G147" s="65">
        <f>'Pay App 26'!G147+F147</f>
        <v>0</v>
      </c>
      <c r="H147" s="188">
        <f>'Pay App 26'!K147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26'!O147+'Pay App 26'!P147</f>
        <v>0</v>
      </c>
      <c r="P147" s="45"/>
      <c r="Q147" s="66">
        <f>'Pay App 26'!Q147+N147+P147</f>
        <v>0</v>
      </c>
    </row>
    <row r="148" spans="1:17" ht="21" customHeight="1" x14ac:dyDescent="0.2">
      <c r="A148" s="151" t="s">
        <v>250</v>
      </c>
      <c r="B148" s="151"/>
      <c r="C148" s="151" t="s">
        <v>251</v>
      </c>
      <c r="D148" s="152"/>
      <c r="E148" s="52">
        <f>'Pay App 26'!E148</f>
        <v>0</v>
      </c>
      <c r="F148" s="45"/>
      <c r="G148" s="65">
        <f>'Pay App 26'!G148+F148</f>
        <v>0</v>
      </c>
      <c r="H148" s="188">
        <f>'Pay App 26'!K148</f>
        <v>0</v>
      </c>
      <c r="I148" s="189"/>
      <c r="J148" s="55"/>
      <c r="K148" s="33">
        <f t="shared" si="4"/>
        <v>0</v>
      </c>
      <c r="L148" s="68">
        <f t="shared" ref="L148:L211" si="7">IF(ISERROR(K148/G148),0,K148/G148)</f>
        <v>0</v>
      </c>
      <c r="M148" s="66">
        <f t="shared" si="5"/>
        <v>0</v>
      </c>
      <c r="N148" s="32">
        <f t="shared" si="6"/>
        <v>0</v>
      </c>
      <c r="O148" s="52">
        <f>'Pay App 26'!O148+'Pay App 26'!P148</f>
        <v>0</v>
      </c>
      <c r="P148" s="45"/>
      <c r="Q148" s="66">
        <f>'Pay App 26'!Q148+N148+P148</f>
        <v>0</v>
      </c>
    </row>
    <row r="149" spans="1:17" ht="21" customHeight="1" x14ac:dyDescent="0.2">
      <c r="A149" s="153" t="s">
        <v>252</v>
      </c>
      <c r="B149" s="153"/>
      <c r="C149" s="153" t="s">
        <v>253</v>
      </c>
      <c r="D149" s="154"/>
      <c r="E149" s="52">
        <f>'Pay App 26'!E149</f>
        <v>0</v>
      </c>
      <c r="F149" s="45"/>
      <c r="G149" s="65">
        <f>'Pay App 26'!G149+F149</f>
        <v>0</v>
      </c>
      <c r="H149" s="188">
        <f>'Pay App 26'!K149</f>
        <v>0</v>
      </c>
      <c r="I149" s="189"/>
      <c r="J149" s="55"/>
      <c r="K149" s="33">
        <f t="shared" si="4"/>
        <v>0</v>
      </c>
      <c r="L149" s="68">
        <f t="shared" si="7"/>
        <v>0</v>
      </c>
      <c r="M149" s="66">
        <f t="shared" si="5"/>
        <v>0</v>
      </c>
      <c r="N149" s="32">
        <f t="shared" si="6"/>
        <v>0</v>
      </c>
      <c r="O149" s="52">
        <f>'Pay App 26'!O149+'Pay App 26'!P149</f>
        <v>0</v>
      </c>
      <c r="P149" s="45"/>
      <c r="Q149" s="66">
        <f>'Pay App 26'!Q149+N149+P149</f>
        <v>0</v>
      </c>
    </row>
    <row r="150" spans="1:17" ht="21" customHeight="1" x14ac:dyDescent="0.2">
      <c r="A150" s="151" t="s">
        <v>254</v>
      </c>
      <c r="B150" s="151"/>
      <c r="C150" s="151" t="s">
        <v>255</v>
      </c>
      <c r="D150" s="152"/>
      <c r="E150" s="52">
        <f>'Pay App 26'!E150</f>
        <v>0</v>
      </c>
      <c r="F150" s="45"/>
      <c r="G150" s="65">
        <f>'Pay App 26'!G150+F150</f>
        <v>0</v>
      </c>
      <c r="H150" s="188">
        <f>'Pay App 26'!K150</f>
        <v>0</v>
      </c>
      <c r="I150" s="189"/>
      <c r="J150" s="55"/>
      <c r="K150" s="33">
        <f t="shared" si="4"/>
        <v>0</v>
      </c>
      <c r="L150" s="68">
        <f t="shared" si="7"/>
        <v>0</v>
      </c>
      <c r="M150" s="66">
        <f t="shared" si="5"/>
        <v>0</v>
      </c>
      <c r="N150" s="32">
        <f t="shared" si="6"/>
        <v>0</v>
      </c>
      <c r="O150" s="52">
        <f>'Pay App 26'!O150+'Pay App 26'!P150</f>
        <v>0</v>
      </c>
      <c r="P150" s="45"/>
      <c r="Q150" s="66">
        <f>'Pay App 26'!Q150+N150+P150</f>
        <v>0</v>
      </c>
    </row>
    <row r="151" spans="1:17" ht="21" customHeight="1" x14ac:dyDescent="0.2">
      <c r="A151" s="151" t="s">
        <v>256</v>
      </c>
      <c r="B151" s="151"/>
      <c r="C151" s="151" t="s">
        <v>257</v>
      </c>
      <c r="D151" s="152"/>
      <c r="E151" s="52">
        <f>'Pay App 26'!E151</f>
        <v>0</v>
      </c>
      <c r="F151" s="45"/>
      <c r="G151" s="65">
        <f>'Pay App 26'!G151+F151</f>
        <v>0</v>
      </c>
      <c r="H151" s="188">
        <f>'Pay App 26'!K151</f>
        <v>0</v>
      </c>
      <c r="I151" s="189"/>
      <c r="J151" s="55"/>
      <c r="K151" s="33">
        <f t="shared" si="4"/>
        <v>0</v>
      </c>
      <c r="L151" s="68">
        <f t="shared" si="7"/>
        <v>0</v>
      </c>
      <c r="M151" s="66">
        <f t="shared" si="5"/>
        <v>0</v>
      </c>
      <c r="N151" s="32">
        <f t="shared" si="6"/>
        <v>0</v>
      </c>
      <c r="O151" s="52">
        <f>'Pay App 26'!O151+'Pay App 26'!P151</f>
        <v>0</v>
      </c>
      <c r="P151" s="45"/>
      <c r="Q151" s="66">
        <f>'Pay App 26'!Q151+N151+P151</f>
        <v>0</v>
      </c>
    </row>
    <row r="152" spans="1:17" ht="21" customHeight="1" x14ac:dyDescent="0.2">
      <c r="A152" s="151" t="s">
        <v>258</v>
      </c>
      <c r="B152" s="151"/>
      <c r="C152" s="151" t="s">
        <v>259</v>
      </c>
      <c r="D152" s="152"/>
      <c r="E152" s="52">
        <f>'Pay App 26'!E152</f>
        <v>0</v>
      </c>
      <c r="F152" s="45"/>
      <c r="G152" s="65">
        <f>'Pay App 26'!G152+F152</f>
        <v>0</v>
      </c>
      <c r="H152" s="188">
        <f>'Pay App 26'!K152</f>
        <v>0</v>
      </c>
      <c r="I152" s="189"/>
      <c r="J152" s="55"/>
      <c r="K152" s="33">
        <f t="shared" si="4"/>
        <v>0</v>
      </c>
      <c r="L152" s="68">
        <f t="shared" si="7"/>
        <v>0</v>
      </c>
      <c r="M152" s="66">
        <f t="shared" si="5"/>
        <v>0</v>
      </c>
      <c r="N152" s="32">
        <f t="shared" si="6"/>
        <v>0</v>
      </c>
      <c r="O152" s="52">
        <f>'Pay App 26'!O152+'Pay App 26'!P152</f>
        <v>0</v>
      </c>
      <c r="P152" s="45"/>
      <c r="Q152" s="66">
        <f>'Pay App 26'!Q152+N152+P152</f>
        <v>0</v>
      </c>
    </row>
    <row r="153" spans="1:17" ht="21" customHeight="1" x14ac:dyDescent="0.2">
      <c r="A153" s="151" t="s">
        <v>260</v>
      </c>
      <c r="B153" s="151"/>
      <c r="C153" s="151" t="s">
        <v>261</v>
      </c>
      <c r="D153" s="152"/>
      <c r="E153" s="52">
        <f>'Pay App 26'!E153</f>
        <v>0</v>
      </c>
      <c r="F153" s="45"/>
      <c r="G153" s="65">
        <f>'Pay App 26'!G153+F153</f>
        <v>0</v>
      </c>
      <c r="H153" s="188">
        <f>'Pay App 26'!K153</f>
        <v>0</v>
      </c>
      <c r="I153" s="189"/>
      <c r="J153" s="55"/>
      <c r="K153" s="33">
        <f t="shared" si="4"/>
        <v>0</v>
      </c>
      <c r="L153" s="68">
        <f t="shared" si="7"/>
        <v>0</v>
      </c>
      <c r="M153" s="66">
        <f t="shared" si="5"/>
        <v>0</v>
      </c>
      <c r="N153" s="32">
        <f t="shared" si="6"/>
        <v>0</v>
      </c>
      <c r="O153" s="52">
        <f>'Pay App 26'!O153+'Pay App 26'!P153</f>
        <v>0</v>
      </c>
      <c r="P153" s="45"/>
      <c r="Q153" s="66">
        <f>'Pay App 26'!Q153+N153+P153</f>
        <v>0</v>
      </c>
    </row>
    <row r="154" spans="1:17" ht="21" customHeight="1" x14ac:dyDescent="0.2">
      <c r="A154" s="151" t="s">
        <v>262</v>
      </c>
      <c r="B154" s="151"/>
      <c r="C154" s="151" t="s">
        <v>263</v>
      </c>
      <c r="D154" s="152"/>
      <c r="E154" s="52">
        <f>'Pay App 26'!E154</f>
        <v>0</v>
      </c>
      <c r="F154" s="45"/>
      <c r="G154" s="65">
        <f>'Pay App 26'!G154+F154</f>
        <v>0</v>
      </c>
      <c r="H154" s="188">
        <f>'Pay App 26'!K154</f>
        <v>0</v>
      </c>
      <c r="I154" s="189"/>
      <c r="J154" s="55"/>
      <c r="K154" s="33">
        <f t="shared" si="4"/>
        <v>0</v>
      </c>
      <c r="L154" s="68">
        <f t="shared" si="7"/>
        <v>0</v>
      </c>
      <c r="M154" s="66">
        <f t="shared" si="5"/>
        <v>0</v>
      </c>
      <c r="N154" s="32">
        <f t="shared" si="6"/>
        <v>0</v>
      </c>
      <c r="O154" s="52">
        <f>'Pay App 26'!O154+'Pay App 26'!P154</f>
        <v>0</v>
      </c>
      <c r="P154" s="45"/>
      <c r="Q154" s="66">
        <f>'Pay App 26'!Q154+N154+P154</f>
        <v>0</v>
      </c>
    </row>
    <row r="155" spans="1:17" ht="21" customHeight="1" x14ac:dyDescent="0.2">
      <c r="A155" s="151" t="s">
        <v>264</v>
      </c>
      <c r="B155" s="151"/>
      <c r="C155" s="151" t="s">
        <v>265</v>
      </c>
      <c r="D155" s="152"/>
      <c r="E155" s="52">
        <f>'Pay App 26'!E155</f>
        <v>0</v>
      </c>
      <c r="F155" s="45"/>
      <c r="G155" s="65">
        <f>'Pay App 26'!G155+F155</f>
        <v>0</v>
      </c>
      <c r="H155" s="188">
        <f>'Pay App 26'!K155</f>
        <v>0</v>
      </c>
      <c r="I155" s="189"/>
      <c r="J155" s="55"/>
      <c r="K155" s="33">
        <f t="shared" si="4"/>
        <v>0</v>
      </c>
      <c r="L155" s="68">
        <f t="shared" si="7"/>
        <v>0</v>
      </c>
      <c r="M155" s="66">
        <f t="shared" si="5"/>
        <v>0</v>
      </c>
      <c r="N155" s="32">
        <f t="shared" si="6"/>
        <v>0</v>
      </c>
      <c r="O155" s="52">
        <f>'Pay App 26'!O155+'Pay App 26'!P155</f>
        <v>0</v>
      </c>
      <c r="P155" s="45"/>
      <c r="Q155" s="66">
        <f>'Pay App 26'!Q155+N155+P155</f>
        <v>0</v>
      </c>
    </row>
    <row r="156" spans="1:17" ht="21" customHeight="1" x14ac:dyDescent="0.2">
      <c r="A156" s="151" t="s">
        <v>266</v>
      </c>
      <c r="B156" s="151"/>
      <c r="C156" s="151" t="s">
        <v>267</v>
      </c>
      <c r="D156" s="152"/>
      <c r="E156" s="52">
        <f>'Pay App 26'!E156</f>
        <v>0</v>
      </c>
      <c r="F156" s="45"/>
      <c r="G156" s="65">
        <f>'Pay App 26'!G156+F156</f>
        <v>0</v>
      </c>
      <c r="H156" s="188">
        <f>'Pay App 26'!K156</f>
        <v>0</v>
      </c>
      <c r="I156" s="189"/>
      <c r="J156" s="55"/>
      <c r="K156" s="33">
        <f t="shared" si="4"/>
        <v>0</v>
      </c>
      <c r="L156" s="68">
        <f t="shared" si="7"/>
        <v>0</v>
      </c>
      <c r="M156" s="66">
        <f t="shared" si="5"/>
        <v>0</v>
      </c>
      <c r="N156" s="32">
        <f t="shared" si="6"/>
        <v>0</v>
      </c>
      <c r="O156" s="52">
        <f>'Pay App 26'!O156+'Pay App 26'!P156</f>
        <v>0</v>
      </c>
      <c r="P156" s="45"/>
      <c r="Q156" s="66">
        <f>'Pay App 26'!Q156+N156+P156</f>
        <v>0</v>
      </c>
    </row>
    <row r="157" spans="1:17" ht="21" customHeight="1" x14ac:dyDescent="0.2">
      <c r="A157" s="151" t="s">
        <v>268</v>
      </c>
      <c r="B157" s="151"/>
      <c r="C157" s="151" t="s">
        <v>269</v>
      </c>
      <c r="D157" s="152"/>
      <c r="E157" s="52">
        <f>'Pay App 26'!E157</f>
        <v>0</v>
      </c>
      <c r="F157" s="45"/>
      <c r="G157" s="65">
        <f>'Pay App 26'!G157+F157</f>
        <v>0</v>
      </c>
      <c r="H157" s="188">
        <f>'Pay App 26'!K157</f>
        <v>0</v>
      </c>
      <c r="I157" s="189"/>
      <c r="J157" s="55"/>
      <c r="K157" s="33">
        <f t="shared" si="4"/>
        <v>0</v>
      </c>
      <c r="L157" s="68">
        <f t="shared" si="7"/>
        <v>0</v>
      </c>
      <c r="M157" s="66">
        <f t="shared" si="5"/>
        <v>0</v>
      </c>
      <c r="N157" s="32">
        <f t="shared" si="6"/>
        <v>0</v>
      </c>
      <c r="O157" s="52">
        <f>'Pay App 26'!O157+'Pay App 26'!P157</f>
        <v>0</v>
      </c>
      <c r="P157" s="45"/>
      <c r="Q157" s="66">
        <f>'Pay App 26'!Q157+N157+P157</f>
        <v>0</v>
      </c>
    </row>
    <row r="158" spans="1:17" ht="21" customHeight="1" x14ac:dyDescent="0.2">
      <c r="A158" s="153" t="s">
        <v>270</v>
      </c>
      <c r="B158" s="153"/>
      <c r="C158" s="153" t="s">
        <v>271</v>
      </c>
      <c r="D158" s="154"/>
      <c r="E158" s="52">
        <f>'Pay App 26'!E158</f>
        <v>0</v>
      </c>
      <c r="F158" s="45"/>
      <c r="G158" s="65">
        <f>'Pay App 26'!G158+F158</f>
        <v>0</v>
      </c>
      <c r="H158" s="188">
        <f>'Pay App 26'!K158</f>
        <v>0</v>
      </c>
      <c r="I158" s="189"/>
      <c r="J158" s="55"/>
      <c r="K158" s="33">
        <f t="shared" si="4"/>
        <v>0</v>
      </c>
      <c r="L158" s="68">
        <f t="shared" si="7"/>
        <v>0</v>
      </c>
      <c r="M158" s="66">
        <f t="shared" si="5"/>
        <v>0</v>
      </c>
      <c r="N158" s="32">
        <f t="shared" si="6"/>
        <v>0</v>
      </c>
      <c r="O158" s="52">
        <f>'Pay App 26'!O158+'Pay App 26'!P158</f>
        <v>0</v>
      </c>
      <c r="P158" s="45"/>
      <c r="Q158" s="66">
        <f>'Pay App 26'!Q158+N158+P158</f>
        <v>0</v>
      </c>
    </row>
    <row r="159" spans="1:17" ht="21" customHeight="1" x14ac:dyDescent="0.2">
      <c r="A159" s="151" t="s">
        <v>272</v>
      </c>
      <c r="B159" s="151"/>
      <c r="C159" s="151" t="s">
        <v>273</v>
      </c>
      <c r="D159" s="152"/>
      <c r="E159" s="52">
        <f>'Pay App 26'!E159</f>
        <v>0</v>
      </c>
      <c r="F159" s="45"/>
      <c r="G159" s="65">
        <f>'Pay App 26'!G159+F159</f>
        <v>0</v>
      </c>
      <c r="H159" s="188">
        <f>'Pay App 26'!K159</f>
        <v>0</v>
      </c>
      <c r="I159" s="189"/>
      <c r="J159" s="55"/>
      <c r="K159" s="33">
        <f t="shared" si="4"/>
        <v>0</v>
      </c>
      <c r="L159" s="68">
        <f t="shared" si="7"/>
        <v>0</v>
      </c>
      <c r="M159" s="66">
        <f t="shared" si="5"/>
        <v>0</v>
      </c>
      <c r="N159" s="32">
        <f t="shared" si="6"/>
        <v>0</v>
      </c>
      <c r="O159" s="52">
        <f>'Pay App 26'!O159+'Pay App 26'!P159</f>
        <v>0</v>
      </c>
      <c r="P159" s="45"/>
      <c r="Q159" s="66">
        <f>'Pay App 26'!Q159+N159+P159</f>
        <v>0</v>
      </c>
    </row>
    <row r="160" spans="1:17" ht="21" customHeight="1" x14ac:dyDescent="0.2">
      <c r="A160" s="151" t="s">
        <v>274</v>
      </c>
      <c r="B160" s="151"/>
      <c r="C160" s="151" t="s">
        <v>275</v>
      </c>
      <c r="D160" s="152"/>
      <c r="E160" s="52">
        <f>'Pay App 26'!E160</f>
        <v>0</v>
      </c>
      <c r="F160" s="45"/>
      <c r="G160" s="65">
        <f>'Pay App 26'!G160+F160</f>
        <v>0</v>
      </c>
      <c r="H160" s="188">
        <f>'Pay App 26'!K160</f>
        <v>0</v>
      </c>
      <c r="I160" s="189"/>
      <c r="J160" s="55"/>
      <c r="K160" s="33">
        <f t="shared" si="4"/>
        <v>0</v>
      </c>
      <c r="L160" s="68">
        <f t="shared" si="7"/>
        <v>0</v>
      </c>
      <c r="M160" s="66">
        <f t="shared" si="5"/>
        <v>0</v>
      </c>
      <c r="N160" s="32">
        <f t="shared" si="6"/>
        <v>0</v>
      </c>
      <c r="O160" s="52">
        <f>'Pay App 26'!O160+'Pay App 26'!P160</f>
        <v>0</v>
      </c>
      <c r="P160" s="45"/>
      <c r="Q160" s="66">
        <f>'Pay App 26'!Q160+N160+P160</f>
        <v>0</v>
      </c>
    </row>
    <row r="161" spans="1:17" ht="21" customHeight="1" x14ac:dyDescent="0.2">
      <c r="A161" s="151" t="s">
        <v>276</v>
      </c>
      <c r="B161" s="151"/>
      <c r="C161" s="151" t="s">
        <v>277</v>
      </c>
      <c r="D161" s="152"/>
      <c r="E161" s="52">
        <f>'Pay App 26'!E161</f>
        <v>0</v>
      </c>
      <c r="F161" s="45"/>
      <c r="G161" s="65">
        <f>'Pay App 26'!G161+F161</f>
        <v>0</v>
      </c>
      <c r="H161" s="188">
        <f>'Pay App 26'!K161</f>
        <v>0</v>
      </c>
      <c r="I161" s="189"/>
      <c r="J161" s="55"/>
      <c r="K161" s="33">
        <f t="shared" si="4"/>
        <v>0</v>
      </c>
      <c r="L161" s="68">
        <f t="shared" si="7"/>
        <v>0</v>
      </c>
      <c r="M161" s="66">
        <f t="shared" si="5"/>
        <v>0</v>
      </c>
      <c r="N161" s="32">
        <f t="shared" si="6"/>
        <v>0</v>
      </c>
      <c r="O161" s="52">
        <f>'Pay App 26'!O161+'Pay App 26'!P161</f>
        <v>0</v>
      </c>
      <c r="P161" s="45"/>
      <c r="Q161" s="66">
        <f>'Pay App 26'!Q161+N161+P161</f>
        <v>0</v>
      </c>
    </row>
    <row r="162" spans="1:17" ht="21" customHeight="1" x14ac:dyDescent="0.2">
      <c r="A162" s="151" t="s">
        <v>278</v>
      </c>
      <c r="B162" s="151"/>
      <c r="C162" s="151" t="s">
        <v>279</v>
      </c>
      <c r="D162" s="152"/>
      <c r="E162" s="52">
        <f>'Pay App 26'!E162</f>
        <v>0</v>
      </c>
      <c r="F162" s="45"/>
      <c r="G162" s="65">
        <f>'Pay App 26'!G162+F162</f>
        <v>0</v>
      </c>
      <c r="H162" s="188">
        <f>'Pay App 26'!K162</f>
        <v>0</v>
      </c>
      <c r="I162" s="189"/>
      <c r="J162" s="55"/>
      <c r="K162" s="33">
        <f t="shared" si="4"/>
        <v>0</v>
      </c>
      <c r="L162" s="68">
        <f t="shared" si="7"/>
        <v>0</v>
      </c>
      <c r="M162" s="66">
        <f t="shared" si="5"/>
        <v>0</v>
      </c>
      <c r="N162" s="32">
        <f t="shared" si="6"/>
        <v>0</v>
      </c>
      <c r="O162" s="52">
        <f>'Pay App 26'!O162+'Pay App 26'!P162</f>
        <v>0</v>
      </c>
      <c r="P162" s="45"/>
      <c r="Q162" s="66">
        <f>'Pay App 26'!Q162+N162+P162</f>
        <v>0</v>
      </c>
    </row>
    <row r="163" spans="1:17" ht="21" customHeight="1" x14ac:dyDescent="0.2">
      <c r="A163" s="151" t="s">
        <v>280</v>
      </c>
      <c r="B163" s="151"/>
      <c r="C163" s="151" t="s">
        <v>281</v>
      </c>
      <c r="D163" s="152"/>
      <c r="E163" s="52">
        <f>'Pay App 26'!E163</f>
        <v>0</v>
      </c>
      <c r="F163" s="45"/>
      <c r="G163" s="65">
        <f>'Pay App 26'!G163+F163</f>
        <v>0</v>
      </c>
      <c r="H163" s="188">
        <f>'Pay App 26'!K163</f>
        <v>0</v>
      </c>
      <c r="I163" s="189"/>
      <c r="J163" s="55"/>
      <c r="K163" s="33">
        <f t="shared" si="4"/>
        <v>0</v>
      </c>
      <c r="L163" s="68">
        <f t="shared" si="7"/>
        <v>0</v>
      </c>
      <c r="M163" s="66">
        <f t="shared" si="5"/>
        <v>0</v>
      </c>
      <c r="N163" s="32">
        <f t="shared" si="6"/>
        <v>0</v>
      </c>
      <c r="O163" s="52">
        <f>'Pay App 26'!O163+'Pay App 26'!P163</f>
        <v>0</v>
      </c>
      <c r="P163" s="45"/>
      <c r="Q163" s="66">
        <f>'Pay App 26'!Q163+N163+P163</f>
        <v>0</v>
      </c>
    </row>
    <row r="164" spans="1:17" ht="21" customHeight="1" x14ac:dyDescent="0.2">
      <c r="A164" s="151" t="s">
        <v>282</v>
      </c>
      <c r="B164" s="151"/>
      <c r="C164" s="151" t="s">
        <v>283</v>
      </c>
      <c r="D164" s="152"/>
      <c r="E164" s="52">
        <f>'Pay App 26'!E164</f>
        <v>0</v>
      </c>
      <c r="F164" s="45"/>
      <c r="G164" s="65">
        <f>'Pay App 26'!G164+F164</f>
        <v>0</v>
      </c>
      <c r="H164" s="188">
        <f>'Pay App 26'!K164</f>
        <v>0</v>
      </c>
      <c r="I164" s="189"/>
      <c r="J164" s="55"/>
      <c r="K164" s="33">
        <f t="shared" si="4"/>
        <v>0</v>
      </c>
      <c r="L164" s="68">
        <f t="shared" si="7"/>
        <v>0</v>
      </c>
      <c r="M164" s="66">
        <f t="shared" si="5"/>
        <v>0</v>
      </c>
      <c r="N164" s="32">
        <f t="shared" si="6"/>
        <v>0</v>
      </c>
      <c r="O164" s="52">
        <f>'Pay App 26'!O164+'Pay App 26'!P164</f>
        <v>0</v>
      </c>
      <c r="P164" s="45"/>
      <c r="Q164" s="66">
        <f>'Pay App 26'!Q164+N164+P164</f>
        <v>0</v>
      </c>
    </row>
    <row r="165" spans="1:17" ht="21" customHeight="1" x14ac:dyDescent="0.2">
      <c r="A165" s="151" t="s">
        <v>284</v>
      </c>
      <c r="B165" s="151"/>
      <c r="C165" s="151" t="s">
        <v>285</v>
      </c>
      <c r="D165" s="152"/>
      <c r="E165" s="52">
        <f>'Pay App 26'!E165</f>
        <v>0</v>
      </c>
      <c r="F165" s="45"/>
      <c r="G165" s="65">
        <f>'Pay App 26'!G165+F165</f>
        <v>0</v>
      </c>
      <c r="H165" s="188">
        <f>'Pay App 26'!K165</f>
        <v>0</v>
      </c>
      <c r="I165" s="189"/>
      <c r="J165" s="55"/>
      <c r="K165" s="33">
        <f t="shared" si="4"/>
        <v>0</v>
      </c>
      <c r="L165" s="68">
        <f t="shared" si="7"/>
        <v>0</v>
      </c>
      <c r="M165" s="66">
        <f t="shared" si="5"/>
        <v>0</v>
      </c>
      <c r="N165" s="32">
        <f t="shared" si="6"/>
        <v>0</v>
      </c>
      <c r="O165" s="52">
        <f>'Pay App 26'!O165+'Pay App 26'!P165</f>
        <v>0</v>
      </c>
      <c r="P165" s="45"/>
      <c r="Q165" s="66">
        <f>'Pay App 26'!Q165+N165+P165</f>
        <v>0</v>
      </c>
    </row>
    <row r="166" spans="1:17" ht="21" customHeight="1" x14ac:dyDescent="0.2">
      <c r="A166" s="153" t="s">
        <v>286</v>
      </c>
      <c r="B166" s="153"/>
      <c r="C166" s="153" t="s">
        <v>287</v>
      </c>
      <c r="D166" s="154"/>
      <c r="E166" s="52">
        <f>'Pay App 26'!E166</f>
        <v>0</v>
      </c>
      <c r="F166" s="45"/>
      <c r="G166" s="65">
        <f>'Pay App 26'!G166+F166</f>
        <v>0</v>
      </c>
      <c r="H166" s="188">
        <f>'Pay App 26'!K166</f>
        <v>0</v>
      </c>
      <c r="I166" s="189"/>
      <c r="J166" s="55"/>
      <c r="K166" s="33">
        <f t="shared" si="4"/>
        <v>0</v>
      </c>
      <c r="L166" s="68">
        <f t="shared" si="7"/>
        <v>0</v>
      </c>
      <c r="M166" s="66">
        <f t="shared" si="5"/>
        <v>0</v>
      </c>
      <c r="N166" s="32">
        <f t="shared" si="6"/>
        <v>0</v>
      </c>
      <c r="O166" s="52">
        <f>'Pay App 26'!O166+'Pay App 26'!P166</f>
        <v>0</v>
      </c>
      <c r="P166" s="45"/>
      <c r="Q166" s="66">
        <f>'Pay App 26'!Q166+N166+P166</f>
        <v>0</v>
      </c>
    </row>
    <row r="167" spans="1:17" ht="21" customHeight="1" x14ac:dyDescent="0.2">
      <c r="A167" s="153" t="s">
        <v>288</v>
      </c>
      <c r="B167" s="153"/>
      <c r="C167" s="153" t="s">
        <v>289</v>
      </c>
      <c r="D167" s="154"/>
      <c r="E167" s="52">
        <f>'Pay App 26'!E167</f>
        <v>0</v>
      </c>
      <c r="F167" s="45"/>
      <c r="G167" s="65">
        <f>'Pay App 26'!G167+F167</f>
        <v>0</v>
      </c>
      <c r="H167" s="188">
        <f>'Pay App 26'!K167</f>
        <v>0</v>
      </c>
      <c r="I167" s="189"/>
      <c r="J167" s="55"/>
      <c r="K167" s="33">
        <f t="shared" si="4"/>
        <v>0</v>
      </c>
      <c r="L167" s="68">
        <f t="shared" si="7"/>
        <v>0</v>
      </c>
      <c r="M167" s="66">
        <f t="shared" si="5"/>
        <v>0</v>
      </c>
      <c r="N167" s="32">
        <f t="shared" si="6"/>
        <v>0</v>
      </c>
      <c r="O167" s="52">
        <f>'Pay App 26'!O167+'Pay App 26'!P167</f>
        <v>0</v>
      </c>
      <c r="P167" s="45"/>
      <c r="Q167" s="66">
        <f>'Pay App 26'!Q167+N167+P167</f>
        <v>0</v>
      </c>
    </row>
    <row r="168" spans="1:17" ht="21" customHeight="1" x14ac:dyDescent="0.2">
      <c r="A168" s="151" t="s">
        <v>290</v>
      </c>
      <c r="B168" s="151"/>
      <c r="C168" s="151" t="s">
        <v>291</v>
      </c>
      <c r="D168" s="152"/>
      <c r="E168" s="52">
        <f>'Pay App 26'!E168</f>
        <v>0</v>
      </c>
      <c r="F168" s="45"/>
      <c r="G168" s="65">
        <f>'Pay App 26'!G168+F168</f>
        <v>0</v>
      </c>
      <c r="H168" s="188">
        <f>'Pay App 26'!K168</f>
        <v>0</v>
      </c>
      <c r="I168" s="189"/>
      <c r="J168" s="55"/>
      <c r="K168" s="33">
        <f t="shared" si="4"/>
        <v>0</v>
      </c>
      <c r="L168" s="68">
        <f t="shared" si="7"/>
        <v>0</v>
      </c>
      <c r="M168" s="66">
        <f t="shared" si="5"/>
        <v>0</v>
      </c>
      <c r="N168" s="32">
        <f t="shared" si="6"/>
        <v>0</v>
      </c>
      <c r="O168" s="52">
        <f>'Pay App 26'!O168+'Pay App 26'!P168</f>
        <v>0</v>
      </c>
      <c r="P168" s="45"/>
      <c r="Q168" s="66">
        <f>'Pay App 26'!Q168+N168+P168</f>
        <v>0</v>
      </c>
    </row>
    <row r="169" spans="1:17" ht="21" customHeight="1" x14ac:dyDescent="0.2">
      <c r="A169" s="151" t="s">
        <v>292</v>
      </c>
      <c r="B169" s="151"/>
      <c r="C169" s="151" t="s">
        <v>293</v>
      </c>
      <c r="D169" s="152"/>
      <c r="E169" s="52">
        <f>'Pay App 26'!E169</f>
        <v>0</v>
      </c>
      <c r="F169" s="45"/>
      <c r="G169" s="65">
        <f>'Pay App 26'!G169+F169</f>
        <v>0</v>
      </c>
      <c r="H169" s="188">
        <f>'Pay App 26'!K169</f>
        <v>0</v>
      </c>
      <c r="I169" s="189"/>
      <c r="J169" s="55"/>
      <c r="K169" s="33">
        <f t="shared" si="4"/>
        <v>0</v>
      </c>
      <c r="L169" s="68">
        <f t="shared" si="7"/>
        <v>0</v>
      </c>
      <c r="M169" s="66">
        <f t="shared" si="5"/>
        <v>0</v>
      </c>
      <c r="N169" s="32">
        <f t="shared" si="6"/>
        <v>0</v>
      </c>
      <c r="O169" s="52">
        <f>'Pay App 26'!O169+'Pay App 26'!P169</f>
        <v>0</v>
      </c>
      <c r="P169" s="45"/>
      <c r="Q169" s="66">
        <f>'Pay App 26'!Q169+N169+P169</f>
        <v>0</v>
      </c>
    </row>
    <row r="170" spans="1:17" ht="21" customHeight="1" x14ac:dyDescent="0.2">
      <c r="A170" s="151" t="s">
        <v>294</v>
      </c>
      <c r="B170" s="151"/>
      <c r="C170" s="151" t="s">
        <v>295</v>
      </c>
      <c r="D170" s="152"/>
      <c r="E170" s="52">
        <f>'Pay App 26'!E170</f>
        <v>0</v>
      </c>
      <c r="F170" s="45"/>
      <c r="G170" s="65">
        <f>'Pay App 26'!G170+F170</f>
        <v>0</v>
      </c>
      <c r="H170" s="188">
        <f>'Pay App 26'!K170</f>
        <v>0</v>
      </c>
      <c r="I170" s="189"/>
      <c r="J170" s="55"/>
      <c r="K170" s="33">
        <f t="shared" si="4"/>
        <v>0</v>
      </c>
      <c r="L170" s="68">
        <f t="shared" si="7"/>
        <v>0</v>
      </c>
      <c r="M170" s="66">
        <f t="shared" si="5"/>
        <v>0</v>
      </c>
      <c r="N170" s="32">
        <f t="shared" si="6"/>
        <v>0</v>
      </c>
      <c r="O170" s="52">
        <f>'Pay App 26'!O170+'Pay App 26'!P170</f>
        <v>0</v>
      </c>
      <c r="P170" s="45"/>
      <c r="Q170" s="66">
        <f>'Pay App 26'!Q170+N170+P170</f>
        <v>0</v>
      </c>
    </row>
    <row r="171" spans="1:17" ht="21" customHeight="1" x14ac:dyDescent="0.2">
      <c r="A171" s="151" t="s">
        <v>296</v>
      </c>
      <c r="B171" s="151"/>
      <c r="C171" s="151" t="s">
        <v>297</v>
      </c>
      <c r="D171" s="152"/>
      <c r="E171" s="52">
        <f>'Pay App 26'!E171</f>
        <v>0</v>
      </c>
      <c r="F171" s="45"/>
      <c r="G171" s="65">
        <f>'Pay App 26'!G171+F171</f>
        <v>0</v>
      </c>
      <c r="H171" s="188">
        <f>'Pay App 26'!K171</f>
        <v>0</v>
      </c>
      <c r="I171" s="189"/>
      <c r="J171" s="55"/>
      <c r="K171" s="33">
        <f t="shared" si="4"/>
        <v>0</v>
      </c>
      <c r="L171" s="68">
        <f t="shared" si="7"/>
        <v>0</v>
      </c>
      <c r="M171" s="66">
        <f t="shared" si="5"/>
        <v>0</v>
      </c>
      <c r="N171" s="32">
        <f t="shared" si="6"/>
        <v>0</v>
      </c>
      <c r="O171" s="52">
        <f>'Pay App 26'!O171+'Pay App 26'!P171</f>
        <v>0</v>
      </c>
      <c r="P171" s="45"/>
      <c r="Q171" s="66">
        <f>'Pay App 26'!Q171+N171+P171</f>
        <v>0</v>
      </c>
    </row>
    <row r="172" spans="1:17" ht="21" customHeight="1" x14ac:dyDescent="0.2">
      <c r="A172" s="151" t="s">
        <v>298</v>
      </c>
      <c r="B172" s="151"/>
      <c r="C172" s="151" t="s">
        <v>299</v>
      </c>
      <c r="D172" s="152"/>
      <c r="E172" s="52">
        <f>'Pay App 26'!E172</f>
        <v>0</v>
      </c>
      <c r="F172" s="45"/>
      <c r="G172" s="65">
        <f>'Pay App 26'!G172+F172</f>
        <v>0</v>
      </c>
      <c r="H172" s="188">
        <f>'Pay App 26'!K172</f>
        <v>0</v>
      </c>
      <c r="I172" s="189"/>
      <c r="J172" s="55"/>
      <c r="K172" s="33">
        <f t="shared" si="4"/>
        <v>0</v>
      </c>
      <c r="L172" s="68">
        <f t="shared" si="7"/>
        <v>0</v>
      </c>
      <c r="M172" s="66">
        <f t="shared" si="5"/>
        <v>0</v>
      </c>
      <c r="N172" s="32">
        <f t="shared" si="6"/>
        <v>0</v>
      </c>
      <c r="O172" s="52">
        <f>'Pay App 26'!O172+'Pay App 26'!P172</f>
        <v>0</v>
      </c>
      <c r="P172" s="45"/>
      <c r="Q172" s="66">
        <f>'Pay App 26'!Q172+N172+P172</f>
        <v>0</v>
      </c>
    </row>
    <row r="173" spans="1:17" ht="21" customHeight="1" x14ac:dyDescent="0.2">
      <c r="A173" s="151" t="s">
        <v>300</v>
      </c>
      <c r="B173" s="151"/>
      <c r="C173" s="151" t="s">
        <v>301</v>
      </c>
      <c r="D173" s="152"/>
      <c r="E173" s="52">
        <f>'Pay App 26'!E173</f>
        <v>0</v>
      </c>
      <c r="F173" s="45"/>
      <c r="G173" s="65">
        <f>'Pay App 26'!G173+F173</f>
        <v>0</v>
      </c>
      <c r="H173" s="188">
        <f>'Pay App 26'!K173</f>
        <v>0</v>
      </c>
      <c r="I173" s="189"/>
      <c r="J173" s="55"/>
      <c r="K173" s="33">
        <f t="shared" si="4"/>
        <v>0</v>
      </c>
      <c r="L173" s="68">
        <f t="shared" si="7"/>
        <v>0</v>
      </c>
      <c r="M173" s="66">
        <f t="shared" si="5"/>
        <v>0</v>
      </c>
      <c r="N173" s="32">
        <f t="shared" si="6"/>
        <v>0</v>
      </c>
      <c r="O173" s="52">
        <f>'Pay App 26'!O173+'Pay App 26'!P173</f>
        <v>0</v>
      </c>
      <c r="P173" s="45"/>
      <c r="Q173" s="66">
        <f>'Pay App 26'!Q173+N173+P173</f>
        <v>0</v>
      </c>
    </row>
    <row r="174" spans="1:17" ht="21" customHeight="1" x14ac:dyDescent="0.2">
      <c r="A174" s="151" t="s">
        <v>302</v>
      </c>
      <c r="B174" s="151"/>
      <c r="C174" s="151" t="s">
        <v>303</v>
      </c>
      <c r="D174" s="152"/>
      <c r="E174" s="52">
        <f>'Pay App 26'!E174</f>
        <v>0</v>
      </c>
      <c r="F174" s="45"/>
      <c r="G174" s="65">
        <f>'Pay App 26'!G174+F174</f>
        <v>0</v>
      </c>
      <c r="H174" s="188">
        <f>'Pay App 26'!K174</f>
        <v>0</v>
      </c>
      <c r="I174" s="189"/>
      <c r="J174" s="55"/>
      <c r="K174" s="33">
        <f t="shared" si="4"/>
        <v>0</v>
      </c>
      <c r="L174" s="68">
        <f t="shared" si="7"/>
        <v>0</v>
      </c>
      <c r="M174" s="66">
        <f t="shared" si="5"/>
        <v>0</v>
      </c>
      <c r="N174" s="32">
        <f t="shared" si="6"/>
        <v>0</v>
      </c>
      <c r="O174" s="52">
        <f>'Pay App 26'!O174+'Pay App 26'!P174</f>
        <v>0</v>
      </c>
      <c r="P174" s="45"/>
      <c r="Q174" s="66">
        <f>'Pay App 26'!Q174+N174+P174</f>
        <v>0</v>
      </c>
    </row>
    <row r="175" spans="1:17" ht="21" customHeight="1" x14ac:dyDescent="0.2">
      <c r="A175" s="151" t="s">
        <v>304</v>
      </c>
      <c r="B175" s="151"/>
      <c r="C175" s="151" t="s">
        <v>305</v>
      </c>
      <c r="D175" s="152"/>
      <c r="E175" s="52">
        <f>'Pay App 26'!E175</f>
        <v>0</v>
      </c>
      <c r="F175" s="45"/>
      <c r="G175" s="65">
        <f>'Pay App 26'!G175+F175</f>
        <v>0</v>
      </c>
      <c r="H175" s="188">
        <f>'Pay App 26'!K175</f>
        <v>0</v>
      </c>
      <c r="I175" s="189"/>
      <c r="J175" s="55"/>
      <c r="K175" s="33">
        <f t="shared" si="4"/>
        <v>0</v>
      </c>
      <c r="L175" s="68">
        <f t="shared" si="7"/>
        <v>0</v>
      </c>
      <c r="M175" s="66">
        <f t="shared" si="5"/>
        <v>0</v>
      </c>
      <c r="N175" s="32">
        <f t="shared" si="6"/>
        <v>0</v>
      </c>
      <c r="O175" s="52">
        <f>'Pay App 26'!O175+'Pay App 26'!P175</f>
        <v>0</v>
      </c>
      <c r="P175" s="45"/>
      <c r="Q175" s="66">
        <f>'Pay App 26'!Q175+N175+P175</f>
        <v>0</v>
      </c>
    </row>
    <row r="176" spans="1:17" ht="21" customHeight="1" x14ac:dyDescent="0.2">
      <c r="A176" s="151" t="s">
        <v>306</v>
      </c>
      <c r="B176" s="151"/>
      <c r="C176" s="151" t="s">
        <v>307</v>
      </c>
      <c r="D176" s="152"/>
      <c r="E176" s="52">
        <f>'Pay App 26'!E176</f>
        <v>0</v>
      </c>
      <c r="F176" s="45"/>
      <c r="G176" s="65">
        <f>'Pay App 26'!G176+F176</f>
        <v>0</v>
      </c>
      <c r="H176" s="188">
        <f>'Pay App 26'!K176</f>
        <v>0</v>
      </c>
      <c r="I176" s="189"/>
      <c r="J176" s="55"/>
      <c r="K176" s="33">
        <f t="shared" si="4"/>
        <v>0</v>
      </c>
      <c r="L176" s="68">
        <f t="shared" si="7"/>
        <v>0</v>
      </c>
      <c r="M176" s="66">
        <f t="shared" si="5"/>
        <v>0</v>
      </c>
      <c r="N176" s="32">
        <f t="shared" si="6"/>
        <v>0</v>
      </c>
      <c r="O176" s="52">
        <f>'Pay App 26'!O176+'Pay App 26'!P176</f>
        <v>0</v>
      </c>
      <c r="P176" s="45"/>
      <c r="Q176" s="66">
        <f>'Pay App 26'!Q176+N176+P176</f>
        <v>0</v>
      </c>
    </row>
    <row r="177" spans="1:17" ht="21" customHeight="1" x14ac:dyDescent="0.2">
      <c r="A177" s="151" t="s">
        <v>308</v>
      </c>
      <c r="B177" s="151"/>
      <c r="C177" s="151" t="s">
        <v>309</v>
      </c>
      <c r="D177" s="152"/>
      <c r="E177" s="52">
        <f>'Pay App 26'!E177</f>
        <v>0</v>
      </c>
      <c r="F177" s="45"/>
      <c r="G177" s="65">
        <f>'Pay App 26'!G177+F177</f>
        <v>0</v>
      </c>
      <c r="H177" s="188">
        <f>'Pay App 26'!K177</f>
        <v>0</v>
      </c>
      <c r="I177" s="189"/>
      <c r="J177" s="55"/>
      <c r="K177" s="33">
        <f t="shared" si="4"/>
        <v>0</v>
      </c>
      <c r="L177" s="68">
        <f t="shared" si="7"/>
        <v>0</v>
      </c>
      <c r="M177" s="66">
        <f t="shared" si="5"/>
        <v>0</v>
      </c>
      <c r="N177" s="32">
        <f t="shared" si="6"/>
        <v>0</v>
      </c>
      <c r="O177" s="52">
        <f>'Pay App 26'!O177+'Pay App 26'!P177</f>
        <v>0</v>
      </c>
      <c r="P177" s="45"/>
      <c r="Q177" s="66">
        <f>'Pay App 26'!Q177+N177+P177</f>
        <v>0</v>
      </c>
    </row>
    <row r="178" spans="1:17" ht="21" customHeight="1" x14ac:dyDescent="0.2">
      <c r="A178" s="141" t="s">
        <v>310</v>
      </c>
      <c r="B178" s="141"/>
      <c r="C178" s="141" t="s">
        <v>311</v>
      </c>
      <c r="D178" s="142"/>
      <c r="E178" s="52">
        <f>'Pay App 26'!E178</f>
        <v>0</v>
      </c>
      <c r="F178" s="45"/>
      <c r="G178" s="65">
        <f>'Pay App 26'!G178+F178</f>
        <v>0</v>
      </c>
      <c r="H178" s="188">
        <f>'Pay App 26'!K178</f>
        <v>0</v>
      </c>
      <c r="I178" s="189"/>
      <c r="J178" s="55"/>
      <c r="K178" s="33">
        <f t="shared" si="4"/>
        <v>0</v>
      </c>
      <c r="L178" s="68">
        <f t="shared" si="7"/>
        <v>0</v>
      </c>
      <c r="M178" s="66">
        <f t="shared" si="5"/>
        <v>0</v>
      </c>
      <c r="N178" s="32">
        <f t="shared" si="6"/>
        <v>0</v>
      </c>
      <c r="O178" s="52">
        <f>'Pay App 26'!O178+'Pay App 26'!P178</f>
        <v>0</v>
      </c>
      <c r="P178" s="45"/>
      <c r="Q178" s="66">
        <f>'Pay App 26'!Q178+N178+P178</f>
        <v>0</v>
      </c>
    </row>
    <row r="179" spans="1:17" ht="21" customHeight="1" x14ac:dyDescent="0.2">
      <c r="A179" s="151" t="s">
        <v>312</v>
      </c>
      <c r="B179" s="151"/>
      <c r="C179" s="151" t="s">
        <v>313</v>
      </c>
      <c r="D179" s="152"/>
      <c r="E179" s="52">
        <f>'Pay App 26'!E179</f>
        <v>0</v>
      </c>
      <c r="F179" s="45"/>
      <c r="G179" s="65">
        <f>'Pay App 26'!G179+F179</f>
        <v>0</v>
      </c>
      <c r="H179" s="188">
        <f>'Pay App 26'!K179</f>
        <v>0</v>
      </c>
      <c r="I179" s="189"/>
      <c r="J179" s="55"/>
      <c r="K179" s="33">
        <f t="shared" si="4"/>
        <v>0</v>
      </c>
      <c r="L179" s="68">
        <f t="shared" si="7"/>
        <v>0</v>
      </c>
      <c r="M179" s="66">
        <f t="shared" si="5"/>
        <v>0</v>
      </c>
      <c r="N179" s="32">
        <f t="shared" si="6"/>
        <v>0</v>
      </c>
      <c r="O179" s="52">
        <f>'Pay App 26'!O179+'Pay App 26'!P179</f>
        <v>0</v>
      </c>
      <c r="P179" s="45"/>
      <c r="Q179" s="66">
        <f>'Pay App 26'!Q179+N179+P179</f>
        <v>0</v>
      </c>
    </row>
    <row r="180" spans="1:17" ht="21" customHeight="1" x14ac:dyDescent="0.2">
      <c r="A180" s="151" t="s">
        <v>314</v>
      </c>
      <c r="B180" s="151"/>
      <c r="C180" s="149" t="s">
        <v>315</v>
      </c>
      <c r="D180" s="150"/>
      <c r="E180" s="52">
        <f>'Pay App 26'!E180</f>
        <v>0</v>
      </c>
      <c r="F180" s="45"/>
      <c r="G180" s="65">
        <f>'Pay App 26'!G180+F180</f>
        <v>0</v>
      </c>
      <c r="H180" s="188">
        <f>'Pay App 26'!K180</f>
        <v>0</v>
      </c>
      <c r="I180" s="189"/>
      <c r="J180" s="55"/>
      <c r="K180" s="33">
        <f t="shared" si="4"/>
        <v>0</v>
      </c>
      <c r="L180" s="68">
        <f t="shared" si="7"/>
        <v>0</v>
      </c>
      <c r="M180" s="66">
        <f t="shared" si="5"/>
        <v>0</v>
      </c>
      <c r="N180" s="32">
        <f t="shared" si="6"/>
        <v>0</v>
      </c>
      <c r="O180" s="52">
        <f>'Pay App 26'!O180+'Pay App 26'!P180</f>
        <v>0</v>
      </c>
      <c r="P180" s="45"/>
      <c r="Q180" s="66">
        <f>'Pay App 26'!Q180+N180+P180</f>
        <v>0</v>
      </c>
    </row>
    <row r="181" spans="1:17" ht="21" customHeight="1" x14ac:dyDescent="0.2">
      <c r="A181" s="151" t="s">
        <v>316</v>
      </c>
      <c r="B181" s="151"/>
      <c r="C181" s="151" t="s">
        <v>317</v>
      </c>
      <c r="D181" s="152"/>
      <c r="E181" s="52">
        <f>'Pay App 26'!E181</f>
        <v>0</v>
      </c>
      <c r="F181" s="45"/>
      <c r="G181" s="65">
        <f>'Pay App 26'!G181+F181</f>
        <v>0</v>
      </c>
      <c r="H181" s="188">
        <f>'Pay App 26'!K181</f>
        <v>0</v>
      </c>
      <c r="I181" s="189"/>
      <c r="J181" s="55"/>
      <c r="K181" s="33">
        <f t="shared" si="4"/>
        <v>0</v>
      </c>
      <c r="L181" s="68">
        <f t="shared" si="7"/>
        <v>0</v>
      </c>
      <c r="M181" s="66">
        <f t="shared" si="5"/>
        <v>0</v>
      </c>
      <c r="N181" s="32">
        <f t="shared" si="6"/>
        <v>0</v>
      </c>
      <c r="O181" s="52">
        <f>'Pay App 26'!O181+'Pay App 26'!P181</f>
        <v>0</v>
      </c>
      <c r="P181" s="45"/>
      <c r="Q181" s="66">
        <f>'Pay App 26'!Q181+N181+P181</f>
        <v>0</v>
      </c>
    </row>
    <row r="182" spans="1:17" ht="21" customHeight="1" x14ac:dyDescent="0.2">
      <c r="A182" s="151" t="s">
        <v>318</v>
      </c>
      <c r="B182" s="151"/>
      <c r="C182" s="151" t="s">
        <v>319</v>
      </c>
      <c r="D182" s="152"/>
      <c r="E182" s="52">
        <f>'Pay App 26'!E182</f>
        <v>0</v>
      </c>
      <c r="F182" s="45"/>
      <c r="G182" s="65">
        <f>'Pay App 26'!G182+F182</f>
        <v>0</v>
      </c>
      <c r="H182" s="188">
        <f>'Pay App 26'!K182</f>
        <v>0</v>
      </c>
      <c r="I182" s="189"/>
      <c r="J182" s="55"/>
      <c r="K182" s="33">
        <f t="shared" si="4"/>
        <v>0</v>
      </c>
      <c r="L182" s="68">
        <f t="shared" si="7"/>
        <v>0</v>
      </c>
      <c r="M182" s="66">
        <f t="shared" si="5"/>
        <v>0</v>
      </c>
      <c r="N182" s="32">
        <f t="shared" si="6"/>
        <v>0</v>
      </c>
      <c r="O182" s="52">
        <f>'Pay App 26'!O182+'Pay App 26'!P182</f>
        <v>0</v>
      </c>
      <c r="P182" s="45"/>
      <c r="Q182" s="66">
        <f>'Pay App 26'!Q182+N182+P182</f>
        <v>0</v>
      </c>
    </row>
    <row r="183" spans="1:17" ht="21" customHeight="1" x14ac:dyDescent="0.2">
      <c r="A183" s="151" t="s">
        <v>320</v>
      </c>
      <c r="B183" s="151"/>
      <c r="C183" s="151" t="s">
        <v>321</v>
      </c>
      <c r="D183" s="152"/>
      <c r="E183" s="52">
        <f>'Pay App 26'!E183</f>
        <v>0</v>
      </c>
      <c r="F183" s="45"/>
      <c r="G183" s="65">
        <f>'Pay App 26'!G183+F183</f>
        <v>0</v>
      </c>
      <c r="H183" s="188">
        <f>'Pay App 26'!K183</f>
        <v>0</v>
      </c>
      <c r="I183" s="189"/>
      <c r="J183" s="55"/>
      <c r="K183" s="33">
        <f t="shared" si="4"/>
        <v>0</v>
      </c>
      <c r="L183" s="68">
        <f t="shared" si="7"/>
        <v>0</v>
      </c>
      <c r="M183" s="66">
        <f t="shared" si="5"/>
        <v>0</v>
      </c>
      <c r="N183" s="32">
        <f t="shared" si="6"/>
        <v>0</v>
      </c>
      <c r="O183" s="52">
        <f>'Pay App 26'!O183+'Pay App 26'!P183</f>
        <v>0</v>
      </c>
      <c r="P183" s="45"/>
      <c r="Q183" s="66">
        <f>'Pay App 26'!Q183+N183+P183</f>
        <v>0</v>
      </c>
    </row>
    <row r="184" spans="1:17" ht="21" customHeight="1" x14ac:dyDescent="0.2">
      <c r="A184" s="151" t="s">
        <v>322</v>
      </c>
      <c r="B184" s="151"/>
      <c r="C184" s="151" t="s">
        <v>323</v>
      </c>
      <c r="D184" s="152"/>
      <c r="E184" s="52">
        <f>'Pay App 26'!E184</f>
        <v>0</v>
      </c>
      <c r="F184" s="45"/>
      <c r="G184" s="65">
        <f>'Pay App 26'!G184+F184</f>
        <v>0</v>
      </c>
      <c r="H184" s="188">
        <f>'Pay App 26'!K184</f>
        <v>0</v>
      </c>
      <c r="I184" s="189"/>
      <c r="J184" s="55"/>
      <c r="K184" s="33">
        <f t="shared" si="4"/>
        <v>0</v>
      </c>
      <c r="L184" s="68">
        <f t="shared" si="7"/>
        <v>0</v>
      </c>
      <c r="M184" s="66">
        <f t="shared" si="5"/>
        <v>0</v>
      </c>
      <c r="N184" s="32">
        <f t="shared" si="6"/>
        <v>0</v>
      </c>
      <c r="O184" s="52">
        <f>'Pay App 26'!O184+'Pay App 26'!P184</f>
        <v>0</v>
      </c>
      <c r="P184" s="45"/>
      <c r="Q184" s="66">
        <f>'Pay App 26'!Q184+N184+P184</f>
        <v>0</v>
      </c>
    </row>
    <row r="185" spans="1:17" ht="21" customHeight="1" x14ac:dyDescent="0.2">
      <c r="A185" s="141" t="s">
        <v>324</v>
      </c>
      <c r="B185" s="141"/>
      <c r="C185" s="141" t="s">
        <v>325</v>
      </c>
      <c r="D185" s="142"/>
      <c r="E185" s="52">
        <f>'Pay App 26'!E185</f>
        <v>0</v>
      </c>
      <c r="F185" s="45"/>
      <c r="G185" s="65">
        <f>'Pay App 26'!G185+F185</f>
        <v>0</v>
      </c>
      <c r="H185" s="188">
        <f>'Pay App 26'!K185</f>
        <v>0</v>
      </c>
      <c r="I185" s="189"/>
      <c r="J185" s="55"/>
      <c r="K185" s="33">
        <f t="shared" si="4"/>
        <v>0</v>
      </c>
      <c r="L185" s="68">
        <f t="shared" si="7"/>
        <v>0</v>
      </c>
      <c r="M185" s="66">
        <f t="shared" si="5"/>
        <v>0</v>
      </c>
      <c r="N185" s="32">
        <f t="shared" si="6"/>
        <v>0</v>
      </c>
      <c r="O185" s="52">
        <f>'Pay App 26'!O185+'Pay App 26'!P185</f>
        <v>0</v>
      </c>
      <c r="P185" s="45"/>
      <c r="Q185" s="66">
        <f>'Pay App 26'!Q185+N185+P185</f>
        <v>0</v>
      </c>
    </row>
    <row r="186" spans="1:17" ht="21" customHeight="1" x14ac:dyDescent="0.2">
      <c r="A186" s="141" t="s">
        <v>326</v>
      </c>
      <c r="B186" s="141"/>
      <c r="C186" s="141" t="s">
        <v>327</v>
      </c>
      <c r="D186" s="142"/>
      <c r="E186" s="52">
        <f>'Pay App 26'!E186</f>
        <v>0</v>
      </c>
      <c r="F186" s="45"/>
      <c r="G186" s="65">
        <f>'Pay App 26'!G186+F186</f>
        <v>0</v>
      </c>
      <c r="H186" s="188">
        <f>'Pay App 26'!K186</f>
        <v>0</v>
      </c>
      <c r="I186" s="189"/>
      <c r="J186" s="55"/>
      <c r="K186" s="33">
        <f t="shared" si="4"/>
        <v>0</v>
      </c>
      <c r="L186" s="68">
        <f t="shared" si="7"/>
        <v>0</v>
      </c>
      <c r="M186" s="66">
        <f t="shared" si="5"/>
        <v>0</v>
      </c>
      <c r="N186" s="32">
        <f t="shared" si="6"/>
        <v>0</v>
      </c>
      <c r="O186" s="52">
        <f>'Pay App 26'!O186+'Pay App 26'!P186</f>
        <v>0</v>
      </c>
      <c r="P186" s="45"/>
      <c r="Q186" s="66">
        <f>'Pay App 26'!Q186+N186+P186</f>
        <v>0</v>
      </c>
    </row>
    <row r="187" spans="1:17" ht="21" customHeight="1" x14ac:dyDescent="0.2">
      <c r="A187" s="151" t="s">
        <v>328</v>
      </c>
      <c r="B187" s="151"/>
      <c r="C187" s="151" t="s">
        <v>329</v>
      </c>
      <c r="D187" s="152"/>
      <c r="E187" s="52">
        <f>'Pay App 26'!E187</f>
        <v>0</v>
      </c>
      <c r="F187" s="45"/>
      <c r="G187" s="65">
        <f>'Pay App 26'!G187+F187</f>
        <v>0</v>
      </c>
      <c r="H187" s="188">
        <f>'Pay App 26'!K187</f>
        <v>0</v>
      </c>
      <c r="I187" s="189"/>
      <c r="J187" s="55"/>
      <c r="K187" s="33">
        <f t="shared" si="4"/>
        <v>0</v>
      </c>
      <c r="L187" s="68">
        <f t="shared" si="7"/>
        <v>0</v>
      </c>
      <c r="M187" s="66">
        <f t="shared" si="5"/>
        <v>0</v>
      </c>
      <c r="N187" s="32">
        <f t="shared" si="6"/>
        <v>0</v>
      </c>
      <c r="O187" s="52">
        <f>'Pay App 26'!O187+'Pay App 26'!P187</f>
        <v>0</v>
      </c>
      <c r="P187" s="45"/>
      <c r="Q187" s="66">
        <f>'Pay App 26'!Q187+N187+P187</f>
        <v>0</v>
      </c>
    </row>
    <row r="188" spans="1:17" ht="21" customHeight="1" x14ac:dyDescent="0.2">
      <c r="A188" s="151" t="s">
        <v>330</v>
      </c>
      <c r="B188" s="151"/>
      <c r="C188" s="151" t="s">
        <v>331</v>
      </c>
      <c r="D188" s="152"/>
      <c r="E188" s="52">
        <f>'Pay App 26'!E188</f>
        <v>0</v>
      </c>
      <c r="F188" s="45"/>
      <c r="G188" s="65">
        <f>'Pay App 26'!G188+F188</f>
        <v>0</v>
      </c>
      <c r="H188" s="188">
        <f>'Pay App 26'!K188</f>
        <v>0</v>
      </c>
      <c r="I188" s="189"/>
      <c r="J188" s="55"/>
      <c r="K188" s="33">
        <f t="shared" si="4"/>
        <v>0</v>
      </c>
      <c r="L188" s="68">
        <f t="shared" si="7"/>
        <v>0</v>
      </c>
      <c r="M188" s="66">
        <f t="shared" si="5"/>
        <v>0</v>
      </c>
      <c r="N188" s="32">
        <f t="shared" si="6"/>
        <v>0</v>
      </c>
      <c r="O188" s="52">
        <f>'Pay App 26'!O188+'Pay App 26'!P188</f>
        <v>0</v>
      </c>
      <c r="P188" s="45"/>
      <c r="Q188" s="66">
        <f>'Pay App 26'!Q188+N188+P188</f>
        <v>0</v>
      </c>
    </row>
    <row r="189" spans="1:17" ht="21" customHeight="1" x14ac:dyDescent="0.2">
      <c r="A189" s="151" t="s">
        <v>332</v>
      </c>
      <c r="B189" s="151"/>
      <c r="C189" s="151" t="s">
        <v>333</v>
      </c>
      <c r="D189" s="152"/>
      <c r="E189" s="52">
        <f>'Pay App 26'!E189</f>
        <v>0</v>
      </c>
      <c r="F189" s="45"/>
      <c r="G189" s="65">
        <f>'Pay App 26'!G189+F189</f>
        <v>0</v>
      </c>
      <c r="H189" s="188">
        <f>'Pay App 26'!K189</f>
        <v>0</v>
      </c>
      <c r="I189" s="189"/>
      <c r="J189" s="55"/>
      <c r="K189" s="33">
        <f t="shared" si="4"/>
        <v>0</v>
      </c>
      <c r="L189" s="68">
        <f t="shared" si="7"/>
        <v>0</v>
      </c>
      <c r="M189" s="66">
        <f t="shared" si="5"/>
        <v>0</v>
      </c>
      <c r="N189" s="32">
        <f t="shared" si="6"/>
        <v>0</v>
      </c>
      <c r="O189" s="52">
        <f>'Pay App 26'!O189+'Pay App 26'!P189</f>
        <v>0</v>
      </c>
      <c r="P189" s="45"/>
      <c r="Q189" s="66">
        <f>'Pay App 26'!Q189+N189+P189</f>
        <v>0</v>
      </c>
    </row>
    <row r="190" spans="1:17" ht="21" customHeight="1" x14ac:dyDescent="0.2">
      <c r="A190" s="141" t="s">
        <v>334</v>
      </c>
      <c r="B190" s="141"/>
      <c r="C190" s="141" t="s">
        <v>335</v>
      </c>
      <c r="D190" s="142"/>
      <c r="E190" s="52">
        <f>'Pay App 26'!E190</f>
        <v>0</v>
      </c>
      <c r="F190" s="45"/>
      <c r="G190" s="65">
        <f>'Pay App 26'!G190+F190</f>
        <v>0</v>
      </c>
      <c r="H190" s="188">
        <f>'Pay App 26'!K190</f>
        <v>0</v>
      </c>
      <c r="I190" s="189"/>
      <c r="J190" s="55"/>
      <c r="K190" s="33">
        <f t="shared" si="4"/>
        <v>0</v>
      </c>
      <c r="L190" s="68">
        <f t="shared" si="7"/>
        <v>0</v>
      </c>
      <c r="M190" s="66">
        <f t="shared" si="5"/>
        <v>0</v>
      </c>
      <c r="N190" s="32">
        <f t="shared" si="6"/>
        <v>0</v>
      </c>
      <c r="O190" s="52">
        <f>'Pay App 26'!O190+'Pay App 26'!P190</f>
        <v>0</v>
      </c>
      <c r="P190" s="45"/>
      <c r="Q190" s="66">
        <f>'Pay App 26'!Q190+N190+P190</f>
        <v>0</v>
      </c>
    </row>
    <row r="191" spans="1:17" ht="21" customHeight="1" x14ac:dyDescent="0.2">
      <c r="A191" s="149" t="s">
        <v>336</v>
      </c>
      <c r="B191" s="149"/>
      <c r="C191" s="149" t="s">
        <v>337</v>
      </c>
      <c r="D191" s="150"/>
      <c r="E191" s="52">
        <f>'Pay App 26'!E191</f>
        <v>0</v>
      </c>
      <c r="F191" s="45"/>
      <c r="G191" s="65">
        <f>'Pay App 26'!G191+F191</f>
        <v>0</v>
      </c>
      <c r="H191" s="188">
        <f>'Pay App 26'!K191</f>
        <v>0</v>
      </c>
      <c r="I191" s="189"/>
      <c r="J191" s="55"/>
      <c r="K191" s="33">
        <f t="shared" si="4"/>
        <v>0</v>
      </c>
      <c r="L191" s="68">
        <f t="shared" si="7"/>
        <v>0</v>
      </c>
      <c r="M191" s="66">
        <f t="shared" si="5"/>
        <v>0</v>
      </c>
      <c r="N191" s="32">
        <f t="shared" si="6"/>
        <v>0</v>
      </c>
      <c r="O191" s="52">
        <f>'Pay App 26'!O191+'Pay App 26'!P191</f>
        <v>0</v>
      </c>
      <c r="P191" s="45"/>
      <c r="Q191" s="66">
        <f>'Pay App 26'!Q191+N191+P191</f>
        <v>0</v>
      </c>
    </row>
    <row r="192" spans="1:17" ht="21" customHeight="1" x14ac:dyDescent="0.2">
      <c r="A192" s="149" t="s">
        <v>338</v>
      </c>
      <c r="B192" s="149"/>
      <c r="C192" s="151" t="s">
        <v>339</v>
      </c>
      <c r="D192" s="152"/>
      <c r="E192" s="52">
        <f>'Pay App 26'!E192</f>
        <v>0</v>
      </c>
      <c r="F192" s="45"/>
      <c r="G192" s="65">
        <f>'Pay App 26'!G192+F192</f>
        <v>0</v>
      </c>
      <c r="H192" s="188">
        <f>'Pay App 26'!K192</f>
        <v>0</v>
      </c>
      <c r="I192" s="189"/>
      <c r="J192" s="55"/>
      <c r="K192" s="33">
        <f t="shared" si="4"/>
        <v>0</v>
      </c>
      <c r="L192" s="68">
        <f t="shared" si="7"/>
        <v>0</v>
      </c>
      <c r="M192" s="66">
        <f t="shared" si="5"/>
        <v>0</v>
      </c>
      <c r="N192" s="32">
        <f t="shared" si="6"/>
        <v>0</v>
      </c>
      <c r="O192" s="52">
        <f>'Pay App 26'!O192+'Pay App 26'!P192</f>
        <v>0</v>
      </c>
      <c r="P192" s="45"/>
      <c r="Q192" s="66">
        <f>'Pay App 26'!Q192+N192+P192</f>
        <v>0</v>
      </c>
    </row>
    <row r="193" spans="1:17" ht="21" customHeight="1" x14ac:dyDescent="0.2">
      <c r="A193" s="141" t="s">
        <v>340</v>
      </c>
      <c r="B193" s="141"/>
      <c r="C193" s="141" t="s">
        <v>341</v>
      </c>
      <c r="D193" s="142"/>
      <c r="E193" s="52">
        <f>'Pay App 26'!E193</f>
        <v>0</v>
      </c>
      <c r="F193" s="45"/>
      <c r="G193" s="65">
        <f>'Pay App 26'!G193+F193</f>
        <v>0</v>
      </c>
      <c r="H193" s="188">
        <f>'Pay App 26'!K193</f>
        <v>0</v>
      </c>
      <c r="I193" s="189"/>
      <c r="J193" s="55"/>
      <c r="K193" s="33">
        <f t="shared" si="4"/>
        <v>0</v>
      </c>
      <c r="L193" s="68">
        <f t="shared" si="7"/>
        <v>0</v>
      </c>
      <c r="M193" s="66">
        <f t="shared" si="5"/>
        <v>0</v>
      </c>
      <c r="N193" s="32">
        <f t="shared" si="6"/>
        <v>0</v>
      </c>
      <c r="O193" s="52">
        <f>'Pay App 26'!O193+'Pay App 26'!P193</f>
        <v>0</v>
      </c>
      <c r="P193" s="45"/>
      <c r="Q193" s="66">
        <f>'Pay App 26'!Q193+N193+P193</f>
        <v>0</v>
      </c>
    </row>
    <row r="194" spans="1:17" ht="21" customHeight="1" x14ac:dyDescent="0.2">
      <c r="A194" s="149" t="s">
        <v>342</v>
      </c>
      <c r="B194" s="149"/>
      <c r="C194" s="149" t="s">
        <v>343</v>
      </c>
      <c r="D194" s="150"/>
      <c r="E194" s="52">
        <f>'Pay App 26'!E194</f>
        <v>0</v>
      </c>
      <c r="F194" s="45"/>
      <c r="G194" s="65">
        <f>'Pay App 26'!G194+F194</f>
        <v>0</v>
      </c>
      <c r="H194" s="188">
        <f>'Pay App 26'!K194</f>
        <v>0</v>
      </c>
      <c r="I194" s="189"/>
      <c r="J194" s="55"/>
      <c r="K194" s="33">
        <f t="shared" si="4"/>
        <v>0</v>
      </c>
      <c r="L194" s="68">
        <f t="shared" si="7"/>
        <v>0</v>
      </c>
      <c r="M194" s="66">
        <f t="shared" si="5"/>
        <v>0</v>
      </c>
      <c r="N194" s="32">
        <f t="shared" si="6"/>
        <v>0</v>
      </c>
      <c r="O194" s="52">
        <f>'Pay App 26'!O194+'Pay App 26'!P194</f>
        <v>0</v>
      </c>
      <c r="P194" s="45"/>
      <c r="Q194" s="66">
        <f>'Pay App 26'!Q194+N194+P194</f>
        <v>0</v>
      </c>
    </row>
    <row r="195" spans="1:17" ht="21" customHeight="1" x14ac:dyDescent="0.2">
      <c r="A195" s="149" t="s">
        <v>344</v>
      </c>
      <c r="B195" s="149"/>
      <c r="C195" s="151" t="s">
        <v>345</v>
      </c>
      <c r="D195" s="152"/>
      <c r="E195" s="52">
        <f>'Pay App 26'!E195</f>
        <v>0</v>
      </c>
      <c r="F195" s="45"/>
      <c r="G195" s="65">
        <f>'Pay App 26'!G195+F195</f>
        <v>0</v>
      </c>
      <c r="H195" s="188">
        <f>'Pay App 26'!K195</f>
        <v>0</v>
      </c>
      <c r="I195" s="189"/>
      <c r="J195" s="55"/>
      <c r="K195" s="33">
        <f t="shared" si="4"/>
        <v>0</v>
      </c>
      <c r="L195" s="68">
        <f t="shared" si="7"/>
        <v>0</v>
      </c>
      <c r="M195" s="66">
        <f t="shared" si="5"/>
        <v>0</v>
      </c>
      <c r="N195" s="32">
        <f t="shared" si="6"/>
        <v>0</v>
      </c>
      <c r="O195" s="52">
        <f>'Pay App 26'!O195+'Pay App 26'!P195</f>
        <v>0</v>
      </c>
      <c r="P195" s="45"/>
      <c r="Q195" s="66">
        <f>'Pay App 26'!Q195+N195+P195</f>
        <v>0</v>
      </c>
    </row>
    <row r="196" spans="1:17" ht="21" customHeight="1" x14ac:dyDescent="0.2">
      <c r="A196" s="149" t="s">
        <v>346</v>
      </c>
      <c r="B196" s="149"/>
      <c r="C196" s="149" t="s">
        <v>347</v>
      </c>
      <c r="D196" s="150"/>
      <c r="E196" s="52">
        <f>'Pay App 26'!E196</f>
        <v>0</v>
      </c>
      <c r="F196" s="45"/>
      <c r="G196" s="65">
        <f>'Pay App 26'!G196+F196</f>
        <v>0</v>
      </c>
      <c r="H196" s="188">
        <f>'Pay App 26'!K196</f>
        <v>0</v>
      </c>
      <c r="I196" s="189"/>
      <c r="J196" s="55"/>
      <c r="K196" s="33">
        <f t="shared" si="4"/>
        <v>0</v>
      </c>
      <c r="L196" s="68">
        <f t="shared" si="7"/>
        <v>0</v>
      </c>
      <c r="M196" s="66">
        <f t="shared" si="5"/>
        <v>0</v>
      </c>
      <c r="N196" s="32">
        <f t="shared" si="6"/>
        <v>0</v>
      </c>
      <c r="O196" s="52">
        <f>'Pay App 26'!O196+'Pay App 26'!P196</f>
        <v>0</v>
      </c>
      <c r="P196" s="45"/>
      <c r="Q196" s="66">
        <f>'Pay App 26'!Q196+N196+P196</f>
        <v>0</v>
      </c>
    </row>
    <row r="197" spans="1:17" ht="21" customHeight="1" x14ac:dyDescent="0.2">
      <c r="A197" s="149" t="s">
        <v>348</v>
      </c>
      <c r="B197" s="149"/>
      <c r="C197" s="149" t="s">
        <v>349</v>
      </c>
      <c r="D197" s="150"/>
      <c r="E197" s="52">
        <f>'Pay App 26'!E197</f>
        <v>0</v>
      </c>
      <c r="F197" s="45"/>
      <c r="G197" s="65">
        <f>'Pay App 26'!G197+F197</f>
        <v>0</v>
      </c>
      <c r="H197" s="188">
        <f>'Pay App 26'!K197</f>
        <v>0</v>
      </c>
      <c r="I197" s="189"/>
      <c r="J197" s="55"/>
      <c r="K197" s="33">
        <f t="shared" si="4"/>
        <v>0</v>
      </c>
      <c r="L197" s="68">
        <f t="shared" si="7"/>
        <v>0</v>
      </c>
      <c r="M197" s="66">
        <f t="shared" si="5"/>
        <v>0</v>
      </c>
      <c r="N197" s="32">
        <f t="shared" si="6"/>
        <v>0</v>
      </c>
      <c r="O197" s="52">
        <f>'Pay App 26'!O197+'Pay App 26'!P197</f>
        <v>0</v>
      </c>
      <c r="P197" s="45"/>
      <c r="Q197" s="66">
        <f>'Pay App 26'!Q197+N197+P197</f>
        <v>0</v>
      </c>
    </row>
    <row r="198" spans="1:17" ht="21" customHeight="1" x14ac:dyDescent="0.2">
      <c r="A198" s="149" t="s">
        <v>350</v>
      </c>
      <c r="B198" s="149"/>
      <c r="C198" s="151" t="s">
        <v>305</v>
      </c>
      <c r="D198" s="152"/>
      <c r="E198" s="52">
        <f>'Pay App 26'!E198</f>
        <v>0</v>
      </c>
      <c r="F198" s="45"/>
      <c r="G198" s="65">
        <f>'Pay App 26'!G198+F198</f>
        <v>0</v>
      </c>
      <c r="H198" s="188">
        <f>'Pay App 26'!K198</f>
        <v>0</v>
      </c>
      <c r="I198" s="189"/>
      <c r="J198" s="55"/>
      <c r="K198" s="33">
        <f t="shared" si="4"/>
        <v>0</v>
      </c>
      <c r="L198" s="68">
        <f t="shared" si="7"/>
        <v>0</v>
      </c>
      <c r="M198" s="66">
        <f t="shared" si="5"/>
        <v>0</v>
      </c>
      <c r="N198" s="32">
        <f t="shared" si="6"/>
        <v>0</v>
      </c>
      <c r="O198" s="52">
        <f>'Pay App 26'!O198+'Pay App 26'!P198</f>
        <v>0</v>
      </c>
      <c r="P198" s="45"/>
      <c r="Q198" s="66">
        <f>'Pay App 26'!Q198+N198+P198</f>
        <v>0</v>
      </c>
    </row>
    <row r="199" spans="1:17" ht="21" customHeight="1" x14ac:dyDescent="0.2">
      <c r="A199" s="141" t="s">
        <v>351</v>
      </c>
      <c r="B199" s="141"/>
      <c r="C199" s="141" t="s">
        <v>352</v>
      </c>
      <c r="D199" s="142"/>
      <c r="E199" s="52">
        <f>'Pay App 26'!E199</f>
        <v>0</v>
      </c>
      <c r="F199" s="45"/>
      <c r="G199" s="65">
        <f>'Pay App 26'!G199+F199</f>
        <v>0</v>
      </c>
      <c r="H199" s="188">
        <f>'Pay App 26'!K199</f>
        <v>0</v>
      </c>
      <c r="I199" s="189"/>
      <c r="J199" s="55"/>
      <c r="K199" s="33">
        <f t="shared" si="4"/>
        <v>0</v>
      </c>
      <c r="L199" s="68">
        <f t="shared" si="7"/>
        <v>0</v>
      </c>
      <c r="M199" s="66">
        <f t="shared" si="5"/>
        <v>0</v>
      </c>
      <c r="N199" s="32">
        <f t="shared" si="6"/>
        <v>0</v>
      </c>
      <c r="O199" s="52">
        <f>'Pay App 26'!O199+'Pay App 26'!P199</f>
        <v>0</v>
      </c>
      <c r="P199" s="45"/>
      <c r="Q199" s="66">
        <f>'Pay App 26'!Q199+N199+P199</f>
        <v>0</v>
      </c>
    </row>
    <row r="200" spans="1:17" ht="21" customHeight="1" x14ac:dyDescent="0.2">
      <c r="A200" s="149" t="s">
        <v>353</v>
      </c>
      <c r="B200" s="149"/>
      <c r="C200" s="149" t="s">
        <v>354</v>
      </c>
      <c r="D200" s="150"/>
      <c r="E200" s="52">
        <f>'Pay App 26'!E200</f>
        <v>0</v>
      </c>
      <c r="F200" s="45"/>
      <c r="G200" s="65">
        <f>'Pay App 26'!G200+F200</f>
        <v>0</v>
      </c>
      <c r="H200" s="188">
        <f>'Pay App 26'!K200</f>
        <v>0</v>
      </c>
      <c r="I200" s="189"/>
      <c r="J200" s="55"/>
      <c r="K200" s="33">
        <f t="shared" si="4"/>
        <v>0</v>
      </c>
      <c r="L200" s="68">
        <f t="shared" si="7"/>
        <v>0</v>
      </c>
      <c r="M200" s="66">
        <f t="shared" si="5"/>
        <v>0</v>
      </c>
      <c r="N200" s="32">
        <f t="shared" si="6"/>
        <v>0</v>
      </c>
      <c r="O200" s="52">
        <f>'Pay App 26'!O200+'Pay App 26'!P200</f>
        <v>0</v>
      </c>
      <c r="P200" s="45"/>
      <c r="Q200" s="66">
        <f>'Pay App 26'!Q200+N200+P200</f>
        <v>0</v>
      </c>
    </row>
    <row r="201" spans="1:17" ht="21" customHeight="1" x14ac:dyDescent="0.2">
      <c r="A201" s="149" t="s">
        <v>355</v>
      </c>
      <c r="B201" s="149"/>
      <c r="C201" s="149" t="s">
        <v>356</v>
      </c>
      <c r="D201" s="150"/>
      <c r="E201" s="52">
        <f>'Pay App 26'!E201</f>
        <v>0</v>
      </c>
      <c r="F201" s="45"/>
      <c r="G201" s="65">
        <f>'Pay App 26'!G201+F201</f>
        <v>0</v>
      </c>
      <c r="H201" s="188">
        <f>'Pay App 26'!K201</f>
        <v>0</v>
      </c>
      <c r="I201" s="189"/>
      <c r="J201" s="55"/>
      <c r="K201" s="33">
        <f t="shared" si="4"/>
        <v>0</v>
      </c>
      <c r="L201" s="68">
        <f t="shared" si="7"/>
        <v>0</v>
      </c>
      <c r="M201" s="66">
        <f t="shared" si="5"/>
        <v>0</v>
      </c>
      <c r="N201" s="32">
        <f t="shared" si="6"/>
        <v>0</v>
      </c>
      <c r="O201" s="52">
        <f>'Pay App 26'!O201+'Pay App 26'!P201</f>
        <v>0</v>
      </c>
      <c r="P201" s="45"/>
      <c r="Q201" s="66">
        <f>'Pay App 26'!Q201+N201+P201</f>
        <v>0</v>
      </c>
    </row>
    <row r="202" spans="1:17" ht="21" customHeight="1" x14ac:dyDescent="0.2">
      <c r="A202" s="149" t="s">
        <v>357</v>
      </c>
      <c r="B202" s="149"/>
      <c r="C202" s="151" t="s">
        <v>358</v>
      </c>
      <c r="D202" s="152"/>
      <c r="E202" s="52">
        <f>'Pay App 26'!E202</f>
        <v>0</v>
      </c>
      <c r="F202" s="45"/>
      <c r="G202" s="65">
        <f>'Pay App 26'!G202+F202</f>
        <v>0</v>
      </c>
      <c r="H202" s="188">
        <f>'Pay App 26'!K202</f>
        <v>0</v>
      </c>
      <c r="I202" s="189"/>
      <c r="J202" s="55"/>
      <c r="K202" s="33">
        <f t="shared" si="4"/>
        <v>0</v>
      </c>
      <c r="L202" s="68">
        <f t="shared" si="7"/>
        <v>0</v>
      </c>
      <c r="M202" s="66">
        <f t="shared" si="5"/>
        <v>0</v>
      </c>
      <c r="N202" s="32">
        <f t="shared" si="6"/>
        <v>0</v>
      </c>
      <c r="O202" s="52">
        <f>'Pay App 26'!O202+'Pay App 26'!P202</f>
        <v>0</v>
      </c>
      <c r="P202" s="45"/>
      <c r="Q202" s="66">
        <f>'Pay App 26'!Q202+N202+P202</f>
        <v>0</v>
      </c>
    </row>
    <row r="203" spans="1:17" ht="21" customHeight="1" x14ac:dyDescent="0.2">
      <c r="A203" s="149" t="s">
        <v>359</v>
      </c>
      <c r="B203" s="149"/>
      <c r="C203" s="151" t="s">
        <v>360</v>
      </c>
      <c r="D203" s="152"/>
      <c r="E203" s="52">
        <f>'Pay App 26'!E203</f>
        <v>0</v>
      </c>
      <c r="F203" s="45"/>
      <c r="G203" s="65">
        <f>'Pay App 26'!G203+F203</f>
        <v>0</v>
      </c>
      <c r="H203" s="188">
        <f>'Pay App 26'!K203</f>
        <v>0</v>
      </c>
      <c r="I203" s="189"/>
      <c r="J203" s="55"/>
      <c r="K203" s="33">
        <f t="shared" si="4"/>
        <v>0</v>
      </c>
      <c r="L203" s="68">
        <f t="shared" si="7"/>
        <v>0</v>
      </c>
      <c r="M203" s="66">
        <f t="shared" si="5"/>
        <v>0</v>
      </c>
      <c r="N203" s="32">
        <f t="shared" si="6"/>
        <v>0</v>
      </c>
      <c r="O203" s="52">
        <f>'Pay App 26'!O203+'Pay App 26'!P203</f>
        <v>0</v>
      </c>
      <c r="P203" s="45"/>
      <c r="Q203" s="66">
        <f>'Pay App 26'!Q203+N203+P203</f>
        <v>0</v>
      </c>
    </row>
    <row r="204" spans="1:17" ht="21" customHeight="1" x14ac:dyDescent="0.2">
      <c r="A204" s="149" t="s">
        <v>361</v>
      </c>
      <c r="B204" s="149"/>
      <c r="C204" s="149" t="s">
        <v>362</v>
      </c>
      <c r="D204" s="150"/>
      <c r="E204" s="52">
        <f>'Pay App 26'!E204</f>
        <v>0</v>
      </c>
      <c r="F204" s="45"/>
      <c r="G204" s="65">
        <f>'Pay App 26'!G204+F204</f>
        <v>0</v>
      </c>
      <c r="H204" s="188">
        <f>'Pay App 26'!K204</f>
        <v>0</v>
      </c>
      <c r="I204" s="189"/>
      <c r="J204" s="55"/>
      <c r="K204" s="33">
        <f t="shared" si="4"/>
        <v>0</v>
      </c>
      <c r="L204" s="68">
        <f t="shared" si="7"/>
        <v>0</v>
      </c>
      <c r="M204" s="66">
        <f t="shared" si="5"/>
        <v>0</v>
      </c>
      <c r="N204" s="32">
        <f t="shared" si="6"/>
        <v>0</v>
      </c>
      <c r="O204" s="52">
        <f>'Pay App 26'!O204+'Pay App 26'!P204</f>
        <v>0</v>
      </c>
      <c r="P204" s="45"/>
      <c r="Q204" s="66">
        <f>'Pay App 26'!Q204+N204+P204</f>
        <v>0</v>
      </c>
    </row>
    <row r="205" spans="1:17" ht="21" customHeight="1" x14ac:dyDescent="0.2">
      <c r="A205" s="149" t="s">
        <v>363</v>
      </c>
      <c r="B205" s="149"/>
      <c r="C205" s="151" t="s">
        <v>364</v>
      </c>
      <c r="D205" s="152"/>
      <c r="E205" s="52">
        <f>'Pay App 26'!E205</f>
        <v>0</v>
      </c>
      <c r="F205" s="45"/>
      <c r="G205" s="65">
        <f>'Pay App 26'!G205+F205</f>
        <v>0</v>
      </c>
      <c r="H205" s="188">
        <f>'Pay App 26'!K205</f>
        <v>0</v>
      </c>
      <c r="I205" s="189"/>
      <c r="J205" s="55"/>
      <c r="K205" s="33">
        <f t="shared" si="4"/>
        <v>0</v>
      </c>
      <c r="L205" s="68">
        <f t="shared" si="7"/>
        <v>0</v>
      </c>
      <c r="M205" s="66">
        <f t="shared" si="5"/>
        <v>0</v>
      </c>
      <c r="N205" s="32">
        <f t="shared" si="6"/>
        <v>0</v>
      </c>
      <c r="O205" s="52">
        <f>'Pay App 26'!O205+'Pay App 26'!P205</f>
        <v>0</v>
      </c>
      <c r="P205" s="45"/>
      <c r="Q205" s="66">
        <f>'Pay App 26'!Q205+N205+P205</f>
        <v>0</v>
      </c>
    </row>
    <row r="206" spans="1:17" ht="21" customHeight="1" x14ac:dyDescent="0.2">
      <c r="A206" s="141" t="s">
        <v>365</v>
      </c>
      <c r="B206" s="141"/>
      <c r="C206" s="141" t="s">
        <v>366</v>
      </c>
      <c r="D206" s="142"/>
      <c r="E206" s="52">
        <f>'Pay App 26'!E206</f>
        <v>0</v>
      </c>
      <c r="F206" s="45"/>
      <c r="G206" s="65">
        <f>'Pay App 26'!G206+F206</f>
        <v>0</v>
      </c>
      <c r="H206" s="188">
        <f>'Pay App 26'!K206</f>
        <v>0</v>
      </c>
      <c r="I206" s="189"/>
      <c r="J206" s="55"/>
      <c r="K206" s="33">
        <f t="shared" si="4"/>
        <v>0</v>
      </c>
      <c r="L206" s="68">
        <f t="shared" si="7"/>
        <v>0</v>
      </c>
      <c r="M206" s="66">
        <f t="shared" si="5"/>
        <v>0</v>
      </c>
      <c r="N206" s="32">
        <f t="shared" si="6"/>
        <v>0</v>
      </c>
      <c r="O206" s="52">
        <f>'Pay App 26'!O206+'Pay App 26'!P206</f>
        <v>0</v>
      </c>
      <c r="P206" s="45"/>
      <c r="Q206" s="66">
        <f>'Pay App 26'!Q206+N206+P206</f>
        <v>0</v>
      </c>
    </row>
    <row r="207" spans="1:17" ht="21" customHeight="1" x14ac:dyDescent="0.2">
      <c r="A207" s="149" t="s">
        <v>367</v>
      </c>
      <c r="B207" s="149"/>
      <c r="C207" s="149" t="s">
        <v>368</v>
      </c>
      <c r="D207" s="150"/>
      <c r="E207" s="52">
        <f>'Pay App 26'!E207</f>
        <v>0</v>
      </c>
      <c r="F207" s="45"/>
      <c r="G207" s="65">
        <f>'Pay App 26'!G207+F207</f>
        <v>0</v>
      </c>
      <c r="H207" s="188">
        <f>'Pay App 26'!K207</f>
        <v>0</v>
      </c>
      <c r="I207" s="189"/>
      <c r="J207" s="55"/>
      <c r="K207" s="33">
        <f t="shared" si="4"/>
        <v>0</v>
      </c>
      <c r="L207" s="68">
        <f t="shared" si="7"/>
        <v>0</v>
      </c>
      <c r="M207" s="66">
        <f t="shared" si="5"/>
        <v>0</v>
      </c>
      <c r="N207" s="32">
        <f t="shared" si="6"/>
        <v>0</v>
      </c>
      <c r="O207" s="52">
        <f>'Pay App 26'!O207+'Pay App 26'!P207</f>
        <v>0</v>
      </c>
      <c r="P207" s="45"/>
      <c r="Q207" s="66">
        <f>'Pay App 26'!Q207+N207+P207</f>
        <v>0</v>
      </c>
    </row>
    <row r="208" spans="1:17" ht="21" customHeight="1" x14ac:dyDescent="0.2">
      <c r="A208" s="141" t="s">
        <v>369</v>
      </c>
      <c r="B208" s="141"/>
      <c r="C208" s="141" t="s">
        <v>370</v>
      </c>
      <c r="D208" s="142"/>
      <c r="E208" s="52">
        <f>'Pay App 26'!E208</f>
        <v>0</v>
      </c>
      <c r="F208" s="45"/>
      <c r="G208" s="65">
        <f>'Pay App 26'!G208+F208</f>
        <v>0</v>
      </c>
      <c r="H208" s="188">
        <f>'Pay App 26'!K208</f>
        <v>0</v>
      </c>
      <c r="I208" s="189"/>
      <c r="J208" s="55"/>
      <c r="K208" s="33">
        <f t="shared" si="4"/>
        <v>0</v>
      </c>
      <c r="L208" s="68">
        <f t="shared" si="7"/>
        <v>0</v>
      </c>
      <c r="M208" s="66">
        <f t="shared" si="5"/>
        <v>0</v>
      </c>
      <c r="N208" s="32">
        <f t="shared" si="6"/>
        <v>0</v>
      </c>
      <c r="O208" s="52">
        <f>'Pay App 26'!O208+'Pay App 26'!P208</f>
        <v>0</v>
      </c>
      <c r="P208" s="45"/>
      <c r="Q208" s="66">
        <f>'Pay App 26'!Q208+N208+P208</f>
        <v>0</v>
      </c>
    </row>
    <row r="209" spans="1:17" ht="21" customHeight="1" x14ac:dyDescent="0.2">
      <c r="A209" s="149" t="s">
        <v>371</v>
      </c>
      <c r="B209" s="149"/>
      <c r="C209" s="149" t="s">
        <v>372</v>
      </c>
      <c r="D209" s="150"/>
      <c r="E209" s="52">
        <f>'Pay App 26'!E209</f>
        <v>0</v>
      </c>
      <c r="F209" s="45"/>
      <c r="G209" s="65">
        <f>'Pay App 26'!G209+F209</f>
        <v>0</v>
      </c>
      <c r="H209" s="188">
        <f>'Pay App 26'!K209</f>
        <v>0</v>
      </c>
      <c r="I209" s="189"/>
      <c r="J209" s="55"/>
      <c r="K209" s="33">
        <f t="shared" si="4"/>
        <v>0</v>
      </c>
      <c r="L209" s="68">
        <f t="shared" si="7"/>
        <v>0</v>
      </c>
      <c r="M209" s="66">
        <f t="shared" si="5"/>
        <v>0</v>
      </c>
      <c r="N209" s="32">
        <f t="shared" si="6"/>
        <v>0</v>
      </c>
      <c r="O209" s="52">
        <f>'Pay App 26'!O209+'Pay App 26'!P209</f>
        <v>0</v>
      </c>
      <c r="P209" s="45"/>
      <c r="Q209" s="66">
        <f>'Pay App 26'!Q209+N209+P209</f>
        <v>0</v>
      </c>
    </row>
    <row r="210" spans="1:17" ht="21" customHeight="1" x14ac:dyDescent="0.2">
      <c r="A210" s="149" t="s">
        <v>373</v>
      </c>
      <c r="B210" s="149"/>
      <c r="C210" s="151" t="s">
        <v>374</v>
      </c>
      <c r="D210" s="152"/>
      <c r="E210" s="52">
        <f>'Pay App 26'!E210</f>
        <v>0</v>
      </c>
      <c r="F210" s="45"/>
      <c r="G210" s="65">
        <f>'Pay App 26'!G210+F210</f>
        <v>0</v>
      </c>
      <c r="H210" s="188">
        <f>'Pay App 26'!K210</f>
        <v>0</v>
      </c>
      <c r="I210" s="189"/>
      <c r="J210" s="55"/>
      <c r="K210" s="33">
        <f t="shared" si="4"/>
        <v>0</v>
      </c>
      <c r="L210" s="68">
        <f t="shared" si="7"/>
        <v>0</v>
      </c>
      <c r="M210" s="66">
        <f t="shared" si="5"/>
        <v>0</v>
      </c>
      <c r="N210" s="32">
        <f t="shared" si="6"/>
        <v>0</v>
      </c>
      <c r="O210" s="52">
        <f>'Pay App 26'!O210+'Pay App 26'!P210</f>
        <v>0</v>
      </c>
      <c r="P210" s="45"/>
      <c r="Q210" s="66">
        <f>'Pay App 26'!Q210+N210+P210</f>
        <v>0</v>
      </c>
    </row>
    <row r="211" spans="1:17" ht="21" customHeight="1" x14ac:dyDescent="0.2">
      <c r="A211" s="149" t="s">
        <v>375</v>
      </c>
      <c r="B211" s="149"/>
      <c r="C211" s="149" t="s">
        <v>376</v>
      </c>
      <c r="D211" s="150"/>
      <c r="E211" s="52">
        <f>'Pay App 26'!E211</f>
        <v>0</v>
      </c>
      <c r="F211" s="45"/>
      <c r="G211" s="65">
        <f>'Pay App 26'!G211+F211</f>
        <v>0</v>
      </c>
      <c r="H211" s="188">
        <f>'Pay App 26'!K211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26'!O211+'Pay App 26'!P211</f>
        <v>0</v>
      </c>
      <c r="P211" s="45"/>
      <c r="Q211" s="66">
        <f>'Pay App 26'!Q211+N211+P211</f>
        <v>0</v>
      </c>
    </row>
    <row r="212" spans="1:17" ht="21" customHeight="1" x14ac:dyDescent="0.2">
      <c r="A212" s="149" t="s">
        <v>377</v>
      </c>
      <c r="B212" s="149"/>
      <c r="C212" s="151" t="s">
        <v>378</v>
      </c>
      <c r="D212" s="152"/>
      <c r="E212" s="52">
        <f>'Pay App 26'!E212</f>
        <v>0</v>
      </c>
      <c r="F212" s="45"/>
      <c r="G212" s="65">
        <f>'Pay App 26'!G212+F212</f>
        <v>0</v>
      </c>
      <c r="H212" s="188">
        <f>'Pay App 26'!K212</f>
        <v>0</v>
      </c>
      <c r="I212" s="189"/>
      <c r="J212" s="55"/>
      <c r="K212" s="33">
        <f t="shared" si="8"/>
        <v>0</v>
      </c>
      <c r="L212" s="68">
        <f t="shared" ref="L212:L241" si="11">IF(ISERROR(K212/G212),0,K212/G212)</f>
        <v>0</v>
      </c>
      <c r="M212" s="66">
        <f t="shared" si="9"/>
        <v>0</v>
      </c>
      <c r="N212" s="32">
        <f t="shared" si="10"/>
        <v>0</v>
      </c>
      <c r="O212" s="52">
        <f>'Pay App 26'!O212+'Pay App 26'!P212</f>
        <v>0</v>
      </c>
      <c r="P212" s="45"/>
      <c r="Q212" s="66">
        <f>'Pay App 26'!Q212+N212+P212</f>
        <v>0</v>
      </c>
    </row>
    <row r="213" spans="1:17" ht="21" customHeight="1" x14ac:dyDescent="0.2">
      <c r="A213" s="141" t="s">
        <v>379</v>
      </c>
      <c r="B213" s="141"/>
      <c r="C213" s="141" t="s">
        <v>380</v>
      </c>
      <c r="D213" s="142"/>
      <c r="E213" s="52">
        <f>'Pay App 26'!E213</f>
        <v>0</v>
      </c>
      <c r="F213" s="45"/>
      <c r="G213" s="65">
        <f>'Pay App 26'!G213+F213</f>
        <v>0</v>
      </c>
      <c r="H213" s="188">
        <f>'Pay App 26'!K213</f>
        <v>0</v>
      </c>
      <c r="I213" s="189"/>
      <c r="J213" s="55"/>
      <c r="K213" s="33">
        <f t="shared" si="8"/>
        <v>0</v>
      </c>
      <c r="L213" s="68">
        <f t="shared" si="11"/>
        <v>0</v>
      </c>
      <c r="M213" s="66">
        <f t="shared" si="9"/>
        <v>0</v>
      </c>
      <c r="N213" s="32">
        <f t="shared" si="10"/>
        <v>0</v>
      </c>
      <c r="O213" s="52">
        <f>'Pay App 26'!O213+'Pay App 26'!P213</f>
        <v>0</v>
      </c>
      <c r="P213" s="45"/>
      <c r="Q213" s="66">
        <f>'Pay App 26'!Q213+N213+P213</f>
        <v>0</v>
      </c>
    </row>
    <row r="214" spans="1:17" ht="21" customHeight="1" x14ac:dyDescent="0.2">
      <c r="A214" s="149" t="s">
        <v>381</v>
      </c>
      <c r="B214" s="149"/>
      <c r="C214" s="151" t="s">
        <v>382</v>
      </c>
      <c r="D214" s="152"/>
      <c r="E214" s="52">
        <f>'Pay App 26'!E214</f>
        <v>0</v>
      </c>
      <c r="F214" s="45"/>
      <c r="G214" s="65">
        <f>'Pay App 26'!G214+F214</f>
        <v>0</v>
      </c>
      <c r="H214" s="188">
        <f>'Pay App 26'!K214</f>
        <v>0</v>
      </c>
      <c r="I214" s="189"/>
      <c r="J214" s="55"/>
      <c r="K214" s="33">
        <f t="shared" si="8"/>
        <v>0</v>
      </c>
      <c r="L214" s="68">
        <f t="shared" si="11"/>
        <v>0</v>
      </c>
      <c r="M214" s="66">
        <f t="shared" si="9"/>
        <v>0</v>
      </c>
      <c r="N214" s="32">
        <f t="shared" si="10"/>
        <v>0</v>
      </c>
      <c r="O214" s="52">
        <f>'Pay App 26'!O214+'Pay App 26'!P214</f>
        <v>0</v>
      </c>
      <c r="P214" s="45"/>
      <c r="Q214" s="66">
        <f>'Pay App 26'!Q214+N214+P214</f>
        <v>0</v>
      </c>
    </row>
    <row r="215" spans="1:17" ht="21" customHeight="1" x14ac:dyDescent="0.2">
      <c r="A215" s="149" t="s">
        <v>383</v>
      </c>
      <c r="B215" s="149"/>
      <c r="C215" s="149" t="s">
        <v>384</v>
      </c>
      <c r="D215" s="150"/>
      <c r="E215" s="52">
        <f>'Pay App 26'!E215</f>
        <v>0</v>
      </c>
      <c r="F215" s="45"/>
      <c r="G215" s="65">
        <f>'Pay App 26'!G215+F215</f>
        <v>0</v>
      </c>
      <c r="H215" s="188">
        <f>'Pay App 26'!K215</f>
        <v>0</v>
      </c>
      <c r="I215" s="189"/>
      <c r="J215" s="55"/>
      <c r="K215" s="33">
        <f t="shared" si="8"/>
        <v>0</v>
      </c>
      <c r="L215" s="68">
        <f t="shared" si="11"/>
        <v>0</v>
      </c>
      <c r="M215" s="66">
        <f t="shared" si="9"/>
        <v>0</v>
      </c>
      <c r="N215" s="32">
        <f t="shared" si="10"/>
        <v>0</v>
      </c>
      <c r="O215" s="52">
        <f>'Pay App 26'!O215+'Pay App 26'!P215</f>
        <v>0</v>
      </c>
      <c r="P215" s="45"/>
      <c r="Q215" s="66">
        <f>'Pay App 26'!Q215+N215+P215</f>
        <v>0</v>
      </c>
    </row>
    <row r="216" spans="1:17" ht="21" customHeight="1" x14ac:dyDescent="0.2">
      <c r="A216" s="149" t="s">
        <v>385</v>
      </c>
      <c r="B216" s="149"/>
      <c r="C216" s="149" t="s">
        <v>386</v>
      </c>
      <c r="D216" s="150"/>
      <c r="E216" s="52">
        <f>'Pay App 26'!E216</f>
        <v>0</v>
      </c>
      <c r="F216" s="45"/>
      <c r="G216" s="65">
        <f>'Pay App 26'!G216+F216</f>
        <v>0</v>
      </c>
      <c r="H216" s="188">
        <f>'Pay App 26'!K216</f>
        <v>0</v>
      </c>
      <c r="I216" s="189"/>
      <c r="J216" s="55"/>
      <c r="K216" s="33">
        <f t="shared" si="8"/>
        <v>0</v>
      </c>
      <c r="L216" s="68">
        <f t="shared" si="11"/>
        <v>0</v>
      </c>
      <c r="M216" s="66">
        <f t="shared" si="9"/>
        <v>0</v>
      </c>
      <c r="N216" s="32">
        <f t="shared" si="10"/>
        <v>0</v>
      </c>
      <c r="O216" s="52">
        <f>'Pay App 26'!O216+'Pay App 26'!P216</f>
        <v>0</v>
      </c>
      <c r="P216" s="45"/>
      <c r="Q216" s="66">
        <f>'Pay App 26'!Q216+N216+P216</f>
        <v>0</v>
      </c>
    </row>
    <row r="217" spans="1:17" ht="21" customHeight="1" x14ac:dyDescent="0.2">
      <c r="A217" s="149" t="s">
        <v>387</v>
      </c>
      <c r="B217" s="149"/>
      <c r="C217" s="149" t="s">
        <v>388</v>
      </c>
      <c r="D217" s="150"/>
      <c r="E217" s="52">
        <f>'Pay App 26'!E217</f>
        <v>0</v>
      </c>
      <c r="F217" s="45"/>
      <c r="G217" s="65">
        <f>'Pay App 26'!G217+F217</f>
        <v>0</v>
      </c>
      <c r="H217" s="188">
        <f>'Pay App 26'!K217</f>
        <v>0</v>
      </c>
      <c r="I217" s="189"/>
      <c r="J217" s="55"/>
      <c r="K217" s="33">
        <f t="shared" si="8"/>
        <v>0</v>
      </c>
      <c r="L217" s="68">
        <f t="shared" si="11"/>
        <v>0</v>
      </c>
      <c r="M217" s="66">
        <f>G217-K217</f>
        <v>0</v>
      </c>
      <c r="N217" s="32">
        <f t="shared" si="10"/>
        <v>0</v>
      </c>
      <c r="O217" s="52">
        <f>'Pay App 26'!O217+'Pay App 26'!P217</f>
        <v>0</v>
      </c>
      <c r="P217" s="45"/>
      <c r="Q217" s="66">
        <f>'Pay App 26'!Q217+N217+P217</f>
        <v>0</v>
      </c>
    </row>
    <row r="218" spans="1:17" ht="21" customHeight="1" x14ac:dyDescent="0.2">
      <c r="A218" s="149" t="s">
        <v>389</v>
      </c>
      <c r="B218" s="149"/>
      <c r="C218" s="151" t="s">
        <v>390</v>
      </c>
      <c r="D218" s="152"/>
      <c r="E218" s="52">
        <f>'Pay App 26'!E218</f>
        <v>0</v>
      </c>
      <c r="F218" s="45"/>
      <c r="G218" s="65">
        <f>'Pay App 26'!G218+F218</f>
        <v>0</v>
      </c>
      <c r="H218" s="188">
        <f>'Pay App 26'!K218</f>
        <v>0</v>
      </c>
      <c r="I218" s="189"/>
      <c r="J218" s="55"/>
      <c r="K218" s="33">
        <f t="shared" si="8"/>
        <v>0</v>
      </c>
      <c r="L218" s="68">
        <f t="shared" si="11"/>
        <v>0</v>
      </c>
      <c r="M218" s="66">
        <f t="shared" si="9"/>
        <v>0</v>
      </c>
      <c r="N218" s="32">
        <f t="shared" si="10"/>
        <v>0</v>
      </c>
      <c r="O218" s="52">
        <f>'Pay App 26'!O218+'Pay App 26'!P218</f>
        <v>0</v>
      </c>
      <c r="P218" s="45"/>
      <c r="Q218" s="66">
        <f>'Pay App 26'!Q218+N218+P218</f>
        <v>0</v>
      </c>
    </row>
    <row r="219" spans="1:17" ht="21" customHeight="1" x14ac:dyDescent="0.2">
      <c r="A219" s="141" t="s">
        <v>391</v>
      </c>
      <c r="B219" s="141"/>
      <c r="C219" s="141" t="s">
        <v>392</v>
      </c>
      <c r="D219" s="142"/>
      <c r="E219" s="52">
        <f>'Pay App 26'!E219</f>
        <v>0</v>
      </c>
      <c r="F219" s="45"/>
      <c r="G219" s="65">
        <f>'Pay App 26'!G219+F219</f>
        <v>0</v>
      </c>
      <c r="H219" s="188">
        <f>'Pay App 26'!K219</f>
        <v>0</v>
      </c>
      <c r="I219" s="189"/>
      <c r="J219" s="55"/>
      <c r="K219" s="33">
        <f t="shared" si="8"/>
        <v>0</v>
      </c>
      <c r="L219" s="68">
        <f t="shared" si="11"/>
        <v>0</v>
      </c>
      <c r="M219" s="66">
        <f t="shared" si="9"/>
        <v>0</v>
      </c>
      <c r="N219" s="32">
        <f t="shared" si="10"/>
        <v>0</v>
      </c>
      <c r="O219" s="52">
        <f>'Pay App 26'!O219+'Pay App 26'!P219</f>
        <v>0</v>
      </c>
      <c r="P219" s="45"/>
      <c r="Q219" s="66">
        <f>'Pay App 26'!Q219+N219+P219</f>
        <v>0</v>
      </c>
    </row>
    <row r="220" spans="1:17" ht="21" customHeight="1" x14ac:dyDescent="0.2">
      <c r="A220" s="149" t="s">
        <v>393</v>
      </c>
      <c r="B220" s="149"/>
      <c r="C220" s="149" t="s">
        <v>394</v>
      </c>
      <c r="D220" s="150"/>
      <c r="E220" s="52">
        <f>'Pay App 26'!E220</f>
        <v>0</v>
      </c>
      <c r="F220" s="45"/>
      <c r="G220" s="65">
        <f>'Pay App 26'!G220+F220</f>
        <v>0</v>
      </c>
      <c r="H220" s="188">
        <f>'Pay App 26'!K220</f>
        <v>0</v>
      </c>
      <c r="I220" s="189"/>
      <c r="J220" s="55"/>
      <c r="K220" s="33">
        <f t="shared" si="8"/>
        <v>0</v>
      </c>
      <c r="L220" s="68">
        <f t="shared" si="11"/>
        <v>0</v>
      </c>
      <c r="M220" s="66">
        <f t="shared" si="9"/>
        <v>0</v>
      </c>
      <c r="N220" s="32">
        <f t="shared" si="10"/>
        <v>0</v>
      </c>
      <c r="O220" s="52">
        <f>'Pay App 26'!O220+'Pay App 26'!P220</f>
        <v>0</v>
      </c>
      <c r="P220" s="45"/>
      <c r="Q220" s="66">
        <f>'Pay App 26'!Q220+N220+P220</f>
        <v>0</v>
      </c>
    </row>
    <row r="221" spans="1:17" ht="21" customHeight="1" x14ac:dyDescent="0.2">
      <c r="A221" s="141" t="s">
        <v>395</v>
      </c>
      <c r="B221" s="141"/>
      <c r="C221" s="141" t="s">
        <v>396</v>
      </c>
      <c r="D221" s="142"/>
      <c r="E221" s="52">
        <f>'Pay App 26'!E221</f>
        <v>0</v>
      </c>
      <c r="F221" s="45"/>
      <c r="G221" s="65">
        <f>'Pay App 26'!G221+F221</f>
        <v>0</v>
      </c>
      <c r="H221" s="188">
        <f>'Pay App 26'!K221</f>
        <v>0</v>
      </c>
      <c r="I221" s="189"/>
      <c r="J221" s="55"/>
      <c r="K221" s="33">
        <f t="shared" si="8"/>
        <v>0</v>
      </c>
      <c r="L221" s="68">
        <f t="shared" si="11"/>
        <v>0</v>
      </c>
      <c r="M221" s="66">
        <f t="shared" si="9"/>
        <v>0</v>
      </c>
      <c r="N221" s="32">
        <f t="shared" si="10"/>
        <v>0</v>
      </c>
      <c r="O221" s="52">
        <f>'Pay App 26'!O221+'Pay App 26'!P221</f>
        <v>0</v>
      </c>
      <c r="P221" s="45"/>
      <c r="Q221" s="66">
        <f>'Pay App 26'!Q221+N221+P221</f>
        <v>0</v>
      </c>
    </row>
    <row r="222" spans="1:17" ht="21" customHeight="1" x14ac:dyDescent="0.2">
      <c r="A222" s="149" t="s">
        <v>397</v>
      </c>
      <c r="B222" s="149"/>
      <c r="C222" s="149" t="s">
        <v>398</v>
      </c>
      <c r="D222" s="150"/>
      <c r="E222" s="52">
        <f>'Pay App 26'!E222</f>
        <v>0</v>
      </c>
      <c r="F222" s="45"/>
      <c r="G222" s="65">
        <f>'Pay App 26'!G222+F222</f>
        <v>0</v>
      </c>
      <c r="H222" s="188">
        <f>'Pay App 26'!K222</f>
        <v>0</v>
      </c>
      <c r="I222" s="189"/>
      <c r="J222" s="55"/>
      <c r="K222" s="33">
        <f t="shared" si="8"/>
        <v>0</v>
      </c>
      <c r="L222" s="68">
        <f t="shared" si="11"/>
        <v>0</v>
      </c>
      <c r="M222" s="66">
        <f t="shared" si="9"/>
        <v>0</v>
      </c>
      <c r="N222" s="32">
        <f t="shared" si="10"/>
        <v>0</v>
      </c>
      <c r="O222" s="52">
        <f>'Pay App 26'!O222+'Pay App 26'!P222</f>
        <v>0</v>
      </c>
      <c r="P222" s="45"/>
      <c r="Q222" s="66">
        <f>'Pay App 26'!Q222+N222+P222</f>
        <v>0</v>
      </c>
    </row>
    <row r="223" spans="1:17" ht="21" customHeight="1" x14ac:dyDescent="0.2">
      <c r="A223" s="149" t="s">
        <v>399</v>
      </c>
      <c r="B223" s="149"/>
      <c r="C223" s="149" t="s">
        <v>400</v>
      </c>
      <c r="D223" s="150"/>
      <c r="E223" s="52">
        <f>'Pay App 26'!E223</f>
        <v>0</v>
      </c>
      <c r="F223" s="45"/>
      <c r="G223" s="65">
        <f>'Pay App 26'!G223+F223</f>
        <v>0</v>
      </c>
      <c r="H223" s="188">
        <f>'Pay App 26'!K223</f>
        <v>0</v>
      </c>
      <c r="I223" s="189"/>
      <c r="J223" s="55"/>
      <c r="K223" s="33">
        <f t="shared" si="8"/>
        <v>0</v>
      </c>
      <c r="L223" s="68">
        <f t="shared" si="11"/>
        <v>0</v>
      </c>
      <c r="M223" s="66">
        <f t="shared" si="9"/>
        <v>0</v>
      </c>
      <c r="N223" s="32">
        <f t="shared" si="10"/>
        <v>0</v>
      </c>
      <c r="O223" s="52">
        <f>'Pay App 26'!O223+'Pay App 26'!P223</f>
        <v>0</v>
      </c>
      <c r="P223" s="45"/>
      <c r="Q223" s="66">
        <f>'Pay App 26'!Q223+N223+P223</f>
        <v>0</v>
      </c>
    </row>
    <row r="224" spans="1:17" ht="21" customHeight="1" x14ac:dyDescent="0.2">
      <c r="A224" s="149" t="s">
        <v>401</v>
      </c>
      <c r="B224" s="149"/>
      <c r="C224" s="149" t="s">
        <v>402</v>
      </c>
      <c r="D224" s="150"/>
      <c r="E224" s="52">
        <f>'Pay App 26'!E224</f>
        <v>0</v>
      </c>
      <c r="F224" s="45"/>
      <c r="G224" s="65">
        <f>'Pay App 26'!G224+F224</f>
        <v>0</v>
      </c>
      <c r="H224" s="188">
        <f>'Pay App 26'!K224</f>
        <v>0</v>
      </c>
      <c r="I224" s="189"/>
      <c r="J224" s="55"/>
      <c r="K224" s="33">
        <f t="shared" si="8"/>
        <v>0</v>
      </c>
      <c r="L224" s="68">
        <f t="shared" si="11"/>
        <v>0</v>
      </c>
      <c r="M224" s="66">
        <f t="shared" si="9"/>
        <v>0</v>
      </c>
      <c r="N224" s="32">
        <f t="shared" si="10"/>
        <v>0</v>
      </c>
      <c r="O224" s="52">
        <f>'Pay App 26'!O224+'Pay App 26'!P224</f>
        <v>0</v>
      </c>
      <c r="P224" s="45"/>
      <c r="Q224" s="66">
        <f>'Pay App 26'!Q224+N224+P224</f>
        <v>0</v>
      </c>
    </row>
    <row r="225" spans="1:17" ht="21" customHeight="1" x14ac:dyDescent="0.2">
      <c r="A225" s="149" t="s">
        <v>403</v>
      </c>
      <c r="B225" s="149"/>
      <c r="C225" s="149" t="s">
        <v>404</v>
      </c>
      <c r="D225" s="150"/>
      <c r="E225" s="52">
        <f>'Pay App 26'!E225</f>
        <v>0</v>
      </c>
      <c r="F225" s="45"/>
      <c r="G225" s="65">
        <f>'Pay App 26'!G225+F225</f>
        <v>0</v>
      </c>
      <c r="H225" s="188">
        <f>'Pay App 26'!K225</f>
        <v>0</v>
      </c>
      <c r="I225" s="189"/>
      <c r="J225" s="55"/>
      <c r="K225" s="33">
        <f t="shared" si="8"/>
        <v>0</v>
      </c>
      <c r="L225" s="68">
        <f t="shared" si="11"/>
        <v>0</v>
      </c>
      <c r="M225" s="66">
        <f t="shared" si="9"/>
        <v>0</v>
      </c>
      <c r="N225" s="32">
        <f t="shared" si="10"/>
        <v>0</v>
      </c>
      <c r="O225" s="52">
        <f>'Pay App 26'!O225+'Pay App 26'!P225</f>
        <v>0</v>
      </c>
      <c r="P225" s="45"/>
      <c r="Q225" s="66">
        <f>'Pay App 26'!Q225+N225+P225</f>
        <v>0</v>
      </c>
    </row>
    <row r="226" spans="1:17" ht="21" customHeight="1" x14ac:dyDescent="0.2">
      <c r="A226" s="141" t="s">
        <v>405</v>
      </c>
      <c r="B226" s="141"/>
      <c r="C226" s="141" t="s">
        <v>406</v>
      </c>
      <c r="D226" s="142"/>
      <c r="E226" s="52">
        <f>'Pay App 26'!E226</f>
        <v>0</v>
      </c>
      <c r="F226" s="45"/>
      <c r="G226" s="65">
        <f>'Pay App 26'!G226+F226</f>
        <v>0</v>
      </c>
      <c r="H226" s="188">
        <f>'Pay App 26'!K226</f>
        <v>0</v>
      </c>
      <c r="I226" s="189"/>
      <c r="J226" s="55"/>
      <c r="K226" s="33">
        <f t="shared" si="8"/>
        <v>0</v>
      </c>
      <c r="L226" s="68">
        <f t="shared" si="11"/>
        <v>0</v>
      </c>
      <c r="M226" s="66">
        <f t="shared" si="9"/>
        <v>0</v>
      </c>
      <c r="N226" s="32">
        <f t="shared" si="10"/>
        <v>0</v>
      </c>
      <c r="O226" s="52">
        <f>'Pay App 26'!O226+'Pay App 26'!P226</f>
        <v>0</v>
      </c>
      <c r="P226" s="45"/>
      <c r="Q226" s="66">
        <f>'Pay App 26'!Q226+N226+P226</f>
        <v>0</v>
      </c>
    </row>
    <row r="227" spans="1:17" ht="21" customHeight="1" x14ac:dyDescent="0.2">
      <c r="A227" s="149" t="s">
        <v>407</v>
      </c>
      <c r="B227" s="149"/>
      <c r="C227" s="149" t="s">
        <v>408</v>
      </c>
      <c r="D227" s="150"/>
      <c r="E227" s="52">
        <f>'Pay App 26'!E227</f>
        <v>0</v>
      </c>
      <c r="F227" s="45"/>
      <c r="G227" s="65">
        <f>'Pay App 26'!G227+F227</f>
        <v>0</v>
      </c>
      <c r="H227" s="188">
        <f>'Pay App 26'!K227</f>
        <v>0</v>
      </c>
      <c r="I227" s="189"/>
      <c r="J227" s="55"/>
      <c r="K227" s="33">
        <f t="shared" si="8"/>
        <v>0</v>
      </c>
      <c r="L227" s="68">
        <f t="shared" si="11"/>
        <v>0</v>
      </c>
      <c r="M227" s="66">
        <f t="shared" si="9"/>
        <v>0</v>
      </c>
      <c r="N227" s="32">
        <f t="shared" si="10"/>
        <v>0</v>
      </c>
      <c r="O227" s="52">
        <f>'Pay App 26'!O227+'Pay App 26'!P227</f>
        <v>0</v>
      </c>
      <c r="P227" s="45"/>
      <c r="Q227" s="66">
        <f>'Pay App 26'!Q227+N227+P227</f>
        <v>0</v>
      </c>
    </row>
    <row r="228" spans="1:17" ht="21" customHeight="1" x14ac:dyDescent="0.2">
      <c r="A228" s="149" t="s">
        <v>409</v>
      </c>
      <c r="B228" s="149"/>
      <c r="C228" s="149" t="s">
        <v>410</v>
      </c>
      <c r="D228" s="150"/>
      <c r="E228" s="52">
        <f>'Pay App 26'!E228</f>
        <v>0</v>
      </c>
      <c r="F228" s="45"/>
      <c r="G228" s="65">
        <f>'Pay App 26'!G228+F228</f>
        <v>0</v>
      </c>
      <c r="H228" s="188">
        <f>'Pay App 26'!K228</f>
        <v>0</v>
      </c>
      <c r="I228" s="189"/>
      <c r="J228" s="55"/>
      <c r="K228" s="33">
        <f t="shared" si="8"/>
        <v>0</v>
      </c>
      <c r="L228" s="68">
        <f t="shared" si="11"/>
        <v>0</v>
      </c>
      <c r="M228" s="66">
        <f t="shared" si="9"/>
        <v>0</v>
      </c>
      <c r="N228" s="32">
        <f t="shared" si="10"/>
        <v>0</v>
      </c>
      <c r="O228" s="52">
        <f>'Pay App 26'!O228+'Pay App 26'!P228</f>
        <v>0</v>
      </c>
      <c r="P228" s="45"/>
      <c r="Q228" s="66">
        <f>'Pay App 26'!Q228+N228+P228</f>
        <v>0</v>
      </c>
    </row>
    <row r="229" spans="1:17" ht="21" customHeight="1" x14ac:dyDescent="0.2">
      <c r="A229" s="149" t="s">
        <v>411</v>
      </c>
      <c r="B229" s="149"/>
      <c r="C229" s="149" t="s">
        <v>412</v>
      </c>
      <c r="D229" s="150"/>
      <c r="E229" s="52">
        <f>'Pay App 26'!E229</f>
        <v>0</v>
      </c>
      <c r="F229" s="45"/>
      <c r="G229" s="65">
        <f>'Pay App 26'!G229+F229</f>
        <v>0</v>
      </c>
      <c r="H229" s="188">
        <f>'Pay App 26'!K229</f>
        <v>0</v>
      </c>
      <c r="I229" s="189"/>
      <c r="J229" s="55"/>
      <c r="K229" s="33">
        <f t="shared" si="8"/>
        <v>0</v>
      </c>
      <c r="L229" s="68">
        <f t="shared" si="11"/>
        <v>0</v>
      </c>
      <c r="M229" s="66">
        <f t="shared" si="9"/>
        <v>0</v>
      </c>
      <c r="N229" s="32">
        <f t="shared" si="10"/>
        <v>0</v>
      </c>
      <c r="O229" s="52">
        <f>'Pay App 26'!O229+'Pay App 26'!P229</f>
        <v>0</v>
      </c>
      <c r="P229" s="45"/>
      <c r="Q229" s="66">
        <f>'Pay App 26'!Q229+N229+P229</f>
        <v>0</v>
      </c>
    </row>
    <row r="230" spans="1:17" ht="21" customHeight="1" x14ac:dyDescent="0.2">
      <c r="A230" s="149" t="s">
        <v>413</v>
      </c>
      <c r="B230" s="149"/>
      <c r="C230" s="149" t="s">
        <v>414</v>
      </c>
      <c r="D230" s="150"/>
      <c r="E230" s="52">
        <f>'Pay App 26'!E230</f>
        <v>0</v>
      </c>
      <c r="F230" s="45"/>
      <c r="G230" s="65">
        <f>'Pay App 26'!G230+F230</f>
        <v>0</v>
      </c>
      <c r="H230" s="188">
        <f>'Pay App 26'!K230</f>
        <v>0</v>
      </c>
      <c r="I230" s="189"/>
      <c r="J230" s="55"/>
      <c r="K230" s="33">
        <f t="shared" si="8"/>
        <v>0</v>
      </c>
      <c r="L230" s="68">
        <f t="shared" si="11"/>
        <v>0</v>
      </c>
      <c r="M230" s="66">
        <f t="shared" si="9"/>
        <v>0</v>
      </c>
      <c r="N230" s="32">
        <f t="shared" si="10"/>
        <v>0</v>
      </c>
      <c r="O230" s="52">
        <f>'Pay App 26'!O230+'Pay App 26'!P230</f>
        <v>0</v>
      </c>
      <c r="P230" s="45"/>
      <c r="Q230" s="66">
        <f>'Pay App 26'!Q230+N230+P230</f>
        <v>0</v>
      </c>
    </row>
    <row r="231" spans="1:17" ht="21" customHeight="1" x14ac:dyDescent="0.2">
      <c r="A231" s="149" t="s">
        <v>415</v>
      </c>
      <c r="B231" s="149"/>
      <c r="C231" s="149" t="s">
        <v>416</v>
      </c>
      <c r="D231" s="150"/>
      <c r="E231" s="52">
        <f>'Pay App 26'!E231</f>
        <v>0</v>
      </c>
      <c r="F231" s="45"/>
      <c r="G231" s="65">
        <f>'Pay App 26'!G231+F231</f>
        <v>0</v>
      </c>
      <c r="H231" s="188">
        <f>'Pay App 26'!K231</f>
        <v>0</v>
      </c>
      <c r="I231" s="189"/>
      <c r="J231" s="55"/>
      <c r="K231" s="33">
        <f t="shared" si="8"/>
        <v>0</v>
      </c>
      <c r="L231" s="68">
        <f t="shared" si="11"/>
        <v>0</v>
      </c>
      <c r="M231" s="66">
        <f t="shared" si="9"/>
        <v>0</v>
      </c>
      <c r="N231" s="32">
        <f t="shared" si="10"/>
        <v>0</v>
      </c>
      <c r="O231" s="52">
        <f>'Pay App 26'!O231+'Pay App 26'!P231</f>
        <v>0</v>
      </c>
      <c r="P231" s="45"/>
      <c r="Q231" s="66">
        <f>'Pay App 26'!Q231+N231+P231</f>
        <v>0</v>
      </c>
    </row>
    <row r="232" spans="1:17" ht="21" customHeight="1" x14ac:dyDescent="0.2">
      <c r="A232" s="141" t="s">
        <v>417</v>
      </c>
      <c r="B232" s="141"/>
      <c r="C232" s="141" t="s">
        <v>418</v>
      </c>
      <c r="D232" s="142"/>
      <c r="E232" s="52">
        <f>'Pay App 26'!E232</f>
        <v>0</v>
      </c>
      <c r="F232" s="45"/>
      <c r="G232" s="65">
        <f>'Pay App 26'!G232+F232</f>
        <v>0</v>
      </c>
      <c r="H232" s="188">
        <f>'Pay App 26'!K232</f>
        <v>0</v>
      </c>
      <c r="I232" s="189"/>
      <c r="J232" s="55"/>
      <c r="K232" s="33">
        <f t="shared" si="8"/>
        <v>0</v>
      </c>
      <c r="L232" s="68">
        <f t="shared" si="11"/>
        <v>0</v>
      </c>
      <c r="M232" s="66">
        <f t="shared" si="9"/>
        <v>0</v>
      </c>
      <c r="N232" s="32">
        <f t="shared" si="10"/>
        <v>0</v>
      </c>
      <c r="O232" s="52">
        <f>'Pay App 26'!O232+'Pay App 26'!P232</f>
        <v>0</v>
      </c>
      <c r="P232" s="45"/>
      <c r="Q232" s="66">
        <f>'Pay App 26'!Q232+N232+P232</f>
        <v>0</v>
      </c>
    </row>
    <row r="233" spans="1:17" ht="21" customHeight="1" x14ac:dyDescent="0.2">
      <c r="A233" s="149" t="s">
        <v>419</v>
      </c>
      <c r="B233" s="149"/>
      <c r="C233" s="149" t="s">
        <v>420</v>
      </c>
      <c r="D233" s="150"/>
      <c r="E233" s="52">
        <f>'Pay App 26'!E233</f>
        <v>0</v>
      </c>
      <c r="F233" s="45"/>
      <c r="G233" s="65">
        <f>'Pay App 26'!G233+F233</f>
        <v>0</v>
      </c>
      <c r="H233" s="188">
        <f>'Pay App 26'!K233</f>
        <v>0</v>
      </c>
      <c r="I233" s="189"/>
      <c r="J233" s="55"/>
      <c r="K233" s="33">
        <f t="shared" si="8"/>
        <v>0</v>
      </c>
      <c r="L233" s="68">
        <f t="shared" si="11"/>
        <v>0</v>
      </c>
      <c r="M233" s="66">
        <f t="shared" si="9"/>
        <v>0</v>
      </c>
      <c r="N233" s="32">
        <f t="shared" si="10"/>
        <v>0</v>
      </c>
      <c r="O233" s="52">
        <f>'Pay App 26'!O233+'Pay App 26'!P233</f>
        <v>0</v>
      </c>
      <c r="P233" s="45"/>
      <c r="Q233" s="66">
        <f>'Pay App 26'!Q233+N233+P233</f>
        <v>0</v>
      </c>
    </row>
    <row r="234" spans="1:17" ht="21" customHeight="1" x14ac:dyDescent="0.2">
      <c r="A234" s="149" t="s">
        <v>421</v>
      </c>
      <c r="B234" s="149"/>
      <c r="C234" s="149" t="s">
        <v>422</v>
      </c>
      <c r="D234" s="150"/>
      <c r="E234" s="52">
        <f>'Pay App 26'!E234</f>
        <v>0</v>
      </c>
      <c r="F234" s="45"/>
      <c r="G234" s="65">
        <f>'Pay App 26'!G234+F234</f>
        <v>0</v>
      </c>
      <c r="H234" s="188">
        <f>'Pay App 26'!K234</f>
        <v>0</v>
      </c>
      <c r="I234" s="189"/>
      <c r="J234" s="55"/>
      <c r="K234" s="33">
        <f t="shared" si="8"/>
        <v>0</v>
      </c>
      <c r="L234" s="68">
        <f t="shared" si="11"/>
        <v>0</v>
      </c>
      <c r="M234" s="66">
        <f t="shared" si="9"/>
        <v>0</v>
      </c>
      <c r="N234" s="32">
        <f t="shared" si="10"/>
        <v>0</v>
      </c>
      <c r="O234" s="52">
        <f>'Pay App 26'!O234+'Pay App 26'!P234</f>
        <v>0</v>
      </c>
      <c r="P234" s="45"/>
      <c r="Q234" s="66">
        <f>'Pay App 26'!Q234+N234+P234</f>
        <v>0</v>
      </c>
    </row>
    <row r="235" spans="1:17" ht="21" customHeight="1" x14ac:dyDescent="0.2">
      <c r="A235" s="149" t="s">
        <v>423</v>
      </c>
      <c r="B235" s="149"/>
      <c r="C235" s="149" t="s">
        <v>424</v>
      </c>
      <c r="D235" s="150"/>
      <c r="E235" s="52">
        <f>'Pay App 26'!E235</f>
        <v>0</v>
      </c>
      <c r="F235" s="45"/>
      <c r="G235" s="65">
        <f>'Pay App 26'!G235+F235</f>
        <v>0</v>
      </c>
      <c r="H235" s="188">
        <f>'Pay App 26'!K235</f>
        <v>0</v>
      </c>
      <c r="I235" s="189"/>
      <c r="J235" s="55"/>
      <c r="K235" s="33">
        <f t="shared" si="8"/>
        <v>0</v>
      </c>
      <c r="L235" s="68">
        <f t="shared" si="11"/>
        <v>0</v>
      </c>
      <c r="M235" s="66">
        <f t="shared" si="9"/>
        <v>0</v>
      </c>
      <c r="N235" s="32">
        <f t="shared" si="10"/>
        <v>0</v>
      </c>
      <c r="O235" s="52">
        <f>'Pay App 26'!O235+'Pay App 26'!P235</f>
        <v>0</v>
      </c>
      <c r="P235" s="45"/>
      <c r="Q235" s="66">
        <f>'Pay App 26'!Q235+N235+P235</f>
        <v>0</v>
      </c>
    </row>
    <row r="236" spans="1:17" ht="21" customHeight="1" x14ac:dyDescent="0.2">
      <c r="A236" s="149" t="s">
        <v>425</v>
      </c>
      <c r="B236" s="149"/>
      <c r="C236" s="149" t="s">
        <v>426</v>
      </c>
      <c r="D236" s="150"/>
      <c r="E236" s="52">
        <f>'Pay App 26'!E236</f>
        <v>0</v>
      </c>
      <c r="F236" s="45"/>
      <c r="G236" s="65">
        <f>'Pay App 26'!G236+F236</f>
        <v>0</v>
      </c>
      <c r="H236" s="188">
        <f>'Pay App 26'!K236</f>
        <v>0</v>
      </c>
      <c r="I236" s="189"/>
      <c r="J236" s="55"/>
      <c r="K236" s="33">
        <f t="shared" si="8"/>
        <v>0</v>
      </c>
      <c r="L236" s="68">
        <f t="shared" si="11"/>
        <v>0</v>
      </c>
      <c r="M236" s="66">
        <f t="shared" si="9"/>
        <v>0</v>
      </c>
      <c r="N236" s="32">
        <f t="shared" si="10"/>
        <v>0</v>
      </c>
      <c r="O236" s="52">
        <f>'Pay App 26'!O236+'Pay App 26'!P236</f>
        <v>0</v>
      </c>
      <c r="P236" s="45"/>
      <c r="Q236" s="66">
        <f>'Pay App 26'!Q236+N236+P236</f>
        <v>0</v>
      </c>
    </row>
    <row r="237" spans="1:17" ht="21" customHeight="1" x14ac:dyDescent="0.2">
      <c r="A237" s="149" t="s">
        <v>427</v>
      </c>
      <c r="B237" s="149"/>
      <c r="C237" s="149" t="s">
        <v>428</v>
      </c>
      <c r="D237" s="150"/>
      <c r="E237" s="52">
        <f>'Pay App 26'!E237</f>
        <v>0</v>
      </c>
      <c r="F237" s="45"/>
      <c r="G237" s="65">
        <f>'Pay App 26'!G237+F237</f>
        <v>0</v>
      </c>
      <c r="H237" s="188">
        <f>'Pay App 26'!K237</f>
        <v>0</v>
      </c>
      <c r="I237" s="189"/>
      <c r="J237" s="55"/>
      <c r="K237" s="33">
        <f t="shared" si="8"/>
        <v>0</v>
      </c>
      <c r="L237" s="68">
        <f t="shared" si="11"/>
        <v>0</v>
      </c>
      <c r="M237" s="66">
        <f t="shared" si="9"/>
        <v>0</v>
      </c>
      <c r="N237" s="32">
        <f t="shared" si="10"/>
        <v>0</v>
      </c>
      <c r="O237" s="52">
        <f>'Pay App 26'!O237+'Pay App 26'!P237</f>
        <v>0</v>
      </c>
      <c r="P237" s="45"/>
      <c r="Q237" s="66">
        <f>'Pay App 26'!Q237+N237+P237</f>
        <v>0</v>
      </c>
    </row>
    <row r="238" spans="1:17" ht="21" customHeight="1" x14ac:dyDescent="0.2">
      <c r="A238" s="149" t="s">
        <v>429</v>
      </c>
      <c r="B238" s="149"/>
      <c r="C238" s="149" t="s">
        <v>430</v>
      </c>
      <c r="D238" s="150"/>
      <c r="E238" s="52">
        <f>'Pay App 26'!E238</f>
        <v>0</v>
      </c>
      <c r="F238" s="45"/>
      <c r="G238" s="65">
        <f>'Pay App 26'!G238+F238</f>
        <v>0</v>
      </c>
      <c r="H238" s="188">
        <f>'Pay App 26'!K238</f>
        <v>0</v>
      </c>
      <c r="I238" s="189"/>
      <c r="J238" s="55"/>
      <c r="K238" s="33">
        <f t="shared" si="8"/>
        <v>0</v>
      </c>
      <c r="L238" s="68">
        <f t="shared" si="11"/>
        <v>0</v>
      </c>
      <c r="M238" s="66">
        <f t="shared" si="9"/>
        <v>0</v>
      </c>
      <c r="N238" s="32">
        <f t="shared" si="10"/>
        <v>0</v>
      </c>
      <c r="O238" s="52">
        <f>'Pay App 26'!O238+'Pay App 26'!P238</f>
        <v>0</v>
      </c>
      <c r="P238" s="45"/>
      <c r="Q238" s="66">
        <f>'Pay App 26'!Q238+N238+P238</f>
        <v>0</v>
      </c>
    </row>
    <row r="239" spans="1:17" ht="21" customHeight="1" x14ac:dyDescent="0.2">
      <c r="A239" s="149" t="s">
        <v>431</v>
      </c>
      <c r="B239" s="149"/>
      <c r="C239" s="149" t="s">
        <v>432</v>
      </c>
      <c r="D239" s="150"/>
      <c r="E239" s="52">
        <f>'Pay App 26'!E239</f>
        <v>0</v>
      </c>
      <c r="F239" s="45"/>
      <c r="G239" s="65">
        <f>'Pay App 26'!G239+F239</f>
        <v>0</v>
      </c>
      <c r="H239" s="188">
        <f>'Pay App 26'!K239</f>
        <v>0</v>
      </c>
      <c r="I239" s="189"/>
      <c r="J239" s="55"/>
      <c r="K239" s="33">
        <f t="shared" si="8"/>
        <v>0</v>
      </c>
      <c r="L239" s="68">
        <f t="shared" si="11"/>
        <v>0</v>
      </c>
      <c r="M239" s="66">
        <f t="shared" si="9"/>
        <v>0</v>
      </c>
      <c r="N239" s="32">
        <f t="shared" si="10"/>
        <v>0</v>
      </c>
      <c r="O239" s="52">
        <f>'Pay App 26'!O239+'Pay App 26'!P239</f>
        <v>0</v>
      </c>
      <c r="P239" s="45"/>
      <c r="Q239" s="66">
        <f>'Pay App 26'!Q239+N239+P239</f>
        <v>0</v>
      </c>
    </row>
    <row r="240" spans="1:17" ht="21" customHeight="1" x14ac:dyDescent="0.2">
      <c r="A240" s="141" t="s">
        <v>433</v>
      </c>
      <c r="B240" s="141"/>
      <c r="C240" s="141" t="s">
        <v>434</v>
      </c>
      <c r="D240" s="142"/>
      <c r="E240" s="52">
        <f>'Pay App 26'!E240</f>
        <v>0</v>
      </c>
      <c r="F240" s="45"/>
      <c r="G240" s="66">
        <f>'Pay App 26'!G240+F240</f>
        <v>0</v>
      </c>
      <c r="H240" s="188">
        <f>'Pay App 26'!K240</f>
        <v>0</v>
      </c>
      <c r="I240" s="189"/>
      <c r="J240" s="55"/>
      <c r="K240" s="33">
        <f>H240+J240</f>
        <v>0</v>
      </c>
      <c r="L240" s="69">
        <f t="shared" si="11"/>
        <v>0</v>
      </c>
      <c r="M240" s="66">
        <f>G240-K240</f>
        <v>0</v>
      </c>
      <c r="N240" s="32">
        <f t="shared" si="10"/>
        <v>0</v>
      </c>
      <c r="O240" s="52">
        <f>'Pay App 26'!O240+'Pay App 26'!P240</f>
        <v>0</v>
      </c>
      <c r="P240" s="45"/>
      <c r="Q240" s="66">
        <f>'Pay App 26'!Q240+N240+P240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Jmhy0ICdCdL7Tt4PggFMWHKq5wZ8DpY62PlFOdG349yp7xLvn++YoRB4mWxbZf4Nh/b5UEmafSOhsinxuexpBw==" saltValue="bdw0gJwwep5MaEE4ocOZLw=="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1C00-000000000000}"/>
    <dataValidation type="decimal" operator="lessThanOrEqual" allowBlank="1" showInputMessage="1" showErrorMessage="1" errorTitle="Release retention" error="In order to release retention, the number entered into this cell must be negative." sqref="O81:O240" xr:uid="{00000000-0002-0000-1C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3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28</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27'!F36+F241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27'!F51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27'!F55+'Pay App 27'!F57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27'!B62+N241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28.1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28</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27'!E81</f>
        <v>0</v>
      </c>
      <c r="F81" s="44"/>
      <c r="G81" s="64">
        <f>'Pay App 27'!G81+F81</f>
        <v>0</v>
      </c>
      <c r="H81" s="190">
        <f>'Pay App 27'!K81</f>
        <v>0</v>
      </c>
      <c r="I81" s="191"/>
      <c r="J81" s="54"/>
      <c r="K81" s="31">
        <f>H81+J81</f>
        <v>0</v>
      </c>
      <c r="L81" s="67">
        <f>IF(ISERROR(K81/G81),0,K81/G81)</f>
        <v>0</v>
      </c>
      <c r="M81" s="64">
        <f>G81-K81</f>
        <v>0</v>
      </c>
      <c r="N81" s="30">
        <f>IF(MOD(ROUND(ABS(J81*0.05)*10000,0),10)=5,ROUNDDOWN((J81*0.05),2),ROUND((J81*0.05),2))</f>
        <v>0</v>
      </c>
      <c r="O81" s="51">
        <f>'Pay App 27'!O81+'Pay App 27'!P81</f>
        <v>0</v>
      </c>
      <c r="P81" s="44"/>
      <c r="Q81" s="64">
        <f>'Pay App 27'!Q81+N81+P81</f>
        <v>0</v>
      </c>
    </row>
    <row r="82" spans="1:17" ht="21" customHeight="1" x14ac:dyDescent="0.2">
      <c r="A82" s="151" t="s">
        <v>118</v>
      </c>
      <c r="B82" s="151"/>
      <c r="C82" s="151" t="s">
        <v>119</v>
      </c>
      <c r="D82" s="152"/>
      <c r="E82" s="52">
        <f>'Pay App 27'!E82</f>
        <v>0</v>
      </c>
      <c r="F82" s="45"/>
      <c r="G82" s="65">
        <f>'Pay App 27'!G82+F82</f>
        <v>0</v>
      </c>
      <c r="H82" s="188">
        <f>'Pay App 27'!K82</f>
        <v>0</v>
      </c>
      <c r="I82" s="189"/>
      <c r="J82" s="55"/>
      <c r="K82" s="33">
        <f>H82+J82</f>
        <v>0</v>
      </c>
      <c r="L82" s="68">
        <f t="shared" ref="L82:L147" si="0">IF(ISERROR(K82/G82),0,K82/G82)</f>
        <v>0</v>
      </c>
      <c r="M82" s="66">
        <f>G82-K82</f>
        <v>0</v>
      </c>
      <c r="N82" s="32">
        <f>IF(MOD(ROUND(ABS(J82*0.05)*10000,0),10)=5,ROUNDDOWN((J82*0.05),2),ROUND((J82*0.05),2))</f>
        <v>0</v>
      </c>
      <c r="O82" s="52">
        <f>'Pay App 27'!O82+'Pay App 27'!P82</f>
        <v>0</v>
      </c>
      <c r="P82" s="45"/>
      <c r="Q82" s="66">
        <f>'Pay App 27'!Q82+N82+P82</f>
        <v>0</v>
      </c>
    </row>
    <row r="83" spans="1:17" ht="21" customHeight="1" x14ac:dyDescent="0.2">
      <c r="A83" s="151" t="s">
        <v>120</v>
      </c>
      <c r="B83" s="151"/>
      <c r="C83" s="83" t="s">
        <v>121</v>
      </c>
      <c r="D83" s="35"/>
      <c r="E83" s="52">
        <f>'Pay App 27'!E83</f>
        <v>0</v>
      </c>
      <c r="F83" s="45"/>
      <c r="G83" s="65">
        <f>'Pay App 27'!G83+F83</f>
        <v>0</v>
      </c>
      <c r="H83" s="188">
        <f>'Pay App 27'!K83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27'!O83+'Pay App 27'!P83</f>
        <v>0</v>
      </c>
      <c r="P83" s="45"/>
      <c r="Q83" s="66">
        <f>'Pay App 27'!Q83+N83+P83</f>
        <v>0</v>
      </c>
    </row>
    <row r="84" spans="1:17" ht="21" customHeight="1" x14ac:dyDescent="0.2">
      <c r="A84" s="151" t="s">
        <v>122</v>
      </c>
      <c r="B84" s="151"/>
      <c r="C84" s="151" t="s">
        <v>123</v>
      </c>
      <c r="D84" s="152"/>
      <c r="E84" s="52">
        <f>'Pay App 27'!E84</f>
        <v>0</v>
      </c>
      <c r="F84" s="45"/>
      <c r="G84" s="65">
        <f>'Pay App 27'!G84+F84</f>
        <v>0</v>
      </c>
      <c r="H84" s="188">
        <f>'Pay App 27'!K84</f>
        <v>0</v>
      </c>
      <c r="I84" s="189"/>
      <c r="J84" s="55"/>
      <c r="K84" s="33">
        <f t="shared" si="1"/>
        <v>0</v>
      </c>
      <c r="L84" s="68">
        <f t="shared" si="0"/>
        <v>0</v>
      </c>
      <c r="M84" s="66">
        <f t="shared" si="2"/>
        <v>0</v>
      </c>
      <c r="N84" s="32">
        <f t="shared" si="3"/>
        <v>0</v>
      </c>
      <c r="O84" s="52">
        <f>'Pay App 27'!O84+'Pay App 27'!P84</f>
        <v>0</v>
      </c>
      <c r="P84" s="45"/>
      <c r="Q84" s="66">
        <f>'Pay App 27'!Q84+N84+P84</f>
        <v>0</v>
      </c>
    </row>
    <row r="85" spans="1:17" ht="21" customHeight="1" x14ac:dyDescent="0.2">
      <c r="A85" s="151" t="s">
        <v>124</v>
      </c>
      <c r="B85" s="151"/>
      <c r="C85" s="151" t="s">
        <v>125</v>
      </c>
      <c r="D85" s="152"/>
      <c r="E85" s="52">
        <f>'Pay App 27'!E85</f>
        <v>0</v>
      </c>
      <c r="F85" s="45"/>
      <c r="G85" s="65">
        <f>'Pay App 27'!G85+F85</f>
        <v>0</v>
      </c>
      <c r="H85" s="188">
        <f>'Pay App 27'!K85</f>
        <v>0</v>
      </c>
      <c r="I85" s="189"/>
      <c r="J85" s="55"/>
      <c r="K85" s="33">
        <f t="shared" si="1"/>
        <v>0</v>
      </c>
      <c r="L85" s="68">
        <f t="shared" si="0"/>
        <v>0</v>
      </c>
      <c r="M85" s="66">
        <f t="shared" si="2"/>
        <v>0</v>
      </c>
      <c r="N85" s="32">
        <f t="shared" si="3"/>
        <v>0</v>
      </c>
      <c r="O85" s="52">
        <f>'Pay App 27'!O85+'Pay App 27'!P85</f>
        <v>0</v>
      </c>
      <c r="P85" s="45"/>
      <c r="Q85" s="66">
        <f>'Pay App 27'!Q85+N85+P85</f>
        <v>0</v>
      </c>
    </row>
    <row r="86" spans="1:17" ht="21" customHeight="1" x14ac:dyDescent="0.2">
      <c r="A86" s="151" t="s">
        <v>126</v>
      </c>
      <c r="B86" s="151"/>
      <c r="C86" s="151" t="s">
        <v>127</v>
      </c>
      <c r="D86" s="152"/>
      <c r="E86" s="52">
        <f>'Pay App 27'!E86</f>
        <v>0</v>
      </c>
      <c r="F86" s="45"/>
      <c r="G86" s="65">
        <f>'Pay App 27'!G86+F86</f>
        <v>0</v>
      </c>
      <c r="H86" s="188">
        <f>'Pay App 27'!K86</f>
        <v>0</v>
      </c>
      <c r="I86" s="189"/>
      <c r="J86" s="55"/>
      <c r="K86" s="33">
        <f t="shared" si="1"/>
        <v>0</v>
      </c>
      <c r="L86" s="68">
        <f t="shared" si="0"/>
        <v>0</v>
      </c>
      <c r="M86" s="66">
        <f t="shared" si="2"/>
        <v>0</v>
      </c>
      <c r="N86" s="32">
        <f t="shared" si="3"/>
        <v>0</v>
      </c>
      <c r="O86" s="52">
        <f>'Pay App 27'!O86+'Pay App 27'!P86</f>
        <v>0</v>
      </c>
      <c r="P86" s="45"/>
      <c r="Q86" s="66">
        <f>'Pay App 27'!Q86+N86+P86</f>
        <v>0</v>
      </c>
    </row>
    <row r="87" spans="1:17" ht="21" customHeight="1" x14ac:dyDescent="0.2">
      <c r="A87" s="151" t="s">
        <v>128</v>
      </c>
      <c r="B87" s="151"/>
      <c r="C87" s="151" t="s">
        <v>129</v>
      </c>
      <c r="D87" s="152"/>
      <c r="E87" s="52">
        <f>'Pay App 27'!E87</f>
        <v>0</v>
      </c>
      <c r="F87" s="45"/>
      <c r="G87" s="65">
        <f>'Pay App 27'!G87+F87</f>
        <v>0</v>
      </c>
      <c r="H87" s="188">
        <f>'Pay App 27'!K87</f>
        <v>0</v>
      </c>
      <c r="I87" s="189"/>
      <c r="J87" s="55"/>
      <c r="K87" s="33">
        <f t="shared" si="1"/>
        <v>0</v>
      </c>
      <c r="L87" s="68">
        <f>IF(ISERROR(K87/G87),0,K87/G87)</f>
        <v>0</v>
      </c>
      <c r="M87" s="66">
        <f t="shared" si="2"/>
        <v>0</v>
      </c>
      <c r="N87" s="32">
        <f t="shared" si="3"/>
        <v>0</v>
      </c>
      <c r="O87" s="52">
        <f>'Pay App 27'!O87+'Pay App 27'!P87</f>
        <v>0</v>
      </c>
      <c r="P87" s="45"/>
      <c r="Q87" s="66">
        <f>'Pay App 27'!Q87+N87+P87</f>
        <v>0</v>
      </c>
    </row>
    <row r="88" spans="1:17" ht="21" customHeight="1" x14ac:dyDescent="0.2">
      <c r="A88" s="151" t="s">
        <v>130</v>
      </c>
      <c r="B88" s="151"/>
      <c r="C88" s="151" t="s">
        <v>131</v>
      </c>
      <c r="D88" s="152"/>
      <c r="E88" s="52">
        <f>'Pay App 27'!E88</f>
        <v>0</v>
      </c>
      <c r="F88" s="45"/>
      <c r="G88" s="65">
        <f>'Pay App 27'!G88+F88</f>
        <v>0</v>
      </c>
      <c r="H88" s="188">
        <f>'Pay App 27'!K88</f>
        <v>0</v>
      </c>
      <c r="I88" s="189"/>
      <c r="J88" s="55"/>
      <c r="K88" s="33">
        <f t="shared" si="1"/>
        <v>0</v>
      </c>
      <c r="L88" s="68">
        <f t="shared" si="0"/>
        <v>0</v>
      </c>
      <c r="M88" s="66">
        <f t="shared" si="2"/>
        <v>0</v>
      </c>
      <c r="N88" s="32">
        <f t="shared" si="3"/>
        <v>0</v>
      </c>
      <c r="O88" s="52">
        <f>'Pay App 27'!O88+'Pay App 27'!P88</f>
        <v>0</v>
      </c>
      <c r="P88" s="45"/>
      <c r="Q88" s="66">
        <f>'Pay App 27'!Q88+N88+P88</f>
        <v>0</v>
      </c>
    </row>
    <row r="89" spans="1:17" ht="21" customHeight="1" x14ac:dyDescent="0.2">
      <c r="A89" s="151" t="s">
        <v>132</v>
      </c>
      <c r="B89" s="151"/>
      <c r="C89" s="151" t="s">
        <v>133</v>
      </c>
      <c r="D89" s="152"/>
      <c r="E89" s="52">
        <f>'Pay App 27'!E89</f>
        <v>0</v>
      </c>
      <c r="F89" s="45"/>
      <c r="G89" s="65">
        <f>'Pay App 27'!G89+F89</f>
        <v>0</v>
      </c>
      <c r="H89" s="188">
        <f>'Pay App 27'!K89</f>
        <v>0</v>
      </c>
      <c r="I89" s="189"/>
      <c r="J89" s="55"/>
      <c r="K89" s="33">
        <f t="shared" si="1"/>
        <v>0</v>
      </c>
      <c r="L89" s="68">
        <f>IF(ISERROR(K89/G89),0,K89/G89)</f>
        <v>0</v>
      </c>
      <c r="M89" s="66">
        <f t="shared" si="2"/>
        <v>0</v>
      </c>
      <c r="N89" s="32">
        <f t="shared" si="3"/>
        <v>0</v>
      </c>
      <c r="O89" s="52">
        <f>'Pay App 27'!O89+'Pay App 27'!P89</f>
        <v>0</v>
      </c>
      <c r="P89" s="45"/>
      <c r="Q89" s="66">
        <f>'Pay App 27'!Q89+N89+P89</f>
        <v>0</v>
      </c>
    </row>
    <row r="90" spans="1:17" ht="21" customHeight="1" x14ac:dyDescent="0.2">
      <c r="A90" s="153" t="s">
        <v>134</v>
      </c>
      <c r="B90" s="153"/>
      <c r="C90" s="158" t="s">
        <v>135</v>
      </c>
      <c r="D90" s="159"/>
      <c r="E90" s="52">
        <f>'Pay App 27'!E90</f>
        <v>0</v>
      </c>
      <c r="F90" s="45"/>
      <c r="G90" s="65">
        <f>'Pay App 27'!G90+F90</f>
        <v>0</v>
      </c>
      <c r="H90" s="188">
        <f>'Pay App 27'!K90</f>
        <v>0</v>
      </c>
      <c r="I90" s="189"/>
      <c r="J90" s="55"/>
      <c r="K90" s="33">
        <f t="shared" si="1"/>
        <v>0</v>
      </c>
      <c r="L90" s="68">
        <f t="shared" si="0"/>
        <v>0</v>
      </c>
      <c r="M90" s="66">
        <f t="shared" si="2"/>
        <v>0</v>
      </c>
      <c r="N90" s="32">
        <f t="shared" si="3"/>
        <v>0</v>
      </c>
      <c r="O90" s="52">
        <f>'Pay App 27'!O90+'Pay App 27'!P90</f>
        <v>0</v>
      </c>
      <c r="P90" s="45"/>
      <c r="Q90" s="66">
        <f>'Pay App 27'!Q90+N90+P90</f>
        <v>0</v>
      </c>
    </row>
    <row r="91" spans="1:17" ht="21" customHeight="1" x14ac:dyDescent="0.2">
      <c r="A91" s="151" t="s">
        <v>136</v>
      </c>
      <c r="B91" s="151"/>
      <c r="C91" s="151" t="s">
        <v>137</v>
      </c>
      <c r="D91" s="152"/>
      <c r="E91" s="52">
        <f>'Pay App 27'!E91</f>
        <v>0</v>
      </c>
      <c r="F91" s="45"/>
      <c r="G91" s="65">
        <f>'Pay App 27'!G91+F91</f>
        <v>0</v>
      </c>
      <c r="H91" s="188">
        <f>'Pay App 27'!K91</f>
        <v>0</v>
      </c>
      <c r="I91" s="189"/>
      <c r="J91" s="55"/>
      <c r="K91" s="33">
        <f t="shared" si="1"/>
        <v>0</v>
      </c>
      <c r="L91" s="68">
        <f t="shared" si="0"/>
        <v>0</v>
      </c>
      <c r="M91" s="66">
        <f t="shared" si="2"/>
        <v>0</v>
      </c>
      <c r="N91" s="32">
        <f t="shared" si="3"/>
        <v>0</v>
      </c>
      <c r="O91" s="52">
        <f>'Pay App 27'!O91+'Pay App 27'!P91</f>
        <v>0</v>
      </c>
      <c r="P91" s="45"/>
      <c r="Q91" s="66">
        <f>'Pay App 27'!Q91+N91+P91</f>
        <v>0</v>
      </c>
    </row>
    <row r="92" spans="1:17" ht="21" customHeight="1" x14ac:dyDescent="0.2">
      <c r="A92" s="151" t="s">
        <v>138</v>
      </c>
      <c r="B92" s="151"/>
      <c r="C92" s="151" t="s">
        <v>139</v>
      </c>
      <c r="D92" s="152"/>
      <c r="E92" s="52">
        <f>'Pay App 27'!E92</f>
        <v>0</v>
      </c>
      <c r="F92" s="45"/>
      <c r="G92" s="65">
        <f>'Pay App 27'!G92+F92</f>
        <v>0</v>
      </c>
      <c r="H92" s="188">
        <f>'Pay App 27'!K92</f>
        <v>0</v>
      </c>
      <c r="I92" s="189"/>
      <c r="J92" s="55"/>
      <c r="K92" s="33">
        <f t="shared" si="1"/>
        <v>0</v>
      </c>
      <c r="L92" s="68">
        <f t="shared" si="0"/>
        <v>0</v>
      </c>
      <c r="M92" s="66">
        <f t="shared" si="2"/>
        <v>0</v>
      </c>
      <c r="N92" s="32">
        <f t="shared" si="3"/>
        <v>0</v>
      </c>
      <c r="O92" s="52">
        <f>'Pay App 27'!O92+'Pay App 27'!P92</f>
        <v>0</v>
      </c>
      <c r="P92" s="45"/>
      <c r="Q92" s="66">
        <f>'Pay App 27'!Q92+N92+P92</f>
        <v>0</v>
      </c>
    </row>
    <row r="93" spans="1:17" ht="21" customHeight="1" x14ac:dyDescent="0.2">
      <c r="A93" s="151" t="s">
        <v>140</v>
      </c>
      <c r="B93" s="151"/>
      <c r="C93" s="151" t="s">
        <v>141</v>
      </c>
      <c r="D93" s="152"/>
      <c r="E93" s="52">
        <f>'Pay App 27'!E93</f>
        <v>0</v>
      </c>
      <c r="F93" s="45"/>
      <c r="G93" s="65">
        <f>'Pay App 27'!G93+F93</f>
        <v>0</v>
      </c>
      <c r="H93" s="188">
        <f>'Pay App 27'!K93</f>
        <v>0</v>
      </c>
      <c r="I93" s="189"/>
      <c r="J93" s="55"/>
      <c r="K93" s="33">
        <f t="shared" si="1"/>
        <v>0</v>
      </c>
      <c r="L93" s="68">
        <f t="shared" si="0"/>
        <v>0</v>
      </c>
      <c r="M93" s="66">
        <f t="shared" si="2"/>
        <v>0</v>
      </c>
      <c r="N93" s="32">
        <f t="shared" si="3"/>
        <v>0</v>
      </c>
      <c r="O93" s="52">
        <f>'Pay App 27'!O93+'Pay App 27'!P93</f>
        <v>0</v>
      </c>
      <c r="P93" s="45"/>
      <c r="Q93" s="66">
        <f>'Pay App 27'!Q93+N93+P93</f>
        <v>0</v>
      </c>
    </row>
    <row r="94" spans="1:17" ht="21" customHeight="1" x14ac:dyDescent="0.2">
      <c r="A94" s="151" t="s">
        <v>142</v>
      </c>
      <c r="B94" s="151"/>
      <c r="C94" s="151" t="s">
        <v>143</v>
      </c>
      <c r="D94" s="152"/>
      <c r="E94" s="52">
        <f>'Pay App 27'!E94</f>
        <v>0</v>
      </c>
      <c r="F94" s="45"/>
      <c r="G94" s="65">
        <f>'Pay App 27'!G94+F94</f>
        <v>0</v>
      </c>
      <c r="H94" s="188">
        <f>'Pay App 27'!K94</f>
        <v>0</v>
      </c>
      <c r="I94" s="189"/>
      <c r="J94" s="55"/>
      <c r="K94" s="33">
        <f t="shared" si="1"/>
        <v>0</v>
      </c>
      <c r="L94" s="68">
        <f t="shared" si="0"/>
        <v>0</v>
      </c>
      <c r="M94" s="66">
        <f t="shared" si="2"/>
        <v>0</v>
      </c>
      <c r="N94" s="32">
        <f t="shared" si="3"/>
        <v>0</v>
      </c>
      <c r="O94" s="52">
        <f>'Pay App 27'!O94+'Pay App 27'!P94</f>
        <v>0</v>
      </c>
      <c r="P94" s="45"/>
      <c r="Q94" s="66">
        <f>'Pay App 27'!Q94+N94+P94</f>
        <v>0</v>
      </c>
    </row>
    <row r="95" spans="1:17" ht="21" customHeight="1" x14ac:dyDescent="0.2">
      <c r="A95" s="151" t="s">
        <v>144</v>
      </c>
      <c r="B95" s="151"/>
      <c r="C95" s="151" t="s">
        <v>145</v>
      </c>
      <c r="D95" s="152"/>
      <c r="E95" s="52">
        <f>'Pay App 27'!E95</f>
        <v>0</v>
      </c>
      <c r="F95" s="45"/>
      <c r="G95" s="65">
        <f>'Pay App 27'!G95+F95</f>
        <v>0</v>
      </c>
      <c r="H95" s="188">
        <f>'Pay App 27'!K95</f>
        <v>0</v>
      </c>
      <c r="I95" s="189"/>
      <c r="J95" s="55"/>
      <c r="K95" s="33">
        <f t="shared" si="1"/>
        <v>0</v>
      </c>
      <c r="L95" s="68">
        <f t="shared" si="0"/>
        <v>0</v>
      </c>
      <c r="M95" s="66">
        <f t="shared" si="2"/>
        <v>0</v>
      </c>
      <c r="N95" s="32">
        <f t="shared" si="3"/>
        <v>0</v>
      </c>
      <c r="O95" s="52">
        <f>'Pay App 27'!O95+'Pay App 27'!P95</f>
        <v>0</v>
      </c>
      <c r="P95" s="45"/>
      <c r="Q95" s="66">
        <f>'Pay App 27'!Q95+N95+P95</f>
        <v>0</v>
      </c>
    </row>
    <row r="96" spans="1:17" ht="21" customHeight="1" x14ac:dyDescent="0.2">
      <c r="A96" s="151" t="s">
        <v>146</v>
      </c>
      <c r="B96" s="151"/>
      <c r="C96" s="151" t="s">
        <v>147</v>
      </c>
      <c r="D96" s="152"/>
      <c r="E96" s="52">
        <f>'Pay App 27'!E96</f>
        <v>0</v>
      </c>
      <c r="F96" s="45"/>
      <c r="G96" s="65">
        <f>'Pay App 27'!G96+F96</f>
        <v>0</v>
      </c>
      <c r="H96" s="188">
        <f>'Pay App 27'!K96</f>
        <v>0</v>
      </c>
      <c r="I96" s="189"/>
      <c r="J96" s="55"/>
      <c r="K96" s="33">
        <f t="shared" si="1"/>
        <v>0</v>
      </c>
      <c r="L96" s="68">
        <f t="shared" si="0"/>
        <v>0</v>
      </c>
      <c r="M96" s="66">
        <f t="shared" si="2"/>
        <v>0</v>
      </c>
      <c r="N96" s="32">
        <f t="shared" si="3"/>
        <v>0</v>
      </c>
      <c r="O96" s="52">
        <f>'Pay App 27'!O96+'Pay App 27'!P96</f>
        <v>0</v>
      </c>
      <c r="P96" s="45"/>
      <c r="Q96" s="66">
        <f>'Pay App 27'!Q96+N96+P96</f>
        <v>0</v>
      </c>
    </row>
    <row r="97" spans="1:17" ht="21" customHeight="1" x14ac:dyDescent="0.2">
      <c r="A97" s="151" t="s">
        <v>148</v>
      </c>
      <c r="B97" s="151"/>
      <c r="C97" s="151" t="s">
        <v>149</v>
      </c>
      <c r="D97" s="152"/>
      <c r="E97" s="52">
        <f>'Pay App 27'!E97</f>
        <v>0</v>
      </c>
      <c r="F97" s="45"/>
      <c r="G97" s="65">
        <f>'Pay App 27'!G97+F97</f>
        <v>0</v>
      </c>
      <c r="H97" s="188">
        <f>'Pay App 27'!K97</f>
        <v>0</v>
      </c>
      <c r="I97" s="189"/>
      <c r="J97" s="55"/>
      <c r="K97" s="33">
        <f t="shared" si="1"/>
        <v>0</v>
      </c>
      <c r="L97" s="68">
        <f t="shared" si="0"/>
        <v>0</v>
      </c>
      <c r="M97" s="66">
        <f t="shared" si="2"/>
        <v>0</v>
      </c>
      <c r="N97" s="32">
        <f t="shared" si="3"/>
        <v>0</v>
      </c>
      <c r="O97" s="52">
        <f>'Pay App 27'!O97+'Pay App 27'!P97</f>
        <v>0</v>
      </c>
      <c r="P97" s="45"/>
      <c r="Q97" s="66">
        <f>'Pay App 27'!Q97+N97+P97</f>
        <v>0</v>
      </c>
    </row>
    <row r="98" spans="1:17" ht="21" customHeight="1" x14ac:dyDescent="0.2">
      <c r="A98" s="151" t="s">
        <v>150</v>
      </c>
      <c r="B98" s="151"/>
      <c r="C98" s="151" t="s">
        <v>151</v>
      </c>
      <c r="D98" s="152"/>
      <c r="E98" s="52">
        <f>'Pay App 27'!E98</f>
        <v>0</v>
      </c>
      <c r="F98" s="45"/>
      <c r="G98" s="65">
        <f>'Pay App 27'!G98+F98</f>
        <v>0</v>
      </c>
      <c r="H98" s="188">
        <f>'Pay App 27'!K98</f>
        <v>0</v>
      </c>
      <c r="I98" s="189"/>
      <c r="J98" s="55"/>
      <c r="K98" s="33">
        <f t="shared" si="1"/>
        <v>0</v>
      </c>
      <c r="L98" s="68">
        <f t="shared" si="0"/>
        <v>0</v>
      </c>
      <c r="M98" s="66">
        <f t="shared" si="2"/>
        <v>0</v>
      </c>
      <c r="N98" s="32">
        <f t="shared" si="3"/>
        <v>0</v>
      </c>
      <c r="O98" s="52">
        <f>'Pay App 27'!O98+'Pay App 27'!P98</f>
        <v>0</v>
      </c>
      <c r="P98" s="45"/>
      <c r="Q98" s="66">
        <f>'Pay App 27'!Q98+N98+P98</f>
        <v>0</v>
      </c>
    </row>
    <row r="99" spans="1:17" ht="21" customHeight="1" x14ac:dyDescent="0.2">
      <c r="A99" s="151" t="s">
        <v>152</v>
      </c>
      <c r="B99" s="151"/>
      <c r="C99" s="151" t="s">
        <v>153</v>
      </c>
      <c r="D99" s="152"/>
      <c r="E99" s="52">
        <f>'Pay App 27'!E99</f>
        <v>0</v>
      </c>
      <c r="F99" s="45"/>
      <c r="G99" s="65">
        <f>'Pay App 27'!G99+F99</f>
        <v>0</v>
      </c>
      <c r="H99" s="188">
        <f>'Pay App 27'!K99</f>
        <v>0</v>
      </c>
      <c r="I99" s="189"/>
      <c r="J99" s="55"/>
      <c r="K99" s="33">
        <f t="shared" si="1"/>
        <v>0</v>
      </c>
      <c r="L99" s="68">
        <f t="shared" si="0"/>
        <v>0</v>
      </c>
      <c r="M99" s="66">
        <f t="shared" si="2"/>
        <v>0</v>
      </c>
      <c r="N99" s="32">
        <f t="shared" si="3"/>
        <v>0</v>
      </c>
      <c r="O99" s="52">
        <f>'Pay App 27'!O99+'Pay App 27'!P99</f>
        <v>0</v>
      </c>
      <c r="P99" s="45"/>
      <c r="Q99" s="66">
        <f>'Pay App 27'!Q99+N99+P99</f>
        <v>0</v>
      </c>
    </row>
    <row r="100" spans="1:17" ht="21" customHeight="1" x14ac:dyDescent="0.2">
      <c r="A100" s="151" t="s">
        <v>154</v>
      </c>
      <c r="B100" s="151"/>
      <c r="C100" s="151" t="s">
        <v>155</v>
      </c>
      <c r="D100" s="152"/>
      <c r="E100" s="52">
        <f>'Pay App 27'!E100</f>
        <v>0</v>
      </c>
      <c r="F100" s="45"/>
      <c r="G100" s="65">
        <f>'Pay App 27'!G100+F100</f>
        <v>0</v>
      </c>
      <c r="H100" s="188">
        <f>'Pay App 27'!K100</f>
        <v>0</v>
      </c>
      <c r="I100" s="189"/>
      <c r="J100" s="55"/>
      <c r="K100" s="33">
        <f t="shared" si="1"/>
        <v>0</v>
      </c>
      <c r="L100" s="68">
        <f t="shared" si="0"/>
        <v>0</v>
      </c>
      <c r="M100" s="66">
        <f t="shared" si="2"/>
        <v>0</v>
      </c>
      <c r="N100" s="32">
        <f t="shared" si="3"/>
        <v>0</v>
      </c>
      <c r="O100" s="52">
        <f>'Pay App 27'!O100+'Pay App 27'!P100</f>
        <v>0</v>
      </c>
      <c r="P100" s="45"/>
      <c r="Q100" s="66">
        <f>'Pay App 27'!Q100+N100+P100</f>
        <v>0</v>
      </c>
    </row>
    <row r="101" spans="1:17" ht="21" customHeight="1" x14ac:dyDescent="0.2">
      <c r="A101" s="151" t="s">
        <v>156</v>
      </c>
      <c r="B101" s="151"/>
      <c r="C101" s="151" t="s">
        <v>157</v>
      </c>
      <c r="D101" s="152"/>
      <c r="E101" s="52">
        <f>'Pay App 27'!E101</f>
        <v>0</v>
      </c>
      <c r="F101" s="45"/>
      <c r="G101" s="65">
        <f>'Pay App 27'!G101+F101</f>
        <v>0</v>
      </c>
      <c r="H101" s="188">
        <f>'Pay App 27'!K101</f>
        <v>0</v>
      </c>
      <c r="I101" s="189"/>
      <c r="J101" s="55"/>
      <c r="K101" s="33">
        <f t="shared" si="1"/>
        <v>0</v>
      </c>
      <c r="L101" s="68">
        <f t="shared" si="0"/>
        <v>0</v>
      </c>
      <c r="M101" s="66">
        <f t="shared" si="2"/>
        <v>0</v>
      </c>
      <c r="N101" s="32">
        <f t="shared" si="3"/>
        <v>0</v>
      </c>
      <c r="O101" s="52">
        <f>'Pay App 27'!O101+'Pay App 27'!P101</f>
        <v>0</v>
      </c>
      <c r="P101" s="45"/>
      <c r="Q101" s="66">
        <f>'Pay App 27'!Q101+N101+P101</f>
        <v>0</v>
      </c>
    </row>
    <row r="102" spans="1:17" ht="21" customHeight="1" x14ac:dyDescent="0.2">
      <c r="A102" s="151" t="s">
        <v>158</v>
      </c>
      <c r="B102" s="151"/>
      <c r="C102" s="151" t="s">
        <v>159</v>
      </c>
      <c r="D102" s="152"/>
      <c r="E102" s="52">
        <f>'Pay App 27'!E102</f>
        <v>0</v>
      </c>
      <c r="F102" s="45"/>
      <c r="G102" s="65">
        <f>'Pay App 27'!G102+F102</f>
        <v>0</v>
      </c>
      <c r="H102" s="188">
        <f>'Pay App 27'!K102</f>
        <v>0</v>
      </c>
      <c r="I102" s="189"/>
      <c r="J102" s="55"/>
      <c r="K102" s="33">
        <f t="shared" si="1"/>
        <v>0</v>
      </c>
      <c r="L102" s="68">
        <f t="shared" si="0"/>
        <v>0</v>
      </c>
      <c r="M102" s="66">
        <f t="shared" si="2"/>
        <v>0</v>
      </c>
      <c r="N102" s="32">
        <f t="shared" si="3"/>
        <v>0</v>
      </c>
      <c r="O102" s="52">
        <f>'Pay App 27'!O102+'Pay App 27'!P102</f>
        <v>0</v>
      </c>
      <c r="P102" s="45"/>
      <c r="Q102" s="66">
        <f>'Pay App 27'!Q102+N102+P102</f>
        <v>0</v>
      </c>
    </row>
    <row r="103" spans="1:17" ht="21" customHeight="1" x14ac:dyDescent="0.2">
      <c r="A103" s="151" t="s">
        <v>160</v>
      </c>
      <c r="B103" s="151"/>
      <c r="C103" s="151" t="s">
        <v>161</v>
      </c>
      <c r="D103" s="152"/>
      <c r="E103" s="52">
        <f>'Pay App 27'!E103</f>
        <v>0</v>
      </c>
      <c r="F103" s="45"/>
      <c r="G103" s="65">
        <f>'Pay App 27'!G103+F103</f>
        <v>0</v>
      </c>
      <c r="H103" s="188">
        <f>'Pay App 27'!K103</f>
        <v>0</v>
      </c>
      <c r="I103" s="189"/>
      <c r="J103" s="55"/>
      <c r="K103" s="33">
        <f t="shared" si="1"/>
        <v>0</v>
      </c>
      <c r="L103" s="68">
        <f t="shared" si="0"/>
        <v>0</v>
      </c>
      <c r="M103" s="66">
        <f t="shared" si="2"/>
        <v>0</v>
      </c>
      <c r="N103" s="32">
        <f t="shared" si="3"/>
        <v>0</v>
      </c>
      <c r="O103" s="52">
        <f>'Pay App 27'!O103+'Pay App 27'!P103</f>
        <v>0</v>
      </c>
      <c r="P103" s="45"/>
      <c r="Q103" s="66">
        <f>'Pay App 27'!Q103+N103+P103</f>
        <v>0</v>
      </c>
    </row>
    <row r="104" spans="1:17" ht="21" customHeight="1" x14ac:dyDescent="0.2">
      <c r="A104" s="151" t="s">
        <v>162</v>
      </c>
      <c r="B104" s="151"/>
      <c r="C104" s="151" t="s">
        <v>163</v>
      </c>
      <c r="D104" s="152"/>
      <c r="E104" s="52">
        <f>'Pay App 27'!E104</f>
        <v>0</v>
      </c>
      <c r="F104" s="45"/>
      <c r="G104" s="65">
        <f>'Pay App 27'!G104+F104</f>
        <v>0</v>
      </c>
      <c r="H104" s="188">
        <f>'Pay App 27'!K104</f>
        <v>0</v>
      </c>
      <c r="I104" s="189"/>
      <c r="J104" s="55"/>
      <c r="K104" s="33">
        <f t="shared" si="1"/>
        <v>0</v>
      </c>
      <c r="L104" s="68">
        <f t="shared" si="0"/>
        <v>0</v>
      </c>
      <c r="M104" s="66">
        <f t="shared" si="2"/>
        <v>0</v>
      </c>
      <c r="N104" s="32">
        <f t="shared" si="3"/>
        <v>0</v>
      </c>
      <c r="O104" s="52">
        <f>'Pay App 27'!O104+'Pay App 27'!P104</f>
        <v>0</v>
      </c>
      <c r="P104" s="45"/>
      <c r="Q104" s="66">
        <f>'Pay App 27'!Q104+N104+P104</f>
        <v>0</v>
      </c>
    </row>
    <row r="105" spans="1:17" ht="21" customHeight="1" x14ac:dyDescent="0.2">
      <c r="A105" s="151" t="s">
        <v>164</v>
      </c>
      <c r="B105" s="151"/>
      <c r="C105" s="151" t="s">
        <v>165</v>
      </c>
      <c r="D105" s="152"/>
      <c r="E105" s="52">
        <f>'Pay App 27'!E105</f>
        <v>0</v>
      </c>
      <c r="F105" s="45"/>
      <c r="G105" s="65">
        <f>'Pay App 27'!G105+F105</f>
        <v>0</v>
      </c>
      <c r="H105" s="188">
        <f>'Pay App 27'!K105</f>
        <v>0</v>
      </c>
      <c r="I105" s="189"/>
      <c r="J105" s="55"/>
      <c r="K105" s="33">
        <f t="shared" si="1"/>
        <v>0</v>
      </c>
      <c r="L105" s="68">
        <f t="shared" si="0"/>
        <v>0</v>
      </c>
      <c r="M105" s="66">
        <f t="shared" si="2"/>
        <v>0</v>
      </c>
      <c r="N105" s="32">
        <f t="shared" si="3"/>
        <v>0</v>
      </c>
      <c r="O105" s="52">
        <f>'Pay App 27'!O105+'Pay App 27'!P105</f>
        <v>0</v>
      </c>
      <c r="P105" s="45"/>
      <c r="Q105" s="66">
        <f>'Pay App 27'!Q105+N105+P105</f>
        <v>0</v>
      </c>
    </row>
    <row r="106" spans="1:17" ht="21" customHeight="1" x14ac:dyDescent="0.2">
      <c r="A106" s="151" t="s">
        <v>166</v>
      </c>
      <c r="B106" s="151"/>
      <c r="C106" s="151" t="s">
        <v>167</v>
      </c>
      <c r="D106" s="152"/>
      <c r="E106" s="52">
        <f>'Pay App 27'!E106</f>
        <v>0</v>
      </c>
      <c r="F106" s="45"/>
      <c r="G106" s="65">
        <f>'Pay App 27'!G106+F106</f>
        <v>0</v>
      </c>
      <c r="H106" s="188">
        <f>'Pay App 27'!K106</f>
        <v>0</v>
      </c>
      <c r="I106" s="189"/>
      <c r="J106" s="55"/>
      <c r="K106" s="33">
        <f t="shared" si="1"/>
        <v>0</v>
      </c>
      <c r="L106" s="68">
        <f t="shared" si="0"/>
        <v>0</v>
      </c>
      <c r="M106" s="66">
        <f t="shared" si="2"/>
        <v>0</v>
      </c>
      <c r="N106" s="32">
        <f t="shared" si="3"/>
        <v>0</v>
      </c>
      <c r="O106" s="52">
        <f>'Pay App 27'!O106+'Pay App 27'!P106</f>
        <v>0</v>
      </c>
      <c r="P106" s="45"/>
      <c r="Q106" s="66">
        <f>'Pay App 27'!Q106+N106+P106</f>
        <v>0</v>
      </c>
    </row>
    <row r="107" spans="1:17" ht="21" customHeight="1" x14ac:dyDescent="0.2">
      <c r="A107" s="151" t="s">
        <v>168</v>
      </c>
      <c r="B107" s="151"/>
      <c r="C107" s="151" t="s">
        <v>169</v>
      </c>
      <c r="D107" s="152"/>
      <c r="E107" s="52">
        <f>'Pay App 27'!E107</f>
        <v>0</v>
      </c>
      <c r="F107" s="45"/>
      <c r="G107" s="65">
        <f>'Pay App 27'!G107+F107</f>
        <v>0</v>
      </c>
      <c r="H107" s="188">
        <f>'Pay App 27'!K107</f>
        <v>0</v>
      </c>
      <c r="I107" s="189"/>
      <c r="J107" s="55"/>
      <c r="K107" s="33">
        <f t="shared" si="1"/>
        <v>0</v>
      </c>
      <c r="L107" s="68">
        <f t="shared" si="0"/>
        <v>0</v>
      </c>
      <c r="M107" s="66">
        <f t="shared" si="2"/>
        <v>0</v>
      </c>
      <c r="N107" s="32">
        <f t="shared" si="3"/>
        <v>0</v>
      </c>
      <c r="O107" s="52">
        <f>'Pay App 27'!O107+'Pay App 27'!P107</f>
        <v>0</v>
      </c>
      <c r="P107" s="45"/>
      <c r="Q107" s="66">
        <f>'Pay App 27'!Q107+N107+P107</f>
        <v>0</v>
      </c>
    </row>
    <row r="108" spans="1:17" ht="21" customHeight="1" x14ac:dyDescent="0.2">
      <c r="A108" s="151" t="s">
        <v>170</v>
      </c>
      <c r="B108" s="151"/>
      <c r="C108" s="151" t="s">
        <v>171</v>
      </c>
      <c r="D108" s="152"/>
      <c r="E108" s="52">
        <f>'Pay App 27'!E108</f>
        <v>0</v>
      </c>
      <c r="F108" s="45"/>
      <c r="G108" s="65">
        <f>'Pay App 27'!G108+F108</f>
        <v>0</v>
      </c>
      <c r="H108" s="188">
        <f>'Pay App 27'!K108</f>
        <v>0</v>
      </c>
      <c r="I108" s="189"/>
      <c r="J108" s="55"/>
      <c r="K108" s="33">
        <f t="shared" si="1"/>
        <v>0</v>
      </c>
      <c r="L108" s="68">
        <f t="shared" si="0"/>
        <v>0</v>
      </c>
      <c r="M108" s="66">
        <f t="shared" si="2"/>
        <v>0</v>
      </c>
      <c r="N108" s="32">
        <f t="shared" si="3"/>
        <v>0</v>
      </c>
      <c r="O108" s="52">
        <f>'Pay App 27'!O108+'Pay App 27'!P108</f>
        <v>0</v>
      </c>
      <c r="P108" s="45"/>
      <c r="Q108" s="66">
        <f>'Pay App 27'!Q108+N108+P108</f>
        <v>0</v>
      </c>
    </row>
    <row r="109" spans="1:17" ht="21" customHeight="1" x14ac:dyDescent="0.2">
      <c r="A109" s="151" t="s">
        <v>172</v>
      </c>
      <c r="B109" s="151"/>
      <c r="C109" s="151" t="s">
        <v>173</v>
      </c>
      <c r="D109" s="152"/>
      <c r="E109" s="52">
        <f>'Pay App 27'!E109</f>
        <v>0</v>
      </c>
      <c r="F109" s="45"/>
      <c r="G109" s="65">
        <f>'Pay App 27'!G109+F109</f>
        <v>0</v>
      </c>
      <c r="H109" s="188">
        <f>'Pay App 27'!K109</f>
        <v>0</v>
      </c>
      <c r="I109" s="189"/>
      <c r="J109" s="55"/>
      <c r="K109" s="33">
        <f t="shared" si="1"/>
        <v>0</v>
      </c>
      <c r="L109" s="68">
        <f t="shared" si="0"/>
        <v>0</v>
      </c>
      <c r="M109" s="66">
        <f t="shared" si="2"/>
        <v>0</v>
      </c>
      <c r="N109" s="32">
        <f t="shared" si="3"/>
        <v>0</v>
      </c>
      <c r="O109" s="52">
        <f>'Pay App 27'!O109+'Pay App 27'!P109</f>
        <v>0</v>
      </c>
      <c r="P109" s="45"/>
      <c r="Q109" s="66">
        <f>'Pay App 27'!Q109+N109+P109</f>
        <v>0</v>
      </c>
    </row>
    <row r="110" spans="1:17" ht="21" customHeight="1" x14ac:dyDescent="0.2">
      <c r="A110" s="151" t="s">
        <v>174</v>
      </c>
      <c r="B110" s="151"/>
      <c r="C110" s="151" t="s">
        <v>175</v>
      </c>
      <c r="D110" s="152"/>
      <c r="E110" s="52">
        <f>'Pay App 27'!E110</f>
        <v>0</v>
      </c>
      <c r="F110" s="45"/>
      <c r="G110" s="65">
        <f>'Pay App 27'!G110+F110</f>
        <v>0</v>
      </c>
      <c r="H110" s="188">
        <f>'Pay App 27'!K110</f>
        <v>0</v>
      </c>
      <c r="I110" s="189"/>
      <c r="J110" s="55"/>
      <c r="K110" s="33">
        <f t="shared" si="1"/>
        <v>0</v>
      </c>
      <c r="L110" s="68">
        <f t="shared" si="0"/>
        <v>0</v>
      </c>
      <c r="M110" s="66">
        <f t="shared" si="2"/>
        <v>0</v>
      </c>
      <c r="N110" s="32">
        <f t="shared" si="3"/>
        <v>0</v>
      </c>
      <c r="O110" s="52">
        <f>'Pay App 27'!O110+'Pay App 27'!P110</f>
        <v>0</v>
      </c>
      <c r="P110" s="45"/>
      <c r="Q110" s="66">
        <f>'Pay App 27'!Q110+N110+P110</f>
        <v>0</v>
      </c>
    </row>
    <row r="111" spans="1:17" ht="21" customHeight="1" x14ac:dyDescent="0.2">
      <c r="A111" s="151" t="s">
        <v>176</v>
      </c>
      <c r="B111" s="151"/>
      <c r="C111" s="151" t="s">
        <v>177</v>
      </c>
      <c r="D111" s="152"/>
      <c r="E111" s="52">
        <f>'Pay App 27'!E111</f>
        <v>0</v>
      </c>
      <c r="F111" s="45"/>
      <c r="G111" s="65">
        <f>'Pay App 27'!G111+F111</f>
        <v>0</v>
      </c>
      <c r="H111" s="188">
        <f>'Pay App 27'!K111</f>
        <v>0</v>
      </c>
      <c r="I111" s="189"/>
      <c r="J111" s="55"/>
      <c r="K111" s="33">
        <f t="shared" si="1"/>
        <v>0</v>
      </c>
      <c r="L111" s="68">
        <f t="shared" si="0"/>
        <v>0</v>
      </c>
      <c r="M111" s="66">
        <f t="shared" si="2"/>
        <v>0</v>
      </c>
      <c r="N111" s="32">
        <f t="shared" si="3"/>
        <v>0</v>
      </c>
      <c r="O111" s="52">
        <f>'Pay App 27'!O111+'Pay App 27'!P111</f>
        <v>0</v>
      </c>
      <c r="P111" s="45"/>
      <c r="Q111" s="66">
        <f>'Pay App 27'!Q111+N111+P111</f>
        <v>0</v>
      </c>
    </row>
    <row r="112" spans="1:17" ht="21" customHeight="1" x14ac:dyDescent="0.2">
      <c r="A112" s="151" t="s">
        <v>178</v>
      </c>
      <c r="B112" s="151"/>
      <c r="C112" s="151" t="s">
        <v>179</v>
      </c>
      <c r="D112" s="152"/>
      <c r="E112" s="52">
        <f>'Pay App 27'!E112</f>
        <v>0</v>
      </c>
      <c r="F112" s="45"/>
      <c r="G112" s="65">
        <f>'Pay App 27'!G112+F112</f>
        <v>0</v>
      </c>
      <c r="H112" s="188">
        <f>'Pay App 27'!K112</f>
        <v>0</v>
      </c>
      <c r="I112" s="189"/>
      <c r="J112" s="55"/>
      <c r="K112" s="33">
        <f t="shared" si="1"/>
        <v>0</v>
      </c>
      <c r="L112" s="68">
        <f t="shared" si="0"/>
        <v>0</v>
      </c>
      <c r="M112" s="66">
        <f t="shared" si="2"/>
        <v>0</v>
      </c>
      <c r="N112" s="32">
        <f t="shared" si="3"/>
        <v>0</v>
      </c>
      <c r="O112" s="52">
        <f>'Pay App 27'!O112+'Pay App 27'!P112</f>
        <v>0</v>
      </c>
      <c r="P112" s="45"/>
      <c r="Q112" s="66">
        <f>'Pay App 27'!Q112+N112+P112</f>
        <v>0</v>
      </c>
    </row>
    <row r="113" spans="1:17" ht="21" customHeight="1" x14ac:dyDescent="0.2">
      <c r="A113" s="151" t="s">
        <v>180</v>
      </c>
      <c r="B113" s="151"/>
      <c r="C113" s="151" t="s">
        <v>181</v>
      </c>
      <c r="D113" s="152"/>
      <c r="E113" s="52">
        <f>'Pay App 27'!E113</f>
        <v>0</v>
      </c>
      <c r="F113" s="45"/>
      <c r="G113" s="65">
        <f>'Pay App 27'!G113+F113</f>
        <v>0</v>
      </c>
      <c r="H113" s="188">
        <f>'Pay App 27'!K113</f>
        <v>0</v>
      </c>
      <c r="I113" s="189"/>
      <c r="J113" s="55"/>
      <c r="K113" s="33">
        <f t="shared" si="1"/>
        <v>0</v>
      </c>
      <c r="L113" s="68">
        <f t="shared" si="0"/>
        <v>0</v>
      </c>
      <c r="M113" s="66">
        <f t="shared" si="2"/>
        <v>0</v>
      </c>
      <c r="N113" s="32">
        <f t="shared" si="3"/>
        <v>0</v>
      </c>
      <c r="O113" s="52">
        <f>'Pay App 27'!O113+'Pay App 27'!P113</f>
        <v>0</v>
      </c>
      <c r="P113" s="45"/>
      <c r="Q113" s="66">
        <f>'Pay App 27'!Q113+N113+P113</f>
        <v>0</v>
      </c>
    </row>
    <row r="114" spans="1:17" ht="21" customHeight="1" x14ac:dyDescent="0.2">
      <c r="A114" s="153" t="s">
        <v>182</v>
      </c>
      <c r="B114" s="153"/>
      <c r="C114" s="153" t="s">
        <v>183</v>
      </c>
      <c r="D114" s="154"/>
      <c r="E114" s="52">
        <f>'Pay App 27'!E114</f>
        <v>0</v>
      </c>
      <c r="F114" s="45"/>
      <c r="G114" s="65">
        <f>'Pay App 27'!G114+F114</f>
        <v>0</v>
      </c>
      <c r="H114" s="188">
        <f>'Pay App 27'!K114</f>
        <v>0</v>
      </c>
      <c r="I114" s="189"/>
      <c r="J114" s="55"/>
      <c r="K114" s="33">
        <f t="shared" si="1"/>
        <v>0</v>
      </c>
      <c r="L114" s="68">
        <f t="shared" si="0"/>
        <v>0</v>
      </c>
      <c r="M114" s="66">
        <f t="shared" si="2"/>
        <v>0</v>
      </c>
      <c r="N114" s="32">
        <f t="shared" si="3"/>
        <v>0</v>
      </c>
      <c r="O114" s="52">
        <f>'Pay App 27'!O114+'Pay App 27'!P114</f>
        <v>0</v>
      </c>
      <c r="P114" s="45"/>
      <c r="Q114" s="66">
        <f>'Pay App 27'!Q114+N114+P114</f>
        <v>0</v>
      </c>
    </row>
    <row r="115" spans="1:17" ht="21" customHeight="1" x14ac:dyDescent="0.2">
      <c r="A115" s="151" t="s">
        <v>184</v>
      </c>
      <c r="B115" s="151"/>
      <c r="C115" s="151" t="s">
        <v>185</v>
      </c>
      <c r="D115" s="152"/>
      <c r="E115" s="52">
        <f>'Pay App 27'!E115</f>
        <v>0</v>
      </c>
      <c r="F115" s="45"/>
      <c r="G115" s="65">
        <f>'Pay App 27'!G115+F115</f>
        <v>0</v>
      </c>
      <c r="H115" s="188">
        <f>'Pay App 27'!K115</f>
        <v>0</v>
      </c>
      <c r="I115" s="189"/>
      <c r="J115" s="55"/>
      <c r="K115" s="33">
        <f t="shared" si="1"/>
        <v>0</v>
      </c>
      <c r="L115" s="68">
        <f t="shared" si="0"/>
        <v>0</v>
      </c>
      <c r="M115" s="66">
        <f t="shared" si="2"/>
        <v>0</v>
      </c>
      <c r="N115" s="32">
        <f t="shared" si="3"/>
        <v>0</v>
      </c>
      <c r="O115" s="52">
        <f>'Pay App 27'!O115+'Pay App 27'!P115</f>
        <v>0</v>
      </c>
      <c r="P115" s="45"/>
      <c r="Q115" s="66">
        <f>'Pay App 27'!Q115+N115+P115</f>
        <v>0</v>
      </c>
    </row>
    <row r="116" spans="1:17" ht="21" customHeight="1" x14ac:dyDescent="0.2">
      <c r="A116" s="151" t="s">
        <v>186</v>
      </c>
      <c r="B116" s="151"/>
      <c r="C116" s="151" t="s">
        <v>187</v>
      </c>
      <c r="D116" s="152"/>
      <c r="E116" s="52">
        <f>'Pay App 27'!E116</f>
        <v>0</v>
      </c>
      <c r="F116" s="45"/>
      <c r="G116" s="65">
        <f>'Pay App 27'!G116+F116</f>
        <v>0</v>
      </c>
      <c r="H116" s="188">
        <f>'Pay App 27'!K116</f>
        <v>0</v>
      </c>
      <c r="I116" s="189"/>
      <c r="J116" s="55"/>
      <c r="K116" s="33">
        <f t="shared" si="1"/>
        <v>0</v>
      </c>
      <c r="L116" s="68">
        <f t="shared" si="0"/>
        <v>0</v>
      </c>
      <c r="M116" s="66">
        <f t="shared" si="2"/>
        <v>0</v>
      </c>
      <c r="N116" s="32">
        <f t="shared" si="3"/>
        <v>0</v>
      </c>
      <c r="O116" s="52">
        <f>'Pay App 27'!O116+'Pay App 27'!P116</f>
        <v>0</v>
      </c>
      <c r="P116" s="45"/>
      <c r="Q116" s="66">
        <f>'Pay App 27'!Q116+N116+P116</f>
        <v>0</v>
      </c>
    </row>
    <row r="117" spans="1:17" ht="21" customHeight="1" x14ac:dyDescent="0.2">
      <c r="A117" s="151" t="s">
        <v>188</v>
      </c>
      <c r="B117" s="151"/>
      <c r="C117" s="151" t="s">
        <v>581</v>
      </c>
      <c r="D117" s="152"/>
      <c r="E117" s="52">
        <f>'Pay App 27'!E117</f>
        <v>0</v>
      </c>
      <c r="F117" s="45"/>
      <c r="G117" s="65">
        <f>'Pay App 27'!G117+F117</f>
        <v>0</v>
      </c>
      <c r="H117" s="188">
        <f>'Pay App 27'!K117</f>
        <v>0</v>
      </c>
      <c r="I117" s="189"/>
      <c r="J117" s="55"/>
      <c r="K117" s="33">
        <f t="shared" si="1"/>
        <v>0</v>
      </c>
      <c r="L117" s="68">
        <f t="shared" si="0"/>
        <v>0</v>
      </c>
      <c r="M117" s="66">
        <f t="shared" si="2"/>
        <v>0</v>
      </c>
      <c r="N117" s="32">
        <f t="shared" si="3"/>
        <v>0</v>
      </c>
      <c r="O117" s="52">
        <f>'Pay App 27'!O117+'Pay App 27'!P117</f>
        <v>0</v>
      </c>
      <c r="P117" s="45"/>
      <c r="Q117" s="66">
        <f>'Pay App 27'!Q117+N117+P117</f>
        <v>0</v>
      </c>
    </row>
    <row r="118" spans="1:17" ht="21" customHeight="1" x14ac:dyDescent="0.2">
      <c r="A118" s="153" t="s">
        <v>190</v>
      </c>
      <c r="B118" s="153"/>
      <c r="C118" s="142" t="s">
        <v>191</v>
      </c>
      <c r="D118" s="156"/>
      <c r="E118" s="52">
        <f>'Pay App 27'!E118</f>
        <v>0</v>
      </c>
      <c r="F118" s="45"/>
      <c r="G118" s="65">
        <f>'Pay App 27'!G118+F118</f>
        <v>0</v>
      </c>
      <c r="H118" s="188">
        <f>'Pay App 27'!K118</f>
        <v>0</v>
      </c>
      <c r="I118" s="189"/>
      <c r="J118" s="55"/>
      <c r="K118" s="33">
        <f t="shared" si="1"/>
        <v>0</v>
      </c>
      <c r="L118" s="68">
        <f t="shared" si="0"/>
        <v>0</v>
      </c>
      <c r="M118" s="66">
        <f t="shared" si="2"/>
        <v>0</v>
      </c>
      <c r="N118" s="32">
        <f t="shared" si="3"/>
        <v>0</v>
      </c>
      <c r="O118" s="52">
        <f>'Pay App 27'!O118+'Pay App 27'!P118</f>
        <v>0</v>
      </c>
      <c r="P118" s="45"/>
      <c r="Q118" s="66">
        <f>'Pay App 27'!Q118+N118+P118</f>
        <v>0</v>
      </c>
    </row>
    <row r="119" spans="1:17" ht="21" customHeight="1" x14ac:dyDescent="0.2">
      <c r="A119" s="151" t="s">
        <v>192</v>
      </c>
      <c r="B119" s="151"/>
      <c r="C119" s="151" t="s">
        <v>193</v>
      </c>
      <c r="D119" s="152"/>
      <c r="E119" s="52">
        <f>'Pay App 27'!E119</f>
        <v>0</v>
      </c>
      <c r="F119" s="45"/>
      <c r="G119" s="65">
        <f>'Pay App 27'!G119+F119</f>
        <v>0</v>
      </c>
      <c r="H119" s="188">
        <f>'Pay App 27'!K119</f>
        <v>0</v>
      </c>
      <c r="I119" s="189"/>
      <c r="J119" s="55"/>
      <c r="K119" s="33">
        <f t="shared" si="1"/>
        <v>0</v>
      </c>
      <c r="L119" s="68">
        <f t="shared" si="0"/>
        <v>0</v>
      </c>
      <c r="M119" s="66">
        <f t="shared" si="2"/>
        <v>0</v>
      </c>
      <c r="N119" s="32">
        <f t="shared" si="3"/>
        <v>0</v>
      </c>
      <c r="O119" s="52">
        <f>'Pay App 27'!O119+'Pay App 27'!P119</f>
        <v>0</v>
      </c>
      <c r="P119" s="45"/>
      <c r="Q119" s="66">
        <f>'Pay App 27'!Q119+N119+P119</f>
        <v>0</v>
      </c>
    </row>
    <row r="120" spans="1:17" ht="21" customHeight="1" x14ac:dyDescent="0.2">
      <c r="A120" s="151" t="s">
        <v>194</v>
      </c>
      <c r="B120" s="151"/>
      <c r="C120" s="150" t="s">
        <v>195</v>
      </c>
      <c r="D120" s="157"/>
      <c r="E120" s="52">
        <f>'Pay App 27'!E120</f>
        <v>0</v>
      </c>
      <c r="F120" s="45"/>
      <c r="G120" s="65">
        <f>'Pay App 27'!G120+F120</f>
        <v>0</v>
      </c>
      <c r="H120" s="188">
        <f>'Pay App 27'!K120</f>
        <v>0</v>
      </c>
      <c r="I120" s="189"/>
      <c r="J120" s="55"/>
      <c r="K120" s="33">
        <f t="shared" si="1"/>
        <v>0</v>
      </c>
      <c r="L120" s="68">
        <f t="shared" si="0"/>
        <v>0</v>
      </c>
      <c r="M120" s="66">
        <f t="shared" si="2"/>
        <v>0</v>
      </c>
      <c r="N120" s="32">
        <f t="shared" si="3"/>
        <v>0</v>
      </c>
      <c r="O120" s="52">
        <f>'Pay App 27'!O120+'Pay App 27'!P120</f>
        <v>0</v>
      </c>
      <c r="P120" s="45"/>
      <c r="Q120" s="66">
        <f>'Pay App 27'!Q120+N120+P120</f>
        <v>0</v>
      </c>
    </row>
    <row r="121" spans="1:17" ht="21" customHeight="1" x14ac:dyDescent="0.2">
      <c r="A121" s="151" t="s">
        <v>196</v>
      </c>
      <c r="B121" s="151"/>
      <c r="C121" s="151" t="s">
        <v>197</v>
      </c>
      <c r="D121" s="152"/>
      <c r="E121" s="52">
        <f>'Pay App 27'!E121</f>
        <v>0</v>
      </c>
      <c r="F121" s="45"/>
      <c r="G121" s="65">
        <f>'Pay App 27'!G121+F121</f>
        <v>0</v>
      </c>
      <c r="H121" s="188">
        <f>'Pay App 27'!K121</f>
        <v>0</v>
      </c>
      <c r="I121" s="189"/>
      <c r="J121" s="55"/>
      <c r="K121" s="33">
        <f t="shared" si="1"/>
        <v>0</v>
      </c>
      <c r="L121" s="68">
        <f t="shared" si="0"/>
        <v>0</v>
      </c>
      <c r="M121" s="66">
        <f t="shared" si="2"/>
        <v>0</v>
      </c>
      <c r="N121" s="32">
        <f t="shared" si="3"/>
        <v>0</v>
      </c>
      <c r="O121" s="52">
        <f>'Pay App 27'!O121+'Pay App 27'!P121</f>
        <v>0</v>
      </c>
      <c r="P121" s="45"/>
      <c r="Q121" s="66">
        <f>'Pay App 27'!Q121+N121+P121</f>
        <v>0</v>
      </c>
    </row>
    <row r="122" spans="1:17" ht="21" customHeight="1" x14ac:dyDescent="0.2">
      <c r="A122" s="151" t="s">
        <v>198</v>
      </c>
      <c r="B122" s="151"/>
      <c r="C122" s="151" t="s">
        <v>199</v>
      </c>
      <c r="D122" s="152"/>
      <c r="E122" s="52">
        <f>'Pay App 27'!E122</f>
        <v>0</v>
      </c>
      <c r="F122" s="45"/>
      <c r="G122" s="65">
        <f>'Pay App 27'!G122+F122</f>
        <v>0</v>
      </c>
      <c r="H122" s="188">
        <f>'Pay App 27'!K122</f>
        <v>0</v>
      </c>
      <c r="I122" s="189"/>
      <c r="J122" s="55"/>
      <c r="K122" s="33">
        <f t="shared" si="1"/>
        <v>0</v>
      </c>
      <c r="L122" s="68">
        <f t="shared" si="0"/>
        <v>0</v>
      </c>
      <c r="M122" s="66">
        <f t="shared" si="2"/>
        <v>0</v>
      </c>
      <c r="N122" s="32">
        <f t="shared" si="3"/>
        <v>0</v>
      </c>
      <c r="O122" s="52">
        <f>'Pay App 27'!O122+'Pay App 27'!P122</f>
        <v>0</v>
      </c>
      <c r="P122" s="45"/>
      <c r="Q122" s="66">
        <f>'Pay App 27'!Q122+N122+P122</f>
        <v>0</v>
      </c>
    </row>
    <row r="123" spans="1:17" ht="21" customHeight="1" x14ac:dyDescent="0.2">
      <c r="A123" s="151" t="s">
        <v>200</v>
      </c>
      <c r="B123" s="151"/>
      <c r="C123" s="151" t="s">
        <v>201</v>
      </c>
      <c r="D123" s="152"/>
      <c r="E123" s="52">
        <f>'Pay App 27'!E123</f>
        <v>0</v>
      </c>
      <c r="F123" s="45"/>
      <c r="G123" s="65">
        <f>'Pay App 27'!G123+F123</f>
        <v>0</v>
      </c>
      <c r="H123" s="188">
        <f>'Pay App 27'!K123</f>
        <v>0</v>
      </c>
      <c r="I123" s="189"/>
      <c r="J123" s="55"/>
      <c r="K123" s="33">
        <f t="shared" si="1"/>
        <v>0</v>
      </c>
      <c r="L123" s="68">
        <f t="shared" si="0"/>
        <v>0</v>
      </c>
      <c r="M123" s="66">
        <f t="shared" si="2"/>
        <v>0</v>
      </c>
      <c r="N123" s="32">
        <f t="shared" si="3"/>
        <v>0</v>
      </c>
      <c r="O123" s="52">
        <f>'Pay App 27'!O123+'Pay App 27'!P123</f>
        <v>0</v>
      </c>
      <c r="P123" s="45"/>
      <c r="Q123" s="66">
        <f>'Pay App 27'!Q123+N123+P123</f>
        <v>0</v>
      </c>
    </row>
    <row r="124" spans="1:17" ht="21" customHeight="1" x14ac:dyDescent="0.2">
      <c r="A124" s="153" t="s">
        <v>202</v>
      </c>
      <c r="B124" s="153"/>
      <c r="C124" s="154" t="s">
        <v>203</v>
      </c>
      <c r="D124" s="155"/>
      <c r="E124" s="52">
        <f>'Pay App 27'!E124</f>
        <v>0</v>
      </c>
      <c r="F124" s="45"/>
      <c r="G124" s="65">
        <f>'Pay App 27'!G124+F124</f>
        <v>0</v>
      </c>
      <c r="H124" s="188">
        <f>'Pay App 27'!K124</f>
        <v>0</v>
      </c>
      <c r="I124" s="189"/>
      <c r="J124" s="55"/>
      <c r="K124" s="33">
        <f t="shared" si="1"/>
        <v>0</v>
      </c>
      <c r="L124" s="68">
        <f t="shared" si="0"/>
        <v>0</v>
      </c>
      <c r="M124" s="66">
        <f t="shared" si="2"/>
        <v>0</v>
      </c>
      <c r="N124" s="32">
        <f t="shared" si="3"/>
        <v>0</v>
      </c>
      <c r="O124" s="52">
        <f>'Pay App 27'!O124+'Pay App 27'!P124</f>
        <v>0</v>
      </c>
      <c r="P124" s="45"/>
      <c r="Q124" s="66">
        <f>'Pay App 27'!Q124+N124+P124</f>
        <v>0</v>
      </c>
    </row>
    <row r="125" spans="1:17" ht="21" customHeight="1" x14ac:dyDescent="0.2">
      <c r="A125" s="151" t="s">
        <v>204</v>
      </c>
      <c r="B125" s="151"/>
      <c r="C125" s="151" t="s">
        <v>205</v>
      </c>
      <c r="D125" s="152"/>
      <c r="E125" s="52">
        <f>'Pay App 27'!E125</f>
        <v>0</v>
      </c>
      <c r="F125" s="45"/>
      <c r="G125" s="65">
        <f>'Pay App 27'!G125+F125</f>
        <v>0</v>
      </c>
      <c r="H125" s="188">
        <f>'Pay App 27'!K125</f>
        <v>0</v>
      </c>
      <c r="I125" s="189"/>
      <c r="J125" s="55"/>
      <c r="K125" s="33">
        <f t="shared" si="1"/>
        <v>0</v>
      </c>
      <c r="L125" s="68">
        <f t="shared" si="0"/>
        <v>0</v>
      </c>
      <c r="M125" s="66">
        <f t="shared" si="2"/>
        <v>0</v>
      </c>
      <c r="N125" s="32">
        <f t="shared" si="3"/>
        <v>0</v>
      </c>
      <c r="O125" s="52">
        <f>'Pay App 27'!O125+'Pay App 27'!P125</f>
        <v>0</v>
      </c>
      <c r="P125" s="45"/>
      <c r="Q125" s="66">
        <f>'Pay App 27'!Q125+N125+P125</f>
        <v>0</v>
      </c>
    </row>
    <row r="126" spans="1:17" ht="21" customHeight="1" x14ac:dyDescent="0.2">
      <c r="A126" s="151" t="s">
        <v>206</v>
      </c>
      <c r="B126" s="151"/>
      <c r="C126" s="151" t="s">
        <v>207</v>
      </c>
      <c r="D126" s="152"/>
      <c r="E126" s="52">
        <f>'Pay App 27'!E126</f>
        <v>0</v>
      </c>
      <c r="F126" s="45"/>
      <c r="G126" s="65">
        <f>'Pay App 27'!G126+F126</f>
        <v>0</v>
      </c>
      <c r="H126" s="188">
        <f>'Pay App 27'!K126</f>
        <v>0</v>
      </c>
      <c r="I126" s="189"/>
      <c r="J126" s="55"/>
      <c r="K126" s="33">
        <f t="shared" si="1"/>
        <v>0</v>
      </c>
      <c r="L126" s="68">
        <f t="shared" si="0"/>
        <v>0</v>
      </c>
      <c r="M126" s="66">
        <f t="shared" si="2"/>
        <v>0</v>
      </c>
      <c r="N126" s="32">
        <f t="shared" si="3"/>
        <v>0</v>
      </c>
      <c r="O126" s="52">
        <f>'Pay App 27'!O126+'Pay App 27'!P126</f>
        <v>0</v>
      </c>
      <c r="P126" s="45"/>
      <c r="Q126" s="66">
        <f>'Pay App 27'!Q126+N126+P126</f>
        <v>0</v>
      </c>
    </row>
    <row r="127" spans="1:17" ht="21" customHeight="1" x14ac:dyDescent="0.2">
      <c r="A127" s="151" t="s">
        <v>208</v>
      </c>
      <c r="B127" s="151"/>
      <c r="C127" s="151" t="s">
        <v>209</v>
      </c>
      <c r="D127" s="152"/>
      <c r="E127" s="52">
        <f>'Pay App 27'!E127</f>
        <v>0</v>
      </c>
      <c r="F127" s="45"/>
      <c r="G127" s="65">
        <f>'Pay App 27'!G127+F127</f>
        <v>0</v>
      </c>
      <c r="H127" s="188">
        <f>'Pay App 27'!K127</f>
        <v>0</v>
      </c>
      <c r="I127" s="189"/>
      <c r="J127" s="55"/>
      <c r="K127" s="33">
        <f t="shared" si="1"/>
        <v>0</v>
      </c>
      <c r="L127" s="68">
        <f t="shared" si="0"/>
        <v>0</v>
      </c>
      <c r="M127" s="66">
        <f t="shared" si="2"/>
        <v>0</v>
      </c>
      <c r="N127" s="32">
        <f t="shared" si="3"/>
        <v>0</v>
      </c>
      <c r="O127" s="52">
        <f>'Pay App 27'!O127+'Pay App 27'!P127</f>
        <v>0</v>
      </c>
      <c r="P127" s="45"/>
      <c r="Q127" s="66">
        <f>'Pay App 27'!Q127+N127+P127</f>
        <v>0</v>
      </c>
    </row>
    <row r="128" spans="1:17" ht="21" customHeight="1" x14ac:dyDescent="0.2">
      <c r="A128" s="153" t="s">
        <v>210</v>
      </c>
      <c r="B128" s="153"/>
      <c r="C128" s="153" t="s">
        <v>211</v>
      </c>
      <c r="D128" s="154"/>
      <c r="E128" s="52">
        <f>'Pay App 27'!E128</f>
        <v>0</v>
      </c>
      <c r="F128" s="45"/>
      <c r="G128" s="65">
        <f>'Pay App 27'!G128+F128</f>
        <v>0</v>
      </c>
      <c r="H128" s="188">
        <f>'Pay App 27'!K128</f>
        <v>0</v>
      </c>
      <c r="I128" s="189"/>
      <c r="J128" s="55"/>
      <c r="K128" s="33">
        <f t="shared" si="1"/>
        <v>0</v>
      </c>
      <c r="L128" s="68">
        <f t="shared" si="0"/>
        <v>0</v>
      </c>
      <c r="M128" s="66">
        <f t="shared" si="2"/>
        <v>0</v>
      </c>
      <c r="N128" s="32">
        <f t="shared" si="3"/>
        <v>0</v>
      </c>
      <c r="O128" s="52">
        <f>'Pay App 27'!O128+'Pay App 27'!P128</f>
        <v>0</v>
      </c>
      <c r="P128" s="45"/>
      <c r="Q128" s="66">
        <f>'Pay App 27'!Q128+N128+P128</f>
        <v>0</v>
      </c>
    </row>
    <row r="129" spans="1:17" ht="21" customHeight="1" x14ac:dyDescent="0.2">
      <c r="A129" s="151" t="s">
        <v>212</v>
      </c>
      <c r="B129" s="151"/>
      <c r="C129" s="151" t="s">
        <v>213</v>
      </c>
      <c r="D129" s="152"/>
      <c r="E129" s="52">
        <f>'Pay App 27'!E129</f>
        <v>0</v>
      </c>
      <c r="F129" s="45"/>
      <c r="G129" s="65">
        <f>'Pay App 27'!G129+F129</f>
        <v>0</v>
      </c>
      <c r="H129" s="188">
        <f>'Pay App 27'!K129</f>
        <v>0</v>
      </c>
      <c r="I129" s="189"/>
      <c r="J129" s="55"/>
      <c r="K129" s="33">
        <f t="shared" si="1"/>
        <v>0</v>
      </c>
      <c r="L129" s="68">
        <f t="shared" si="0"/>
        <v>0</v>
      </c>
      <c r="M129" s="66">
        <f t="shared" si="2"/>
        <v>0</v>
      </c>
      <c r="N129" s="32">
        <f t="shared" si="3"/>
        <v>0</v>
      </c>
      <c r="O129" s="52">
        <f>'Pay App 27'!O129+'Pay App 27'!P129</f>
        <v>0</v>
      </c>
      <c r="P129" s="45"/>
      <c r="Q129" s="66">
        <f>'Pay App 27'!Q129+N129+P129</f>
        <v>0</v>
      </c>
    </row>
    <row r="130" spans="1:17" ht="21" customHeight="1" x14ac:dyDescent="0.2">
      <c r="A130" s="151" t="s">
        <v>214</v>
      </c>
      <c r="B130" s="151"/>
      <c r="C130" s="151" t="s">
        <v>215</v>
      </c>
      <c r="D130" s="152"/>
      <c r="E130" s="52">
        <f>'Pay App 27'!E130</f>
        <v>0</v>
      </c>
      <c r="F130" s="45"/>
      <c r="G130" s="65">
        <f>'Pay App 27'!G130+F130</f>
        <v>0</v>
      </c>
      <c r="H130" s="188">
        <f>'Pay App 27'!K130</f>
        <v>0</v>
      </c>
      <c r="I130" s="189"/>
      <c r="J130" s="55"/>
      <c r="K130" s="33">
        <f t="shared" si="1"/>
        <v>0</v>
      </c>
      <c r="L130" s="68">
        <f t="shared" si="0"/>
        <v>0</v>
      </c>
      <c r="M130" s="66">
        <f t="shared" si="2"/>
        <v>0</v>
      </c>
      <c r="N130" s="32">
        <f t="shared" si="3"/>
        <v>0</v>
      </c>
      <c r="O130" s="52">
        <f>'Pay App 27'!O130+'Pay App 27'!P130</f>
        <v>0</v>
      </c>
      <c r="P130" s="45"/>
      <c r="Q130" s="66">
        <f>'Pay App 27'!Q130+N130+P130</f>
        <v>0</v>
      </c>
    </row>
    <row r="131" spans="1:17" ht="21" customHeight="1" x14ac:dyDescent="0.2">
      <c r="A131" s="151" t="s">
        <v>216</v>
      </c>
      <c r="B131" s="151"/>
      <c r="C131" s="151" t="s">
        <v>217</v>
      </c>
      <c r="D131" s="152"/>
      <c r="E131" s="52">
        <f>'Pay App 27'!E131</f>
        <v>0</v>
      </c>
      <c r="F131" s="45"/>
      <c r="G131" s="65">
        <f>'Pay App 27'!G131+F131</f>
        <v>0</v>
      </c>
      <c r="H131" s="188">
        <f>'Pay App 27'!K131</f>
        <v>0</v>
      </c>
      <c r="I131" s="189"/>
      <c r="J131" s="55"/>
      <c r="K131" s="33">
        <f t="shared" si="1"/>
        <v>0</v>
      </c>
      <c r="L131" s="68">
        <f t="shared" si="0"/>
        <v>0</v>
      </c>
      <c r="M131" s="66">
        <f t="shared" si="2"/>
        <v>0</v>
      </c>
      <c r="N131" s="32">
        <f t="shared" si="3"/>
        <v>0</v>
      </c>
      <c r="O131" s="52">
        <f>'Pay App 27'!O131+'Pay App 27'!P131</f>
        <v>0</v>
      </c>
      <c r="P131" s="45"/>
      <c r="Q131" s="66">
        <f>'Pay App 27'!Q131+N131+P131</f>
        <v>0</v>
      </c>
    </row>
    <row r="132" spans="1:17" ht="21" customHeight="1" x14ac:dyDescent="0.2">
      <c r="A132" s="151" t="s">
        <v>218</v>
      </c>
      <c r="B132" s="151"/>
      <c r="C132" s="151" t="s">
        <v>219</v>
      </c>
      <c r="D132" s="152"/>
      <c r="E132" s="52">
        <f>'Pay App 27'!E132</f>
        <v>0</v>
      </c>
      <c r="F132" s="45"/>
      <c r="G132" s="65">
        <f>'Pay App 27'!G132+F132</f>
        <v>0</v>
      </c>
      <c r="H132" s="188">
        <f>'Pay App 27'!K132</f>
        <v>0</v>
      </c>
      <c r="I132" s="189"/>
      <c r="J132" s="55"/>
      <c r="K132" s="33">
        <f t="shared" si="1"/>
        <v>0</v>
      </c>
      <c r="L132" s="68">
        <f t="shared" si="0"/>
        <v>0</v>
      </c>
      <c r="M132" s="66">
        <f t="shared" si="2"/>
        <v>0</v>
      </c>
      <c r="N132" s="32">
        <f t="shared" si="3"/>
        <v>0</v>
      </c>
      <c r="O132" s="52">
        <f>'Pay App 27'!O132+'Pay App 27'!P132</f>
        <v>0</v>
      </c>
      <c r="P132" s="45"/>
      <c r="Q132" s="66">
        <f>'Pay App 27'!Q132+N132+P132</f>
        <v>0</v>
      </c>
    </row>
    <row r="133" spans="1:17" ht="21" customHeight="1" x14ac:dyDescent="0.2">
      <c r="A133" s="151" t="s">
        <v>220</v>
      </c>
      <c r="B133" s="151"/>
      <c r="C133" s="151" t="s">
        <v>221</v>
      </c>
      <c r="D133" s="152"/>
      <c r="E133" s="52">
        <f>'Pay App 27'!E133</f>
        <v>0</v>
      </c>
      <c r="F133" s="45"/>
      <c r="G133" s="65">
        <f>'Pay App 27'!G133+F133</f>
        <v>0</v>
      </c>
      <c r="H133" s="188">
        <f>'Pay App 27'!K133</f>
        <v>0</v>
      </c>
      <c r="I133" s="189"/>
      <c r="J133" s="55"/>
      <c r="K133" s="33">
        <f t="shared" si="1"/>
        <v>0</v>
      </c>
      <c r="L133" s="68">
        <f t="shared" si="0"/>
        <v>0</v>
      </c>
      <c r="M133" s="66">
        <f t="shared" si="2"/>
        <v>0</v>
      </c>
      <c r="N133" s="32">
        <f t="shared" si="3"/>
        <v>0</v>
      </c>
      <c r="O133" s="52">
        <f>'Pay App 27'!O133+'Pay App 27'!P133</f>
        <v>0</v>
      </c>
      <c r="P133" s="45"/>
      <c r="Q133" s="66">
        <f>'Pay App 27'!Q133+N133+P133</f>
        <v>0</v>
      </c>
    </row>
    <row r="134" spans="1:17" ht="21" customHeight="1" x14ac:dyDescent="0.2">
      <c r="A134" s="151" t="s">
        <v>222</v>
      </c>
      <c r="B134" s="151"/>
      <c r="C134" s="151" t="s">
        <v>223</v>
      </c>
      <c r="D134" s="152"/>
      <c r="E134" s="52">
        <f>'Pay App 27'!E134</f>
        <v>0</v>
      </c>
      <c r="F134" s="45"/>
      <c r="G134" s="65">
        <f>'Pay App 27'!G134+F134</f>
        <v>0</v>
      </c>
      <c r="H134" s="188">
        <f>'Pay App 27'!K134</f>
        <v>0</v>
      </c>
      <c r="I134" s="189"/>
      <c r="J134" s="55"/>
      <c r="K134" s="33">
        <f t="shared" si="1"/>
        <v>0</v>
      </c>
      <c r="L134" s="68">
        <f t="shared" si="0"/>
        <v>0</v>
      </c>
      <c r="M134" s="66">
        <f t="shared" si="2"/>
        <v>0</v>
      </c>
      <c r="N134" s="32">
        <f t="shared" si="3"/>
        <v>0</v>
      </c>
      <c r="O134" s="52">
        <f>'Pay App 27'!O134+'Pay App 27'!P134</f>
        <v>0</v>
      </c>
      <c r="P134" s="45"/>
      <c r="Q134" s="66">
        <f>'Pay App 27'!Q134+N134+P134</f>
        <v>0</v>
      </c>
    </row>
    <row r="135" spans="1:17" ht="21" customHeight="1" x14ac:dyDescent="0.2">
      <c r="A135" s="153" t="s">
        <v>224</v>
      </c>
      <c r="B135" s="153"/>
      <c r="C135" s="153" t="s">
        <v>225</v>
      </c>
      <c r="D135" s="154"/>
      <c r="E135" s="52">
        <f>'Pay App 27'!E135</f>
        <v>0</v>
      </c>
      <c r="F135" s="45"/>
      <c r="G135" s="65">
        <f>'Pay App 27'!G135+F135</f>
        <v>0</v>
      </c>
      <c r="H135" s="188">
        <f>'Pay App 27'!K135</f>
        <v>0</v>
      </c>
      <c r="I135" s="189"/>
      <c r="J135" s="55"/>
      <c r="K135" s="33">
        <f t="shared" si="1"/>
        <v>0</v>
      </c>
      <c r="L135" s="68">
        <f t="shared" si="0"/>
        <v>0</v>
      </c>
      <c r="M135" s="66">
        <f t="shared" si="2"/>
        <v>0</v>
      </c>
      <c r="N135" s="32">
        <f t="shared" si="3"/>
        <v>0</v>
      </c>
      <c r="O135" s="52">
        <f>'Pay App 27'!O135+'Pay App 27'!P135</f>
        <v>0</v>
      </c>
      <c r="P135" s="45"/>
      <c r="Q135" s="66">
        <f>'Pay App 27'!Q135+N135+P135</f>
        <v>0</v>
      </c>
    </row>
    <row r="136" spans="1:17" ht="21" customHeight="1" x14ac:dyDescent="0.2">
      <c r="A136" s="151" t="s">
        <v>226</v>
      </c>
      <c r="B136" s="151"/>
      <c r="C136" s="151" t="s">
        <v>227</v>
      </c>
      <c r="D136" s="152"/>
      <c r="E136" s="52">
        <f>'Pay App 27'!E136</f>
        <v>0</v>
      </c>
      <c r="F136" s="45"/>
      <c r="G136" s="65">
        <f>'Pay App 27'!G136+F136</f>
        <v>0</v>
      </c>
      <c r="H136" s="188">
        <f>'Pay App 27'!K136</f>
        <v>0</v>
      </c>
      <c r="I136" s="189"/>
      <c r="J136" s="55"/>
      <c r="K136" s="33">
        <f t="shared" si="1"/>
        <v>0</v>
      </c>
      <c r="L136" s="68">
        <f t="shared" si="0"/>
        <v>0</v>
      </c>
      <c r="M136" s="66">
        <f t="shared" si="2"/>
        <v>0</v>
      </c>
      <c r="N136" s="32">
        <f t="shared" si="3"/>
        <v>0</v>
      </c>
      <c r="O136" s="52">
        <f>'Pay App 27'!O136+'Pay App 27'!P136</f>
        <v>0</v>
      </c>
      <c r="P136" s="45"/>
      <c r="Q136" s="66">
        <f>'Pay App 27'!Q136+N136+P136</f>
        <v>0</v>
      </c>
    </row>
    <row r="137" spans="1:17" ht="21" customHeight="1" x14ac:dyDescent="0.2">
      <c r="A137" s="151" t="s">
        <v>228</v>
      </c>
      <c r="B137" s="151"/>
      <c r="C137" s="151" t="s">
        <v>229</v>
      </c>
      <c r="D137" s="152"/>
      <c r="E137" s="52">
        <f>'Pay App 27'!E137</f>
        <v>0</v>
      </c>
      <c r="F137" s="45"/>
      <c r="G137" s="65">
        <f>'Pay App 27'!G137+F137</f>
        <v>0</v>
      </c>
      <c r="H137" s="188">
        <f>'Pay App 27'!K137</f>
        <v>0</v>
      </c>
      <c r="I137" s="189"/>
      <c r="J137" s="55"/>
      <c r="K137" s="33">
        <f t="shared" si="1"/>
        <v>0</v>
      </c>
      <c r="L137" s="68">
        <f t="shared" si="0"/>
        <v>0</v>
      </c>
      <c r="M137" s="66">
        <f t="shared" si="2"/>
        <v>0</v>
      </c>
      <c r="N137" s="32">
        <f t="shared" si="3"/>
        <v>0</v>
      </c>
      <c r="O137" s="52">
        <f>'Pay App 27'!O137+'Pay App 27'!P137</f>
        <v>0</v>
      </c>
      <c r="P137" s="45"/>
      <c r="Q137" s="66">
        <f>'Pay App 27'!Q137+N137+P137</f>
        <v>0</v>
      </c>
    </row>
    <row r="138" spans="1:17" ht="21" customHeight="1" x14ac:dyDescent="0.2">
      <c r="A138" s="151" t="s">
        <v>230</v>
      </c>
      <c r="B138" s="151"/>
      <c r="C138" s="151" t="s">
        <v>231</v>
      </c>
      <c r="D138" s="152"/>
      <c r="E138" s="52">
        <f>'Pay App 27'!E138</f>
        <v>0</v>
      </c>
      <c r="F138" s="45"/>
      <c r="G138" s="65">
        <f>'Pay App 27'!G138+F138</f>
        <v>0</v>
      </c>
      <c r="H138" s="188">
        <f>'Pay App 27'!K138</f>
        <v>0</v>
      </c>
      <c r="I138" s="189"/>
      <c r="J138" s="55"/>
      <c r="K138" s="33">
        <f t="shared" si="1"/>
        <v>0</v>
      </c>
      <c r="L138" s="68">
        <f t="shared" si="0"/>
        <v>0</v>
      </c>
      <c r="M138" s="66">
        <f t="shared" si="2"/>
        <v>0</v>
      </c>
      <c r="N138" s="32">
        <f t="shared" si="3"/>
        <v>0</v>
      </c>
      <c r="O138" s="52">
        <f>'Pay App 27'!O138+'Pay App 27'!P138</f>
        <v>0</v>
      </c>
      <c r="P138" s="45"/>
      <c r="Q138" s="66">
        <f>'Pay App 27'!Q138+N138+P138</f>
        <v>0</v>
      </c>
    </row>
    <row r="139" spans="1:17" ht="21" customHeight="1" x14ac:dyDescent="0.2">
      <c r="A139" s="153" t="s">
        <v>232</v>
      </c>
      <c r="B139" s="153"/>
      <c r="C139" s="153" t="s">
        <v>233</v>
      </c>
      <c r="D139" s="154"/>
      <c r="E139" s="52">
        <f>'Pay App 27'!E139</f>
        <v>0</v>
      </c>
      <c r="F139" s="45"/>
      <c r="G139" s="65">
        <f>'Pay App 27'!G139+F139</f>
        <v>0</v>
      </c>
      <c r="H139" s="188">
        <f>'Pay App 27'!K139</f>
        <v>0</v>
      </c>
      <c r="I139" s="189"/>
      <c r="J139" s="55"/>
      <c r="K139" s="33">
        <f t="shared" si="1"/>
        <v>0</v>
      </c>
      <c r="L139" s="68">
        <f t="shared" si="0"/>
        <v>0</v>
      </c>
      <c r="M139" s="66">
        <f t="shared" si="2"/>
        <v>0</v>
      </c>
      <c r="N139" s="32">
        <f t="shared" si="3"/>
        <v>0</v>
      </c>
      <c r="O139" s="52">
        <f>'Pay App 27'!O139+'Pay App 27'!P139</f>
        <v>0</v>
      </c>
      <c r="P139" s="45"/>
      <c r="Q139" s="66">
        <f>'Pay App 27'!Q139+N139+P139</f>
        <v>0</v>
      </c>
    </row>
    <row r="140" spans="1:17" ht="21" customHeight="1" x14ac:dyDescent="0.2">
      <c r="A140" s="151" t="s">
        <v>234</v>
      </c>
      <c r="B140" s="151"/>
      <c r="C140" s="151" t="s">
        <v>235</v>
      </c>
      <c r="D140" s="152"/>
      <c r="E140" s="52">
        <f>'Pay App 27'!E140</f>
        <v>0</v>
      </c>
      <c r="F140" s="45"/>
      <c r="G140" s="65">
        <f>'Pay App 27'!G140+F140</f>
        <v>0</v>
      </c>
      <c r="H140" s="188">
        <f>'Pay App 27'!K140</f>
        <v>0</v>
      </c>
      <c r="I140" s="189"/>
      <c r="J140" s="55"/>
      <c r="K140" s="33">
        <f t="shared" si="1"/>
        <v>0</v>
      </c>
      <c r="L140" s="68">
        <f t="shared" si="0"/>
        <v>0</v>
      </c>
      <c r="M140" s="66">
        <f t="shared" si="2"/>
        <v>0</v>
      </c>
      <c r="N140" s="32">
        <f t="shared" si="3"/>
        <v>0</v>
      </c>
      <c r="O140" s="52">
        <f>'Pay App 27'!O140+'Pay App 27'!P140</f>
        <v>0</v>
      </c>
      <c r="P140" s="45"/>
      <c r="Q140" s="66">
        <f>'Pay App 27'!Q140+N140+P140</f>
        <v>0</v>
      </c>
    </row>
    <row r="141" spans="1:17" ht="21" customHeight="1" x14ac:dyDescent="0.2">
      <c r="A141" s="151" t="s">
        <v>236</v>
      </c>
      <c r="B141" s="151"/>
      <c r="C141" s="151" t="s">
        <v>237</v>
      </c>
      <c r="D141" s="152"/>
      <c r="E141" s="52">
        <f>'Pay App 27'!E141</f>
        <v>0</v>
      </c>
      <c r="F141" s="45"/>
      <c r="G141" s="65">
        <f>'Pay App 27'!G141+F141</f>
        <v>0</v>
      </c>
      <c r="H141" s="188">
        <f>'Pay App 27'!K141</f>
        <v>0</v>
      </c>
      <c r="I141" s="189"/>
      <c r="J141" s="55"/>
      <c r="K141" s="33">
        <f t="shared" si="1"/>
        <v>0</v>
      </c>
      <c r="L141" s="68">
        <f t="shared" si="0"/>
        <v>0</v>
      </c>
      <c r="M141" s="66">
        <f t="shared" si="2"/>
        <v>0</v>
      </c>
      <c r="N141" s="32">
        <f t="shared" si="3"/>
        <v>0</v>
      </c>
      <c r="O141" s="52">
        <f>'Pay App 27'!O141+'Pay App 27'!P141</f>
        <v>0</v>
      </c>
      <c r="P141" s="45"/>
      <c r="Q141" s="66">
        <f>'Pay App 27'!Q141+N141+P141</f>
        <v>0</v>
      </c>
    </row>
    <row r="142" spans="1:17" ht="21" customHeight="1" x14ac:dyDescent="0.2">
      <c r="A142" s="151" t="s">
        <v>238</v>
      </c>
      <c r="B142" s="151"/>
      <c r="C142" s="151" t="s">
        <v>239</v>
      </c>
      <c r="D142" s="152"/>
      <c r="E142" s="52">
        <f>'Pay App 27'!E142</f>
        <v>0</v>
      </c>
      <c r="F142" s="45"/>
      <c r="G142" s="65">
        <f>'Pay App 27'!G142+F142</f>
        <v>0</v>
      </c>
      <c r="H142" s="188">
        <f>'Pay App 27'!K142</f>
        <v>0</v>
      </c>
      <c r="I142" s="189"/>
      <c r="J142" s="55"/>
      <c r="K142" s="33">
        <f t="shared" si="1"/>
        <v>0</v>
      </c>
      <c r="L142" s="68">
        <f t="shared" si="0"/>
        <v>0</v>
      </c>
      <c r="M142" s="66">
        <f t="shared" si="2"/>
        <v>0</v>
      </c>
      <c r="N142" s="32">
        <f t="shared" si="3"/>
        <v>0</v>
      </c>
      <c r="O142" s="52">
        <f>'Pay App 27'!O142+'Pay App 27'!P142</f>
        <v>0</v>
      </c>
      <c r="P142" s="45"/>
      <c r="Q142" s="66">
        <f>'Pay App 27'!Q142+N142+P142</f>
        <v>0</v>
      </c>
    </row>
    <row r="143" spans="1:17" ht="21" customHeight="1" x14ac:dyDescent="0.2">
      <c r="A143" s="151" t="s">
        <v>240</v>
      </c>
      <c r="B143" s="151"/>
      <c r="C143" s="151" t="s">
        <v>241</v>
      </c>
      <c r="D143" s="152"/>
      <c r="E143" s="52">
        <f>'Pay App 27'!E143</f>
        <v>0</v>
      </c>
      <c r="F143" s="45"/>
      <c r="G143" s="65">
        <f>'Pay App 27'!G143+F143</f>
        <v>0</v>
      </c>
      <c r="H143" s="188">
        <f>'Pay App 27'!K143</f>
        <v>0</v>
      </c>
      <c r="I143" s="189"/>
      <c r="J143" s="55"/>
      <c r="K143" s="33">
        <f t="shared" si="1"/>
        <v>0</v>
      </c>
      <c r="L143" s="68">
        <f t="shared" si="0"/>
        <v>0</v>
      </c>
      <c r="M143" s="66">
        <f t="shared" si="2"/>
        <v>0</v>
      </c>
      <c r="N143" s="32">
        <f t="shared" si="3"/>
        <v>0</v>
      </c>
      <c r="O143" s="52">
        <f>'Pay App 27'!O143+'Pay App 27'!P143</f>
        <v>0</v>
      </c>
      <c r="P143" s="45"/>
      <c r="Q143" s="66">
        <f>'Pay App 27'!Q143+N143+P143</f>
        <v>0</v>
      </c>
    </row>
    <row r="144" spans="1:17" ht="21" customHeight="1" x14ac:dyDescent="0.2">
      <c r="A144" s="151" t="s">
        <v>242</v>
      </c>
      <c r="B144" s="151"/>
      <c r="C144" s="151" t="s">
        <v>243</v>
      </c>
      <c r="D144" s="152"/>
      <c r="E144" s="52">
        <f>'Pay App 27'!E144</f>
        <v>0</v>
      </c>
      <c r="F144" s="45"/>
      <c r="G144" s="65">
        <f>'Pay App 27'!G144+F144</f>
        <v>0</v>
      </c>
      <c r="H144" s="188">
        <f>'Pay App 27'!K144</f>
        <v>0</v>
      </c>
      <c r="I144" s="189"/>
      <c r="J144" s="55"/>
      <c r="K144" s="33">
        <f t="shared" si="1"/>
        <v>0</v>
      </c>
      <c r="L144" s="68">
        <f t="shared" si="0"/>
        <v>0</v>
      </c>
      <c r="M144" s="66">
        <f t="shared" si="2"/>
        <v>0</v>
      </c>
      <c r="N144" s="32">
        <f t="shared" si="3"/>
        <v>0</v>
      </c>
      <c r="O144" s="52">
        <f>'Pay App 27'!O144+'Pay App 27'!P144</f>
        <v>0</v>
      </c>
      <c r="P144" s="45"/>
      <c r="Q144" s="66">
        <f>'Pay App 27'!Q144+N144+P144</f>
        <v>0</v>
      </c>
    </row>
    <row r="145" spans="1:17" ht="21" customHeight="1" x14ac:dyDescent="0.2">
      <c r="A145" s="151" t="s">
        <v>244</v>
      </c>
      <c r="B145" s="151"/>
      <c r="C145" s="151" t="s">
        <v>245</v>
      </c>
      <c r="D145" s="152"/>
      <c r="E145" s="52">
        <f>'Pay App 27'!E145</f>
        <v>0</v>
      </c>
      <c r="F145" s="45"/>
      <c r="G145" s="65">
        <f>'Pay App 27'!G145+F145</f>
        <v>0</v>
      </c>
      <c r="H145" s="188">
        <f>'Pay App 27'!K145</f>
        <v>0</v>
      </c>
      <c r="I145" s="189"/>
      <c r="J145" s="55"/>
      <c r="K145" s="33">
        <f t="shared" si="1"/>
        <v>0</v>
      </c>
      <c r="L145" s="68">
        <f t="shared" si="0"/>
        <v>0</v>
      </c>
      <c r="M145" s="66">
        <f t="shared" si="2"/>
        <v>0</v>
      </c>
      <c r="N145" s="32">
        <f t="shared" si="3"/>
        <v>0</v>
      </c>
      <c r="O145" s="52">
        <f>'Pay App 27'!O145+'Pay App 27'!P145</f>
        <v>0</v>
      </c>
      <c r="P145" s="45"/>
      <c r="Q145" s="66">
        <f>'Pay App 27'!Q145+N145+P145</f>
        <v>0</v>
      </c>
    </row>
    <row r="146" spans="1:17" ht="21" customHeight="1" x14ac:dyDescent="0.2">
      <c r="A146" s="151" t="s">
        <v>246</v>
      </c>
      <c r="B146" s="151"/>
      <c r="C146" s="151" t="s">
        <v>247</v>
      </c>
      <c r="D146" s="152"/>
      <c r="E146" s="52">
        <f>'Pay App 27'!E146</f>
        <v>0</v>
      </c>
      <c r="F146" s="45"/>
      <c r="G146" s="65">
        <f>'Pay App 27'!G146+F146</f>
        <v>0</v>
      </c>
      <c r="H146" s="188">
        <f>'Pay App 27'!K146</f>
        <v>0</v>
      </c>
      <c r="I146" s="189"/>
      <c r="J146" s="55"/>
      <c r="K146" s="33">
        <f t="shared" si="1"/>
        <v>0</v>
      </c>
      <c r="L146" s="68">
        <f t="shared" si="0"/>
        <v>0</v>
      </c>
      <c r="M146" s="66">
        <f t="shared" si="2"/>
        <v>0</v>
      </c>
      <c r="N146" s="32">
        <f t="shared" si="3"/>
        <v>0</v>
      </c>
      <c r="O146" s="52">
        <f>'Pay App 27'!O146+'Pay App 27'!P146</f>
        <v>0</v>
      </c>
      <c r="P146" s="45"/>
      <c r="Q146" s="66">
        <f>'Pay App 27'!Q146+N146+P146</f>
        <v>0</v>
      </c>
    </row>
    <row r="147" spans="1:17" ht="21" customHeight="1" x14ac:dyDescent="0.2">
      <c r="A147" s="151" t="s">
        <v>248</v>
      </c>
      <c r="B147" s="151"/>
      <c r="C147" s="151" t="s">
        <v>249</v>
      </c>
      <c r="D147" s="152"/>
      <c r="E147" s="52">
        <f>'Pay App 27'!E147</f>
        <v>0</v>
      </c>
      <c r="F147" s="45"/>
      <c r="G147" s="65">
        <f>'Pay App 27'!G147+F147</f>
        <v>0</v>
      </c>
      <c r="H147" s="188">
        <f>'Pay App 27'!K147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27'!O147+'Pay App 27'!P147</f>
        <v>0</v>
      </c>
      <c r="P147" s="45"/>
      <c r="Q147" s="66">
        <f>'Pay App 27'!Q147+N147+P147</f>
        <v>0</v>
      </c>
    </row>
    <row r="148" spans="1:17" ht="21" customHeight="1" x14ac:dyDescent="0.2">
      <c r="A148" s="151" t="s">
        <v>250</v>
      </c>
      <c r="B148" s="151"/>
      <c r="C148" s="151" t="s">
        <v>251</v>
      </c>
      <c r="D148" s="152"/>
      <c r="E148" s="52">
        <f>'Pay App 27'!E148</f>
        <v>0</v>
      </c>
      <c r="F148" s="45"/>
      <c r="G148" s="65">
        <f>'Pay App 27'!G148+F148</f>
        <v>0</v>
      </c>
      <c r="H148" s="188">
        <f>'Pay App 27'!K148</f>
        <v>0</v>
      </c>
      <c r="I148" s="189"/>
      <c r="J148" s="55"/>
      <c r="K148" s="33">
        <f t="shared" si="4"/>
        <v>0</v>
      </c>
      <c r="L148" s="68">
        <f t="shared" ref="L148:L211" si="7">IF(ISERROR(K148/G148),0,K148/G148)</f>
        <v>0</v>
      </c>
      <c r="M148" s="66">
        <f t="shared" si="5"/>
        <v>0</v>
      </c>
      <c r="N148" s="32">
        <f t="shared" si="6"/>
        <v>0</v>
      </c>
      <c r="O148" s="52">
        <f>'Pay App 27'!O148+'Pay App 27'!P148</f>
        <v>0</v>
      </c>
      <c r="P148" s="45"/>
      <c r="Q148" s="66">
        <f>'Pay App 27'!Q148+N148+P148</f>
        <v>0</v>
      </c>
    </row>
    <row r="149" spans="1:17" ht="21" customHeight="1" x14ac:dyDescent="0.2">
      <c r="A149" s="153" t="s">
        <v>252</v>
      </c>
      <c r="B149" s="153"/>
      <c r="C149" s="153" t="s">
        <v>253</v>
      </c>
      <c r="D149" s="154"/>
      <c r="E149" s="52">
        <f>'Pay App 27'!E149</f>
        <v>0</v>
      </c>
      <c r="F149" s="45"/>
      <c r="G149" s="65">
        <f>'Pay App 27'!G149+F149</f>
        <v>0</v>
      </c>
      <c r="H149" s="188">
        <f>'Pay App 27'!K149</f>
        <v>0</v>
      </c>
      <c r="I149" s="189"/>
      <c r="J149" s="55"/>
      <c r="K149" s="33">
        <f t="shared" si="4"/>
        <v>0</v>
      </c>
      <c r="L149" s="68">
        <f t="shared" si="7"/>
        <v>0</v>
      </c>
      <c r="M149" s="66">
        <f t="shared" si="5"/>
        <v>0</v>
      </c>
      <c r="N149" s="32">
        <f t="shared" si="6"/>
        <v>0</v>
      </c>
      <c r="O149" s="52">
        <f>'Pay App 27'!O149+'Pay App 27'!P149</f>
        <v>0</v>
      </c>
      <c r="P149" s="45"/>
      <c r="Q149" s="66">
        <f>'Pay App 27'!Q149+N149+P149</f>
        <v>0</v>
      </c>
    </row>
    <row r="150" spans="1:17" ht="21" customHeight="1" x14ac:dyDescent="0.2">
      <c r="A150" s="151" t="s">
        <v>254</v>
      </c>
      <c r="B150" s="151"/>
      <c r="C150" s="151" t="s">
        <v>255</v>
      </c>
      <c r="D150" s="152"/>
      <c r="E150" s="52">
        <f>'Pay App 27'!E150</f>
        <v>0</v>
      </c>
      <c r="F150" s="45"/>
      <c r="G150" s="65">
        <f>'Pay App 27'!G150+F150</f>
        <v>0</v>
      </c>
      <c r="H150" s="188">
        <f>'Pay App 27'!K150</f>
        <v>0</v>
      </c>
      <c r="I150" s="189"/>
      <c r="J150" s="55"/>
      <c r="K150" s="33">
        <f t="shared" si="4"/>
        <v>0</v>
      </c>
      <c r="L150" s="68">
        <f t="shared" si="7"/>
        <v>0</v>
      </c>
      <c r="M150" s="66">
        <f t="shared" si="5"/>
        <v>0</v>
      </c>
      <c r="N150" s="32">
        <f t="shared" si="6"/>
        <v>0</v>
      </c>
      <c r="O150" s="52">
        <f>'Pay App 27'!O150+'Pay App 27'!P150</f>
        <v>0</v>
      </c>
      <c r="P150" s="45"/>
      <c r="Q150" s="66">
        <f>'Pay App 27'!Q150+N150+P150</f>
        <v>0</v>
      </c>
    </row>
    <row r="151" spans="1:17" ht="21" customHeight="1" x14ac:dyDescent="0.2">
      <c r="A151" s="151" t="s">
        <v>256</v>
      </c>
      <c r="B151" s="151"/>
      <c r="C151" s="151" t="s">
        <v>257</v>
      </c>
      <c r="D151" s="152"/>
      <c r="E151" s="52">
        <f>'Pay App 27'!E151</f>
        <v>0</v>
      </c>
      <c r="F151" s="45"/>
      <c r="G151" s="65">
        <f>'Pay App 27'!G151+F151</f>
        <v>0</v>
      </c>
      <c r="H151" s="188">
        <f>'Pay App 27'!K151</f>
        <v>0</v>
      </c>
      <c r="I151" s="189"/>
      <c r="J151" s="55"/>
      <c r="K151" s="33">
        <f t="shared" si="4"/>
        <v>0</v>
      </c>
      <c r="L151" s="68">
        <f t="shared" si="7"/>
        <v>0</v>
      </c>
      <c r="M151" s="66">
        <f t="shared" si="5"/>
        <v>0</v>
      </c>
      <c r="N151" s="32">
        <f t="shared" si="6"/>
        <v>0</v>
      </c>
      <c r="O151" s="52">
        <f>'Pay App 27'!O151+'Pay App 27'!P151</f>
        <v>0</v>
      </c>
      <c r="P151" s="45"/>
      <c r="Q151" s="66">
        <f>'Pay App 27'!Q151+N151+P151</f>
        <v>0</v>
      </c>
    </row>
    <row r="152" spans="1:17" ht="21" customHeight="1" x14ac:dyDescent="0.2">
      <c r="A152" s="151" t="s">
        <v>258</v>
      </c>
      <c r="B152" s="151"/>
      <c r="C152" s="151" t="s">
        <v>259</v>
      </c>
      <c r="D152" s="152"/>
      <c r="E152" s="52">
        <f>'Pay App 27'!E152</f>
        <v>0</v>
      </c>
      <c r="F152" s="45"/>
      <c r="G152" s="65">
        <f>'Pay App 27'!G152+F152</f>
        <v>0</v>
      </c>
      <c r="H152" s="188">
        <f>'Pay App 27'!K152</f>
        <v>0</v>
      </c>
      <c r="I152" s="189"/>
      <c r="J152" s="55"/>
      <c r="K152" s="33">
        <f t="shared" si="4"/>
        <v>0</v>
      </c>
      <c r="L152" s="68">
        <f t="shared" si="7"/>
        <v>0</v>
      </c>
      <c r="M152" s="66">
        <f t="shared" si="5"/>
        <v>0</v>
      </c>
      <c r="N152" s="32">
        <f t="shared" si="6"/>
        <v>0</v>
      </c>
      <c r="O152" s="52">
        <f>'Pay App 27'!O152+'Pay App 27'!P152</f>
        <v>0</v>
      </c>
      <c r="P152" s="45"/>
      <c r="Q152" s="66">
        <f>'Pay App 27'!Q152+N152+P152</f>
        <v>0</v>
      </c>
    </row>
    <row r="153" spans="1:17" ht="21" customHeight="1" x14ac:dyDescent="0.2">
      <c r="A153" s="151" t="s">
        <v>260</v>
      </c>
      <c r="B153" s="151"/>
      <c r="C153" s="151" t="s">
        <v>261</v>
      </c>
      <c r="D153" s="152"/>
      <c r="E153" s="52">
        <f>'Pay App 27'!E153</f>
        <v>0</v>
      </c>
      <c r="F153" s="45"/>
      <c r="G153" s="65">
        <f>'Pay App 27'!G153+F153</f>
        <v>0</v>
      </c>
      <c r="H153" s="188">
        <f>'Pay App 27'!K153</f>
        <v>0</v>
      </c>
      <c r="I153" s="189"/>
      <c r="J153" s="55"/>
      <c r="K153" s="33">
        <f t="shared" si="4"/>
        <v>0</v>
      </c>
      <c r="L153" s="68">
        <f t="shared" si="7"/>
        <v>0</v>
      </c>
      <c r="M153" s="66">
        <f t="shared" si="5"/>
        <v>0</v>
      </c>
      <c r="N153" s="32">
        <f t="shared" si="6"/>
        <v>0</v>
      </c>
      <c r="O153" s="52">
        <f>'Pay App 27'!O153+'Pay App 27'!P153</f>
        <v>0</v>
      </c>
      <c r="P153" s="45"/>
      <c r="Q153" s="66">
        <f>'Pay App 27'!Q153+N153+P153</f>
        <v>0</v>
      </c>
    </row>
    <row r="154" spans="1:17" ht="21" customHeight="1" x14ac:dyDescent="0.2">
      <c r="A154" s="151" t="s">
        <v>262</v>
      </c>
      <c r="B154" s="151"/>
      <c r="C154" s="151" t="s">
        <v>263</v>
      </c>
      <c r="D154" s="152"/>
      <c r="E154" s="52">
        <f>'Pay App 27'!E154</f>
        <v>0</v>
      </c>
      <c r="F154" s="45"/>
      <c r="G154" s="65">
        <f>'Pay App 27'!G154+F154</f>
        <v>0</v>
      </c>
      <c r="H154" s="188">
        <f>'Pay App 27'!K154</f>
        <v>0</v>
      </c>
      <c r="I154" s="189"/>
      <c r="J154" s="55"/>
      <c r="K154" s="33">
        <f t="shared" si="4"/>
        <v>0</v>
      </c>
      <c r="L154" s="68">
        <f t="shared" si="7"/>
        <v>0</v>
      </c>
      <c r="M154" s="66">
        <f t="shared" si="5"/>
        <v>0</v>
      </c>
      <c r="N154" s="32">
        <f t="shared" si="6"/>
        <v>0</v>
      </c>
      <c r="O154" s="52">
        <f>'Pay App 27'!O154+'Pay App 27'!P154</f>
        <v>0</v>
      </c>
      <c r="P154" s="45"/>
      <c r="Q154" s="66">
        <f>'Pay App 27'!Q154+N154+P154</f>
        <v>0</v>
      </c>
    </row>
    <row r="155" spans="1:17" ht="21" customHeight="1" x14ac:dyDescent="0.2">
      <c r="A155" s="151" t="s">
        <v>264</v>
      </c>
      <c r="B155" s="151"/>
      <c r="C155" s="151" t="s">
        <v>265</v>
      </c>
      <c r="D155" s="152"/>
      <c r="E155" s="52">
        <f>'Pay App 27'!E155</f>
        <v>0</v>
      </c>
      <c r="F155" s="45"/>
      <c r="G155" s="65">
        <f>'Pay App 27'!G155+F155</f>
        <v>0</v>
      </c>
      <c r="H155" s="188">
        <f>'Pay App 27'!K155</f>
        <v>0</v>
      </c>
      <c r="I155" s="189"/>
      <c r="J155" s="55"/>
      <c r="K155" s="33">
        <f t="shared" si="4"/>
        <v>0</v>
      </c>
      <c r="L155" s="68">
        <f t="shared" si="7"/>
        <v>0</v>
      </c>
      <c r="M155" s="66">
        <f t="shared" si="5"/>
        <v>0</v>
      </c>
      <c r="N155" s="32">
        <f t="shared" si="6"/>
        <v>0</v>
      </c>
      <c r="O155" s="52">
        <f>'Pay App 27'!O155+'Pay App 27'!P155</f>
        <v>0</v>
      </c>
      <c r="P155" s="45"/>
      <c r="Q155" s="66">
        <f>'Pay App 27'!Q155+N155+P155</f>
        <v>0</v>
      </c>
    </row>
    <row r="156" spans="1:17" ht="21" customHeight="1" x14ac:dyDescent="0.2">
      <c r="A156" s="151" t="s">
        <v>266</v>
      </c>
      <c r="B156" s="151"/>
      <c r="C156" s="151" t="s">
        <v>267</v>
      </c>
      <c r="D156" s="152"/>
      <c r="E156" s="52">
        <f>'Pay App 27'!E156</f>
        <v>0</v>
      </c>
      <c r="F156" s="45"/>
      <c r="G156" s="65">
        <f>'Pay App 27'!G156+F156</f>
        <v>0</v>
      </c>
      <c r="H156" s="188">
        <f>'Pay App 27'!K156</f>
        <v>0</v>
      </c>
      <c r="I156" s="189"/>
      <c r="J156" s="55"/>
      <c r="K156" s="33">
        <f t="shared" si="4"/>
        <v>0</v>
      </c>
      <c r="L156" s="68">
        <f t="shared" si="7"/>
        <v>0</v>
      </c>
      <c r="M156" s="66">
        <f t="shared" si="5"/>
        <v>0</v>
      </c>
      <c r="N156" s="32">
        <f t="shared" si="6"/>
        <v>0</v>
      </c>
      <c r="O156" s="52">
        <f>'Pay App 27'!O156+'Pay App 27'!P156</f>
        <v>0</v>
      </c>
      <c r="P156" s="45"/>
      <c r="Q156" s="66">
        <f>'Pay App 27'!Q156+N156+P156</f>
        <v>0</v>
      </c>
    </row>
    <row r="157" spans="1:17" ht="21" customHeight="1" x14ac:dyDescent="0.2">
      <c r="A157" s="151" t="s">
        <v>268</v>
      </c>
      <c r="B157" s="151"/>
      <c r="C157" s="151" t="s">
        <v>269</v>
      </c>
      <c r="D157" s="152"/>
      <c r="E157" s="52">
        <f>'Pay App 27'!E157</f>
        <v>0</v>
      </c>
      <c r="F157" s="45"/>
      <c r="G157" s="65">
        <f>'Pay App 27'!G157+F157</f>
        <v>0</v>
      </c>
      <c r="H157" s="188">
        <f>'Pay App 27'!K157</f>
        <v>0</v>
      </c>
      <c r="I157" s="189"/>
      <c r="J157" s="55"/>
      <c r="K157" s="33">
        <f t="shared" si="4"/>
        <v>0</v>
      </c>
      <c r="L157" s="68">
        <f t="shared" si="7"/>
        <v>0</v>
      </c>
      <c r="M157" s="66">
        <f t="shared" si="5"/>
        <v>0</v>
      </c>
      <c r="N157" s="32">
        <f t="shared" si="6"/>
        <v>0</v>
      </c>
      <c r="O157" s="52">
        <f>'Pay App 27'!O157+'Pay App 27'!P157</f>
        <v>0</v>
      </c>
      <c r="P157" s="45"/>
      <c r="Q157" s="66">
        <f>'Pay App 27'!Q157+N157+P157</f>
        <v>0</v>
      </c>
    </row>
    <row r="158" spans="1:17" ht="21" customHeight="1" x14ac:dyDescent="0.2">
      <c r="A158" s="153" t="s">
        <v>270</v>
      </c>
      <c r="B158" s="153"/>
      <c r="C158" s="153" t="s">
        <v>271</v>
      </c>
      <c r="D158" s="154"/>
      <c r="E158" s="52">
        <f>'Pay App 27'!E158</f>
        <v>0</v>
      </c>
      <c r="F158" s="45"/>
      <c r="G158" s="65">
        <f>'Pay App 27'!G158+F158</f>
        <v>0</v>
      </c>
      <c r="H158" s="188">
        <f>'Pay App 27'!K158</f>
        <v>0</v>
      </c>
      <c r="I158" s="189"/>
      <c r="J158" s="55"/>
      <c r="K158" s="33">
        <f t="shared" si="4"/>
        <v>0</v>
      </c>
      <c r="L158" s="68">
        <f t="shared" si="7"/>
        <v>0</v>
      </c>
      <c r="M158" s="66">
        <f t="shared" si="5"/>
        <v>0</v>
      </c>
      <c r="N158" s="32">
        <f t="shared" si="6"/>
        <v>0</v>
      </c>
      <c r="O158" s="52">
        <f>'Pay App 27'!O158+'Pay App 27'!P158</f>
        <v>0</v>
      </c>
      <c r="P158" s="45"/>
      <c r="Q158" s="66">
        <f>'Pay App 27'!Q158+N158+P158</f>
        <v>0</v>
      </c>
    </row>
    <row r="159" spans="1:17" ht="21" customHeight="1" x14ac:dyDescent="0.2">
      <c r="A159" s="151" t="s">
        <v>272</v>
      </c>
      <c r="B159" s="151"/>
      <c r="C159" s="151" t="s">
        <v>273</v>
      </c>
      <c r="D159" s="152"/>
      <c r="E159" s="52">
        <f>'Pay App 27'!E159</f>
        <v>0</v>
      </c>
      <c r="F159" s="45"/>
      <c r="G159" s="65">
        <f>'Pay App 27'!G159+F159</f>
        <v>0</v>
      </c>
      <c r="H159" s="188">
        <f>'Pay App 27'!K159</f>
        <v>0</v>
      </c>
      <c r="I159" s="189"/>
      <c r="J159" s="55"/>
      <c r="K159" s="33">
        <f t="shared" si="4"/>
        <v>0</v>
      </c>
      <c r="L159" s="68">
        <f t="shared" si="7"/>
        <v>0</v>
      </c>
      <c r="M159" s="66">
        <f t="shared" si="5"/>
        <v>0</v>
      </c>
      <c r="N159" s="32">
        <f t="shared" si="6"/>
        <v>0</v>
      </c>
      <c r="O159" s="52">
        <f>'Pay App 27'!O159+'Pay App 27'!P159</f>
        <v>0</v>
      </c>
      <c r="P159" s="45"/>
      <c r="Q159" s="66">
        <f>'Pay App 27'!Q159+N159+P159</f>
        <v>0</v>
      </c>
    </row>
    <row r="160" spans="1:17" ht="21" customHeight="1" x14ac:dyDescent="0.2">
      <c r="A160" s="151" t="s">
        <v>274</v>
      </c>
      <c r="B160" s="151"/>
      <c r="C160" s="151" t="s">
        <v>275</v>
      </c>
      <c r="D160" s="152"/>
      <c r="E160" s="52">
        <f>'Pay App 27'!E160</f>
        <v>0</v>
      </c>
      <c r="F160" s="45"/>
      <c r="G160" s="65">
        <f>'Pay App 27'!G160+F160</f>
        <v>0</v>
      </c>
      <c r="H160" s="188">
        <f>'Pay App 27'!K160</f>
        <v>0</v>
      </c>
      <c r="I160" s="189"/>
      <c r="J160" s="55"/>
      <c r="K160" s="33">
        <f t="shared" si="4"/>
        <v>0</v>
      </c>
      <c r="L160" s="68">
        <f t="shared" si="7"/>
        <v>0</v>
      </c>
      <c r="M160" s="66">
        <f t="shared" si="5"/>
        <v>0</v>
      </c>
      <c r="N160" s="32">
        <f t="shared" si="6"/>
        <v>0</v>
      </c>
      <c r="O160" s="52">
        <f>'Pay App 27'!O160+'Pay App 27'!P160</f>
        <v>0</v>
      </c>
      <c r="P160" s="45"/>
      <c r="Q160" s="66">
        <f>'Pay App 27'!Q160+N160+P160</f>
        <v>0</v>
      </c>
    </row>
    <row r="161" spans="1:17" ht="21" customHeight="1" x14ac:dyDescent="0.2">
      <c r="A161" s="151" t="s">
        <v>276</v>
      </c>
      <c r="B161" s="151"/>
      <c r="C161" s="151" t="s">
        <v>277</v>
      </c>
      <c r="D161" s="152"/>
      <c r="E161" s="52">
        <f>'Pay App 27'!E161</f>
        <v>0</v>
      </c>
      <c r="F161" s="45"/>
      <c r="G161" s="65">
        <f>'Pay App 27'!G161+F161</f>
        <v>0</v>
      </c>
      <c r="H161" s="188">
        <f>'Pay App 27'!K161</f>
        <v>0</v>
      </c>
      <c r="I161" s="189"/>
      <c r="J161" s="55"/>
      <c r="K161" s="33">
        <f t="shared" si="4"/>
        <v>0</v>
      </c>
      <c r="L161" s="68">
        <f t="shared" si="7"/>
        <v>0</v>
      </c>
      <c r="M161" s="66">
        <f t="shared" si="5"/>
        <v>0</v>
      </c>
      <c r="N161" s="32">
        <f t="shared" si="6"/>
        <v>0</v>
      </c>
      <c r="O161" s="52">
        <f>'Pay App 27'!O161+'Pay App 27'!P161</f>
        <v>0</v>
      </c>
      <c r="P161" s="45"/>
      <c r="Q161" s="66">
        <f>'Pay App 27'!Q161+N161+P161</f>
        <v>0</v>
      </c>
    </row>
    <row r="162" spans="1:17" ht="21" customHeight="1" x14ac:dyDescent="0.2">
      <c r="A162" s="151" t="s">
        <v>278</v>
      </c>
      <c r="B162" s="151"/>
      <c r="C162" s="151" t="s">
        <v>279</v>
      </c>
      <c r="D162" s="152"/>
      <c r="E162" s="52">
        <f>'Pay App 27'!E162</f>
        <v>0</v>
      </c>
      <c r="F162" s="45"/>
      <c r="G162" s="65">
        <f>'Pay App 27'!G162+F162</f>
        <v>0</v>
      </c>
      <c r="H162" s="188">
        <f>'Pay App 27'!K162</f>
        <v>0</v>
      </c>
      <c r="I162" s="189"/>
      <c r="J162" s="55"/>
      <c r="K162" s="33">
        <f t="shared" si="4"/>
        <v>0</v>
      </c>
      <c r="L162" s="68">
        <f t="shared" si="7"/>
        <v>0</v>
      </c>
      <c r="M162" s="66">
        <f t="shared" si="5"/>
        <v>0</v>
      </c>
      <c r="N162" s="32">
        <f t="shared" si="6"/>
        <v>0</v>
      </c>
      <c r="O162" s="52">
        <f>'Pay App 27'!O162+'Pay App 27'!P162</f>
        <v>0</v>
      </c>
      <c r="P162" s="45"/>
      <c r="Q162" s="66">
        <f>'Pay App 27'!Q162+N162+P162</f>
        <v>0</v>
      </c>
    </row>
    <row r="163" spans="1:17" ht="21" customHeight="1" x14ac:dyDescent="0.2">
      <c r="A163" s="151" t="s">
        <v>280</v>
      </c>
      <c r="B163" s="151"/>
      <c r="C163" s="151" t="s">
        <v>281</v>
      </c>
      <c r="D163" s="152"/>
      <c r="E163" s="52">
        <f>'Pay App 27'!E163</f>
        <v>0</v>
      </c>
      <c r="F163" s="45"/>
      <c r="G163" s="65">
        <f>'Pay App 27'!G163+F163</f>
        <v>0</v>
      </c>
      <c r="H163" s="188">
        <f>'Pay App 27'!K163</f>
        <v>0</v>
      </c>
      <c r="I163" s="189"/>
      <c r="J163" s="55"/>
      <c r="K163" s="33">
        <f t="shared" si="4"/>
        <v>0</v>
      </c>
      <c r="L163" s="68">
        <f t="shared" si="7"/>
        <v>0</v>
      </c>
      <c r="M163" s="66">
        <f t="shared" si="5"/>
        <v>0</v>
      </c>
      <c r="N163" s="32">
        <f t="shared" si="6"/>
        <v>0</v>
      </c>
      <c r="O163" s="52">
        <f>'Pay App 27'!O163+'Pay App 27'!P163</f>
        <v>0</v>
      </c>
      <c r="P163" s="45"/>
      <c r="Q163" s="66">
        <f>'Pay App 27'!Q163+N163+P163</f>
        <v>0</v>
      </c>
    </row>
    <row r="164" spans="1:17" ht="21" customHeight="1" x14ac:dyDescent="0.2">
      <c r="A164" s="151" t="s">
        <v>282</v>
      </c>
      <c r="B164" s="151"/>
      <c r="C164" s="151" t="s">
        <v>283</v>
      </c>
      <c r="D164" s="152"/>
      <c r="E164" s="52">
        <f>'Pay App 27'!E164</f>
        <v>0</v>
      </c>
      <c r="F164" s="45"/>
      <c r="G164" s="65">
        <f>'Pay App 27'!G164+F164</f>
        <v>0</v>
      </c>
      <c r="H164" s="188">
        <f>'Pay App 27'!K164</f>
        <v>0</v>
      </c>
      <c r="I164" s="189"/>
      <c r="J164" s="55"/>
      <c r="K164" s="33">
        <f t="shared" si="4"/>
        <v>0</v>
      </c>
      <c r="L164" s="68">
        <f t="shared" si="7"/>
        <v>0</v>
      </c>
      <c r="M164" s="66">
        <f t="shared" si="5"/>
        <v>0</v>
      </c>
      <c r="N164" s="32">
        <f t="shared" si="6"/>
        <v>0</v>
      </c>
      <c r="O164" s="52">
        <f>'Pay App 27'!O164+'Pay App 27'!P164</f>
        <v>0</v>
      </c>
      <c r="P164" s="45"/>
      <c r="Q164" s="66">
        <f>'Pay App 27'!Q164+N164+P164</f>
        <v>0</v>
      </c>
    </row>
    <row r="165" spans="1:17" ht="21" customHeight="1" x14ac:dyDescent="0.2">
      <c r="A165" s="151" t="s">
        <v>284</v>
      </c>
      <c r="B165" s="151"/>
      <c r="C165" s="151" t="s">
        <v>285</v>
      </c>
      <c r="D165" s="152"/>
      <c r="E165" s="52">
        <f>'Pay App 27'!E165</f>
        <v>0</v>
      </c>
      <c r="F165" s="45"/>
      <c r="G165" s="65">
        <f>'Pay App 27'!G165+F165</f>
        <v>0</v>
      </c>
      <c r="H165" s="188">
        <f>'Pay App 27'!K165</f>
        <v>0</v>
      </c>
      <c r="I165" s="189"/>
      <c r="J165" s="55"/>
      <c r="K165" s="33">
        <f t="shared" si="4"/>
        <v>0</v>
      </c>
      <c r="L165" s="68">
        <f t="shared" si="7"/>
        <v>0</v>
      </c>
      <c r="M165" s="66">
        <f t="shared" si="5"/>
        <v>0</v>
      </c>
      <c r="N165" s="32">
        <f t="shared" si="6"/>
        <v>0</v>
      </c>
      <c r="O165" s="52">
        <f>'Pay App 27'!O165+'Pay App 27'!P165</f>
        <v>0</v>
      </c>
      <c r="P165" s="45"/>
      <c r="Q165" s="66">
        <f>'Pay App 27'!Q165+N165+P165</f>
        <v>0</v>
      </c>
    </row>
    <row r="166" spans="1:17" ht="21" customHeight="1" x14ac:dyDescent="0.2">
      <c r="A166" s="153" t="s">
        <v>286</v>
      </c>
      <c r="B166" s="153"/>
      <c r="C166" s="153" t="s">
        <v>287</v>
      </c>
      <c r="D166" s="154"/>
      <c r="E166" s="52">
        <f>'Pay App 27'!E166</f>
        <v>0</v>
      </c>
      <c r="F166" s="45"/>
      <c r="G166" s="65">
        <f>'Pay App 27'!G166+F166</f>
        <v>0</v>
      </c>
      <c r="H166" s="188">
        <f>'Pay App 27'!K166</f>
        <v>0</v>
      </c>
      <c r="I166" s="189"/>
      <c r="J166" s="55"/>
      <c r="K166" s="33">
        <f t="shared" si="4"/>
        <v>0</v>
      </c>
      <c r="L166" s="68">
        <f t="shared" si="7"/>
        <v>0</v>
      </c>
      <c r="M166" s="66">
        <f t="shared" si="5"/>
        <v>0</v>
      </c>
      <c r="N166" s="32">
        <f t="shared" si="6"/>
        <v>0</v>
      </c>
      <c r="O166" s="52">
        <f>'Pay App 27'!O166+'Pay App 27'!P166</f>
        <v>0</v>
      </c>
      <c r="P166" s="45"/>
      <c r="Q166" s="66">
        <f>'Pay App 27'!Q166+N166+P166</f>
        <v>0</v>
      </c>
    </row>
    <row r="167" spans="1:17" ht="21" customHeight="1" x14ac:dyDescent="0.2">
      <c r="A167" s="153" t="s">
        <v>288</v>
      </c>
      <c r="B167" s="153"/>
      <c r="C167" s="153" t="s">
        <v>289</v>
      </c>
      <c r="D167" s="154"/>
      <c r="E167" s="52">
        <f>'Pay App 27'!E167</f>
        <v>0</v>
      </c>
      <c r="F167" s="45"/>
      <c r="G167" s="65">
        <f>'Pay App 27'!G167+F167</f>
        <v>0</v>
      </c>
      <c r="H167" s="188">
        <f>'Pay App 27'!K167</f>
        <v>0</v>
      </c>
      <c r="I167" s="189"/>
      <c r="J167" s="55"/>
      <c r="K167" s="33">
        <f t="shared" si="4"/>
        <v>0</v>
      </c>
      <c r="L167" s="68">
        <f t="shared" si="7"/>
        <v>0</v>
      </c>
      <c r="M167" s="66">
        <f t="shared" si="5"/>
        <v>0</v>
      </c>
      <c r="N167" s="32">
        <f t="shared" si="6"/>
        <v>0</v>
      </c>
      <c r="O167" s="52">
        <f>'Pay App 27'!O167+'Pay App 27'!P167</f>
        <v>0</v>
      </c>
      <c r="P167" s="45"/>
      <c r="Q167" s="66">
        <f>'Pay App 27'!Q167+N167+P167</f>
        <v>0</v>
      </c>
    </row>
    <row r="168" spans="1:17" ht="21" customHeight="1" x14ac:dyDescent="0.2">
      <c r="A168" s="151" t="s">
        <v>290</v>
      </c>
      <c r="B168" s="151"/>
      <c r="C168" s="151" t="s">
        <v>291</v>
      </c>
      <c r="D168" s="152"/>
      <c r="E168" s="52">
        <f>'Pay App 27'!E168</f>
        <v>0</v>
      </c>
      <c r="F168" s="45"/>
      <c r="G168" s="65">
        <f>'Pay App 27'!G168+F168</f>
        <v>0</v>
      </c>
      <c r="H168" s="188">
        <f>'Pay App 27'!K168</f>
        <v>0</v>
      </c>
      <c r="I168" s="189"/>
      <c r="J168" s="55"/>
      <c r="K168" s="33">
        <f t="shared" si="4"/>
        <v>0</v>
      </c>
      <c r="L168" s="68">
        <f t="shared" si="7"/>
        <v>0</v>
      </c>
      <c r="M168" s="66">
        <f t="shared" si="5"/>
        <v>0</v>
      </c>
      <c r="N168" s="32">
        <f t="shared" si="6"/>
        <v>0</v>
      </c>
      <c r="O168" s="52">
        <f>'Pay App 27'!O168+'Pay App 27'!P168</f>
        <v>0</v>
      </c>
      <c r="P168" s="45"/>
      <c r="Q168" s="66">
        <f>'Pay App 27'!Q168+N168+P168</f>
        <v>0</v>
      </c>
    </row>
    <row r="169" spans="1:17" ht="21" customHeight="1" x14ac:dyDescent="0.2">
      <c r="A169" s="151" t="s">
        <v>292</v>
      </c>
      <c r="B169" s="151"/>
      <c r="C169" s="151" t="s">
        <v>293</v>
      </c>
      <c r="D169" s="152"/>
      <c r="E169" s="52">
        <f>'Pay App 27'!E169</f>
        <v>0</v>
      </c>
      <c r="F169" s="45"/>
      <c r="G169" s="65">
        <f>'Pay App 27'!G169+F169</f>
        <v>0</v>
      </c>
      <c r="H169" s="188">
        <f>'Pay App 27'!K169</f>
        <v>0</v>
      </c>
      <c r="I169" s="189"/>
      <c r="J169" s="55"/>
      <c r="K169" s="33">
        <f t="shared" si="4"/>
        <v>0</v>
      </c>
      <c r="L169" s="68">
        <f t="shared" si="7"/>
        <v>0</v>
      </c>
      <c r="M169" s="66">
        <f t="shared" si="5"/>
        <v>0</v>
      </c>
      <c r="N169" s="32">
        <f t="shared" si="6"/>
        <v>0</v>
      </c>
      <c r="O169" s="52">
        <f>'Pay App 27'!O169+'Pay App 27'!P169</f>
        <v>0</v>
      </c>
      <c r="P169" s="45"/>
      <c r="Q169" s="66">
        <f>'Pay App 27'!Q169+N169+P169</f>
        <v>0</v>
      </c>
    </row>
    <row r="170" spans="1:17" ht="21" customHeight="1" x14ac:dyDescent="0.2">
      <c r="A170" s="151" t="s">
        <v>294</v>
      </c>
      <c r="B170" s="151"/>
      <c r="C170" s="151" t="s">
        <v>295</v>
      </c>
      <c r="D170" s="152"/>
      <c r="E170" s="52">
        <f>'Pay App 27'!E170</f>
        <v>0</v>
      </c>
      <c r="F170" s="45"/>
      <c r="G170" s="65">
        <f>'Pay App 27'!G170+F170</f>
        <v>0</v>
      </c>
      <c r="H170" s="188">
        <f>'Pay App 27'!K170</f>
        <v>0</v>
      </c>
      <c r="I170" s="189"/>
      <c r="J170" s="55"/>
      <c r="K170" s="33">
        <f t="shared" si="4"/>
        <v>0</v>
      </c>
      <c r="L170" s="68">
        <f t="shared" si="7"/>
        <v>0</v>
      </c>
      <c r="M170" s="66">
        <f t="shared" si="5"/>
        <v>0</v>
      </c>
      <c r="N170" s="32">
        <f t="shared" si="6"/>
        <v>0</v>
      </c>
      <c r="O170" s="52">
        <f>'Pay App 27'!O170+'Pay App 27'!P170</f>
        <v>0</v>
      </c>
      <c r="P170" s="45"/>
      <c r="Q170" s="66">
        <f>'Pay App 27'!Q170+N170+P170</f>
        <v>0</v>
      </c>
    </row>
    <row r="171" spans="1:17" ht="21" customHeight="1" x14ac:dyDescent="0.2">
      <c r="A171" s="151" t="s">
        <v>296</v>
      </c>
      <c r="B171" s="151"/>
      <c r="C171" s="151" t="s">
        <v>297</v>
      </c>
      <c r="D171" s="152"/>
      <c r="E171" s="52">
        <f>'Pay App 27'!E171</f>
        <v>0</v>
      </c>
      <c r="F171" s="45"/>
      <c r="G171" s="65">
        <f>'Pay App 27'!G171+F171</f>
        <v>0</v>
      </c>
      <c r="H171" s="188">
        <f>'Pay App 27'!K171</f>
        <v>0</v>
      </c>
      <c r="I171" s="189"/>
      <c r="J171" s="55"/>
      <c r="K171" s="33">
        <f t="shared" si="4"/>
        <v>0</v>
      </c>
      <c r="L171" s="68">
        <f t="shared" si="7"/>
        <v>0</v>
      </c>
      <c r="M171" s="66">
        <f t="shared" si="5"/>
        <v>0</v>
      </c>
      <c r="N171" s="32">
        <f t="shared" si="6"/>
        <v>0</v>
      </c>
      <c r="O171" s="52">
        <f>'Pay App 27'!O171+'Pay App 27'!P171</f>
        <v>0</v>
      </c>
      <c r="P171" s="45"/>
      <c r="Q171" s="66">
        <f>'Pay App 27'!Q171+N171+P171</f>
        <v>0</v>
      </c>
    </row>
    <row r="172" spans="1:17" ht="21" customHeight="1" x14ac:dyDescent="0.2">
      <c r="A172" s="151" t="s">
        <v>298</v>
      </c>
      <c r="B172" s="151"/>
      <c r="C172" s="151" t="s">
        <v>299</v>
      </c>
      <c r="D172" s="152"/>
      <c r="E172" s="52">
        <f>'Pay App 27'!E172</f>
        <v>0</v>
      </c>
      <c r="F172" s="45"/>
      <c r="G172" s="65">
        <f>'Pay App 27'!G172+F172</f>
        <v>0</v>
      </c>
      <c r="H172" s="188">
        <f>'Pay App 27'!K172</f>
        <v>0</v>
      </c>
      <c r="I172" s="189"/>
      <c r="J172" s="55"/>
      <c r="K172" s="33">
        <f t="shared" si="4"/>
        <v>0</v>
      </c>
      <c r="L172" s="68">
        <f t="shared" si="7"/>
        <v>0</v>
      </c>
      <c r="M172" s="66">
        <f t="shared" si="5"/>
        <v>0</v>
      </c>
      <c r="N172" s="32">
        <f t="shared" si="6"/>
        <v>0</v>
      </c>
      <c r="O172" s="52">
        <f>'Pay App 27'!O172+'Pay App 27'!P172</f>
        <v>0</v>
      </c>
      <c r="P172" s="45"/>
      <c r="Q172" s="66">
        <f>'Pay App 27'!Q172+N172+P172</f>
        <v>0</v>
      </c>
    </row>
    <row r="173" spans="1:17" ht="21" customHeight="1" x14ac:dyDescent="0.2">
      <c r="A173" s="151" t="s">
        <v>300</v>
      </c>
      <c r="B173" s="151"/>
      <c r="C173" s="151" t="s">
        <v>301</v>
      </c>
      <c r="D173" s="152"/>
      <c r="E173" s="52">
        <f>'Pay App 27'!E173</f>
        <v>0</v>
      </c>
      <c r="F173" s="45"/>
      <c r="G173" s="65">
        <f>'Pay App 27'!G173+F173</f>
        <v>0</v>
      </c>
      <c r="H173" s="188">
        <f>'Pay App 27'!K173</f>
        <v>0</v>
      </c>
      <c r="I173" s="189"/>
      <c r="J173" s="55"/>
      <c r="K173" s="33">
        <f t="shared" si="4"/>
        <v>0</v>
      </c>
      <c r="L173" s="68">
        <f t="shared" si="7"/>
        <v>0</v>
      </c>
      <c r="M173" s="66">
        <f t="shared" si="5"/>
        <v>0</v>
      </c>
      <c r="N173" s="32">
        <f t="shared" si="6"/>
        <v>0</v>
      </c>
      <c r="O173" s="52">
        <f>'Pay App 27'!O173+'Pay App 27'!P173</f>
        <v>0</v>
      </c>
      <c r="P173" s="45"/>
      <c r="Q173" s="66">
        <f>'Pay App 27'!Q173+N173+P173</f>
        <v>0</v>
      </c>
    </row>
    <row r="174" spans="1:17" ht="21" customHeight="1" x14ac:dyDescent="0.2">
      <c r="A174" s="151" t="s">
        <v>302</v>
      </c>
      <c r="B174" s="151"/>
      <c r="C174" s="151" t="s">
        <v>303</v>
      </c>
      <c r="D174" s="152"/>
      <c r="E174" s="52">
        <f>'Pay App 27'!E174</f>
        <v>0</v>
      </c>
      <c r="F174" s="45"/>
      <c r="G174" s="65">
        <f>'Pay App 27'!G174+F174</f>
        <v>0</v>
      </c>
      <c r="H174" s="188">
        <f>'Pay App 27'!K174</f>
        <v>0</v>
      </c>
      <c r="I174" s="189"/>
      <c r="J174" s="55"/>
      <c r="K174" s="33">
        <f t="shared" si="4"/>
        <v>0</v>
      </c>
      <c r="L174" s="68">
        <f t="shared" si="7"/>
        <v>0</v>
      </c>
      <c r="M174" s="66">
        <f t="shared" si="5"/>
        <v>0</v>
      </c>
      <c r="N174" s="32">
        <f t="shared" si="6"/>
        <v>0</v>
      </c>
      <c r="O174" s="52">
        <f>'Pay App 27'!O174+'Pay App 27'!P174</f>
        <v>0</v>
      </c>
      <c r="P174" s="45"/>
      <c r="Q174" s="66">
        <f>'Pay App 27'!Q174+N174+P174</f>
        <v>0</v>
      </c>
    </row>
    <row r="175" spans="1:17" ht="21" customHeight="1" x14ac:dyDescent="0.2">
      <c r="A175" s="151" t="s">
        <v>304</v>
      </c>
      <c r="B175" s="151"/>
      <c r="C175" s="151" t="s">
        <v>305</v>
      </c>
      <c r="D175" s="152"/>
      <c r="E175" s="52">
        <f>'Pay App 27'!E175</f>
        <v>0</v>
      </c>
      <c r="F175" s="45"/>
      <c r="G175" s="65">
        <f>'Pay App 27'!G175+F175</f>
        <v>0</v>
      </c>
      <c r="H175" s="188">
        <f>'Pay App 27'!K175</f>
        <v>0</v>
      </c>
      <c r="I175" s="189"/>
      <c r="J175" s="55"/>
      <c r="K175" s="33">
        <f t="shared" si="4"/>
        <v>0</v>
      </c>
      <c r="L175" s="68">
        <f t="shared" si="7"/>
        <v>0</v>
      </c>
      <c r="M175" s="66">
        <f t="shared" si="5"/>
        <v>0</v>
      </c>
      <c r="N175" s="32">
        <f t="shared" si="6"/>
        <v>0</v>
      </c>
      <c r="O175" s="52">
        <f>'Pay App 27'!O175+'Pay App 27'!P175</f>
        <v>0</v>
      </c>
      <c r="P175" s="45"/>
      <c r="Q175" s="66">
        <f>'Pay App 27'!Q175+N175+P175</f>
        <v>0</v>
      </c>
    </row>
    <row r="176" spans="1:17" ht="21" customHeight="1" x14ac:dyDescent="0.2">
      <c r="A176" s="151" t="s">
        <v>306</v>
      </c>
      <c r="B176" s="151"/>
      <c r="C176" s="151" t="s">
        <v>307</v>
      </c>
      <c r="D176" s="152"/>
      <c r="E176" s="52">
        <f>'Pay App 27'!E176</f>
        <v>0</v>
      </c>
      <c r="F176" s="45"/>
      <c r="G176" s="65">
        <f>'Pay App 27'!G176+F176</f>
        <v>0</v>
      </c>
      <c r="H176" s="188">
        <f>'Pay App 27'!K176</f>
        <v>0</v>
      </c>
      <c r="I176" s="189"/>
      <c r="J176" s="55"/>
      <c r="K176" s="33">
        <f t="shared" si="4"/>
        <v>0</v>
      </c>
      <c r="L176" s="68">
        <f t="shared" si="7"/>
        <v>0</v>
      </c>
      <c r="M176" s="66">
        <f t="shared" si="5"/>
        <v>0</v>
      </c>
      <c r="N176" s="32">
        <f t="shared" si="6"/>
        <v>0</v>
      </c>
      <c r="O176" s="52">
        <f>'Pay App 27'!O176+'Pay App 27'!P176</f>
        <v>0</v>
      </c>
      <c r="P176" s="45"/>
      <c r="Q176" s="66">
        <f>'Pay App 27'!Q176+N176+P176</f>
        <v>0</v>
      </c>
    </row>
    <row r="177" spans="1:17" ht="21" customHeight="1" x14ac:dyDescent="0.2">
      <c r="A177" s="151" t="s">
        <v>308</v>
      </c>
      <c r="B177" s="151"/>
      <c r="C177" s="151" t="s">
        <v>309</v>
      </c>
      <c r="D177" s="152"/>
      <c r="E177" s="52">
        <f>'Pay App 27'!E177</f>
        <v>0</v>
      </c>
      <c r="F177" s="45"/>
      <c r="G177" s="65">
        <f>'Pay App 27'!G177+F177</f>
        <v>0</v>
      </c>
      <c r="H177" s="188">
        <f>'Pay App 27'!K177</f>
        <v>0</v>
      </c>
      <c r="I177" s="189"/>
      <c r="J177" s="55"/>
      <c r="K177" s="33">
        <f t="shared" si="4"/>
        <v>0</v>
      </c>
      <c r="L177" s="68">
        <f t="shared" si="7"/>
        <v>0</v>
      </c>
      <c r="M177" s="66">
        <f t="shared" si="5"/>
        <v>0</v>
      </c>
      <c r="N177" s="32">
        <f t="shared" si="6"/>
        <v>0</v>
      </c>
      <c r="O177" s="52">
        <f>'Pay App 27'!O177+'Pay App 27'!P177</f>
        <v>0</v>
      </c>
      <c r="P177" s="45"/>
      <c r="Q177" s="66">
        <f>'Pay App 27'!Q177+N177+P177</f>
        <v>0</v>
      </c>
    </row>
    <row r="178" spans="1:17" ht="21" customHeight="1" x14ac:dyDescent="0.2">
      <c r="A178" s="141" t="s">
        <v>310</v>
      </c>
      <c r="B178" s="141"/>
      <c r="C178" s="141" t="s">
        <v>311</v>
      </c>
      <c r="D178" s="142"/>
      <c r="E178" s="52">
        <f>'Pay App 27'!E178</f>
        <v>0</v>
      </c>
      <c r="F178" s="45"/>
      <c r="G178" s="65">
        <f>'Pay App 27'!G178+F178</f>
        <v>0</v>
      </c>
      <c r="H178" s="188">
        <f>'Pay App 27'!K178</f>
        <v>0</v>
      </c>
      <c r="I178" s="189"/>
      <c r="J178" s="55"/>
      <c r="K178" s="33">
        <f t="shared" si="4"/>
        <v>0</v>
      </c>
      <c r="L178" s="68">
        <f t="shared" si="7"/>
        <v>0</v>
      </c>
      <c r="M178" s="66">
        <f t="shared" si="5"/>
        <v>0</v>
      </c>
      <c r="N178" s="32">
        <f t="shared" si="6"/>
        <v>0</v>
      </c>
      <c r="O178" s="52">
        <f>'Pay App 27'!O178+'Pay App 27'!P178</f>
        <v>0</v>
      </c>
      <c r="P178" s="45"/>
      <c r="Q178" s="66">
        <f>'Pay App 27'!Q178+N178+P178</f>
        <v>0</v>
      </c>
    </row>
    <row r="179" spans="1:17" ht="21" customHeight="1" x14ac:dyDescent="0.2">
      <c r="A179" s="151" t="s">
        <v>312</v>
      </c>
      <c r="B179" s="151"/>
      <c r="C179" s="151" t="s">
        <v>313</v>
      </c>
      <c r="D179" s="152"/>
      <c r="E179" s="52">
        <f>'Pay App 27'!E179</f>
        <v>0</v>
      </c>
      <c r="F179" s="45"/>
      <c r="G179" s="65">
        <f>'Pay App 27'!G179+F179</f>
        <v>0</v>
      </c>
      <c r="H179" s="188">
        <f>'Pay App 27'!K179</f>
        <v>0</v>
      </c>
      <c r="I179" s="189"/>
      <c r="J179" s="55"/>
      <c r="K179" s="33">
        <f t="shared" si="4"/>
        <v>0</v>
      </c>
      <c r="L179" s="68">
        <f t="shared" si="7"/>
        <v>0</v>
      </c>
      <c r="M179" s="66">
        <f t="shared" si="5"/>
        <v>0</v>
      </c>
      <c r="N179" s="32">
        <f t="shared" si="6"/>
        <v>0</v>
      </c>
      <c r="O179" s="52">
        <f>'Pay App 27'!O179+'Pay App 27'!P179</f>
        <v>0</v>
      </c>
      <c r="P179" s="45"/>
      <c r="Q179" s="66">
        <f>'Pay App 27'!Q179+N179+P179</f>
        <v>0</v>
      </c>
    </row>
    <row r="180" spans="1:17" ht="21" customHeight="1" x14ac:dyDescent="0.2">
      <c r="A180" s="151" t="s">
        <v>314</v>
      </c>
      <c r="B180" s="151"/>
      <c r="C180" s="149" t="s">
        <v>315</v>
      </c>
      <c r="D180" s="150"/>
      <c r="E180" s="52">
        <f>'Pay App 27'!E180</f>
        <v>0</v>
      </c>
      <c r="F180" s="45"/>
      <c r="G180" s="65">
        <f>'Pay App 27'!G180+F180</f>
        <v>0</v>
      </c>
      <c r="H180" s="188">
        <f>'Pay App 27'!K180</f>
        <v>0</v>
      </c>
      <c r="I180" s="189"/>
      <c r="J180" s="55"/>
      <c r="K180" s="33">
        <f t="shared" si="4"/>
        <v>0</v>
      </c>
      <c r="L180" s="68">
        <f t="shared" si="7"/>
        <v>0</v>
      </c>
      <c r="M180" s="66">
        <f t="shared" si="5"/>
        <v>0</v>
      </c>
      <c r="N180" s="32">
        <f t="shared" si="6"/>
        <v>0</v>
      </c>
      <c r="O180" s="52">
        <f>'Pay App 27'!O180+'Pay App 27'!P180</f>
        <v>0</v>
      </c>
      <c r="P180" s="45"/>
      <c r="Q180" s="66">
        <f>'Pay App 27'!Q180+N180+P180</f>
        <v>0</v>
      </c>
    </row>
    <row r="181" spans="1:17" ht="21" customHeight="1" x14ac:dyDescent="0.2">
      <c r="A181" s="151" t="s">
        <v>316</v>
      </c>
      <c r="B181" s="151"/>
      <c r="C181" s="151" t="s">
        <v>317</v>
      </c>
      <c r="D181" s="152"/>
      <c r="E181" s="52">
        <f>'Pay App 27'!E181</f>
        <v>0</v>
      </c>
      <c r="F181" s="45"/>
      <c r="G181" s="65">
        <f>'Pay App 27'!G181+F181</f>
        <v>0</v>
      </c>
      <c r="H181" s="188">
        <f>'Pay App 27'!K181</f>
        <v>0</v>
      </c>
      <c r="I181" s="189"/>
      <c r="J181" s="55"/>
      <c r="K181" s="33">
        <f t="shared" si="4"/>
        <v>0</v>
      </c>
      <c r="L181" s="68">
        <f t="shared" si="7"/>
        <v>0</v>
      </c>
      <c r="M181" s="66">
        <f t="shared" si="5"/>
        <v>0</v>
      </c>
      <c r="N181" s="32">
        <f t="shared" si="6"/>
        <v>0</v>
      </c>
      <c r="O181" s="52">
        <f>'Pay App 27'!O181+'Pay App 27'!P181</f>
        <v>0</v>
      </c>
      <c r="P181" s="45"/>
      <c r="Q181" s="66">
        <f>'Pay App 27'!Q181+N181+P181</f>
        <v>0</v>
      </c>
    </row>
    <row r="182" spans="1:17" ht="21" customHeight="1" x14ac:dyDescent="0.2">
      <c r="A182" s="151" t="s">
        <v>318</v>
      </c>
      <c r="B182" s="151"/>
      <c r="C182" s="151" t="s">
        <v>319</v>
      </c>
      <c r="D182" s="152"/>
      <c r="E182" s="52">
        <f>'Pay App 27'!E182</f>
        <v>0</v>
      </c>
      <c r="F182" s="45"/>
      <c r="G182" s="65">
        <f>'Pay App 27'!G182+F182</f>
        <v>0</v>
      </c>
      <c r="H182" s="188">
        <f>'Pay App 27'!K182</f>
        <v>0</v>
      </c>
      <c r="I182" s="189"/>
      <c r="J182" s="55"/>
      <c r="K182" s="33">
        <f t="shared" si="4"/>
        <v>0</v>
      </c>
      <c r="L182" s="68">
        <f t="shared" si="7"/>
        <v>0</v>
      </c>
      <c r="M182" s="66">
        <f t="shared" si="5"/>
        <v>0</v>
      </c>
      <c r="N182" s="32">
        <f t="shared" si="6"/>
        <v>0</v>
      </c>
      <c r="O182" s="52">
        <f>'Pay App 27'!O182+'Pay App 27'!P182</f>
        <v>0</v>
      </c>
      <c r="P182" s="45"/>
      <c r="Q182" s="66">
        <f>'Pay App 27'!Q182+N182+P182</f>
        <v>0</v>
      </c>
    </row>
    <row r="183" spans="1:17" ht="21" customHeight="1" x14ac:dyDescent="0.2">
      <c r="A183" s="151" t="s">
        <v>320</v>
      </c>
      <c r="B183" s="151"/>
      <c r="C183" s="151" t="s">
        <v>321</v>
      </c>
      <c r="D183" s="152"/>
      <c r="E183" s="52">
        <f>'Pay App 27'!E183</f>
        <v>0</v>
      </c>
      <c r="F183" s="45"/>
      <c r="G183" s="65">
        <f>'Pay App 27'!G183+F183</f>
        <v>0</v>
      </c>
      <c r="H183" s="188">
        <f>'Pay App 27'!K183</f>
        <v>0</v>
      </c>
      <c r="I183" s="189"/>
      <c r="J183" s="55"/>
      <c r="K183" s="33">
        <f t="shared" si="4"/>
        <v>0</v>
      </c>
      <c r="L183" s="68">
        <f t="shared" si="7"/>
        <v>0</v>
      </c>
      <c r="M183" s="66">
        <f t="shared" si="5"/>
        <v>0</v>
      </c>
      <c r="N183" s="32">
        <f t="shared" si="6"/>
        <v>0</v>
      </c>
      <c r="O183" s="52">
        <f>'Pay App 27'!O183+'Pay App 27'!P183</f>
        <v>0</v>
      </c>
      <c r="P183" s="45"/>
      <c r="Q183" s="66">
        <f>'Pay App 27'!Q183+N183+P183</f>
        <v>0</v>
      </c>
    </row>
    <row r="184" spans="1:17" ht="21" customHeight="1" x14ac:dyDescent="0.2">
      <c r="A184" s="151" t="s">
        <v>322</v>
      </c>
      <c r="B184" s="151"/>
      <c r="C184" s="151" t="s">
        <v>323</v>
      </c>
      <c r="D184" s="152"/>
      <c r="E184" s="52">
        <f>'Pay App 27'!E184</f>
        <v>0</v>
      </c>
      <c r="F184" s="45"/>
      <c r="G184" s="65">
        <f>'Pay App 27'!G184+F184</f>
        <v>0</v>
      </c>
      <c r="H184" s="188">
        <f>'Pay App 27'!K184</f>
        <v>0</v>
      </c>
      <c r="I184" s="189"/>
      <c r="J184" s="55"/>
      <c r="K184" s="33">
        <f t="shared" si="4"/>
        <v>0</v>
      </c>
      <c r="L184" s="68">
        <f t="shared" si="7"/>
        <v>0</v>
      </c>
      <c r="M184" s="66">
        <f t="shared" si="5"/>
        <v>0</v>
      </c>
      <c r="N184" s="32">
        <f t="shared" si="6"/>
        <v>0</v>
      </c>
      <c r="O184" s="52">
        <f>'Pay App 27'!O184+'Pay App 27'!P184</f>
        <v>0</v>
      </c>
      <c r="P184" s="45"/>
      <c r="Q184" s="66">
        <f>'Pay App 27'!Q184+N184+P184</f>
        <v>0</v>
      </c>
    </row>
    <row r="185" spans="1:17" ht="21" customHeight="1" x14ac:dyDescent="0.2">
      <c r="A185" s="141" t="s">
        <v>324</v>
      </c>
      <c r="B185" s="141"/>
      <c r="C185" s="141" t="s">
        <v>325</v>
      </c>
      <c r="D185" s="142"/>
      <c r="E185" s="52">
        <f>'Pay App 27'!E185</f>
        <v>0</v>
      </c>
      <c r="F185" s="45"/>
      <c r="G185" s="65">
        <f>'Pay App 27'!G185+F185</f>
        <v>0</v>
      </c>
      <c r="H185" s="188">
        <f>'Pay App 27'!K185</f>
        <v>0</v>
      </c>
      <c r="I185" s="189"/>
      <c r="J185" s="55"/>
      <c r="K185" s="33">
        <f t="shared" si="4"/>
        <v>0</v>
      </c>
      <c r="L185" s="68">
        <f t="shared" si="7"/>
        <v>0</v>
      </c>
      <c r="M185" s="66">
        <f t="shared" si="5"/>
        <v>0</v>
      </c>
      <c r="N185" s="32">
        <f t="shared" si="6"/>
        <v>0</v>
      </c>
      <c r="O185" s="52">
        <f>'Pay App 27'!O185+'Pay App 27'!P185</f>
        <v>0</v>
      </c>
      <c r="P185" s="45"/>
      <c r="Q185" s="66">
        <f>'Pay App 27'!Q185+N185+P185</f>
        <v>0</v>
      </c>
    </row>
    <row r="186" spans="1:17" ht="21" customHeight="1" x14ac:dyDescent="0.2">
      <c r="A186" s="141" t="s">
        <v>326</v>
      </c>
      <c r="B186" s="141"/>
      <c r="C186" s="141" t="s">
        <v>327</v>
      </c>
      <c r="D186" s="142"/>
      <c r="E186" s="52">
        <f>'Pay App 27'!E186</f>
        <v>0</v>
      </c>
      <c r="F186" s="45"/>
      <c r="G186" s="65">
        <f>'Pay App 27'!G186+F186</f>
        <v>0</v>
      </c>
      <c r="H186" s="188">
        <f>'Pay App 27'!K186</f>
        <v>0</v>
      </c>
      <c r="I186" s="189"/>
      <c r="J186" s="55"/>
      <c r="K186" s="33">
        <f t="shared" si="4"/>
        <v>0</v>
      </c>
      <c r="L186" s="68">
        <f t="shared" si="7"/>
        <v>0</v>
      </c>
      <c r="M186" s="66">
        <f t="shared" si="5"/>
        <v>0</v>
      </c>
      <c r="N186" s="32">
        <f t="shared" si="6"/>
        <v>0</v>
      </c>
      <c r="O186" s="52">
        <f>'Pay App 27'!O186+'Pay App 27'!P186</f>
        <v>0</v>
      </c>
      <c r="P186" s="45"/>
      <c r="Q186" s="66">
        <f>'Pay App 27'!Q186+N186+P186</f>
        <v>0</v>
      </c>
    </row>
    <row r="187" spans="1:17" ht="21" customHeight="1" x14ac:dyDescent="0.2">
      <c r="A187" s="151" t="s">
        <v>328</v>
      </c>
      <c r="B187" s="151"/>
      <c r="C187" s="151" t="s">
        <v>329</v>
      </c>
      <c r="D187" s="152"/>
      <c r="E187" s="52">
        <f>'Pay App 27'!E187</f>
        <v>0</v>
      </c>
      <c r="F187" s="45"/>
      <c r="G187" s="65">
        <f>'Pay App 27'!G187+F187</f>
        <v>0</v>
      </c>
      <c r="H187" s="188">
        <f>'Pay App 27'!K187</f>
        <v>0</v>
      </c>
      <c r="I187" s="189"/>
      <c r="J187" s="55"/>
      <c r="K187" s="33">
        <f t="shared" si="4"/>
        <v>0</v>
      </c>
      <c r="L187" s="68">
        <f t="shared" si="7"/>
        <v>0</v>
      </c>
      <c r="M187" s="66">
        <f t="shared" si="5"/>
        <v>0</v>
      </c>
      <c r="N187" s="32">
        <f t="shared" si="6"/>
        <v>0</v>
      </c>
      <c r="O187" s="52">
        <f>'Pay App 27'!O187+'Pay App 27'!P187</f>
        <v>0</v>
      </c>
      <c r="P187" s="45"/>
      <c r="Q187" s="66">
        <f>'Pay App 27'!Q187+N187+P187</f>
        <v>0</v>
      </c>
    </row>
    <row r="188" spans="1:17" ht="21" customHeight="1" x14ac:dyDescent="0.2">
      <c r="A188" s="151" t="s">
        <v>330</v>
      </c>
      <c r="B188" s="151"/>
      <c r="C188" s="151" t="s">
        <v>331</v>
      </c>
      <c r="D188" s="152"/>
      <c r="E188" s="52">
        <f>'Pay App 27'!E188</f>
        <v>0</v>
      </c>
      <c r="F188" s="45"/>
      <c r="G188" s="65">
        <f>'Pay App 27'!G188+F188</f>
        <v>0</v>
      </c>
      <c r="H188" s="188">
        <f>'Pay App 27'!K188</f>
        <v>0</v>
      </c>
      <c r="I188" s="189"/>
      <c r="J188" s="55"/>
      <c r="K188" s="33">
        <f t="shared" si="4"/>
        <v>0</v>
      </c>
      <c r="L188" s="68">
        <f t="shared" si="7"/>
        <v>0</v>
      </c>
      <c r="M188" s="66">
        <f t="shared" si="5"/>
        <v>0</v>
      </c>
      <c r="N188" s="32">
        <f t="shared" si="6"/>
        <v>0</v>
      </c>
      <c r="O188" s="52">
        <f>'Pay App 27'!O188+'Pay App 27'!P188</f>
        <v>0</v>
      </c>
      <c r="P188" s="45"/>
      <c r="Q188" s="66">
        <f>'Pay App 27'!Q188+N188+P188</f>
        <v>0</v>
      </c>
    </row>
    <row r="189" spans="1:17" ht="21" customHeight="1" x14ac:dyDescent="0.2">
      <c r="A189" s="151" t="s">
        <v>332</v>
      </c>
      <c r="B189" s="151"/>
      <c r="C189" s="151" t="s">
        <v>333</v>
      </c>
      <c r="D189" s="152"/>
      <c r="E189" s="52">
        <f>'Pay App 27'!E189</f>
        <v>0</v>
      </c>
      <c r="F189" s="45"/>
      <c r="G189" s="65">
        <f>'Pay App 27'!G189+F189</f>
        <v>0</v>
      </c>
      <c r="H189" s="188">
        <f>'Pay App 27'!K189</f>
        <v>0</v>
      </c>
      <c r="I189" s="189"/>
      <c r="J189" s="55"/>
      <c r="K189" s="33">
        <f t="shared" si="4"/>
        <v>0</v>
      </c>
      <c r="L189" s="68">
        <f t="shared" si="7"/>
        <v>0</v>
      </c>
      <c r="M189" s="66">
        <f t="shared" si="5"/>
        <v>0</v>
      </c>
      <c r="N189" s="32">
        <f t="shared" si="6"/>
        <v>0</v>
      </c>
      <c r="O189" s="52">
        <f>'Pay App 27'!O189+'Pay App 27'!P189</f>
        <v>0</v>
      </c>
      <c r="P189" s="45"/>
      <c r="Q189" s="66">
        <f>'Pay App 27'!Q189+N189+P189</f>
        <v>0</v>
      </c>
    </row>
    <row r="190" spans="1:17" ht="21" customHeight="1" x14ac:dyDescent="0.2">
      <c r="A190" s="141" t="s">
        <v>334</v>
      </c>
      <c r="B190" s="141"/>
      <c r="C190" s="141" t="s">
        <v>335</v>
      </c>
      <c r="D190" s="142"/>
      <c r="E190" s="52">
        <f>'Pay App 27'!E190</f>
        <v>0</v>
      </c>
      <c r="F190" s="45"/>
      <c r="G190" s="65">
        <f>'Pay App 27'!G190+F190</f>
        <v>0</v>
      </c>
      <c r="H190" s="188">
        <f>'Pay App 27'!K190</f>
        <v>0</v>
      </c>
      <c r="I190" s="189"/>
      <c r="J190" s="55"/>
      <c r="K190" s="33">
        <f t="shared" si="4"/>
        <v>0</v>
      </c>
      <c r="L190" s="68">
        <f t="shared" si="7"/>
        <v>0</v>
      </c>
      <c r="M190" s="66">
        <f t="shared" si="5"/>
        <v>0</v>
      </c>
      <c r="N190" s="32">
        <f t="shared" si="6"/>
        <v>0</v>
      </c>
      <c r="O190" s="52">
        <f>'Pay App 27'!O190+'Pay App 27'!P190</f>
        <v>0</v>
      </c>
      <c r="P190" s="45"/>
      <c r="Q190" s="66">
        <f>'Pay App 27'!Q190+N190+P190</f>
        <v>0</v>
      </c>
    </row>
    <row r="191" spans="1:17" ht="21" customHeight="1" x14ac:dyDescent="0.2">
      <c r="A191" s="149" t="s">
        <v>336</v>
      </c>
      <c r="B191" s="149"/>
      <c r="C191" s="149" t="s">
        <v>337</v>
      </c>
      <c r="D191" s="150"/>
      <c r="E191" s="52">
        <f>'Pay App 27'!E191</f>
        <v>0</v>
      </c>
      <c r="F191" s="45"/>
      <c r="G191" s="65">
        <f>'Pay App 27'!G191+F191</f>
        <v>0</v>
      </c>
      <c r="H191" s="188">
        <f>'Pay App 27'!K191</f>
        <v>0</v>
      </c>
      <c r="I191" s="189"/>
      <c r="J191" s="55"/>
      <c r="K191" s="33">
        <f t="shared" si="4"/>
        <v>0</v>
      </c>
      <c r="L191" s="68">
        <f t="shared" si="7"/>
        <v>0</v>
      </c>
      <c r="M191" s="66">
        <f t="shared" si="5"/>
        <v>0</v>
      </c>
      <c r="N191" s="32">
        <f t="shared" si="6"/>
        <v>0</v>
      </c>
      <c r="O191" s="52">
        <f>'Pay App 27'!O191+'Pay App 27'!P191</f>
        <v>0</v>
      </c>
      <c r="P191" s="45"/>
      <c r="Q191" s="66">
        <f>'Pay App 27'!Q191+N191+P191</f>
        <v>0</v>
      </c>
    </row>
    <row r="192" spans="1:17" ht="21" customHeight="1" x14ac:dyDescent="0.2">
      <c r="A192" s="149" t="s">
        <v>338</v>
      </c>
      <c r="B192" s="149"/>
      <c r="C192" s="151" t="s">
        <v>339</v>
      </c>
      <c r="D192" s="152"/>
      <c r="E192" s="52">
        <f>'Pay App 27'!E192</f>
        <v>0</v>
      </c>
      <c r="F192" s="45"/>
      <c r="G192" s="65">
        <f>'Pay App 27'!G192+F192</f>
        <v>0</v>
      </c>
      <c r="H192" s="188">
        <f>'Pay App 27'!K192</f>
        <v>0</v>
      </c>
      <c r="I192" s="189"/>
      <c r="J192" s="55"/>
      <c r="K192" s="33">
        <f t="shared" si="4"/>
        <v>0</v>
      </c>
      <c r="L192" s="68">
        <f t="shared" si="7"/>
        <v>0</v>
      </c>
      <c r="M192" s="66">
        <f t="shared" si="5"/>
        <v>0</v>
      </c>
      <c r="N192" s="32">
        <f t="shared" si="6"/>
        <v>0</v>
      </c>
      <c r="O192" s="52">
        <f>'Pay App 27'!O192+'Pay App 27'!P192</f>
        <v>0</v>
      </c>
      <c r="P192" s="45"/>
      <c r="Q192" s="66">
        <f>'Pay App 27'!Q192+N192+P192</f>
        <v>0</v>
      </c>
    </row>
    <row r="193" spans="1:17" ht="21" customHeight="1" x14ac:dyDescent="0.2">
      <c r="A193" s="141" t="s">
        <v>340</v>
      </c>
      <c r="B193" s="141"/>
      <c r="C193" s="141" t="s">
        <v>341</v>
      </c>
      <c r="D193" s="142"/>
      <c r="E193" s="52">
        <f>'Pay App 27'!E193</f>
        <v>0</v>
      </c>
      <c r="F193" s="45"/>
      <c r="G193" s="65">
        <f>'Pay App 27'!G193+F193</f>
        <v>0</v>
      </c>
      <c r="H193" s="188">
        <f>'Pay App 27'!K193</f>
        <v>0</v>
      </c>
      <c r="I193" s="189"/>
      <c r="J193" s="55"/>
      <c r="K193" s="33">
        <f t="shared" si="4"/>
        <v>0</v>
      </c>
      <c r="L193" s="68">
        <f t="shared" si="7"/>
        <v>0</v>
      </c>
      <c r="M193" s="66">
        <f t="shared" si="5"/>
        <v>0</v>
      </c>
      <c r="N193" s="32">
        <f t="shared" si="6"/>
        <v>0</v>
      </c>
      <c r="O193" s="52">
        <f>'Pay App 27'!O193+'Pay App 27'!P193</f>
        <v>0</v>
      </c>
      <c r="P193" s="45"/>
      <c r="Q193" s="66">
        <f>'Pay App 27'!Q193+N193+P193</f>
        <v>0</v>
      </c>
    </row>
    <row r="194" spans="1:17" ht="21" customHeight="1" x14ac:dyDescent="0.2">
      <c r="A194" s="149" t="s">
        <v>342</v>
      </c>
      <c r="B194" s="149"/>
      <c r="C194" s="149" t="s">
        <v>343</v>
      </c>
      <c r="D194" s="150"/>
      <c r="E194" s="52">
        <f>'Pay App 27'!E194</f>
        <v>0</v>
      </c>
      <c r="F194" s="45"/>
      <c r="G194" s="65">
        <f>'Pay App 27'!G194+F194</f>
        <v>0</v>
      </c>
      <c r="H194" s="188">
        <f>'Pay App 27'!K194</f>
        <v>0</v>
      </c>
      <c r="I194" s="189"/>
      <c r="J194" s="55"/>
      <c r="K194" s="33">
        <f t="shared" si="4"/>
        <v>0</v>
      </c>
      <c r="L194" s="68">
        <f t="shared" si="7"/>
        <v>0</v>
      </c>
      <c r="M194" s="66">
        <f t="shared" si="5"/>
        <v>0</v>
      </c>
      <c r="N194" s="32">
        <f t="shared" si="6"/>
        <v>0</v>
      </c>
      <c r="O194" s="52">
        <f>'Pay App 27'!O194+'Pay App 27'!P194</f>
        <v>0</v>
      </c>
      <c r="P194" s="45"/>
      <c r="Q194" s="66">
        <f>'Pay App 27'!Q194+N194+P194</f>
        <v>0</v>
      </c>
    </row>
    <row r="195" spans="1:17" ht="21" customHeight="1" x14ac:dyDescent="0.2">
      <c r="A195" s="149" t="s">
        <v>344</v>
      </c>
      <c r="B195" s="149"/>
      <c r="C195" s="151" t="s">
        <v>345</v>
      </c>
      <c r="D195" s="152"/>
      <c r="E195" s="52">
        <f>'Pay App 27'!E195</f>
        <v>0</v>
      </c>
      <c r="F195" s="45"/>
      <c r="G195" s="65">
        <f>'Pay App 27'!G195+F195</f>
        <v>0</v>
      </c>
      <c r="H195" s="188">
        <f>'Pay App 27'!K195</f>
        <v>0</v>
      </c>
      <c r="I195" s="189"/>
      <c r="J195" s="55"/>
      <c r="K195" s="33">
        <f t="shared" si="4"/>
        <v>0</v>
      </c>
      <c r="L195" s="68">
        <f t="shared" si="7"/>
        <v>0</v>
      </c>
      <c r="M195" s="66">
        <f t="shared" si="5"/>
        <v>0</v>
      </c>
      <c r="N195" s="32">
        <f t="shared" si="6"/>
        <v>0</v>
      </c>
      <c r="O195" s="52">
        <f>'Pay App 27'!O195+'Pay App 27'!P195</f>
        <v>0</v>
      </c>
      <c r="P195" s="45"/>
      <c r="Q195" s="66">
        <f>'Pay App 27'!Q195+N195+P195</f>
        <v>0</v>
      </c>
    </row>
    <row r="196" spans="1:17" ht="21" customHeight="1" x14ac:dyDescent="0.2">
      <c r="A196" s="149" t="s">
        <v>346</v>
      </c>
      <c r="B196" s="149"/>
      <c r="C196" s="149" t="s">
        <v>347</v>
      </c>
      <c r="D196" s="150"/>
      <c r="E196" s="52">
        <f>'Pay App 27'!E196</f>
        <v>0</v>
      </c>
      <c r="F196" s="45"/>
      <c r="G196" s="65">
        <f>'Pay App 27'!G196+F196</f>
        <v>0</v>
      </c>
      <c r="H196" s="188">
        <f>'Pay App 27'!K196</f>
        <v>0</v>
      </c>
      <c r="I196" s="189"/>
      <c r="J196" s="55"/>
      <c r="K196" s="33">
        <f t="shared" si="4"/>
        <v>0</v>
      </c>
      <c r="L196" s="68">
        <f t="shared" si="7"/>
        <v>0</v>
      </c>
      <c r="M196" s="66">
        <f t="shared" si="5"/>
        <v>0</v>
      </c>
      <c r="N196" s="32">
        <f t="shared" si="6"/>
        <v>0</v>
      </c>
      <c r="O196" s="52">
        <f>'Pay App 27'!O196+'Pay App 27'!P196</f>
        <v>0</v>
      </c>
      <c r="P196" s="45"/>
      <c r="Q196" s="66">
        <f>'Pay App 27'!Q196+N196+P196</f>
        <v>0</v>
      </c>
    </row>
    <row r="197" spans="1:17" ht="21" customHeight="1" x14ac:dyDescent="0.2">
      <c r="A197" s="149" t="s">
        <v>348</v>
      </c>
      <c r="B197" s="149"/>
      <c r="C197" s="149" t="s">
        <v>349</v>
      </c>
      <c r="D197" s="150"/>
      <c r="E197" s="52">
        <f>'Pay App 27'!E197</f>
        <v>0</v>
      </c>
      <c r="F197" s="45"/>
      <c r="G197" s="65">
        <f>'Pay App 27'!G197+F197</f>
        <v>0</v>
      </c>
      <c r="H197" s="188">
        <f>'Pay App 27'!K197</f>
        <v>0</v>
      </c>
      <c r="I197" s="189"/>
      <c r="J197" s="55"/>
      <c r="K197" s="33">
        <f t="shared" si="4"/>
        <v>0</v>
      </c>
      <c r="L197" s="68">
        <f t="shared" si="7"/>
        <v>0</v>
      </c>
      <c r="M197" s="66">
        <f t="shared" si="5"/>
        <v>0</v>
      </c>
      <c r="N197" s="32">
        <f t="shared" si="6"/>
        <v>0</v>
      </c>
      <c r="O197" s="52">
        <f>'Pay App 27'!O197+'Pay App 27'!P197</f>
        <v>0</v>
      </c>
      <c r="P197" s="45"/>
      <c r="Q197" s="66">
        <f>'Pay App 27'!Q197+N197+P197</f>
        <v>0</v>
      </c>
    </row>
    <row r="198" spans="1:17" ht="21" customHeight="1" x14ac:dyDescent="0.2">
      <c r="A198" s="149" t="s">
        <v>350</v>
      </c>
      <c r="B198" s="149"/>
      <c r="C198" s="151" t="s">
        <v>305</v>
      </c>
      <c r="D198" s="152"/>
      <c r="E198" s="52">
        <f>'Pay App 27'!E198</f>
        <v>0</v>
      </c>
      <c r="F198" s="45"/>
      <c r="G198" s="65">
        <f>'Pay App 27'!G198+F198</f>
        <v>0</v>
      </c>
      <c r="H198" s="188">
        <f>'Pay App 27'!K198</f>
        <v>0</v>
      </c>
      <c r="I198" s="189"/>
      <c r="J198" s="55"/>
      <c r="K198" s="33">
        <f t="shared" si="4"/>
        <v>0</v>
      </c>
      <c r="L198" s="68">
        <f t="shared" si="7"/>
        <v>0</v>
      </c>
      <c r="M198" s="66">
        <f t="shared" si="5"/>
        <v>0</v>
      </c>
      <c r="N198" s="32">
        <f t="shared" si="6"/>
        <v>0</v>
      </c>
      <c r="O198" s="52">
        <f>'Pay App 27'!O198+'Pay App 27'!P198</f>
        <v>0</v>
      </c>
      <c r="P198" s="45"/>
      <c r="Q198" s="66">
        <f>'Pay App 27'!Q198+N198+P198</f>
        <v>0</v>
      </c>
    </row>
    <row r="199" spans="1:17" ht="21" customHeight="1" x14ac:dyDescent="0.2">
      <c r="A199" s="141" t="s">
        <v>351</v>
      </c>
      <c r="B199" s="141"/>
      <c r="C199" s="141" t="s">
        <v>352</v>
      </c>
      <c r="D199" s="142"/>
      <c r="E199" s="52">
        <f>'Pay App 27'!E199</f>
        <v>0</v>
      </c>
      <c r="F199" s="45"/>
      <c r="G199" s="65">
        <f>'Pay App 27'!G199+F199</f>
        <v>0</v>
      </c>
      <c r="H199" s="188">
        <f>'Pay App 27'!K199</f>
        <v>0</v>
      </c>
      <c r="I199" s="189"/>
      <c r="J199" s="55"/>
      <c r="K199" s="33">
        <f t="shared" si="4"/>
        <v>0</v>
      </c>
      <c r="L199" s="68">
        <f t="shared" si="7"/>
        <v>0</v>
      </c>
      <c r="M199" s="66">
        <f t="shared" si="5"/>
        <v>0</v>
      </c>
      <c r="N199" s="32">
        <f t="shared" si="6"/>
        <v>0</v>
      </c>
      <c r="O199" s="52">
        <f>'Pay App 27'!O199+'Pay App 27'!P199</f>
        <v>0</v>
      </c>
      <c r="P199" s="45"/>
      <c r="Q199" s="66">
        <f>'Pay App 27'!Q199+N199+P199</f>
        <v>0</v>
      </c>
    </row>
    <row r="200" spans="1:17" ht="21" customHeight="1" x14ac:dyDescent="0.2">
      <c r="A200" s="149" t="s">
        <v>353</v>
      </c>
      <c r="B200" s="149"/>
      <c r="C200" s="149" t="s">
        <v>354</v>
      </c>
      <c r="D200" s="150"/>
      <c r="E200" s="52">
        <f>'Pay App 27'!E200</f>
        <v>0</v>
      </c>
      <c r="F200" s="45"/>
      <c r="G200" s="65">
        <f>'Pay App 27'!G200+F200</f>
        <v>0</v>
      </c>
      <c r="H200" s="188">
        <f>'Pay App 27'!K200</f>
        <v>0</v>
      </c>
      <c r="I200" s="189"/>
      <c r="J200" s="55"/>
      <c r="K200" s="33">
        <f t="shared" si="4"/>
        <v>0</v>
      </c>
      <c r="L200" s="68">
        <f t="shared" si="7"/>
        <v>0</v>
      </c>
      <c r="M200" s="66">
        <f t="shared" si="5"/>
        <v>0</v>
      </c>
      <c r="N200" s="32">
        <f t="shared" si="6"/>
        <v>0</v>
      </c>
      <c r="O200" s="52">
        <f>'Pay App 27'!O200+'Pay App 27'!P200</f>
        <v>0</v>
      </c>
      <c r="P200" s="45"/>
      <c r="Q200" s="66">
        <f>'Pay App 27'!Q200+N200+P200</f>
        <v>0</v>
      </c>
    </row>
    <row r="201" spans="1:17" ht="21" customHeight="1" x14ac:dyDescent="0.2">
      <c r="A201" s="149" t="s">
        <v>355</v>
      </c>
      <c r="B201" s="149"/>
      <c r="C201" s="149" t="s">
        <v>356</v>
      </c>
      <c r="D201" s="150"/>
      <c r="E201" s="52">
        <f>'Pay App 27'!E201</f>
        <v>0</v>
      </c>
      <c r="F201" s="45"/>
      <c r="G201" s="65">
        <f>'Pay App 27'!G201+F201</f>
        <v>0</v>
      </c>
      <c r="H201" s="188">
        <f>'Pay App 27'!K201</f>
        <v>0</v>
      </c>
      <c r="I201" s="189"/>
      <c r="J201" s="55"/>
      <c r="K201" s="33">
        <f t="shared" si="4"/>
        <v>0</v>
      </c>
      <c r="L201" s="68">
        <f t="shared" si="7"/>
        <v>0</v>
      </c>
      <c r="M201" s="66">
        <f t="shared" si="5"/>
        <v>0</v>
      </c>
      <c r="N201" s="32">
        <f t="shared" si="6"/>
        <v>0</v>
      </c>
      <c r="O201" s="52">
        <f>'Pay App 27'!O201+'Pay App 27'!P201</f>
        <v>0</v>
      </c>
      <c r="P201" s="45"/>
      <c r="Q201" s="66">
        <f>'Pay App 27'!Q201+N201+P201</f>
        <v>0</v>
      </c>
    </row>
    <row r="202" spans="1:17" ht="21" customHeight="1" x14ac:dyDescent="0.2">
      <c r="A202" s="149" t="s">
        <v>357</v>
      </c>
      <c r="B202" s="149"/>
      <c r="C202" s="151" t="s">
        <v>358</v>
      </c>
      <c r="D202" s="152"/>
      <c r="E202" s="52">
        <f>'Pay App 27'!E202</f>
        <v>0</v>
      </c>
      <c r="F202" s="45"/>
      <c r="G202" s="65">
        <f>'Pay App 27'!G202+F202</f>
        <v>0</v>
      </c>
      <c r="H202" s="188">
        <f>'Pay App 27'!K202</f>
        <v>0</v>
      </c>
      <c r="I202" s="189"/>
      <c r="J202" s="55"/>
      <c r="K202" s="33">
        <f t="shared" si="4"/>
        <v>0</v>
      </c>
      <c r="L202" s="68">
        <f t="shared" si="7"/>
        <v>0</v>
      </c>
      <c r="M202" s="66">
        <f t="shared" si="5"/>
        <v>0</v>
      </c>
      <c r="N202" s="32">
        <f t="shared" si="6"/>
        <v>0</v>
      </c>
      <c r="O202" s="52">
        <f>'Pay App 27'!O202+'Pay App 27'!P202</f>
        <v>0</v>
      </c>
      <c r="P202" s="45"/>
      <c r="Q202" s="66">
        <f>'Pay App 27'!Q202+N202+P202</f>
        <v>0</v>
      </c>
    </row>
    <row r="203" spans="1:17" ht="21" customHeight="1" x14ac:dyDescent="0.2">
      <c r="A203" s="149" t="s">
        <v>359</v>
      </c>
      <c r="B203" s="149"/>
      <c r="C203" s="151" t="s">
        <v>360</v>
      </c>
      <c r="D203" s="152"/>
      <c r="E203" s="52">
        <f>'Pay App 27'!E203</f>
        <v>0</v>
      </c>
      <c r="F203" s="45"/>
      <c r="G203" s="65">
        <f>'Pay App 27'!G203+F203</f>
        <v>0</v>
      </c>
      <c r="H203" s="188">
        <f>'Pay App 27'!K203</f>
        <v>0</v>
      </c>
      <c r="I203" s="189"/>
      <c r="J203" s="55"/>
      <c r="K203" s="33">
        <f t="shared" si="4"/>
        <v>0</v>
      </c>
      <c r="L203" s="68">
        <f t="shared" si="7"/>
        <v>0</v>
      </c>
      <c r="M203" s="66">
        <f t="shared" si="5"/>
        <v>0</v>
      </c>
      <c r="N203" s="32">
        <f t="shared" si="6"/>
        <v>0</v>
      </c>
      <c r="O203" s="52">
        <f>'Pay App 27'!O203+'Pay App 27'!P203</f>
        <v>0</v>
      </c>
      <c r="P203" s="45"/>
      <c r="Q203" s="66">
        <f>'Pay App 27'!Q203+N203+P203</f>
        <v>0</v>
      </c>
    </row>
    <row r="204" spans="1:17" ht="21" customHeight="1" x14ac:dyDescent="0.2">
      <c r="A204" s="149" t="s">
        <v>361</v>
      </c>
      <c r="B204" s="149"/>
      <c r="C204" s="149" t="s">
        <v>362</v>
      </c>
      <c r="D204" s="150"/>
      <c r="E204" s="52">
        <f>'Pay App 27'!E204</f>
        <v>0</v>
      </c>
      <c r="F204" s="45"/>
      <c r="G204" s="65">
        <f>'Pay App 27'!G204+F204</f>
        <v>0</v>
      </c>
      <c r="H204" s="188">
        <f>'Pay App 27'!K204</f>
        <v>0</v>
      </c>
      <c r="I204" s="189"/>
      <c r="J204" s="55"/>
      <c r="K204" s="33">
        <f t="shared" si="4"/>
        <v>0</v>
      </c>
      <c r="L204" s="68">
        <f t="shared" si="7"/>
        <v>0</v>
      </c>
      <c r="M204" s="66">
        <f t="shared" si="5"/>
        <v>0</v>
      </c>
      <c r="N204" s="32">
        <f t="shared" si="6"/>
        <v>0</v>
      </c>
      <c r="O204" s="52">
        <f>'Pay App 27'!O204+'Pay App 27'!P204</f>
        <v>0</v>
      </c>
      <c r="P204" s="45"/>
      <c r="Q204" s="66">
        <f>'Pay App 27'!Q204+N204+P204</f>
        <v>0</v>
      </c>
    </row>
    <row r="205" spans="1:17" ht="21" customHeight="1" x14ac:dyDescent="0.2">
      <c r="A205" s="149" t="s">
        <v>363</v>
      </c>
      <c r="B205" s="149"/>
      <c r="C205" s="151" t="s">
        <v>364</v>
      </c>
      <c r="D205" s="152"/>
      <c r="E205" s="52">
        <f>'Pay App 27'!E205</f>
        <v>0</v>
      </c>
      <c r="F205" s="45"/>
      <c r="G205" s="65">
        <f>'Pay App 27'!G205+F205</f>
        <v>0</v>
      </c>
      <c r="H205" s="188">
        <f>'Pay App 27'!K205</f>
        <v>0</v>
      </c>
      <c r="I205" s="189"/>
      <c r="J205" s="55"/>
      <c r="K205" s="33">
        <f t="shared" si="4"/>
        <v>0</v>
      </c>
      <c r="L205" s="68">
        <f t="shared" si="7"/>
        <v>0</v>
      </c>
      <c r="M205" s="66">
        <f t="shared" si="5"/>
        <v>0</v>
      </c>
      <c r="N205" s="32">
        <f t="shared" si="6"/>
        <v>0</v>
      </c>
      <c r="O205" s="52">
        <f>'Pay App 27'!O205+'Pay App 27'!P205</f>
        <v>0</v>
      </c>
      <c r="P205" s="45"/>
      <c r="Q205" s="66">
        <f>'Pay App 27'!Q205+N205+P205</f>
        <v>0</v>
      </c>
    </row>
    <row r="206" spans="1:17" ht="21" customHeight="1" x14ac:dyDescent="0.2">
      <c r="A206" s="141" t="s">
        <v>365</v>
      </c>
      <c r="B206" s="141"/>
      <c r="C206" s="141" t="s">
        <v>366</v>
      </c>
      <c r="D206" s="142"/>
      <c r="E206" s="52">
        <f>'Pay App 27'!E206</f>
        <v>0</v>
      </c>
      <c r="F206" s="45"/>
      <c r="G206" s="65">
        <f>'Pay App 27'!G206+F206</f>
        <v>0</v>
      </c>
      <c r="H206" s="188">
        <f>'Pay App 27'!K206</f>
        <v>0</v>
      </c>
      <c r="I206" s="189"/>
      <c r="J206" s="55"/>
      <c r="K206" s="33">
        <f t="shared" si="4"/>
        <v>0</v>
      </c>
      <c r="L206" s="68">
        <f t="shared" si="7"/>
        <v>0</v>
      </c>
      <c r="M206" s="66">
        <f t="shared" si="5"/>
        <v>0</v>
      </c>
      <c r="N206" s="32">
        <f t="shared" si="6"/>
        <v>0</v>
      </c>
      <c r="O206" s="52">
        <f>'Pay App 27'!O206+'Pay App 27'!P206</f>
        <v>0</v>
      </c>
      <c r="P206" s="45"/>
      <c r="Q206" s="66">
        <f>'Pay App 27'!Q206+N206+P206</f>
        <v>0</v>
      </c>
    </row>
    <row r="207" spans="1:17" ht="21" customHeight="1" x14ac:dyDescent="0.2">
      <c r="A207" s="149" t="s">
        <v>367</v>
      </c>
      <c r="B207" s="149"/>
      <c r="C207" s="149" t="s">
        <v>368</v>
      </c>
      <c r="D207" s="150"/>
      <c r="E207" s="52">
        <f>'Pay App 27'!E207</f>
        <v>0</v>
      </c>
      <c r="F207" s="45"/>
      <c r="G207" s="65">
        <f>'Pay App 27'!G207+F207</f>
        <v>0</v>
      </c>
      <c r="H207" s="188">
        <f>'Pay App 27'!K207</f>
        <v>0</v>
      </c>
      <c r="I207" s="189"/>
      <c r="J207" s="55"/>
      <c r="K207" s="33">
        <f t="shared" si="4"/>
        <v>0</v>
      </c>
      <c r="L207" s="68">
        <f t="shared" si="7"/>
        <v>0</v>
      </c>
      <c r="M207" s="66">
        <f t="shared" si="5"/>
        <v>0</v>
      </c>
      <c r="N207" s="32">
        <f t="shared" si="6"/>
        <v>0</v>
      </c>
      <c r="O207" s="52">
        <f>'Pay App 27'!O207+'Pay App 27'!P207</f>
        <v>0</v>
      </c>
      <c r="P207" s="45"/>
      <c r="Q207" s="66">
        <f>'Pay App 27'!Q207+N207+P207</f>
        <v>0</v>
      </c>
    </row>
    <row r="208" spans="1:17" ht="21" customHeight="1" x14ac:dyDescent="0.2">
      <c r="A208" s="141" t="s">
        <v>369</v>
      </c>
      <c r="B208" s="141"/>
      <c r="C208" s="141" t="s">
        <v>370</v>
      </c>
      <c r="D208" s="142"/>
      <c r="E208" s="52">
        <f>'Pay App 27'!E208</f>
        <v>0</v>
      </c>
      <c r="F208" s="45"/>
      <c r="G208" s="65">
        <f>'Pay App 27'!G208+F208</f>
        <v>0</v>
      </c>
      <c r="H208" s="188">
        <f>'Pay App 27'!K208</f>
        <v>0</v>
      </c>
      <c r="I208" s="189"/>
      <c r="J208" s="55"/>
      <c r="K208" s="33">
        <f t="shared" si="4"/>
        <v>0</v>
      </c>
      <c r="L208" s="68">
        <f t="shared" si="7"/>
        <v>0</v>
      </c>
      <c r="M208" s="66">
        <f t="shared" si="5"/>
        <v>0</v>
      </c>
      <c r="N208" s="32">
        <f t="shared" si="6"/>
        <v>0</v>
      </c>
      <c r="O208" s="52">
        <f>'Pay App 27'!O208+'Pay App 27'!P208</f>
        <v>0</v>
      </c>
      <c r="P208" s="45"/>
      <c r="Q208" s="66">
        <f>'Pay App 27'!Q208+N208+P208</f>
        <v>0</v>
      </c>
    </row>
    <row r="209" spans="1:17" ht="21" customHeight="1" x14ac:dyDescent="0.2">
      <c r="A209" s="149" t="s">
        <v>371</v>
      </c>
      <c r="B209" s="149"/>
      <c r="C209" s="149" t="s">
        <v>372</v>
      </c>
      <c r="D209" s="150"/>
      <c r="E209" s="52">
        <f>'Pay App 27'!E209</f>
        <v>0</v>
      </c>
      <c r="F209" s="45"/>
      <c r="G209" s="65">
        <f>'Pay App 27'!G209+F209</f>
        <v>0</v>
      </c>
      <c r="H209" s="188">
        <f>'Pay App 27'!K209</f>
        <v>0</v>
      </c>
      <c r="I209" s="189"/>
      <c r="J209" s="55"/>
      <c r="K209" s="33">
        <f t="shared" si="4"/>
        <v>0</v>
      </c>
      <c r="L209" s="68">
        <f t="shared" si="7"/>
        <v>0</v>
      </c>
      <c r="M209" s="66">
        <f t="shared" si="5"/>
        <v>0</v>
      </c>
      <c r="N209" s="32">
        <f t="shared" si="6"/>
        <v>0</v>
      </c>
      <c r="O209" s="52">
        <f>'Pay App 27'!O209+'Pay App 27'!P209</f>
        <v>0</v>
      </c>
      <c r="P209" s="45"/>
      <c r="Q209" s="66">
        <f>'Pay App 27'!Q209+N209+P209</f>
        <v>0</v>
      </c>
    </row>
    <row r="210" spans="1:17" ht="21" customHeight="1" x14ac:dyDescent="0.2">
      <c r="A210" s="149" t="s">
        <v>373</v>
      </c>
      <c r="B210" s="149"/>
      <c r="C210" s="151" t="s">
        <v>374</v>
      </c>
      <c r="D210" s="152"/>
      <c r="E210" s="52">
        <f>'Pay App 27'!E210</f>
        <v>0</v>
      </c>
      <c r="F210" s="45"/>
      <c r="G210" s="65">
        <f>'Pay App 27'!G210+F210</f>
        <v>0</v>
      </c>
      <c r="H210" s="188">
        <f>'Pay App 27'!K210</f>
        <v>0</v>
      </c>
      <c r="I210" s="189"/>
      <c r="J210" s="55"/>
      <c r="K210" s="33">
        <f t="shared" si="4"/>
        <v>0</v>
      </c>
      <c r="L210" s="68">
        <f t="shared" si="7"/>
        <v>0</v>
      </c>
      <c r="M210" s="66">
        <f t="shared" si="5"/>
        <v>0</v>
      </c>
      <c r="N210" s="32">
        <f t="shared" si="6"/>
        <v>0</v>
      </c>
      <c r="O210" s="52">
        <f>'Pay App 27'!O210+'Pay App 27'!P210</f>
        <v>0</v>
      </c>
      <c r="P210" s="45"/>
      <c r="Q210" s="66">
        <f>'Pay App 27'!Q210+N210+P210</f>
        <v>0</v>
      </c>
    </row>
    <row r="211" spans="1:17" ht="21" customHeight="1" x14ac:dyDescent="0.2">
      <c r="A211" s="149" t="s">
        <v>375</v>
      </c>
      <c r="B211" s="149"/>
      <c r="C211" s="149" t="s">
        <v>376</v>
      </c>
      <c r="D211" s="150"/>
      <c r="E211" s="52">
        <f>'Pay App 27'!E211</f>
        <v>0</v>
      </c>
      <c r="F211" s="45"/>
      <c r="G211" s="65">
        <f>'Pay App 27'!G211+F211</f>
        <v>0</v>
      </c>
      <c r="H211" s="188">
        <f>'Pay App 27'!K211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27'!O211+'Pay App 27'!P211</f>
        <v>0</v>
      </c>
      <c r="P211" s="45"/>
      <c r="Q211" s="66">
        <f>'Pay App 27'!Q211+N211+P211</f>
        <v>0</v>
      </c>
    </row>
    <row r="212" spans="1:17" ht="21" customHeight="1" x14ac:dyDescent="0.2">
      <c r="A212" s="149" t="s">
        <v>377</v>
      </c>
      <c r="B212" s="149"/>
      <c r="C212" s="151" t="s">
        <v>378</v>
      </c>
      <c r="D212" s="152"/>
      <c r="E212" s="52">
        <f>'Pay App 27'!E212</f>
        <v>0</v>
      </c>
      <c r="F212" s="45"/>
      <c r="G212" s="65">
        <f>'Pay App 27'!G212+F212</f>
        <v>0</v>
      </c>
      <c r="H212" s="188">
        <f>'Pay App 27'!K212</f>
        <v>0</v>
      </c>
      <c r="I212" s="189"/>
      <c r="J212" s="55"/>
      <c r="K212" s="33">
        <f t="shared" si="8"/>
        <v>0</v>
      </c>
      <c r="L212" s="68">
        <f t="shared" ref="L212:L241" si="11">IF(ISERROR(K212/G212),0,K212/G212)</f>
        <v>0</v>
      </c>
      <c r="M212" s="66">
        <f t="shared" si="9"/>
        <v>0</v>
      </c>
      <c r="N212" s="32">
        <f t="shared" si="10"/>
        <v>0</v>
      </c>
      <c r="O212" s="52">
        <f>'Pay App 27'!O212+'Pay App 27'!P212</f>
        <v>0</v>
      </c>
      <c r="P212" s="45"/>
      <c r="Q212" s="66">
        <f>'Pay App 27'!Q212+N212+P212</f>
        <v>0</v>
      </c>
    </row>
    <row r="213" spans="1:17" ht="21" customHeight="1" x14ac:dyDescent="0.2">
      <c r="A213" s="141" t="s">
        <v>379</v>
      </c>
      <c r="B213" s="141"/>
      <c r="C213" s="141" t="s">
        <v>380</v>
      </c>
      <c r="D213" s="142"/>
      <c r="E213" s="52">
        <f>'Pay App 27'!E213</f>
        <v>0</v>
      </c>
      <c r="F213" s="45"/>
      <c r="G213" s="65">
        <f>'Pay App 27'!G213+F213</f>
        <v>0</v>
      </c>
      <c r="H213" s="188">
        <f>'Pay App 27'!K213</f>
        <v>0</v>
      </c>
      <c r="I213" s="189"/>
      <c r="J213" s="55"/>
      <c r="K213" s="33">
        <f t="shared" si="8"/>
        <v>0</v>
      </c>
      <c r="L213" s="68">
        <f t="shared" si="11"/>
        <v>0</v>
      </c>
      <c r="M213" s="66">
        <f t="shared" si="9"/>
        <v>0</v>
      </c>
      <c r="N213" s="32">
        <f t="shared" si="10"/>
        <v>0</v>
      </c>
      <c r="O213" s="52">
        <f>'Pay App 27'!O213+'Pay App 27'!P213</f>
        <v>0</v>
      </c>
      <c r="P213" s="45"/>
      <c r="Q213" s="66">
        <f>'Pay App 27'!Q213+N213+P213</f>
        <v>0</v>
      </c>
    </row>
    <row r="214" spans="1:17" ht="21" customHeight="1" x14ac:dyDescent="0.2">
      <c r="A214" s="149" t="s">
        <v>381</v>
      </c>
      <c r="B214" s="149"/>
      <c r="C214" s="151" t="s">
        <v>382</v>
      </c>
      <c r="D214" s="152"/>
      <c r="E214" s="52">
        <f>'Pay App 27'!E214</f>
        <v>0</v>
      </c>
      <c r="F214" s="45"/>
      <c r="G214" s="65">
        <f>'Pay App 27'!G214+F214</f>
        <v>0</v>
      </c>
      <c r="H214" s="188">
        <f>'Pay App 27'!K214</f>
        <v>0</v>
      </c>
      <c r="I214" s="189"/>
      <c r="J214" s="55"/>
      <c r="K214" s="33">
        <f t="shared" si="8"/>
        <v>0</v>
      </c>
      <c r="L214" s="68">
        <f t="shared" si="11"/>
        <v>0</v>
      </c>
      <c r="M214" s="66">
        <f t="shared" si="9"/>
        <v>0</v>
      </c>
      <c r="N214" s="32">
        <f t="shared" si="10"/>
        <v>0</v>
      </c>
      <c r="O214" s="52">
        <f>'Pay App 27'!O214+'Pay App 27'!P214</f>
        <v>0</v>
      </c>
      <c r="P214" s="45"/>
      <c r="Q214" s="66">
        <f>'Pay App 27'!Q214+N214+P214</f>
        <v>0</v>
      </c>
    </row>
    <row r="215" spans="1:17" ht="21" customHeight="1" x14ac:dyDescent="0.2">
      <c r="A215" s="149" t="s">
        <v>383</v>
      </c>
      <c r="B215" s="149"/>
      <c r="C215" s="149" t="s">
        <v>384</v>
      </c>
      <c r="D215" s="150"/>
      <c r="E215" s="52">
        <f>'Pay App 27'!E215</f>
        <v>0</v>
      </c>
      <c r="F215" s="45"/>
      <c r="G215" s="65">
        <f>'Pay App 27'!G215+F215</f>
        <v>0</v>
      </c>
      <c r="H215" s="188">
        <f>'Pay App 27'!K215</f>
        <v>0</v>
      </c>
      <c r="I215" s="189"/>
      <c r="J215" s="55"/>
      <c r="K215" s="33">
        <f t="shared" si="8"/>
        <v>0</v>
      </c>
      <c r="L215" s="68">
        <f t="shared" si="11"/>
        <v>0</v>
      </c>
      <c r="M215" s="66">
        <f t="shared" si="9"/>
        <v>0</v>
      </c>
      <c r="N215" s="32">
        <f t="shared" si="10"/>
        <v>0</v>
      </c>
      <c r="O215" s="52">
        <f>'Pay App 27'!O215+'Pay App 27'!P215</f>
        <v>0</v>
      </c>
      <c r="P215" s="45"/>
      <c r="Q215" s="66">
        <f>'Pay App 27'!Q215+N215+P215</f>
        <v>0</v>
      </c>
    </row>
    <row r="216" spans="1:17" ht="21" customHeight="1" x14ac:dyDescent="0.2">
      <c r="A216" s="149" t="s">
        <v>385</v>
      </c>
      <c r="B216" s="149"/>
      <c r="C216" s="149" t="s">
        <v>386</v>
      </c>
      <c r="D216" s="150"/>
      <c r="E216" s="52">
        <f>'Pay App 27'!E216</f>
        <v>0</v>
      </c>
      <c r="F216" s="45"/>
      <c r="G216" s="65">
        <f>'Pay App 27'!G216+F216</f>
        <v>0</v>
      </c>
      <c r="H216" s="188">
        <f>'Pay App 27'!K216</f>
        <v>0</v>
      </c>
      <c r="I216" s="189"/>
      <c r="J216" s="55"/>
      <c r="K216" s="33">
        <f t="shared" si="8"/>
        <v>0</v>
      </c>
      <c r="L216" s="68">
        <f t="shared" si="11"/>
        <v>0</v>
      </c>
      <c r="M216" s="66">
        <f t="shared" si="9"/>
        <v>0</v>
      </c>
      <c r="N216" s="32">
        <f t="shared" si="10"/>
        <v>0</v>
      </c>
      <c r="O216" s="52">
        <f>'Pay App 27'!O216+'Pay App 27'!P216</f>
        <v>0</v>
      </c>
      <c r="P216" s="45"/>
      <c r="Q216" s="66">
        <f>'Pay App 27'!Q216+N216+P216</f>
        <v>0</v>
      </c>
    </row>
    <row r="217" spans="1:17" ht="21" customHeight="1" x14ac:dyDescent="0.2">
      <c r="A217" s="149" t="s">
        <v>387</v>
      </c>
      <c r="B217" s="149"/>
      <c r="C217" s="149" t="s">
        <v>388</v>
      </c>
      <c r="D217" s="150"/>
      <c r="E217" s="52">
        <f>'Pay App 27'!E217</f>
        <v>0</v>
      </c>
      <c r="F217" s="45"/>
      <c r="G217" s="65">
        <f>'Pay App 27'!G217+F217</f>
        <v>0</v>
      </c>
      <c r="H217" s="188">
        <f>'Pay App 27'!K217</f>
        <v>0</v>
      </c>
      <c r="I217" s="189"/>
      <c r="J217" s="55"/>
      <c r="K217" s="33">
        <f t="shared" si="8"/>
        <v>0</v>
      </c>
      <c r="L217" s="68">
        <f t="shared" si="11"/>
        <v>0</v>
      </c>
      <c r="M217" s="66">
        <f>G217-K217</f>
        <v>0</v>
      </c>
      <c r="N217" s="32">
        <f t="shared" si="10"/>
        <v>0</v>
      </c>
      <c r="O217" s="52">
        <f>'Pay App 27'!O217+'Pay App 27'!P217</f>
        <v>0</v>
      </c>
      <c r="P217" s="45"/>
      <c r="Q217" s="66">
        <f>'Pay App 27'!Q217+N217+P217</f>
        <v>0</v>
      </c>
    </row>
    <row r="218" spans="1:17" ht="21" customHeight="1" x14ac:dyDescent="0.2">
      <c r="A218" s="149" t="s">
        <v>389</v>
      </c>
      <c r="B218" s="149"/>
      <c r="C218" s="151" t="s">
        <v>390</v>
      </c>
      <c r="D218" s="152"/>
      <c r="E218" s="52">
        <f>'Pay App 27'!E218</f>
        <v>0</v>
      </c>
      <c r="F218" s="45"/>
      <c r="G218" s="65">
        <f>'Pay App 27'!G218+F218</f>
        <v>0</v>
      </c>
      <c r="H218" s="188">
        <f>'Pay App 27'!K218</f>
        <v>0</v>
      </c>
      <c r="I218" s="189"/>
      <c r="J218" s="55"/>
      <c r="K218" s="33">
        <f t="shared" si="8"/>
        <v>0</v>
      </c>
      <c r="L218" s="68">
        <f t="shared" si="11"/>
        <v>0</v>
      </c>
      <c r="M218" s="66">
        <f t="shared" si="9"/>
        <v>0</v>
      </c>
      <c r="N218" s="32">
        <f t="shared" si="10"/>
        <v>0</v>
      </c>
      <c r="O218" s="52">
        <f>'Pay App 27'!O218+'Pay App 27'!P218</f>
        <v>0</v>
      </c>
      <c r="P218" s="45"/>
      <c r="Q218" s="66">
        <f>'Pay App 27'!Q218+N218+P218</f>
        <v>0</v>
      </c>
    </row>
    <row r="219" spans="1:17" ht="21" customHeight="1" x14ac:dyDescent="0.2">
      <c r="A219" s="141" t="s">
        <v>391</v>
      </c>
      <c r="B219" s="141"/>
      <c r="C219" s="141" t="s">
        <v>392</v>
      </c>
      <c r="D219" s="142"/>
      <c r="E219" s="52">
        <f>'Pay App 27'!E219</f>
        <v>0</v>
      </c>
      <c r="F219" s="45"/>
      <c r="G219" s="65">
        <f>'Pay App 27'!G219+F219</f>
        <v>0</v>
      </c>
      <c r="H219" s="188">
        <f>'Pay App 27'!K219</f>
        <v>0</v>
      </c>
      <c r="I219" s="189"/>
      <c r="J219" s="55"/>
      <c r="K219" s="33">
        <f t="shared" si="8"/>
        <v>0</v>
      </c>
      <c r="L219" s="68">
        <f t="shared" si="11"/>
        <v>0</v>
      </c>
      <c r="M219" s="66">
        <f t="shared" si="9"/>
        <v>0</v>
      </c>
      <c r="N219" s="32">
        <f t="shared" si="10"/>
        <v>0</v>
      </c>
      <c r="O219" s="52">
        <f>'Pay App 27'!O219+'Pay App 27'!P219</f>
        <v>0</v>
      </c>
      <c r="P219" s="45"/>
      <c r="Q219" s="66">
        <f>'Pay App 27'!Q219+N219+P219</f>
        <v>0</v>
      </c>
    </row>
    <row r="220" spans="1:17" ht="21" customHeight="1" x14ac:dyDescent="0.2">
      <c r="A220" s="149" t="s">
        <v>393</v>
      </c>
      <c r="B220" s="149"/>
      <c r="C220" s="149" t="s">
        <v>394</v>
      </c>
      <c r="D220" s="150"/>
      <c r="E220" s="52">
        <f>'Pay App 27'!E220</f>
        <v>0</v>
      </c>
      <c r="F220" s="45"/>
      <c r="G220" s="65">
        <f>'Pay App 27'!G220+F220</f>
        <v>0</v>
      </c>
      <c r="H220" s="188">
        <f>'Pay App 27'!K220</f>
        <v>0</v>
      </c>
      <c r="I220" s="189"/>
      <c r="J220" s="55"/>
      <c r="K220" s="33">
        <f t="shared" si="8"/>
        <v>0</v>
      </c>
      <c r="L220" s="68">
        <f t="shared" si="11"/>
        <v>0</v>
      </c>
      <c r="M220" s="66">
        <f t="shared" si="9"/>
        <v>0</v>
      </c>
      <c r="N220" s="32">
        <f t="shared" si="10"/>
        <v>0</v>
      </c>
      <c r="O220" s="52">
        <f>'Pay App 27'!O220+'Pay App 27'!P220</f>
        <v>0</v>
      </c>
      <c r="P220" s="45"/>
      <c r="Q220" s="66">
        <f>'Pay App 27'!Q220+N220+P220</f>
        <v>0</v>
      </c>
    </row>
    <row r="221" spans="1:17" ht="21" customHeight="1" x14ac:dyDescent="0.2">
      <c r="A221" s="141" t="s">
        <v>395</v>
      </c>
      <c r="B221" s="141"/>
      <c r="C221" s="141" t="s">
        <v>396</v>
      </c>
      <c r="D221" s="142"/>
      <c r="E221" s="52">
        <f>'Pay App 27'!E221</f>
        <v>0</v>
      </c>
      <c r="F221" s="45"/>
      <c r="G221" s="65">
        <f>'Pay App 27'!G221+F221</f>
        <v>0</v>
      </c>
      <c r="H221" s="188">
        <f>'Pay App 27'!K221</f>
        <v>0</v>
      </c>
      <c r="I221" s="189"/>
      <c r="J221" s="55"/>
      <c r="K221" s="33">
        <f t="shared" si="8"/>
        <v>0</v>
      </c>
      <c r="L221" s="68">
        <f t="shared" si="11"/>
        <v>0</v>
      </c>
      <c r="M221" s="66">
        <f t="shared" si="9"/>
        <v>0</v>
      </c>
      <c r="N221" s="32">
        <f t="shared" si="10"/>
        <v>0</v>
      </c>
      <c r="O221" s="52">
        <f>'Pay App 27'!O221+'Pay App 27'!P221</f>
        <v>0</v>
      </c>
      <c r="P221" s="45"/>
      <c r="Q221" s="66">
        <f>'Pay App 27'!Q221+N221+P221</f>
        <v>0</v>
      </c>
    </row>
    <row r="222" spans="1:17" ht="21" customHeight="1" x14ac:dyDescent="0.2">
      <c r="A222" s="149" t="s">
        <v>397</v>
      </c>
      <c r="B222" s="149"/>
      <c r="C222" s="149" t="s">
        <v>398</v>
      </c>
      <c r="D222" s="150"/>
      <c r="E222" s="52">
        <f>'Pay App 27'!E222</f>
        <v>0</v>
      </c>
      <c r="F222" s="45"/>
      <c r="G222" s="65">
        <f>'Pay App 27'!G222+F222</f>
        <v>0</v>
      </c>
      <c r="H222" s="188">
        <f>'Pay App 27'!K222</f>
        <v>0</v>
      </c>
      <c r="I222" s="189"/>
      <c r="J222" s="55"/>
      <c r="K222" s="33">
        <f t="shared" si="8"/>
        <v>0</v>
      </c>
      <c r="L222" s="68">
        <f t="shared" si="11"/>
        <v>0</v>
      </c>
      <c r="M222" s="66">
        <f t="shared" si="9"/>
        <v>0</v>
      </c>
      <c r="N222" s="32">
        <f t="shared" si="10"/>
        <v>0</v>
      </c>
      <c r="O222" s="52">
        <f>'Pay App 27'!O222+'Pay App 27'!P222</f>
        <v>0</v>
      </c>
      <c r="P222" s="45"/>
      <c r="Q222" s="66">
        <f>'Pay App 27'!Q222+N222+P222</f>
        <v>0</v>
      </c>
    </row>
    <row r="223" spans="1:17" ht="21" customHeight="1" x14ac:dyDescent="0.2">
      <c r="A223" s="149" t="s">
        <v>399</v>
      </c>
      <c r="B223" s="149"/>
      <c r="C223" s="149" t="s">
        <v>400</v>
      </c>
      <c r="D223" s="150"/>
      <c r="E223" s="52">
        <f>'Pay App 27'!E223</f>
        <v>0</v>
      </c>
      <c r="F223" s="45"/>
      <c r="G223" s="65">
        <f>'Pay App 27'!G223+F223</f>
        <v>0</v>
      </c>
      <c r="H223" s="188">
        <f>'Pay App 27'!K223</f>
        <v>0</v>
      </c>
      <c r="I223" s="189"/>
      <c r="J223" s="55"/>
      <c r="K223" s="33">
        <f t="shared" si="8"/>
        <v>0</v>
      </c>
      <c r="L223" s="68">
        <f t="shared" si="11"/>
        <v>0</v>
      </c>
      <c r="M223" s="66">
        <f t="shared" si="9"/>
        <v>0</v>
      </c>
      <c r="N223" s="32">
        <f t="shared" si="10"/>
        <v>0</v>
      </c>
      <c r="O223" s="52">
        <f>'Pay App 27'!O223+'Pay App 27'!P223</f>
        <v>0</v>
      </c>
      <c r="P223" s="45"/>
      <c r="Q223" s="66">
        <f>'Pay App 27'!Q223+N223+P223</f>
        <v>0</v>
      </c>
    </row>
    <row r="224" spans="1:17" ht="21" customHeight="1" x14ac:dyDescent="0.2">
      <c r="A224" s="149" t="s">
        <v>401</v>
      </c>
      <c r="B224" s="149"/>
      <c r="C224" s="149" t="s">
        <v>402</v>
      </c>
      <c r="D224" s="150"/>
      <c r="E224" s="52">
        <f>'Pay App 27'!E224</f>
        <v>0</v>
      </c>
      <c r="F224" s="45"/>
      <c r="G224" s="65">
        <f>'Pay App 27'!G224+F224</f>
        <v>0</v>
      </c>
      <c r="H224" s="188">
        <f>'Pay App 27'!K224</f>
        <v>0</v>
      </c>
      <c r="I224" s="189"/>
      <c r="J224" s="55"/>
      <c r="K224" s="33">
        <f t="shared" si="8"/>
        <v>0</v>
      </c>
      <c r="L224" s="68">
        <f t="shared" si="11"/>
        <v>0</v>
      </c>
      <c r="M224" s="66">
        <f t="shared" si="9"/>
        <v>0</v>
      </c>
      <c r="N224" s="32">
        <f t="shared" si="10"/>
        <v>0</v>
      </c>
      <c r="O224" s="52">
        <f>'Pay App 27'!O224+'Pay App 27'!P224</f>
        <v>0</v>
      </c>
      <c r="P224" s="45"/>
      <c r="Q224" s="66">
        <f>'Pay App 27'!Q224+N224+P224</f>
        <v>0</v>
      </c>
    </row>
    <row r="225" spans="1:17" ht="21" customHeight="1" x14ac:dyDescent="0.2">
      <c r="A225" s="149" t="s">
        <v>403</v>
      </c>
      <c r="B225" s="149"/>
      <c r="C225" s="149" t="s">
        <v>404</v>
      </c>
      <c r="D225" s="150"/>
      <c r="E225" s="52">
        <f>'Pay App 27'!E225</f>
        <v>0</v>
      </c>
      <c r="F225" s="45"/>
      <c r="G225" s="65">
        <f>'Pay App 27'!G225+F225</f>
        <v>0</v>
      </c>
      <c r="H225" s="188">
        <f>'Pay App 27'!K225</f>
        <v>0</v>
      </c>
      <c r="I225" s="189"/>
      <c r="J225" s="55"/>
      <c r="K225" s="33">
        <f t="shared" si="8"/>
        <v>0</v>
      </c>
      <c r="L225" s="68">
        <f t="shared" si="11"/>
        <v>0</v>
      </c>
      <c r="M225" s="66">
        <f t="shared" si="9"/>
        <v>0</v>
      </c>
      <c r="N225" s="32">
        <f t="shared" si="10"/>
        <v>0</v>
      </c>
      <c r="O225" s="52">
        <f>'Pay App 27'!O225+'Pay App 27'!P225</f>
        <v>0</v>
      </c>
      <c r="P225" s="45"/>
      <c r="Q225" s="66">
        <f>'Pay App 27'!Q225+N225+P225</f>
        <v>0</v>
      </c>
    </row>
    <row r="226" spans="1:17" ht="21" customHeight="1" x14ac:dyDescent="0.2">
      <c r="A226" s="141" t="s">
        <v>405</v>
      </c>
      <c r="B226" s="141"/>
      <c r="C226" s="141" t="s">
        <v>406</v>
      </c>
      <c r="D226" s="142"/>
      <c r="E226" s="52">
        <f>'Pay App 27'!E226</f>
        <v>0</v>
      </c>
      <c r="F226" s="45"/>
      <c r="G226" s="65">
        <f>'Pay App 27'!G226+F226</f>
        <v>0</v>
      </c>
      <c r="H226" s="188">
        <f>'Pay App 27'!K226</f>
        <v>0</v>
      </c>
      <c r="I226" s="189"/>
      <c r="J226" s="55"/>
      <c r="K226" s="33">
        <f t="shared" si="8"/>
        <v>0</v>
      </c>
      <c r="L226" s="68">
        <f t="shared" si="11"/>
        <v>0</v>
      </c>
      <c r="M226" s="66">
        <f t="shared" si="9"/>
        <v>0</v>
      </c>
      <c r="N226" s="32">
        <f t="shared" si="10"/>
        <v>0</v>
      </c>
      <c r="O226" s="52">
        <f>'Pay App 27'!O226+'Pay App 27'!P226</f>
        <v>0</v>
      </c>
      <c r="P226" s="45"/>
      <c r="Q226" s="66">
        <f>'Pay App 27'!Q226+N226+P226</f>
        <v>0</v>
      </c>
    </row>
    <row r="227" spans="1:17" ht="21" customHeight="1" x14ac:dyDescent="0.2">
      <c r="A227" s="149" t="s">
        <v>407</v>
      </c>
      <c r="B227" s="149"/>
      <c r="C227" s="149" t="s">
        <v>408</v>
      </c>
      <c r="D227" s="150"/>
      <c r="E227" s="52">
        <f>'Pay App 27'!E227</f>
        <v>0</v>
      </c>
      <c r="F227" s="45"/>
      <c r="G227" s="65">
        <f>'Pay App 27'!G227+F227</f>
        <v>0</v>
      </c>
      <c r="H227" s="188">
        <f>'Pay App 27'!K227</f>
        <v>0</v>
      </c>
      <c r="I227" s="189"/>
      <c r="J227" s="55"/>
      <c r="K227" s="33">
        <f t="shared" si="8"/>
        <v>0</v>
      </c>
      <c r="L227" s="68">
        <f t="shared" si="11"/>
        <v>0</v>
      </c>
      <c r="M227" s="66">
        <f t="shared" si="9"/>
        <v>0</v>
      </c>
      <c r="N227" s="32">
        <f t="shared" si="10"/>
        <v>0</v>
      </c>
      <c r="O227" s="52">
        <f>'Pay App 27'!O227+'Pay App 27'!P227</f>
        <v>0</v>
      </c>
      <c r="P227" s="45"/>
      <c r="Q227" s="66">
        <f>'Pay App 27'!Q227+N227+P227</f>
        <v>0</v>
      </c>
    </row>
    <row r="228" spans="1:17" ht="21" customHeight="1" x14ac:dyDescent="0.2">
      <c r="A228" s="149" t="s">
        <v>409</v>
      </c>
      <c r="B228" s="149"/>
      <c r="C228" s="149" t="s">
        <v>410</v>
      </c>
      <c r="D228" s="150"/>
      <c r="E228" s="52">
        <f>'Pay App 27'!E228</f>
        <v>0</v>
      </c>
      <c r="F228" s="45"/>
      <c r="G228" s="65">
        <f>'Pay App 27'!G228+F228</f>
        <v>0</v>
      </c>
      <c r="H228" s="188">
        <f>'Pay App 27'!K228</f>
        <v>0</v>
      </c>
      <c r="I228" s="189"/>
      <c r="J228" s="55"/>
      <c r="K228" s="33">
        <f t="shared" si="8"/>
        <v>0</v>
      </c>
      <c r="L228" s="68">
        <f t="shared" si="11"/>
        <v>0</v>
      </c>
      <c r="M228" s="66">
        <f t="shared" si="9"/>
        <v>0</v>
      </c>
      <c r="N228" s="32">
        <f t="shared" si="10"/>
        <v>0</v>
      </c>
      <c r="O228" s="52">
        <f>'Pay App 27'!O228+'Pay App 27'!P228</f>
        <v>0</v>
      </c>
      <c r="P228" s="45"/>
      <c r="Q228" s="66">
        <f>'Pay App 27'!Q228+N228+P228</f>
        <v>0</v>
      </c>
    </row>
    <row r="229" spans="1:17" ht="21" customHeight="1" x14ac:dyDescent="0.2">
      <c r="A229" s="149" t="s">
        <v>411</v>
      </c>
      <c r="B229" s="149"/>
      <c r="C229" s="149" t="s">
        <v>412</v>
      </c>
      <c r="D229" s="150"/>
      <c r="E229" s="52">
        <f>'Pay App 27'!E229</f>
        <v>0</v>
      </c>
      <c r="F229" s="45"/>
      <c r="G229" s="65">
        <f>'Pay App 27'!G229+F229</f>
        <v>0</v>
      </c>
      <c r="H229" s="188">
        <f>'Pay App 27'!K229</f>
        <v>0</v>
      </c>
      <c r="I229" s="189"/>
      <c r="J229" s="55"/>
      <c r="K229" s="33">
        <f t="shared" si="8"/>
        <v>0</v>
      </c>
      <c r="L229" s="68">
        <f t="shared" si="11"/>
        <v>0</v>
      </c>
      <c r="M229" s="66">
        <f t="shared" si="9"/>
        <v>0</v>
      </c>
      <c r="N229" s="32">
        <f t="shared" si="10"/>
        <v>0</v>
      </c>
      <c r="O229" s="52">
        <f>'Pay App 27'!O229+'Pay App 27'!P229</f>
        <v>0</v>
      </c>
      <c r="P229" s="45"/>
      <c r="Q229" s="66">
        <f>'Pay App 27'!Q229+N229+P229</f>
        <v>0</v>
      </c>
    </row>
    <row r="230" spans="1:17" ht="21" customHeight="1" x14ac:dyDescent="0.2">
      <c r="A230" s="149" t="s">
        <v>413</v>
      </c>
      <c r="B230" s="149"/>
      <c r="C230" s="149" t="s">
        <v>414</v>
      </c>
      <c r="D230" s="150"/>
      <c r="E230" s="52">
        <f>'Pay App 27'!E230</f>
        <v>0</v>
      </c>
      <c r="F230" s="45"/>
      <c r="G230" s="65">
        <f>'Pay App 27'!G230+F230</f>
        <v>0</v>
      </c>
      <c r="H230" s="188">
        <f>'Pay App 27'!K230</f>
        <v>0</v>
      </c>
      <c r="I230" s="189"/>
      <c r="J230" s="55"/>
      <c r="K230" s="33">
        <f t="shared" si="8"/>
        <v>0</v>
      </c>
      <c r="L230" s="68">
        <f t="shared" si="11"/>
        <v>0</v>
      </c>
      <c r="M230" s="66">
        <f t="shared" si="9"/>
        <v>0</v>
      </c>
      <c r="N230" s="32">
        <f t="shared" si="10"/>
        <v>0</v>
      </c>
      <c r="O230" s="52">
        <f>'Pay App 27'!O230+'Pay App 27'!P230</f>
        <v>0</v>
      </c>
      <c r="P230" s="45"/>
      <c r="Q230" s="66">
        <f>'Pay App 27'!Q230+N230+P230</f>
        <v>0</v>
      </c>
    </row>
    <row r="231" spans="1:17" ht="21" customHeight="1" x14ac:dyDescent="0.2">
      <c r="A231" s="149" t="s">
        <v>415</v>
      </c>
      <c r="B231" s="149"/>
      <c r="C231" s="149" t="s">
        <v>416</v>
      </c>
      <c r="D231" s="150"/>
      <c r="E231" s="52">
        <f>'Pay App 27'!E231</f>
        <v>0</v>
      </c>
      <c r="F231" s="45"/>
      <c r="G231" s="65">
        <f>'Pay App 27'!G231+F231</f>
        <v>0</v>
      </c>
      <c r="H231" s="188">
        <f>'Pay App 27'!K231</f>
        <v>0</v>
      </c>
      <c r="I231" s="189"/>
      <c r="J231" s="55"/>
      <c r="K231" s="33">
        <f t="shared" si="8"/>
        <v>0</v>
      </c>
      <c r="L231" s="68">
        <f t="shared" si="11"/>
        <v>0</v>
      </c>
      <c r="M231" s="66">
        <f t="shared" si="9"/>
        <v>0</v>
      </c>
      <c r="N231" s="32">
        <f t="shared" si="10"/>
        <v>0</v>
      </c>
      <c r="O231" s="52">
        <f>'Pay App 27'!O231+'Pay App 27'!P231</f>
        <v>0</v>
      </c>
      <c r="P231" s="45"/>
      <c r="Q231" s="66">
        <f>'Pay App 27'!Q231+N231+P231</f>
        <v>0</v>
      </c>
    </row>
    <row r="232" spans="1:17" ht="21" customHeight="1" x14ac:dyDescent="0.2">
      <c r="A232" s="141" t="s">
        <v>417</v>
      </c>
      <c r="B232" s="141"/>
      <c r="C232" s="141" t="s">
        <v>418</v>
      </c>
      <c r="D232" s="142"/>
      <c r="E232" s="52">
        <f>'Pay App 27'!E232</f>
        <v>0</v>
      </c>
      <c r="F232" s="45"/>
      <c r="G232" s="65">
        <f>'Pay App 27'!G232+F232</f>
        <v>0</v>
      </c>
      <c r="H232" s="188">
        <f>'Pay App 27'!K232</f>
        <v>0</v>
      </c>
      <c r="I232" s="189"/>
      <c r="J232" s="55"/>
      <c r="K232" s="33">
        <f t="shared" si="8"/>
        <v>0</v>
      </c>
      <c r="L232" s="68">
        <f t="shared" si="11"/>
        <v>0</v>
      </c>
      <c r="M232" s="66">
        <f t="shared" si="9"/>
        <v>0</v>
      </c>
      <c r="N232" s="32">
        <f t="shared" si="10"/>
        <v>0</v>
      </c>
      <c r="O232" s="52">
        <f>'Pay App 27'!O232+'Pay App 27'!P232</f>
        <v>0</v>
      </c>
      <c r="P232" s="45"/>
      <c r="Q232" s="66">
        <f>'Pay App 27'!Q232+N232+P232</f>
        <v>0</v>
      </c>
    </row>
    <row r="233" spans="1:17" ht="21" customHeight="1" x14ac:dyDescent="0.2">
      <c r="A233" s="149" t="s">
        <v>419</v>
      </c>
      <c r="B233" s="149"/>
      <c r="C233" s="149" t="s">
        <v>420</v>
      </c>
      <c r="D233" s="150"/>
      <c r="E233" s="52">
        <f>'Pay App 27'!E233</f>
        <v>0</v>
      </c>
      <c r="F233" s="45"/>
      <c r="G233" s="65">
        <f>'Pay App 27'!G233+F233</f>
        <v>0</v>
      </c>
      <c r="H233" s="188">
        <f>'Pay App 27'!K233</f>
        <v>0</v>
      </c>
      <c r="I233" s="189"/>
      <c r="J233" s="55"/>
      <c r="K233" s="33">
        <f t="shared" si="8"/>
        <v>0</v>
      </c>
      <c r="L233" s="68">
        <f t="shared" si="11"/>
        <v>0</v>
      </c>
      <c r="M233" s="66">
        <f t="shared" si="9"/>
        <v>0</v>
      </c>
      <c r="N233" s="32">
        <f t="shared" si="10"/>
        <v>0</v>
      </c>
      <c r="O233" s="52">
        <f>'Pay App 27'!O233+'Pay App 27'!P233</f>
        <v>0</v>
      </c>
      <c r="P233" s="45"/>
      <c r="Q233" s="66">
        <f>'Pay App 27'!Q233+N233+P233</f>
        <v>0</v>
      </c>
    </row>
    <row r="234" spans="1:17" ht="21" customHeight="1" x14ac:dyDescent="0.2">
      <c r="A234" s="149" t="s">
        <v>421</v>
      </c>
      <c r="B234" s="149"/>
      <c r="C234" s="149" t="s">
        <v>422</v>
      </c>
      <c r="D234" s="150"/>
      <c r="E234" s="52">
        <f>'Pay App 27'!E234</f>
        <v>0</v>
      </c>
      <c r="F234" s="45"/>
      <c r="G234" s="65">
        <f>'Pay App 27'!G234+F234</f>
        <v>0</v>
      </c>
      <c r="H234" s="188">
        <f>'Pay App 27'!K234</f>
        <v>0</v>
      </c>
      <c r="I234" s="189"/>
      <c r="J234" s="55"/>
      <c r="K234" s="33">
        <f t="shared" si="8"/>
        <v>0</v>
      </c>
      <c r="L234" s="68">
        <f t="shared" si="11"/>
        <v>0</v>
      </c>
      <c r="M234" s="66">
        <f t="shared" si="9"/>
        <v>0</v>
      </c>
      <c r="N234" s="32">
        <f t="shared" si="10"/>
        <v>0</v>
      </c>
      <c r="O234" s="52">
        <f>'Pay App 27'!O234+'Pay App 27'!P234</f>
        <v>0</v>
      </c>
      <c r="P234" s="45"/>
      <c r="Q234" s="66">
        <f>'Pay App 27'!Q234+N234+P234</f>
        <v>0</v>
      </c>
    </row>
    <row r="235" spans="1:17" ht="21" customHeight="1" x14ac:dyDescent="0.2">
      <c r="A235" s="149" t="s">
        <v>423</v>
      </c>
      <c r="B235" s="149"/>
      <c r="C235" s="149" t="s">
        <v>424</v>
      </c>
      <c r="D235" s="150"/>
      <c r="E235" s="52">
        <f>'Pay App 27'!E235</f>
        <v>0</v>
      </c>
      <c r="F235" s="45"/>
      <c r="G235" s="65">
        <f>'Pay App 27'!G235+F235</f>
        <v>0</v>
      </c>
      <c r="H235" s="188">
        <f>'Pay App 27'!K235</f>
        <v>0</v>
      </c>
      <c r="I235" s="189"/>
      <c r="J235" s="55"/>
      <c r="K235" s="33">
        <f t="shared" si="8"/>
        <v>0</v>
      </c>
      <c r="L235" s="68">
        <f t="shared" si="11"/>
        <v>0</v>
      </c>
      <c r="M235" s="66">
        <f t="shared" si="9"/>
        <v>0</v>
      </c>
      <c r="N235" s="32">
        <f t="shared" si="10"/>
        <v>0</v>
      </c>
      <c r="O235" s="52">
        <f>'Pay App 27'!O235+'Pay App 27'!P235</f>
        <v>0</v>
      </c>
      <c r="P235" s="45"/>
      <c r="Q235" s="66">
        <f>'Pay App 27'!Q235+N235+P235</f>
        <v>0</v>
      </c>
    </row>
    <row r="236" spans="1:17" ht="21" customHeight="1" x14ac:dyDescent="0.2">
      <c r="A236" s="149" t="s">
        <v>425</v>
      </c>
      <c r="B236" s="149"/>
      <c r="C236" s="149" t="s">
        <v>426</v>
      </c>
      <c r="D236" s="150"/>
      <c r="E236" s="52">
        <f>'Pay App 27'!E236</f>
        <v>0</v>
      </c>
      <c r="F236" s="45"/>
      <c r="G236" s="65">
        <f>'Pay App 27'!G236+F236</f>
        <v>0</v>
      </c>
      <c r="H236" s="188">
        <f>'Pay App 27'!K236</f>
        <v>0</v>
      </c>
      <c r="I236" s="189"/>
      <c r="J236" s="55"/>
      <c r="K236" s="33">
        <f t="shared" si="8"/>
        <v>0</v>
      </c>
      <c r="L236" s="68">
        <f t="shared" si="11"/>
        <v>0</v>
      </c>
      <c r="M236" s="66">
        <f t="shared" si="9"/>
        <v>0</v>
      </c>
      <c r="N236" s="32">
        <f t="shared" si="10"/>
        <v>0</v>
      </c>
      <c r="O236" s="52">
        <f>'Pay App 27'!O236+'Pay App 27'!P236</f>
        <v>0</v>
      </c>
      <c r="P236" s="45"/>
      <c r="Q236" s="66">
        <f>'Pay App 27'!Q236+N236+P236</f>
        <v>0</v>
      </c>
    </row>
    <row r="237" spans="1:17" ht="21" customHeight="1" x14ac:dyDescent="0.2">
      <c r="A237" s="149" t="s">
        <v>427</v>
      </c>
      <c r="B237" s="149"/>
      <c r="C237" s="149" t="s">
        <v>428</v>
      </c>
      <c r="D237" s="150"/>
      <c r="E237" s="52">
        <f>'Pay App 27'!E237</f>
        <v>0</v>
      </c>
      <c r="F237" s="45"/>
      <c r="G237" s="65">
        <f>'Pay App 27'!G237+F237</f>
        <v>0</v>
      </c>
      <c r="H237" s="188">
        <f>'Pay App 27'!K237</f>
        <v>0</v>
      </c>
      <c r="I237" s="189"/>
      <c r="J237" s="55"/>
      <c r="K237" s="33">
        <f t="shared" si="8"/>
        <v>0</v>
      </c>
      <c r="L237" s="68">
        <f t="shared" si="11"/>
        <v>0</v>
      </c>
      <c r="M237" s="66">
        <f t="shared" si="9"/>
        <v>0</v>
      </c>
      <c r="N237" s="32">
        <f t="shared" si="10"/>
        <v>0</v>
      </c>
      <c r="O237" s="52">
        <f>'Pay App 27'!O237+'Pay App 27'!P237</f>
        <v>0</v>
      </c>
      <c r="P237" s="45"/>
      <c r="Q237" s="66">
        <f>'Pay App 27'!Q237+N237+P237</f>
        <v>0</v>
      </c>
    </row>
    <row r="238" spans="1:17" ht="21" customHeight="1" x14ac:dyDescent="0.2">
      <c r="A238" s="149" t="s">
        <v>429</v>
      </c>
      <c r="B238" s="149"/>
      <c r="C238" s="149" t="s">
        <v>430</v>
      </c>
      <c r="D238" s="150"/>
      <c r="E238" s="52">
        <f>'Pay App 27'!E238</f>
        <v>0</v>
      </c>
      <c r="F238" s="45"/>
      <c r="G238" s="65">
        <f>'Pay App 27'!G238+F238</f>
        <v>0</v>
      </c>
      <c r="H238" s="188">
        <f>'Pay App 27'!K238</f>
        <v>0</v>
      </c>
      <c r="I238" s="189"/>
      <c r="J238" s="55"/>
      <c r="K238" s="33">
        <f t="shared" si="8"/>
        <v>0</v>
      </c>
      <c r="L238" s="68">
        <f t="shared" si="11"/>
        <v>0</v>
      </c>
      <c r="M238" s="66">
        <f t="shared" si="9"/>
        <v>0</v>
      </c>
      <c r="N238" s="32">
        <f t="shared" si="10"/>
        <v>0</v>
      </c>
      <c r="O238" s="52">
        <f>'Pay App 27'!O238+'Pay App 27'!P238</f>
        <v>0</v>
      </c>
      <c r="P238" s="45"/>
      <c r="Q238" s="66">
        <f>'Pay App 27'!Q238+N238+P238</f>
        <v>0</v>
      </c>
    </row>
    <row r="239" spans="1:17" ht="21" customHeight="1" x14ac:dyDescent="0.2">
      <c r="A239" s="149" t="s">
        <v>431</v>
      </c>
      <c r="B239" s="149"/>
      <c r="C239" s="149" t="s">
        <v>432</v>
      </c>
      <c r="D239" s="150"/>
      <c r="E239" s="52">
        <f>'Pay App 27'!E239</f>
        <v>0</v>
      </c>
      <c r="F239" s="45"/>
      <c r="G239" s="65">
        <f>'Pay App 27'!G239+F239</f>
        <v>0</v>
      </c>
      <c r="H239" s="188">
        <f>'Pay App 27'!K239</f>
        <v>0</v>
      </c>
      <c r="I239" s="189"/>
      <c r="J239" s="55"/>
      <c r="K239" s="33">
        <f t="shared" si="8"/>
        <v>0</v>
      </c>
      <c r="L239" s="68">
        <f t="shared" si="11"/>
        <v>0</v>
      </c>
      <c r="M239" s="66">
        <f t="shared" si="9"/>
        <v>0</v>
      </c>
      <c r="N239" s="32">
        <f t="shared" si="10"/>
        <v>0</v>
      </c>
      <c r="O239" s="52">
        <f>'Pay App 27'!O239+'Pay App 27'!P239</f>
        <v>0</v>
      </c>
      <c r="P239" s="45"/>
      <c r="Q239" s="66">
        <f>'Pay App 27'!Q239+N239+P239</f>
        <v>0</v>
      </c>
    </row>
    <row r="240" spans="1:17" ht="21" customHeight="1" x14ac:dyDescent="0.2">
      <c r="A240" s="141" t="s">
        <v>433</v>
      </c>
      <c r="B240" s="141"/>
      <c r="C240" s="141" t="s">
        <v>434</v>
      </c>
      <c r="D240" s="142"/>
      <c r="E240" s="52">
        <f>'Pay App 27'!E240</f>
        <v>0</v>
      </c>
      <c r="F240" s="45"/>
      <c r="G240" s="66">
        <f>'Pay App 27'!G240+F240</f>
        <v>0</v>
      </c>
      <c r="H240" s="188">
        <f>'Pay App 27'!K240</f>
        <v>0</v>
      </c>
      <c r="I240" s="189"/>
      <c r="J240" s="55"/>
      <c r="K240" s="33">
        <f>H240+J240</f>
        <v>0</v>
      </c>
      <c r="L240" s="69">
        <f t="shared" si="11"/>
        <v>0</v>
      </c>
      <c r="M240" s="66">
        <f>G240-K240</f>
        <v>0</v>
      </c>
      <c r="N240" s="32">
        <f t="shared" si="10"/>
        <v>0</v>
      </c>
      <c r="O240" s="52">
        <f>'Pay App 27'!O240+'Pay App 27'!P240</f>
        <v>0</v>
      </c>
      <c r="P240" s="45"/>
      <c r="Q240" s="66">
        <f>'Pay App 27'!Q240+N240+P240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SU+HoEfOQR9L7OEdxqsx8IIYGJ1oZuvbHyp9wZeRVzkIYvgEKcRpDdkNTJ6CZQaH3zgbOZilw4qLZ2Tc2ANtjg==" saltValue="L6E/uPrzIkjGzVRQjpYaGA=="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1D00-000000000000}">
      <formula1>0</formula1>
    </dataValidation>
    <dataValidation allowBlank="1" showInputMessage="1" sqref="P81:P240" xr:uid="{00000000-0002-0000-1D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3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29</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28'!F36+F241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28'!F51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28'!F55+'Pay App 28'!F57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28'!B62+N241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29.1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29</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28'!E81</f>
        <v>0</v>
      </c>
      <c r="F81" s="44"/>
      <c r="G81" s="64">
        <f>'Pay App 28'!G81+F81</f>
        <v>0</v>
      </c>
      <c r="H81" s="190">
        <f>'Pay App 28'!K81</f>
        <v>0</v>
      </c>
      <c r="I81" s="191"/>
      <c r="J81" s="54"/>
      <c r="K81" s="31">
        <f>H81+J81</f>
        <v>0</v>
      </c>
      <c r="L81" s="67">
        <f>IF(ISERROR(K81/G81),0,K81/G81)</f>
        <v>0</v>
      </c>
      <c r="M81" s="64">
        <f>G81-K81</f>
        <v>0</v>
      </c>
      <c r="N81" s="30">
        <f>IF(MOD(ROUND(ABS(J81*0.05)*10000,0),10)=5,ROUNDDOWN((J81*0.05),2),ROUND((J81*0.05),2))</f>
        <v>0</v>
      </c>
      <c r="O81" s="51">
        <f>'Pay App 28'!O81+'Pay App 28'!P81</f>
        <v>0</v>
      </c>
      <c r="P81" s="44"/>
      <c r="Q81" s="64">
        <f>'Pay App 28'!Q81+N81+P81</f>
        <v>0</v>
      </c>
    </row>
    <row r="82" spans="1:17" ht="21" customHeight="1" x14ac:dyDescent="0.2">
      <c r="A82" s="151" t="s">
        <v>118</v>
      </c>
      <c r="B82" s="151"/>
      <c r="C82" s="151" t="s">
        <v>119</v>
      </c>
      <c r="D82" s="152"/>
      <c r="E82" s="52">
        <f>'Pay App 28'!E82</f>
        <v>0</v>
      </c>
      <c r="F82" s="45"/>
      <c r="G82" s="65">
        <f>'Pay App 28'!G82+F82</f>
        <v>0</v>
      </c>
      <c r="H82" s="188">
        <f>'Pay App 28'!K82</f>
        <v>0</v>
      </c>
      <c r="I82" s="189"/>
      <c r="J82" s="55"/>
      <c r="K82" s="33">
        <f>H82+J82</f>
        <v>0</v>
      </c>
      <c r="L82" s="68">
        <f t="shared" ref="L82:L147" si="0">IF(ISERROR(K82/G82),0,K82/G82)</f>
        <v>0</v>
      </c>
      <c r="M82" s="66">
        <f>G82-K82</f>
        <v>0</v>
      </c>
      <c r="N82" s="32">
        <f>IF(MOD(ROUND(ABS(J82*0.05)*10000,0),10)=5,ROUNDDOWN((J82*0.05),2),ROUND((J82*0.05),2))</f>
        <v>0</v>
      </c>
      <c r="O82" s="52">
        <f>'Pay App 28'!O82+'Pay App 28'!P82</f>
        <v>0</v>
      </c>
      <c r="P82" s="45"/>
      <c r="Q82" s="66">
        <f>'Pay App 28'!Q82+N82+P82</f>
        <v>0</v>
      </c>
    </row>
    <row r="83" spans="1:17" ht="21" customHeight="1" x14ac:dyDescent="0.2">
      <c r="A83" s="151" t="s">
        <v>120</v>
      </c>
      <c r="B83" s="151"/>
      <c r="C83" s="83" t="s">
        <v>121</v>
      </c>
      <c r="D83" s="35"/>
      <c r="E83" s="52">
        <f>'Pay App 28'!E83</f>
        <v>0</v>
      </c>
      <c r="F83" s="45"/>
      <c r="G83" s="65">
        <f>'Pay App 28'!G83+F83</f>
        <v>0</v>
      </c>
      <c r="H83" s="188">
        <f>'Pay App 28'!K83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28'!O83+'Pay App 28'!P83</f>
        <v>0</v>
      </c>
      <c r="P83" s="45"/>
      <c r="Q83" s="66">
        <f>'Pay App 28'!Q83+N83+P83</f>
        <v>0</v>
      </c>
    </row>
    <row r="84" spans="1:17" ht="21" customHeight="1" x14ac:dyDescent="0.2">
      <c r="A84" s="151" t="s">
        <v>122</v>
      </c>
      <c r="B84" s="151"/>
      <c r="C84" s="151" t="s">
        <v>123</v>
      </c>
      <c r="D84" s="152"/>
      <c r="E84" s="52">
        <f>'Pay App 28'!E84</f>
        <v>0</v>
      </c>
      <c r="F84" s="45"/>
      <c r="G84" s="65">
        <f>'Pay App 28'!G84+F84</f>
        <v>0</v>
      </c>
      <c r="H84" s="188">
        <f>'Pay App 28'!K84</f>
        <v>0</v>
      </c>
      <c r="I84" s="189"/>
      <c r="J84" s="55"/>
      <c r="K84" s="33">
        <f t="shared" si="1"/>
        <v>0</v>
      </c>
      <c r="L84" s="68">
        <f t="shared" si="0"/>
        <v>0</v>
      </c>
      <c r="M84" s="66">
        <f t="shared" si="2"/>
        <v>0</v>
      </c>
      <c r="N84" s="32">
        <f t="shared" si="3"/>
        <v>0</v>
      </c>
      <c r="O84" s="52">
        <f>'Pay App 28'!O84+'Pay App 28'!P84</f>
        <v>0</v>
      </c>
      <c r="P84" s="45"/>
      <c r="Q84" s="66">
        <f>'Pay App 28'!Q84+N84+P84</f>
        <v>0</v>
      </c>
    </row>
    <row r="85" spans="1:17" ht="21" customHeight="1" x14ac:dyDescent="0.2">
      <c r="A85" s="151" t="s">
        <v>124</v>
      </c>
      <c r="B85" s="151"/>
      <c r="C85" s="151" t="s">
        <v>125</v>
      </c>
      <c r="D85" s="152"/>
      <c r="E85" s="52">
        <f>'Pay App 28'!E85</f>
        <v>0</v>
      </c>
      <c r="F85" s="45"/>
      <c r="G85" s="65">
        <f>'Pay App 28'!G85+F85</f>
        <v>0</v>
      </c>
      <c r="H85" s="188">
        <f>'Pay App 28'!K85</f>
        <v>0</v>
      </c>
      <c r="I85" s="189"/>
      <c r="J85" s="55"/>
      <c r="K85" s="33">
        <f t="shared" si="1"/>
        <v>0</v>
      </c>
      <c r="L85" s="68">
        <f t="shared" si="0"/>
        <v>0</v>
      </c>
      <c r="M85" s="66">
        <f t="shared" si="2"/>
        <v>0</v>
      </c>
      <c r="N85" s="32">
        <f t="shared" si="3"/>
        <v>0</v>
      </c>
      <c r="O85" s="52">
        <f>'Pay App 28'!O85+'Pay App 28'!P85</f>
        <v>0</v>
      </c>
      <c r="P85" s="45"/>
      <c r="Q85" s="66">
        <f>'Pay App 28'!Q85+N85+P85</f>
        <v>0</v>
      </c>
    </row>
    <row r="86" spans="1:17" ht="21" customHeight="1" x14ac:dyDescent="0.2">
      <c r="A86" s="151" t="s">
        <v>126</v>
      </c>
      <c r="B86" s="151"/>
      <c r="C86" s="151" t="s">
        <v>127</v>
      </c>
      <c r="D86" s="152"/>
      <c r="E86" s="52">
        <f>'Pay App 28'!E86</f>
        <v>0</v>
      </c>
      <c r="F86" s="45"/>
      <c r="G86" s="65">
        <f>'Pay App 28'!G86+F86</f>
        <v>0</v>
      </c>
      <c r="H86" s="188">
        <f>'Pay App 28'!K86</f>
        <v>0</v>
      </c>
      <c r="I86" s="189"/>
      <c r="J86" s="55"/>
      <c r="K86" s="33">
        <f t="shared" si="1"/>
        <v>0</v>
      </c>
      <c r="L86" s="68">
        <f t="shared" si="0"/>
        <v>0</v>
      </c>
      <c r="M86" s="66">
        <f t="shared" si="2"/>
        <v>0</v>
      </c>
      <c r="N86" s="32">
        <f t="shared" si="3"/>
        <v>0</v>
      </c>
      <c r="O86" s="52">
        <f>'Pay App 28'!O86+'Pay App 28'!P86</f>
        <v>0</v>
      </c>
      <c r="P86" s="45"/>
      <c r="Q86" s="66">
        <f>'Pay App 28'!Q86+N86+P86</f>
        <v>0</v>
      </c>
    </row>
    <row r="87" spans="1:17" ht="21" customHeight="1" x14ac:dyDescent="0.2">
      <c r="A87" s="151" t="s">
        <v>128</v>
      </c>
      <c r="B87" s="151"/>
      <c r="C87" s="151" t="s">
        <v>129</v>
      </c>
      <c r="D87" s="152"/>
      <c r="E87" s="52">
        <f>'Pay App 28'!E87</f>
        <v>0</v>
      </c>
      <c r="F87" s="45"/>
      <c r="G87" s="65">
        <f>'Pay App 28'!G87+F87</f>
        <v>0</v>
      </c>
      <c r="H87" s="188">
        <f>'Pay App 28'!K87</f>
        <v>0</v>
      </c>
      <c r="I87" s="189"/>
      <c r="J87" s="55"/>
      <c r="K87" s="33">
        <f t="shared" si="1"/>
        <v>0</v>
      </c>
      <c r="L87" s="68">
        <f>IF(ISERROR(K87/G87),0,K87/G87)</f>
        <v>0</v>
      </c>
      <c r="M87" s="66">
        <f t="shared" si="2"/>
        <v>0</v>
      </c>
      <c r="N87" s="32">
        <f t="shared" si="3"/>
        <v>0</v>
      </c>
      <c r="O87" s="52">
        <f>'Pay App 28'!O87+'Pay App 28'!P87</f>
        <v>0</v>
      </c>
      <c r="P87" s="45"/>
      <c r="Q87" s="66">
        <f>'Pay App 28'!Q87+N87+P87</f>
        <v>0</v>
      </c>
    </row>
    <row r="88" spans="1:17" ht="21" customHeight="1" x14ac:dyDescent="0.2">
      <c r="A88" s="151" t="s">
        <v>130</v>
      </c>
      <c r="B88" s="151"/>
      <c r="C88" s="151" t="s">
        <v>131</v>
      </c>
      <c r="D88" s="152"/>
      <c r="E88" s="52">
        <f>'Pay App 28'!E88</f>
        <v>0</v>
      </c>
      <c r="F88" s="45"/>
      <c r="G88" s="65">
        <f>'Pay App 28'!G88+F88</f>
        <v>0</v>
      </c>
      <c r="H88" s="188">
        <f>'Pay App 28'!K88</f>
        <v>0</v>
      </c>
      <c r="I88" s="189"/>
      <c r="J88" s="55"/>
      <c r="K88" s="33">
        <f t="shared" si="1"/>
        <v>0</v>
      </c>
      <c r="L88" s="68">
        <f t="shared" si="0"/>
        <v>0</v>
      </c>
      <c r="M88" s="66">
        <f t="shared" si="2"/>
        <v>0</v>
      </c>
      <c r="N88" s="32">
        <f t="shared" si="3"/>
        <v>0</v>
      </c>
      <c r="O88" s="52">
        <f>'Pay App 28'!O88+'Pay App 28'!P88</f>
        <v>0</v>
      </c>
      <c r="P88" s="45"/>
      <c r="Q88" s="66">
        <f>'Pay App 28'!Q88+N88+P88</f>
        <v>0</v>
      </c>
    </row>
    <row r="89" spans="1:17" ht="21" customHeight="1" x14ac:dyDescent="0.2">
      <c r="A89" s="151" t="s">
        <v>132</v>
      </c>
      <c r="B89" s="151"/>
      <c r="C89" s="151" t="s">
        <v>133</v>
      </c>
      <c r="D89" s="152"/>
      <c r="E89" s="52">
        <f>'Pay App 28'!E89</f>
        <v>0</v>
      </c>
      <c r="F89" s="45"/>
      <c r="G89" s="65">
        <f>'Pay App 28'!G89+F89</f>
        <v>0</v>
      </c>
      <c r="H89" s="188">
        <f>'Pay App 28'!K89</f>
        <v>0</v>
      </c>
      <c r="I89" s="189"/>
      <c r="J89" s="55"/>
      <c r="K89" s="33">
        <f t="shared" si="1"/>
        <v>0</v>
      </c>
      <c r="L89" s="68">
        <f>IF(ISERROR(K89/G89),0,K89/G89)</f>
        <v>0</v>
      </c>
      <c r="M89" s="66">
        <f t="shared" si="2"/>
        <v>0</v>
      </c>
      <c r="N89" s="32">
        <f t="shared" si="3"/>
        <v>0</v>
      </c>
      <c r="O89" s="52">
        <f>'Pay App 28'!O89+'Pay App 28'!P89</f>
        <v>0</v>
      </c>
      <c r="P89" s="45"/>
      <c r="Q89" s="66">
        <f>'Pay App 28'!Q89+N89+P89</f>
        <v>0</v>
      </c>
    </row>
    <row r="90" spans="1:17" ht="21" customHeight="1" x14ac:dyDescent="0.2">
      <c r="A90" s="153" t="s">
        <v>134</v>
      </c>
      <c r="B90" s="153"/>
      <c r="C90" s="158" t="s">
        <v>135</v>
      </c>
      <c r="D90" s="159"/>
      <c r="E90" s="52">
        <f>'Pay App 28'!E90</f>
        <v>0</v>
      </c>
      <c r="F90" s="45"/>
      <c r="G90" s="65">
        <f>'Pay App 28'!G90+F90</f>
        <v>0</v>
      </c>
      <c r="H90" s="188">
        <f>'Pay App 28'!K90</f>
        <v>0</v>
      </c>
      <c r="I90" s="189"/>
      <c r="J90" s="55"/>
      <c r="K90" s="33">
        <f t="shared" si="1"/>
        <v>0</v>
      </c>
      <c r="L90" s="68">
        <f t="shared" si="0"/>
        <v>0</v>
      </c>
      <c r="M90" s="66">
        <f t="shared" si="2"/>
        <v>0</v>
      </c>
      <c r="N90" s="32">
        <f t="shared" si="3"/>
        <v>0</v>
      </c>
      <c r="O90" s="52">
        <f>'Pay App 28'!O90+'Pay App 28'!P90</f>
        <v>0</v>
      </c>
      <c r="P90" s="45"/>
      <c r="Q90" s="66">
        <f>'Pay App 28'!Q90+N90+P90</f>
        <v>0</v>
      </c>
    </row>
    <row r="91" spans="1:17" ht="21" customHeight="1" x14ac:dyDescent="0.2">
      <c r="A91" s="151" t="s">
        <v>136</v>
      </c>
      <c r="B91" s="151"/>
      <c r="C91" s="151" t="s">
        <v>137</v>
      </c>
      <c r="D91" s="152"/>
      <c r="E91" s="52">
        <f>'Pay App 28'!E91</f>
        <v>0</v>
      </c>
      <c r="F91" s="45"/>
      <c r="G91" s="65">
        <f>'Pay App 28'!G91+F91</f>
        <v>0</v>
      </c>
      <c r="H91" s="188">
        <f>'Pay App 28'!K91</f>
        <v>0</v>
      </c>
      <c r="I91" s="189"/>
      <c r="J91" s="55"/>
      <c r="K91" s="33">
        <f t="shared" si="1"/>
        <v>0</v>
      </c>
      <c r="L91" s="68">
        <f t="shared" si="0"/>
        <v>0</v>
      </c>
      <c r="M91" s="66">
        <f t="shared" si="2"/>
        <v>0</v>
      </c>
      <c r="N91" s="32">
        <f t="shared" si="3"/>
        <v>0</v>
      </c>
      <c r="O91" s="52">
        <f>'Pay App 28'!O91+'Pay App 28'!P91</f>
        <v>0</v>
      </c>
      <c r="P91" s="45"/>
      <c r="Q91" s="66">
        <f>'Pay App 28'!Q91+N91+P91</f>
        <v>0</v>
      </c>
    </row>
    <row r="92" spans="1:17" ht="21" customHeight="1" x14ac:dyDescent="0.2">
      <c r="A92" s="151" t="s">
        <v>138</v>
      </c>
      <c r="B92" s="151"/>
      <c r="C92" s="151" t="s">
        <v>139</v>
      </c>
      <c r="D92" s="152"/>
      <c r="E92" s="52">
        <f>'Pay App 28'!E92</f>
        <v>0</v>
      </c>
      <c r="F92" s="45"/>
      <c r="G92" s="65">
        <f>'Pay App 28'!G92+F92</f>
        <v>0</v>
      </c>
      <c r="H92" s="188">
        <f>'Pay App 28'!K92</f>
        <v>0</v>
      </c>
      <c r="I92" s="189"/>
      <c r="J92" s="55"/>
      <c r="K92" s="33">
        <f t="shared" si="1"/>
        <v>0</v>
      </c>
      <c r="L92" s="68">
        <f t="shared" si="0"/>
        <v>0</v>
      </c>
      <c r="M92" s="66">
        <f t="shared" si="2"/>
        <v>0</v>
      </c>
      <c r="N92" s="32">
        <f t="shared" si="3"/>
        <v>0</v>
      </c>
      <c r="O92" s="52">
        <f>'Pay App 28'!O92+'Pay App 28'!P92</f>
        <v>0</v>
      </c>
      <c r="P92" s="45"/>
      <c r="Q92" s="66">
        <f>'Pay App 28'!Q92+N92+P92</f>
        <v>0</v>
      </c>
    </row>
    <row r="93" spans="1:17" ht="21" customHeight="1" x14ac:dyDescent="0.2">
      <c r="A93" s="151" t="s">
        <v>140</v>
      </c>
      <c r="B93" s="151"/>
      <c r="C93" s="151" t="s">
        <v>141</v>
      </c>
      <c r="D93" s="152"/>
      <c r="E93" s="52">
        <f>'Pay App 28'!E93</f>
        <v>0</v>
      </c>
      <c r="F93" s="45"/>
      <c r="G93" s="65">
        <f>'Pay App 28'!G93+F93</f>
        <v>0</v>
      </c>
      <c r="H93" s="188">
        <f>'Pay App 28'!K93</f>
        <v>0</v>
      </c>
      <c r="I93" s="189"/>
      <c r="J93" s="55"/>
      <c r="K93" s="33">
        <f t="shared" si="1"/>
        <v>0</v>
      </c>
      <c r="L93" s="68">
        <f t="shared" si="0"/>
        <v>0</v>
      </c>
      <c r="M93" s="66">
        <f t="shared" si="2"/>
        <v>0</v>
      </c>
      <c r="N93" s="32">
        <f t="shared" si="3"/>
        <v>0</v>
      </c>
      <c r="O93" s="52">
        <f>'Pay App 28'!O93+'Pay App 28'!P93</f>
        <v>0</v>
      </c>
      <c r="P93" s="45"/>
      <c r="Q93" s="66">
        <f>'Pay App 28'!Q93+N93+P93</f>
        <v>0</v>
      </c>
    </row>
    <row r="94" spans="1:17" ht="21" customHeight="1" x14ac:dyDescent="0.2">
      <c r="A94" s="151" t="s">
        <v>142</v>
      </c>
      <c r="B94" s="151"/>
      <c r="C94" s="151" t="s">
        <v>143</v>
      </c>
      <c r="D94" s="152"/>
      <c r="E94" s="52">
        <f>'Pay App 28'!E94</f>
        <v>0</v>
      </c>
      <c r="F94" s="45"/>
      <c r="G94" s="65">
        <f>'Pay App 28'!G94+F94</f>
        <v>0</v>
      </c>
      <c r="H94" s="188">
        <f>'Pay App 28'!K94</f>
        <v>0</v>
      </c>
      <c r="I94" s="189"/>
      <c r="J94" s="55"/>
      <c r="K94" s="33">
        <f t="shared" si="1"/>
        <v>0</v>
      </c>
      <c r="L94" s="68">
        <f t="shared" si="0"/>
        <v>0</v>
      </c>
      <c r="M94" s="66">
        <f t="shared" si="2"/>
        <v>0</v>
      </c>
      <c r="N94" s="32">
        <f t="shared" si="3"/>
        <v>0</v>
      </c>
      <c r="O94" s="52">
        <f>'Pay App 28'!O94+'Pay App 28'!P94</f>
        <v>0</v>
      </c>
      <c r="P94" s="45"/>
      <c r="Q94" s="66">
        <f>'Pay App 28'!Q94+N94+P94</f>
        <v>0</v>
      </c>
    </row>
    <row r="95" spans="1:17" ht="21" customHeight="1" x14ac:dyDescent="0.2">
      <c r="A95" s="151" t="s">
        <v>144</v>
      </c>
      <c r="B95" s="151"/>
      <c r="C95" s="151" t="s">
        <v>145</v>
      </c>
      <c r="D95" s="152"/>
      <c r="E95" s="52">
        <f>'Pay App 28'!E95</f>
        <v>0</v>
      </c>
      <c r="F95" s="45"/>
      <c r="G95" s="65">
        <f>'Pay App 28'!G95+F95</f>
        <v>0</v>
      </c>
      <c r="H95" s="188">
        <f>'Pay App 28'!K95</f>
        <v>0</v>
      </c>
      <c r="I95" s="189"/>
      <c r="J95" s="55"/>
      <c r="K95" s="33">
        <f t="shared" si="1"/>
        <v>0</v>
      </c>
      <c r="L95" s="68">
        <f t="shared" si="0"/>
        <v>0</v>
      </c>
      <c r="M95" s="66">
        <f t="shared" si="2"/>
        <v>0</v>
      </c>
      <c r="N95" s="32">
        <f t="shared" si="3"/>
        <v>0</v>
      </c>
      <c r="O95" s="52">
        <f>'Pay App 28'!O95+'Pay App 28'!P95</f>
        <v>0</v>
      </c>
      <c r="P95" s="45"/>
      <c r="Q95" s="66">
        <f>'Pay App 28'!Q95+N95+P95</f>
        <v>0</v>
      </c>
    </row>
    <row r="96" spans="1:17" ht="21" customHeight="1" x14ac:dyDescent="0.2">
      <c r="A96" s="151" t="s">
        <v>146</v>
      </c>
      <c r="B96" s="151"/>
      <c r="C96" s="151" t="s">
        <v>147</v>
      </c>
      <c r="D96" s="152"/>
      <c r="E96" s="52">
        <f>'Pay App 28'!E96</f>
        <v>0</v>
      </c>
      <c r="F96" s="45"/>
      <c r="G96" s="65">
        <f>'Pay App 28'!G96+F96</f>
        <v>0</v>
      </c>
      <c r="H96" s="188">
        <f>'Pay App 28'!K96</f>
        <v>0</v>
      </c>
      <c r="I96" s="189"/>
      <c r="J96" s="55"/>
      <c r="K96" s="33">
        <f t="shared" si="1"/>
        <v>0</v>
      </c>
      <c r="L96" s="68">
        <f t="shared" si="0"/>
        <v>0</v>
      </c>
      <c r="M96" s="66">
        <f t="shared" si="2"/>
        <v>0</v>
      </c>
      <c r="N96" s="32">
        <f t="shared" si="3"/>
        <v>0</v>
      </c>
      <c r="O96" s="52">
        <f>'Pay App 28'!O96+'Pay App 28'!P96</f>
        <v>0</v>
      </c>
      <c r="P96" s="45"/>
      <c r="Q96" s="66">
        <f>'Pay App 28'!Q96+N96+P96</f>
        <v>0</v>
      </c>
    </row>
    <row r="97" spans="1:17" ht="21" customHeight="1" x14ac:dyDescent="0.2">
      <c r="A97" s="151" t="s">
        <v>148</v>
      </c>
      <c r="B97" s="151"/>
      <c r="C97" s="151" t="s">
        <v>149</v>
      </c>
      <c r="D97" s="152"/>
      <c r="E97" s="52">
        <f>'Pay App 28'!E97</f>
        <v>0</v>
      </c>
      <c r="F97" s="45"/>
      <c r="G97" s="65">
        <f>'Pay App 28'!G97+F97</f>
        <v>0</v>
      </c>
      <c r="H97" s="188">
        <f>'Pay App 28'!K97</f>
        <v>0</v>
      </c>
      <c r="I97" s="189"/>
      <c r="J97" s="55"/>
      <c r="K97" s="33">
        <f t="shared" si="1"/>
        <v>0</v>
      </c>
      <c r="L97" s="68">
        <f t="shared" si="0"/>
        <v>0</v>
      </c>
      <c r="M97" s="66">
        <f t="shared" si="2"/>
        <v>0</v>
      </c>
      <c r="N97" s="32">
        <f t="shared" si="3"/>
        <v>0</v>
      </c>
      <c r="O97" s="52">
        <f>'Pay App 28'!O97+'Pay App 28'!P97</f>
        <v>0</v>
      </c>
      <c r="P97" s="45"/>
      <c r="Q97" s="66">
        <f>'Pay App 28'!Q97+N97+P97</f>
        <v>0</v>
      </c>
    </row>
    <row r="98" spans="1:17" ht="21" customHeight="1" x14ac:dyDescent="0.2">
      <c r="A98" s="151" t="s">
        <v>150</v>
      </c>
      <c r="B98" s="151"/>
      <c r="C98" s="151" t="s">
        <v>151</v>
      </c>
      <c r="D98" s="152"/>
      <c r="E98" s="52">
        <f>'Pay App 28'!E98</f>
        <v>0</v>
      </c>
      <c r="F98" s="45"/>
      <c r="G98" s="65">
        <f>'Pay App 28'!G98+F98</f>
        <v>0</v>
      </c>
      <c r="H98" s="188">
        <f>'Pay App 28'!K98</f>
        <v>0</v>
      </c>
      <c r="I98" s="189"/>
      <c r="J98" s="55"/>
      <c r="K98" s="33">
        <f t="shared" si="1"/>
        <v>0</v>
      </c>
      <c r="L98" s="68">
        <f t="shared" si="0"/>
        <v>0</v>
      </c>
      <c r="M98" s="66">
        <f t="shared" si="2"/>
        <v>0</v>
      </c>
      <c r="N98" s="32">
        <f t="shared" si="3"/>
        <v>0</v>
      </c>
      <c r="O98" s="52">
        <f>'Pay App 28'!O98+'Pay App 28'!P98</f>
        <v>0</v>
      </c>
      <c r="P98" s="45"/>
      <c r="Q98" s="66">
        <f>'Pay App 28'!Q98+N98+P98</f>
        <v>0</v>
      </c>
    </row>
    <row r="99" spans="1:17" ht="21" customHeight="1" x14ac:dyDescent="0.2">
      <c r="A99" s="151" t="s">
        <v>152</v>
      </c>
      <c r="B99" s="151"/>
      <c r="C99" s="151" t="s">
        <v>153</v>
      </c>
      <c r="D99" s="152"/>
      <c r="E99" s="52">
        <f>'Pay App 28'!E99</f>
        <v>0</v>
      </c>
      <c r="F99" s="45"/>
      <c r="G99" s="65">
        <f>'Pay App 28'!G99+F99</f>
        <v>0</v>
      </c>
      <c r="H99" s="188">
        <f>'Pay App 28'!K99</f>
        <v>0</v>
      </c>
      <c r="I99" s="189"/>
      <c r="J99" s="55"/>
      <c r="K99" s="33">
        <f t="shared" si="1"/>
        <v>0</v>
      </c>
      <c r="L99" s="68">
        <f t="shared" si="0"/>
        <v>0</v>
      </c>
      <c r="M99" s="66">
        <f t="shared" si="2"/>
        <v>0</v>
      </c>
      <c r="N99" s="32">
        <f t="shared" si="3"/>
        <v>0</v>
      </c>
      <c r="O99" s="52">
        <f>'Pay App 28'!O99+'Pay App 28'!P99</f>
        <v>0</v>
      </c>
      <c r="P99" s="45"/>
      <c r="Q99" s="66">
        <f>'Pay App 28'!Q99+N99+P99</f>
        <v>0</v>
      </c>
    </row>
    <row r="100" spans="1:17" ht="21" customHeight="1" x14ac:dyDescent="0.2">
      <c r="A100" s="151" t="s">
        <v>154</v>
      </c>
      <c r="B100" s="151"/>
      <c r="C100" s="151" t="s">
        <v>155</v>
      </c>
      <c r="D100" s="152"/>
      <c r="E100" s="52">
        <f>'Pay App 28'!E100</f>
        <v>0</v>
      </c>
      <c r="F100" s="45"/>
      <c r="G100" s="65">
        <f>'Pay App 28'!G100+F100</f>
        <v>0</v>
      </c>
      <c r="H100" s="188">
        <f>'Pay App 28'!K100</f>
        <v>0</v>
      </c>
      <c r="I100" s="189"/>
      <c r="J100" s="55"/>
      <c r="K100" s="33">
        <f t="shared" si="1"/>
        <v>0</v>
      </c>
      <c r="L100" s="68">
        <f t="shared" si="0"/>
        <v>0</v>
      </c>
      <c r="M100" s="66">
        <f t="shared" si="2"/>
        <v>0</v>
      </c>
      <c r="N100" s="32">
        <f t="shared" si="3"/>
        <v>0</v>
      </c>
      <c r="O100" s="52">
        <f>'Pay App 28'!O100+'Pay App 28'!P100</f>
        <v>0</v>
      </c>
      <c r="P100" s="45"/>
      <c r="Q100" s="66">
        <f>'Pay App 28'!Q100+N100+P100</f>
        <v>0</v>
      </c>
    </row>
    <row r="101" spans="1:17" ht="21" customHeight="1" x14ac:dyDescent="0.2">
      <c r="A101" s="151" t="s">
        <v>156</v>
      </c>
      <c r="B101" s="151"/>
      <c r="C101" s="151" t="s">
        <v>157</v>
      </c>
      <c r="D101" s="152"/>
      <c r="E101" s="52">
        <f>'Pay App 28'!E101</f>
        <v>0</v>
      </c>
      <c r="F101" s="45"/>
      <c r="G101" s="65">
        <f>'Pay App 28'!G101+F101</f>
        <v>0</v>
      </c>
      <c r="H101" s="188">
        <f>'Pay App 28'!K101</f>
        <v>0</v>
      </c>
      <c r="I101" s="189"/>
      <c r="J101" s="55"/>
      <c r="K101" s="33">
        <f t="shared" si="1"/>
        <v>0</v>
      </c>
      <c r="L101" s="68">
        <f t="shared" si="0"/>
        <v>0</v>
      </c>
      <c r="M101" s="66">
        <f t="shared" si="2"/>
        <v>0</v>
      </c>
      <c r="N101" s="32">
        <f t="shared" si="3"/>
        <v>0</v>
      </c>
      <c r="O101" s="52">
        <f>'Pay App 28'!O101+'Pay App 28'!P101</f>
        <v>0</v>
      </c>
      <c r="P101" s="45"/>
      <c r="Q101" s="66">
        <f>'Pay App 28'!Q101+N101+P101</f>
        <v>0</v>
      </c>
    </row>
    <row r="102" spans="1:17" ht="21" customHeight="1" x14ac:dyDescent="0.2">
      <c r="A102" s="151" t="s">
        <v>158</v>
      </c>
      <c r="B102" s="151"/>
      <c r="C102" s="151" t="s">
        <v>159</v>
      </c>
      <c r="D102" s="152"/>
      <c r="E102" s="52">
        <f>'Pay App 28'!E102</f>
        <v>0</v>
      </c>
      <c r="F102" s="45"/>
      <c r="G102" s="65">
        <f>'Pay App 28'!G102+F102</f>
        <v>0</v>
      </c>
      <c r="H102" s="188">
        <f>'Pay App 28'!K102</f>
        <v>0</v>
      </c>
      <c r="I102" s="189"/>
      <c r="J102" s="55"/>
      <c r="K102" s="33">
        <f t="shared" si="1"/>
        <v>0</v>
      </c>
      <c r="L102" s="68">
        <f t="shared" si="0"/>
        <v>0</v>
      </c>
      <c r="M102" s="66">
        <f t="shared" si="2"/>
        <v>0</v>
      </c>
      <c r="N102" s="32">
        <f t="shared" si="3"/>
        <v>0</v>
      </c>
      <c r="O102" s="52">
        <f>'Pay App 28'!O102+'Pay App 28'!P102</f>
        <v>0</v>
      </c>
      <c r="P102" s="45"/>
      <c r="Q102" s="66">
        <f>'Pay App 28'!Q102+N102+P102</f>
        <v>0</v>
      </c>
    </row>
    <row r="103" spans="1:17" ht="21" customHeight="1" x14ac:dyDescent="0.2">
      <c r="A103" s="151" t="s">
        <v>160</v>
      </c>
      <c r="B103" s="151"/>
      <c r="C103" s="151" t="s">
        <v>161</v>
      </c>
      <c r="D103" s="152"/>
      <c r="E103" s="52">
        <f>'Pay App 28'!E103</f>
        <v>0</v>
      </c>
      <c r="F103" s="45"/>
      <c r="G103" s="65">
        <f>'Pay App 28'!G103+F103</f>
        <v>0</v>
      </c>
      <c r="H103" s="188">
        <f>'Pay App 28'!K103</f>
        <v>0</v>
      </c>
      <c r="I103" s="189"/>
      <c r="J103" s="55"/>
      <c r="K103" s="33">
        <f t="shared" si="1"/>
        <v>0</v>
      </c>
      <c r="L103" s="68">
        <f t="shared" si="0"/>
        <v>0</v>
      </c>
      <c r="M103" s="66">
        <f t="shared" si="2"/>
        <v>0</v>
      </c>
      <c r="N103" s="32">
        <f t="shared" si="3"/>
        <v>0</v>
      </c>
      <c r="O103" s="52">
        <f>'Pay App 28'!O103+'Pay App 28'!P103</f>
        <v>0</v>
      </c>
      <c r="P103" s="45"/>
      <c r="Q103" s="66">
        <f>'Pay App 28'!Q103+N103+P103</f>
        <v>0</v>
      </c>
    </row>
    <row r="104" spans="1:17" ht="21" customHeight="1" x14ac:dyDescent="0.2">
      <c r="A104" s="151" t="s">
        <v>162</v>
      </c>
      <c r="B104" s="151"/>
      <c r="C104" s="151" t="s">
        <v>163</v>
      </c>
      <c r="D104" s="152"/>
      <c r="E104" s="52">
        <f>'Pay App 28'!E104</f>
        <v>0</v>
      </c>
      <c r="F104" s="45"/>
      <c r="G104" s="65">
        <f>'Pay App 28'!G104+F104</f>
        <v>0</v>
      </c>
      <c r="H104" s="188">
        <f>'Pay App 28'!K104</f>
        <v>0</v>
      </c>
      <c r="I104" s="189"/>
      <c r="J104" s="55"/>
      <c r="K104" s="33">
        <f t="shared" si="1"/>
        <v>0</v>
      </c>
      <c r="L104" s="68">
        <f t="shared" si="0"/>
        <v>0</v>
      </c>
      <c r="M104" s="66">
        <f t="shared" si="2"/>
        <v>0</v>
      </c>
      <c r="N104" s="32">
        <f t="shared" si="3"/>
        <v>0</v>
      </c>
      <c r="O104" s="52">
        <f>'Pay App 28'!O104+'Pay App 28'!P104</f>
        <v>0</v>
      </c>
      <c r="P104" s="45"/>
      <c r="Q104" s="66">
        <f>'Pay App 28'!Q104+N104+P104</f>
        <v>0</v>
      </c>
    </row>
    <row r="105" spans="1:17" ht="21" customHeight="1" x14ac:dyDescent="0.2">
      <c r="A105" s="151" t="s">
        <v>164</v>
      </c>
      <c r="B105" s="151"/>
      <c r="C105" s="151" t="s">
        <v>165</v>
      </c>
      <c r="D105" s="152"/>
      <c r="E105" s="52">
        <f>'Pay App 28'!E105</f>
        <v>0</v>
      </c>
      <c r="F105" s="45"/>
      <c r="G105" s="65">
        <f>'Pay App 28'!G105+F105</f>
        <v>0</v>
      </c>
      <c r="H105" s="188">
        <f>'Pay App 28'!K105</f>
        <v>0</v>
      </c>
      <c r="I105" s="189"/>
      <c r="J105" s="55"/>
      <c r="K105" s="33">
        <f t="shared" si="1"/>
        <v>0</v>
      </c>
      <c r="L105" s="68">
        <f t="shared" si="0"/>
        <v>0</v>
      </c>
      <c r="M105" s="66">
        <f t="shared" si="2"/>
        <v>0</v>
      </c>
      <c r="N105" s="32">
        <f t="shared" si="3"/>
        <v>0</v>
      </c>
      <c r="O105" s="52">
        <f>'Pay App 28'!O105+'Pay App 28'!P105</f>
        <v>0</v>
      </c>
      <c r="P105" s="45"/>
      <c r="Q105" s="66">
        <f>'Pay App 28'!Q105+N105+P105</f>
        <v>0</v>
      </c>
    </row>
    <row r="106" spans="1:17" ht="21" customHeight="1" x14ac:dyDescent="0.2">
      <c r="A106" s="151" t="s">
        <v>166</v>
      </c>
      <c r="B106" s="151"/>
      <c r="C106" s="151" t="s">
        <v>167</v>
      </c>
      <c r="D106" s="152"/>
      <c r="E106" s="52">
        <f>'Pay App 28'!E106</f>
        <v>0</v>
      </c>
      <c r="F106" s="45"/>
      <c r="G106" s="65">
        <f>'Pay App 28'!G106+F106</f>
        <v>0</v>
      </c>
      <c r="H106" s="188">
        <f>'Pay App 28'!K106</f>
        <v>0</v>
      </c>
      <c r="I106" s="189"/>
      <c r="J106" s="55"/>
      <c r="K106" s="33">
        <f t="shared" si="1"/>
        <v>0</v>
      </c>
      <c r="L106" s="68">
        <f t="shared" si="0"/>
        <v>0</v>
      </c>
      <c r="M106" s="66">
        <f t="shared" si="2"/>
        <v>0</v>
      </c>
      <c r="N106" s="32">
        <f t="shared" si="3"/>
        <v>0</v>
      </c>
      <c r="O106" s="52">
        <f>'Pay App 28'!O106+'Pay App 28'!P106</f>
        <v>0</v>
      </c>
      <c r="P106" s="45"/>
      <c r="Q106" s="66">
        <f>'Pay App 28'!Q106+N106+P106</f>
        <v>0</v>
      </c>
    </row>
    <row r="107" spans="1:17" ht="21" customHeight="1" x14ac:dyDescent="0.2">
      <c r="A107" s="151" t="s">
        <v>168</v>
      </c>
      <c r="B107" s="151"/>
      <c r="C107" s="151" t="s">
        <v>169</v>
      </c>
      <c r="D107" s="152"/>
      <c r="E107" s="52">
        <f>'Pay App 28'!E107</f>
        <v>0</v>
      </c>
      <c r="F107" s="45"/>
      <c r="G107" s="65">
        <f>'Pay App 28'!G107+F107</f>
        <v>0</v>
      </c>
      <c r="H107" s="188">
        <f>'Pay App 28'!K107</f>
        <v>0</v>
      </c>
      <c r="I107" s="189"/>
      <c r="J107" s="55"/>
      <c r="K107" s="33">
        <f t="shared" si="1"/>
        <v>0</v>
      </c>
      <c r="L107" s="68">
        <f t="shared" si="0"/>
        <v>0</v>
      </c>
      <c r="M107" s="66">
        <f t="shared" si="2"/>
        <v>0</v>
      </c>
      <c r="N107" s="32">
        <f t="shared" si="3"/>
        <v>0</v>
      </c>
      <c r="O107" s="52">
        <f>'Pay App 28'!O107+'Pay App 28'!P107</f>
        <v>0</v>
      </c>
      <c r="P107" s="45"/>
      <c r="Q107" s="66">
        <f>'Pay App 28'!Q107+N107+P107</f>
        <v>0</v>
      </c>
    </row>
    <row r="108" spans="1:17" ht="21" customHeight="1" x14ac:dyDescent="0.2">
      <c r="A108" s="151" t="s">
        <v>170</v>
      </c>
      <c r="B108" s="151"/>
      <c r="C108" s="151" t="s">
        <v>171</v>
      </c>
      <c r="D108" s="152"/>
      <c r="E108" s="52">
        <f>'Pay App 28'!E108</f>
        <v>0</v>
      </c>
      <c r="F108" s="45"/>
      <c r="G108" s="65">
        <f>'Pay App 28'!G108+F108</f>
        <v>0</v>
      </c>
      <c r="H108" s="188">
        <f>'Pay App 28'!K108</f>
        <v>0</v>
      </c>
      <c r="I108" s="189"/>
      <c r="J108" s="55"/>
      <c r="K108" s="33">
        <f t="shared" si="1"/>
        <v>0</v>
      </c>
      <c r="L108" s="68">
        <f t="shared" si="0"/>
        <v>0</v>
      </c>
      <c r="M108" s="66">
        <f t="shared" si="2"/>
        <v>0</v>
      </c>
      <c r="N108" s="32">
        <f t="shared" si="3"/>
        <v>0</v>
      </c>
      <c r="O108" s="52">
        <f>'Pay App 28'!O108+'Pay App 28'!P108</f>
        <v>0</v>
      </c>
      <c r="P108" s="45"/>
      <c r="Q108" s="66">
        <f>'Pay App 28'!Q108+N108+P108</f>
        <v>0</v>
      </c>
    </row>
    <row r="109" spans="1:17" ht="21" customHeight="1" x14ac:dyDescent="0.2">
      <c r="A109" s="151" t="s">
        <v>172</v>
      </c>
      <c r="B109" s="151"/>
      <c r="C109" s="151" t="s">
        <v>173</v>
      </c>
      <c r="D109" s="152"/>
      <c r="E109" s="52">
        <f>'Pay App 28'!E109</f>
        <v>0</v>
      </c>
      <c r="F109" s="45"/>
      <c r="G109" s="65">
        <f>'Pay App 28'!G109+F109</f>
        <v>0</v>
      </c>
      <c r="H109" s="188">
        <f>'Pay App 28'!K109</f>
        <v>0</v>
      </c>
      <c r="I109" s="189"/>
      <c r="J109" s="55"/>
      <c r="K109" s="33">
        <f t="shared" si="1"/>
        <v>0</v>
      </c>
      <c r="L109" s="68">
        <f t="shared" si="0"/>
        <v>0</v>
      </c>
      <c r="M109" s="66">
        <f t="shared" si="2"/>
        <v>0</v>
      </c>
      <c r="N109" s="32">
        <f t="shared" si="3"/>
        <v>0</v>
      </c>
      <c r="O109" s="52">
        <f>'Pay App 28'!O109+'Pay App 28'!P109</f>
        <v>0</v>
      </c>
      <c r="P109" s="45"/>
      <c r="Q109" s="66">
        <f>'Pay App 28'!Q109+N109+P109</f>
        <v>0</v>
      </c>
    </row>
    <row r="110" spans="1:17" ht="21" customHeight="1" x14ac:dyDescent="0.2">
      <c r="A110" s="151" t="s">
        <v>174</v>
      </c>
      <c r="B110" s="151"/>
      <c r="C110" s="151" t="s">
        <v>175</v>
      </c>
      <c r="D110" s="152"/>
      <c r="E110" s="52">
        <f>'Pay App 28'!E110</f>
        <v>0</v>
      </c>
      <c r="F110" s="45"/>
      <c r="G110" s="65">
        <f>'Pay App 28'!G110+F110</f>
        <v>0</v>
      </c>
      <c r="H110" s="188">
        <f>'Pay App 28'!K110</f>
        <v>0</v>
      </c>
      <c r="I110" s="189"/>
      <c r="J110" s="55"/>
      <c r="K110" s="33">
        <f t="shared" si="1"/>
        <v>0</v>
      </c>
      <c r="L110" s="68">
        <f t="shared" si="0"/>
        <v>0</v>
      </c>
      <c r="M110" s="66">
        <f t="shared" si="2"/>
        <v>0</v>
      </c>
      <c r="N110" s="32">
        <f t="shared" si="3"/>
        <v>0</v>
      </c>
      <c r="O110" s="52">
        <f>'Pay App 28'!O110+'Pay App 28'!P110</f>
        <v>0</v>
      </c>
      <c r="P110" s="45"/>
      <c r="Q110" s="66">
        <f>'Pay App 28'!Q110+N110+P110</f>
        <v>0</v>
      </c>
    </row>
    <row r="111" spans="1:17" ht="21" customHeight="1" x14ac:dyDescent="0.2">
      <c r="A111" s="151" t="s">
        <v>176</v>
      </c>
      <c r="B111" s="151"/>
      <c r="C111" s="151" t="s">
        <v>177</v>
      </c>
      <c r="D111" s="152"/>
      <c r="E111" s="52">
        <f>'Pay App 28'!E111</f>
        <v>0</v>
      </c>
      <c r="F111" s="45"/>
      <c r="G111" s="65">
        <f>'Pay App 28'!G111+F111</f>
        <v>0</v>
      </c>
      <c r="H111" s="188">
        <f>'Pay App 28'!K111</f>
        <v>0</v>
      </c>
      <c r="I111" s="189"/>
      <c r="J111" s="55"/>
      <c r="K111" s="33">
        <f t="shared" si="1"/>
        <v>0</v>
      </c>
      <c r="L111" s="68">
        <f t="shared" si="0"/>
        <v>0</v>
      </c>
      <c r="M111" s="66">
        <f t="shared" si="2"/>
        <v>0</v>
      </c>
      <c r="N111" s="32">
        <f t="shared" si="3"/>
        <v>0</v>
      </c>
      <c r="O111" s="52">
        <f>'Pay App 28'!O111+'Pay App 28'!P111</f>
        <v>0</v>
      </c>
      <c r="P111" s="45"/>
      <c r="Q111" s="66">
        <f>'Pay App 28'!Q111+N111+P111</f>
        <v>0</v>
      </c>
    </row>
    <row r="112" spans="1:17" ht="21" customHeight="1" x14ac:dyDescent="0.2">
      <c r="A112" s="151" t="s">
        <v>178</v>
      </c>
      <c r="B112" s="151"/>
      <c r="C112" s="151" t="s">
        <v>179</v>
      </c>
      <c r="D112" s="152"/>
      <c r="E112" s="52">
        <f>'Pay App 28'!E112</f>
        <v>0</v>
      </c>
      <c r="F112" s="45"/>
      <c r="G112" s="65">
        <f>'Pay App 28'!G112+F112</f>
        <v>0</v>
      </c>
      <c r="H112" s="188">
        <f>'Pay App 28'!K112</f>
        <v>0</v>
      </c>
      <c r="I112" s="189"/>
      <c r="J112" s="55"/>
      <c r="K112" s="33">
        <f t="shared" si="1"/>
        <v>0</v>
      </c>
      <c r="L112" s="68">
        <f t="shared" si="0"/>
        <v>0</v>
      </c>
      <c r="M112" s="66">
        <f t="shared" si="2"/>
        <v>0</v>
      </c>
      <c r="N112" s="32">
        <f t="shared" si="3"/>
        <v>0</v>
      </c>
      <c r="O112" s="52">
        <f>'Pay App 28'!O112+'Pay App 28'!P112</f>
        <v>0</v>
      </c>
      <c r="P112" s="45"/>
      <c r="Q112" s="66">
        <f>'Pay App 28'!Q112+N112+P112</f>
        <v>0</v>
      </c>
    </row>
    <row r="113" spans="1:17" ht="21" customHeight="1" x14ac:dyDescent="0.2">
      <c r="A113" s="151" t="s">
        <v>180</v>
      </c>
      <c r="B113" s="151"/>
      <c r="C113" s="151" t="s">
        <v>181</v>
      </c>
      <c r="D113" s="152"/>
      <c r="E113" s="52">
        <f>'Pay App 28'!E113</f>
        <v>0</v>
      </c>
      <c r="F113" s="45"/>
      <c r="G113" s="65">
        <f>'Pay App 28'!G113+F113</f>
        <v>0</v>
      </c>
      <c r="H113" s="188">
        <f>'Pay App 28'!K113</f>
        <v>0</v>
      </c>
      <c r="I113" s="189"/>
      <c r="J113" s="55"/>
      <c r="K113" s="33">
        <f t="shared" si="1"/>
        <v>0</v>
      </c>
      <c r="L113" s="68">
        <f t="shared" si="0"/>
        <v>0</v>
      </c>
      <c r="M113" s="66">
        <f t="shared" si="2"/>
        <v>0</v>
      </c>
      <c r="N113" s="32">
        <f t="shared" si="3"/>
        <v>0</v>
      </c>
      <c r="O113" s="52">
        <f>'Pay App 28'!O113+'Pay App 28'!P113</f>
        <v>0</v>
      </c>
      <c r="P113" s="45"/>
      <c r="Q113" s="66">
        <f>'Pay App 28'!Q113+N113+P113</f>
        <v>0</v>
      </c>
    </row>
    <row r="114" spans="1:17" ht="21" customHeight="1" x14ac:dyDescent="0.2">
      <c r="A114" s="153" t="s">
        <v>182</v>
      </c>
      <c r="B114" s="153"/>
      <c r="C114" s="153" t="s">
        <v>183</v>
      </c>
      <c r="D114" s="154"/>
      <c r="E114" s="52">
        <f>'Pay App 28'!E114</f>
        <v>0</v>
      </c>
      <c r="F114" s="45"/>
      <c r="G114" s="65">
        <f>'Pay App 28'!G114+F114</f>
        <v>0</v>
      </c>
      <c r="H114" s="188">
        <f>'Pay App 28'!K114</f>
        <v>0</v>
      </c>
      <c r="I114" s="189"/>
      <c r="J114" s="55"/>
      <c r="K114" s="33">
        <f t="shared" si="1"/>
        <v>0</v>
      </c>
      <c r="L114" s="68">
        <f t="shared" si="0"/>
        <v>0</v>
      </c>
      <c r="M114" s="66">
        <f t="shared" si="2"/>
        <v>0</v>
      </c>
      <c r="N114" s="32">
        <f t="shared" si="3"/>
        <v>0</v>
      </c>
      <c r="O114" s="52">
        <f>'Pay App 28'!O114+'Pay App 28'!P114</f>
        <v>0</v>
      </c>
      <c r="P114" s="45"/>
      <c r="Q114" s="66">
        <f>'Pay App 28'!Q114+N114+P114</f>
        <v>0</v>
      </c>
    </row>
    <row r="115" spans="1:17" ht="21" customHeight="1" x14ac:dyDescent="0.2">
      <c r="A115" s="151" t="s">
        <v>184</v>
      </c>
      <c r="B115" s="151"/>
      <c r="C115" s="151" t="s">
        <v>185</v>
      </c>
      <c r="D115" s="152"/>
      <c r="E115" s="52">
        <f>'Pay App 28'!E115</f>
        <v>0</v>
      </c>
      <c r="F115" s="45"/>
      <c r="G115" s="65">
        <f>'Pay App 28'!G115+F115</f>
        <v>0</v>
      </c>
      <c r="H115" s="188">
        <f>'Pay App 28'!K115</f>
        <v>0</v>
      </c>
      <c r="I115" s="189"/>
      <c r="J115" s="55"/>
      <c r="K115" s="33">
        <f t="shared" si="1"/>
        <v>0</v>
      </c>
      <c r="L115" s="68">
        <f t="shared" si="0"/>
        <v>0</v>
      </c>
      <c r="M115" s="66">
        <f t="shared" si="2"/>
        <v>0</v>
      </c>
      <c r="N115" s="32">
        <f t="shared" si="3"/>
        <v>0</v>
      </c>
      <c r="O115" s="52">
        <f>'Pay App 28'!O115+'Pay App 28'!P115</f>
        <v>0</v>
      </c>
      <c r="P115" s="45"/>
      <c r="Q115" s="66">
        <f>'Pay App 28'!Q115+N115+P115</f>
        <v>0</v>
      </c>
    </row>
    <row r="116" spans="1:17" ht="21" customHeight="1" x14ac:dyDescent="0.2">
      <c r="A116" s="151" t="s">
        <v>186</v>
      </c>
      <c r="B116" s="151"/>
      <c r="C116" s="151" t="s">
        <v>187</v>
      </c>
      <c r="D116" s="152"/>
      <c r="E116" s="52">
        <f>'Pay App 28'!E116</f>
        <v>0</v>
      </c>
      <c r="F116" s="45"/>
      <c r="G116" s="65">
        <f>'Pay App 28'!G116+F116</f>
        <v>0</v>
      </c>
      <c r="H116" s="188">
        <f>'Pay App 28'!K116</f>
        <v>0</v>
      </c>
      <c r="I116" s="189"/>
      <c r="J116" s="55"/>
      <c r="K116" s="33">
        <f t="shared" si="1"/>
        <v>0</v>
      </c>
      <c r="L116" s="68">
        <f t="shared" si="0"/>
        <v>0</v>
      </c>
      <c r="M116" s="66">
        <f t="shared" si="2"/>
        <v>0</v>
      </c>
      <c r="N116" s="32">
        <f t="shared" si="3"/>
        <v>0</v>
      </c>
      <c r="O116" s="52">
        <f>'Pay App 28'!O116+'Pay App 28'!P116</f>
        <v>0</v>
      </c>
      <c r="P116" s="45"/>
      <c r="Q116" s="66">
        <f>'Pay App 28'!Q116+N116+P116</f>
        <v>0</v>
      </c>
    </row>
    <row r="117" spans="1:17" ht="21" customHeight="1" x14ac:dyDescent="0.2">
      <c r="A117" s="151" t="s">
        <v>188</v>
      </c>
      <c r="B117" s="151"/>
      <c r="C117" s="151" t="s">
        <v>581</v>
      </c>
      <c r="D117" s="152"/>
      <c r="E117" s="52">
        <f>'Pay App 28'!E117</f>
        <v>0</v>
      </c>
      <c r="F117" s="45"/>
      <c r="G117" s="65">
        <f>'Pay App 28'!G117+F117</f>
        <v>0</v>
      </c>
      <c r="H117" s="188">
        <f>'Pay App 28'!K117</f>
        <v>0</v>
      </c>
      <c r="I117" s="189"/>
      <c r="J117" s="55"/>
      <c r="K117" s="33">
        <f t="shared" si="1"/>
        <v>0</v>
      </c>
      <c r="L117" s="68">
        <f t="shared" si="0"/>
        <v>0</v>
      </c>
      <c r="M117" s="66">
        <f t="shared" si="2"/>
        <v>0</v>
      </c>
      <c r="N117" s="32">
        <f t="shared" si="3"/>
        <v>0</v>
      </c>
      <c r="O117" s="52">
        <f>'Pay App 28'!O117+'Pay App 28'!P117</f>
        <v>0</v>
      </c>
      <c r="P117" s="45"/>
      <c r="Q117" s="66">
        <f>'Pay App 28'!Q117+N117+P117</f>
        <v>0</v>
      </c>
    </row>
    <row r="118" spans="1:17" ht="21" customHeight="1" x14ac:dyDescent="0.2">
      <c r="A118" s="153" t="s">
        <v>190</v>
      </c>
      <c r="B118" s="153"/>
      <c r="C118" s="142" t="s">
        <v>191</v>
      </c>
      <c r="D118" s="156"/>
      <c r="E118" s="52">
        <f>'Pay App 28'!E118</f>
        <v>0</v>
      </c>
      <c r="F118" s="45"/>
      <c r="G118" s="65">
        <f>'Pay App 28'!G118+F118</f>
        <v>0</v>
      </c>
      <c r="H118" s="188">
        <f>'Pay App 28'!K118</f>
        <v>0</v>
      </c>
      <c r="I118" s="189"/>
      <c r="J118" s="55"/>
      <c r="K118" s="33">
        <f t="shared" si="1"/>
        <v>0</v>
      </c>
      <c r="L118" s="68">
        <f t="shared" si="0"/>
        <v>0</v>
      </c>
      <c r="M118" s="66">
        <f t="shared" si="2"/>
        <v>0</v>
      </c>
      <c r="N118" s="32">
        <f t="shared" si="3"/>
        <v>0</v>
      </c>
      <c r="O118" s="52">
        <f>'Pay App 28'!O118+'Pay App 28'!P118</f>
        <v>0</v>
      </c>
      <c r="P118" s="45"/>
      <c r="Q118" s="66">
        <f>'Pay App 28'!Q118+N118+P118</f>
        <v>0</v>
      </c>
    </row>
    <row r="119" spans="1:17" ht="21" customHeight="1" x14ac:dyDescent="0.2">
      <c r="A119" s="151" t="s">
        <v>192</v>
      </c>
      <c r="B119" s="151"/>
      <c r="C119" s="151" t="s">
        <v>193</v>
      </c>
      <c r="D119" s="152"/>
      <c r="E119" s="52">
        <f>'Pay App 28'!E119</f>
        <v>0</v>
      </c>
      <c r="F119" s="45"/>
      <c r="G119" s="65">
        <f>'Pay App 28'!G119+F119</f>
        <v>0</v>
      </c>
      <c r="H119" s="188">
        <f>'Pay App 28'!K119</f>
        <v>0</v>
      </c>
      <c r="I119" s="189"/>
      <c r="J119" s="55"/>
      <c r="K119" s="33">
        <f t="shared" si="1"/>
        <v>0</v>
      </c>
      <c r="L119" s="68">
        <f t="shared" si="0"/>
        <v>0</v>
      </c>
      <c r="M119" s="66">
        <f t="shared" si="2"/>
        <v>0</v>
      </c>
      <c r="N119" s="32">
        <f t="shared" si="3"/>
        <v>0</v>
      </c>
      <c r="O119" s="52">
        <f>'Pay App 28'!O119+'Pay App 28'!P119</f>
        <v>0</v>
      </c>
      <c r="P119" s="45"/>
      <c r="Q119" s="66">
        <f>'Pay App 28'!Q119+N119+P119</f>
        <v>0</v>
      </c>
    </row>
    <row r="120" spans="1:17" ht="21" customHeight="1" x14ac:dyDescent="0.2">
      <c r="A120" s="151" t="s">
        <v>194</v>
      </c>
      <c r="B120" s="151"/>
      <c r="C120" s="150" t="s">
        <v>195</v>
      </c>
      <c r="D120" s="157"/>
      <c r="E120" s="52">
        <f>'Pay App 28'!E120</f>
        <v>0</v>
      </c>
      <c r="F120" s="45"/>
      <c r="G120" s="65">
        <f>'Pay App 28'!G120+F120</f>
        <v>0</v>
      </c>
      <c r="H120" s="188">
        <f>'Pay App 28'!K120</f>
        <v>0</v>
      </c>
      <c r="I120" s="189"/>
      <c r="J120" s="55"/>
      <c r="K120" s="33">
        <f t="shared" si="1"/>
        <v>0</v>
      </c>
      <c r="L120" s="68">
        <f t="shared" si="0"/>
        <v>0</v>
      </c>
      <c r="M120" s="66">
        <f t="shared" si="2"/>
        <v>0</v>
      </c>
      <c r="N120" s="32">
        <f t="shared" si="3"/>
        <v>0</v>
      </c>
      <c r="O120" s="52">
        <f>'Pay App 28'!O120+'Pay App 28'!P120</f>
        <v>0</v>
      </c>
      <c r="P120" s="45"/>
      <c r="Q120" s="66">
        <f>'Pay App 28'!Q120+N120+P120</f>
        <v>0</v>
      </c>
    </row>
    <row r="121" spans="1:17" ht="21" customHeight="1" x14ac:dyDescent="0.2">
      <c r="A121" s="151" t="s">
        <v>196</v>
      </c>
      <c r="B121" s="151"/>
      <c r="C121" s="151" t="s">
        <v>197</v>
      </c>
      <c r="D121" s="152"/>
      <c r="E121" s="52">
        <f>'Pay App 28'!E121</f>
        <v>0</v>
      </c>
      <c r="F121" s="45"/>
      <c r="G121" s="65">
        <f>'Pay App 28'!G121+F121</f>
        <v>0</v>
      </c>
      <c r="H121" s="188">
        <f>'Pay App 28'!K121</f>
        <v>0</v>
      </c>
      <c r="I121" s="189"/>
      <c r="J121" s="55"/>
      <c r="K121" s="33">
        <f t="shared" si="1"/>
        <v>0</v>
      </c>
      <c r="L121" s="68">
        <f t="shared" si="0"/>
        <v>0</v>
      </c>
      <c r="M121" s="66">
        <f t="shared" si="2"/>
        <v>0</v>
      </c>
      <c r="N121" s="32">
        <f t="shared" si="3"/>
        <v>0</v>
      </c>
      <c r="O121" s="52">
        <f>'Pay App 28'!O121+'Pay App 28'!P121</f>
        <v>0</v>
      </c>
      <c r="P121" s="45"/>
      <c r="Q121" s="66">
        <f>'Pay App 28'!Q121+N121+P121</f>
        <v>0</v>
      </c>
    </row>
    <row r="122" spans="1:17" ht="21" customHeight="1" x14ac:dyDescent="0.2">
      <c r="A122" s="151" t="s">
        <v>198</v>
      </c>
      <c r="B122" s="151"/>
      <c r="C122" s="151" t="s">
        <v>199</v>
      </c>
      <c r="D122" s="152"/>
      <c r="E122" s="52">
        <f>'Pay App 28'!E122</f>
        <v>0</v>
      </c>
      <c r="F122" s="45"/>
      <c r="G122" s="65">
        <f>'Pay App 28'!G122+F122</f>
        <v>0</v>
      </c>
      <c r="H122" s="188">
        <f>'Pay App 28'!K122</f>
        <v>0</v>
      </c>
      <c r="I122" s="189"/>
      <c r="J122" s="55"/>
      <c r="K122" s="33">
        <f t="shared" si="1"/>
        <v>0</v>
      </c>
      <c r="L122" s="68">
        <f t="shared" si="0"/>
        <v>0</v>
      </c>
      <c r="M122" s="66">
        <f t="shared" si="2"/>
        <v>0</v>
      </c>
      <c r="N122" s="32">
        <f t="shared" si="3"/>
        <v>0</v>
      </c>
      <c r="O122" s="52">
        <f>'Pay App 28'!O122+'Pay App 28'!P122</f>
        <v>0</v>
      </c>
      <c r="P122" s="45"/>
      <c r="Q122" s="66">
        <f>'Pay App 28'!Q122+N122+P122</f>
        <v>0</v>
      </c>
    </row>
    <row r="123" spans="1:17" ht="21" customHeight="1" x14ac:dyDescent="0.2">
      <c r="A123" s="151" t="s">
        <v>200</v>
      </c>
      <c r="B123" s="151"/>
      <c r="C123" s="151" t="s">
        <v>201</v>
      </c>
      <c r="D123" s="152"/>
      <c r="E123" s="52">
        <f>'Pay App 28'!E123</f>
        <v>0</v>
      </c>
      <c r="F123" s="45"/>
      <c r="G123" s="65">
        <f>'Pay App 28'!G123+F123</f>
        <v>0</v>
      </c>
      <c r="H123" s="188">
        <f>'Pay App 28'!K123</f>
        <v>0</v>
      </c>
      <c r="I123" s="189"/>
      <c r="J123" s="55"/>
      <c r="K123" s="33">
        <f t="shared" si="1"/>
        <v>0</v>
      </c>
      <c r="L123" s="68">
        <f t="shared" si="0"/>
        <v>0</v>
      </c>
      <c r="M123" s="66">
        <f t="shared" si="2"/>
        <v>0</v>
      </c>
      <c r="N123" s="32">
        <f t="shared" si="3"/>
        <v>0</v>
      </c>
      <c r="O123" s="52">
        <f>'Pay App 28'!O123+'Pay App 28'!P123</f>
        <v>0</v>
      </c>
      <c r="P123" s="45"/>
      <c r="Q123" s="66">
        <f>'Pay App 28'!Q123+N123+P123</f>
        <v>0</v>
      </c>
    </row>
    <row r="124" spans="1:17" ht="21" customHeight="1" x14ac:dyDescent="0.2">
      <c r="A124" s="153" t="s">
        <v>202</v>
      </c>
      <c r="B124" s="153"/>
      <c r="C124" s="154" t="s">
        <v>203</v>
      </c>
      <c r="D124" s="155"/>
      <c r="E124" s="52">
        <f>'Pay App 28'!E124</f>
        <v>0</v>
      </c>
      <c r="F124" s="45"/>
      <c r="G124" s="65">
        <f>'Pay App 28'!G124+F124</f>
        <v>0</v>
      </c>
      <c r="H124" s="188">
        <f>'Pay App 28'!K124</f>
        <v>0</v>
      </c>
      <c r="I124" s="189"/>
      <c r="J124" s="55"/>
      <c r="K124" s="33">
        <f t="shared" si="1"/>
        <v>0</v>
      </c>
      <c r="L124" s="68">
        <f t="shared" si="0"/>
        <v>0</v>
      </c>
      <c r="M124" s="66">
        <f t="shared" si="2"/>
        <v>0</v>
      </c>
      <c r="N124" s="32">
        <f t="shared" si="3"/>
        <v>0</v>
      </c>
      <c r="O124" s="52">
        <f>'Pay App 28'!O124+'Pay App 28'!P124</f>
        <v>0</v>
      </c>
      <c r="P124" s="45"/>
      <c r="Q124" s="66">
        <f>'Pay App 28'!Q124+N124+P124</f>
        <v>0</v>
      </c>
    </row>
    <row r="125" spans="1:17" ht="21" customHeight="1" x14ac:dyDescent="0.2">
      <c r="A125" s="151" t="s">
        <v>204</v>
      </c>
      <c r="B125" s="151"/>
      <c r="C125" s="151" t="s">
        <v>205</v>
      </c>
      <c r="D125" s="152"/>
      <c r="E125" s="52">
        <f>'Pay App 28'!E125</f>
        <v>0</v>
      </c>
      <c r="F125" s="45"/>
      <c r="G125" s="65">
        <f>'Pay App 28'!G125+F125</f>
        <v>0</v>
      </c>
      <c r="H125" s="188">
        <f>'Pay App 28'!K125</f>
        <v>0</v>
      </c>
      <c r="I125" s="189"/>
      <c r="J125" s="55"/>
      <c r="K125" s="33">
        <f t="shared" si="1"/>
        <v>0</v>
      </c>
      <c r="L125" s="68">
        <f t="shared" si="0"/>
        <v>0</v>
      </c>
      <c r="M125" s="66">
        <f t="shared" si="2"/>
        <v>0</v>
      </c>
      <c r="N125" s="32">
        <f t="shared" si="3"/>
        <v>0</v>
      </c>
      <c r="O125" s="52">
        <f>'Pay App 28'!O125+'Pay App 28'!P125</f>
        <v>0</v>
      </c>
      <c r="P125" s="45"/>
      <c r="Q125" s="66">
        <f>'Pay App 28'!Q125+N125+P125</f>
        <v>0</v>
      </c>
    </row>
    <row r="126" spans="1:17" ht="21" customHeight="1" x14ac:dyDescent="0.2">
      <c r="A126" s="151" t="s">
        <v>206</v>
      </c>
      <c r="B126" s="151"/>
      <c r="C126" s="151" t="s">
        <v>207</v>
      </c>
      <c r="D126" s="152"/>
      <c r="E126" s="52">
        <f>'Pay App 28'!E126</f>
        <v>0</v>
      </c>
      <c r="F126" s="45"/>
      <c r="G126" s="65">
        <f>'Pay App 28'!G126+F126</f>
        <v>0</v>
      </c>
      <c r="H126" s="188">
        <f>'Pay App 28'!K126</f>
        <v>0</v>
      </c>
      <c r="I126" s="189"/>
      <c r="J126" s="55"/>
      <c r="K126" s="33">
        <f t="shared" si="1"/>
        <v>0</v>
      </c>
      <c r="L126" s="68">
        <f t="shared" si="0"/>
        <v>0</v>
      </c>
      <c r="M126" s="66">
        <f t="shared" si="2"/>
        <v>0</v>
      </c>
      <c r="N126" s="32">
        <f t="shared" si="3"/>
        <v>0</v>
      </c>
      <c r="O126" s="52">
        <f>'Pay App 28'!O126+'Pay App 28'!P126</f>
        <v>0</v>
      </c>
      <c r="P126" s="45"/>
      <c r="Q126" s="66">
        <f>'Pay App 28'!Q126+N126+P126</f>
        <v>0</v>
      </c>
    </row>
    <row r="127" spans="1:17" ht="21" customHeight="1" x14ac:dyDescent="0.2">
      <c r="A127" s="151" t="s">
        <v>208</v>
      </c>
      <c r="B127" s="151"/>
      <c r="C127" s="151" t="s">
        <v>209</v>
      </c>
      <c r="D127" s="152"/>
      <c r="E127" s="52">
        <f>'Pay App 28'!E127</f>
        <v>0</v>
      </c>
      <c r="F127" s="45"/>
      <c r="G127" s="65">
        <f>'Pay App 28'!G127+F127</f>
        <v>0</v>
      </c>
      <c r="H127" s="188">
        <f>'Pay App 28'!K127</f>
        <v>0</v>
      </c>
      <c r="I127" s="189"/>
      <c r="J127" s="55"/>
      <c r="K127" s="33">
        <f t="shared" si="1"/>
        <v>0</v>
      </c>
      <c r="L127" s="68">
        <f t="shared" si="0"/>
        <v>0</v>
      </c>
      <c r="M127" s="66">
        <f t="shared" si="2"/>
        <v>0</v>
      </c>
      <c r="N127" s="32">
        <f t="shared" si="3"/>
        <v>0</v>
      </c>
      <c r="O127" s="52">
        <f>'Pay App 28'!O127+'Pay App 28'!P127</f>
        <v>0</v>
      </c>
      <c r="P127" s="45"/>
      <c r="Q127" s="66">
        <f>'Pay App 28'!Q127+N127+P127</f>
        <v>0</v>
      </c>
    </row>
    <row r="128" spans="1:17" ht="21" customHeight="1" x14ac:dyDescent="0.2">
      <c r="A128" s="153" t="s">
        <v>210</v>
      </c>
      <c r="B128" s="153"/>
      <c r="C128" s="153" t="s">
        <v>211</v>
      </c>
      <c r="D128" s="154"/>
      <c r="E128" s="52">
        <f>'Pay App 28'!E128</f>
        <v>0</v>
      </c>
      <c r="F128" s="45"/>
      <c r="G128" s="65">
        <f>'Pay App 28'!G128+F128</f>
        <v>0</v>
      </c>
      <c r="H128" s="188">
        <f>'Pay App 28'!K128</f>
        <v>0</v>
      </c>
      <c r="I128" s="189"/>
      <c r="J128" s="55"/>
      <c r="K128" s="33">
        <f t="shared" si="1"/>
        <v>0</v>
      </c>
      <c r="L128" s="68">
        <f t="shared" si="0"/>
        <v>0</v>
      </c>
      <c r="M128" s="66">
        <f t="shared" si="2"/>
        <v>0</v>
      </c>
      <c r="N128" s="32">
        <f t="shared" si="3"/>
        <v>0</v>
      </c>
      <c r="O128" s="52">
        <f>'Pay App 28'!O128+'Pay App 28'!P128</f>
        <v>0</v>
      </c>
      <c r="P128" s="45"/>
      <c r="Q128" s="66">
        <f>'Pay App 28'!Q128+N128+P128</f>
        <v>0</v>
      </c>
    </row>
    <row r="129" spans="1:17" ht="21" customHeight="1" x14ac:dyDescent="0.2">
      <c r="A129" s="151" t="s">
        <v>212</v>
      </c>
      <c r="B129" s="151"/>
      <c r="C129" s="151" t="s">
        <v>213</v>
      </c>
      <c r="D129" s="152"/>
      <c r="E129" s="52">
        <f>'Pay App 28'!E129</f>
        <v>0</v>
      </c>
      <c r="F129" s="45"/>
      <c r="G129" s="65">
        <f>'Pay App 28'!G129+F129</f>
        <v>0</v>
      </c>
      <c r="H129" s="188">
        <f>'Pay App 28'!K129</f>
        <v>0</v>
      </c>
      <c r="I129" s="189"/>
      <c r="J129" s="55"/>
      <c r="K129" s="33">
        <f t="shared" si="1"/>
        <v>0</v>
      </c>
      <c r="L129" s="68">
        <f t="shared" si="0"/>
        <v>0</v>
      </c>
      <c r="M129" s="66">
        <f t="shared" si="2"/>
        <v>0</v>
      </c>
      <c r="N129" s="32">
        <f t="shared" si="3"/>
        <v>0</v>
      </c>
      <c r="O129" s="52">
        <f>'Pay App 28'!O129+'Pay App 28'!P129</f>
        <v>0</v>
      </c>
      <c r="P129" s="45"/>
      <c r="Q129" s="66">
        <f>'Pay App 28'!Q129+N129+P129</f>
        <v>0</v>
      </c>
    </row>
    <row r="130" spans="1:17" ht="21" customHeight="1" x14ac:dyDescent="0.2">
      <c r="A130" s="151" t="s">
        <v>214</v>
      </c>
      <c r="B130" s="151"/>
      <c r="C130" s="151" t="s">
        <v>215</v>
      </c>
      <c r="D130" s="152"/>
      <c r="E130" s="52">
        <f>'Pay App 28'!E130</f>
        <v>0</v>
      </c>
      <c r="F130" s="45"/>
      <c r="G130" s="65">
        <f>'Pay App 28'!G130+F130</f>
        <v>0</v>
      </c>
      <c r="H130" s="188">
        <f>'Pay App 28'!K130</f>
        <v>0</v>
      </c>
      <c r="I130" s="189"/>
      <c r="J130" s="55"/>
      <c r="K130" s="33">
        <f t="shared" si="1"/>
        <v>0</v>
      </c>
      <c r="L130" s="68">
        <f t="shared" si="0"/>
        <v>0</v>
      </c>
      <c r="M130" s="66">
        <f t="shared" si="2"/>
        <v>0</v>
      </c>
      <c r="N130" s="32">
        <f t="shared" si="3"/>
        <v>0</v>
      </c>
      <c r="O130" s="52">
        <f>'Pay App 28'!O130+'Pay App 28'!P130</f>
        <v>0</v>
      </c>
      <c r="P130" s="45"/>
      <c r="Q130" s="66">
        <f>'Pay App 28'!Q130+N130+P130</f>
        <v>0</v>
      </c>
    </row>
    <row r="131" spans="1:17" ht="21" customHeight="1" x14ac:dyDescent="0.2">
      <c r="A131" s="151" t="s">
        <v>216</v>
      </c>
      <c r="B131" s="151"/>
      <c r="C131" s="151" t="s">
        <v>217</v>
      </c>
      <c r="D131" s="152"/>
      <c r="E131" s="52">
        <f>'Pay App 28'!E131</f>
        <v>0</v>
      </c>
      <c r="F131" s="45"/>
      <c r="G131" s="65">
        <f>'Pay App 28'!G131+F131</f>
        <v>0</v>
      </c>
      <c r="H131" s="188">
        <f>'Pay App 28'!K131</f>
        <v>0</v>
      </c>
      <c r="I131" s="189"/>
      <c r="J131" s="55"/>
      <c r="K131" s="33">
        <f t="shared" si="1"/>
        <v>0</v>
      </c>
      <c r="L131" s="68">
        <f t="shared" si="0"/>
        <v>0</v>
      </c>
      <c r="M131" s="66">
        <f t="shared" si="2"/>
        <v>0</v>
      </c>
      <c r="N131" s="32">
        <f t="shared" si="3"/>
        <v>0</v>
      </c>
      <c r="O131" s="52">
        <f>'Pay App 28'!O131+'Pay App 28'!P131</f>
        <v>0</v>
      </c>
      <c r="P131" s="45"/>
      <c r="Q131" s="66">
        <f>'Pay App 28'!Q131+N131+P131</f>
        <v>0</v>
      </c>
    </row>
    <row r="132" spans="1:17" ht="21" customHeight="1" x14ac:dyDescent="0.2">
      <c r="A132" s="151" t="s">
        <v>218</v>
      </c>
      <c r="B132" s="151"/>
      <c r="C132" s="151" t="s">
        <v>219</v>
      </c>
      <c r="D132" s="152"/>
      <c r="E132" s="52">
        <f>'Pay App 28'!E132</f>
        <v>0</v>
      </c>
      <c r="F132" s="45"/>
      <c r="G132" s="65">
        <f>'Pay App 28'!G132+F132</f>
        <v>0</v>
      </c>
      <c r="H132" s="188">
        <f>'Pay App 28'!K132</f>
        <v>0</v>
      </c>
      <c r="I132" s="189"/>
      <c r="J132" s="55"/>
      <c r="K132" s="33">
        <f t="shared" si="1"/>
        <v>0</v>
      </c>
      <c r="L132" s="68">
        <f t="shared" si="0"/>
        <v>0</v>
      </c>
      <c r="M132" s="66">
        <f t="shared" si="2"/>
        <v>0</v>
      </c>
      <c r="N132" s="32">
        <f t="shared" si="3"/>
        <v>0</v>
      </c>
      <c r="O132" s="52">
        <f>'Pay App 28'!O132+'Pay App 28'!P132</f>
        <v>0</v>
      </c>
      <c r="P132" s="45"/>
      <c r="Q132" s="66">
        <f>'Pay App 28'!Q132+N132+P132</f>
        <v>0</v>
      </c>
    </row>
    <row r="133" spans="1:17" ht="21" customHeight="1" x14ac:dyDescent="0.2">
      <c r="A133" s="151" t="s">
        <v>220</v>
      </c>
      <c r="B133" s="151"/>
      <c r="C133" s="151" t="s">
        <v>221</v>
      </c>
      <c r="D133" s="152"/>
      <c r="E133" s="52">
        <f>'Pay App 28'!E133</f>
        <v>0</v>
      </c>
      <c r="F133" s="45"/>
      <c r="G133" s="65">
        <f>'Pay App 28'!G133+F133</f>
        <v>0</v>
      </c>
      <c r="H133" s="188">
        <f>'Pay App 28'!K133</f>
        <v>0</v>
      </c>
      <c r="I133" s="189"/>
      <c r="J133" s="55"/>
      <c r="K133" s="33">
        <f t="shared" si="1"/>
        <v>0</v>
      </c>
      <c r="L133" s="68">
        <f t="shared" si="0"/>
        <v>0</v>
      </c>
      <c r="M133" s="66">
        <f t="shared" si="2"/>
        <v>0</v>
      </c>
      <c r="N133" s="32">
        <f t="shared" si="3"/>
        <v>0</v>
      </c>
      <c r="O133" s="52">
        <f>'Pay App 28'!O133+'Pay App 28'!P133</f>
        <v>0</v>
      </c>
      <c r="P133" s="45"/>
      <c r="Q133" s="66">
        <f>'Pay App 28'!Q133+N133+P133</f>
        <v>0</v>
      </c>
    </row>
    <row r="134" spans="1:17" ht="21" customHeight="1" x14ac:dyDescent="0.2">
      <c r="A134" s="151" t="s">
        <v>222</v>
      </c>
      <c r="B134" s="151"/>
      <c r="C134" s="151" t="s">
        <v>223</v>
      </c>
      <c r="D134" s="152"/>
      <c r="E134" s="52">
        <f>'Pay App 28'!E134</f>
        <v>0</v>
      </c>
      <c r="F134" s="45"/>
      <c r="G134" s="65">
        <f>'Pay App 28'!G134+F134</f>
        <v>0</v>
      </c>
      <c r="H134" s="188">
        <f>'Pay App 28'!K134</f>
        <v>0</v>
      </c>
      <c r="I134" s="189"/>
      <c r="J134" s="55"/>
      <c r="K134" s="33">
        <f t="shared" si="1"/>
        <v>0</v>
      </c>
      <c r="L134" s="68">
        <f t="shared" si="0"/>
        <v>0</v>
      </c>
      <c r="M134" s="66">
        <f t="shared" si="2"/>
        <v>0</v>
      </c>
      <c r="N134" s="32">
        <f t="shared" si="3"/>
        <v>0</v>
      </c>
      <c r="O134" s="52">
        <f>'Pay App 28'!O134+'Pay App 28'!P134</f>
        <v>0</v>
      </c>
      <c r="P134" s="45"/>
      <c r="Q134" s="66">
        <f>'Pay App 28'!Q134+N134+P134</f>
        <v>0</v>
      </c>
    </row>
    <row r="135" spans="1:17" ht="21" customHeight="1" x14ac:dyDescent="0.2">
      <c r="A135" s="153" t="s">
        <v>224</v>
      </c>
      <c r="B135" s="153"/>
      <c r="C135" s="153" t="s">
        <v>225</v>
      </c>
      <c r="D135" s="154"/>
      <c r="E135" s="52">
        <f>'Pay App 28'!E135</f>
        <v>0</v>
      </c>
      <c r="F135" s="45"/>
      <c r="G135" s="65">
        <f>'Pay App 28'!G135+F135</f>
        <v>0</v>
      </c>
      <c r="H135" s="188">
        <f>'Pay App 28'!K135</f>
        <v>0</v>
      </c>
      <c r="I135" s="189"/>
      <c r="J135" s="55"/>
      <c r="K135" s="33">
        <f t="shared" si="1"/>
        <v>0</v>
      </c>
      <c r="L135" s="68">
        <f t="shared" si="0"/>
        <v>0</v>
      </c>
      <c r="M135" s="66">
        <f t="shared" si="2"/>
        <v>0</v>
      </c>
      <c r="N135" s="32">
        <f t="shared" si="3"/>
        <v>0</v>
      </c>
      <c r="O135" s="52">
        <f>'Pay App 28'!O135+'Pay App 28'!P135</f>
        <v>0</v>
      </c>
      <c r="P135" s="45"/>
      <c r="Q135" s="66">
        <f>'Pay App 28'!Q135+N135+P135</f>
        <v>0</v>
      </c>
    </row>
    <row r="136" spans="1:17" ht="21" customHeight="1" x14ac:dyDescent="0.2">
      <c r="A136" s="151" t="s">
        <v>226</v>
      </c>
      <c r="B136" s="151"/>
      <c r="C136" s="151" t="s">
        <v>227</v>
      </c>
      <c r="D136" s="152"/>
      <c r="E136" s="52">
        <f>'Pay App 28'!E136</f>
        <v>0</v>
      </c>
      <c r="F136" s="45"/>
      <c r="G136" s="65">
        <f>'Pay App 28'!G136+F136</f>
        <v>0</v>
      </c>
      <c r="H136" s="188">
        <f>'Pay App 28'!K136</f>
        <v>0</v>
      </c>
      <c r="I136" s="189"/>
      <c r="J136" s="55"/>
      <c r="K136" s="33">
        <f t="shared" si="1"/>
        <v>0</v>
      </c>
      <c r="L136" s="68">
        <f t="shared" si="0"/>
        <v>0</v>
      </c>
      <c r="M136" s="66">
        <f t="shared" si="2"/>
        <v>0</v>
      </c>
      <c r="N136" s="32">
        <f t="shared" si="3"/>
        <v>0</v>
      </c>
      <c r="O136" s="52">
        <f>'Pay App 28'!O136+'Pay App 28'!P136</f>
        <v>0</v>
      </c>
      <c r="P136" s="45"/>
      <c r="Q136" s="66">
        <f>'Pay App 28'!Q136+N136+P136</f>
        <v>0</v>
      </c>
    </row>
    <row r="137" spans="1:17" ht="21" customHeight="1" x14ac:dyDescent="0.2">
      <c r="A137" s="151" t="s">
        <v>228</v>
      </c>
      <c r="B137" s="151"/>
      <c r="C137" s="151" t="s">
        <v>229</v>
      </c>
      <c r="D137" s="152"/>
      <c r="E137" s="52">
        <f>'Pay App 28'!E137</f>
        <v>0</v>
      </c>
      <c r="F137" s="45"/>
      <c r="G137" s="65">
        <f>'Pay App 28'!G137+F137</f>
        <v>0</v>
      </c>
      <c r="H137" s="188">
        <f>'Pay App 28'!K137</f>
        <v>0</v>
      </c>
      <c r="I137" s="189"/>
      <c r="J137" s="55"/>
      <c r="K137" s="33">
        <f t="shared" si="1"/>
        <v>0</v>
      </c>
      <c r="L137" s="68">
        <f t="shared" si="0"/>
        <v>0</v>
      </c>
      <c r="M137" s="66">
        <f t="shared" si="2"/>
        <v>0</v>
      </c>
      <c r="N137" s="32">
        <f t="shared" si="3"/>
        <v>0</v>
      </c>
      <c r="O137" s="52">
        <f>'Pay App 28'!O137+'Pay App 28'!P137</f>
        <v>0</v>
      </c>
      <c r="P137" s="45"/>
      <c r="Q137" s="66">
        <f>'Pay App 28'!Q137+N137+P137</f>
        <v>0</v>
      </c>
    </row>
    <row r="138" spans="1:17" ht="21" customHeight="1" x14ac:dyDescent="0.2">
      <c r="A138" s="151" t="s">
        <v>230</v>
      </c>
      <c r="B138" s="151"/>
      <c r="C138" s="151" t="s">
        <v>231</v>
      </c>
      <c r="D138" s="152"/>
      <c r="E138" s="52">
        <f>'Pay App 28'!E138</f>
        <v>0</v>
      </c>
      <c r="F138" s="45"/>
      <c r="G138" s="65">
        <f>'Pay App 28'!G138+F138</f>
        <v>0</v>
      </c>
      <c r="H138" s="188">
        <f>'Pay App 28'!K138</f>
        <v>0</v>
      </c>
      <c r="I138" s="189"/>
      <c r="J138" s="55"/>
      <c r="K138" s="33">
        <f t="shared" si="1"/>
        <v>0</v>
      </c>
      <c r="L138" s="68">
        <f t="shared" si="0"/>
        <v>0</v>
      </c>
      <c r="M138" s="66">
        <f t="shared" si="2"/>
        <v>0</v>
      </c>
      <c r="N138" s="32">
        <f t="shared" si="3"/>
        <v>0</v>
      </c>
      <c r="O138" s="52">
        <f>'Pay App 28'!O138+'Pay App 28'!P138</f>
        <v>0</v>
      </c>
      <c r="P138" s="45"/>
      <c r="Q138" s="66">
        <f>'Pay App 28'!Q138+N138+P138</f>
        <v>0</v>
      </c>
    </row>
    <row r="139" spans="1:17" ht="21" customHeight="1" x14ac:dyDescent="0.2">
      <c r="A139" s="153" t="s">
        <v>232</v>
      </c>
      <c r="B139" s="153"/>
      <c r="C139" s="153" t="s">
        <v>233</v>
      </c>
      <c r="D139" s="154"/>
      <c r="E139" s="52">
        <f>'Pay App 28'!E139</f>
        <v>0</v>
      </c>
      <c r="F139" s="45"/>
      <c r="G139" s="65">
        <f>'Pay App 28'!G139+F139</f>
        <v>0</v>
      </c>
      <c r="H139" s="188">
        <f>'Pay App 28'!K139</f>
        <v>0</v>
      </c>
      <c r="I139" s="189"/>
      <c r="J139" s="55"/>
      <c r="K139" s="33">
        <f t="shared" si="1"/>
        <v>0</v>
      </c>
      <c r="L139" s="68">
        <f t="shared" si="0"/>
        <v>0</v>
      </c>
      <c r="M139" s="66">
        <f t="shared" si="2"/>
        <v>0</v>
      </c>
      <c r="N139" s="32">
        <f t="shared" si="3"/>
        <v>0</v>
      </c>
      <c r="O139" s="52">
        <f>'Pay App 28'!O139+'Pay App 28'!P139</f>
        <v>0</v>
      </c>
      <c r="P139" s="45"/>
      <c r="Q139" s="66">
        <f>'Pay App 28'!Q139+N139+P139</f>
        <v>0</v>
      </c>
    </row>
    <row r="140" spans="1:17" ht="21" customHeight="1" x14ac:dyDescent="0.2">
      <c r="A140" s="151" t="s">
        <v>234</v>
      </c>
      <c r="B140" s="151"/>
      <c r="C140" s="151" t="s">
        <v>235</v>
      </c>
      <c r="D140" s="152"/>
      <c r="E140" s="52">
        <f>'Pay App 28'!E140</f>
        <v>0</v>
      </c>
      <c r="F140" s="45"/>
      <c r="G140" s="65">
        <f>'Pay App 28'!G140+F140</f>
        <v>0</v>
      </c>
      <c r="H140" s="188">
        <f>'Pay App 28'!K140</f>
        <v>0</v>
      </c>
      <c r="I140" s="189"/>
      <c r="J140" s="55"/>
      <c r="K140" s="33">
        <f t="shared" si="1"/>
        <v>0</v>
      </c>
      <c r="L140" s="68">
        <f t="shared" si="0"/>
        <v>0</v>
      </c>
      <c r="M140" s="66">
        <f t="shared" si="2"/>
        <v>0</v>
      </c>
      <c r="N140" s="32">
        <f t="shared" si="3"/>
        <v>0</v>
      </c>
      <c r="O140" s="52">
        <f>'Pay App 28'!O140+'Pay App 28'!P140</f>
        <v>0</v>
      </c>
      <c r="P140" s="45"/>
      <c r="Q140" s="66">
        <f>'Pay App 28'!Q140+N140+P140</f>
        <v>0</v>
      </c>
    </row>
    <row r="141" spans="1:17" ht="21" customHeight="1" x14ac:dyDescent="0.2">
      <c r="A141" s="151" t="s">
        <v>236</v>
      </c>
      <c r="B141" s="151"/>
      <c r="C141" s="151" t="s">
        <v>237</v>
      </c>
      <c r="D141" s="152"/>
      <c r="E141" s="52">
        <f>'Pay App 28'!E141</f>
        <v>0</v>
      </c>
      <c r="F141" s="45"/>
      <c r="G141" s="65">
        <f>'Pay App 28'!G141+F141</f>
        <v>0</v>
      </c>
      <c r="H141" s="188">
        <f>'Pay App 28'!K141</f>
        <v>0</v>
      </c>
      <c r="I141" s="189"/>
      <c r="J141" s="55"/>
      <c r="K141" s="33">
        <f t="shared" si="1"/>
        <v>0</v>
      </c>
      <c r="L141" s="68">
        <f t="shared" si="0"/>
        <v>0</v>
      </c>
      <c r="M141" s="66">
        <f t="shared" si="2"/>
        <v>0</v>
      </c>
      <c r="N141" s="32">
        <f t="shared" si="3"/>
        <v>0</v>
      </c>
      <c r="O141" s="52">
        <f>'Pay App 28'!O141+'Pay App 28'!P141</f>
        <v>0</v>
      </c>
      <c r="P141" s="45"/>
      <c r="Q141" s="66">
        <f>'Pay App 28'!Q141+N141+P141</f>
        <v>0</v>
      </c>
    </row>
    <row r="142" spans="1:17" ht="21" customHeight="1" x14ac:dyDescent="0.2">
      <c r="A142" s="151" t="s">
        <v>238</v>
      </c>
      <c r="B142" s="151"/>
      <c r="C142" s="151" t="s">
        <v>239</v>
      </c>
      <c r="D142" s="152"/>
      <c r="E142" s="52">
        <f>'Pay App 28'!E142</f>
        <v>0</v>
      </c>
      <c r="F142" s="45"/>
      <c r="G142" s="65">
        <f>'Pay App 28'!G142+F142</f>
        <v>0</v>
      </c>
      <c r="H142" s="188">
        <f>'Pay App 28'!K142</f>
        <v>0</v>
      </c>
      <c r="I142" s="189"/>
      <c r="J142" s="55"/>
      <c r="K142" s="33">
        <f t="shared" si="1"/>
        <v>0</v>
      </c>
      <c r="L142" s="68">
        <f t="shared" si="0"/>
        <v>0</v>
      </c>
      <c r="M142" s="66">
        <f t="shared" si="2"/>
        <v>0</v>
      </c>
      <c r="N142" s="32">
        <f t="shared" si="3"/>
        <v>0</v>
      </c>
      <c r="O142" s="52">
        <f>'Pay App 28'!O142+'Pay App 28'!P142</f>
        <v>0</v>
      </c>
      <c r="P142" s="45"/>
      <c r="Q142" s="66">
        <f>'Pay App 28'!Q142+N142+P142</f>
        <v>0</v>
      </c>
    </row>
    <row r="143" spans="1:17" ht="21" customHeight="1" x14ac:dyDescent="0.2">
      <c r="A143" s="151" t="s">
        <v>240</v>
      </c>
      <c r="B143" s="151"/>
      <c r="C143" s="151" t="s">
        <v>241</v>
      </c>
      <c r="D143" s="152"/>
      <c r="E143" s="52">
        <f>'Pay App 28'!E143</f>
        <v>0</v>
      </c>
      <c r="F143" s="45"/>
      <c r="G143" s="65">
        <f>'Pay App 28'!G143+F143</f>
        <v>0</v>
      </c>
      <c r="H143" s="188">
        <f>'Pay App 28'!K143</f>
        <v>0</v>
      </c>
      <c r="I143" s="189"/>
      <c r="J143" s="55"/>
      <c r="K143" s="33">
        <f t="shared" si="1"/>
        <v>0</v>
      </c>
      <c r="L143" s="68">
        <f t="shared" si="0"/>
        <v>0</v>
      </c>
      <c r="M143" s="66">
        <f t="shared" si="2"/>
        <v>0</v>
      </c>
      <c r="N143" s="32">
        <f t="shared" si="3"/>
        <v>0</v>
      </c>
      <c r="O143" s="52">
        <f>'Pay App 28'!O143+'Pay App 28'!P143</f>
        <v>0</v>
      </c>
      <c r="P143" s="45"/>
      <c r="Q143" s="66">
        <f>'Pay App 28'!Q143+N143+P143</f>
        <v>0</v>
      </c>
    </row>
    <row r="144" spans="1:17" ht="21" customHeight="1" x14ac:dyDescent="0.2">
      <c r="A144" s="151" t="s">
        <v>242</v>
      </c>
      <c r="B144" s="151"/>
      <c r="C144" s="151" t="s">
        <v>243</v>
      </c>
      <c r="D144" s="152"/>
      <c r="E144" s="52">
        <f>'Pay App 28'!E144</f>
        <v>0</v>
      </c>
      <c r="F144" s="45"/>
      <c r="G144" s="65">
        <f>'Pay App 28'!G144+F144</f>
        <v>0</v>
      </c>
      <c r="H144" s="188">
        <f>'Pay App 28'!K144</f>
        <v>0</v>
      </c>
      <c r="I144" s="189"/>
      <c r="J144" s="55"/>
      <c r="K144" s="33">
        <f t="shared" si="1"/>
        <v>0</v>
      </c>
      <c r="L144" s="68">
        <f t="shared" si="0"/>
        <v>0</v>
      </c>
      <c r="M144" s="66">
        <f t="shared" si="2"/>
        <v>0</v>
      </c>
      <c r="N144" s="32">
        <f t="shared" si="3"/>
        <v>0</v>
      </c>
      <c r="O144" s="52">
        <f>'Pay App 28'!O144+'Pay App 28'!P144</f>
        <v>0</v>
      </c>
      <c r="P144" s="45"/>
      <c r="Q144" s="66">
        <f>'Pay App 28'!Q144+N144+P144</f>
        <v>0</v>
      </c>
    </row>
    <row r="145" spans="1:17" ht="21" customHeight="1" x14ac:dyDescent="0.2">
      <c r="A145" s="151" t="s">
        <v>244</v>
      </c>
      <c r="B145" s="151"/>
      <c r="C145" s="151" t="s">
        <v>245</v>
      </c>
      <c r="D145" s="152"/>
      <c r="E145" s="52">
        <f>'Pay App 28'!E145</f>
        <v>0</v>
      </c>
      <c r="F145" s="45"/>
      <c r="G145" s="65">
        <f>'Pay App 28'!G145+F145</f>
        <v>0</v>
      </c>
      <c r="H145" s="188">
        <f>'Pay App 28'!K145</f>
        <v>0</v>
      </c>
      <c r="I145" s="189"/>
      <c r="J145" s="55"/>
      <c r="K145" s="33">
        <f t="shared" si="1"/>
        <v>0</v>
      </c>
      <c r="L145" s="68">
        <f t="shared" si="0"/>
        <v>0</v>
      </c>
      <c r="M145" s="66">
        <f t="shared" si="2"/>
        <v>0</v>
      </c>
      <c r="N145" s="32">
        <f t="shared" si="3"/>
        <v>0</v>
      </c>
      <c r="O145" s="52">
        <f>'Pay App 28'!O145+'Pay App 28'!P145</f>
        <v>0</v>
      </c>
      <c r="P145" s="45"/>
      <c r="Q145" s="66">
        <f>'Pay App 28'!Q145+N145+P145</f>
        <v>0</v>
      </c>
    </row>
    <row r="146" spans="1:17" ht="21" customHeight="1" x14ac:dyDescent="0.2">
      <c r="A146" s="151" t="s">
        <v>246</v>
      </c>
      <c r="B146" s="151"/>
      <c r="C146" s="151" t="s">
        <v>247</v>
      </c>
      <c r="D146" s="152"/>
      <c r="E146" s="52">
        <f>'Pay App 28'!E146</f>
        <v>0</v>
      </c>
      <c r="F146" s="45"/>
      <c r="G146" s="65">
        <f>'Pay App 28'!G146+F146</f>
        <v>0</v>
      </c>
      <c r="H146" s="188">
        <f>'Pay App 28'!K146</f>
        <v>0</v>
      </c>
      <c r="I146" s="189"/>
      <c r="J146" s="55"/>
      <c r="K146" s="33">
        <f t="shared" si="1"/>
        <v>0</v>
      </c>
      <c r="L146" s="68">
        <f t="shared" si="0"/>
        <v>0</v>
      </c>
      <c r="M146" s="66">
        <f t="shared" si="2"/>
        <v>0</v>
      </c>
      <c r="N146" s="32">
        <f t="shared" si="3"/>
        <v>0</v>
      </c>
      <c r="O146" s="52">
        <f>'Pay App 28'!O146+'Pay App 28'!P146</f>
        <v>0</v>
      </c>
      <c r="P146" s="45"/>
      <c r="Q146" s="66">
        <f>'Pay App 28'!Q146+N146+P146</f>
        <v>0</v>
      </c>
    </row>
    <row r="147" spans="1:17" ht="21" customHeight="1" x14ac:dyDescent="0.2">
      <c r="A147" s="151" t="s">
        <v>248</v>
      </c>
      <c r="B147" s="151"/>
      <c r="C147" s="151" t="s">
        <v>249</v>
      </c>
      <c r="D147" s="152"/>
      <c r="E147" s="52">
        <f>'Pay App 28'!E147</f>
        <v>0</v>
      </c>
      <c r="F147" s="45"/>
      <c r="G147" s="65">
        <f>'Pay App 28'!G147+F147</f>
        <v>0</v>
      </c>
      <c r="H147" s="188">
        <f>'Pay App 28'!K147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28'!O147+'Pay App 28'!P147</f>
        <v>0</v>
      </c>
      <c r="P147" s="45"/>
      <c r="Q147" s="66">
        <f>'Pay App 28'!Q147+N147+P147</f>
        <v>0</v>
      </c>
    </row>
    <row r="148" spans="1:17" ht="21" customHeight="1" x14ac:dyDescent="0.2">
      <c r="A148" s="151" t="s">
        <v>250</v>
      </c>
      <c r="B148" s="151"/>
      <c r="C148" s="151" t="s">
        <v>251</v>
      </c>
      <c r="D148" s="152"/>
      <c r="E148" s="52">
        <f>'Pay App 28'!E148</f>
        <v>0</v>
      </c>
      <c r="F148" s="45"/>
      <c r="G148" s="65">
        <f>'Pay App 28'!G148+F148</f>
        <v>0</v>
      </c>
      <c r="H148" s="188">
        <f>'Pay App 28'!K148</f>
        <v>0</v>
      </c>
      <c r="I148" s="189"/>
      <c r="J148" s="55"/>
      <c r="K148" s="33">
        <f t="shared" si="4"/>
        <v>0</v>
      </c>
      <c r="L148" s="68">
        <f t="shared" ref="L148:L211" si="7">IF(ISERROR(K148/G148),0,K148/G148)</f>
        <v>0</v>
      </c>
      <c r="M148" s="66">
        <f t="shared" si="5"/>
        <v>0</v>
      </c>
      <c r="N148" s="32">
        <f t="shared" si="6"/>
        <v>0</v>
      </c>
      <c r="O148" s="52">
        <f>'Pay App 28'!O148+'Pay App 28'!P148</f>
        <v>0</v>
      </c>
      <c r="P148" s="45"/>
      <c r="Q148" s="66">
        <f>'Pay App 28'!Q148+N148+P148</f>
        <v>0</v>
      </c>
    </row>
    <row r="149" spans="1:17" ht="21" customHeight="1" x14ac:dyDescent="0.2">
      <c r="A149" s="153" t="s">
        <v>252</v>
      </c>
      <c r="B149" s="153"/>
      <c r="C149" s="153" t="s">
        <v>253</v>
      </c>
      <c r="D149" s="154"/>
      <c r="E149" s="52">
        <f>'Pay App 28'!E149</f>
        <v>0</v>
      </c>
      <c r="F149" s="45"/>
      <c r="G149" s="65">
        <f>'Pay App 28'!G149+F149</f>
        <v>0</v>
      </c>
      <c r="H149" s="188">
        <f>'Pay App 28'!K149</f>
        <v>0</v>
      </c>
      <c r="I149" s="189"/>
      <c r="J149" s="55"/>
      <c r="K149" s="33">
        <f t="shared" si="4"/>
        <v>0</v>
      </c>
      <c r="L149" s="68">
        <f t="shared" si="7"/>
        <v>0</v>
      </c>
      <c r="M149" s="66">
        <f t="shared" si="5"/>
        <v>0</v>
      </c>
      <c r="N149" s="32">
        <f t="shared" si="6"/>
        <v>0</v>
      </c>
      <c r="O149" s="52">
        <f>'Pay App 28'!O149+'Pay App 28'!P149</f>
        <v>0</v>
      </c>
      <c r="P149" s="45"/>
      <c r="Q149" s="66">
        <f>'Pay App 28'!Q149+N149+P149</f>
        <v>0</v>
      </c>
    </row>
    <row r="150" spans="1:17" ht="21" customHeight="1" x14ac:dyDescent="0.2">
      <c r="A150" s="151" t="s">
        <v>254</v>
      </c>
      <c r="B150" s="151"/>
      <c r="C150" s="151" t="s">
        <v>255</v>
      </c>
      <c r="D150" s="152"/>
      <c r="E150" s="52">
        <f>'Pay App 28'!E150</f>
        <v>0</v>
      </c>
      <c r="F150" s="45"/>
      <c r="G150" s="65">
        <f>'Pay App 28'!G150+F150</f>
        <v>0</v>
      </c>
      <c r="H150" s="188">
        <f>'Pay App 28'!K150</f>
        <v>0</v>
      </c>
      <c r="I150" s="189"/>
      <c r="J150" s="55"/>
      <c r="K150" s="33">
        <f t="shared" si="4"/>
        <v>0</v>
      </c>
      <c r="L150" s="68">
        <f t="shared" si="7"/>
        <v>0</v>
      </c>
      <c r="M150" s="66">
        <f t="shared" si="5"/>
        <v>0</v>
      </c>
      <c r="N150" s="32">
        <f t="shared" si="6"/>
        <v>0</v>
      </c>
      <c r="O150" s="52">
        <f>'Pay App 28'!O150+'Pay App 28'!P150</f>
        <v>0</v>
      </c>
      <c r="P150" s="45"/>
      <c r="Q150" s="66">
        <f>'Pay App 28'!Q150+N150+P150</f>
        <v>0</v>
      </c>
    </row>
    <row r="151" spans="1:17" ht="21" customHeight="1" x14ac:dyDescent="0.2">
      <c r="A151" s="151" t="s">
        <v>256</v>
      </c>
      <c r="B151" s="151"/>
      <c r="C151" s="151" t="s">
        <v>257</v>
      </c>
      <c r="D151" s="152"/>
      <c r="E151" s="52">
        <f>'Pay App 28'!E151</f>
        <v>0</v>
      </c>
      <c r="F151" s="45"/>
      <c r="G151" s="65">
        <f>'Pay App 28'!G151+F151</f>
        <v>0</v>
      </c>
      <c r="H151" s="188">
        <f>'Pay App 28'!K151</f>
        <v>0</v>
      </c>
      <c r="I151" s="189"/>
      <c r="J151" s="55"/>
      <c r="K151" s="33">
        <f t="shared" si="4"/>
        <v>0</v>
      </c>
      <c r="L151" s="68">
        <f t="shared" si="7"/>
        <v>0</v>
      </c>
      <c r="M151" s="66">
        <f t="shared" si="5"/>
        <v>0</v>
      </c>
      <c r="N151" s="32">
        <f t="shared" si="6"/>
        <v>0</v>
      </c>
      <c r="O151" s="52">
        <f>'Pay App 28'!O151+'Pay App 28'!P151</f>
        <v>0</v>
      </c>
      <c r="P151" s="45"/>
      <c r="Q151" s="66">
        <f>'Pay App 28'!Q151+N151+P151</f>
        <v>0</v>
      </c>
    </row>
    <row r="152" spans="1:17" ht="21" customHeight="1" x14ac:dyDescent="0.2">
      <c r="A152" s="151" t="s">
        <v>258</v>
      </c>
      <c r="B152" s="151"/>
      <c r="C152" s="151" t="s">
        <v>259</v>
      </c>
      <c r="D152" s="152"/>
      <c r="E152" s="52">
        <f>'Pay App 28'!E152</f>
        <v>0</v>
      </c>
      <c r="F152" s="45"/>
      <c r="G152" s="65">
        <f>'Pay App 28'!G152+F152</f>
        <v>0</v>
      </c>
      <c r="H152" s="188">
        <f>'Pay App 28'!K152</f>
        <v>0</v>
      </c>
      <c r="I152" s="189"/>
      <c r="J152" s="55"/>
      <c r="K152" s="33">
        <f t="shared" si="4"/>
        <v>0</v>
      </c>
      <c r="L152" s="68">
        <f t="shared" si="7"/>
        <v>0</v>
      </c>
      <c r="M152" s="66">
        <f t="shared" si="5"/>
        <v>0</v>
      </c>
      <c r="N152" s="32">
        <f t="shared" si="6"/>
        <v>0</v>
      </c>
      <c r="O152" s="52">
        <f>'Pay App 28'!O152+'Pay App 28'!P152</f>
        <v>0</v>
      </c>
      <c r="P152" s="45"/>
      <c r="Q152" s="66">
        <f>'Pay App 28'!Q152+N152+P152</f>
        <v>0</v>
      </c>
    </row>
    <row r="153" spans="1:17" ht="21" customHeight="1" x14ac:dyDescent="0.2">
      <c r="A153" s="151" t="s">
        <v>260</v>
      </c>
      <c r="B153" s="151"/>
      <c r="C153" s="151" t="s">
        <v>261</v>
      </c>
      <c r="D153" s="152"/>
      <c r="E153" s="52">
        <f>'Pay App 28'!E153</f>
        <v>0</v>
      </c>
      <c r="F153" s="45"/>
      <c r="G153" s="65">
        <f>'Pay App 28'!G153+F153</f>
        <v>0</v>
      </c>
      <c r="H153" s="188">
        <f>'Pay App 28'!K153</f>
        <v>0</v>
      </c>
      <c r="I153" s="189"/>
      <c r="J153" s="55"/>
      <c r="K153" s="33">
        <f t="shared" si="4"/>
        <v>0</v>
      </c>
      <c r="L153" s="68">
        <f t="shared" si="7"/>
        <v>0</v>
      </c>
      <c r="M153" s="66">
        <f t="shared" si="5"/>
        <v>0</v>
      </c>
      <c r="N153" s="32">
        <f t="shared" si="6"/>
        <v>0</v>
      </c>
      <c r="O153" s="52">
        <f>'Pay App 28'!O153+'Pay App 28'!P153</f>
        <v>0</v>
      </c>
      <c r="P153" s="45"/>
      <c r="Q153" s="66">
        <f>'Pay App 28'!Q153+N153+P153</f>
        <v>0</v>
      </c>
    </row>
    <row r="154" spans="1:17" ht="21" customHeight="1" x14ac:dyDescent="0.2">
      <c r="A154" s="151" t="s">
        <v>262</v>
      </c>
      <c r="B154" s="151"/>
      <c r="C154" s="151" t="s">
        <v>263</v>
      </c>
      <c r="D154" s="152"/>
      <c r="E154" s="52">
        <f>'Pay App 28'!E154</f>
        <v>0</v>
      </c>
      <c r="F154" s="45"/>
      <c r="G154" s="65">
        <f>'Pay App 28'!G154+F154</f>
        <v>0</v>
      </c>
      <c r="H154" s="188">
        <f>'Pay App 28'!K154</f>
        <v>0</v>
      </c>
      <c r="I154" s="189"/>
      <c r="J154" s="55"/>
      <c r="K154" s="33">
        <f t="shared" si="4"/>
        <v>0</v>
      </c>
      <c r="L154" s="68">
        <f t="shared" si="7"/>
        <v>0</v>
      </c>
      <c r="M154" s="66">
        <f t="shared" si="5"/>
        <v>0</v>
      </c>
      <c r="N154" s="32">
        <f t="shared" si="6"/>
        <v>0</v>
      </c>
      <c r="O154" s="52">
        <f>'Pay App 28'!O154+'Pay App 28'!P154</f>
        <v>0</v>
      </c>
      <c r="P154" s="45"/>
      <c r="Q154" s="66">
        <f>'Pay App 28'!Q154+N154+P154</f>
        <v>0</v>
      </c>
    </row>
    <row r="155" spans="1:17" ht="21" customHeight="1" x14ac:dyDescent="0.2">
      <c r="A155" s="151" t="s">
        <v>264</v>
      </c>
      <c r="B155" s="151"/>
      <c r="C155" s="151" t="s">
        <v>265</v>
      </c>
      <c r="D155" s="152"/>
      <c r="E155" s="52">
        <f>'Pay App 28'!E155</f>
        <v>0</v>
      </c>
      <c r="F155" s="45"/>
      <c r="G155" s="65">
        <f>'Pay App 28'!G155+F155</f>
        <v>0</v>
      </c>
      <c r="H155" s="188">
        <f>'Pay App 28'!K155</f>
        <v>0</v>
      </c>
      <c r="I155" s="189"/>
      <c r="J155" s="55"/>
      <c r="K155" s="33">
        <f t="shared" si="4"/>
        <v>0</v>
      </c>
      <c r="L155" s="68">
        <f t="shared" si="7"/>
        <v>0</v>
      </c>
      <c r="M155" s="66">
        <f t="shared" si="5"/>
        <v>0</v>
      </c>
      <c r="N155" s="32">
        <f t="shared" si="6"/>
        <v>0</v>
      </c>
      <c r="O155" s="52">
        <f>'Pay App 28'!O155+'Pay App 28'!P155</f>
        <v>0</v>
      </c>
      <c r="P155" s="45"/>
      <c r="Q155" s="66">
        <f>'Pay App 28'!Q155+N155+P155</f>
        <v>0</v>
      </c>
    </row>
    <row r="156" spans="1:17" ht="21" customHeight="1" x14ac:dyDescent="0.2">
      <c r="A156" s="151" t="s">
        <v>266</v>
      </c>
      <c r="B156" s="151"/>
      <c r="C156" s="151" t="s">
        <v>267</v>
      </c>
      <c r="D156" s="152"/>
      <c r="E156" s="52">
        <f>'Pay App 28'!E156</f>
        <v>0</v>
      </c>
      <c r="F156" s="45"/>
      <c r="G156" s="65">
        <f>'Pay App 28'!G156+F156</f>
        <v>0</v>
      </c>
      <c r="H156" s="188">
        <f>'Pay App 28'!K156</f>
        <v>0</v>
      </c>
      <c r="I156" s="189"/>
      <c r="J156" s="55"/>
      <c r="K156" s="33">
        <f t="shared" si="4"/>
        <v>0</v>
      </c>
      <c r="L156" s="68">
        <f t="shared" si="7"/>
        <v>0</v>
      </c>
      <c r="M156" s="66">
        <f t="shared" si="5"/>
        <v>0</v>
      </c>
      <c r="N156" s="32">
        <f t="shared" si="6"/>
        <v>0</v>
      </c>
      <c r="O156" s="52">
        <f>'Pay App 28'!O156+'Pay App 28'!P156</f>
        <v>0</v>
      </c>
      <c r="P156" s="45"/>
      <c r="Q156" s="66">
        <f>'Pay App 28'!Q156+N156+P156</f>
        <v>0</v>
      </c>
    </row>
    <row r="157" spans="1:17" ht="21" customHeight="1" x14ac:dyDescent="0.2">
      <c r="A157" s="151" t="s">
        <v>268</v>
      </c>
      <c r="B157" s="151"/>
      <c r="C157" s="151" t="s">
        <v>269</v>
      </c>
      <c r="D157" s="152"/>
      <c r="E157" s="52">
        <f>'Pay App 28'!E157</f>
        <v>0</v>
      </c>
      <c r="F157" s="45"/>
      <c r="G157" s="65">
        <f>'Pay App 28'!G157+F157</f>
        <v>0</v>
      </c>
      <c r="H157" s="188">
        <f>'Pay App 28'!K157</f>
        <v>0</v>
      </c>
      <c r="I157" s="189"/>
      <c r="J157" s="55"/>
      <c r="K157" s="33">
        <f t="shared" si="4"/>
        <v>0</v>
      </c>
      <c r="L157" s="68">
        <f t="shared" si="7"/>
        <v>0</v>
      </c>
      <c r="M157" s="66">
        <f t="shared" si="5"/>
        <v>0</v>
      </c>
      <c r="N157" s="32">
        <f t="shared" si="6"/>
        <v>0</v>
      </c>
      <c r="O157" s="52">
        <f>'Pay App 28'!O157+'Pay App 28'!P157</f>
        <v>0</v>
      </c>
      <c r="P157" s="45"/>
      <c r="Q157" s="66">
        <f>'Pay App 28'!Q157+N157+P157</f>
        <v>0</v>
      </c>
    </row>
    <row r="158" spans="1:17" ht="21" customHeight="1" x14ac:dyDescent="0.2">
      <c r="A158" s="153" t="s">
        <v>270</v>
      </c>
      <c r="B158" s="153"/>
      <c r="C158" s="153" t="s">
        <v>271</v>
      </c>
      <c r="D158" s="154"/>
      <c r="E158" s="52">
        <f>'Pay App 28'!E158</f>
        <v>0</v>
      </c>
      <c r="F158" s="45"/>
      <c r="G158" s="65">
        <f>'Pay App 28'!G158+F158</f>
        <v>0</v>
      </c>
      <c r="H158" s="188">
        <f>'Pay App 28'!K158</f>
        <v>0</v>
      </c>
      <c r="I158" s="189"/>
      <c r="J158" s="55"/>
      <c r="K158" s="33">
        <f t="shared" si="4"/>
        <v>0</v>
      </c>
      <c r="L158" s="68">
        <f t="shared" si="7"/>
        <v>0</v>
      </c>
      <c r="M158" s="66">
        <f t="shared" si="5"/>
        <v>0</v>
      </c>
      <c r="N158" s="32">
        <f t="shared" si="6"/>
        <v>0</v>
      </c>
      <c r="O158" s="52">
        <f>'Pay App 28'!O158+'Pay App 28'!P158</f>
        <v>0</v>
      </c>
      <c r="P158" s="45"/>
      <c r="Q158" s="66">
        <f>'Pay App 28'!Q158+N158+P158</f>
        <v>0</v>
      </c>
    </row>
    <row r="159" spans="1:17" ht="21" customHeight="1" x14ac:dyDescent="0.2">
      <c r="A159" s="151" t="s">
        <v>272</v>
      </c>
      <c r="B159" s="151"/>
      <c r="C159" s="151" t="s">
        <v>273</v>
      </c>
      <c r="D159" s="152"/>
      <c r="E159" s="52">
        <f>'Pay App 28'!E159</f>
        <v>0</v>
      </c>
      <c r="F159" s="45"/>
      <c r="G159" s="65">
        <f>'Pay App 28'!G159+F159</f>
        <v>0</v>
      </c>
      <c r="H159" s="188">
        <f>'Pay App 28'!K159</f>
        <v>0</v>
      </c>
      <c r="I159" s="189"/>
      <c r="J159" s="55"/>
      <c r="K159" s="33">
        <f t="shared" si="4"/>
        <v>0</v>
      </c>
      <c r="L159" s="68">
        <f t="shared" si="7"/>
        <v>0</v>
      </c>
      <c r="M159" s="66">
        <f t="shared" si="5"/>
        <v>0</v>
      </c>
      <c r="N159" s="32">
        <f t="shared" si="6"/>
        <v>0</v>
      </c>
      <c r="O159" s="52">
        <f>'Pay App 28'!O159+'Pay App 28'!P159</f>
        <v>0</v>
      </c>
      <c r="P159" s="45"/>
      <c r="Q159" s="66">
        <f>'Pay App 28'!Q159+N159+P159</f>
        <v>0</v>
      </c>
    </row>
    <row r="160" spans="1:17" ht="21" customHeight="1" x14ac:dyDescent="0.2">
      <c r="A160" s="151" t="s">
        <v>274</v>
      </c>
      <c r="B160" s="151"/>
      <c r="C160" s="151" t="s">
        <v>275</v>
      </c>
      <c r="D160" s="152"/>
      <c r="E160" s="52">
        <f>'Pay App 28'!E160</f>
        <v>0</v>
      </c>
      <c r="F160" s="45"/>
      <c r="G160" s="65">
        <f>'Pay App 28'!G160+F160</f>
        <v>0</v>
      </c>
      <c r="H160" s="188">
        <f>'Pay App 28'!K160</f>
        <v>0</v>
      </c>
      <c r="I160" s="189"/>
      <c r="J160" s="55"/>
      <c r="K160" s="33">
        <f t="shared" si="4"/>
        <v>0</v>
      </c>
      <c r="L160" s="68">
        <f t="shared" si="7"/>
        <v>0</v>
      </c>
      <c r="M160" s="66">
        <f t="shared" si="5"/>
        <v>0</v>
      </c>
      <c r="N160" s="32">
        <f t="shared" si="6"/>
        <v>0</v>
      </c>
      <c r="O160" s="52">
        <f>'Pay App 28'!O160+'Pay App 28'!P160</f>
        <v>0</v>
      </c>
      <c r="P160" s="45"/>
      <c r="Q160" s="66">
        <f>'Pay App 28'!Q160+N160+P160</f>
        <v>0</v>
      </c>
    </row>
    <row r="161" spans="1:17" ht="21" customHeight="1" x14ac:dyDescent="0.2">
      <c r="A161" s="151" t="s">
        <v>276</v>
      </c>
      <c r="B161" s="151"/>
      <c r="C161" s="151" t="s">
        <v>277</v>
      </c>
      <c r="D161" s="152"/>
      <c r="E161" s="52">
        <f>'Pay App 28'!E161</f>
        <v>0</v>
      </c>
      <c r="F161" s="45"/>
      <c r="G161" s="65">
        <f>'Pay App 28'!G161+F161</f>
        <v>0</v>
      </c>
      <c r="H161" s="188">
        <f>'Pay App 28'!K161</f>
        <v>0</v>
      </c>
      <c r="I161" s="189"/>
      <c r="J161" s="55"/>
      <c r="K161" s="33">
        <f t="shared" si="4"/>
        <v>0</v>
      </c>
      <c r="L161" s="68">
        <f t="shared" si="7"/>
        <v>0</v>
      </c>
      <c r="M161" s="66">
        <f t="shared" si="5"/>
        <v>0</v>
      </c>
      <c r="N161" s="32">
        <f t="shared" si="6"/>
        <v>0</v>
      </c>
      <c r="O161" s="52">
        <f>'Pay App 28'!O161+'Pay App 28'!P161</f>
        <v>0</v>
      </c>
      <c r="P161" s="45"/>
      <c r="Q161" s="66">
        <f>'Pay App 28'!Q161+N161+P161</f>
        <v>0</v>
      </c>
    </row>
    <row r="162" spans="1:17" ht="21" customHeight="1" x14ac:dyDescent="0.2">
      <c r="A162" s="151" t="s">
        <v>278</v>
      </c>
      <c r="B162" s="151"/>
      <c r="C162" s="151" t="s">
        <v>279</v>
      </c>
      <c r="D162" s="152"/>
      <c r="E162" s="52">
        <f>'Pay App 28'!E162</f>
        <v>0</v>
      </c>
      <c r="F162" s="45"/>
      <c r="G162" s="65">
        <f>'Pay App 28'!G162+F162</f>
        <v>0</v>
      </c>
      <c r="H162" s="188">
        <f>'Pay App 28'!K162</f>
        <v>0</v>
      </c>
      <c r="I162" s="189"/>
      <c r="J162" s="55"/>
      <c r="K162" s="33">
        <f t="shared" si="4"/>
        <v>0</v>
      </c>
      <c r="L162" s="68">
        <f t="shared" si="7"/>
        <v>0</v>
      </c>
      <c r="M162" s="66">
        <f t="shared" si="5"/>
        <v>0</v>
      </c>
      <c r="N162" s="32">
        <f t="shared" si="6"/>
        <v>0</v>
      </c>
      <c r="O162" s="52">
        <f>'Pay App 28'!O162+'Pay App 28'!P162</f>
        <v>0</v>
      </c>
      <c r="P162" s="45"/>
      <c r="Q162" s="66">
        <f>'Pay App 28'!Q162+N162+P162</f>
        <v>0</v>
      </c>
    </row>
    <row r="163" spans="1:17" ht="21" customHeight="1" x14ac:dyDescent="0.2">
      <c r="A163" s="151" t="s">
        <v>280</v>
      </c>
      <c r="B163" s="151"/>
      <c r="C163" s="151" t="s">
        <v>281</v>
      </c>
      <c r="D163" s="152"/>
      <c r="E163" s="52">
        <f>'Pay App 28'!E163</f>
        <v>0</v>
      </c>
      <c r="F163" s="45"/>
      <c r="G163" s="65">
        <f>'Pay App 28'!G163+F163</f>
        <v>0</v>
      </c>
      <c r="H163" s="188">
        <f>'Pay App 28'!K163</f>
        <v>0</v>
      </c>
      <c r="I163" s="189"/>
      <c r="J163" s="55"/>
      <c r="K163" s="33">
        <f t="shared" si="4"/>
        <v>0</v>
      </c>
      <c r="L163" s="68">
        <f t="shared" si="7"/>
        <v>0</v>
      </c>
      <c r="M163" s="66">
        <f t="shared" si="5"/>
        <v>0</v>
      </c>
      <c r="N163" s="32">
        <f t="shared" si="6"/>
        <v>0</v>
      </c>
      <c r="O163" s="52">
        <f>'Pay App 28'!O163+'Pay App 28'!P163</f>
        <v>0</v>
      </c>
      <c r="P163" s="45"/>
      <c r="Q163" s="66">
        <f>'Pay App 28'!Q163+N163+P163</f>
        <v>0</v>
      </c>
    </row>
    <row r="164" spans="1:17" ht="21" customHeight="1" x14ac:dyDescent="0.2">
      <c r="A164" s="151" t="s">
        <v>282</v>
      </c>
      <c r="B164" s="151"/>
      <c r="C164" s="151" t="s">
        <v>283</v>
      </c>
      <c r="D164" s="152"/>
      <c r="E164" s="52">
        <f>'Pay App 28'!E164</f>
        <v>0</v>
      </c>
      <c r="F164" s="45"/>
      <c r="G164" s="65">
        <f>'Pay App 28'!G164+F164</f>
        <v>0</v>
      </c>
      <c r="H164" s="188">
        <f>'Pay App 28'!K164</f>
        <v>0</v>
      </c>
      <c r="I164" s="189"/>
      <c r="J164" s="55"/>
      <c r="K164" s="33">
        <f t="shared" si="4"/>
        <v>0</v>
      </c>
      <c r="L164" s="68">
        <f t="shared" si="7"/>
        <v>0</v>
      </c>
      <c r="M164" s="66">
        <f t="shared" si="5"/>
        <v>0</v>
      </c>
      <c r="N164" s="32">
        <f t="shared" si="6"/>
        <v>0</v>
      </c>
      <c r="O164" s="52">
        <f>'Pay App 28'!O164+'Pay App 28'!P164</f>
        <v>0</v>
      </c>
      <c r="P164" s="45"/>
      <c r="Q164" s="66">
        <f>'Pay App 28'!Q164+N164+P164</f>
        <v>0</v>
      </c>
    </row>
    <row r="165" spans="1:17" ht="21" customHeight="1" x14ac:dyDescent="0.2">
      <c r="A165" s="151" t="s">
        <v>284</v>
      </c>
      <c r="B165" s="151"/>
      <c r="C165" s="151" t="s">
        <v>285</v>
      </c>
      <c r="D165" s="152"/>
      <c r="E165" s="52">
        <f>'Pay App 28'!E165</f>
        <v>0</v>
      </c>
      <c r="F165" s="45"/>
      <c r="G165" s="65">
        <f>'Pay App 28'!G165+F165</f>
        <v>0</v>
      </c>
      <c r="H165" s="188">
        <f>'Pay App 28'!K165</f>
        <v>0</v>
      </c>
      <c r="I165" s="189"/>
      <c r="J165" s="55"/>
      <c r="K165" s="33">
        <f t="shared" si="4"/>
        <v>0</v>
      </c>
      <c r="L165" s="68">
        <f t="shared" si="7"/>
        <v>0</v>
      </c>
      <c r="M165" s="66">
        <f t="shared" si="5"/>
        <v>0</v>
      </c>
      <c r="N165" s="32">
        <f t="shared" si="6"/>
        <v>0</v>
      </c>
      <c r="O165" s="52">
        <f>'Pay App 28'!O165+'Pay App 28'!P165</f>
        <v>0</v>
      </c>
      <c r="P165" s="45"/>
      <c r="Q165" s="66">
        <f>'Pay App 28'!Q165+N165+P165</f>
        <v>0</v>
      </c>
    </row>
    <row r="166" spans="1:17" ht="21" customHeight="1" x14ac:dyDescent="0.2">
      <c r="A166" s="153" t="s">
        <v>286</v>
      </c>
      <c r="B166" s="153"/>
      <c r="C166" s="153" t="s">
        <v>287</v>
      </c>
      <c r="D166" s="154"/>
      <c r="E166" s="52">
        <f>'Pay App 28'!E166</f>
        <v>0</v>
      </c>
      <c r="F166" s="45"/>
      <c r="G166" s="65">
        <f>'Pay App 28'!G166+F166</f>
        <v>0</v>
      </c>
      <c r="H166" s="188">
        <f>'Pay App 28'!K166</f>
        <v>0</v>
      </c>
      <c r="I166" s="189"/>
      <c r="J166" s="55"/>
      <c r="K166" s="33">
        <f t="shared" si="4"/>
        <v>0</v>
      </c>
      <c r="L166" s="68">
        <f t="shared" si="7"/>
        <v>0</v>
      </c>
      <c r="M166" s="66">
        <f t="shared" si="5"/>
        <v>0</v>
      </c>
      <c r="N166" s="32">
        <f t="shared" si="6"/>
        <v>0</v>
      </c>
      <c r="O166" s="52">
        <f>'Pay App 28'!O166+'Pay App 28'!P166</f>
        <v>0</v>
      </c>
      <c r="P166" s="45"/>
      <c r="Q166" s="66">
        <f>'Pay App 28'!Q166+N166+P166</f>
        <v>0</v>
      </c>
    </row>
    <row r="167" spans="1:17" ht="21" customHeight="1" x14ac:dyDescent="0.2">
      <c r="A167" s="153" t="s">
        <v>288</v>
      </c>
      <c r="B167" s="153"/>
      <c r="C167" s="153" t="s">
        <v>289</v>
      </c>
      <c r="D167" s="154"/>
      <c r="E167" s="52">
        <f>'Pay App 28'!E167</f>
        <v>0</v>
      </c>
      <c r="F167" s="45"/>
      <c r="G167" s="65">
        <f>'Pay App 28'!G167+F167</f>
        <v>0</v>
      </c>
      <c r="H167" s="188">
        <f>'Pay App 28'!K167</f>
        <v>0</v>
      </c>
      <c r="I167" s="189"/>
      <c r="J167" s="55"/>
      <c r="K167" s="33">
        <f t="shared" si="4"/>
        <v>0</v>
      </c>
      <c r="L167" s="68">
        <f t="shared" si="7"/>
        <v>0</v>
      </c>
      <c r="M167" s="66">
        <f t="shared" si="5"/>
        <v>0</v>
      </c>
      <c r="N167" s="32">
        <f t="shared" si="6"/>
        <v>0</v>
      </c>
      <c r="O167" s="52">
        <f>'Pay App 28'!O167+'Pay App 28'!P167</f>
        <v>0</v>
      </c>
      <c r="P167" s="45"/>
      <c r="Q167" s="66">
        <f>'Pay App 28'!Q167+N167+P167</f>
        <v>0</v>
      </c>
    </row>
    <row r="168" spans="1:17" ht="21" customHeight="1" x14ac:dyDescent="0.2">
      <c r="A168" s="151" t="s">
        <v>290</v>
      </c>
      <c r="B168" s="151"/>
      <c r="C168" s="151" t="s">
        <v>291</v>
      </c>
      <c r="D168" s="152"/>
      <c r="E168" s="52">
        <f>'Pay App 28'!E168</f>
        <v>0</v>
      </c>
      <c r="F168" s="45"/>
      <c r="G168" s="65">
        <f>'Pay App 28'!G168+F168</f>
        <v>0</v>
      </c>
      <c r="H168" s="188">
        <f>'Pay App 28'!K168</f>
        <v>0</v>
      </c>
      <c r="I168" s="189"/>
      <c r="J168" s="55"/>
      <c r="K168" s="33">
        <f t="shared" si="4"/>
        <v>0</v>
      </c>
      <c r="L168" s="68">
        <f t="shared" si="7"/>
        <v>0</v>
      </c>
      <c r="M168" s="66">
        <f t="shared" si="5"/>
        <v>0</v>
      </c>
      <c r="N168" s="32">
        <f t="shared" si="6"/>
        <v>0</v>
      </c>
      <c r="O168" s="52">
        <f>'Pay App 28'!O168+'Pay App 28'!P168</f>
        <v>0</v>
      </c>
      <c r="P168" s="45"/>
      <c r="Q168" s="66">
        <f>'Pay App 28'!Q168+N168+P168</f>
        <v>0</v>
      </c>
    </row>
    <row r="169" spans="1:17" ht="21" customHeight="1" x14ac:dyDescent="0.2">
      <c r="A169" s="151" t="s">
        <v>292</v>
      </c>
      <c r="B169" s="151"/>
      <c r="C169" s="151" t="s">
        <v>293</v>
      </c>
      <c r="D169" s="152"/>
      <c r="E169" s="52">
        <f>'Pay App 28'!E169</f>
        <v>0</v>
      </c>
      <c r="F169" s="45"/>
      <c r="G169" s="65">
        <f>'Pay App 28'!G169+F169</f>
        <v>0</v>
      </c>
      <c r="H169" s="188">
        <f>'Pay App 28'!K169</f>
        <v>0</v>
      </c>
      <c r="I169" s="189"/>
      <c r="J169" s="55"/>
      <c r="K169" s="33">
        <f t="shared" si="4"/>
        <v>0</v>
      </c>
      <c r="L169" s="68">
        <f t="shared" si="7"/>
        <v>0</v>
      </c>
      <c r="M169" s="66">
        <f t="shared" si="5"/>
        <v>0</v>
      </c>
      <c r="N169" s="32">
        <f t="shared" si="6"/>
        <v>0</v>
      </c>
      <c r="O169" s="52">
        <f>'Pay App 28'!O169+'Pay App 28'!P169</f>
        <v>0</v>
      </c>
      <c r="P169" s="45"/>
      <c r="Q169" s="66">
        <f>'Pay App 28'!Q169+N169+P169</f>
        <v>0</v>
      </c>
    </row>
    <row r="170" spans="1:17" ht="21" customHeight="1" x14ac:dyDescent="0.2">
      <c r="A170" s="151" t="s">
        <v>294</v>
      </c>
      <c r="B170" s="151"/>
      <c r="C170" s="151" t="s">
        <v>295</v>
      </c>
      <c r="D170" s="152"/>
      <c r="E170" s="52">
        <f>'Pay App 28'!E170</f>
        <v>0</v>
      </c>
      <c r="F170" s="45"/>
      <c r="G170" s="65">
        <f>'Pay App 28'!G170+F170</f>
        <v>0</v>
      </c>
      <c r="H170" s="188">
        <f>'Pay App 28'!K170</f>
        <v>0</v>
      </c>
      <c r="I170" s="189"/>
      <c r="J170" s="55"/>
      <c r="K170" s="33">
        <f t="shared" si="4"/>
        <v>0</v>
      </c>
      <c r="L170" s="68">
        <f t="shared" si="7"/>
        <v>0</v>
      </c>
      <c r="M170" s="66">
        <f t="shared" si="5"/>
        <v>0</v>
      </c>
      <c r="N170" s="32">
        <f t="shared" si="6"/>
        <v>0</v>
      </c>
      <c r="O170" s="52">
        <f>'Pay App 28'!O170+'Pay App 28'!P170</f>
        <v>0</v>
      </c>
      <c r="P170" s="45"/>
      <c r="Q170" s="66">
        <f>'Pay App 28'!Q170+N170+P170</f>
        <v>0</v>
      </c>
    </row>
    <row r="171" spans="1:17" ht="21" customHeight="1" x14ac:dyDescent="0.2">
      <c r="A171" s="151" t="s">
        <v>296</v>
      </c>
      <c r="B171" s="151"/>
      <c r="C171" s="151" t="s">
        <v>297</v>
      </c>
      <c r="D171" s="152"/>
      <c r="E171" s="52">
        <f>'Pay App 28'!E171</f>
        <v>0</v>
      </c>
      <c r="F171" s="45"/>
      <c r="G171" s="65">
        <f>'Pay App 28'!G171+F171</f>
        <v>0</v>
      </c>
      <c r="H171" s="188">
        <f>'Pay App 28'!K171</f>
        <v>0</v>
      </c>
      <c r="I171" s="189"/>
      <c r="J171" s="55"/>
      <c r="K171" s="33">
        <f t="shared" si="4"/>
        <v>0</v>
      </c>
      <c r="L171" s="68">
        <f t="shared" si="7"/>
        <v>0</v>
      </c>
      <c r="M171" s="66">
        <f t="shared" si="5"/>
        <v>0</v>
      </c>
      <c r="N171" s="32">
        <f t="shared" si="6"/>
        <v>0</v>
      </c>
      <c r="O171" s="52">
        <f>'Pay App 28'!O171+'Pay App 28'!P171</f>
        <v>0</v>
      </c>
      <c r="P171" s="45"/>
      <c r="Q171" s="66">
        <f>'Pay App 28'!Q171+N171+P171</f>
        <v>0</v>
      </c>
    </row>
    <row r="172" spans="1:17" ht="21" customHeight="1" x14ac:dyDescent="0.2">
      <c r="A172" s="151" t="s">
        <v>298</v>
      </c>
      <c r="B172" s="151"/>
      <c r="C172" s="151" t="s">
        <v>299</v>
      </c>
      <c r="D172" s="152"/>
      <c r="E172" s="52">
        <f>'Pay App 28'!E172</f>
        <v>0</v>
      </c>
      <c r="F172" s="45"/>
      <c r="G172" s="65">
        <f>'Pay App 28'!G172+F172</f>
        <v>0</v>
      </c>
      <c r="H172" s="188">
        <f>'Pay App 28'!K172</f>
        <v>0</v>
      </c>
      <c r="I172" s="189"/>
      <c r="J172" s="55"/>
      <c r="K172" s="33">
        <f t="shared" si="4"/>
        <v>0</v>
      </c>
      <c r="L172" s="68">
        <f t="shared" si="7"/>
        <v>0</v>
      </c>
      <c r="M172" s="66">
        <f t="shared" si="5"/>
        <v>0</v>
      </c>
      <c r="N172" s="32">
        <f t="shared" si="6"/>
        <v>0</v>
      </c>
      <c r="O172" s="52">
        <f>'Pay App 28'!O172+'Pay App 28'!P172</f>
        <v>0</v>
      </c>
      <c r="P172" s="45"/>
      <c r="Q172" s="66">
        <f>'Pay App 28'!Q172+N172+P172</f>
        <v>0</v>
      </c>
    </row>
    <row r="173" spans="1:17" ht="21" customHeight="1" x14ac:dyDescent="0.2">
      <c r="A173" s="151" t="s">
        <v>300</v>
      </c>
      <c r="B173" s="151"/>
      <c r="C173" s="151" t="s">
        <v>301</v>
      </c>
      <c r="D173" s="152"/>
      <c r="E173" s="52">
        <f>'Pay App 28'!E173</f>
        <v>0</v>
      </c>
      <c r="F173" s="45"/>
      <c r="G173" s="65">
        <f>'Pay App 28'!G173+F173</f>
        <v>0</v>
      </c>
      <c r="H173" s="188">
        <f>'Pay App 28'!K173</f>
        <v>0</v>
      </c>
      <c r="I173" s="189"/>
      <c r="J173" s="55"/>
      <c r="K173" s="33">
        <f t="shared" si="4"/>
        <v>0</v>
      </c>
      <c r="L173" s="68">
        <f t="shared" si="7"/>
        <v>0</v>
      </c>
      <c r="M173" s="66">
        <f t="shared" si="5"/>
        <v>0</v>
      </c>
      <c r="N173" s="32">
        <f t="shared" si="6"/>
        <v>0</v>
      </c>
      <c r="O173" s="52">
        <f>'Pay App 28'!O173+'Pay App 28'!P173</f>
        <v>0</v>
      </c>
      <c r="P173" s="45"/>
      <c r="Q173" s="66">
        <f>'Pay App 28'!Q173+N173+P173</f>
        <v>0</v>
      </c>
    </row>
    <row r="174" spans="1:17" ht="21" customHeight="1" x14ac:dyDescent="0.2">
      <c r="A174" s="151" t="s">
        <v>302</v>
      </c>
      <c r="B174" s="151"/>
      <c r="C174" s="151" t="s">
        <v>303</v>
      </c>
      <c r="D174" s="152"/>
      <c r="E174" s="52">
        <f>'Pay App 28'!E174</f>
        <v>0</v>
      </c>
      <c r="F174" s="45"/>
      <c r="G174" s="65">
        <f>'Pay App 28'!G174+F174</f>
        <v>0</v>
      </c>
      <c r="H174" s="188">
        <f>'Pay App 28'!K174</f>
        <v>0</v>
      </c>
      <c r="I174" s="189"/>
      <c r="J174" s="55"/>
      <c r="K174" s="33">
        <f t="shared" si="4"/>
        <v>0</v>
      </c>
      <c r="L174" s="68">
        <f t="shared" si="7"/>
        <v>0</v>
      </c>
      <c r="M174" s="66">
        <f t="shared" si="5"/>
        <v>0</v>
      </c>
      <c r="N174" s="32">
        <f t="shared" si="6"/>
        <v>0</v>
      </c>
      <c r="O174" s="52">
        <f>'Pay App 28'!O174+'Pay App 28'!P174</f>
        <v>0</v>
      </c>
      <c r="P174" s="45"/>
      <c r="Q174" s="66">
        <f>'Pay App 28'!Q174+N174+P174</f>
        <v>0</v>
      </c>
    </row>
    <row r="175" spans="1:17" ht="21" customHeight="1" x14ac:dyDescent="0.2">
      <c r="A175" s="151" t="s">
        <v>304</v>
      </c>
      <c r="B175" s="151"/>
      <c r="C175" s="151" t="s">
        <v>305</v>
      </c>
      <c r="D175" s="152"/>
      <c r="E175" s="52">
        <f>'Pay App 28'!E175</f>
        <v>0</v>
      </c>
      <c r="F175" s="45"/>
      <c r="G175" s="65">
        <f>'Pay App 28'!G175+F175</f>
        <v>0</v>
      </c>
      <c r="H175" s="188">
        <f>'Pay App 28'!K175</f>
        <v>0</v>
      </c>
      <c r="I175" s="189"/>
      <c r="J175" s="55"/>
      <c r="K175" s="33">
        <f t="shared" si="4"/>
        <v>0</v>
      </c>
      <c r="L175" s="68">
        <f t="shared" si="7"/>
        <v>0</v>
      </c>
      <c r="M175" s="66">
        <f t="shared" si="5"/>
        <v>0</v>
      </c>
      <c r="N175" s="32">
        <f t="shared" si="6"/>
        <v>0</v>
      </c>
      <c r="O175" s="52">
        <f>'Pay App 28'!O175+'Pay App 28'!P175</f>
        <v>0</v>
      </c>
      <c r="P175" s="45"/>
      <c r="Q175" s="66">
        <f>'Pay App 28'!Q175+N175+P175</f>
        <v>0</v>
      </c>
    </row>
    <row r="176" spans="1:17" ht="21" customHeight="1" x14ac:dyDescent="0.2">
      <c r="A176" s="151" t="s">
        <v>306</v>
      </c>
      <c r="B176" s="151"/>
      <c r="C176" s="151" t="s">
        <v>307</v>
      </c>
      <c r="D176" s="152"/>
      <c r="E176" s="52">
        <f>'Pay App 28'!E176</f>
        <v>0</v>
      </c>
      <c r="F176" s="45"/>
      <c r="G176" s="65">
        <f>'Pay App 28'!G176+F176</f>
        <v>0</v>
      </c>
      <c r="H176" s="188">
        <f>'Pay App 28'!K176</f>
        <v>0</v>
      </c>
      <c r="I176" s="189"/>
      <c r="J176" s="55"/>
      <c r="K176" s="33">
        <f t="shared" si="4"/>
        <v>0</v>
      </c>
      <c r="L176" s="68">
        <f t="shared" si="7"/>
        <v>0</v>
      </c>
      <c r="M176" s="66">
        <f t="shared" si="5"/>
        <v>0</v>
      </c>
      <c r="N176" s="32">
        <f t="shared" si="6"/>
        <v>0</v>
      </c>
      <c r="O176" s="52">
        <f>'Pay App 28'!O176+'Pay App 28'!P176</f>
        <v>0</v>
      </c>
      <c r="P176" s="45"/>
      <c r="Q176" s="66">
        <f>'Pay App 28'!Q176+N176+P176</f>
        <v>0</v>
      </c>
    </row>
    <row r="177" spans="1:17" ht="21" customHeight="1" x14ac:dyDescent="0.2">
      <c r="A177" s="151" t="s">
        <v>308</v>
      </c>
      <c r="B177" s="151"/>
      <c r="C177" s="151" t="s">
        <v>309</v>
      </c>
      <c r="D177" s="152"/>
      <c r="E177" s="52">
        <f>'Pay App 28'!E177</f>
        <v>0</v>
      </c>
      <c r="F177" s="45"/>
      <c r="G177" s="65">
        <f>'Pay App 28'!G177+F177</f>
        <v>0</v>
      </c>
      <c r="H177" s="188">
        <f>'Pay App 28'!K177</f>
        <v>0</v>
      </c>
      <c r="I177" s="189"/>
      <c r="J177" s="55"/>
      <c r="K177" s="33">
        <f t="shared" si="4"/>
        <v>0</v>
      </c>
      <c r="L177" s="68">
        <f t="shared" si="7"/>
        <v>0</v>
      </c>
      <c r="M177" s="66">
        <f t="shared" si="5"/>
        <v>0</v>
      </c>
      <c r="N177" s="32">
        <f t="shared" si="6"/>
        <v>0</v>
      </c>
      <c r="O177" s="52">
        <f>'Pay App 28'!O177+'Pay App 28'!P177</f>
        <v>0</v>
      </c>
      <c r="P177" s="45"/>
      <c r="Q177" s="66">
        <f>'Pay App 28'!Q177+N177+P177</f>
        <v>0</v>
      </c>
    </row>
    <row r="178" spans="1:17" ht="21" customHeight="1" x14ac:dyDescent="0.2">
      <c r="A178" s="141" t="s">
        <v>310</v>
      </c>
      <c r="B178" s="141"/>
      <c r="C178" s="141" t="s">
        <v>311</v>
      </c>
      <c r="D178" s="142"/>
      <c r="E178" s="52">
        <f>'Pay App 28'!E178</f>
        <v>0</v>
      </c>
      <c r="F178" s="45"/>
      <c r="G178" s="65">
        <f>'Pay App 28'!G178+F178</f>
        <v>0</v>
      </c>
      <c r="H178" s="188">
        <f>'Pay App 28'!K178</f>
        <v>0</v>
      </c>
      <c r="I178" s="189"/>
      <c r="J178" s="55"/>
      <c r="K178" s="33">
        <f t="shared" si="4"/>
        <v>0</v>
      </c>
      <c r="L178" s="68">
        <f t="shared" si="7"/>
        <v>0</v>
      </c>
      <c r="M178" s="66">
        <f t="shared" si="5"/>
        <v>0</v>
      </c>
      <c r="N178" s="32">
        <f t="shared" si="6"/>
        <v>0</v>
      </c>
      <c r="O178" s="52">
        <f>'Pay App 28'!O178+'Pay App 28'!P178</f>
        <v>0</v>
      </c>
      <c r="P178" s="45"/>
      <c r="Q178" s="66">
        <f>'Pay App 28'!Q178+N178+P178</f>
        <v>0</v>
      </c>
    </row>
    <row r="179" spans="1:17" ht="21" customHeight="1" x14ac:dyDescent="0.2">
      <c r="A179" s="151" t="s">
        <v>312</v>
      </c>
      <c r="B179" s="151"/>
      <c r="C179" s="151" t="s">
        <v>313</v>
      </c>
      <c r="D179" s="152"/>
      <c r="E179" s="52">
        <f>'Pay App 28'!E179</f>
        <v>0</v>
      </c>
      <c r="F179" s="45"/>
      <c r="G179" s="65">
        <f>'Pay App 28'!G179+F179</f>
        <v>0</v>
      </c>
      <c r="H179" s="188">
        <f>'Pay App 28'!K179</f>
        <v>0</v>
      </c>
      <c r="I179" s="189"/>
      <c r="J179" s="55"/>
      <c r="K179" s="33">
        <f t="shared" si="4"/>
        <v>0</v>
      </c>
      <c r="L179" s="68">
        <f t="shared" si="7"/>
        <v>0</v>
      </c>
      <c r="M179" s="66">
        <f t="shared" si="5"/>
        <v>0</v>
      </c>
      <c r="N179" s="32">
        <f t="shared" si="6"/>
        <v>0</v>
      </c>
      <c r="O179" s="52">
        <f>'Pay App 28'!O179+'Pay App 28'!P179</f>
        <v>0</v>
      </c>
      <c r="P179" s="45"/>
      <c r="Q179" s="66">
        <f>'Pay App 28'!Q179+N179+P179</f>
        <v>0</v>
      </c>
    </row>
    <row r="180" spans="1:17" ht="21" customHeight="1" x14ac:dyDescent="0.2">
      <c r="A180" s="151" t="s">
        <v>314</v>
      </c>
      <c r="B180" s="151"/>
      <c r="C180" s="149" t="s">
        <v>315</v>
      </c>
      <c r="D180" s="150"/>
      <c r="E180" s="52">
        <f>'Pay App 28'!E180</f>
        <v>0</v>
      </c>
      <c r="F180" s="45"/>
      <c r="G180" s="65">
        <f>'Pay App 28'!G180+F180</f>
        <v>0</v>
      </c>
      <c r="H180" s="188">
        <f>'Pay App 28'!K180</f>
        <v>0</v>
      </c>
      <c r="I180" s="189"/>
      <c r="J180" s="55"/>
      <c r="K180" s="33">
        <f t="shared" si="4"/>
        <v>0</v>
      </c>
      <c r="L180" s="68">
        <f t="shared" si="7"/>
        <v>0</v>
      </c>
      <c r="M180" s="66">
        <f t="shared" si="5"/>
        <v>0</v>
      </c>
      <c r="N180" s="32">
        <f t="shared" si="6"/>
        <v>0</v>
      </c>
      <c r="O180" s="52">
        <f>'Pay App 28'!O180+'Pay App 28'!P180</f>
        <v>0</v>
      </c>
      <c r="P180" s="45"/>
      <c r="Q180" s="66">
        <f>'Pay App 28'!Q180+N180+P180</f>
        <v>0</v>
      </c>
    </row>
    <row r="181" spans="1:17" ht="21" customHeight="1" x14ac:dyDescent="0.2">
      <c r="A181" s="151" t="s">
        <v>316</v>
      </c>
      <c r="B181" s="151"/>
      <c r="C181" s="151" t="s">
        <v>317</v>
      </c>
      <c r="D181" s="152"/>
      <c r="E181" s="52">
        <f>'Pay App 28'!E181</f>
        <v>0</v>
      </c>
      <c r="F181" s="45"/>
      <c r="G181" s="65">
        <f>'Pay App 28'!G181+F181</f>
        <v>0</v>
      </c>
      <c r="H181" s="188">
        <f>'Pay App 28'!K181</f>
        <v>0</v>
      </c>
      <c r="I181" s="189"/>
      <c r="J181" s="55"/>
      <c r="K181" s="33">
        <f t="shared" si="4"/>
        <v>0</v>
      </c>
      <c r="L181" s="68">
        <f t="shared" si="7"/>
        <v>0</v>
      </c>
      <c r="M181" s="66">
        <f t="shared" si="5"/>
        <v>0</v>
      </c>
      <c r="N181" s="32">
        <f t="shared" si="6"/>
        <v>0</v>
      </c>
      <c r="O181" s="52">
        <f>'Pay App 28'!O181+'Pay App 28'!P181</f>
        <v>0</v>
      </c>
      <c r="P181" s="45"/>
      <c r="Q181" s="66">
        <f>'Pay App 28'!Q181+N181+P181</f>
        <v>0</v>
      </c>
    </row>
    <row r="182" spans="1:17" ht="21" customHeight="1" x14ac:dyDescent="0.2">
      <c r="A182" s="151" t="s">
        <v>318</v>
      </c>
      <c r="B182" s="151"/>
      <c r="C182" s="151" t="s">
        <v>319</v>
      </c>
      <c r="D182" s="152"/>
      <c r="E182" s="52">
        <f>'Pay App 28'!E182</f>
        <v>0</v>
      </c>
      <c r="F182" s="45"/>
      <c r="G182" s="65">
        <f>'Pay App 28'!G182+F182</f>
        <v>0</v>
      </c>
      <c r="H182" s="188">
        <f>'Pay App 28'!K182</f>
        <v>0</v>
      </c>
      <c r="I182" s="189"/>
      <c r="J182" s="55"/>
      <c r="K182" s="33">
        <f t="shared" si="4"/>
        <v>0</v>
      </c>
      <c r="L182" s="68">
        <f t="shared" si="7"/>
        <v>0</v>
      </c>
      <c r="M182" s="66">
        <f t="shared" si="5"/>
        <v>0</v>
      </c>
      <c r="N182" s="32">
        <f t="shared" si="6"/>
        <v>0</v>
      </c>
      <c r="O182" s="52">
        <f>'Pay App 28'!O182+'Pay App 28'!P182</f>
        <v>0</v>
      </c>
      <c r="P182" s="45"/>
      <c r="Q182" s="66">
        <f>'Pay App 28'!Q182+N182+P182</f>
        <v>0</v>
      </c>
    </row>
    <row r="183" spans="1:17" ht="21" customHeight="1" x14ac:dyDescent="0.2">
      <c r="A183" s="151" t="s">
        <v>320</v>
      </c>
      <c r="B183" s="151"/>
      <c r="C183" s="151" t="s">
        <v>321</v>
      </c>
      <c r="D183" s="152"/>
      <c r="E183" s="52">
        <f>'Pay App 28'!E183</f>
        <v>0</v>
      </c>
      <c r="F183" s="45"/>
      <c r="G183" s="65">
        <f>'Pay App 28'!G183+F183</f>
        <v>0</v>
      </c>
      <c r="H183" s="188">
        <f>'Pay App 28'!K183</f>
        <v>0</v>
      </c>
      <c r="I183" s="189"/>
      <c r="J183" s="55"/>
      <c r="K183" s="33">
        <f t="shared" si="4"/>
        <v>0</v>
      </c>
      <c r="L183" s="68">
        <f t="shared" si="7"/>
        <v>0</v>
      </c>
      <c r="M183" s="66">
        <f t="shared" si="5"/>
        <v>0</v>
      </c>
      <c r="N183" s="32">
        <f t="shared" si="6"/>
        <v>0</v>
      </c>
      <c r="O183" s="52">
        <f>'Pay App 28'!O183+'Pay App 28'!P183</f>
        <v>0</v>
      </c>
      <c r="P183" s="45"/>
      <c r="Q183" s="66">
        <f>'Pay App 28'!Q183+N183+P183</f>
        <v>0</v>
      </c>
    </row>
    <row r="184" spans="1:17" ht="21" customHeight="1" x14ac:dyDescent="0.2">
      <c r="A184" s="151" t="s">
        <v>322</v>
      </c>
      <c r="B184" s="151"/>
      <c r="C184" s="151" t="s">
        <v>323</v>
      </c>
      <c r="D184" s="152"/>
      <c r="E184" s="52">
        <f>'Pay App 28'!E184</f>
        <v>0</v>
      </c>
      <c r="F184" s="45"/>
      <c r="G184" s="65">
        <f>'Pay App 28'!G184+F184</f>
        <v>0</v>
      </c>
      <c r="H184" s="188">
        <f>'Pay App 28'!K184</f>
        <v>0</v>
      </c>
      <c r="I184" s="189"/>
      <c r="J184" s="55"/>
      <c r="K184" s="33">
        <f t="shared" si="4"/>
        <v>0</v>
      </c>
      <c r="L184" s="68">
        <f t="shared" si="7"/>
        <v>0</v>
      </c>
      <c r="M184" s="66">
        <f t="shared" si="5"/>
        <v>0</v>
      </c>
      <c r="N184" s="32">
        <f t="shared" si="6"/>
        <v>0</v>
      </c>
      <c r="O184" s="52">
        <f>'Pay App 28'!O184+'Pay App 28'!P184</f>
        <v>0</v>
      </c>
      <c r="P184" s="45"/>
      <c r="Q184" s="66">
        <f>'Pay App 28'!Q184+N184+P184</f>
        <v>0</v>
      </c>
    </row>
    <row r="185" spans="1:17" ht="21" customHeight="1" x14ac:dyDescent="0.2">
      <c r="A185" s="141" t="s">
        <v>324</v>
      </c>
      <c r="B185" s="141"/>
      <c r="C185" s="141" t="s">
        <v>325</v>
      </c>
      <c r="D185" s="142"/>
      <c r="E185" s="52">
        <f>'Pay App 28'!E185</f>
        <v>0</v>
      </c>
      <c r="F185" s="45"/>
      <c r="G185" s="65">
        <f>'Pay App 28'!G185+F185</f>
        <v>0</v>
      </c>
      <c r="H185" s="188">
        <f>'Pay App 28'!K185</f>
        <v>0</v>
      </c>
      <c r="I185" s="189"/>
      <c r="J185" s="55"/>
      <c r="K185" s="33">
        <f t="shared" si="4"/>
        <v>0</v>
      </c>
      <c r="L185" s="68">
        <f t="shared" si="7"/>
        <v>0</v>
      </c>
      <c r="M185" s="66">
        <f t="shared" si="5"/>
        <v>0</v>
      </c>
      <c r="N185" s="32">
        <f t="shared" si="6"/>
        <v>0</v>
      </c>
      <c r="O185" s="52">
        <f>'Pay App 28'!O185+'Pay App 28'!P185</f>
        <v>0</v>
      </c>
      <c r="P185" s="45"/>
      <c r="Q185" s="66">
        <f>'Pay App 28'!Q185+N185+P185</f>
        <v>0</v>
      </c>
    </row>
    <row r="186" spans="1:17" ht="21" customHeight="1" x14ac:dyDescent="0.2">
      <c r="A186" s="141" t="s">
        <v>326</v>
      </c>
      <c r="B186" s="141"/>
      <c r="C186" s="141" t="s">
        <v>327</v>
      </c>
      <c r="D186" s="142"/>
      <c r="E186" s="52">
        <f>'Pay App 28'!E186</f>
        <v>0</v>
      </c>
      <c r="F186" s="45"/>
      <c r="G186" s="65">
        <f>'Pay App 28'!G186+F186</f>
        <v>0</v>
      </c>
      <c r="H186" s="188">
        <f>'Pay App 28'!K186</f>
        <v>0</v>
      </c>
      <c r="I186" s="189"/>
      <c r="J186" s="55"/>
      <c r="K186" s="33">
        <f t="shared" si="4"/>
        <v>0</v>
      </c>
      <c r="L186" s="68">
        <f t="shared" si="7"/>
        <v>0</v>
      </c>
      <c r="M186" s="66">
        <f t="shared" si="5"/>
        <v>0</v>
      </c>
      <c r="N186" s="32">
        <f t="shared" si="6"/>
        <v>0</v>
      </c>
      <c r="O186" s="52">
        <f>'Pay App 28'!O186+'Pay App 28'!P186</f>
        <v>0</v>
      </c>
      <c r="P186" s="45"/>
      <c r="Q186" s="66">
        <f>'Pay App 28'!Q186+N186+P186</f>
        <v>0</v>
      </c>
    </row>
    <row r="187" spans="1:17" ht="21" customHeight="1" x14ac:dyDescent="0.2">
      <c r="A187" s="151" t="s">
        <v>328</v>
      </c>
      <c r="B187" s="151"/>
      <c r="C187" s="151" t="s">
        <v>329</v>
      </c>
      <c r="D187" s="152"/>
      <c r="E187" s="52">
        <f>'Pay App 28'!E187</f>
        <v>0</v>
      </c>
      <c r="F187" s="45"/>
      <c r="G187" s="65">
        <f>'Pay App 28'!G187+F187</f>
        <v>0</v>
      </c>
      <c r="H187" s="188">
        <f>'Pay App 28'!K187</f>
        <v>0</v>
      </c>
      <c r="I187" s="189"/>
      <c r="J187" s="55"/>
      <c r="K187" s="33">
        <f t="shared" si="4"/>
        <v>0</v>
      </c>
      <c r="L187" s="68">
        <f t="shared" si="7"/>
        <v>0</v>
      </c>
      <c r="M187" s="66">
        <f t="shared" si="5"/>
        <v>0</v>
      </c>
      <c r="N187" s="32">
        <f t="shared" si="6"/>
        <v>0</v>
      </c>
      <c r="O187" s="52">
        <f>'Pay App 28'!O187+'Pay App 28'!P187</f>
        <v>0</v>
      </c>
      <c r="P187" s="45"/>
      <c r="Q187" s="66">
        <f>'Pay App 28'!Q187+N187+P187</f>
        <v>0</v>
      </c>
    </row>
    <row r="188" spans="1:17" ht="21" customHeight="1" x14ac:dyDescent="0.2">
      <c r="A188" s="151" t="s">
        <v>330</v>
      </c>
      <c r="B188" s="151"/>
      <c r="C188" s="151" t="s">
        <v>331</v>
      </c>
      <c r="D188" s="152"/>
      <c r="E188" s="52">
        <f>'Pay App 28'!E188</f>
        <v>0</v>
      </c>
      <c r="F188" s="45"/>
      <c r="G188" s="65">
        <f>'Pay App 28'!G188+F188</f>
        <v>0</v>
      </c>
      <c r="H188" s="188">
        <f>'Pay App 28'!K188</f>
        <v>0</v>
      </c>
      <c r="I188" s="189"/>
      <c r="J188" s="55"/>
      <c r="K188" s="33">
        <f t="shared" si="4"/>
        <v>0</v>
      </c>
      <c r="L188" s="68">
        <f t="shared" si="7"/>
        <v>0</v>
      </c>
      <c r="M188" s="66">
        <f t="shared" si="5"/>
        <v>0</v>
      </c>
      <c r="N188" s="32">
        <f t="shared" si="6"/>
        <v>0</v>
      </c>
      <c r="O188" s="52">
        <f>'Pay App 28'!O188+'Pay App 28'!P188</f>
        <v>0</v>
      </c>
      <c r="P188" s="45"/>
      <c r="Q188" s="66">
        <f>'Pay App 28'!Q188+N188+P188</f>
        <v>0</v>
      </c>
    </row>
    <row r="189" spans="1:17" ht="21" customHeight="1" x14ac:dyDescent="0.2">
      <c r="A189" s="151" t="s">
        <v>332</v>
      </c>
      <c r="B189" s="151"/>
      <c r="C189" s="151" t="s">
        <v>333</v>
      </c>
      <c r="D189" s="152"/>
      <c r="E189" s="52">
        <f>'Pay App 28'!E189</f>
        <v>0</v>
      </c>
      <c r="F189" s="45"/>
      <c r="G189" s="65">
        <f>'Pay App 28'!G189+F189</f>
        <v>0</v>
      </c>
      <c r="H189" s="188">
        <f>'Pay App 28'!K189</f>
        <v>0</v>
      </c>
      <c r="I189" s="189"/>
      <c r="J189" s="55"/>
      <c r="K189" s="33">
        <f t="shared" si="4"/>
        <v>0</v>
      </c>
      <c r="L189" s="68">
        <f t="shared" si="7"/>
        <v>0</v>
      </c>
      <c r="M189" s="66">
        <f t="shared" si="5"/>
        <v>0</v>
      </c>
      <c r="N189" s="32">
        <f t="shared" si="6"/>
        <v>0</v>
      </c>
      <c r="O189" s="52">
        <f>'Pay App 28'!O189+'Pay App 28'!P189</f>
        <v>0</v>
      </c>
      <c r="P189" s="45"/>
      <c r="Q189" s="66">
        <f>'Pay App 28'!Q189+N189+P189</f>
        <v>0</v>
      </c>
    </row>
    <row r="190" spans="1:17" ht="21" customHeight="1" x14ac:dyDescent="0.2">
      <c r="A190" s="141" t="s">
        <v>334</v>
      </c>
      <c r="B190" s="141"/>
      <c r="C190" s="141" t="s">
        <v>335</v>
      </c>
      <c r="D190" s="142"/>
      <c r="E190" s="52">
        <f>'Pay App 28'!E190</f>
        <v>0</v>
      </c>
      <c r="F190" s="45"/>
      <c r="G190" s="65">
        <f>'Pay App 28'!G190+F190</f>
        <v>0</v>
      </c>
      <c r="H190" s="188">
        <f>'Pay App 28'!K190</f>
        <v>0</v>
      </c>
      <c r="I190" s="189"/>
      <c r="J190" s="55"/>
      <c r="K190" s="33">
        <f t="shared" si="4"/>
        <v>0</v>
      </c>
      <c r="L190" s="68">
        <f t="shared" si="7"/>
        <v>0</v>
      </c>
      <c r="M190" s="66">
        <f t="shared" si="5"/>
        <v>0</v>
      </c>
      <c r="N190" s="32">
        <f t="shared" si="6"/>
        <v>0</v>
      </c>
      <c r="O190" s="52">
        <f>'Pay App 28'!O190+'Pay App 28'!P190</f>
        <v>0</v>
      </c>
      <c r="P190" s="45"/>
      <c r="Q190" s="66">
        <f>'Pay App 28'!Q190+N190+P190</f>
        <v>0</v>
      </c>
    </row>
    <row r="191" spans="1:17" ht="21" customHeight="1" x14ac:dyDescent="0.2">
      <c r="A191" s="149" t="s">
        <v>336</v>
      </c>
      <c r="B191" s="149"/>
      <c r="C191" s="149" t="s">
        <v>337</v>
      </c>
      <c r="D191" s="150"/>
      <c r="E191" s="52">
        <f>'Pay App 28'!E191</f>
        <v>0</v>
      </c>
      <c r="F191" s="45"/>
      <c r="G191" s="65">
        <f>'Pay App 28'!G191+F191</f>
        <v>0</v>
      </c>
      <c r="H191" s="188">
        <f>'Pay App 28'!K191</f>
        <v>0</v>
      </c>
      <c r="I191" s="189"/>
      <c r="J191" s="55"/>
      <c r="K191" s="33">
        <f t="shared" si="4"/>
        <v>0</v>
      </c>
      <c r="L191" s="68">
        <f t="shared" si="7"/>
        <v>0</v>
      </c>
      <c r="M191" s="66">
        <f t="shared" si="5"/>
        <v>0</v>
      </c>
      <c r="N191" s="32">
        <f t="shared" si="6"/>
        <v>0</v>
      </c>
      <c r="O191" s="52">
        <f>'Pay App 28'!O191+'Pay App 28'!P191</f>
        <v>0</v>
      </c>
      <c r="P191" s="45"/>
      <c r="Q191" s="66">
        <f>'Pay App 28'!Q191+N191+P191</f>
        <v>0</v>
      </c>
    </row>
    <row r="192" spans="1:17" ht="21" customHeight="1" x14ac:dyDescent="0.2">
      <c r="A192" s="149" t="s">
        <v>338</v>
      </c>
      <c r="B192" s="149"/>
      <c r="C192" s="151" t="s">
        <v>339</v>
      </c>
      <c r="D192" s="152"/>
      <c r="E192" s="52">
        <f>'Pay App 28'!E192</f>
        <v>0</v>
      </c>
      <c r="F192" s="45"/>
      <c r="G192" s="65">
        <f>'Pay App 28'!G192+F192</f>
        <v>0</v>
      </c>
      <c r="H192" s="188">
        <f>'Pay App 28'!K192</f>
        <v>0</v>
      </c>
      <c r="I192" s="189"/>
      <c r="J192" s="55"/>
      <c r="K192" s="33">
        <f t="shared" si="4"/>
        <v>0</v>
      </c>
      <c r="L192" s="68">
        <f t="shared" si="7"/>
        <v>0</v>
      </c>
      <c r="M192" s="66">
        <f t="shared" si="5"/>
        <v>0</v>
      </c>
      <c r="N192" s="32">
        <f t="shared" si="6"/>
        <v>0</v>
      </c>
      <c r="O192" s="52">
        <f>'Pay App 28'!O192+'Pay App 28'!P192</f>
        <v>0</v>
      </c>
      <c r="P192" s="45"/>
      <c r="Q192" s="66">
        <f>'Pay App 28'!Q192+N192+P192</f>
        <v>0</v>
      </c>
    </row>
    <row r="193" spans="1:17" ht="21" customHeight="1" x14ac:dyDescent="0.2">
      <c r="A193" s="141" t="s">
        <v>340</v>
      </c>
      <c r="B193" s="141"/>
      <c r="C193" s="141" t="s">
        <v>341</v>
      </c>
      <c r="D193" s="142"/>
      <c r="E193" s="52">
        <f>'Pay App 28'!E193</f>
        <v>0</v>
      </c>
      <c r="F193" s="45"/>
      <c r="G193" s="65">
        <f>'Pay App 28'!G193+F193</f>
        <v>0</v>
      </c>
      <c r="H193" s="188">
        <f>'Pay App 28'!K193</f>
        <v>0</v>
      </c>
      <c r="I193" s="189"/>
      <c r="J193" s="55"/>
      <c r="K193" s="33">
        <f t="shared" si="4"/>
        <v>0</v>
      </c>
      <c r="L193" s="68">
        <f t="shared" si="7"/>
        <v>0</v>
      </c>
      <c r="M193" s="66">
        <f t="shared" si="5"/>
        <v>0</v>
      </c>
      <c r="N193" s="32">
        <f t="shared" si="6"/>
        <v>0</v>
      </c>
      <c r="O193" s="52">
        <f>'Pay App 28'!O193+'Pay App 28'!P193</f>
        <v>0</v>
      </c>
      <c r="P193" s="45"/>
      <c r="Q193" s="66">
        <f>'Pay App 28'!Q193+N193+P193</f>
        <v>0</v>
      </c>
    </row>
    <row r="194" spans="1:17" ht="21" customHeight="1" x14ac:dyDescent="0.2">
      <c r="A194" s="149" t="s">
        <v>342</v>
      </c>
      <c r="B194" s="149"/>
      <c r="C194" s="149" t="s">
        <v>343</v>
      </c>
      <c r="D194" s="150"/>
      <c r="E194" s="52">
        <f>'Pay App 28'!E194</f>
        <v>0</v>
      </c>
      <c r="F194" s="45"/>
      <c r="G194" s="65">
        <f>'Pay App 28'!G194+F194</f>
        <v>0</v>
      </c>
      <c r="H194" s="188">
        <f>'Pay App 28'!K194</f>
        <v>0</v>
      </c>
      <c r="I194" s="189"/>
      <c r="J194" s="55"/>
      <c r="K194" s="33">
        <f t="shared" si="4"/>
        <v>0</v>
      </c>
      <c r="L194" s="68">
        <f t="shared" si="7"/>
        <v>0</v>
      </c>
      <c r="M194" s="66">
        <f t="shared" si="5"/>
        <v>0</v>
      </c>
      <c r="N194" s="32">
        <f t="shared" si="6"/>
        <v>0</v>
      </c>
      <c r="O194" s="52">
        <f>'Pay App 28'!O194+'Pay App 28'!P194</f>
        <v>0</v>
      </c>
      <c r="P194" s="45"/>
      <c r="Q194" s="66">
        <f>'Pay App 28'!Q194+N194+P194</f>
        <v>0</v>
      </c>
    </row>
    <row r="195" spans="1:17" ht="21" customHeight="1" x14ac:dyDescent="0.2">
      <c r="A195" s="149" t="s">
        <v>344</v>
      </c>
      <c r="B195" s="149"/>
      <c r="C195" s="151" t="s">
        <v>345</v>
      </c>
      <c r="D195" s="152"/>
      <c r="E195" s="52">
        <f>'Pay App 28'!E195</f>
        <v>0</v>
      </c>
      <c r="F195" s="45"/>
      <c r="G195" s="65">
        <f>'Pay App 28'!G195+F195</f>
        <v>0</v>
      </c>
      <c r="H195" s="188">
        <f>'Pay App 28'!K195</f>
        <v>0</v>
      </c>
      <c r="I195" s="189"/>
      <c r="J195" s="55"/>
      <c r="K195" s="33">
        <f t="shared" si="4"/>
        <v>0</v>
      </c>
      <c r="L195" s="68">
        <f t="shared" si="7"/>
        <v>0</v>
      </c>
      <c r="M195" s="66">
        <f t="shared" si="5"/>
        <v>0</v>
      </c>
      <c r="N195" s="32">
        <f t="shared" si="6"/>
        <v>0</v>
      </c>
      <c r="O195" s="52">
        <f>'Pay App 28'!O195+'Pay App 28'!P195</f>
        <v>0</v>
      </c>
      <c r="P195" s="45"/>
      <c r="Q195" s="66">
        <f>'Pay App 28'!Q195+N195+P195</f>
        <v>0</v>
      </c>
    </row>
    <row r="196" spans="1:17" ht="21" customHeight="1" x14ac:dyDescent="0.2">
      <c r="A196" s="149" t="s">
        <v>346</v>
      </c>
      <c r="B196" s="149"/>
      <c r="C196" s="149" t="s">
        <v>347</v>
      </c>
      <c r="D196" s="150"/>
      <c r="E196" s="52">
        <f>'Pay App 28'!E196</f>
        <v>0</v>
      </c>
      <c r="F196" s="45"/>
      <c r="G196" s="65">
        <f>'Pay App 28'!G196+F196</f>
        <v>0</v>
      </c>
      <c r="H196" s="188">
        <f>'Pay App 28'!K196</f>
        <v>0</v>
      </c>
      <c r="I196" s="189"/>
      <c r="J196" s="55"/>
      <c r="K196" s="33">
        <f t="shared" si="4"/>
        <v>0</v>
      </c>
      <c r="L196" s="68">
        <f t="shared" si="7"/>
        <v>0</v>
      </c>
      <c r="M196" s="66">
        <f t="shared" si="5"/>
        <v>0</v>
      </c>
      <c r="N196" s="32">
        <f t="shared" si="6"/>
        <v>0</v>
      </c>
      <c r="O196" s="52">
        <f>'Pay App 28'!O196+'Pay App 28'!P196</f>
        <v>0</v>
      </c>
      <c r="P196" s="45"/>
      <c r="Q196" s="66">
        <f>'Pay App 28'!Q196+N196+P196</f>
        <v>0</v>
      </c>
    </row>
    <row r="197" spans="1:17" ht="21" customHeight="1" x14ac:dyDescent="0.2">
      <c r="A197" s="149" t="s">
        <v>348</v>
      </c>
      <c r="B197" s="149"/>
      <c r="C197" s="149" t="s">
        <v>349</v>
      </c>
      <c r="D197" s="150"/>
      <c r="E197" s="52">
        <f>'Pay App 28'!E197</f>
        <v>0</v>
      </c>
      <c r="F197" s="45"/>
      <c r="G197" s="65">
        <f>'Pay App 28'!G197+F197</f>
        <v>0</v>
      </c>
      <c r="H197" s="188">
        <f>'Pay App 28'!K197</f>
        <v>0</v>
      </c>
      <c r="I197" s="189"/>
      <c r="J197" s="55"/>
      <c r="K197" s="33">
        <f t="shared" si="4"/>
        <v>0</v>
      </c>
      <c r="L197" s="68">
        <f t="shared" si="7"/>
        <v>0</v>
      </c>
      <c r="M197" s="66">
        <f t="shared" si="5"/>
        <v>0</v>
      </c>
      <c r="N197" s="32">
        <f t="shared" si="6"/>
        <v>0</v>
      </c>
      <c r="O197" s="52">
        <f>'Pay App 28'!O197+'Pay App 28'!P197</f>
        <v>0</v>
      </c>
      <c r="P197" s="45"/>
      <c r="Q197" s="66">
        <f>'Pay App 28'!Q197+N197+P197</f>
        <v>0</v>
      </c>
    </row>
    <row r="198" spans="1:17" ht="21" customHeight="1" x14ac:dyDescent="0.2">
      <c r="A198" s="149" t="s">
        <v>350</v>
      </c>
      <c r="B198" s="149"/>
      <c r="C198" s="151" t="s">
        <v>305</v>
      </c>
      <c r="D198" s="152"/>
      <c r="E198" s="52">
        <f>'Pay App 28'!E198</f>
        <v>0</v>
      </c>
      <c r="F198" s="45"/>
      <c r="G198" s="65">
        <f>'Pay App 28'!G198+F198</f>
        <v>0</v>
      </c>
      <c r="H198" s="188">
        <f>'Pay App 28'!K198</f>
        <v>0</v>
      </c>
      <c r="I198" s="189"/>
      <c r="J198" s="55"/>
      <c r="K198" s="33">
        <f t="shared" si="4"/>
        <v>0</v>
      </c>
      <c r="L198" s="68">
        <f t="shared" si="7"/>
        <v>0</v>
      </c>
      <c r="M198" s="66">
        <f t="shared" si="5"/>
        <v>0</v>
      </c>
      <c r="N198" s="32">
        <f t="shared" si="6"/>
        <v>0</v>
      </c>
      <c r="O198" s="52">
        <f>'Pay App 28'!O198+'Pay App 28'!P198</f>
        <v>0</v>
      </c>
      <c r="P198" s="45"/>
      <c r="Q198" s="66">
        <f>'Pay App 28'!Q198+N198+P198</f>
        <v>0</v>
      </c>
    </row>
    <row r="199" spans="1:17" ht="21" customHeight="1" x14ac:dyDescent="0.2">
      <c r="A199" s="141" t="s">
        <v>351</v>
      </c>
      <c r="B199" s="141"/>
      <c r="C199" s="141" t="s">
        <v>352</v>
      </c>
      <c r="D199" s="142"/>
      <c r="E199" s="52">
        <f>'Pay App 28'!E199</f>
        <v>0</v>
      </c>
      <c r="F199" s="45"/>
      <c r="G199" s="65">
        <f>'Pay App 28'!G199+F199</f>
        <v>0</v>
      </c>
      <c r="H199" s="188">
        <f>'Pay App 28'!K199</f>
        <v>0</v>
      </c>
      <c r="I199" s="189"/>
      <c r="J199" s="55"/>
      <c r="K199" s="33">
        <f t="shared" si="4"/>
        <v>0</v>
      </c>
      <c r="L199" s="68">
        <f t="shared" si="7"/>
        <v>0</v>
      </c>
      <c r="M199" s="66">
        <f t="shared" si="5"/>
        <v>0</v>
      </c>
      <c r="N199" s="32">
        <f t="shared" si="6"/>
        <v>0</v>
      </c>
      <c r="O199" s="52">
        <f>'Pay App 28'!O199+'Pay App 28'!P199</f>
        <v>0</v>
      </c>
      <c r="P199" s="45"/>
      <c r="Q199" s="66">
        <f>'Pay App 28'!Q199+N199+P199</f>
        <v>0</v>
      </c>
    </row>
    <row r="200" spans="1:17" ht="21" customHeight="1" x14ac:dyDescent="0.2">
      <c r="A200" s="149" t="s">
        <v>353</v>
      </c>
      <c r="B200" s="149"/>
      <c r="C200" s="149" t="s">
        <v>354</v>
      </c>
      <c r="D200" s="150"/>
      <c r="E200" s="52">
        <f>'Pay App 28'!E200</f>
        <v>0</v>
      </c>
      <c r="F200" s="45"/>
      <c r="G200" s="65">
        <f>'Pay App 28'!G200+F200</f>
        <v>0</v>
      </c>
      <c r="H200" s="188">
        <f>'Pay App 28'!K200</f>
        <v>0</v>
      </c>
      <c r="I200" s="189"/>
      <c r="J200" s="55"/>
      <c r="K200" s="33">
        <f t="shared" si="4"/>
        <v>0</v>
      </c>
      <c r="L200" s="68">
        <f t="shared" si="7"/>
        <v>0</v>
      </c>
      <c r="M200" s="66">
        <f t="shared" si="5"/>
        <v>0</v>
      </c>
      <c r="N200" s="32">
        <f t="shared" si="6"/>
        <v>0</v>
      </c>
      <c r="O200" s="52">
        <f>'Pay App 28'!O200+'Pay App 28'!P200</f>
        <v>0</v>
      </c>
      <c r="P200" s="45"/>
      <c r="Q200" s="66">
        <f>'Pay App 28'!Q200+N200+P200</f>
        <v>0</v>
      </c>
    </row>
    <row r="201" spans="1:17" ht="21" customHeight="1" x14ac:dyDescent="0.2">
      <c r="A201" s="149" t="s">
        <v>355</v>
      </c>
      <c r="B201" s="149"/>
      <c r="C201" s="149" t="s">
        <v>356</v>
      </c>
      <c r="D201" s="150"/>
      <c r="E201" s="52">
        <f>'Pay App 28'!E201</f>
        <v>0</v>
      </c>
      <c r="F201" s="45"/>
      <c r="G201" s="65">
        <f>'Pay App 28'!G201+F201</f>
        <v>0</v>
      </c>
      <c r="H201" s="188">
        <f>'Pay App 28'!K201</f>
        <v>0</v>
      </c>
      <c r="I201" s="189"/>
      <c r="J201" s="55"/>
      <c r="K201" s="33">
        <f t="shared" si="4"/>
        <v>0</v>
      </c>
      <c r="L201" s="68">
        <f t="shared" si="7"/>
        <v>0</v>
      </c>
      <c r="M201" s="66">
        <f t="shared" si="5"/>
        <v>0</v>
      </c>
      <c r="N201" s="32">
        <f t="shared" si="6"/>
        <v>0</v>
      </c>
      <c r="O201" s="52">
        <f>'Pay App 28'!O201+'Pay App 28'!P201</f>
        <v>0</v>
      </c>
      <c r="P201" s="45"/>
      <c r="Q201" s="66">
        <f>'Pay App 28'!Q201+N201+P201</f>
        <v>0</v>
      </c>
    </row>
    <row r="202" spans="1:17" ht="21" customHeight="1" x14ac:dyDescent="0.2">
      <c r="A202" s="149" t="s">
        <v>357</v>
      </c>
      <c r="B202" s="149"/>
      <c r="C202" s="151" t="s">
        <v>358</v>
      </c>
      <c r="D202" s="152"/>
      <c r="E202" s="52">
        <f>'Pay App 28'!E202</f>
        <v>0</v>
      </c>
      <c r="F202" s="45"/>
      <c r="G202" s="65">
        <f>'Pay App 28'!G202+F202</f>
        <v>0</v>
      </c>
      <c r="H202" s="188">
        <f>'Pay App 28'!K202</f>
        <v>0</v>
      </c>
      <c r="I202" s="189"/>
      <c r="J202" s="55"/>
      <c r="K202" s="33">
        <f t="shared" si="4"/>
        <v>0</v>
      </c>
      <c r="L202" s="68">
        <f t="shared" si="7"/>
        <v>0</v>
      </c>
      <c r="M202" s="66">
        <f t="shared" si="5"/>
        <v>0</v>
      </c>
      <c r="N202" s="32">
        <f t="shared" si="6"/>
        <v>0</v>
      </c>
      <c r="O202" s="52">
        <f>'Pay App 28'!O202+'Pay App 28'!P202</f>
        <v>0</v>
      </c>
      <c r="P202" s="45"/>
      <c r="Q202" s="66">
        <f>'Pay App 28'!Q202+N202+P202</f>
        <v>0</v>
      </c>
    </row>
    <row r="203" spans="1:17" ht="21" customHeight="1" x14ac:dyDescent="0.2">
      <c r="A203" s="149" t="s">
        <v>359</v>
      </c>
      <c r="B203" s="149"/>
      <c r="C203" s="151" t="s">
        <v>360</v>
      </c>
      <c r="D203" s="152"/>
      <c r="E203" s="52">
        <f>'Pay App 28'!E203</f>
        <v>0</v>
      </c>
      <c r="F203" s="45"/>
      <c r="G203" s="65">
        <f>'Pay App 28'!G203+F203</f>
        <v>0</v>
      </c>
      <c r="H203" s="188">
        <f>'Pay App 28'!K203</f>
        <v>0</v>
      </c>
      <c r="I203" s="189"/>
      <c r="J203" s="55"/>
      <c r="K203" s="33">
        <f t="shared" si="4"/>
        <v>0</v>
      </c>
      <c r="L203" s="68">
        <f t="shared" si="7"/>
        <v>0</v>
      </c>
      <c r="M203" s="66">
        <f t="shared" si="5"/>
        <v>0</v>
      </c>
      <c r="N203" s="32">
        <f t="shared" si="6"/>
        <v>0</v>
      </c>
      <c r="O203" s="52">
        <f>'Pay App 28'!O203+'Pay App 28'!P203</f>
        <v>0</v>
      </c>
      <c r="P203" s="45"/>
      <c r="Q203" s="66">
        <f>'Pay App 28'!Q203+N203+P203</f>
        <v>0</v>
      </c>
    </row>
    <row r="204" spans="1:17" ht="21" customHeight="1" x14ac:dyDescent="0.2">
      <c r="A204" s="149" t="s">
        <v>361</v>
      </c>
      <c r="B204" s="149"/>
      <c r="C204" s="149" t="s">
        <v>362</v>
      </c>
      <c r="D204" s="150"/>
      <c r="E204" s="52">
        <f>'Pay App 28'!E204</f>
        <v>0</v>
      </c>
      <c r="F204" s="45"/>
      <c r="G204" s="65">
        <f>'Pay App 28'!G204+F204</f>
        <v>0</v>
      </c>
      <c r="H204" s="188">
        <f>'Pay App 28'!K204</f>
        <v>0</v>
      </c>
      <c r="I204" s="189"/>
      <c r="J204" s="55"/>
      <c r="K204" s="33">
        <f t="shared" si="4"/>
        <v>0</v>
      </c>
      <c r="L204" s="68">
        <f t="shared" si="7"/>
        <v>0</v>
      </c>
      <c r="M204" s="66">
        <f t="shared" si="5"/>
        <v>0</v>
      </c>
      <c r="N204" s="32">
        <f t="shared" si="6"/>
        <v>0</v>
      </c>
      <c r="O204" s="52">
        <f>'Pay App 28'!O204+'Pay App 28'!P204</f>
        <v>0</v>
      </c>
      <c r="P204" s="45"/>
      <c r="Q204" s="66">
        <f>'Pay App 28'!Q204+N204+P204</f>
        <v>0</v>
      </c>
    </row>
    <row r="205" spans="1:17" ht="21" customHeight="1" x14ac:dyDescent="0.2">
      <c r="A205" s="149" t="s">
        <v>363</v>
      </c>
      <c r="B205" s="149"/>
      <c r="C205" s="151" t="s">
        <v>364</v>
      </c>
      <c r="D205" s="152"/>
      <c r="E205" s="52">
        <f>'Pay App 28'!E205</f>
        <v>0</v>
      </c>
      <c r="F205" s="45"/>
      <c r="G205" s="65">
        <f>'Pay App 28'!G205+F205</f>
        <v>0</v>
      </c>
      <c r="H205" s="188">
        <f>'Pay App 28'!K205</f>
        <v>0</v>
      </c>
      <c r="I205" s="189"/>
      <c r="J205" s="55"/>
      <c r="K205" s="33">
        <f t="shared" si="4"/>
        <v>0</v>
      </c>
      <c r="L205" s="68">
        <f t="shared" si="7"/>
        <v>0</v>
      </c>
      <c r="M205" s="66">
        <f t="shared" si="5"/>
        <v>0</v>
      </c>
      <c r="N205" s="32">
        <f t="shared" si="6"/>
        <v>0</v>
      </c>
      <c r="O205" s="52">
        <f>'Pay App 28'!O205+'Pay App 28'!P205</f>
        <v>0</v>
      </c>
      <c r="P205" s="45"/>
      <c r="Q205" s="66">
        <f>'Pay App 28'!Q205+N205+P205</f>
        <v>0</v>
      </c>
    </row>
    <row r="206" spans="1:17" ht="21" customHeight="1" x14ac:dyDescent="0.2">
      <c r="A206" s="141" t="s">
        <v>365</v>
      </c>
      <c r="B206" s="141"/>
      <c r="C206" s="141" t="s">
        <v>366</v>
      </c>
      <c r="D206" s="142"/>
      <c r="E206" s="52">
        <f>'Pay App 28'!E206</f>
        <v>0</v>
      </c>
      <c r="F206" s="45"/>
      <c r="G206" s="65">
        <f>'Pay App 28'!G206+F206</f>
        <v>0</v>
      </c>
      <c r="H206" s="188">
        <f>'Pay App 28'!K206</f>
        <v>0</v>
      </c>
      <c r="I206" s="189"/>
      <c r="J206" s="55"/>
      <c r="K206" s="33">
        <f t="shared" si="4"/>
        <v>0</v>
      </c>
      <c r="L206" s="68">
        <f t="shared" si="7"/>
        <v>0</v>
      </c>
      <c r="M206" s="66">
        <f t="shared" si="5"/>
        <v>0</v>
      </c>
      <c r="N206" s="32">
        <f t="shared" si="6"/>
        <v>0</v>
      </c>
      <c r="O206" s="52">
        <f>'Pay App 28'!O206+'Pay App 28'!P206</f>
        <v>0</v>
      </c>
      <c r="P206" s="45"/>
      <c r="Q206" s="66">
        <f>'Pay App 28'!Q206+N206+P206</f>
        <v>0</v>
      </c>
    </row>
    <row r="207" spans="1:17" ht="21" customHeight="1" x14ac:dyDescent="0.2">
      <c r="A207" s="149" t="s">
        <v>367</v>
      </c>
      <c r="B207" s="149"/>
      <c r="C207" s="149" t="s">
        <v>368</v>
      </c>
      <c r="D207" s="150"/>
      <c r="E207" s="52">
        <f>'Pay App 28'!E207</f>
        <v>0</v>
      </c>
      <c r="F207" s="45"/>
      <c r="G207" s="65">
        <f>'Pay App 28'!G207+F207</f>
        <v>0</v>
      </c>
      <c r="H207" s="188">
        <f>'Pay App 28'!K207</f>
        <v>0</v>
      </c>
      <c r="I207" s="189"/>
      <c r="J207" s="55"/>
      <c r="K207" s="33">
        <f t="shared" si="4"/>
        <v>0</v>
      </c>
      <c r="L207" s="68">
        <f t="shared" si="7"/>
        <v>0</v>
      </c>
      <c r="M207" s="66">
        <f t="shared" si="5"/>
        <v>0</v>
      </c>
      <c r="N207" s="32">
        <f t="shared" si="6"/>
        <v>0</v>
      </c>
      <c r="O207" s="52">
        <f>'Pay App 28'!O207+'Pay App 28'!P207</f>
        <v>0</v>
      </c>
      <c r="P207" s="45"/>
      <c r="Q207" s="66">
        <f>'Pay App 28'!Q207+N207+P207</f>
        <v>0</v>
      </c>
    </row>
    <row r="208" spans="1:17" ht="21" customHeight="1" x14ac:dyDescent="0.2">
      <c r="A208" s="141" t="s">
        <v>369</v>
      </c>
      <c r="B208" s="141"/>
      <c r="C208" s="141" t="s">
        <v>370</v>
      </c>
      <c r="D208" s="142"/>
      <c r="E208" s="52">
        <f>'Pay App 28'!E208</f>
        <v>0</v>
      </c>
      <c r="F208" s="45"/>
      <c r="G208" s="65">
        <f>'Pay App 28'!G208+F208</f>
        <v>0</v>
      </c>
      <c r="H208" s="188">
        <f>'Pay App 28'!K208</f>
        <v>0</v>
      </c>
      <c r="I208" s="189"/>
      <c r="J208" s="55"/>
      <c r="K208" s="33">
        <f t="shared" si="4"/>
        <v>0</v>
      </c>
      <c r="L208" s="68">
        <f t="shared" si="7"/>
        <v>0</v>
      </c>
      <c r="M208" s="66">
        <f t="shared" si="5"/>
        <v>0</v>
      </c>
      <c r="N208" s="32">
        <f t="shared" si="6"/>
        <v>0</v>
      </c>
      <c r="O208" s="52">
        <f>'Pay App 28'!O208+'Pay App 28'!P208</f>
        <v>0</v>
      </c>
      <c r="P208" s="45"/>
      <c r="Q208" s="66">
        <f>'Pay App 28'!Q208+N208+P208</f>
        <v>0</v>
      </c>
    </row>
    <row r="209" spans="1:17" ht="21" customHeight="1" x14ac:dyDescent="0.2">
      <c r="A209" s="149" t="s">
        <v>371</v>
      </c>
      <c r="B209" s="149"/>
      <c r="C209" s="149" t="s">
        <v>372</v>
      </c>
      <c r="D209" s="150"/>
      <c r="E209" s="52">
        <f>'Pay App 28'!E209</f>
        <v>0</v>
      </c>
      <c r="F209" s="45"/>
      <c r="G209" s="65">
        <f>'Pay App 28'!G209+F209</f>
        <v>0</v>
      </c>
      <c r="H209" s="188">
        <f>'Pay App 28'!K209</f>
        <v>0</v>
      </c>
      <c r="I209" s="189"/>
      <c r="J209" s="55"/>
      <c r="K209" s="33">
        <f t="shared" si="4"/>
        <v>0</v>
      </c>
      <c r="L209" s="68">
        <f t="shared" si="7"/>
        <v>0</v>
      </c>
      <c r="M209" s="66">
        <f t="shared" si="5"/>
        <v>0</v>
      </c>
      <c r="N209" s="32">
        <f t="shared" si="6"/>
        <v>0</v>
      </c>
      <c r="O209" s="52">
        <f>'Pay App 28'!O209+'Pay App 28'!P209</f>
        <v>0</v>
      </c>
      <c r="P209" s="45"/>
      <c r="Q209" s="66">
        <f>'Pay App 28'!Q209+N209+P209</f>
        <v>0</v>
      </c>
    </row>
    <row r="210" spans="1:17" ht="21" customHeight="1" x14ac:dyDescent="0.2">
      <c r="A210" s="149" t="s">
        <v>373</v>
      </c>
      <c r="B210" s="149"/>
      <c r="C210" s="151" t="s">
        <v>374</v>
      </c>
      <c r="D210" s="152"/>
      <c r="E210" s="52">
        <f>'Pay App 28'!E210</f>
        <v>0</v>
      </c>
      <c r="F210" s="45"/>
      <c r="G210" s="65">
        <f>'Pay App 28'!G210+F210</f>
        <v>0</v>
      </c>
      <c r="H210" s="188">
        <f>'Pay App 28'!K210</f>
        <v>0</v>
      </c>
      <c r="I210" s="189"/>
      <c r="J210" s="55"/>
      <c r="K210" s="33">
        <f t="shared" si="4"/>
        <v>0</v>
      </c>
      <c r="L210" s="68">
        <f t="shared" si="7"/>
        <v>0</v>
      </c>
      <c r="M210" s="66">
        <f t="shared" si="5"/>
        <v>0</v>
      </c>
      <c r="N210" s="32">
        <f t="shared" si="6"/>
        <v>0</v>
      </c>
      <c r="O210" s="52">
        <f>'Pay App 28'!O210+'Pay App 28'!P210</f>
        <v>0</v>
      </c>
      <c r="P210" s="45"/>
      <c r="Q210" s="66">
        <f>'Pay App 28'!Q210+N210+P210</f>
        <v>0</v>
      </c>
    </row>
    <row r="211" spans="1:17" ht="21" customHeight="1" x14ac:dyDescent="0.2">
      <c r="A211" s="149" t="s">
        <v>375</v>
      </c>
      <c r="B211" s="149"/>
      <c r="C211" s="149" t="s">
        <v>376</v>
      </c>
      <c r="D211" s="150"/>
      <c r="E211" s="52">
        <f>'Pay App 28'!E211</f>
        <v>0</v>
      </c>
      <c r="F211" s="45"/>
      <c r="G211" s="65">
        <f>'Pay App 28'!G211+F211</f>
        <v>0</v>
      </c>
      <c r="H211" s="188">
        <f>'Pay App 28'!K211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28'!O211+'Pay App 28'!P211</f>
        <v>0</v>
      </c>
      <c r="P211" s="45"/>
      <c r="Q211" s="66">
        <f>'Pay App 28'!Q211+N211+P211</f>
        <v>0</v>
      </c>
    </row>
    <row r="212" spans="1:17" ht="21" customHeight="1" x14ac:dyDescent="0.2">
      <c r="A212" s="149" t="s">
        <v>377</v>
      </c>
      <c r="B212" s="149"/>
      <c r="C212" s="151" t="s">
        <v>378</v>
      </c>
      <c r="D212" s="152"/>
      <c r="E212" s="52">
        <f>'Pay App 28'!E212</f>
        <v>0</v>
      </c>
      <c r="F212" s="45"/>
      <c r="G212" s="65">
        <f>'Pay App 28'!G212+F212</f>
        <v>0</v>
      </c>
      <c r="H212" s="188">
        <f>'Pay App 28'!K212</f>
        <v>0</v>
      </c>
      <c r="I212" s="189"/>
      <c r="J212" s="55"/>
      <c r="K212" s="33">
        <f t="shared" si="8"/>
        <v>0</v>
      </c>
      <c r="L212" s="68">
        <f t="shared" ref="L212:L241" si="11">IF(ISERROR(K212/G212),0,K212/G212)</f>
        <v>0</v>
      </c>
      <c r="M212" s="66">
        <f t="shared" si="9"/>
        <v>0</v>
      </c>
      <c r="N212" s="32">
        <f t="shared" si="10"/>
        <v>0</v>
      </c>
      <c r="O212" s="52">
        <f>'Pay App 28'!O212+'Pay App 28'!P212</f>
        <v>0</v>
      </c>
      <c r="P212" s="45"/>
      <c r="Q212" s="66">
        <f>'Pay App 28'!Q212+N212+P212</f>
        <v>0</v>
      </c>
    </row>
    <row r="213" spans="1:17" ht="21" customHeight="1" x14ac:dyDescent="0.2">
      <c r="A213" s="141" t="s">
        <v>379</v>
      </c>
      <c r="B213" s="141"/>
      <c r="C213" s="141" t="s">
        <v>380</v>
      </c>
      <c r="D213" s="142"/>
      <c r="E213" s="52">
        <f>'Pay App 28'!E213</f>
        <v>0</v>
      </c>
      <c r="F213" s="45"/>
      <c r="G213" s="65">
        <f>'Pay App 28'!G213+F213</f>
        <v>0</v>
      </c>
      <c r="H213" s="188">
        <f>'Pay App 28'!K213</f>
        <v>0</v>
      </c>
      <c r="I213" s="189"/>
      <c r="J213" s="55"/>
      <c r="K213" s="33">
        <f t="shared" si="8"/>
        <v>0</v>
      </c>
      <c r="L213" s="68">
        <f t="shared" si="11"/>
        <v>0</v>
      </c>
      <c r="M213" s="66">
        <f t="shared" si="9"/>
        <v>0</v>
      </c>
      <c r="N213" s="32">
        <f t="shared" si="10"/>
        <v>0</v>
      </c>
      <c r="O213" s="52">
        <f>'Pay App 28'!O213+'Pay App 28'!P213</f>
        <v>0</v>
      </c>
      <c r="P213" s="45"/>
      <c r="Q213" s="66">
        <f>'Pay App 28'!Q213+N213+P213</f>
        <v>0</v>
      </c>
    </row>
    <row r="214" spans="1:17" ht="21" customHeight="1" x14ac:dyDescent="0.2">
      <c r="A214" s="149" t="s">
        <v>381</v>
      </c>
      <c r="B214" s="149"/>
      <c r="C214" s="151" t="s">
        <v>382</v>
      </c>
      <c r="D214" s="152"/>
      <c r="E214" s="52">
        <f>'Pay App 28'!E214</f>
        <v>0</v>
      </c>
      <c r="F214" s="45"/>
      <c r="G214" s="65">
        <f>'Pay App 28'!G214+F214</f>
        <v>0</v>
      </c>
      <c r="H214" s="188">
        <f>'Pay App 28'!K214</f>
        <v>0</v>
      </c>
      <c r="I214" s="189"/>
      <c r="J214" s="55"/>
      <c r="K214" s="33">
        <f t="shared" si="8"/>
        <v>0</v>
      </c>
      <c r="L214" s="68">
        <f t="shared" si="11"/>
        <v>0</v>
      </c>
      <c r="M214" s="66">
        <f t="shared" si="9"/>
        <v>0</v>
      </c>
      <c r="N214" s="32">
        <f t="shared" si="10"/>
        <v>0</v>
      </c>
      <c r="O214" s="52">
        <f>'Pay App 28'!O214+'Pay App 28'!P214</f>
        <v>0</v>
      </c>
      <c r="P214" s="45"/>
      <c r="Q214" s="66">
        <f>'Pay App 28'!Q214+N214+P214</f>
        <v>0</v>
      </c>
    </row>
    <row r="215" spans="1:17" ht="21" customHeight="1" x14ac:dyDescent="0.2">
      <c r="A215" s="149" t="s">
        <v>383</v>
      </c>
      <c r="B215" s="149"/>
      <c r="C215" s="149" t="s">
        <v>384</v>
      </c>
      <c r="D215" s="150"/>
      <c r="E215" s="52">
        <f>'Pay App 28'!E215</f>
        <v>0</v>
      </c>
      <c r="F215" s="45"/>
      <c r="G215" s="65">
        <f>'Pay App 28'!G215+F215</f>
        <v>0</v>
      </c>
      <c r="H215" s="188">
        <f>'Pay App 28'!K215</f>
        <v>0</v>
      </c>
      <c r="I215" s="189"/>
      <c r="J215" s="55"/>
      <c r="K215" s="33">
        <f t="shared" si="8"/>
        <v>0</v>
      </c>
      <c r="L215" s="68">
        <f t="shared" si="11"/>
        <v>0</v>
      </c>
      <c r="M215" s="66">
        <f t="shared" si="9"/>
        <v>0</v>
      </c>
      <c r="N215" s="32">
        <f t="shared" si="10"/>
        <v>0</v>
      </c>
      <c r="O215" s="52">
        <f>'Pay App 28'!O215+'Pay App 28'!P215</f>
        <v>0</v>
      </c>
      <c r="P215" s="45"/>
      <c r="Q215" s="66">
        <f>'Pay App 28'!Q215+N215+P215</f>
        <v>0</v>
      </c>
    </row>
    <row r="216" spans="1:17" ht="21" customHeight="1" x14ac:dyDescent="0.2">
      <c r="A216" s="149" t="s">
        <v>385</v>
      </c>
      <c r="B216" s="149"/>
      <c r="C216" s="149" t="s">
        <v>386</v>
      </c>
      <c r="D216" s="150"/>
      <c r="E216" s="52">
        <f>'Pay App 28'!E216</f>
        <v>0</v>
      </c>
      <c r="F216" s="45"/>
      <c r="G216" s="65">
        <f>'Pay App 28'!G216+F216</f>
        <v>0</v>
      </c>
      <c r="H216" s="188">
        <f>'Pay App 28'!K216</f>
        <v>0</v>
      </c>
      <c r="I216" s="189"/>
      <c r="J216" s="55"/>
      <c r="K216" s="33">
        <f t="shared" si="8"/>
        <v>0</v>
      </c>
      <c r="L216" s="68">
        <f t="shared" si="11"/>
        <v>0</v>
      </c>
      <c r="M216" s="66">
        <f t="shared" si="9"/>
        <v>0</v>
      </c>
      <c r="N216" s="32">
        <f t="shared" si="10"/>
        <v>0</v>
      </c>
      <c r="O216" s="52">
        <f>'Pay App 28'!O216+'Pay App 28'!P216</f>
        <v>0</v>
      </c>
      <c r="P216" s="45"/>
      <c r="Q216" s="66">
        <f>'Pay App 28'!Q216+N216+P216</f>
        <v>0</v>
      </c>
    </row>
    <row r="217" spans="1:17" ht="21" customHeight="1" x14ac:dyDescent="0.2">
      <c r="A217" s="149" t="s">
        <v>387</v>
      </c>
      <c r="B217" s="149"/>
      <c r="C217" s="149" t="s">
        <v>388</v>
      </c>
      <c r="D217" s="150"/>
      <c r="E217" s="52">
        <f>'Pay App 28'!E217</f>
        <v>0</v>
      </c>
      <c r="F217" s="45"/>
      <c r="G217" s="65">
        <f>'Pay App 28'!G217+F217</f>
        <v>0</v>
      </c>
      <c r="H217" s="188">
        <f>'Pay App 28'!K217</f>
        <v>0</v>
      </c>
      <c r="I217" s="189"/>
      <c r="J217" s="55"/>
      <c r="K217" s="33">
        <f t="shared" si="8"/>
        <v>0</v>
      </c>
      <c r="L217" s="68">
        <f t="shared" si="11"/>
        <v>0</v>
      </c>
      <c r="M217" s="66">
        <f>G217-K217</f>
        <v>0</v>
      </c>
      <c r="N217" s="32">
        <f t="shared" si="10"/>
        <v>0</v>
      </c>
      <c r="O217" s="52">
        <f>'Pay App 28'!O217+'Pay App 28'!P217</f>
        <v>0</v>
      </c>
      <c r="P217" s="45"/>
      <c r="Q217" s="66">
        <f>'Pay App 28'!Q217+N217+P217</f>
        <v>0</v>
      </c>
    </row>
    <row r="218" spans="1:17" ht="21" customHeight="1" x14ac:dyDescent="0.2">
      <c r="A218" s="149" t="s">
        <v>389</v>
      </c>
      <c r="B218" s="149"/>
      <c r="C218" s="151" t="s">
        <v>390</v>
      </c>
      <c r="D218" s="152"/>
      <c r="E218" s="52">
        <f>'Pay App 28'!E218</f>
        <v>0</v>
      </c>
      <c r="F218" s="45"/>
      <c r="G218" s="65">
        <f>'Pay App 28'!G218+F218</f>
        <v>0</v>
      </c>
      <c r="H218" s="188">
        <f>'Pay App 28'!K218</f>
        <v>0</v>
      </c>
      <c r="I218" s="189"/>
      <c r="J218" s="55"/>
      <c r="K218" s="33">
        <f t="shared" si="8"/>
        <v>0</v>
      </c>
      <c r="L218" s="68">
        <f t="shared" si="11"/>
        <v>0</v>
      </c>
      <c r="M218" s="66">
        <f t="shared" si="9"/>
        <v>0</v>
      </c>
      <c r="N218" s="32">
        <f t="shared" si="10"/>
        <v>0</v>
      </c>
      <c r="O218" s="52">
        <f>'Pay App 28'!O218+'Pay App 28'!P218</f>
        <v>0</v>
      </c>
      <c r="P218" s="45"/>
      <c r="Q218" s="66">
        <f>'Pay App 28'!Q218+N218+P218</f>
        <v>0</v>
      </c>
    </row>
    <row r="219" spans="1:17" ht="21" customHeight="1" x14ac:dyDescent="0.2">
      <c r="A219" s="141" t="s">
        <v>391</v>
      </c>
      <c r="B219" s="141"/>
      <c r="C219" s="141" t="s">
        <v>392</v>
      </c>
      <c r="D219" s="142"/>
      <c r="E219" s="52">
        <f>'Pay App 28'!E219</f>
        <v>0</v>
      </c>
      <c r="F219" s="45"/>
      <c r="G219" s="65">
        <f>'Pay App 28'!G219+F219</f>
        <v>0</v>
      </c>
      <c r="H219" s="188">
        <f>'Pay App 28'!K219</f>
        <v>0</v>
      </c>
      <c r="I219" s="189"/>
      <c r="J219" s="55"/>
      <c r="K219" s="33">
        <f t="shared" si="8"/>
        <v>0</v>
      </c>
      <c r="L219" s="68">
        <f t="shared" si="11"/>
        <v>0</v>
      </c>
      <c r="M219" s="66">
        <f t="shared" si="9"/>
        <v>0</v>
      </c>
      <c r="N219" s="32">
        <f t="shared" si="10"/>
        <v>0</v>
      </c>
      <c r="O219" s="52">
        <f>'Pay App 28'!O219+'Pay App 28'!P219</f>
        <v>0</v>
      </c>
      <c r="P219" s="45"/>
      <c r="Q219" s="66">
        <f>'Pay App 28'!Q219+N219+P219</f>
        <v>0</v>
      </c>
    </row>
    <row r="220" spans="1:17" ht="21" customHeight="1" x14ac:dyDescent="0.2">
      <c r="A220" s="149" t="s">
        <v>393</v>
      </c>
      <c r="B220" s="149"/>
      <c r="C220" s="149" t="s">
        <v>394</v>
      </c>
      <c r="D220" s="150"/>
      <c r="E220" s="52">
        <f>'Pay App 28'!E220</f>
        <v>0</v>
      </c>
      <c r="F220" s="45"/>
      <c r="G220" s="65">
        <f>'Pay App 28'!G220+F220</f>
        <v>0</v>
      </c>
      <c r="H220" s="188">
        <f>'Pay App 28'!K220</f>
        <v>0</v>
      </c>
      <c r="I220" s="189"/>
      <c r="J220" s="55"/>
      <c r="K220" s="33">
        <f t="shared" si="8"/>
        <v>0</v>
      </c>
      <c r="L220" s="68">
        <f t="shared" si="11"/>
        <v>0</v>
      </c>
      <c r="M220" s="66">
        <f t="shared" si="9"/>
        <v>0</v>
      </c>
      <c r="N220" s="32">
        <f t="shared" si="10"/>
        <v>0</v>
      </c>
      <c r="O220" s="52">
        <f>'Pay App 28'!O220+'Pay App 28'!P220</f>
        <v>0</v>
      </c>
      <c r="P220" s="45"/>
      <c r="Q220" s="66">
        <f>'Pay App 28'!Q220+N220+P220</f>
        <v>0</v>
      </c>
    </row>
    <row r="221" spans="1:17" ht="21" customHeight="1" x14ac:dyDescent="0.2">
      <c r="A221" s="141" t="s">
        <v>395</v>
      </c>
      <c r="B221" s="141"/>
      <c r="C221" s="141" t="s">
        <v>396</v>
      </c>
      <c r="D221" s="142"/>
      <c r="E221" s="52">
        <f>'Pay App 28'!E221</f>
        <v>0</v>
      </c>
      <c r="F221" s="45"/>
      <c r="G221" s="65">
        <f>'Pay App 28'!G221+F221</f>
        <v>0</v>
      </c>
      <c r="H221" s="188">
        <f>'Pay App 28'!K221</f>
        <v>0</v>
      </c>
      <c r="I221" s="189"/>
      <c r="J221" s="55"/>
      <c r="K221" s="33">
        <f t="shared" si="8"/>
        <v>0</v>
      </c>
      <c r="L221" s="68">
        <f t="shared" si="11"/>
        <v>0</v>
      </c>
      <c r="M221" s="66">
        <f t="shared" si="9"/>
        <v>0</v>
      </c>
      <c r="N221" s="32">
        <f t="shared" si="10"/>
        <v>0</v>
      </c>
      <c r="O221" s="52">
        <f>'Pay App 28'!O221+'Pay App 28'!P221</f>
        <v>0</v>
      </c>
      <c r="P221" s="45"/>
      <c r="Q221" s="66">
        <f>'Pay App 28'!Q221+N221+P221</f>
        <v>0</v>
      </c>
    </row>
    <row r="222" spans="1:17" ht="21" customHeight="1" x14ac:dyDescent="0.2">
      <c r="A222" s="149" t="s">
        <v>397</v>
      </c>
      <c r="B222" s="149"/>
      <c r="C222" s="149" t="s">
        <v>398</v>
      </c>
      <c r="D222" s="150"/>
      <c r="E222" s="52">
        <f>'Pay App 28'!E222</f>
        <v>0</v>
      </c>
      <c r="F222" s="45"/>
      <c r="G222" s="65">
        <f>'Pay App 28'!G222+F222</f>
        <v>0</v>
      </c>
      <c r="H222" s="188">
        <f>'Pay App 28'!K222</f>
        <v>0</v>
      </c>
      <c r="I222" s="189"/>
      <c r="J222" s="55"/>
      <c r="K222" s="33">
        <f t="shared" si="8"/>
        <v>0</v>
      </c>
      <c r="L222" s="68">
        <f t="shared" si="11"/>
        <v>0</v>
      </c>
      <c r="M222" s="66">
        <f t="shared" si="9"/>
        <v>0</v>
      </c>
      <c r="N222" s="32">
        <f t="shared" si="10"/>
        <v>0</v>
      </c>
      <c r="O222" s="52">
        <f>'Pay App 28'!O222+'Pay App 28'!P222</f>
        <v>0</v>
      </c>
      <c r="P222" s="45"/>
      <c r="Q222" s="66">
        <f>'Pay App 28'!Q222+N222+P222</f>
        <v>0</v>
      </c>
    </row>
    <row r="223" spans="1:17" ht="21" customHeight="1" x14ac:dyDescent="0.2">
      <c r="A223" s="149" t="s">
        <v>399</v>
      </c>
      <c r="B223" s="149"/>
      <c r="C223" s="149" t="s">
        <v>400</v>
      </c>
      <c r="D223" s="150"/>
      <c r="E223" s="52">
        <f>'Pay App 28'!E223</f>
        <v>0</v>
      </c>
      <c r="F223" s="45"/>
      <c r="G223" s="65">
        <f>'Pay App 28'!G223+F223</f>
        <v>0</v>
      </c>
      <c r="H223" s="188">
        <f>'Pay App 28'!K223</f>
        <v>0</v>
      </c>
      <c r="I223" s="189"/>
      <c r="J223" s="55"/>
      <c r="K223" s="33">
        <f t="shared" si="8"/>
        <v>0</v>
      </c>
      <c r="L223" s="68">
        <f t="shared" si="11"/>
        <v>0</v>
      </c>
      <c r="M223" s="66">
        <f t="shared" si="9"/>
        <v>0</v>
      </c>
      <c r="N223" s="32">
        <f t="shared" si="10"/>
        <v>0</v>
      </c>
      <c r="O223" s="52">
        <f>'Pay App 28'!O223+'Pay App 28'!P223</f>
        <v>0</v>
      </c>
      <c r="P223" s="45"/>
      <c r="Q223" s="66">
        <f>'Pay App 28'!Q223+N223+P223</f>
        <v>0</v>
      </c>
    </row>
    <row r="224" spans="1:17" ht="21" customHeight="1" x14ac:dyDescent="0.2">
      <c r="A224" s="149" t="s">
        <v>401</v>
      </c>
      <c r="B224" s="149"/>
      <c r="C224" s="149" t="s">
        <v>402</v>
      </c>
      <c r="D224" s="150"/>
      <c r="E224" s="52">
        <f>'Pay App 28'!E224</f>
        <v>0</v>
      </c>
      <c r="F224" s="45"/>
      <c r="G224" s="65">
        <f>'Pay App 28'!G224+F224</f>
        <v>0</v>
      </c>
      <c r="H224" s="188">
        <f>'Pay App 28'!K224</f>
        <v>0</v>
      </c>
      <c r="I224" s="189"/>
      <c r="J224" s="55"/>
      <c r="K224" s="33">
        <f t="shared" si="8"/>
        <v>0</v>
      </c>
      <c r="L224" s="68">
        <f t="shared" si="11"/>
        <v>0</v>
      </c>
      <c r="M224" s="66">
        <f t="shared" si="9"/>
        <v>0</v>
      </c>
      <c r="N224" s="32">
        <f t="shared" si="10"/>
        <v>0</v>
      </c>
      <c r="O224" s="52">
        <f>'Pay App 28'!O224+'Pay App 28'!P224</f>
        <v>0</v>
      </c>
      <c r="P224" s="45"/>
      <c r="Q224" s="66">
        <f>'Pay App 28'!Q224+N224+P224</f>
        <v>0</v>
      </c>
    </row>
    <row r="225" spans="1:17" ht="21" customHeight="1" x14ac:dyDescent="0.2">
      <c r="A225" s="149" t="s">
        <v>403</v>
      </c>
      <c r="B225" s="149"/>
      <c r="C225" s="149" t="s">
        <v>404</v>
      </c>
      <c r="D225" s="150"/>
      <c r="E225" s="52">
        <f>'Pay App 28'!E225</f>
        <v>0</v>
      </c>
      <c r="F225" s="45"/>
      <c r="G225" s="65">
        <f>'Pay App 28'!G225+F225</f>
        <v>0</v>
      </c>
      <c r="H225" s="188">
        <f>'Pay App 28'!K225</f>
        <v>0</v>
      </c>
      <c r="I225" s="189"/>
      <c r="J225" s="55"/>
      <c r="K225" s="33">
        <f t="shared" si="8"/>
        <v>0</v>
      </c>
      <c r="L225" s="68">
        <f t="shared" si="11"/>
        <v>0</v>
      </c>
      <c r="M225" s="66">
        <f t="shared" si="9"/>
        <v>0</v>
      </c>
      <c r="N225" s="32">
        <f t="shared" si="10"/>
        <v>0</v>
      </c>
      <c r="O225" s="52">
        <f>'Pay App 28'!O225+'Pay App 28'!P225</f>
        <v>0</v>
      </c>
      <c r="P225" s="45"/>
      <c r="Q225" s="66">
        <f>'Pay App 28'!Q225+N225+P225</f>
        <v>0</v>
      </c>
    </row>
    <row r="226" spans="1:17" ht="21" customHeight="1" x14ac:dyDescent="0.2">
      <c r="A226" s="141" t="s">
        <v>405</v>
      </c>
      <c r="B226" s="141"/>
      <c r="C226" s="141" t="s">
        <v>406</v>
      </c>
      <c r="D226" s="142"/>
      <c r="E226" s="52">
        <f>'Pay App 28'!E226</f>
        <v>0</v>
      </c>
      <c r="F226" s="45"/>
      <c r="G226" s="65">
        <f>'Pay App 28'!G226+F226</f>
        <v>0</v>
      </c>
      <c r="H226" s="188">
        <f>'Pay App 28'!K226</f>
        <v>0</v>
      </c>
      <c r="I226" s="189"/>
      <c r="J226" s="55"/>
      <c r="K226" s="33">
        <f t="shared" si="8"/>
        <v>0</v>
      </c>
      <c r="L226" s="68">
        <f t="shared" si="11"/>
        <v>0</v>
      </c>
      <c r="M226" s="66">
        <f t="shared" si="9"/>
        <v>0</v>
      </c>
      <c r="N226" s="32">
        <f t="shared" si="10"/>
        <v>0</v>
      </c>
      <c r="O226" s="52">
        <f>'Pay App 28'!O226+'Pay App 28'!P226</f>
        <v>0</v>
      </c>
      <c r="P226" s="45"/>
      <c r="Q226" s="66">
        <f>'Pay App 28'!Q226+N226+P226</f>
        <v>0</v>
      </c>
    </row>
    <row r="227" spans="1:17" ht="21" customHeight="1" x14ac:dyDescent="0.2">
      <c r="A227" s="149" t="s">
        <v>407</v>
      </c>
      <c r="B227" s="149"/>
      <c r="C227" s="149" t="s">
        <v>408</v>
      </c>
      <c r="D227" s="150"/>
      <c r="E227" s="52">
        <f>'Pay App 28'!E227</f>
        <v>0</v>
      </c>
      <c r="F227" s="45"/>
      <c r="G227" s="65">
        <f>'Pay App 28'!G227+F227</f>
        <v>0</v>
      </c>
      <c r="H227" s="188">
        <f>'Pay App 28'!K227</f>
        <v>0</v>
      </c>
      <c r="I227" s="189"/>
      <c r="J227" s="55"/>
      <c r="K227" s="33">
        <f t="shared" si="8"/>
        <v>0</v>
      </c>
      <c r="L227" s="68">
        <f t="shared" si="11"/>
        <v>0</v>
      </c>
      <c r="M227" s="66">
        <f t="shared" si="9"/>
        <v>0</v>
      </c>
      <c r="N227" s="32">
        <f t="shared" si="10"/>
        <v>0</v>
      </c>
      <c r="O227" s="52">
        <f>'Pay App 28'!O227+'Pay App 28'!P227</f>
        <v>0</v>
      </c>
      <c r="P227" s="45"/>
      <c r="Q227" s="66">
        <f>'Pay App 28'!Q227+N227+P227</f>
        <v>0</v>
      </c>
    </row>
    <row r="228" spans="1:17" ht="21" customHeight="1" x14ac:dyDescent="0.2">
      <c r="A228" s="149" t="s">
        <v>409</v>
      </c>
      <c r="B228" s="149"/>
      <c r="C228" s="149" t="s">
        <v>410</v>
      </c>
      <c r="D228" s="150"/>
      <c r="E228" s="52">
        <f>'Pay App 28'!E228</f>
        <v>0</v>
      </c>
      <c r="F228" s="45"/>
      <c r="G228" s="65">
        <f>'Pay App 28'!G228+F228</f>
        <v>0</v>
      </c>
      <c r="H228" s="188">
        <f>'Pay App 28'!K228</f>
        <v>0</v>
      </c>
      <c r="I228" s="189"/>
      <c r="J228" s="55"/>
      <c r="K228" s="33">
        <f t="shared" si="8"/>
        <v>0</v>
      </c>
      <c r="L228" s="68">
        <f t="shared" si="11"/>
        <v>0</v>
      </c>
      <c r="M228" s="66">
        <f t="shared" si="9"/>
        <v>0</v>
      </c>
      <c r="N228" s="32">
        <f t="shared" si="10"/>
        <v>0</v>
      </c>
      <c r="O228" s="52">
        <f>'Pay App 28'!O228+'Pay App 28'!P228</f>
        <v>0</v>
      </c>
      <c r="P228" s="45"/>
      <c r="Q228" s="66">
        <f>'Pay App 28'!Q228+N228+P228</f>
        <v>0</v>
      </c>
    </row>
    <row r="229" spans="1:17" ht="21" customHeight="1" x14ac:dyDescent="0.2">
      <c r="A229" s="149" t="s">
        <v>411</v>
      </c>
      <c r="B229" s="149"/>
      <c r="C229" s="149" t="s">
        <v>412</v>
      </c>
      <c r="D229" s="150"/>
      <c r="E229" s="52">
        <f>'Pay App 28'!E229</f>
        <v>0</v>
      </c>
      <c r="F229" s="45"/>
      <c r="G229" s="65">
        <f>'Pay App 28'!G229+F229</f>
        <v>0</v>
      </c>
      <c r="H229" s="188">
        <f>'Pay App 28'!K229</f>
        <v>0</v>
      </c>
      <c r="I229" s="189"/>
      <c r="J229" s="55"/>
      <c r="K229" s="33">
        <f t="shared" si="8"/>
        <v>0</v>
      </c>
      <c r="L229" s="68">
        <f t="shared" si="11"/>
        <v>0</v>
      </c>
      <c r="M229" s="66">
        <f t="shared" si="9"/>
        <v>0</v>
      </c>
      <c r="N229" s="32">
        <f t="shared" si="10"/>
        <v>0</v>
      </c>
      <c r="O229" s="52">
        <f>'Pay App 28'!O229+'Pay App 28'!P229</f>
        <v>0</v>
      </c>
      <c r="P229" s="45"/>
      <c r="Q229" s="66">
        <f>'Pay App 28'!Q229+N229+P229</f>
        <v>0</v>
      </c>
    </row>
    <row r="230" spans="1:17" ht="21" customHeight="1" x14ac:dyDescent="0.2">
      <c r="A230" s="149" t="s">
        <v>413</v>
      </c>
      <c r="B230" s="149"/>
      <c r="C230" s="149" t="s">
        <v>414</v>
      </c>
      <c r="D230" s="150"/>
      <c r="E230" s="52">
        <f>'Pay App 28'!E230</f>
        <v>0</v>
      </c>
      <c r="F230" s="45"/>
      <c r="G230" s="65">
        <f>'Pay App 28'!G230+F230</f>
        <v>0</v>
      </c>
      <c r="H230" s="188">
        <f>'Pay App 28'!K230</f>
        <v>0</v>
      </c>
      <c r="I230" s="189"/>
      <c r="J230" s="55"/>
      <c r="K230" s="33">
        <f t="shared" si="8"/>
        <v>0</v>
      </c>
      <c r="L230" s="68">
        <f t="shared" si="11"/>
        <v>0</v>
      </c>
      <c r="M230" s="66">
        <f t="shared" si="9"/>
        <v>0</v>
      </c>
      <c r="N230" s="32">
        <f t="shared" si="10"/>
        <v>0</v>
      </c>
      <c r="O230" s="52">
        <f>'Pay App 28'!O230+'Pay App 28'!P230</f>
        <v>0</v>
      </c>
      <c r="P230" s="45"/>
      <c r="Q230" s="66">
        <f>'Pay App 28'!Q230+N230+P230</f>
        <v>0</v>
      </c>
    </row>
    <row r="231" spans="1:17" ht="21" customHeight="1" x14ac:dyDescent="0.2">
      <c r="A231" s="149" t="s">
        <v>415</v>
      </c>
      <c r="B231" s="149"/>
      <c r="C231" s="149" t="s">
        <v>416</v>
      </c>
      <c r="D231" s="150"/>
      <c r="E231" s="52">
        <f>'Pay App 28'!E231</f>
        <v>0</v>
      </c>
      <c r="F231" s="45"/>
      <c r="G231" s="65">
        <f>'Pay App 28'!G231+F231</f>
        <v>0</v>
      </c>
      <c r="H231" s="188">
        <f>'Pay App 28'!K231</f>
        <v>0</v>
      </c>
      <c r="I231" s="189"/>
      <c r="J231" s="55"/>
      <c r="K231" s="33">
        <f t="shared" si="8"/>
        <v>0</v>
      </c>
      <c r="L231" s="68">
        <f t="shared" si="11"/>
        <v>0</v>
      </c>
      <c r="M231" s="66">
        <f t="shared" si="9"/>
        <v>0</v>
      </c>
      <c r="N231" s="32">
        <f t="shared" si="10"/>
        <v>0</v>
      </c>
      <c r="O231" s="52">
        <f>'Pay App 28'!O231+'Pay App 28'!P231</f>
        <v>0</v>
      </c>
      <c r="P231" s="45"/>
      <c r="Q231" s="66">
        <f>'Pay App 28'!Q231+N231+P231</f>
        <v>0</v>
      </c>
    </row>
    <row r="232" spans="1:17" ht="21" customHeight="1" x14ac:dyDescent="0.2">
      <c r="A232" s="141" t="s">
        <v>417</v>
      </c>
      <c r="B232" s="141"/>
      <c r="C232" s="141" t="s">
        <v>418</v>
      </c>
      <c r="D232" s="142"/>
      <c r="E232" s="52">
        <f>'Pay App 28'!E232</f>
        <v>0</v>
      </c>
      <c r="F232" s="45"/>
      <c r="G232" s="65">
        <f>'Pay App 28'!G232+F232</f>
        <v>0</v>
      </c>
      <c r="H232" s="188">
        <f>'Pay App 28'!K232</f>
        <v>0</v>
      </c>
      <c r="I232" s="189"/>
      <c r="J232" s="55"/>
      <c r="K232" s="33">
        <f t="shared" si="8"/>
        <v>0</v>
      </c>
      <c r="L232" s="68">
        <f t="shared" si="11"/>
        <v>0</v>
      </c>
      <c r="M232" s="66">
        <f t="shared" si="9"/>
        <v>0</v>
      </c>
      <c r="N232" s="32">
        <f t="shared" si="10"/>
        <v>0</v>
      </c>
      <c r="O232" s="52">
        <f>'Pay App 28'!O232+'Pay App 28'!P232</f>
        <v>0</v>
      </c>
      <c r="P232" s="45"/>
      <c r="Q232" s="66">
        <f>'Pay App 28'!Q232+N232+P232</f>
        <v>0</v>
      </c>
    </row>
    <row r="233" spans="1:17" ht="21" customHeight="1" x14ac:dyDescent="0.2">
      <c r="A233" s="149" t="s">
        <v>419</v>
      </c>
      <c r="B233" s="149"/>
      <c r="C233" s="149" t="s">
        <v>420</v>
      </c>
      <c r="D233" s="150"/>
      <c r="E233" s="52">
        <f>'Pay App 28'!E233</f>
        <v>0</v>
      </c>
      <c r="F233" s="45"/>
      <c r="G233" s="65">
        <f>'Pay App 28'!G233+F233</f>
        <v>0</v>
      </c>
      <c r="H233" s="188">
        <f>'Pay App 28'!K233</f>
        <v>0</v>
      </c>
      <c r="I233" s="189"/>
      <c r="J233" s="55"/>
      <c r="K233" s="33">
        <f t="shared" si="8"/>
        <v>0</v>
      </c>
      <c r="L233" s="68">
        <f t="shared" si="11"/>
        <v>0</v>
      </c>
      <c r="M233" s="66">
        <f t="shared" si="9"/>
        <v>0</v>
      </c>
      <c r="N233" s="32">
        <f t="shared" si="10"/>
        <v>0</v>
      </c>
      <c r="O233" s="52">
        <f>'Pay App 28'!O233+'Pay App 28'!P233</f>
        <v>0</v>
      </c>
      <c r="P233" s="45"/>
      <c r="Q233" s="66">
        <f>'Pay App 28'!Q233+N233+P233</f>
        <v>0</v>
      </c>
    </row>
    <row r="234" spans="1:17" ht="21" customHeight="1" x14ac:dyDescent="0.2">
      <c r="A234" s="149" t="s">
        <v>421</v>
      </c>
      <c r="B234" s="149"/>
      <c r="C234" s="149" t="s">
        <v>422</v>
      </c>
      <c r="D234" s="150"/>
      <c r="E234" s="52">
        <f>'Pay App 28'!E234</f>
        <v>0</v>
      </c>
      <c r="F234" s="45"/>
      <c r="G234" s="65">
        <f>'Pay App 28'!G234+F234</f>
        <v>0</v>
      </c>
      <c r="H234" s="188">
        <f>'Pay App 28'!K234</f>
        <v>0</v>
      </c>
      <c r="I234" s="189"/>
      <c r="J234" s="55"/>
      <c r="K234" s="33">
        <f t="shared" si="8"/>
        <v>0</v>
      </c>
      <c r="L234" s="68">
        <f t="shared" si="11"/>
        <v>0</v>
      </c>
      <c r="M234" s="66">
        <f t="shared" si="9"/>
        <v>0</v>
      </c>
      <c r="N234" s="32">
        <f t="shared" si="10"/>
        <v>0</v>
      </c>
      <c r="O234" s="52">
        <f>'Pay App 28'!O234+'Pay App 28'!P234</f>
        <v>0</v>
      </c>
      <c r="P234" s="45"/>
      <c r="Q234" s="66">
        <f>'Pay App 28'!Q234+N234+P234</f>
        <v>0</v>
      </c>
    </row>
    <row r="235" spans="1:17" ht="21" customHeight="1" x14ac:dyDescent="0.2">
      <c r="A235" s="149" t="s">
        <v>423</v>
      </c>
      <c r="B235" s="149"/>
      <c r="C235" s="149" t="s">
        <v>424</v>
      </c>
      <c r="D235" s="150"/>
      <c r="E235" s="52">
        <f>'Pay App 28'!E235</f>
        <v>0</v>
      </c>
      <c r="F235" s="45"/>
      <c r="G235" s="65">
        <f>'Pay App 28'!G235+F235</f>
        <v>0</v>
      </c>
      <c r="H235" s="188">
        <f>'Pay App 28'!K235</f>
        <v>0</v>
      </c>
      <c r="I235" s="189"/>
      <c r="J235" s="55"/>
      <c r="K235" s="33">
        <f t="shared" si="8"/>
        <v>0</v>
      </c>
      <c r="L235" s="68">
        <f t="shared" si="11"/>
        <v>0</v>
      </c>
      <c r="M235" s="66">
        <f t="shared" si="9"/>
        <v>0</v>
      </c>
      <c r="N235" s="32">
        <f t="shared" si="10"/>
        <v>0</v>
      </c>
      <c r="O235" s="52">
        <f>'Pay App 28'!O235+'Pay App 28'!P235</f>
        <v>0</v>
      </c>
      <c r="P235" s="45"/>
      <c r="Q235" s="66">
        <f>'Pay App 28'!Q235+N235+P235</f>
        <v>0</v>
      </c>
    </row>
    <row r="236" spans="1:17" ht="21" customHeight="1" x14ac:dyDescent="0.2">
      <c r="A236" s="149" t="s">
        <v>425</v>
      </c>
      <c r="B236" s="149"/>
      <c r="C236" s="149" t="s">
        <v>426</v>
      </c>
      <c r="D236" s="150"/>
      <c r="E236" s="52">
        <f>'Pay App 28'!E236</f>
        <v>0</v>
      </c>
      <c r="F236" s="45"/>
      <c r="G236" s="65">
        <f>'Pay App 28'!G236+F236</f>
        <v>0</v>
      </c>
      <c r="H236" s="188">
        <f>'Pay App 28'!K236</f>
        <v>0</v>
      </c>
      <c r="I236" s="189"/>
      <c r="J236" s="55"/>
      <c r="K236" s="33">
        <f t="shared" si="8"/>
        <v>0</v>
      </c>
      <c r="L236" s="68">
        <f t="shared" si="11"/>
        <v>0</v>
      </c>
      <c r="M236" s="66">
        <f t="shared" si="9"/>
        <v>0</v>
      </c>
      <c r="N236" s="32">
        <f t="shared" si="10"/>
        <v>0</v>
      </c>
      <c r="O236" s="52">
        <f>'Pay App 28'!O236+'Pay App 28'!P236</f>
        <v>0</v>
      </c>
      <c r="P236" s="45"/>
      <c r="Q236" s="66">
        <f>'Pay App 28'!Q236+N236+P236</f>
        <v>0</v>
      </c>
    </row>
    <row r="237" spans="1:17" ht="21" customHeight="1" x14ac:dyDescent="0.2">
      <c r="A237" s="149" t="s">
        <v>427</v>
      </c>
      <c r="B237" s="149"/>
      <c r="C237" s="149" t="s">
        <v>428</v>
      </c>
      <c r="D237" s="150"/>
      <c r="E237" s="52">
        <f>'Pay App 28'!E237</f>
        <v>0</v>
      </c>
      <c r="F237" s="45"/>
      <c r="G237" s="65">
        <f>'Pay App 28'!G237+F237</f>
        <v>0</v>
      </c>
      <c r="H237" s="188">
        <f>'Pay App 28'!K237</f>
        <v>0</v>
      </c>
      <c r="I237" s="189"/>
      <c r="J237" s="55"/>
      <c r="K237" s="33">
        <f t="shared" si="8"/>
        <v>0</v>
      </c>
      <c r="L237" s="68">
        <f t="shared" si="11"/>
        <v>0</v>
      </c>
      <c r="M237" s="66">
        <f t="shared" si="9"/>
        <v>0</v>
      </c>
      <c r="N237" s="32">
        <f t="shared" si="10"/>
        <v>0</v>
      </c>
      <c r="O237" s="52">
        <f>'Pay App 28'!O237+'Pay App 28'!P237</f>
        <v>0</v>
      </c>
      <c r="P237" s="45"/>
      <c r="Q237" s="66">
        <f>'Pay App 28'!Q237+N237+P237</f>
        <v>0</v>
      </c>
    </row>
    <row r="238" spans="1:17" ht="21" customHeight="1" x14ac:dyDescent="0.2">
      <c r="A238" s="149" t="s">
        <v>429</v>
      </c>
      <c r="B238" s="149"/>
      <c r="C238" s="149" t="s">
        <v>430</v>
      </c>
      <c r="D238" s="150"/>
      <c r="E238" s="52">
        <f>'Pay App 28'!E238</f>
        <v>0</v>
      </c>
      <c r="F238" s="45"/>
      <c r="G238" s="65">
        <f>'Pay App 28'!G238+F238</f>
        <v>0</v>
      </c>
      <c r="H238" s="188">
        <f>'Pay App 28'!K238</f>
        <v>0</v>
      </c>
      <c r="I238" s="189"/>
      <c r="J238" s="55"/>
      <c r="K238" s="33">
        <f t="shared" si="8"/>
        <v>0</v>
      </c>
      <c r="L238" s="68">
        <f t="shared" si="11"/>
        <v>0</v>
      </c>
      <c r="M238" s="66">
        <f t="shared" si="9"/>
        <v>0</v>
      </c>
      <c r="N238" s="32">
        <f t="shared" si="10"/>
        <v>0</v>
      </c>
      <c r="O238" s="52">
        <f>'Pay App 28'!O238+'Pay App 28'!P238</f>
        <v>0</v>
      </c>
      <c r="P238" s="45"/>
      <c r="Q238" s="66">
        <f>'Pay App 28'!Q238+N238+P238</f>
        <v>0</v>
      </c>
    </row>
    <row r="239" spans="1:17" ht="21" customHeight="1" x14ac:dyDescent="0.2">
      <c r="A239" s="149" t="s">
        <v>431</v>
      </c>
      <c r="B239" s="149"/>
      <c r="C239" s="149" t="s">
        <v>432</v>
      </c>
      <c r="D239" s="150"/>
      <c r="E239" s="52">
        <f>'Pay App 28'!E239</f>
        <v>0</v>
      </c>
      <c r="F239" s="45"/>
      <c r="G239" s="65">
        <f>'Pay App 28'!G239+F239</f>
        <v>0</v>
      </c>
      <c r="H239" s="188">
        <f>'Pay App 28'!K239</f>
        <v>0</v>
      </c>
      <c r="I239" s="189"/>
      <c r="J239" s="55"/>
      <c r="K239" s="33">
        <f t="shared" si="8"/>
        <v>0</v>
      </c>
      <c r="L239" s="68">
        <f t="shared" si="11"/>
        <v>0</v>
      </c>
      <c r="M239" s="66">
        <f t="shared" si="9"/>
        <v>0</v>
      </c>
      <c r="N239" s="32">
        <f t="shared" si="10"/>
        <v>0</v>
      </c>
      <c r="O239" s="52">
        <f>'Pay App 28'!O239+'Pay App 28'!P239</f>
        <v>0</v>
      </c>
      <c r="P239" s="45"/>
      <c r="Q239" s="66">
        <f>'Pay App 28'!Q239+N239+P239</f>
        <v>0</v>
      </c>
    </row>
    <row r="240" spans="1:17" ht="21" customHeight="1" x14ac:dyDescent="0.2">
      <c r="A240" s="141" t="s">
        <v>433</v>
      </c>
      <c r="B240" s="141"/>
      <c r="C240" s="141" t="s">
        <v>434</v>
      </c>
      <c r="D240" s="142"/>
      <c r="E240" s="52">
        <f>'Pay App 28'!E240</f>
        <v>0</v>
      </c>
      <c r="F240" s="45"/>
      <c r="G240" s="66">
        <f>'Pay App 28'!G240+F240</f>
        <v>0</v>
      </c>
      <c r="H240" s="188">
        <f>'Pay App 28'!K240</f>
        <v>0</v>
      </c>
      <c r="I240" s="189"/>
      <c r="J240" s="55"/>
      <c r="K240" s="33">
        <f>H240+J240</f>
        <v>0</v>
      </c>
      <c r="L240" s="69">
        <f t="shared" si="11"/>
        <v>0</v>
      </c>
      <c r="M240" s="66">
        <f>G240-K240</f>
        <v>0</v>
      </c>
      <c r="N240" s="32">
        <f t="shared" si="10"/>
        <v>0</v>
      </c>
      <c r="O240" s="52">
        <f>'Pay App 28'!O240+'Pay App 28'!P240</f>
        <v>0</v>
      </c>
      <c r="P240" s="45"/>
      <c r="Q240" s="66">
        <f>'Pay App 28'!Q240+N240+P240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jY4BXJdlxaKZ1CO3Nc/Oh6cVBvyFq388oyOLV5x5GJlrDsy2Svii0DP/oq20HGePdOcPDwHJxI51rBc/rDTuAQ==" saltValue="7ask81K5+CD50+BZ8t2DjA=="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1E00-000000000000}"/>
    <dataValidation type="decimal" operator="lessThanOrEqual" allowBlank="1" showInputMessage="1" showErrorMessage="1" errorTitle="Release retention" error="In order to release retention, the number entered into this cell must be negative." sqref="O81:O240" xr:uid="{00000000-0002-0000-1E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33.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30</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29'!F36+F241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29'!F51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29'!F55+'Pay App 29'!F57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29'!B62+N241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30.1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30</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29'!E81</f>
        <v>0</v>
      </c>
      <c r="F81" s="44"/>
      <c r="G81" s="64">
        <f>'Pay App 29'!G81+F81</f>
        <v>0</v>
      </c>
      <c r="H81" s="190">
        <f>'Pay App 29'!K81</f>
        <v>0</v>
      </c>
      <c r="I81" s="191"/>
      <c r="J81" s="54"/>
      <c r="K81" s="31">
        <f>H81+J81</f>
        <v>0</v>
      </c>
      <c r="L81" s="67">
        <f>IF(ISERROR(K81/G81),0,K81/G81)</f>
        <v>0</v>
      </c>
      <c r="M81" s="64">
        <f>G81-K81</f>
        <v>0</v>
      </c>
      <c r="N81" s="30">
        <f>IF(MOD(ROUND(ABS(J81*0.05)*10000,0),10)=5,ROUNDDOWN((J81*0.05),2),ROUND((J81*0.05),2))</f>
        <v>0</v>
      </c>
      <c r="O81" s="51">
        <f>'Pay App 29'!O81+'Pay App 29'!P81</f>
        <v>0</v>
      </c>
      <c r="P81" s="44"/>
      <c r="Q81" s="64">
        <f>'Pay App 29'!Q81+N81+P81</f>
        <v>0</v>
      </c>
    </row>
    <row r="82" spans="1:17" ht="21" customHeight="1" x14ac:dyDescent="0.2">
      <c r="A82" s="151" t="s">
        <v>118</v>
      </c>
      <c r="B82" s="151"/>
      <c r="C82" s="151" t="s">
        <v>119</v>
      </c>
      <c r="D82" s="152"/>
      <c r="E82" s="52">
        <f>'Pay App 29'!E82</f>
        <v>0</v>
      </c>
      <c r="F82" s="45"/>
      <c r="G82" s="65">
        <f>'Pay App 29'!G82+F82</f>
        <v>0</v>
      </c>
      <c r="H82" s="188">
        <f>'Pay App 29'!K82</f>
        <v>0</v>
      </c>
      <c r="I82" s="189"/>
      <c r="J82" s="55"/>
      <c r="K82" s="33">
        <f>H82+J82</f>
        <v>0</v>
      </c>
      <c r="L82" s="68">
        <f t="shared" ref="L82:L147" si="0">IF(ISERROR(K82/G82),0,K82/G82)</f>
        <v>0</v>
      </c>
      <c r="M82" s="66">
        <f>G82-K82</f>
        <v>0</v>
      </c>
      <c r="N82" s="32">
        <f>IF(MOD(ROUND(ABS(J82*0.05)*10000,0),10)=5,ROUNDDOWN((J82*0.05),2),ROUND((J82*0.05),2))</f>
        <v>0</v>
      </c>
      <c r="O82" s="52">
        <f>'Pay App 29'!O82+'Pay App 29'!P82</f>
        <v>0</v>
      </c>
      <c r="P82" s="45"/>
      <c r="Q82" s="66">
        <f>'Pay App 29'!Q82+N82+P82</f>
        <v>0</v>
      </c>
    </row>
    <row r="83" spans="1:17" ht="21" customHeight="1" x14ac:dyDescent="0.2">
      <c r="A83" s="151" t="s">
        <v>120</v>
      </c>
      <c r="B83" s="151"/>
      <c r="C83" s="83" t="s">
        <v>121</v>
      </c>
      <c r="D83" s="35"/>
      <c r="E83" s="52">
        <f>'Pay App 29'!E83</f>
        <v>0</v>
      </c>
      <c r="F83" s="45"/>
      <c r="G83" s="65">
        <f>'Pay App 29'!G83+F83</f>
        <v>0</v>
      </c>
      <c r="H83" s="188">
        <f>'Pay App 29'!K83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29'!O83+'Pay App 29'!P83</f>
        <v>0</v>
      </c>
      <c r="P83" s="45"/>
      <c r="Q83" s="66">
        <f>'Pay App 29'!Q83+N83+P83</f>
        <v>0</v>
      </c>
    </row>
    <row r="84" spans="1:17" ht="21" customHeight="1" x14ac:dyDescent="0.2">
      <c r="A84" s="151" t="s">
        <v>122</v>
      </c>
      <c r="B84" s="151"/>
      <c r="C84" s="151" t="s">
        <v>123</v>
      </c>
      <c r="D84" s="152"/>
      <c r="E84" s="52">
        <f>'Pay App 29'!E84</f>
        <v>0</v>
      </c>
      <c r="F84" s="45"/>
      <c r="G84" s="65">
        <f>'Pay App 29'!G84+F84</f>
        <v>0</v>
      </c>
      <c r="H84" s="188">
        <f>'Pay App 29'!K84</f>
        <v>0</v>
      </c>
      <c r="I84" s="189"/>
      <c r="J84" s="55"/>
      <c r="K84" s="33">
        <f t="shared" si="1"/>
        <v>0</v>
      </c>
      <c r="L84" s="68">
        <f t="shared" si="0"/>
        <v>0</v>
      </c>
      <c r="M84" s="66">
        <f t="shared" si="2"/>
        <v>0</v>
      </c>
      <c r="N84" s="32">
        <f t="shared" si="3"/>
        <v>0</v>
      </c>
      <c r="O84" s="52">
        <f>'Pay App 29'!O84+'Pay App 29'!P84</f>
        <v>0</v>
      </c>
      <c r="P84" s="45"/>
      <c r="Q84" s="66">
        <f>'Pay App 29'!Q84+N84+P84</f>
        <v>0</v>
      </c>
    </row>
    <row r="85" spans="1:17" ht="21" customHeight="1" x14ac:dyDescent="0.2">
      <c r="A85" s="151" t="s">
        <v>124</v>
      </c>
      <c r="B85" s="151"/>
      <c r="C85" s="151" t="s">
        <v>125</v>
      </c>
      <c r="D85" s="152"/>
      <c r="E85" s="52">
        <f>'Pay App 29'!E85</f>
        <v>0</v>
      </c>
      <c r="F85" s="45"/>
      <c r="G85" s="65">
        <f>'Pay App 29'!G85+F85</f>
        <v>0</v>
      </c>
      <c r="H85" s="188">
        <f>'Pay App 29'!K85</f>
        <v>0</v>
      </c>
      <c r="I85" s="189"/>
      <c r="J85" s="55"/>
      <c r="K85" s="33">
        <f t="shared" si="1"/>
        <v>0</v>
      </c>
      <c r="L85" s="68">
        <f t="shared" si="0"/>
        <v>0</v>
      </c>
      <c r="M85" s="66">
        <f t="shared" si="2"/>
        <v>0</v>
      </c>
      <c r="N85" s="32">
        <f t="shared" si="3"/>
        <v>0</v>
      </c>
      <c r="O85" s="52">
        <f>'Pay App 29'!O85+'Pay App 29'!P85</f>
        <v>0</v>
      </c>
      <c r="P85" s="45"/>
      <c r="Q85" s="66">
        <f>'Pay App 29'!Q85+N85+P85</f>
        <v>0</v>
      </c>
    </row>
    <row r="86" spans="1:17" ht="21" customHeight="1" x14ac:dyDescent="0.2">
      <c r="A86" s="151" t="s">
        <v>126</v>
      </c>
      <c r="B86" s="151"/>
      <c r="C86" s="151" t="s">
        <v>127</v>
      </c>
      <c r="D86" s="152"/>
      <c r="E86" s="52">
        <f>'Pay App 29'!E86</f>
        <v>0</v>
      </c>
      <c r="F86" s="45"/>
      <c r="G86" s="65">
        <f>'Pay App 29'!G86+F86</f>
        <v>0</v>
      </c>
      <c r="H86" s="188">
        <f>'Pay App 29'!K86</f>
        <v>0</v>
      </c>
      <c r="I86" s="189"/>
      <c r="J86" s="55"/>
      <c r="K86" s="33">
        <f t="shared" si="1"/>
        <v>0</v>
      </c>
      <c r="L86" s="68">
        <f t="shared" si="0"/>
        <v>0</v>
      </c>
      <c r="M86" s="66">
        <f t="shared" si="2"/>
        <v>0</v>
      </c>
      <c r="N86" s="32">
        <f t="shared" si="3"/>
        <v>0</v>
      </c>
      <c r="O86" s="52">
        <f>'Pay App 29'!O86+'Pay App 29'!P86</f>
        <v>0</v>
      </c>
      <c r="P86" s="45"/>
      <c r="Q86" s="66">
        <f>'Pay App 29'!Q86+N86+P86</f>
        <v>0</v>
      </c>
    </row>
    <row r="87" spans="1:17" ht="21" customHeight="1" x14ac:dyDescent="0.2">
      <c r="A87" s="151" t="s">
        <v>128</v>
      </c>
      <c r="B87" s="151"/>
      <c r="C87" s="151" t="s">
        <v>129</v>
      </c>
      <c r="D87" s="152"/>
      <c r="E87" s="52">
        <f>'Pay App 29'!E87</f>
        <v>0</v>
      </c>
      <c r="F87" s="45"/>
      <c r="G87" s="65">
        <f>'Pay App 29'!G87+F87</f>
        <v>0</v>
      </c>
      <c r="H87" s="188">
        <f>'Pay App 29'!K87</f>
        <v>0</v>
      </c>
      <c r="I87" s="189"/>
      <c r="J87" s="55"/>
      <c r="K87" s="33">
        <f t="shared" si="1"/>
        <v>0</v>
      </c>
      <c r="L87" s="68">
        <f>IF(ISERROR(K87/G87),0,K87/G87)</f>
        <v>0</v>
      </c>
      <c r="M87" s="66">
        <f t="shared" si="2"/>
        <v>0</v>
      </c>
      <c r="N87" s="32">
        <f t="shared" si="3"/>
        <v>0</v>
      </c>
      <c r="O87" s="52">
        <f>'Pay App 29'!O87+'Pay App 29'!P87</f>
        <v>0</v>
      </c>
      <c r="P87" s="45"/>
      <c r="Q87" s="66">
        <f>'Pay App 29'!Q87+N87+P87</f>
        <v>0</v>
      </c>
    </row>
    <row r="88" spans="1:17" ht="21" customHeight="1" x14ac:dyDescent="0.2">
      <c r="A88" s="151" t="s">
        <v>130</v>
      </c>
      <c r="B88" s="151"/>
      <c r="C88" s="151" t="s">
        <v>131</v>
      </c>
      <c r="D88" s="152"/>
      <c r="E88" s="52">
        <f>'Pay App 29'!E88</f>
        <v>0</v>
      </c>
      <c r="F88" s="45"/>
      <c r="G88" s="65">
        <f>'Pay App 29'!G88+F88</f>
        <v>0</v>
      </c>
      <c r="H88" s="188">
        <f>'Pay App 29'!K88</f>
        <v>0</v>
      </c>
      <c r="I88" s="189"/>
      <c r="J88" s="55"/>
      <c r="K88" s="33">
        <f t="shared" si="1"/>
        <v>0</v>
      </c>
      <c r="L88" s="68">
        <f t="shared" si="0"/>
        <v>0</v>
      </c>
      <c r="M88" s="66">
        <f t="shared" si="2"/>
        <v>0</v>
      </c>
      <c r="N88" s="32">
        <f t="shared" si="3"/>
        <v>0</v>
      </c>
      <c r="O88" s="52">
        <f>'Pay App 29'!O88+'Pay App 29'!P88</f>
        <v>0</v>
      </c>
      <c r="P88" s="45"/>
      <c r="Q88" s="66">
        <f>'Pay App 29'!Q88+N88+P88</f>
        <v>0</v>
      </c>
    </row>
    <row r="89" spans="1:17" ht="21" customHeight="1" x14ac:dyDescent="0.2">
      <c r="A89" s="151" t="s">
        <v>132</v>
      </c>
      <c r="B89" s="151"/>
      <c r="C89" s="151" t="s">
        <v>133</v>
      </c>
      <c r="D89" s="152"/>
      <c r="E89" s="52">
        <f>'Pay App 29'!E89</f>
        <v>0</v>
      </c>
      <c r="F89" s="45"/>
      <c r="G89" s="65">
        <f>'Pay App 29'!G89+F89</f>
        <v>0</v>
      </c>
      <c r="H89" s="188">
        <f>'Pay App 29'!K89</f>
        <v>0</v>
      </c>
      <c r="I89" s="189"/>
      <c r="J89" s="55"/>
      <c r="K89" s="33">
        <f t="shared" si="1"/>
        <v>0</v>
      </c>
      <c r="L89" s="68">
        <f>IF(ISERROR(K89/G89),0,K89/G89)</f>
        <v>0</v>
      </c>
      <c r="M89" s="66">
        <f t="shared" si="2"/>
        <v>0</v>
      </c>
      <c r="N89" s="32">
        <f t="shared" si="3"/>
        <v>0</v>
      </c>
      <c r="O89" s="52">
        <f>'Pay App 29'!O89+'Pay App 29'!P89</f>
        <v>0</v>
      </c>
      <c r="P89" s="45"/>
      <c r="Q89" s="66">
        <f>'Pay App 29'!Q89+N89+P89</f>
        <v>0</v>
      </c>
    </row>
    <row r="90" spans="1:17" ht="21" customHeight="1" x14ac:dyDescent="0.2">
      <c r="A90" s="153" t="s">
        <v>134</v>
      </c>
      <c r="B90" s="153"/>
      <c r="C90" s="158" t="s">
        <v>135</v>
      </c>
      <c r="D90" s="159"/>
      <c r="E90" s="52">
        <f>'Pay App 29'!E90</f>
        <v>0</v>
      </c>
      <c r="F90" s="45"/>
      <c r="G90" s="65">
        <f>'Pay App 29'!G90+F90</f>
        <v>0</v>
      </c>
      <c r="H90" s="188">
        <f>'Pay App 29'!K90</f>
        <v>0</v>
      </c>
      <c r="I90" s="189"/>
      <c r="J90" s="55"/>
      <c r="K90" s="33">
        <f t="shared" si="1"/>
        <v>0</v>
      </c>
      <c r="L90" s="68">
        <f t="shared" si="0"/>
        <v>0</v>
      </c>
      <c r="M90" s="66">
        <f t="shared" si="2"/>
        <v>0</v>
      </c>
      <c r="N90" s="32">
        <f t="shared" si="3"/>
        <v>0</v>
      </c>
      <c r="O90" s="52">
        <f>'Pay App 29'!O90+'Pay App 29'!P90</f>
        <v>0</v>
      </c>
      <c r="P90" s="45"/>
      <c r="Q90" s="66">
        <f>'Pay App 29'!Q90+N90+P90</f>
        <v>0</v>
      </c>
    </row>
    <row r="91" spans="1:17" ht="21" customHeight="1" x14ac:dyDescent="0.2">
      <c r="A91" s="151" t="s">
        <v>136</v>
      </c>
      <c r="B91" s="151"/>
      <c r="C91" s="151" t="s">
        <v>137</v>
      </c>
      <c r="D91" s="152"/>
      <c r="E91" s="52">
        <f>'Pay App 29'!E91</f>
        <v>0</v>
      </c>
      <c r="F91" s="45"/>
      <c r="G91" s="65">
        <f>'Pay App 29'!G91+F91</f>
        <v>0</v>
      </c>
      <c r="H91" s="188">
        <f>'Pay App 29'!K91</f>
        <v>0</v>
      </c>
      <c r="I91" s="189"/>
      <c r="J91" s="55"/>
      <c r="K91" s="33">
        <f t="shared" si="1"/>
        <v>0</v>
      </c>
      <c r="L91" s="68">
        <f t="shared" si="0"/>
        <v>0</v>
      </c>
      <c r="M91" s="66">
        <f t="shared" si="2"/>
        <v>0</v>
      </c>
      <c r="N91" s="32">
        <f t="shared" si="3"/>
        <v>0</v>
      </c>
      <c r="O91" s="52">
        <f>'Pay App 29'!O91+'Pay App 29'!P91</f>
        <v>0</v>
      </c>
      <c r="P91" s="45"/>
      <c r="Q91" s="66">
        <f>'Pay App 29'!Q91+N91+P91</f>
        <v>0</v>
      </c>
    </row>
    <row r="92" spans="1:17" ht="21" customHeight="1" x14ac:dyDescent="0.2">
      <c r="A92" s="151" t="s">
        <v>138</v>
      </c>
      <c r="B92" s="151"/>
      <c r="C92" s="151" t="s">
        <v>139</v>
      </c>
      <c r="D92" s="152"/>
      <c r="E92" s="52">
        <f>'Pay App 29'!E92</f>
        <v>0</v>
      </c>
      <c r="F92" s="45"/>
      <c r="G92" s="65">
        <f>'Pay App 29'!G92+F92</f>
        <v>0</v>
      </c>
      <c r="H92" s="188">
        <f>'Pay App 29'!K92</f>
        <v>0</v>
      </c>
      <c r="I92" s="189"/>
      <c r="J92" s="55"/>
      <c r="K92" s="33">
        <f t="shared" si="1"/>
        <v>0</v>
      </c>
      <c r="L92" s="68">
        <f t="shared" si="0"/>
        <v>0</v>
      </c>
      <c r="M92" s="66">
        <f t="shared" si="2"/>
        <v>0</v>
      </c>
      <c r="N92" s="32">
        <f t="shared" si="3"/>
        <v>0</v>
      </c>
      <c r="O92" s="52">
        <f>'Pay App 29'!O92+'Pay App 29'!P92</f>
        <v>0</v>
      </c>
      <c r="P92" s="45"/>
      <c r="Q92" s="66">
        <f>'Pay App 29'!Q92+N92+P92</f>
        <v>0</v>
      </c>
    </row>
    <row r="93" spans="1:17" ht="21" customHeight="1" x14ac:dyDescent="0.2">
      <c r="A93" s="151" t="s">
        <v>140</v>
      </c>
      <c r="B93" s="151"/>
      <c r="C93" s="151" t="s">
        <v>141</v>
      </c>
      <c r="D93" s="152"/>
      <c r="E93" s="52">
        <f>'Pay App 29'!E93</f>
        <v>0</v>
      </c>
      <c r="F93" s="45"/>
      <c r="G93" s="65">
        <f>'Pay App 29'!G93+F93</f>
        <v>0</v>
      </c>
      <c r="H93" s="188">
        <f>'Pay App 29'!K93</f>
        <v>0</v>
      </c>
      <c r="I93" s="189"/>
      <c r="J93" s="55"/>
      <c r="K93" s="33">
        <f t="shared" si="1"/>
        <v>0</v>
      </c>
      <c r="L93" s="68">
        <f t="shared" si="0"/>
        <v>0</v>
      </c>
      <c r="M93" s="66">
        <f t="shared" si="2"/>
        <v>0</v>
      </c>
      <c r="N93" s="32">
        <f t="shared" si="3"/>
        <v>0</v>
      </c>
      <c r="O93" s="52">
        <f>'Pay App 29'!O93+'Pay App 29'!P93</f>
        <v>0</v>
      </c>
      <c r="P93" s="45"/>
      <c r="Q93" s="66">
        <f>'Pay App 29'!Q93+N93+P93</f>
        <v>0</v>
      </c>
    </row>
    <row r="94" spans="1:17" ht="21" customHeight="1" x14ac:dyDescent="0.2">
      <c r="A94" s="151" t="s">
        <v>142</v>
      </c>
      <c r="B94" s="151"/>
      <c r="C94" s="151" t="s">
        <v>143</v>
      </c>
      <c r="D94" s="152"/>
      <c r="E94" s="52">
        <f>'Pay App 29'!E94</f>
        <v>0</v>
      </c>
      <c r="F94" s="45"/>
      <c r="G94" s="65">
        <f>'Pay App 29'!G94+F94</f>
        <v>0</v>
      </c>
      <c r="H94" s="188">
        <f>'Pay App 29'!K94</f>
        <v>0</v>
      </c>
      <c r="I94" s="189"/>
      <c r="J94" s="55"/>
      <c r="K94" s="33">
        <f t="shared" si="1"/>
        <v>0</v>
      </c>
      <c r="L94" s="68">
        <f t="shared" si="0"/>
        <v>0</v>
      </c>
      <c r="M94" s="66">
        <f t="shared" si="2"/>
        <v>0</v>
      </c>
      <c r="N94" s="32">
        <f t="shared" si="3"/>
        <v>0</v>
      </c>
      <c r="O94" s="52">
        <f>'Pay App 29'!O94+'Pay App 29'!P94</f>
        <v>0</v>
      </c>
      <c r="P94" s="45"/>
      <c r="Q94" s="66">
        <f>'Pay App 29'!Q94+N94+P94</f>
        <v>0</v>
      </c>
    </row>
    <row r="95" spans="1:17" ht="21" customHeight="1" x14ac:dyDescent="0.2">
      <c r="A95" s="151" t="s">
        <v>144</v>
      </c>
      <c r="B95" s="151"/>
      <c r="C95" s="151" t="s">
        <v>145</v>
      </c>
      <c r="D95" s="152"/>
      <c r="E95" s="52">
        <f>'Pay App 29'!E95</f>
        <v>0</v>
      </c>
      <c r="F95" s="45"/>
      <c r="G95" s="65">
        <f>'Pay App 29'!G95+F95</f>
        <v>0</v>
      </c>
      <c r="H95" s="188">
        <f>'Pay App 29'!K95</f>
        <v>0</v>
      </c>
      <c r="I95" s="189"/>
      <c r="J95" s="55"/>
      <c r="K95" s="33">
        <f t="shared" si="1"/>
        <v>0</v>
      </c>
      <c r="L95" s="68">
        <f t="shared" si="0"/>
        <v>0</v>
      </c>
      <c r="M95" s="66">
        <f t="shared" si="2"/>
        <v>0</v>
      </c>
      <c r="N95" s="32">
        <f t="shared" si="3"/>
        <v>0</v>
      </c>
      <c r="O95" s="52">
        <f>'Pay App 29'!O95+'Pay App 29'!P95</f>
        <v>0</v>
      </c>
      <c r="P95" s="45"/>
      <c r="Q95" s="66">
        <f>'Pay App 29'!Q95+N95+P95</f>
        <v>0</v>
      </c>
    </row>
    <row r="96" spans="1:17" ht="21" customHeight="1" x14ac:dyDescent="0.2">
      <c r="A96" s="151" t="s">
        <v>146</v>
      </c>
      <c r="B96" s="151"/>
      <c r="C96" s="151" t="s">
        <v>147</v>
      </c>
      <c r="D96" s="152"/>
      <c r="E96" s="52">
        <f>'Pay App 29'!E96</f>
        <v>0</v>
      </c>
      <c r="F96" s="45"/>
      <c r="G96" s="65">
        <f>'Pay App 29'!G96+F96</f>
        <v>0</v>
      </c>
      <c r="H96" s="188">
        <f>'Pay App 29'!K96</f>
        <v>0</v>
      </c>
      <c r="I96" s="189"/>
      <c r="J96" s="55"/>
      <c r="K96" s="33">
        <f t="shared" si="1"/>
        <v>0</v>
      </c>
      <c r="L96" s="68">
        <f t="shared" si="0"/>
        <v>0</v>
      </c>
      <c r="M96" s="66">
        <f t="shared" si="2"/>
        <v>0</v>
      </c>
      <c r="N96" s="32">
        <f t="shared" si="3"/>
        <v>0</v>
      </c>
      <c r="O96" s="52">
        <f>'Pay App 29'!O96+'Pay App 29'!P96</f>
        <v>0</v>
      </c>
      <c r="P96" s="45"/>
      <c r="Q96" s="66">
        <f>'Pay App 29'!Q96+N96+P96</f>
        <v>0</v>
      </c>
    </row>
    <row r="97" spans="1:17" ht="21" customHeight="1" x14ac:dyDescent="0.2">
      <c r="A97" s="151" t="s">
        <v>148</v>
      </c>
      <c r="B97" s="151"/>
      <c r="C97" s="151" t="s">
        <v>149</v>
      </c>
      <c r="D97" s="152"/>
      <c r="E97" s="52">
        <f>'Pay App 29'!E97</f>
        <v>0</v>
      </c>
      <c r="F97" s="45"/>
      <c r="G97" s="65">
        <f>'Pay App 29'!G97+F97</f>
        <v>0</v>
      </c>
      <c r="H97" s="188">
        <f>'Pay App 29'!K97</f>
        <v>0</v>
      </c>
      <c r="I97" s="189"/>
      <c r="J97" s="55"/>
      <c r="K97" s="33">
        <f t="shared" si="1"/>
        <v>0</v>
      </c>
      <c r="L97" s="68">
        <f t="shared" si="0"/>
        <v>0</v>
      </c>
      <c r="M97" s="66">
        <f t="shared" si="2"/>
        <v>0</v>
      </c>
      <c r="N97" s="32">
        <f t="shared" si="3"/>
        <v>0</v>
      </c>
      <c r="O97" s="52">
        <f>'Pay App 29'!O97+'Pay App 29'!P97</f>
        <v>0</v>
      </c>
      <c r="P97" s="45"/>
      <c r="Q97" s="66">
        <f>'Pay App 29'!Q97+N97+P97</f>
        <v>0</v>
      </c>
    </row>
    <row r="98" spans="1:17" ht="21" customHeight="1" x14ac:dyDescent="0.2">
      <c r="A98" s="151" t="s">
        <v>150</v>
      </c>
      <c r="B98" s="151"/>
      <c r="C98" s="151" t="s">
        <v>151</v>
      </c>
      <c r="D98" s="152"/>
      <c r="E98" s="52">
        <f>'Pay App 29'!E98</f>
        <v>0</v>
      </c>
      <c r="F98" s="45"/>
      <c r="G98" s="65">
        <f>'Pay App 29'!G98+F98</f>
        <v>0</v>
      </c>
      <c r="H98" s="188">
        <f>'Pay App 29'!K98</f>
        <v>0</v>
      </c>
      <c r="I98" s="189"/>
      <c r="J98" s="55"/>
      <c r="K98" s="33">
        <f t="shared" si="1"/>
        <v>0</v>
      </c>
      <c r="L98" s="68">
        <f t="shared" si="0"/>
        <v>0</v>
      </c>
      <c r="M98" s="66">
        <f t="shared" si="2"/>
        <v>0</v>
      </c>
      <c r="N98" s="32">
        <f t="shared" si="3"/>
        <v>0</v>
      </c>
      <c r="O98" s="52">
        <f>'Pay App 29'!O98+'Pay App 29'!P98</f>
        <v>0</v>
      </c>
      <c r="P98" s="45"/>
      <c r="Q98" s="66">
        <f>'Pay App 29'!Q98+N98+P98</f>
        <v>0</v>
      </c>
    </row>
    <row r="99" spans="1:17" ht="21" customHeight="1" x14ac:dyDescent="0.2">
      <c r="A99" s="151" t="s">
        <v>152</v>
      </c>
      <c r="B99" s="151"/>
      <c r="C99" s="151" t="s">
        <v>153</v>
      </c>
      <c r="D99" s="152"/>
      <c r="E99" s="52">
        <f>'Pay App 29'!E99</f>
        <v>0</v>
      </c>
      <c r="F99" s="45"/>
      <c r="G99" s="65">
        <f>'Pay App 29'!G99+F99</f>
        <v>0</v>
      </c>
      <c r="H99" s="188">
        <f>'Pay App 29'!K99</f>
        <v>0</v>
      </c>
      <c r="I99" s="189"/>
      <c r="J99" s="55"/>
      <c r="K99" s="33">
        <f t="shared" si="1"/>
        <v>0</v>
      </c>
      <c r="L99" s="68">
        <f t="shared" si="0"/>
        <v>0</v>
      </c>
      <c r="M99" s="66">
        <f t="shared" si="2"/>
        <v>0</v>
      </c>
      <c r="N99" s="32">
        <f t="shared" si="3"/>
        <v>0</v>
      </c>
      <c r="O99" s="52">
        <f>'Pay App 29'!O99+'Pay App 29'!P99</f>
        <v>0</v>
      </c>
      <c r="P99" s="45"/>
      <c r="Q99" s="66">
        <f>'Pay App 29'!Q99+N99+P99</f>
        <v>0</v>
      </c>
    </row>
    <row r="100" spans="1:17" ht="21" customHeight="1" x14ac:dyDescent="0.2">
      <c r="A100" s="151" t="s">
        <v>154</v>
      </c>
      <c r="B100" s="151"/>
      <c r="C100" s="151" t="s">
        <v>155</v>
      </c>
      <c r="D100" s="152"/>
      <c r="E100" s="52">
        <f>'Pay App 29'!E100</f>
        <v>0</v>
      </c>
      <c r="F100" s="45"/>
      <c r="G100" s="65">
        <f>'Pay App 29'!G100+F100</f>
        <v>0</v>
      </c>
      <c r="H100" s="188">
        <f>'Pay App 29'!K100</f>
        <v>0</v>
      </c>
      <c r="I100" s="189"/>
      <c r="J100" s="55"/>
      <c r="K100" s="33">
        <f t="shared" si="1"/>
        <v>0</v>
      </c>
      <c r="L100" s="68">
        <f t="shared" si="0"/>
        <v>0</v>
      </c>
      <c r="M100" s="66">
        <f t="shared" si="2"/>
        <v>0</v>
      </c>
      <c r="N100" s="32">
        <f t="shared" si="3"/>
        <v>0</v>
      </c>
      <c r="O100" s="52">
        <f>'Pay App 29'!O100+'Pay App 29'!P100</f>
        <v>0</v>
      </c>
      <c r="P100" s="45"/>
      <c r="Q100" s="66">
        <f>'Pay App 29'!Q100+N100+P100</f>
        <v>0</v>
      </c>
    </row>
    <row r="101" spans="1:17" ht="21" customHeight="1" x14ac:dyDescent="0.2">
      <c r="A101" s="151" t="s">
        <v>156</v>
      </c>
      <c r="B101" s="151"/>
      <c r="C101" s="151" t="s">
        <v>157</v>
      </c>
      <c r="D101" s="152"/>
      <c r="E101" s="52">
        <f>'Pay App 29'!E101</f>
        <v>0</v>
      </c>
      <c r="F101" s="45"/>
      <c r="G101" s="65">
        <f>'Pay App 29'!G101+F101</f>
        <v>0</v>
      </c>
      <c r="H101" s="188">
        <f>'Pay App 29'!K101</f>
        <v>0</v>
      </c>
      <c r="I101" s="189"/>
      <c r="J101" s="55"/>
      <c r="K101" s="33">
        <f t="shared" si="1"/>
        <v>0</v>
      </c>
      <c r="L101" s="68">
        <f t="shared" si="0"/>
        <v>0</v>
      </c>
      <c r="M101" s="66">
        <f t="shared" si="2"/>
        <v>0</v>
      </c>
      <c r="N101" s="32">
        <f t="shared" si="3"/>
        <v>0</v>
      </c>
      <c r="O101" s="52">
        <f>'Pay App 29'!O101+'Pay App 29'!P101</f>
        <v>0</v>
      </c>
      <c r="P101" s="45"/>
      <c r="Q101" s="66">
        <f>'Pay App 29'!Q101+N101+P101</f>
        <v>0</v>
      </c>
    </row>
    <row r="102" spans="1:17" ht="21" customHeight="1" x14ac:dyDescent="0.2">
      <c r="A102" s="151" t="s">
        <v>158</v>
      </c>
      <c r="B102" s="151"/>
      <c r="C102" s="151" t="s">
        <v>159</v>
      </c>
      <c r="D102" s="152"/>
      <c r="E102" s="52">
        <f>'Pay App 29'!E102</f>
        <v>0</v>
      </c>
      <c r="F102" s="45"/>
      <c r="G102" s="65">
        <f>'Pay App 29'!G102+F102</f>
        <v>0</v>
      </c>
      <c r="H102" s="188">
        <f>'Pay App 29'!K102</f>
        <v>0</v>
      </c>
      <c r="I102" s="189"/>
      <c r="J102" s="55"/>
      <c r="K102" s="33">
        <f t="shared" si="1"/>
        <v>0</v>
      </c>
      <c r="L102" s="68">
        <f t="shared" si="0"/>
        <v>0</v>
      </c>
      <c r="M102" s="66">
        <f t="shared" si="2"/>
        <v>0</v>
      </c>
      <c r="N102" s="32">
        <f t="shared" si="3"/>
        <v>0</v>
      </c>
      <c r="O102" s="52">
        <f>'Pay App 29'!O102+'Pay App 29'!P102</f>
        <v>0</v>
      </c>
      <c r="P102" s="45"/>
      <c r="Q102" s="66">
        <f>'Pay App 29'!Q102+N102+P102</f>
        <v>0</v>
      </c>
    </row>
    <row r="103" spans="1:17" ht="21" customHeight="1" x14ac:dyDescent="0.2">
      <c r="A103" s="151" t="s">
        <v>160</v>
      </c>
      <c r="B103" s="151"/>
      <c r="C103" s="151" t="s">
        <v>161</v>
      </c>
      <c r="D103" s="152"/>
      <c r="E103" s="52">
        <f>'Pay App 29'!E103</f>
        <v>0</v>
      </c>
      <c r="F103" s="45"/>
      <c r="G103" s="65">
        <f>'Pay App 29'!G103+F103</f>
        <v>0</v>
      </c>
      <c r="H103" s="188">
        <f>'Pay App 29'!K103</f>
        <v>0</v>
      </c>
      <c r="I103" s="189"/>
      <c r="J103" s="55"/>
      <c r="K103" s="33">
        <f t="shared" si="1"/>
        <v>0</v>
      </c>
      <c r="L103" s="68">
        <f t="shared" si="0"/>
        <v>0</v>
      </c>
      <c r="M103" s="66">
        <f t="shared" si="2"/>
        <v>0</v>
      </c>
      <c r="N103" s="32">
        <f t="shared" si="3"/>
        <v>0</v>
      </c>
      <c r="O103" s="52">
        <f>'Pay App 29'!O103+'Pay App 29'!P103</f>
        <v>0</v>
      </c>
      <c r="P103" s="45"/>
      <c r="Q103" s="66">
        <f>'Pay App 29'!Q103+N103+P103</f>
        <v>0</v>
      </c>
    </row>
    <row r="104" spans="1:17" ht="21" customHeight="1" x14ac:dyDescent="0.2">
      <c r="A104" s="151" t="s">
        <v>162</v>
      </c>
      <c r="B104" s="151"/>
      <c r="C104" s="151" t="s">
        <v>163</v>
      </c>
      <c r="D104" s="152"/>
      <c r="E104" s="52">
        <f>'Pay App 29'!E104</f>
        <v>0</v>
      </c>
      <c r="F104" s="45"/>
      <c r="G104" s="65">
        <f>'Pay App 29'!G104+F104</f>
        <v>0</v>
      </c>
      <c r="H104" s="188">
        <f>'Pay App 29'!K104</f>
        <v>0</v>
      </c>
      <c r="I104" s="189"/>
      <c r="J104" s="55"/>
      <c r="K104" s="33">
        <f t="shared" si="1"/>
        <v>0</v>
      </c>
      <c r="L104" s="68">
        <f t="shared" si="0"/>
        <v>0</v>
      </c>
      <c r="M104" s="66">
        <f t="shared" si="2"/>
        <v>0</v>
      </c>
      <c r="N104" s="32">
        <f t="shared" si="3"/>
        <v>0</v>
      </c>
      <c r="O104" s="52">
        <f>'Pay App 29'!O104+'Pay App 29'!P104</f>
        <v>0</v>
      </c>
      <c r="P104" s="45"/>
      <c r="Q104" s="66">
        <f>'Pay App 29'!Q104+N104+P104</f>
        <v>0</v>
      </c>
    </row>
    <row r="105" spans="1:17" ht="21" customHeight="1" x14ac:dyDescent="0.2">
      <c r="A105" s="151" t="s">
        <v>164</v>
      </c>
      <c r="B105" s="151"/>
      <c r="C105" s="151" t="s">
        <v>165</v>
      </c>
      <c r="D105" s="152"/>
      <c r="E105" s="52">
        <f>'Pay App 29'!E105</f>
        <v>0</v>
      </c>
      <c r="F105" s="45"/>
      <c r="G105" s="65">
        <f>'Pay App 29'!G105+F105</f>
        <v>0</v>
      </c>
      <c r="H105" s="188">
        <f>'Pay App 29'!K105</f>
        <v>0</v>
      </c>
      <c r="I105" s="189"/>
      <c r="J105" s="55"/>
      <c r="K105" s="33">
        <f t="shared" si="1"/>
        <v>0</v>
      </c>
      <c r="L105" s="68">
        <f t="shared" si="0"/>
        <v>0</v>
      </c>
      <c r="M105" s="66">
        <f t="shared" si="2"/>
        <v>0</v>
      </c>
      <c r="N105" s="32">
        <f t="shared" si="3"/>
        <v>0</v>
      </c>
      <c r="O105" s="52">
        <f>'Pay App 29'!O105+'Pay App 29'!P105</f>
        <v>0</v>
      </c>
      <c r="P105" s="45"/>
      <c r="Q105" s="66">
        <f>'Pay App 29'!Q105+N105+P105</f>
        <v>0</v>
      </c>
    </row>
    <row r="106" spans="1:17" ht="21" customHeight="1" x14ac:dyDescent="0.2">
      <c r="A106" s="151" t="s">
        <v>166</v>
      </c>
      <c r="B106" s="151"/>
      <c r="C106" s="151" t="s">
        <v>167</v>
      </c>
      <c r="D106" s="152"/>
      <c r="E106" s="52">
        <f>'Pay App 29'!E106</f>
        <v>0</v>
      </c>
      <c r="F106" s="45"/>
      <c r="G106" s="65">
        <f>'Pay App 29'!G106+F106</f>
        <v>0</v>
      </c>
      <c r="H106" s="188">
        <f>'Pay App 29'!K106</f>
        <v>0</v>
      </c>
      <c r="I106" s="189"/>
      <c r="J106" s="55"/>
      <c r="K106" s="33">
        <f t="shared" si="1"/>
        <v>0</v>
      </c>
      <c r="L106" s="68">
        <f t="shared" si="0"/>
        <v>0</v>
      </c>
      <c r="M106" s="66">
        <f t="shared" si="2"/>
        <v>0</v>
      </c>
      <c r="N106" s="32">
        <f t="shared" si="3"/>
        <v>0</v>
      </c>
      <c r="O106" s="52">
        <f>'Pay App 29'!O106+'Pay App 29'!P106</f>
        <v>0</v>
      </c>
      <c r="P106" s="45"/>
      <c r="Q106" s="66">
        <f>'Pay App 29'!Q106+N106+P106</f>
        <v>0</v>
      </c>
    </row>
    <row r="107" spans="1:17" ht="21" customHeight="1" x14ac:dyDescent="0.2">
      <c r="A107" s="151" t="s">
        <v>168</v>
      </c>
      <c r="B107" s="151"/>
      <c r="C107" s="151" t="s">
        <v>169</v>
      </c>
      <c r="D107" s="152"/>
      <c r="E107" s="52">
        <f>'Pay App 29'!E107</f>
        <v>0</v>
      </c>
      <c r="F107" s="45"/>
      <c r="G107" s="65">
        <f>'Pay App 29'!G107+F107</f>
        <v>0</v>
      </c>
      <c r="H107" s="188">
        <f>'Pay App 29'!K107</f>
        <v>0</v>
      </c>
      <c r="I107" s="189"/>
      <c r="J107" s="55"/>
      <c r="K107" s="33">
        <f t="shared" si="1"/>
        <v>0</v>
      </c>
      <c r="L107" s="68">
        <f t="shared" si="0"/>
        <v>0</v>
      </c>
      <c r="M107" s="66">
        <f t="shared" si="2"/>
        <v>0</v>
      </c>
      <c r="N107" s="32">
        <f t="shared" si="3"/>
        <v>0</v>
      </c>
      <c r="O107" s="52">
        <f>'Pay App 29'!O107+'Pay App 29'!P107</f>
        <v>0</v>
      </c>
      <c r="P107" s="45"/>
      <c r="Q107" s="66">
        <f>'Pay App 29'!Q107+N107+P107</f>
        <v>0</v>
      </c>
    </row>
    <row r="108" spans="1:17" ht="21" customHeight="1" x14ac:dyDescent="0.2">
      <c r="A108" s="151" t="s">
        <v>170</v>
      </c>
      <c r="B108" s="151"/>
      <c r="C108" s="151" t="s">
        <v>171</v>
      </c>
      <c r="D108" s="152"/>
      <c r="E108" s="52">
        <f>'Pay App 29'!E108</f>
        <v>0</v>
      </c>
      <c r="F108" s="45"/>
      <c r="G108" s="65">
        <f>'Pay App 29'!G108+F108</f>
        <v>0</v>
      </c>
      <c r="H108" s="188">
        <f>'Pay App 29'!K108</f>
        <v>0</v>
      </c>
      <c r="I108" s="189"/>
      <c r="J108" s="55"/>
      <c r="K108" s="33">
        <f t="shared" si="1"/>
        <v>0</v>
      </c>
      <c r="L108" s="68">
        <f t="shared" si="0"/>
        <v>0</v>
      </c>
      <c r="M108" s="66">
        <f t="shared" si="2"/>
        <v>0</v>
      </c>
      <c r="N108" s="32">
        <f t="shared" si="3"/>
        <v>0</v>
      </c>
      <c r="O108" s="52">
        <f>'Pay App 29'!O108+'Pay App 29'!P108</f>
        <v>0</v>
      </c>
      <c r="P108" s="45"/>
      <c r="Q108" s="66">
        <f>'Pay App 29'!Q108+N108+P108</f>
        <v>0</v>
      </c>
    </row>
    <row r="109" spans="1:17" ht="21" customHeight="1" x14ac:dyDescent="0.2">
      <c r="A109" s="151" t="s">
        <v>172</v>
      </c>
      <c r="B109" s="151"/>
      <c r="C109" s="151" t="s">
        <v>173</v>
      </c>
      <c r="D109" s="152"/>
      <c r="E109" s="52">
        <f>'Pay App 29'!E109</f>
        <v>0</v>
      </c>
      <c r="F109" s="45"/>
      <c r="G109" s="65">
        <f>'Pay App 29'!G109+F109</f>
        <v>0</v>
      </c>
      <c r="H109" s="188">
        <f>'Pay App 29'!K109</f>
        <v>0</v>
      </c>
      <c r="I109" s="189"/>
      <c r="J109" s="55"/>
      <c r="K109" s="33">
        <f t="shared" si="1"/>
        <v>0</v>
      </c>
      <c r="L109" s="68">
        <f t="shared" si="0"/>
        <v>0</v>
      </c>
      <c r="M109" s="66">
        <f t="shared" si="2"/>
        <v>0</v>
      </c>
      <c r="N109" s="32">
        <f t="shared" si="3"/>
        <v>0</v>
      </c>
      <c r="O109" s="52">
        <f>'Pay App 29'!O109+'Pay App 29'!P109</f>
        <v>0</v>
      </c>
      <c r="P109" s="45"/>
      <c r="Q109" s="66">
        <f>'Pay App 29'!Q109+N109+P109</f>
        <v>0</v>
      </c>
    </row>
    <row r="110" spans="1:17" ht="21" customHeight="1" x14ac:dyDescent="0.2">
      <c r="A110" s="151" t="s">
        <v>174</v>
      </c>
      <c r="B110" s="151"/>
      <c r="C110" s="151" t="s">
        <v>175</v>
      </c>
      <c r="D110" s="152"/>
      <c r="E110" s="52">
        <f>'Pay App 29'!E110</f>
        <v>0</v>
      </c>
      <c r="F110" s="45"/>
      <c r="G110" s="65">
        <f>'Pay App 29'!G110+F110</f>
        <v>0</v>
      </c>
      <c r="H110" s="188">
        <f>'Pay App 29'!K110</f>
        <v>0</v>
      </c>
      <c r="I110" s="189"/>
      <c r="J110" s="55"/>
      <c r="K110" s="33">
        <f t="shared" si="1"/>
        <v>0</v>
      </c>
      <c r="L110" s="68">
        <f t="shared" si="0"/>
        <v>0</v>
      </c>
      <c r="M110" s="66">
        <f t="shared" si="2"/>
        <v>0</v>
      </c>
      <c r="N110" s="32">
        <f t="shared" si="3"/>
        <v>0</v>
      </c>
      <c r="O110" s="52">
        <f>'Pay App 29'!O110+'Pay App 29'!P110</f>
        <v>0</v>
      </c>
      <c r="P110" s="45"/>
      <c r="Q110" s="66">
        <f>'Pay App 29'!Q110+N110+P110</f>
        <v>0</v>
      </c>
    </row>
    <row r="111" spans="1:17" ht="21" customHeight="1" x14ac:dyDescent="0.2">
      <c r="A111" s="151" t="s">
        <v>176</v>
      </c>
      <c r="B111" s="151"/>
      <c r="C111" s="151" t="s">
        <v>177</v>
      </c>
      <c r="D111" s="152"/>
      <c r="E111" s="52">
        <f>'Pay App 29'!E111</f>
        <v>0</v>
      </c>
      <c r="F111" s="45"/>
      <c r="G111" s="65">
        <f>'Pay App 29'!G111+F111</f>
        <v>0</v>
      </c>
      <c r="H111" s="188">
        <f>'Pay App 29'!K111</f>
        <v>0</v>
      </c>
      <c r="I111" s="189"/>
      <c r="J111" s="55"/>
      <c r="K111" s="33">
        <f t="shared" si="1"/>
        <v>0</v>
      </c>
      <c r="L111" s="68">
        <f t="shared" si="0"/>
        <v>0</v>
      </c>
      <c r="M111" s="66">
        <f t="shared" si="2"/>
        <v>0</v>
      </c>
      <c r="N111" s="32">
        <f t="shared" si="3"/>
        <v>0</v>
      </c>
      <c r="O111" s="52">
        <f>'Pay App 29'!O111+'Pay App 29'!P111</f>
        <v>0</v>
      </c>
      <c r="P111" s="45"/>
      <c r="Q111" s="66">
        <f>'Pay App 29'!Q111+N111+P111</f>
        <v>0</v>
      </c>
    </row>
    <row r="112" spans="1:17" ht="21" customHeight="1" x14ac:dyDescent="0.2">
      <c r="A112" s="151" t="s">
        <v>178</v>
      </c>
      <c r="B112" s="151"/>
      <c r="C112" s="151" t="s">
        <v>179</v>
      </c>
      <c r="D112" s="152"/>
      <c r="E112" s="52">
        <f>'Pay App 29'!E112</f>
        <v>0</v>
      </c>
      <c r="F112" s="45"/>
      <c r="G112" s="65">
        <f>'Pay App 29'!G112+F112</f>
        <v>0</v>
      </c>
      <c r="H112" s="188">
        <f>'Pay App 29'!K112</f>
        <v>0</v>
      </c>
      <c r="I112" s="189"/>
      <c r="J112" s="55"/>
      <c r="K112" s="33">
        <f t="shared" si="1"/>
        <v>0</v>
      </c>
      <c r="L112" s="68">
        <f t="shared" si="0"/>
        <v>0</v>
      </c>
      <c r="M112" s="66">
        <f t="shared" si="2"/>
        <v>0</v>
      </c>
      <c r="N112" s="32">
        <f t="shared" si="3"/>
        <v>0</v>
      </c>
      <c r="O112" s="52">
        <f>'Pay App 29'!O112+'Pay App 29'!P112</f>
        <v>0</v>
      </c>
      <c r="P112" s="45"/>
      <c r="Q112" s="66">
        <f>'Pay App 29'!Q112+N112+P112</f>
        <v>0</v>
      </c>
    </row>
    <row r="113" spans="1:17" ht="21" customHeight="1" x14ac:dyDescent="0.2">
      <c r="A113" s="151" t="s">
        <v>180</v>
      </c>
      <c r="B113" s="151"/>
      <c r="C113" s="151" t="s">
        <v>181</v>
      </c>
      <c r="D113" s="152"/>
      <c r="E113" s="52">
        <f>'Pay App 29'!E113</f>
        <v>0</v>
      </c>
      <c r="F113" s="45"/>
      <c r="G113" s="65">
        <f>'Pay App 29'!G113+F113</f>
        <v>0</v>
      </c>
      <c r="H113" s="188">
        <f>'Pay App 29'!K113</f>
        <v>0</v>
      </c>
      <c r="I113" s="189"/>
      <c r="J113" s="55"/>
      <c r="K113" s="33">
        <f t="shared" si="1"/>
        <v>0</v>
      </c>
      <c r="L113" s="68">
        <f t="shared" si="0"/>
        <v>0</v>
      </c>
      <c r="M113" s="66">
        <f t="shared" si="2"/>
        <v>0</v>
      </c>
      <c r="N113" s="32">
        <f t="shared" si="3"/>
        <v>0</v>
      </c>
      <c r="O113" s="52">
        <f>'Pay App 29'!O113+'Pay App 29'!P113</f>
        <v>0</v>
      </c>
      <c r="P113" s="45"/>
      <c r="Q113" s="66">
        <f>'Pay App 29'!Q113+N113+P113</f>
        <v>0</v>
      </c>
    </row>
    <row r="114" spans="1:17" ht="21" customHeight="1" x14ac:dyDescent="0.2">
      <c r="A114" s="153" t="s">
        <v>182</v>
      </c>
      <c r="B114" s="153"/>
      <c r="C114" s="153" t="s">
        <v>183</v>
      </c>
      <c r="D114" s="154"/>
      <c r="E114" s="52">
        <f>'Pay App 29'!E114</f>
        <v>0</v>
      </c>
      <c r="F114" s="45"/>
      <c r="G114" s="65">
        <f>'Pay App 29'!G114+F114</f>
        <v>0</v>
      </c>
      <c r="H114" s="188">
        <f>'Pay App 29'!K114</f>
        <v>0</v>
      </c>
      <c r="I114" s="189"/>
      <c r="J114" s="55"/>
      <c r="K114" s="33">
        <f t="shared" si="1"/>
        <v>0</v>
      </c>
      <c r="L114" s="68">
        <f t="shared" si="0"/>
        <v>0</v>
      </c>
      <c r="M114" s="66">
        <f t="shared" si="2"/>
        <v>0</v>
      </c>
      <c r="N114" s="32">
        <f t="shared" si="3"/>
        <v>0</v>
      </c>
      <c r="O114" s="52">
        <f>'Pay App 29'!O114+'Pay App 29'!P114</f>
        <v>0</v>
      </c>
      <c r="P114" s="45"/>
      <c r="Q114" s="66">
        <f>'Pay App 29'!Q114+N114+P114</f>
        <v>0</v>
      </c>
    </row>
    <row r="115" spans="1:17" ht="21" customHeight="1" x14ac:dyDescent="0.2">
      <c r="A115" s="151" t="s">
        <v>184</v>
      </c>
      <c r="B115" s="151"/>
      <c r="C115" s="151" t="s">
        <v>185</v>
      </c>
      <c r="D115" s="152"/>
      <c r="E115" s="52">
        <f>'Pay App 29'!E115</f>
        <v>0</v>
      </c>
      <c r="F115" s="45"/>
      <c r="G115" s="65">
        <f>'Pay App 29'!G115+F115</f>
        <v>0</v>
      </c>
      <c r="H115" s="188">
        <f>'Pay App 29'!K115</f>
        <v>0</v>
      </c>
      <c r="I115" s="189"/>
      <c r="J115" s="55"/>
      <c r="K115" s="33">
        <f t="shared" si="1"/>
        <v>0</v>
      </c>
      <c r="L115" s="68">
        <f t="shared" si="0"/>
        <v>0</v>
      </c>
      <c r="M115" s="66">
        <f t="shared" si="2"/>
        <v>0</v>
      </c>
      <c r="N115" s="32">
        <f t="shared" si="3"/>
        <v>0</v>
      </c>
      <c r="O115" s="52">
        <f>'Pay App 29'!O115+'Pay App 29'!P115</f>
        <v>0</v>
      </c>
      <c r="P115" s="45"/>
      <c r="Q115" s="66">
        <f>'Pay App 29'!Q115+N115+P115</f>
        <v>0</v>
      </c>
    </row>
    <row r="116" spans="1:17" ht="21" customHeight="1" x14ac:dyDescent="0.2">
      <c r="A116" s="151" t="s">
        <v>186</v>
      </c>
      <c r="B116" s="151"/>
      <c r="C116" s="151" t="s">
        <v>187</v>
      </c>
      <c r="D116" s="152"/>
      <c r="E116" s="52">
        <f>'Pay App 29'!E116</f>
        <v>0</v>
      </c>
      <c r="F116" s="45"/>
      <c r="G116" s="65">
        <f>'Pay App 29'!G116+F116</f>
        <v>0</v>
      </c>
      <c r="H116" s="188">
        <f>'Pay App 29'!K116</f>
        <v>0</v>
      </c>
      <c r="I116" s="189"/>
      <c r="J116" s="55"/>
      <c r="K116" s="33">
        <f t="shared" si="1"/>
        <v>0</v>
      </c>
      <c r="L116" s="68">
        <f t="shared" si="0"/>
        <v>0</v>
      </c>
      <c r="M116" s="66">
        <f t="shared" si="2"/>
        <v>0</v>
      </c>
      <c r="N116" s="32">
        <f t="shared" si="3"/>
        <v>0</v>
      </c>
      <c r="O116" s="52">
        <f>'Pay App 29'!O116+'Pay App 29'!P116</f>
        <v>0</v>
      </c>
      <c r="P116" s="45"/>
      <c r="Q116" s="66">
        <f>'Pay App 29'!Q116+N116+P116</f>
        <v>0</v>
      </c>
    </row>
    <row r="117" spans="1:17" ht="21" customHeight="1" x14ac:dyDescent="0.2">
      <c r="A117" s="151" t="s">
        <v>188</v>
      </c>
      <c r="B117" s="151"/>
      <c r="C117" s="151" t="s">
        <v>581</v>
      </c>
      <c r="D117" s="152"/>
      <c r="E117" s="52">
        <f>'Pay App 29'!E117</f>
        <v>0</v>
      </c>
      <c r="F117" s="45"/>
      <c r="G117" s="65">
        <f>'Pay App 29'!G117+F117</f>
        <v>0</v>
      </c>
      <c r="H117" s="188">
        <f>'Pay App 29'!K117</f>
        <v>0</v>
      </c>
      <c r="I117" s="189"/>
      <c r="J117" s="55"/>
      <c r="K117" s="33">
        <f t="shared" si="1"/>
        <v>0</v>
      </c>
      <c r="L117" s="68">
        <f t="shared" si="0"/>
        <v>0</v>
      </c>
      <c r="M117" s="66">
        <f t="shared" si="2"/>
        <v>0</v>
      </c>
      <c r="N117" s="32">
        <f t="shared" si="3"/>
        <v>0</v>
      </c>
      <c r="O117" s="52">
        <f>'Pay App 29'!O117+'Pay App 29'!P117</f>
        <v>0</v>
      </c>
      <c r="P117" s="45"/>
      <c r="Q117" s="66">
        <f>'Pay App 29'!Q117+N117+P117</f>
        <v>0</v>
      </c>
    </row>
    <row r="118" spans="1:17" ht="21" customHeight="1" x14ac:dyDescent="0.2">
      <c r="A118" s="153" t="s">
        <v>190</v>
      </c>
      <c r="B118" s="153"/>
      <c r="C118" s="142" t="s">
        <v>191</v>
      </c>
      <c r="D118" s="156"/>
      <c r="E118" s="52">
        <f>'Pay App 29'!E118</f>
        <v>0</v>
      </c>
      <c r="F118" s="45"/>
      <c r="G118" s="65">
        <f>'Pay App 29'!G118+F118</f>
        <v>0</v>
      </c>
      <c r="H118" s="188">
        <f>'Pay App 29'!K118</f>
        <v>0</v>
      </c>
      <c r="I118" s="189"/>
      <c r="J118" s="55"/>
      <c r="K118" s="33">
        <f t="shared" si="1"/>
        <v>0</v>
      </c>
      <c r="L118" s="68">
        <f t="shared" si="0"/>
        <v>0</v>
      </c>
      <c r="M118" s="66">
        <f t="shared" si="2"/>
        <v>0</v>
      </c>
      <c r="N118" s="32">
        <f t="shared" si="3"/>
        <v>0</v>
      </c>
      <c r="O118" s="52">
        <f>'Pay App 29'!O118+'Pay App 29'!P118</f>
        <v>0</v>
      </c>
      <c r="P118" s="45"/>
      <c r="Q118" s="66">
        <f>'Pay App 29'!Q118+N118+P118</f>
        <v>0</v>
      </c>
    </row>
    <row r="119" spans="1:17" ht="21" customHeight="1" x14ac:dyDescent="0.2">
      <c r="A119" s="151" t="s">
        <v>192</v>
      </c>
      <c r="B119" s="151"/>
      <c r="C119" s="151" t="s">
        <v>193</v>
      </c>
      <c r="D119" s="152"/>
      <c r="E119" s="52">
        <f>'Pay App 29'!E119</f>
        <v>0</v>
      </c>
      <c r="F119" s="45"/>
      <c r="G119" s="65">
        <f>'Pay App 29'!G119+F119</f>
        <v>0</v>
      </c>
      <c r="H119" s="188">
        <f>'Pay App 29'!K119</f>
        <v>0</v>
      </c>
      <c r="I119" s="189"/>
      <c r="J119" s="55"/>
      <c r="K119" s="33">
        <f t="shared" si="1"/>
        <v>0</v>
      </c>
      <c r="L119" s="68">
        <f t="shared" si="0"/>
        <v>0</v>
      </c>
      <c r="M119" s="66">
        <f t="shared" si="2"/>
        <v>0</v>
      </c>
      <c r="N119" s="32">
        <f t="shared" si="3"/>
        <v>0</v>
      </c>
      <c r="O119" s="52">
        <f>'Pay App 29'!O119+'Pay App 29'!P119</f>
        <v>0</v>
      </c>
      <c r="P119" s="45"/>
      <c r="Q119" s="66">
        <f>'Pay App 29'!Q119+N119+P119</f>
        <v>0</v>
      </c>
    </row>
    <row r="120" spans="1:17" ht="21" customHeight="1" x14ac:dyDescent="0.2">
      <c r="A120" s="151" t="s">
        <v>194</v>
      </c>
      <c r="B120" s="151"/>
      <c r="C120" s="150" t="s">
        <v>195</v>
      </c>
      <c r="D120" s="157"/>
      <c r="E120" s="52">
        <f>'Pay App 29'!E120</f>
        <v>0</v>
      </c>
      <c r="F120" s="45"/>
      <c r="G120" s="65">
        <f>'Pay App 29'!G120+F120</f>
        <v>0</v>
      </c>
      <c r="H120" s="188">
        <f>'Pay App 29'!K120</f>
        <v>0</v>
      </c>
      <c r="I120" s="189"/>
      <c r="J120" s="55"/>
      <c r="K120" s="33">
        <f t="shared" si="1"/>
        <v>0</v>
      </c>
      <c r="L120" s="68">
        <f t="shared" si="0"/>
        <v>0</v>
      </c>
      <c r="M120" s="66">
        <f t="shared" si="2"/>
        <v>0</v>
      </c>
      <c r="N120" s="32">
        <f t="shared" si="3"/>
        <v>0</v>
      </c>
      <c r="O120" s="52">
        <f>'Pay App 29'!O120+'Pay App 29'!P120</f>
        <v>0</v>
      </c>
      <c r="P120" s="45"/>
      <c r="Q120" s="66">
        <f>'Pay App 29'!Q120+N120+P120</f>
        <v>0</v>
      </c>
    </row>
    <row r="121" spans="1:17" ht="21" customHeight="1" x14ac:dyDescent="0.2">
      <c r="A121" s="151" t="s">
        <v>196</v>
      </c>
      <c r="B121" s="151"/>
      <c r="C121" s="151" t="s">
        <v>197</v>
      </c>
      <c r="D121" s="152"/>
      <c r="E121" s="52">
        <f>'Pay App 29'!E121</f>
        <v>0</v>
      </c>
      <c r="F121" s="45"/>
      <c r="G121" s="65">
        <f>'Pay App 29'!G121+F121</f>
        <v>0</v>
      </c>
      <c r="H121" s="188">
        <f>'Pay App 29'!K121</f>
        <v>0</v>
      </c>
      <c r="I121" s="189"/>
      <c r="J121" s="55"/>
      <c r="K121" s="33">
        <f t="shared" si="1"/>
        <v>0</v>
      </c>
      <c r="L121" s="68">
        <f t="shared" si="0"/>
        <v>0</v>
      </c>
      <c r="M121" s="66">
        <f t="shared" si="2"/>
        <v>0</v>
      </c>
      <c r="N121" s="32">
        <f t="shared" si="3"/>
        <v>0</v>
      </c>
      <c r="O121" s="52">
        <f>'Pay App 29'!O121+'Pay App 29'!P121</f>
        <v>0</v>
      </c>
      <c r="P121" s="45"/>
      <c r="Q121" s="66">
        <f>'Pay App 29'!Q121+N121+P121</f>
        <v>0</v>
      </c>
    </row>
    <row r="122" spans="1:17" ht="21" customHeight="1" x14ac:dyDescent="0.2">
      <c r="A122" s="151" t="s">
        <v>198</v>
      </c>
      <c r="B122" s="151"/>
      <c r="C122" s="151" t="s">
        <v>199</v>
      </c>
      <c r="D122" s="152"/>
      <c r="E122" s="52">
        <f>'Pay App 29'!E122</f>
        <v>0</v>
      </c>
      <c r="F122" s="45"/>
      <c r="G122" s="65">
        <f>'Pay App 29'!G122+F122</f>
        <v>0</v>
      </c>
      <c r="H122" s="188">
        <f>'Pay App 29'!K122</f>
        <v>0</v>
      </c>
      <c r="I122" s="189"/>
      <c r="J122" s="55"/>
      <c r="K122" s="33">
        <f t="shared" si="1"/>
        <v>0</v>
      </c>
      <c r="L122" s="68">
        <f t="shared" si="0"/>
        <v>0</v>
      </c>
      <c r="M122" s="66">
        <f t="shared" si="2"/>
        <v>0</v>
      </c>
      <c r="N122" s="32">
        <f t="shared" si="3"/>
        <v>0</v>
      </c>
      <c r="O122" s="52">
        <f>'Pay App 29'!O122+'Pay App 29'!P122</f>
        <v>0</v>
      </c>
      <c r="P122" s="45"/>
      <c r="Q122" s="66">
        <f>'Pay App 29'!Q122+N122+P122</f>
        <v>0</v>
      </c>
    </row>
    <row r="123" spans="1:17" ht="21" customHeight="1" x14ac:dyDescent="0.2">
      <c r="A123" s="151" t="s">
        <v>200</v>
      </c>
      <c r="B123" s="151"/>
      <c r="C123" s="151" t="s">
        <v>201</v>
      </c>
      <c r="D123" s="152"/>
      <c r="E123" s="52">
        <f>'Pay App 29'!E123</f>
        <v>0</v>
      </c>
      <c r="F123" s="45"/>
      <c r="G123" s="65">
        <f>'Pay App 29'!G123+F123</f>
        <v>0</v>
      </c>
      <c r="H123" s="188">
        <f>'Pay App 29'!K123</f>
        <v>0</v>
      </c>
      <c r="I123" s="189"/>
      <c r="J123" s="55"/>
      <c r="K123" s="33">
        <f t="shared" si="1"/>
        <v>0</v>
      </c>
      <c r="L123" s="68">
        <f t="shared" si="0"/>
        <v>0</v>
      </c>
      <c r="M123" s="66">
        <f t="shared" si="2"/>
        <v>0</v>
      </c>
      <c r="N123" s="32">
        <f t="shared" si="3"/>
        <v>0</v>
      </c>
      <c r="O123" s="52">
        <f>'Pay App 29'!O123+'Pay App 29'!P123</f>
        <v>0</v>
      </c>
      <c r="P123" s="45"/>
      <c r="Q123" s="66">
        <f>'Pay App 29'!Q123+N123+P123</f>
        <v>0</v>
      </c>
    </row>
    <row r="124" spans="1:17" ht="21" customHeight="1" x14ac:dyDescent="0.2">
      <c r="A124" s="153" t="s">
        <v>202</v>
      </c>
      <c r="B124" s="153"/>
      <c r="C124" s="154" t="s">
        <v>203</v>
      </c>
      <c r="D124" s="155"/>
      <c r="E124" s="52">
        <f>'Pay App 29'!E124</f>
        <v>0</v>
      </c>
      <c r="F124" s="45"/>
      <c r="G124" s="65">
        <f>'Pay App 29'!G124+F124</f>
        <v>0</v>
      </c>
      <c r="H124" s="188">
        <f>'Pay App 29'!K124</f>
        <v>0</v>
      </c>
      <c r="I124" s="189"/>
      <c r="J124" s="55"/>
      <c r="K124" s="33">
        <f t="shared" si="1"/>
        <v>0</v>
      </c>
      <c r="L124" s="68">
        <f t="shared" si="0"/>
        <v>0</v>
      </c>
      <c r="M124" s="66">
        <f t="shared" si="2"/>
        <v>0</v>
      </c>
      <c r="N124" s="32">
        <f t="shared" si="3"/>
        <v>0</v>
      </c>
      <c r="O124" s="52">
        <f>'Pay App 29'!O124+'Pay App 29'!P124</f>
        <v>0</v>
      </c>
      <c r="P124" s="45"/>
      <c r="Q124" s="66">
        <f>'Pay App 29'!Q124+N124+P124</f>
        <v>0</v>
      </c>
    </row>
    <row r="125" spans="1:17" ht="21" customHeight="1" x14ac:dyDescent="0.2">
      <c r="A125" s="151" t="s">
        <v>204</v>
      </c>
      <c r="B125" s="151"/>
      <c r="C125" s="151" t="s">
        <v>205</v>
      </c>
      <c r="D125" s="152"/>
      <c r="E125" s="52">
        <f>'Pay App 29'!E125</f>
        <v>0</v>
      </c>
      <c r="F125" s="45"/>
      <c r="G125" s="65">
        <f>'Pay App 29'!G125+F125</f>
        <v>0</v>
      </c>
      <c r="H125" s="188">
        <f>'Pay App 29'!K125</f>
        <v>0</v>
      </c>
      <c r="I125" s="189"/>
      <c r="J125" s="55"/>
      <c r="K125" s="33">
        <f t="shared" si="1"/>
        <v>0</v>
      </c>
      <c r="L125" s="68">
        <f t="shared" si="0"/>
        <v>0</v>
      </c>
      <c r="M125" s="66">
        <f t="shared" si="2"/>
        <v>0</v>
      </c>
      <c r="N125" s="32">
        <f t="shared" si="3"/>
        <v>0</v>
      </c>
      <c r="O125" s="52">
        <f>'Pay App 29'!O125+'Pay App 29'!P125</f>
        <v>0</v>
      </c>
      <c r="P125" s="45"/>
      <c r="Q125" s="66">
        <f>'Pay App 29'!Q125+N125+P125</f>
        <v>0</v>
      </c>
    </row>
    <row r="126" spans="1:17" ht="21" customHeight="1" x14ac:dyDescent="0.2">
      <c r="A126" s="151" t="s">
        <v>206</v>
      </c>
      <c r="B126" s="151"/>
      <c r="C126" s="151" t="s">
        <v>207</v>
      </c>
      <c r="D126" s="152"/>
      <c r="E126" s="52">
        <f>'Pay App 29'!E126</f>
        <v>0</v>
      </c>
      <c r="F126" s="45"/>
      <c r="G126" s="65">
        <f>'Pay App 29'!G126+F126</f>
        <v>0</v>
      </c>
      <c r="H126" s="188">
        <f>'Pay App 29'!K126</f>
        <v>0</v>
      </c>
      <c r="I126" s="189"/>
      <c r="J126" s="55"/>
      <c r="K126" s="33">
        <f t="shared" si="1"/>
        <v>0</v>
      </c>
      <c r="L126" s="68">
        <f t="shared" si="0"/>
        <v>0</v>
      </c>
      <c r="M126" s="66">
        <f t="shared" si="2"/>
        <v>0</v>
      </c>
      <c r="N126" s="32">
        <f t="shared" si="3"/>
        <v>0</v>
      </c>
      <c r="O126" s="52">
        <f>'Pay App 29'!O126+'Pay App 29'!P126</f>
        <v>0</v>
      </c>
      <c r="P126" s="45"/>
      <c r="Q126" s="66">
        <f>'Pay App 29'!Q126+N126+P126</f>
        <v>0</v>
      </c>
    </row>
    <row r="127" spans="1:17" ht="21" customHeight="1" x14ac:dyDescent="0.2">
      <c r="A127" s="151" t="s">
        <v>208</v>
      </c>
      <c r="B127" s="151"/>
      <c r="C127" s="151" t="s">
        <v>209</v>
      </c>
      <c r="D127" s="152"/>
      <c r="E127" s="52">
        <f>'Pay App 29'!E127</f>
        <v>0</v>
      </c>
      <c r="F127" s="45"/>
      <c r="G127" s="65">
        <f>'Pay App 29'!G127+F127</f>
        <v>0</v>
      </c>
      <c r="H127" s="188">
        <f>'Pay App 29'!K127</f>
        <v>0</v>
      </c>
      <c r="I127" s="189"/>
      <c r="J127" s="55"/>
      <c r="K127" s="33">
        <f t="shared" si="1"/>
        <v>0</v>
      </c>
      <c r="L127" s="68">
        <f t="shared" si="0"/>
        <v>0</v>
      </c>
      <c r="M127" s="66">
        <f t="shared" si="2"/>
        <v>0</v>
      </c>
      <c r="N127" s="32">
        <f t="shared" si="3"/>
        <v>0</v>
      </c>
      <c r="O127" s="52">
        <f>'Pay App 29'!O127+'Pay App 29'!P127</f>
        <v>0</v>
      </c>
      <c r="P127" s="45"/>
      <c r="Q127" s="66">
        <f>'Pay App 29'!Q127+N127+P127</f>
        <v>0</v>
      </c>
    </row>
    <row r="128" spans="1:17" ht="21" customHeight="1" x14ac:dyDescent="0.2">
      <c r="A128" s="153" t="s">
        <v>210</v>
      </c>
      <c r="B128" s="153"/>
      <c r="C128" s="153" t="s">
        <v>211</v>
      </c>
      <c r="D128" s="154"/>
      <c r="E128" s="52">
        <f>'Pay App 29'!E128</f>
        <v>0</v>
      </c>
      <c r="F128" s="45"/>
      <c r="G128" s="65">
        <f>'Pay App 29'!G128+F128</f>
        <v>0</v>
      </c>
      <c r="H128" s="188">
        <f>'Pay App 29'!K128</f>
        <v>0</v>
      </c>
      <c r="I128" s="189"/>
      <c r="J128" s="55"/>
      <c r="K128" s="33">
        <f t="shared" si="1"/>
        <v>0</v>
      </c>
      <c r="L128" s="68">
        <f t="shared" si="0"/>
        <v>0</v>
      </c>
      <c r="M128" s="66">
        <f t="shared" si="2"/>
        <v>0</v>
      </c>
      <c r="N128" s="32">
        <f t="shared" si="3"/>
        <v>0</v>
      </c>
      <c r="O128" s="52">
        <f>'Pay App 29'!O128+'Pay App 29'!P128</f>
        <v>0</v>
      </c>
      <c r="P128" s="45"/>
      <c r="Q128" s="66">
        <f>'Pay App 29'!Q128+N128+P128</f>
        <v>0</v>
      </c>
    </row>
    <row r="129" spans="1:17" ht="21" customHeight="1" x14ac:dyDescent="0.2">
      <c r="A129" s="151" t="s">
        <v>212</v>
      </c>
      <c r="B129" s="151"/>
      <c r="C129" s="151" t="s">
        <v>213</v>
      </c>
      <c r="D129" s="152"/>
      <c r="E129" s="52">
        <f>'Pay App 29'!E129</f>
        <v>0</v>
      </c>
      <c r="F129" s="45"/>
      <c r="G129" s="65">
        <f>'Pay App 29'!G129+F129</f>
        <v>0</v>
      </c>
      <c r="H129" s="188">
        <f>'Pay App 29'!K129</f>
        <v>0</v>
      </c>
      <c r="I129" s="189"/>
      <c r="J129" s="55"/>
      <c r="K129" s="33">
        <f t="shared" si="1"/>
        <v>0</v>
      </c>
      <c r="L129" s="68">
        <f t="shared" si="0"/>
        <v>0</v>
      </c>
      <c r="M129" s="66">
        <f t="shared" si="2"/>
        <v>0</v>
      </c>
      <c r="N129" s="32">
        <f t="shared" si="3"/>
        <v>0</v>
      </c>
      <c r="O129" s="52">
        <f>'Pay App 29'!O129+'Pay App 29'!P129</f>
        <v>0</v>
      </c>
      <c r="P129" s="45"/>
      <c r="Q129" s="66">
        <f>'Pay App 29'!Q129+N129+P129</f>
        <v>0</v>
      </c>
    </row>
    <row r="130" spans="1:17" ht="21" customHeight="1" x14ac:dyDescent="0.2">
      <c r="A130" s="151" t="s">
        <v>214</v>
      </c>
      <c r="B130" s="151"/>
      <c r="C130" s="151" t="s">
        <v>215</v>
      </c>
      <c r="D130" s="152"/>
      <c r="E130" s="52">
        <f>'Pay App 29'!E130</f>
        <v>0</v>
      </c>
      <c r="F130" s="45"/>
      <c r="G130" s="65">
        <f>'Pay App 29'!G130+F130</f>
        <v>0</v>
      </c>
      <c r="H130" s="188">
        <f>'Pay App 29'!K130</f>
        <v>0</v>
      </c>
      <c r="I130" s="189"/>
      <c r="J130" s="55"/>
      <c r="K130" s="33">
        <f t="shared" si="1"/>
        <v>0</v>
      </c>
      <c r="L130" s="68">
        <f t="shared" si="0"/>
        <v>0</v>
      </c>
      <c r="M130" s="66">
        <f t="shared" si="2"/>
        <v>0</v>
      </c>
      <c r="N130" s="32">
        <f t="shared" si="3"/>
        <v>0</v>
      </c>
      <c r="O130" s="52">
        <f>'Pay App 29'!O130+'Pay App 29'!P130</f>
        <v>0</v>
      </c>
      <c r="P130" s="45"/>
      <c r="Q130" s="66">
        <f>'Pay App 29'!Q130+N130+P130</f>
        <v>0</v>
      </c>
    </row>
    <row r="131" spans="1:17" ht="21" customHeight="1" x14ac:dyDescent="0.2">
      <c r="A131" s="151" t="s">
        <v>216</v>
      </c>
      <c r="B131" s="151"/>
      <c r="C131" s="151" t="s">
        <v>217</v>
      </c>
      <c r="D131" s="152"/>
      <c r="E131" s="52">
        <f>'Pay App 29'!E131</f>
        <v>0</v>
      </c>
      <c r="F131" s="45"/>
      <c r="G131" s="65">
        <f>'Pay App 29'!G131+F131</f>
        <v>0</v>
      </c>
      <c r="H131" s="188">
        <f>'Pay App 29'!K131</f>
        <v>0</v>
      </c>
      <c r="I131" s="189"/>
      <c r="J131" s="55"/>
      <c r="K131" s="33">
        <f t="shared" si="1"/>
        <v>0</v>
      </c>
      <c r="L131" s="68">
        <f t="shared" si="0"/>
        <v>0</v>
      </c>
      <c r="M131" s="66">
        <f t="shared" si="2"/>
        <v>0</v>
      </c>
      <c r="N131" s="32">
        <f t="shared" si="3"/>
        <v>0</v>
      </c>
      <c r="O131" s="52">
        <f>'Pay App 29'!O131+'Pay App 29'!P131</f>
        <v>0</v>
      </c>
      <c r="P131" s="45"/>
      <c r="Q131" s="66">
        <f>'Pay App 29'!Q131+N131+P131</f>
        <v>0</v>
      </c>
    </row>
    <row r="132" spans="1:17" ht="21" customHeight="1" x14ac:dyDescent="0.2">
      <c r="A132" s="151" t="s">
        <v>218</v>
      </c>
      <c r="B132" s="151"/>
      <c r="C132" s="151" t="s">
        <v>219</v>
      </c>
      <c r="D132" s="152"/>
      <c r="E132" s="52">
        <f>'Pay App 29'!E132</f>
        <v>0</v>
      </c>
      <c r="F132" s="45"/>
      <c r="G132" s="65">
        <f>'Pay App 29'!G132+F132</f>
        <v>0</v>
      </c>
      <c r="H132" s="188">
        <f>'Pay App 29'!K132</f>
        <v>0</v>
      </c>
      <c r="I132" s="189"/>
      <c r="J132" s="55"/>
      <c r="K132" s="33">
        <f t="shared" si="1"/>
        <v>0</v>
      </c>
      <c r="L132" s="68">
        <f t="shared" si="0"/>
        <v>0</v>
      </c>
      <c r="M132" s="66">
        <f t="shared" si="2"/>
        <v>0</v>
      </c>
      <c r="N132" s="32">
        <f t="shared" si="3"/>
        <v>0</v>
      </c>
      <c r="O132" s="52">
        <f>'Pay App 29'!O132+'Pay App 29'!P132</f>
        <v>0</v>
      </c>
      <c r="P132" s="45"/>
      <c r="Q132" s="66">
        <f>'Pay App 29'!Q132+N132+P132</f>
        <v>0</v>
      </c>
    </row>
    <row r="133" spans="1:17" ht="21" customHeight="1" x14ac:dyDescent="0.2">
      <c r="A133" s="151" t="s">
        <v>220</v>
      </c>
      <c r="B133" s="151"/>
      <c r="C133" s="151" t="s">
        <v>221</v>
      </c>
      <c r="D133" s="152"/>
      <c r="E133" s="52">
        <f>'Pay App 29'!E133</f>
        <v>0</v>
      </c>
      <c r="F133" s="45"/>
      <c r="G133" s="65">
        <f>'Pay App 29'!G133+F133</f>
        <v>0</v>
      </c>
      <c r="H133" s="188">
        <f>'Pay App 29'!K133</f>
        <v>0</v>
      </c>
      <c r="I133" s="189"/>
      <c r="J133" s="55"/>
      <c r="K133" s="33">
        <f t="shared" si="1"/>
        <v>0</v>
      </c>
      <c r="L133" s="68">
        <f t="shared" si="0"/>
        <v>0</v>
      </c>
      <c r="M133" s="66">
        <f t="shared" si="2"/>
        <v>0</v>
      </c>
      <c r="N133" s="32">
        <f t="shared" si="3"/>
        <v>0</v>
      </c>
      <c r="O133" s="52">
        <f>'Pay App 29'!O133+'Pay App 29'!P133</f>
        <v>0</v>
      </c>
      <c r="P133" s="45"/>
      <c r="Q133" s="66">
        <f>'Pay App 29'!Q133+N133+P133</f>
        <v>0</v>
      </c>
    </row>
    <row r="134" spans="1:17" ht="21" customHeight="1" x14ac:dyDescent="0.2">
      <c r="A134" s="151" t="s">
        <v>222</v>
      </c>
      <c r="B134" s="151"/>
      <c r="C134" s="151" t="s">
        <v>223</v>
      </c>
      <c r="D134" s="152"/>
      <c r="E134" s="52">
        <f>'Pay App 29'!E134</f>
        <v>0</v>
      </c>
      <c r="F134" s="45"/>
      <c r="G134" s="65">
        <f>'Pay App 29'!G134+F134</f>
        <v>0</v>
      </c>
      <c r="H134" s="188">
        <f>'Pay App 29'!K134</f>
        <v>0</v>
      </c>
      <c r="I134" s="189"/>
      <c r="J134" s="55"/>
      <c r="K134" s="33">
        <f t="shared" si="1"/>
        <v>0</v>
      </c>
      <c r="L134" s="68">
        <f t="shared" si="0"/>
        <v>0</v>
      </c>
      <c r="M134" s="66">
        <f t="shared" si="2"/>
        <v>0</v>
      </c>
      <c r="N134" s="32">
        <f t="shared" si="3"/>
        <v>0</v>
      </c>
      <c r="O134" s="52">
        <f>'Pay App 29'!O134+'Pay App 29'!P134</f>
        <v>0</v>
      </c>
      <c r="P134" s="45"/>
      <c r="Q134" s="66">
        <f>'Pay App 29'!Q134+N134+P134</f>
        <v>0</v>
      </c>
    </row>
    <row r="135" spans="1:17" ht="21" customHeight="1" x14ac:dyDescent="0.2">
      <c r="A135" s="153" t="s">
        <v>224</v>
      </c>
      <c r="B135" s="153"/>
      <c r="C135" s="153" t="s">
        <v>225</v>
      </c>
      <c r="D135" s="154"/>
      <c r="E135" s="52">
        <f>'Pay App 29'!E135</f>
        <v>0</v>
      </c>
      <c r="F135" s="45"/>
      <c r="G135" s="65">
        <f>'Pay App 29'!G135+F135</f>
        <v>0</v>
      </c>
      <c r="H135" s="188">
        <f>'Pay App 29'!K135</f>
        <v>0</v>
      </c>
      <c r="I135" s="189"/>
      <c r="J135" s="55"/>
      <c r="K135" s="33">
        <f t="shared" si="1"/>
        <v>0</v>
      </c>
      <c r="L135" s="68">
        <f t="shared" si="0"/>
        <v>0</v>
      </c>
      <c r="M135" s="66">
        <f t="shared" si="2"/>
        <v>0</v>
      </c>
      <c r="N135" s="32">
        <f t="shared" si="3"/>
        <v>0</v>
      </c>
      <c r="O135" s="52">
        <f>'Pay App 29'!O135+'Pay App 29'!P135</f>
        <v>0</v>
      </c>
      <c r="P135" s="45"/>
      <c r="Q135" s="66">
        <f>'Pay App 29'!Q135+N135+P135</f>
        <v>0</v>
      </c>
    </row>
    <row r="136" spans="1:17" ht="21" customHeight="1" x14ac:dyDescent="0.2">
      <c r="A136" s="151" t="s">
        <v>226</v>
      </c>
      <c r="B136" s="151"/>
      <c r="C136" s="151" t="s">
        <v>227</v>
      </c>
      <c r="D136" s="152"/>
      <c r="E136" s="52">
        <f>'Pay App 29'!E136</f>
        <v>0</v>
      </c>
      <c r="F136" s="45"/>
      <c r="G136" s="65">
        <f>'Pay App 29'!G136+F136</f>
        <v>0</v>
      </c>
      <c r="H136" s="188">
        <f>'Pay App 29'!K136</f>
        <v>0</v>
      </c>
      <c r="I136" s="189"/>
      <c r="J136" s="55"/>
      <c r="K136" s="33">
        <f t="shared" si="1"/>
        <v>0</v>
      </c>
      <c r="L136" s="68">
        <f t="shared" si="0"/>
        <v>0</v>
      </c>
      <c r="M136" s="66">
        <f t="shared" si="2"/>
        <v>0</v>
      </c>
      <c r="N136" s="32">
        <f t="shared" si="3"/>
        <v>0</v>
      </c>
      <c r="O136" s="52">
        <f>'Pay App 29'!O136+'Pay App 29'!P136</f>
        <v>0</v>
      </c>
      <c r="P136" s="45"/>
      <c r="Q136" s="66">
        <f>'Pay App 29'!Q136+N136+P136</f>
        <v>0</v>
      </c>
    </row>
    <row r="137" spans="1:17" ht="21" customHeight="1" x14ac:dyDescent="0.2">
      <c r="A137" s="151" t="s">
        <v>228</v>
      </c>
      <c r="B137" s="151"/>
      <c r="C137" s="151" t="s">
        <v>229</v>
      </c>
      <c r="D137" s="152"/>
      <c r="E137" s="52">
        <f>'Pay App 29'!E137</f>
        <v>0</v>
      </c>
      <c r="F137" s="45"/>
      <c r="G137" s="65">
        <f>'Pay App 29'!G137+F137</f>
        <v>0</v>
      </c>
      <c r="H137" s="188">
        <f>'Pay App 29'!K137</f>
        <v>0</v>
      </c>
      <c r="I137" s="189"/>
      <c r="J137" s="55"/>
      <c r="K137" s="33">
        <f t="shared" si="1"/>
        <v>0</v>
      </c>
      <c r="L137" s="68">
        <f t="shared" si="0"/>
        <v>0</v>
      </c>
      <c r="M137" s="66">
        <f t="shared" si="2"/>
        <v>0</v>
      </c>
      <c r="N137" s="32">
        <f t="shared" si="3"/>
        <v>0</v>
      </c>
      <c r="O137" s="52">
        <f>'Pay App 29'!O137+'Pay App 29'!P137</f>
        <v>0</v>
      </c>
      <c r="P137" s="45"/>
      <c r="Q137" s="66">
        <f>'Pay App 29'!Q137+N137+P137</f>
        <v>0</v>
      </c>
    </row>
    <row r="138" spans="1:17" ht="21" customHeight="1" x14ac:dyDescent="0.2">
      <c r="A138" s="151" t="s">
        <v>230</v>
      </c>
      <c r="B138" s="151"/>
      <c r="C138" s="151" t="s">
        <v>231</v>
      </c>
      <c r="D138" s="152"/>
      <c r="E138" s="52">
        <f>'Pay App 29'!E138</f>
        <v>0</v>
      </c>
      <c r="F138" s="45"/>
      <c r="G138" s="65">
        <f>'Pay App 29'!G138+F138</f>
        <v>0</v>
      </c>
      <c r="H138" s="188">
        <f>'Pay App 29'!K138</f>
        <v>0</v>
      </c>
      <c r="I138" s="189"/>
      <c r="J138" s="55"/>
      <c r="K138" s="33">
        <f t="shared" si="1"/>
        <v>0</v>
      </c>
      <c r="L138" s="68">
        <f t="shared" si="0"/>
        <v>0</v>
      </c>
      <c r="M138" s="66">
        <f t="shared" si="2"/>
        <v>0</v>
      </c>
      <c r="N138" s="32">
        <f t="shared" si="3"/>
        <v>0</v>
      </c>
      <c r="O138" s="52">
        <f>'Pay App 29'!O138+'Pay App 29'!P138</f>
        <v>0</v>
      </c>
      <c r="P138" s="45"/>
      <c r="Q138" s="66">
        <f>'Pay App 29'!Q138+N138+P138</f>
        <v>0</v>
      </c>
    </row>
    <row r="139" spans="1:17" ht="21" customHeight="1" x14ac:dyDescent="0.2">
      <c r="A139" s="153" t="s">
        <v>232</v>
      </c>
      <c r="B139" s="153"/>
      <c r="C139" s="153" t="s">
        <v>233</v>
      </c>
      <c r="D139" s="154"/>
      <c r="E139" s="52">
        <f>'Pay App 29'!E139</f>
        <v>0</v>
      </c>
      <c r="F139" s="45"/>
      <c r="G139" s="65">
        <f>'Pay App 29'!G139+F139</f>
        <v>0</v>
      </c>
      <c r="H139" s="188">
        <f>'Pay App 29'!K139</f>
        <v>0</v>
      </c>
      <c r="I139" s="189"/>
      <c r="J139" s="55"/>
      <c r="K139" s="33">
        <f t="shared" si="1"/>
        <v>0</v>
      </c>
      <c r="L139" s="68">
        <f t="shared" si="0"/>
        <v>0</v>
      </c>
      <c r="M139" s="66">
        <f t="shared" si="2"/>
        <v>0</v>
      </c>
      <c r="N139" s="32">
        <f t="shared" si="3"/>
        <v>0</v>
      </c>
      <c r="O139" s="52">
        <f>'Pay App 29'!O139+'Pay App 29'!P139</f>
        <v>0</v>
      </c>
      <c r="P139" s="45"/>
      <c r="Q139" s="66">
        <f>'Pay App 29'!Q139+N139+P139</f>
        <v>0</v>
      </c>
    </row>
    <row r="140" spans="1:17" ht="21" customHeight="1" x14ac:dyDescent="0.2">
      <c r="A140" s="151" t="s">
        <v>234</v>
      </c>
      <c r="B140" s="151"/>
      <c r="C140" s="151" t="s">
        <v>235</v>
      </c>
      <c r="D140" s="152"/>
      <c r="E140" s="52">
        <f>'Pay App 29'!E140</f>
        <v>0</v>
      </c>
      <c r="F140" s="45"/>
      <c r="G140" s="65">
        <f>'Pay App 29'!G140+F140</f>
        <v>0</v>
      </c>
      <c r="H140" s="188">
        <f>'Pay App 29'!K140</f>
        <v>0</v>
      </c>
      <c r="I140" s="189"/>
      <c r="J140" s="55"/>
      <c r="K140" s="33">
        <f t="shared" si="1"/>
        <v>0</v>
      </c>
      <c r="L140" s="68">
        <f t="shared" si="0"/>
        <v>0</v>
      </c>
      <c r="M140" s="66">
        <f t="shared" si="2"/>
        <v>0</v>
      </c>
      <c r="N140" s="32">
        <f t="shared" si="3"/>
        <v>0</v>
      </c>
      <c r="O140" s="52">
        <f>'Pay App 29'!O140+'Pay App 29'!P140</f>
        <v>0</v>
      </c>
      <c r="P140" s="45"/>
      <c r="Q140" s="66">
        <f>'Pay App 29'!Q140+N140+P140</f>
        <v>0</v>
      </c>
    </row>
    <row r="141" spans="1:17" ht="21" customHeight="1" x14ac:dyDescent="0.2">
      <c r="A141" s="151" t="s">
        <v>236</v>
      </c>
      <c r="B141" s="151"/>
      <c r="C141" s="151" t="s">
        <v>237</v>
      </c>
      <c r="D141" s="152"/>
      <c r="E141" s="52">
        <f>'Pay App 29'!E141</f>
        <v>0</v>
      </c>
      <c r="F141" s="45"/>
      <c r="G141" s="65">
        <f>'Pay App 29'!G141+F141</f>
        <v>0</v>
      </c>
      <c r="H141" s="188">
        <f>'Pay App 29'!K141</f>
        <v>0</v>
      </c>
      <c r="I141" s="189"/>
      <c r="J141" s="55"/>
      <c r="K141" s="33">
        <f t="shared" si="1"/>
        <v>0</v>
      </c>
      <c r="L141" s="68">
        <f t="shared" si="0"/>
        <v>0</v>
      </c>
      <c r="M141" s="66">
        <f t="shared" si="2"/>
        <v>0</v>
      </c>
      <c r="N141" s="32">
        <f t="shared" si="3"/>
        <v>0</v>
      </c>
      <c r="O141" s="52">
        <f>'Pay App 29'!O141+'Pay App 29'!P141</f>
        <v>0</v>
      </c>
      <c r="P141" s="45"/>
      <c r="Q141" s="66">
        <f>'Pay App 29'!Q141+N141+P141</f>
        <v>0</v>
      </c>
    </row>
    <row r="142" spans="1:17" ht="21" customHeight="1" x14ac:dyDescent="0.2">
      <c r="A142" s="151" t="s">
        <v>238</v>
      </c>
      <c r="B142" s="151"/>
      <c r="C142" s="151" t="s">
        <v>239</v>
      </c>
      <c r="D142" s="152"/>
      <c r="E142" s="52">
        <f>'Pay App 29'!E142</f>
        <v>0</v>
      </c>
      <c r="F142" s="45"/>
      <c r="G142" s="65">
        <f>'Pay App 29'!G142+F142</f>
        <v>0</v>
      </c>
      <c r="H142" s="188">
        <f>'Pay App 29'!K142</f>
        <v>0</v>
      </c>
      <c r="I142" s="189"/>
      <c r="J142" s="55"/>
      <c r="K142" s="33">
        <f t="shared" si="1"/>
        <v>0</v>
      </c>
      <c r="L142" s="68">
        <f t="shared" si="0"/>
        <v>0</v>
      </c>
      <c r="M142" s="66">
        <f t="shared" si="2"/>
        <v>0</v>
      </c>
      <c r="N142" s="32">
        <f t="shared" si="3"/>
        <v>0</v>
      </c>
      <c r="O142" s="52">
        <f>'Pay App 29'!O142+'Pay App 29'!P142</f>
        <v>0</v>
      </c>
      <c r="P142" s="45"/>
      <c r="Q142" s="66">
        <f>'Pay App 29'!Q142+N142+P142</f>
        <v>0</v>
      </c>
    </row>
    <row r="143" spans="1:17" ht="21" customHeight="1" x14ac:dyDescent="0.2">
      <c r="A143" s="151" t="s">
        <v>240</v>
      </c>
      <c r="B143" s="151"/>
      <c r="C143" s="151" t="s">
        <v>241</v>
      </c>
      <c r="D143" s="152"/>
      <c r="E143" s="52">
        <f>'Pay App 29'!E143</f>
        <v>0</v>
      </c>
      <c r="F143" s="45"/>
      <c r="G143" s="65">
        <f>'Pay App 29'!G143+F143</f>
        <v>0</v>
      </c>
      <c r="H143" s="188">
        <f>'Pay App 29'!K143</f>
        <v>0</v>
      </c>
      <c r="I143" s="189"/>
      <c r="J143" s="55"/>
      <c r="K143" s="33">
        <f t="shared" si="1"/>
        <v>0</v>
      </c>
      <c r="L143" s="68">
        <f t="shared" si="0"/>
        <v>0</v>
      </c>
      <c r="M143" s="66">
        <f t="shared" si="2"/>
        <v>0</v>
      </c>
      <c r="N143" s="32">
        <f t="shared" si="3"/>
        <v>0</v>
      </c>
      <c r="O143" s="52">
        <f>'Pay App 29'!O143+'Pay App 29'!P143</f>
        <v>0</v>
      </c>
      <c r="P143" s="45"/>
      <c r="Q143" s="66">
        <f>'Pay App 29'!Q143+N143+P143</f>
        <v>0</v>
      </c>
    </row>
    <row r="144" spans="1:17" ht="21" customHeight="1" x14ac:dyDescent="0.2">
      <c r="A144" s="151" t="s">
        <v>242</v>
      </c>
      <c r="B144" s="151"/>
      <c r="C144" s="151" t="s">
        <v>243</v>
      </c>
      <c r="D144" s="152"/>
      <c r="E144" s="52">
        <f>'Pay App 29'!E144</f>
        <v>0</v>
      </c>
      <c r="F144" s="45"/>
      <c r="G144" s="65">
        <f>'Pay App 29'!G144+F144</f>
        <v>0</v>
      </c>
      <c r="H144" s="188">
        <f>'Pay App 29'!K144</f>
        <v>0</v>
      </c>
      <c r="I144" s="189"/>
      <c r="J144" s="55"/>
      <c r="K144" s="33">
        <f t="shared" si="1"/>
        <v>0</v>
      </c>
      <c r="L144" s="68">
        <f t="shared" si="0"/>
        <v>0</v>
      </c>
      <c r="M144" s="66">
        <f t="shared" si="2"/>
        <v>0</v>
      </c>
      <c r="N144" s="32">
        <f t="shared" si="3"/>
        <v>0</v>
      </c>
      <c r="O144" s="52">
        <f>'Pay App 29'!O144+'Pay App 29'!P144</f>
        <v>0</v>
      </c>
      <c r="P144" s="45"/>
      <c r="Q144" s="66">
        <f>'Pay App 29'!Q144+N144+P144</f>
        <v>0</v>
      </c>
    </row>
    <row r="145" spans="1:17" ht="21" customHeight="1" x14ac:dyDescent="0.2">
      <c r="A145" s="151" t="s">
        <v>244</v>
      </c>
      <c r="B145" s="151"/>
      <c r="C145" s="151" t="s">
        <v>245</v>
      </c>
      <c r="D145" s="152"/>
      <c r="E145" s="52">
        <f>'Pay App 29'!E145</f>
        <v>0</v>
      </c>
      <c r="F145" s="45"/>
      <c r="G145" s="65">
        <f>'Pay App 29'!G145+F145</f>
        <v>0</v>
      </c>
      <c r="H145" s="188">
        <f>'Pay App 29'!K145</f>
        <v>0</v>
      </c>
      <c r="I145" s="189"/>
      <c r="J145" s="55"/>
      <c r="K145" s="33">
        <f t="shared" si="1"/>
        <v>0</v>
      </c>
      <c r="L145" s="68">
        <f t="shared" si="0"/>
        <v>0</v>
      </c>
      <c r="M145" s="66">
        <f t="shared" si="2"/>
        <v>0</v>
      </c>
      <c r="N145" s="32">
        <f t="shared" si="3"/>
        <v>0</v>
      </c>
      <c r="O145" s="52">
        <f>'Pay App 29'!O145+'Pay App 29'!P145</f>
        <v>0</v>
      </c>
      <c r="P145" s="45"/>
      <c r="Q145" s="66">
        <f>'Pay App 29'!Q145+N145+P145</f>
        <v>0</v>
      </c>
    </row>
    <row r="146" spans="1:17" ht="21" customHeight="1" x14ac:dyDescent="0.2">
      <c r="A146" s="151" t="s">
        <v>246</v>
      </c>
      <c r="B146" s="151"/>
      <c r="C146" s="151" t="s">
        <v>247</v>
      </c>
      <c r="D146" s="152"/>
      <c r="E146" s="52">
        <f>'Pay App 29'!E146</f>
        <v>0</v>
      </c>
      <c r="F146" s="45"/>
      <c r="G146" s="65">
        <f>'Pay App 29'!G146+F146</f>
        <v>0</v>
      </c>
      <c r="H146" s="188">
        <f>'Pay App 29'!K146</f>
        <v>0</v>
      </c>
      <c r="I146" s="189"/>
      <c r="J146" s="55"/>
      <c r="K146" s="33">
        <f t="shared" si="1"/>
        <v>0</v>
      </c>
      <c r="L146" s="68">
        <f t="shared" si="0"/>
        <v>0</v>
      </c>
      <c r="M146" s="66">
        <f t="shared" si="2"/>
        <v>0</v>
      </c>
      <c r="N146" s="32">
        <f t="shared" si="3"/>
        <v>0</v>
      </c>
      <c r="O146" s="52">
        <f>'Pay App 29'!O146+'Pay App 29'!P146</f>
        <v>0</v>
      </c>
      <c r="P146" s="45"/>
      <c r="Q146" s="66">
        <f>'Pay App 29'!Q146+N146+P146</f>
        <v>0</v>
      </c>
    </row>
    <row r="147" spans="1:17" ht="21" customHeight="1" x14ac:dyDescent="0.2">
      <c r="A147" s="151" t="s">
        <v>248</v>
      </c>
      <c r="B147" s="151"/>
      <c r="C147" s="151" t="s">
        <v>249</v>
      </c>
      <c r="D147" s="152"/>
      <c r="E147" s="52">
        <f>'Pay App 29'!E147</f>
        <v>0</v>
      </c>
      <c r="F147" s="45"/>
      <c r="G147" s="65">
        <f>'Pay App 29'!G147+F147</f>
        <v>0</v>
      </c>
      <c r="H147" s="188">
        <f>'Pay App 29'!K147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29'!O147+'Pay App 29'!P147</f>
        <v>0</v>
      </c>
      <c r="P147" s="45"/>
      <c r="Q147" s="66">
        <f>'Pay App 29'!Q147+N147+P147</f>
        <v>0</v>
      </c>
    </row>
    <row r="148" spans="1:17" ht="21" customHeight="1" x14ac:dyDescent="0.2">
      <c r="A148" s="151" t="s">
        <v>250</v>
      </c>
      <c r="B148" s="151"/>
      <c r="C148" s="151" t="s">
        <v>251</v>
      </c>
      <c r="D148" s="152"/>
      <c r="E148" s="52">
        <f>'Pay App 29'!E148</f>
        <v>0</v>
      </c>
      <c r="F148" s="45"/>
      <c r="G148" s="65">
        <f>'Pay App 29'!G148+F148</f>
        <v>0</v>
      </c>
      <c r="H148" s="188">
        <f>'Pay App 29'!K148</f>
        <v>0</v>
      </c>
      <c r="I148" s="189"/>
      <c r="J148" s="55"/>
      <c r="K148" s="33">
        <f t="shared" si="4"/>
        <v>0</v>
      </c>
      <c r="L148" s="68">
        <f t="shared" ref="L148:L211" si="7">IF(ISERROR(K148/G148),0,K148/G148)</f>
        <v>0</v>
      </c>
      <c r="M148" s="66">
        <f t="shared" si="5"/>
        <v>0</v>
      </c>
      <c r="N148" s="32">
        <f t="shared" si="6"/>
        <v>0</v>
      </c>
      <c r="O148" s="52">
        <f>'Pay App 29'!O148+'Pay App 29'!P148</f>
        <v>0</v>
      </c>
      <c r="P148" s="45"/>
      <c r="Q148" s="66">
        <f>'Pay App 29'!Q148+N148+P148</f>
        <v>0</v>
      </c>
    </row>
    <row r="149" spans="1:17" ht="21" customHeight="1" x14ac:dyDescent="0.2">
      <c r="A149" s="153" t="s">
        <v>252</v>
      </c>
      <c r="B149" s="153"/>
      <c r="C149" s="153" t="s">
        <v>253</v>
      </c>
      <c r="D149" s="154"/>
      <c r="E149" s="52">
        <f>'Pay App 29'!E149</f>
        <v>0</v>
      </c>
      <c r="F149" s="45"/>
      <c r="G149" s="65">
        <f>'Pay App 29'!G149+F149</f>
        <v>0</v>
      </c>
      <c r="H149" s="188">
        <f>'Pay App 29'!K149</f>
        <v>0</v>
      </c>
      <c r="I149" s="189"/>
      <c r="J149" s="55"/>
      <c r="K149" s="33">
        <f t="shared" si="4"/>
        <v>0</v>
      </c>
      <c r="L149" s="68">
        <f t="shared" si="7"/>
        <v>0</v>
      </c>
      <c r="M149" s="66">
        <f t="shared" si="5"/>
        <v>0</v>
      </c>
      <c r="N149" s="32">
        <f t="shared" si="6"/>
        <v>0</v>
      </c>
      <c r="O149" s="52">
        <f>'Pay App 29'!O149+'Pay App 29'!P149</f>
        <v>0</v>
      </c>
      <c r="P149" s="45"/>
      <c r="Q149" s="66">
        <f>'Pay App 29'!Q149+N149+P149</f>
        <v>0</v>
      </c>
    </row>
    <row r="150" spans="1:17" ht="21" customHeight="1" x14ac:dyDescent="0.2">
      <c r="A150" s="151" t="s">
        <v>254</v>
      </c>
      <c r="B150" s="151"/>
      <c r="C150" s="151" t="s">
        <v>255</v>
      </c>
      <c r="D150" s="152"/>
      <c r="E150" s="52">
        <f>'Pay App 29'!E150</f>
        <v>0</v>
      </c>
      <c r="F150" s="45"/>
      <c r="G150" s="65">
        <f>'Pay App 29'!G150+F150</f>
        <v>0</v>
      </c>
      <c r="H150" s="188">
        <f>'Pay App 29'!K150</f>
        <v>0</v>
      </c>
      <c r="I150" s="189"/>
      <c r="J150" s="55"/>
      <c r="K150" s="33">
        <f t="shared" si="4"/>
        <v>0</v>
      </c>
      <c r="L150" s="68">
        <f t="shared" si="7"/>
        <v>0</v>
      </c>
      <c r="M150" s="66">
        <f t="shared" si="5"/>
        <v>0</v>
      </c>
      <c r="N150" s="32">
        <f t="shared" si="6"/>
        <v>0</v>
      </c>
      <c r="O150" s="52">
        <f>'Pay App 29'!O150+'Pay App 29'!P150</f>
        <v>0</v>
      </c>
      <c r="P150" s="45"/>
      <c r="Q150" s="66">
        <f>'Pay App 29'!Q150+N150+P150</f>
        <v>0</v>
      </c>
    </row>
    <row r="151" spans="1:17" ht="21" customHeight="1" x14ac:dyDescent="0.2">
      <c r="A151" s="151" t="s">
        <v>256</v>
      </c>
      <c r="B151" s="151"/>
      <c r="C151" s="151" t="s">
        <v>257</v>
      </c>
      <c r="D151" s="152"/>
      <c r="E151" s="52">
        <f>'Pay App 29'!E151</f>
        <v>0</v>
      </c>
      <c r="F151" s="45"/>
      <c r="G151" s="65">
        <f>'Pay App 29'!G151+F151</f>
        <v>0</v>
      </c>
      <c r="H151" s="188">
        <f>'Pay App 29'!K151</f>
        <v>0</v>
      </c>
      <c r="I151" s="189"/>
      <c r="J151" s="55"/>
      <c r="K151" s="33">
        <f t="shared" si="4"/>
        <v>0</v>
      </c>
      <c r="L151" s="68">
        <f t="shared" si="7"/>
        <v>0</v>
      </c>
      <c r="M151" s="66">
        <f t="shared" si="5"/>
        <v>0</v>
      </c>
      <c r="N151" s="32">
        <f t="shared" si="6"/>
        <v>0</v>
      </c>
      <c r="O151" s="52">
        <f>'Pay App 29'!O151+'Pay App 29'!P151</f>
        <v>0</v>
      </c>
      <c r="P151" s="45"/>
      <c r="Q151" s="66">
        <f>'Pay App 29'!Q151+N151+P151</f>
        <v>0</v>
      </c>
    </row>
    <row r="152" spans="1:17" ht="21" customHeight="1" x14ac:dyDescent="0.2">
      <c r="A152" s="151" t="s">
        <v>258</v>
      </c>
      <c r="B152" s="151"/>
      <c r="C152" s="151" t="s">
        <v>259</v>
      </c>
      <c r="D152" s="152"/>
      <c r="E152" s="52">
        <f>'Pay App 29'!E152</f>
        <v>0</v>
      </c>
      <c r="F152" s="45"/>
      <c r="G152" s="65">
        <f>'Pay App 29'!G152+F152</f>
        <v>0</v>
      </c>
      <c r="H152" s="188">
        <f>'Pay App 29'!K152</f>
        <v>0</v>
      </c>
      <c r="I152" s="189"/>
      <c r="J152" s="55"/>
      <c r="K152" s="33">
        <f t="shared" si="4"/>
        <v>0</v>
      </c>
      <c r="L152" s="68">
        <f t="shared" si="7"/>
        <v>0</v>
      </c>
      <c r="M152" s="66">
        <f t="shared" si="5"/>
        <v>0</v>
      </c>
      <c r="N152" s="32">
        <f t="shared" si="6"/>
        <v>0</v>
      </c>
      <c r="O152" s="52">
        <f>'Pay App 29'!O152+'Pay App 29'!P152</f>
        <v>0</v>
      </c>
      <c r="P152" s="45"/>
      <c r="Q152" s="66">
        <f>'Pay App 29'!Q152+N152+P152</f>
        <v>0</v>
      </c>
    </row>
    <row r="153" spans="1:17" ht="21" customHeight="1" x14ac:dyDescent="0.2">
      <c r="A153" s="151" t="s">
        <v>260</v>
      </c>
      <c r="B153" s="151"/>
      <c r="C153" s="151" t="s">
        <v>261</v>
      </c>
      <c r="D153" s="152"/>
      <c r="E153" s="52">
        <f>'Pay App 29'!E153</f>
        <v>0</v>
      </c>
      <c r="F153" s="45"/>
      <c r="G153" s="65">
        <f>'Pay App 29'!G153+F153</f>
        <v>0</v>
      </c>
      <c r="H153" s="188">
        <f>'Pay App 29'!K153</f>
        <v>0</v>
      </c>
      <c r="I153" s="189"/>
      <c r="J153" s="55"/>
      <c r="K153" s="33">
        <f t="shared" si="4"/>
        <v>0</v>
      </c>
      <c r="L153" s="68">
        <f t="shared" si="7"/>
        <v>0</v>
      </c>
      <c r="M153" s="66">
        <f t="shared" si="5"/>
        <v>0</v>
      </c>
      <c r="N153" s="32">
        <f t="shared" si="6"/>
        <v>0</v>
      </c>
      <c r="O153" s="52">
        <f>'Pay App 29'!O153+'Pay App 29'!P153</f>
        <v>0</v>
      </c>
      <c r="P153" s="45"/>
      <c r="Q153" s="66">
        <f>'Pay App 29'!Q153+N153+P153</f>
        <v>0</v>
      </c>
    </row>
    <row r="154" spans="1:17" ht="21" customHeight="1" x14ac:dyDescent="0.2">
      <c r="A154" s="151" t="s">
        <v>262</v>
      </c>
      <c r="B154" s="151"/>
      <c r="C154" s="151" t="s">
        <v>263</v>
      </c>
      <c r="D154" s="152"/>
      <c r="E154" s="52">
        <f>'Pay App 29'!E154</f>
        <v>0</v>
      </c>
      <c r="F154" s="45"/>
      <c r="G154" s="65">
        <f>'Pay App 29'!G154+F154</f>
        <v>0</v>
      </c>
      <c r="H154" s="188">
        <f>'Pay App 29'!K154</f>
        <v>0</v>
      </c>
      <c r="I154" s="189"/>
      <c r="J154" s="55"/>
      <c r="K154" s="33">
        <f t="shared" si="4"/>
        <v>0</v>
      </c>
      <c r="L154" s="68">
        <f t="shared" si="7"/>
        <v>0</v>
      </c>
      <c r="M154" s="66">
        <f t="shared" si="5"/>
        <v>0</v>
      </c>
      <c r="N154" s="32">
        <f t="shared" si="6"/>
        <v>0</v>
      </c>
      <c r="O154" s="52">
        <f>'Pay App 29'!O154+'Pay App 29'!P154</f>
        <v>0</v>
      </c>
      <c r="P154" s="45"/>
      <c r="Q154" s="66">
        <f>'Pay App 29'!Q154+N154+P154</f>
        <v>0</v>
      </c>
    </row>
    <row r="155" spans="1:17" ht="21" customHeight="1" x14ac:dyDescent="0.2">
      <c r="A155" s="151" t="s">
        <v>264</v>
      </c>
      <c r="B155" s="151"/>
      <c r="C155" s="151" t="s">
        <v>265</v>
      </c>
      <c r="D155" s="152"/>
      <c r="E155" s="52">
        <f>'Pay App 29'!E155</f>
        <v>0</v>
      </c>
      <c r="F155" s="45"/>
      <c r="G155" s="65">
        <f>'Pay App 29'!G155+F155</f>
        <v>0</v>
      </c>
      <c r="H155" s="188">
        <f>'Pay App 29'!K155</f>
        <v>0</v>
      </c>
      <c r="I155" s="189"/>
      <c r="J155" s="55"/>
      <c r="K155" s="33">
        <f t="shared" si="4"/>
        <v>0</v>
      </c>
      <c r="L155" s="68">
        <f t="shared" si="7"/>
        <v>0</v>
      </c>
      <c r="M155" s="66">
        <f t="shared" si="5"/>
        <v>0</v>
      </c>
      <c r="N155" s="32">
        <f t="shared" si="6"/>
        <v>0</v>
      </c>
      <c r="O155" s="52">
        <f>'Pay App 29'!O155+'Pay App 29'!P155</f>
        <v>0</v>
      </c>
      <c r="P155" s="45"/>
      <c r="Q155" s="66">
        <f>'Pay App 29'!Q155+N155+P155</f>
        <v>0</v>
      </c>
    </row>
    <row r="156" spans="1:17" ht="21" customHeight="1" x14ac:dyDescent="0.2">
      <c r="A156" s="151" t="s">
        <v>266</v>
      </c>
      <c r="B156" s="151"/>
      <c r="C156" s="151" t="s">
        <v>267</v>
      </c>
      <c r="D156" s="152"/>
      <c r="E156" s="52">
        <f>'Pay App 29'!E156</f>
        <v>0</v>
      </c>
      <c r="F156" s="45"/>
      <c r="G156" s="65">
        <f>'Pay App 29'!G156+F156</f>
        <v>0</v>
      </c>
      <c r="H156" s="188">
        <f>'Pay App 29'!K156</f>
        <v>0</v>
      </c>
      <c r="I156" s="189"/>
      <c r="J156" s="55"/>
      <c r="K156" s="33">
        <f t="shared" si="4"/>
        <v>0</v>
      </c>
      <c r="L156" s="68">
        <f t="shared" si="7"/>
        <v>0</v>
      </c>
      <c r="M156" s="66">
        <f t="shared" si="5"/>
        <v>0</v>
      </c>
      <c r="N156" s="32">
        <f t="shared" si="6"/>
        <v>0</v>
      </c>
      <c r="O156" s="52">
        <f>'Pay App 29'!O156+'Pay App 29'!P156</f>
        <v>0</v>
      </c>
      <c r="P156" s="45"/>
      <c r="Q156" s="66">
        <f>'Pay App 29'!Q156+N156+P156</f>
        <v>0</v>
      </c>
    </row>
    <row r="157" spans="1:17" ht="21" customHeight="1" x14ac:dyDescent="0.2">
      <c r="A157" s="151" t="s">
        <v>268</v>
      </c>
      <c r="B157" s="151"/>
      <c r="C157" s="151" t="s">
        <v>269</v>
      </c>
      <c r="D157" s="152"/>
      <c r="E157" s="52">
        <f>'Pay App 29'!E157</f>
        <v>0</v>
      </c>
      <c r="F157" s="45"/>
      <c r="G157" s="65">
        <f>'Pay App 29'!G157+F157</f>
        <v>0</v>
      </c>
      <c r="H157" s="188">
        <f>'Pay App 29'!K157</f>
        <v>0</v>
      </c>
      <c r="I157" s="189"/>
      <c r="J157" s="55"/>
      <c r="K157" s="33">
        <f t="shared" si="4"/>
        <v>0</v>
      </c>
      <c r="L157" s="68">
        <f t="shared" si="7"/>
        <v>0</v>
      </c>
      <c r="M157" s="66">
        <f t="shared" si="5"/>
        <v>0</v>
      </c>
      <c r="N157" s="32">
        <f t="shared" si="6"/>
        <v>0</v>
      </c>
      <c r="O157" s="52">
        <f>'Pay App 29'!O157+'Pay App 29'!P157</f>
        <v>0</v>
      </c>
      <c r="P157" s="45"/>
      <c r="Q157" s="66">
        <f>'Pay App 29'!Q157+N157+P157</f>
        <v>0</v>
      </c>
    </row>
    <row r="158" spans="1:17" ht="21" customHeight="1" x14ac:dyDescent="0.2">
      <c r="A158" s="153" t="s">
        <v>270</v>
      </c>
      <c r="B158" s="153"/>
      <c r="C158" s="153" t="s">
        <v>271</v>
      </c>
      <c r="D158" s="154"/>
      <c r="E158" s="52">
        <f>'Pay App 29'!E158</f>
        <v>0</v>
      </c>
      <c r="F158" s="45"/>
      <c r="G158" s="65">
        <f>'Pay App 29'!G158+F158</f>
        <v>0</v>
      </c>
      <c r="H158" s="188">
        <f>'Pay App 29'!K158</f>
        <v>0</v>
      </c>
      <c r="I158" s="189"/>
      <c r="J158" s="55"/>
      <c r="K158" s="33">
        <f t="shared" si="4"/>
        <v>0</v>
      </c>
      <c r="L158" s="68">
        <f t="shared" si="7"/>
        <v>0</v>
      </c>
      <c r="M158" s="66">
        <f t="shared" si="5"/>
        <v>0</v>
      </c>
      <c r="N158" s="32">
        <f t="shared" si="6"/>
        <v>0</v>
      </c>
      <c r="O158" s="52">
        <f>'Pay App 29'!O158+'Pay App 29'!P158</f>
        <v>0</v>
      </c>
      <c r="P158" s="45"/>
      <c r="Q158" s="66">
        <f>'Pay App 29'!Q158+N158+P158</f>
        <v>0</v>
      </c>
    </row>
    <row r="159" spans="1:17" ht="21" customHeight="1" x14ac:dyDescent="0.2">
      <c r="A159" s="151" t="s">
        <v>272</v>
      </c>
      <c r="B159" s="151"/>
      <c r="C159" s="151" t="s">
        <v>273</v>
      </c>
      <c r="D159" s="152"/>
      <c r="E159" s="52">
        <f>'Pay App 29'!E159</f>
        <v>0</v>
      </c>
      <c r="F159" s="45"/>
      <c r="G159" s="65">
        <f>'Pay App 29'!G159+F159</f>
        <v>0</v>
      </c>
      <c r="H159" s="188">
        <f>'Pay App 29'!K159</f>
        <v>0</v>
      </c>
      <c r="I159" s="189"/>
      <c r="J159" s="55"/>
      <c r="K159" s="33">
        <f t="shared" si="4"/>
        <v>0</v>
      </c>
      <c r="L159" s="68">
        <f t="shared" si="7"/>
        <v>0</v>
      </c>
      <c r="M159" s="66">
        <f t="shared" si="5"/>
        <v>0</v>
      </c>
      <c r="N159" s="32">
        <f t="shared" si="6"/>
        <v>0</v>
      </c>
      <c r="O159" s="52">
        <f>'Pay App 29'!O159+'Pay App 29'!P159</f>
        <v>0</v>
      </c>
      <c r="P159" s="45"/>
      <c r="Q159" s="66">
        <f>'Pay App 29'!Q159+N159+P159</f>
        <v>0</v>
      </c>
    </row>
    <row r="160" spans="1:17" ht="21" customHeight="1" x14ac:dyDescent="0.2">
      <c r="A160" s="151" t="s">
        <v>274</v>
      </c>
      <c r="B160" s="151"/>
      <c r="C160" s="151" t="s">
        <v>275</v>
      </c>
      <c r="D160" s="152"/>
      <c r="E160" s="52">
        <f>'Pay App 29'!E160</f>
        <v>0</v>
      </c>
      <c r="F160" s="45"/>
      <c r="G160" s="65">
        <f>'Pay App 29'!G160+F160</f>
        <v>0</v>
      </c>
      <c r="H160" s="188">
        <f>'Pay App 29'!K160</f>
        <v>0</v>
      </c>
      <c r="I160" s="189"/>
      <c r="J160" s="55"/>
      <c r="K160" s="33">
        <f t="shared" si="4"/>
        <v>0</v>
      </c>
      <c r="L160" s="68">
        <f t="shared" si="7"/>
        <v>0</v>
      </c>
      <c r="M160" s="66">
        <f t="shared" si="5"/>
        <v>0</v>
      </c>
      <c r="N160" s="32">
        <f t="shared" si="6"/>
        <v>0</v>
      </c>
      <c r="O160" s="52">
        <f>'Pay App 29'!O160+'Pay App 29'!P160</f>
        <v>0</v>
      </c>
      <c r="P160" s="45"/>
      <c r="Q160" s="66">
        <f>'Pay App 29'!Q160+N160+P160</f>
        <v>0</v>
      </c>
    </row>
    <row r="161" spans="1:17" ht="21" customHeight="1" x14ac:dyDescent="0.2">
      <c r="A161" s="151" t="s">
        <v>276</v>
      </c>
      <c r="B161" s="151"/>
      <c r="C161" s="151" t="s">
        <v>277</v>
      </c>
      <c r="D161" s="152"/>
      <c r="E161" s="52">
        <f>'Pay App 29'!E161</f>
        <v>0</v>
      </c>
      <c r="F161" s="45"/>
      <c r="G161" s="65">
        <f>'Pay App 29'!G161+F161</f>
        <v>0</v>
      </c>
      <c r="H161" s="188">
        <f>'Pay App 29'!K161</f>
        <v>0</v>
      </c>
      <c r="I161" s="189"/>
      <c r="J161" s="55"/>
      <c r="K161" s="33">
        <f t="shared" si="4"/>
        <v>0</v>
      </c>
      <c r="L161" s="68">
        <f t="shared" si="7"/>
        <v>0</v>
      </c>
      <c r="M161" s="66">
        <f t="shared" si="5"/>
        <v>0</v>
      </c>
      <c r="N161" s="32">
        <f t="shared" si="6"/>
        <v>0</v>
      </c>
      <c r="O161" s="52">
        <f>'Pay App 29'!O161+'Pay App 29'!P161</f>
        <v>0</v>
      </c>
      <c r="P161" s="45"/>
      <c r="Q161" s="66">
        <f>'Pay App 29'!Q161+N161+P161</f>
        <v>0</v>
      </c>
    </row>
    <row r="162" spans="1:17" ht="21" customHeight="1" x14ac:dyDescent="0.2">
      <c r="A162" s="151" t="s">
        <v>278</v>
      </c>
      <c r="B162" s="151"/>
      <c r="C162" s="151" t="s">
        <v>279</v>
      </c>
      <c r="D162" s="152"/>
      <c r="E162" s="52">
        <f>'Pay App 29'!E162</f>
        <v>0</v>
      </c>
      <c r="F162" s="45"/>
      <c r="G162" s="65">
        <f>'Pay App 29'!G162+F162</f>
        <v>0</v>
      </c>
      <c r="H162" s="188">
        <f>'Pay App 29'!K162</f>
        <v>0</v>
      </c>
      <c r="I162" s="189"/>
      <c r="J162" s="55"/>
      <c r="K162" s="33">
        <f t="shared" si="4"/>
        <v>0</v>
      </c>
      <c r="L162" s="68">
        <f t="shared" si="7"/>
        <v>0</v>
      </c>
      <c r="M162" s="66">
        <f t="shared" si="5"/>
        <v>0</v>
      </c>
      <c r="N162" s="32">
        <f t="shared" si="6"/>
        <v>0</v>
      </c>
      <c r="O162" s="52">
        <f>'Pay App 29'!O162+'Pay App 29'!P162</f>
        <v>0</v>
      </c>
      <c r="P162" s="45"/>
      <c r="Q162" s="66">
        <f>'Pay App 29'!Q162+N162+P162</f>
        <v>0</v>
      </c>
    </row>
    <row r="163" spans="1:17" ht="21" customHeight="1" x14ac:dyDescent="0.2">
      <c r="A163" s="151" t="s">
        <v>280</v>
      </c>
      <c r="B163" s="151"/>
      <c r="C163" s="151" t="s">
        <v>281</v>
      </c>
      <c r="D163" s="152"/>
      <c r="E163" s="52">
        <f>'Pay App 29'!E163</f>
        <v>0</v>
      </c>
      <c r="F163" s="45"/>
      <c r="G163" s="65">
        <f>'Pay App 29'!G163+F163</f>
        <v>0</v>
      </c>
      <c r="H163" s="188">
        <f>'Pay App 29'!K163</f>
        <v>0</v>
      </c>
      <c r="I163" s="189"/>
      <c r="J163" s="55"/>
      <c r="K163" s="33">
        <f t="shared" si="4"/>
        <v>0</v>
      </c>
      <c r="L163" s="68">
        <f t="shared" si="7"/>
        <v>0</v>
      </c>
      <c r="M163" s="66">
        <f t="shared" si="5"/>
        <v>0</v>
      </c>
      <c r="N163" s="32">
        <f t="shared" si="6"/>
        <v>0</v>
      </c>
      <c r="O163" s="52">
        <f>'Pay App 29'!O163+'Pay App 29'!P163</f>
        <v>0</v>
      </c>
      <c r="P163" s="45"/>
      <c r="Q163" s="66">
        <f>'Pay App 29'!Q163+N163+P163</f>
        <v>0</v>
      </c>
    </row>
    <row r="164" spans="1:17" ht="21" customHeight="1" x14ac:dyDescent="0.2">
      <c r="A164" s="151" t="s">
        <v>282</v>
      </c>
      <c r="B164" s="151"/>
      <c r="C164" s="151" t="s">
        <v>283</v>
      </c>
      <c r="D164" s="152"/>
      <c r="E164" s="52">
        <f>'Pay App 29'!E164</f>
        <v>0</v>
      </c>
      <c r="F164" s="45"/>
      <c r="G164" s="65">
        <f>'Pay App 29'!G164+F164</f>
        <v>0</v>
      </c>
      <c r="H164" s="188">
        <f>'Pay App 29'!K164</f>
        <v>0</v>
      </c>
      <c r="I164" s="189"/>
      <c r="J164" s="55"/>
      <c r="K164" s="33">
        <f t="shared" si="4"/>
        <v>0</v>
      </c>
      <c r="L164" s="68">
        <f t="shared" si="7"/>
        <v>0</v>
      </c>
      <c r="M164" s="66">
        <f t="shared" si="5"/>
        <v>0</v>
      </c>
      <c r="N164" s="32">
        <f t="shared" si="6"/>
        <v>0</v>
      </c>
      <c r="O164" s="52">
        <f>'Pay App 29'!O164+'Pay App 29'!P164</f>
        <v>0</v>
      </c>
      <c r="P164" s="45"/>
      <c r="Q164" s="66">
        <f>'Pay App 29'!Q164+N164+P164</f>
        <v>0</v>
      </c>
    </row>
    <row r="165" spans="1:17" ht="21" customHeight="1" x14ac:dyDescent="0.2">
      <c r="A165" s="151" t="s">
        <v>284</v>
      </c>
      <c r="B165" s="151"/>
      <c r="C165" s="151" t="s">
        <v>285</v>
      </c>
      <c r="D165" s="152"/>
      <c r="E165" s="52">
        <f>'Pay App 29'!E165</f>
        <v>0</v>
      </c>
      <c r="F165" s="45"/>
      <c r="G165" s="65">
        <f>'Pay App 29'!G165+F165</f>
        <v>0</v>
      </c>
      <c r="H165" s="188">
        <f>'Pay App 29'!K165</f>
        <v>0</v>
      </c>
      <c r="I165" s="189"/>
      <c r="J165" s="55"/>
      <c r="K165" s="33">
        <f t="shared" si="4"/>
        <v>0</v>
      </c>
      <c r="L165" s="68">
        <f t="shared" si="7"/>
        <v>0</v>
      </c>
      <c r="M165" s="66">
        <f t="shared" si="5"/>
        <v>0</v>
      </c>
      <c r="N165" s="32">
        <f t="shared" si="6"/>
        <v>0</v>
      </c>
      <c r="O165" s="52">
        <f>'Pay App 29'!O165+'Pay App 29'!P165</f>
        <v>0</v>
      </c>
      <c r="P165" s="45"/>
      <c r="Q165" s="66">
        <f>'Pay App 29'!Q165+N165+P165</f>
        <v>0</v>
      </c>
    </row>
    <row r="166" spans="1:17" ht="21" customHeight="1" x14ac:dyDescent="0.2">
      <c r="A166" s="153" t="s">
        <v>286</v>
      </c>
      <c r="B166" s="153"/>
      <c r="C166" s="153" t="s">
        <v>287</v>
      </c>
      <c r="D166" s="154"/>
      <c r="E166" s="52">
        <f>'Pay App 29'!E166</f>
        <v>0</v>
      </c>
      <c r="F166" s="45"/>
      <c r="G166" s="65">
        <f>'Pay App 29'!G166+F166</f>
        <v>0</v>
      </c>
      <c r="H166" s="188">
        <f>'Pay App 29'!K166</f>
        <v>0</v>
      </c>
      <c r="I166" s="189"/>
      <c r="J166" s="55"/>
      <c r="K166" s="33">
        <f t="shared" si="4"/>
        <v>0</v>
      </c>
      <c r="L166" s="68">
        <f t="shared" si="7"/>
        <v>0</v>
      </c>
      <c r="M166" s="66">
        <f t="shared" si="5"/>
        <v>0</v>
      </c>
      <c r="N166" s="32">
        <f t="shared" si="6"/>
        <v>0</v>
      </c>
      <c r="O166" s="52">
        <f>'Pay App 29'!O166+'Pay App 29'!P166</f>
        <v>0</v>
      </c>
      <c r="P166" s="45"/>
      <c r="Q166" s="66">
        <f>'Pay App 29'!Q166+N166+P166</f>
        <v>0</v>
      </c>
    </row>
    <row r="167" spans="1:17" ht="21" customHeight="1" x14ac:dyDescent="0.2">
      <c r="A167" s="153" t="s">
        <v>288</v>
      </c>
      <c r="B167" s="153"/>
      <c r="C167" s="153" t="s">
        <v>289</v>
      </c>
      <c r="D167" s="154"/>
      <c r="E167" s="52">
        <f>'Pay App 29'!E167</f>
        <v>0</v>
      </c>
      <c r="F167" s="45"/>
      <c r="G167" s="65">
        <f>'Pay App 29'!G167+F167</f>
        <v>0</v>
      </c>
      <c r="H167" s="188">
        <f>'Pay App 29'!K167</f>
        <v>0</v>
      </c>
      <c r="I167" s="189"/>
      <c r="J167" s="55"/>
      <c r="K167" s="33">
        <f t="shared" si="4"/>
        <v>0</v>
      </c>
      <c r="L167" s="68">
        <f t="shared" si="7"/>
        <v>0</v>
      </c>
      <c r="M167" s="66">
        <f t="shared" si="5"/>
        <v>0</v>
      </c>
      <c r="N167" s="32">
        <f t="shared" si="6"/>
        <v>0</v>
      </c>
      <c r="O167" s="52">
        <f>'Pay App 29'!O167+'Pay App 29'!P167</f>
        <v>0</v>
      </c>
      <c r="P167" s="45"/>
      <c r="Q167" s="66">
        <f>'Pay App 29'!Q167+N167+P167</f>
        <v>0</v>
      </c>
    </row>
    <row r="168" spans="1:17" ht="21" customHeight="1" x14ac:dyDescent="0.2">
      <c r="A168" s="151" t="s">
        <v>290</v>
      </c>
      <c r="B168" s="151"/>
      <c r="C168" s="151" t="s">
        <v>291</v>
      </c>
      <c r="D168" s="152"/>
      <c r="E168" s="52">
        <f>'Pay App 29'!E168</f>
        <v>0</v>
      </c>
      <c r="F168" s="45"/>
      <c r="G168" s="65">
        <f>'Pay App 29'!G168+F168</f>
        <v>0</v>
      </c>
      <c r="H168" s="188">
        <f>'Pay App 29'!K168</f>
        <v>0</v>
      </c>
      <c r="I168" s="189"/>
      <c r="J168" s="55"/>
      <c r="K168" s="33">
        <f t="shared" si="4"/>
        <v>0</v>
      </c>
      <c r="L168" s="68">
        <f t="shared" si="7"/>
        <v>0</v>
      </c>
      <c r="M168" s="66">
        <f t="shared" si="5"/>
        <v>0</v>
      </c>
      <c r="N168" s="32">
        <f t="shared" si="6"/>
        <v>0</v>
      </c>
      <c r="O168" s="52">
        <f>'Pay App 29'!O168+'Pay App 29'!P168</f>
        <v>0</v>
      </c>
      <c r="P168" s="45"/>
      <c r="Q168" s="66">
        <f>'Pay App 29'!Q168+N168+P168</f>
        <v>0</v>
      </c>
    </row>
    <row r="169" spans="1:17" ht="21" customHeight="1" x14ac:dyDescent="0.2">
      <c r="A169" s="151" t="s">
        <v>292</v>
      </c>
      <c r="B169" s="151"/>
      <c r="C169" s="151" t="s">
        <v>293</v>
      </c>
      <c r="D169" s="152"/>
      <c r="E169" s="52">
        <f>'Pay App 29'!E169</f>
        <v>0</v>
      </c>
      <c r="F169" s="45"/>
      <c r="G169" s="65">
        <f>'Pay App 29'!G169+F169</f>
        <v>0</v>
      </c>
      <c r="H169" s="188">
        <f>'Pay App 29'!K169</f>
        <v>0</v>
      </c>
      <c r="I169" s="189"/>
      <c r="J169" s="55"/>
      <c r="K169" s="33">
        <f t="shared" si="4"/>
        <v>0</v>
      </c>
      <c r="L169" s="68">
        <f t="shared" si="7"/>
        <v>0</v>
      </c>
      <c r="M169" s="66">
        <f t="shared" si="5"/>
        <v>0</v>
      </c>
      <c r="N169" s="32">
        <f t="shared" si="6"/>
        <v>0</v>
      </c>
      <c r="O169" s="52">
        <f>'Pay App 29'!O169+'Pay App 29'!P169</f>
        <v>0</v>
      </c>
      <c r="P169" s="45"/>
      <c r="Q169" s="66">
        <f>'Pay App 29'!Q169+N169+P169</f>
        <v>0</v>
      </c>
    </row>
    <row r="170" spans="1:17" ht="21" customHeight="1" x14ac:dyDescent="0.2">
      <c r="A170" s="151" t="s">
        <v>294</v>
      </c>
      <c r="B170" s="151"/>
      <c r="C170" s="151" t="s">
        <v>295</v>
      </c>
      <c r="D170" s="152"/>
      <c r="E170" s="52">
        <f>'Pay App 29'!E170</f>
        <v>0</v>
      </c>
      <c r="F170" s="45"/>
      <c r="G170" s="65">
        <f>'Pay App 29'!G170+F170</f>
        <v>0</v>
      </c>
      <c r="H170" s="188">
        <f>'Pay App 29'!K170</f>
        <v>0</v>
      </c>
      <c r="I170" s="189"/>
      <c r="J170" s="55"/>
      <c r="K170" s="33">
        <f t="shared" si="4"/>
        <v>0</v>
      </c>
      <c r="L170" s="68">
        <f t="shared" si="7"/>
        <v>0</v>
      </c>
      <c r="M170" s="66">
        <f t="shared" si="5"/>
        <v>0</v>
      </c>
      <c r="N170" s="32">
        <f t="shared" si="6"/>
        <v>0</v>
      </c>
      <c r="O170" s="52">
        <f>'Pay App 29'!O170+'Pay App 29'!P170</f>
        <v>0</v>
      </c>
      <c r="P170" s="45"/>
      <c r="Q170" s="66">
        <f>'Pay App 29'!Q170+N170+P170</f>
        <v>0</v>
      </c>
    </row>
    <row r="171" spans="1:17" ht="21" customHeight="1" x14ac:dyDescent="0.2">
      <c r="A171" s="151" t="s">
        <v>296</v>
      </c>
      <c r="B171" s="151"/>
      <c r="C171" s="151" t="s">
        <v>297</v>
      </c>
      <c r="D171" s="152"/>
      <c r="E171" s="52">
        <f>'Pay App 29'!E171</f>
        <v>0</v>
      </c>
      <c r="F171" s="45"/>
      <c r="G171" s="65">
        <f>'Pay App 29'!G171+F171</f>
        <v>0</v>
      </c>
      <c r="H171" s="188">
        <f>'Pay App 29'!K171</f>
        <v>0</v>
      </c>
      <c r="I171" s="189"/>
      <c r="J171" s="55"/>
      <c r="K171" s="33">
        <f t="shared" si="4"/>
        <v>0</v>
      </c>
      <c r="L171" s="68">
        <f t="shared" si="7"/>
        <v>0</v>
      </c>
      <c r="M171" s="66">
        <f t="shared" si="5"/>
        <v>0</v>
      </c>
      <c r="N171" s="32">
        <f t="shared" si="6"/>
        <v>0</v>
      </c>
      <c r="O171" s="52">
        <f>'Pay App 29'!O171+'Pay App 29'!P171</f>
        <v>0</v>
      </c>
      <c r="P171" s="45"/>
      <c r="Q171" s="66">
        <f>'Pay App 29'!Q171+N171+P171</f>
        <v>0</v>
      </c>
    </row>
    <row r="172" spans="1:17" ht="21" customHeight="1" x14ac:dyDescent="0.2">
      <c r="A172" s="151" t="s">
        <v>298</v>
      </c>
      <c r="B172" s="151"/>
      <c r="C172" s="151" t="s">
        <v>299</v>
      </c>
      <c r="D172" s="152"/>
      <c r="E172" s="52">
        <f>'Pay App 29'!E172</f>
        <v>0</v>
      </c>
      <c r="F172" s="45"/>
      <c r="G172" s="65">
        <f>'Pay App 29'!G172+F172</f>
        <v>0</v>
      </c>
      <c r="H172" s="188">
        <f>'Pay App 29'!K172</f>
        <v>0</v>
      </c>
      <c r="I172" s="189"/>
      <c r="J172" s="55"/>
      <c r="K172" s="33">
        <f t="shared" si="4"/>
        <v>0</v>
      </c>
      <c r="L172" s="68">
        <f t="shared" si="7"/>
        <v>0</v>
      </c>
      <c r="M172" s="66">
        <f t="shared" si="5"/>
        <v>0</v>
      </c>
      <c r="N172" s="32">
        <f t="shared" si="6"/>
        <v>0</v>
      </c>
      <c r="O172" s="52">
        <f>'Pay App 29'!O172+'Pay App 29'!P172</f>
        <v>0</v>
      </c>
      <c r="P172" s="45"/>
      <c r="Q172" s="66">
        <f>'Pay App 29'!Q172+N172+P172</f>
        <v>0</v>
      </c>
    </row>
    <row r="173" spans="1:17" ht="21" customHeight="1" x14ac:dyDescent="0.2">
      <c r="A173" s="151" t="s">
        <v>300</v>
      </c>
      <c r="B173" s="151"/>
      <c r="C173" s="151" t="s">
        <v>301</v>
      </c>
      <c r="D173" s="152"/>
      <c r="E173" s="52">
        <f>'Pay App 29'!E173</f>
        <v>0</v>
      </c>
      <c r="F173" s="45"/>
      <c r="G173" s="65">
        <f>'Pay App 29'!G173+F173</f>
        <v>0</v>
      </c>
      <c r="H173" s="188">
        <f>'Pay App 29'!K173</f>
        <v>0</v>
      </c>
      <c r="I173" s="189"/>
      <c r="J173" s="55"/>
      <c r="K173" s="33">
        <f t="shared" si="4"/>
        <v>0</v>
      </c>
      <c r="L173" s="68">
        <f t="shared" si="7"/>
        <v>0</v>
      </c>
      <c r="M173" s="66">
        <f t="shared" si="5"/>
        <v>0</v>
      </c>
      <c r="N173" s="32">
        <f t="shared" si="6"/>
        <v>0</v>
      </c>
      <c r="O173" s="52">
        <f>'Pay App 29'!O173+'Pay App 29'!P173</f>
        <v>0</v>
      </c>
      <c r="P173" s="45"/>
      <c r="Q173" s="66">
        <f>'Pay App 29'!Q173+N173+P173</f>
        <v>0</v>
      </c>
    </row>
    <row r="174" spans="1:17" ht="21" customHeight="1" x14ac:dyDescent="0.2">
      <c r="A174" s="151" t="s">
        <v>302</v>
      </c>
      <c r="B174" s="151"/>
      <c r="C174" s="151" t="s">
        <v>303</v>
      </c>
      <c r="D174" s="152"/>
      <c r="E174" s="52">
        <f>'Pay App 29'!E174</f>
        <v>0</v>
      </c>
      <c r="F174" s="45"/>
      <c r="G174" s="65">
        <f>'Pay App 29'!G174+F174</f>
        <v>0</v>
      </c>
      <c r="H174" s="188">
        <f>'Pay App 29'!K174</f>
        <v>0</v>
      </c>
      <c r="I174" s="189"/>
      <c r="J174" s="55"/>
      <c r="K174" s="33">
        <f t="shared" si="4"/>
        <v>0</v>
      </c>
      <c r="L174" s="68">
        <f t="shared" si="7"/>
        <v>0</v>
      </c>
      <c r="M174" s="66">
        <f t="shared" si="5"/>
        <v>0</v>
      </c>
      <c r="N174" s="32">
        <f t="shared" si="6"/>
        <v>0</v>
      </c>
      <c r="O174" s="52">
        <f>'Pay App 29'!O174+'Pay App 29'!P174</f>
        <v>0</v>
      </c>
      <c r="P174" s="45"/>
      <c r="Q174" s="66">
        <f>'Pay App 29'!Q174+N174+P174</f>
        <v>0</v>
      </c>
    </row>
    <row r="175" spans="1:17" ht="21" customHeight="1" x14ac:dyDescent="0.2">
      <c r="A175" s="151" t="s">
        <v>304</v>
      </c>
      <c r="B175" s="151"/>
      <c r="C175" s="151" t="s">
        <v>305</v>
      </c>
      <c r="D175" s="152"/>
      <c r="E175" s="52">
        <f>'Pay App 29'!E175</f>
        <v>0</v>
      </c>
      <c r="F175" s="45"/>
      <c r="G175" s="65">
        <f>'Pay App 29'!G175+F175</f>
        <v>0</v>
      </c>
      <c r="H175" s="188">
        <f>'Pay App 29'!K175</f>
        <v>0</v>
      </c>
      <c r="I175" s="189"/>
      <c r="J175" s="55"/>
      <c r="K175" s="33">
        <f t="shared" si="4"/>
        <v>0</v>
      </c>
      <c r="L175" s="68">
        <f t="shared" si="7"/>
        <v>0</v>
      </c>
      <c r="M175" s="66">
        <f t="shared" si="5"/>
        <v>0</v>
      </c>
      <c r="N175" s="32">
        <f t="shared" si="6"/>
        <v>0</v>
      </c>
      <c r="O175" s="52">
        <f>'Pay App 29'!O175+'Pay App 29'!P175</f>
        <v>0</v>
      </c>
      <c r="P175" s="45"/>
      <c r="Q175" s="66">
        <f>'Pay App 29'!Q175+N175+P175</f>
        <v>0</v>
      </c>
    </row>
    <row r="176" spans="1:17" ht="21" customHeight="1" x14ac:dyDescent="0.2">
      <c r="A176" s="151" t="s">
        <v>306</v>
      </c>
      <c r="B176" s="151"/>
      <c r="C176" s="151" t="s">
        <v>307</v>
      </c>
      <c r="D176" s="152"/>
      <c r="E176" s="52">
        <f>'Pay App 29'!E176</f>
        <v>0</v>
      </c>
      <c r="F176" s="45"/>
      <c r="G176" s="65">
        <f>'Pay App 29'!G176+F176</f>
        <v>0</v>
      </c>
      <c r="H176" s="188">
        <f>'Pay App 29'!K176</f>
        <v>0</v>
      </c>
      <c r="I176" s="189"/>
      <c r="J176" s="55"/>
      <c r="K176" s="33">
        <f t="shared" si="4"/>
        <v>0</v>
      </c>
      <c r="L176" s="68">
        <f t="shared" si="7"/>
        <v>0</v>
      </c>
      <c r="M176" s="66">
        <f t="shared" si="5"/>
        <v>0</v>
      </c>
      <c r="N176" s="32">
        <f t="shared" si="6"/>
        <v>0</v>
      </c>
      <c r="O176" s="52">
        <f>'Pay App 29'!O176+'Pay App 29'!P176</f>
        <v>0</v>
      </c>
      <c r="P176" s="45"/>
      <c r="Q176" s="66">
        <f>'Pay App 29'!Q176+N176+P176</f>
        <v>0</v>
      </c>
    </row>
    <row r="177" spans="1:17" ht="21" customHeight="1" x14ac:dyDescent="0.2">
      <c r="A177" s="151" t="s">
        <v>308</v>
      </c>
      <c r="B177" s="151"/>
      <c r="C177" s="151" t="s">
        <v>309</v>
      </c>
      <c r="D177" s="152"/>
      <c r="E177" s="52">
        <f>'Pay App 29'!E177</f>
        <v>0</v>
      </c>
      <c r="F177" s="45"/>
      <c r="G177" s="65">
        <f>'Pay App 29'!G177+F177</f>
        <v>0</v>
      </c>
      <c r="H177" s="188">
        <f>'Pay App 29'!K177</f>
        <v>0</v>
      </c>
      <c r="I177" s="189"/>
      <c r="J177" s="55"/>
      <c r="K177" s="33">
        <f t="shared" si="4"/>
        <v>0</v>
      </c>
      <c r="L177" s="68">
        <f t="shared" si="7"/>
        <v>0</v>
      </c>
      <c r="M177" s="66">
        <f t="shared" si="5"/>
        <v>0</v>
      </c>
      <c r="N177" s="32">
        <f t="shared" si="6"/>
        <v>0</v>
      </c>
      <c r="O177" s="52">
        <f>'Pay App 29'!O177+'Pay App 29'!P177</f>
        <v>0</v>
      </c>
      <c r="P177" s="45"/>
      <c r="Q177" s="66">
        <f>'Pay App 29'!Q177+N177+P177</f>
        <v>0</v>
      </c>
    </row>
    <row r="178" spans="1:17" ht="21" customHeight="1" x14ac:dyDescent="0.2">
      <c r="A178" s="141" t="s">
        <v>310</v>
      </c>
      <c r="B178" s="141"/>
      <c r="C178" s="141" t="s">
        <v>311</v>
      </c>
      <c r="D178" s="142"/>
      <c r="E178" s="52">
        <f>'Pay App 29'!E178</f>
        <v>0</v>
      </c>
      <c r="F178" s="45"/>
      <c r="G178" s="65">
        <f>'Pay App 29'!G178+F178</f>
        <v>0</v>
      </c>
      <c r="H178" s="188">
        <f>'Pay App 29'!K178</f>
        <v>0</v>
      </c>
      <c r="I178" s="189"/>
      <c r="J178" s="55"/>
      <c r="K178" s="33">
        <f t="shared" si="4"/>
        <v>0</v>
      </c>
      <c r="L178" s="68">
        <f t="shared" si="7"/>
        <v>0</v>
      </c>
      <c r="M178" s="66">
        <f t="shared" si="5"/>
        <v>0</v>
      </c>
      <c r="N178" s="32">
        <f t="shared" si="6"/>
        <v>0</v>
      </c>
      <c r="O178" s="52">
        <f>'Pay App 29'!O178+'Pay App 29'!P178</f>
        <v>0</v>
      </c>
      <c r="P178" s="45"/>
      <c r="Q178" s="66">
        <f>'Pay App 29'!Q178+N178+P178</f>
        <v>0</v>
      </c>
    </row>
    <row r="179" spans="1:17" ht="21" customHeight="1" x14ac:dyDescent="0.2">
      <c r="A179" s="151" t="s">
        <v>312</v>
      </c>
      <c r="B179" s="151"/>
      <c r="C179" s="151" t="s">
        <v>313</v>
      </c>
      <c r="D179" s="152"/>
      <c r="E179" s="52">
        <f>'Pay App 29'!E179</f>
        <v>0</v>
      </c>
      <c r="F179" s="45"/>
      <c r="G179" s="65">
        <f>'Pay App 29'!G179+F179</f>
        <v>0</v>
      </c>
      <c r="H179" s="188">
        <f>'Pay App 29'!K179</f>
        <v>0</v>
      </c>
      <c r="I179" s="189"/>
      <c r="J179" s="55"/>
      <c r="K179" s="33">
        <f t="shared" si="4"/>
        <v>0</v>
      </c>
      <c r="L179" s="68">
        <f t="shared" si="7"/>
        <v>0</v>
      </c>
      <c r="M179" s="66">
        <f t="shared" si="5"/>
        <v>0</v>
      </c>
      <c r="N179" s="32">
        <f t="shared" si="6"/>
        <v>0</v>
      </c>
      <c r="O179" s="52">
        <f>'Pay App 29'!O179+'Pay App 29'!P179</f>
        <v>0</v>
      </c>
      <c r="P179" s="45"/>
      <c r="Q179" s="66">
        <f>'Pay App 29'!Q179+N179+P179</f>
        <v>0</v>
      </c>
    </row>
    <row r="180" spans="1:17" ht="21" customHeight="1" x14ac:dyDescent="0.2">
      <c r="A180" s="151" t="s">
        <v>314</v>
      </c>
      <c r="B180" s="151"/>
      <c r="C180" s="149" t="s">
        <v>315</v>
      </c>
      <c r="D180" s="150"/>
      <c r="E180" s="52">
        <f>'Pay App 29'!E180</f>
        <v>0</v>
      </c>
      <c r="F180" s="45"/>
      <c r="G180" s="65">
        <f>'Pay App 29'!G180+F180</f>
        <v>0</v>
      </c>
      <c r="H180" s="188">
        <f>'Pay App 29'!K180</f>
        <v>0</v>
      </c>
      <c r="I180" s="189"/>
      <c r="J180" s="55"/>
      <c r="K180" s="33">
        <f t="shared" si="4"/>
        <v>0</v>
      </c>
      <c r="L180" s="68">
        <f t="shared" si="7"/>
        <v>0</v>
      </c>
      <c r="M180" s="66">
        <f t="shared" si="5"/>
        <v>0</v>
      </c>
      <c r="N180" s="32">
        <f t="shared" si="6"/>
        <v>0</v>
      </c>
      <c r="O180" s="52">
        <f>'Pay App 29'!O180+'Pay App 29'!P180</f>
        <v>0</v>
      </c>
      <c r="P180" s="45"/>
      <c r="Q180" s="66">
        <f>'Pay App 29'!Q180+N180+P180</f>
        <v>0</v>
      </c>
    </row>
    <row r="181" spans="1:17" ht="21" customHeight="1" x14ac:dyDescent="0.2">
      <c r="A181" s="151" t="s">
        <v>316</v>
      </c>
      <c r="B181" s="151"/>
      <c r="C181" s="151" t="s">
        <v>317</v>
      </c>
      <c r="D181" s="152"/>
      <c r="E181" s="52">
        <f>'Pay App 29'!E181</f>
        <v>0</v>
      </c>
      <c r="F181" s="45"/>
      <c r="G181" s="65">
        <f>'Pay App 29'!G181+F181</f>
        <v>0</v>
      </c>
      <c r="H181" s="188">
        <f>'Pay App 29'!K181</f>
        <v>0</v>
      </c>
      <c r="I181" s="189"/>
      <c r="J181" s="55"/>
      <c r="K181" s="33">
        <f t="shared" si="4"/>
        <v>0</v>
      </c>
      <c r="L181" s="68">
        <f t="shared" si="7"/>
        <v>0</v>
      </c>
      <c r="M181" s="66">
        <f t="shared" si="5"/>
        <v>0</v>
      </c>
      <c r="N181" s="32">
        <f t="shared" si="6"/>
        <v>0</v>
      </c>
      <c r="O181" s="52">
        <f>'Pay App 29'!O181+'Pay App 29'!P181</f>
        <v>0</v>
      </c>
      <c r="P181" s="45"/>
      <c r="Q181" s="66">
        <f>'Pay App 29'!Q181+N181+P181</f>
        <v>0</v>
      </c>
    </row>
    <row r="182" spans="1:17" ht="21" customHeight="1" x14ac:dyDescent="0.2">
      <c r="A182" s="151" t="s">
        <v>318</v>
      </c>
      <c r="B182" s="151"/>
      <c r="C182" s="151" t="s">
        <v>319</v>
      </c>
      <c r="D182" s="152"/>
      <c r="E182" s="52">
        <f>'Pay App 29'!E182</f>
        <v>0</v>
      </c>
      <c r="F182" s="45"/>
      <c r="G182" s="65">
        <f>'Pay App 29'!G182+F182</f>
        <v>0</v>
      </c>
      <c r="H182" s="188">
        <f>'Pay App 29'!K182</f>
        <v>0</v>
      </c>
      <c r="I182" s="189"/>
      <c r="J182" s="55"/>
      <c r="K182" s="33">
        <f t="shared" si="4"/>
        <v>0</v>
      </c>
      <c r="L182" s="68">
        <f t="shared" si="7"/>
        <v>0</v>
      </c>
      <c r="M182" s="66">
        <f t="shared" si="5"/>
        <v>0</v>
      </c>
      <c r="N182" s="32">
        <f t="shared" si="6"/>
        <v>0</v>
      </c>
      <c r="O182" s="52">
        <f>'Pay App 29'!O182+'Pay App 29'!P182</f>
        <v>0</v>
      </c>
      <c r="P182" s="45"/>
      <c r="Q182" s="66">
        <f>'Pay App 29'!Q182+N182+P182</f>
        <v>0</v>
      </c>
    </row>
    <row r="183" spans="1:17" ht="21" customHeight="1" x14ac:dyDescent="0.2">
      <c r="A183" s="151" t="s">
        <v>320</v>
      </c>
      <c r="B183" s="151"/>
      <c r="C183" s="151" t="s">
        <v>321</v>
      </c>
      <c r="D183" s="152"/>
      <c r="E183" s="52">
        <f>'Pay App 29'!E183</f>
        <v>0</v>
      </c>
      <c r="F183" s="45"/>
      <c r="G183" s="65">
        <f>'Pay App 29'!G183+F183</f>
        <v>0</v>
      </c>
      <c r="H183" s="188">
        <f>'Pay App 29'!K183</f>
        <v>0</v>
      </c>
      <c r="I183" s="189"/>
      <c r="J183" s="55"/>
      <c r="K183" s="33">
        <f t="shared" si="4"/>
        <v>0</v>
      </c>
      <c r="L183" s="68">
        <f t="shared" si="7"/>
        <v>0</v>
      </c>
      <c r="M183" s="66">
        <f t="shared" si="5"/>
        <v>0</v>
      </c>
      <c r="N183" s="32">
        <f t="shared" si="6"/>
        <v>0</v>
      </c>
      <c r="O183" s="52">
        <f>'Pay App 29'!O183+'Pay App 29'!P183</f>
        <v>0</v>
      </c>
      <c r="P183" s="45"/>
      <c r="Q183" s="66">
        <f>'Pay App 29'!Q183+N183+P183</f>
        <v>0</v>
      </c>
    </row>
    <row r="184" spans="1:17" ht="21" customHeight="1" x14ac:dyDescent="0.2">
      <c r="A184" s="151" t="s">
        <v>322</v>
      </c>
      <c r="B184" s="151"/>
      <c r="C184" s="151" t="s">
        <v>323</v>
      </c>
      <c r="D184" s="152"/>
      <c r="E184" s="52">
        <f>'Pay App 29'!E184</f>
        <v>0</v>
      </c>
      <c r="F184" s="45"/>
      <c r="G184" s="65">
        <f>'Pay App 29'!G184+F184</f>
        <v>0</v>
      </c>
      <c r="H184" s="188">
        <f>'Pay App 29'!K184</f>
        <v>0</v>
      </c>
      <c r="I184" s="189"/>
      <c r="J184" s="55"/>
      <c r="K184" s="33">
        <f t="shared" si="4"/>
        <v>0</v>
      </c>
      <c r="L184" s="68">
        <f t="shared" si="7"/>
        <v>0</v>
      </c>
      <c r="M184" s="66">
        <f t="shared" si="5"/>
        <v>0</v>
      </c>
      <c r="N184" s="32">
        <f t="shared" si="6"/>
        <v>0</v>
      </c>
      <c r="O184" s="52">
        <f>'Pay App 29'!O184+'Pay App 29'!P184</f>
        <v>0</v>
      </c>
      <c r="P184" s="45"/>
      <c r="Q184" s="66">
        <f>'Pay App 29'!Q184+N184+P184</f>
        <v>0</v>
      </c>
    </row>
    <row r="185" spans="1:17" ht="21" customHeight="1" x14ac:dyDescent="0.2">
      <c r="A185" s="141" t="s">
        <v>324</v>
      </c>
      <c r="B185" s="141"/>
      <c r="C185" s="141" t="s">
        <v>325</v>
      </c>
      <c r="D185" s="142"/>
      <c r="E185" s="52">
        <f>'Pay App 29'!E185</f>
        <v>0</v>
      </c>
      <c r="F185" s="45"/>
      <c r="G185" s="65">
        <f>'Pay App 29'!G185+F185</f>
        <v>0</v>
      </c>
      <c r="H185" s="188">
        <f>'Pay App 29'!K185</f>
        <v>0</v>
      </c>
      <c r="I185" s="189"/>
      <c r="J185" s="55"/>
      <c r="K185" s="33">
        <f t="shared" si="4"/>
        <v>0</v>
      </c>
      <c r="L185" s="68">
        <f t="shared" si="7"/>
        <v>0</v>
      </c>
      <c r="M185" s="66">
        <f t="shared" si="5"/>
        <v>0</v>
      </c>
      <c r="N185" s="32">
        <f t="shared" si="6"/>
        <v>0</v>
      </c>
      <c r="O185" s="52">
        <f>'Pay App 29'!O185+'Pay App 29'!P185</f>
        <v>0</v>
      </c>
      <c r="P185" s="45"/>
      <c r="Q185" s="66">
        <f>'Pay App 29'!Q185+N185+P185</f>
        <v>0</v>
      </c>
    </row>
    <row r="186" spans="1:17" ht="21" customHeight="1" x14ac:dyDescent="0.2">
      <c r="A186" s="141" t="s">
        <v>326</v>
      </c>
      <c r="B186" s="141"/>
      <c r="C186" s="141" t="s">
        <v>327</v>
      </c>
      <c r="D186" s="142"/>
      <c r="E186" s="52">
        <f>'Pay App 29'!E186</f>
        <v>0</v>
      </c>
      <c r="F186" s="45"/>
      <c r="G186" s="65">
        <f>'Pay App 29'!G186+F186</f>
        <v>0</v>
      </c>
      <c r="H186" s="188">
        <f>'Pay App 29'!K186</f>
        <v>0</v>
      </c>
      <c r="I186" s="189"/>
      <c r="J186" s="55"/>
      <c r="K186" s="33">
        <f t="shared" si="4"/>
        <v>0</v>
      </c>
      <c r="L186" s="68">
        <f t="shared" si="7"/>
        <v>0</v>
      </c>
      <c r="M186" s="66">
        <f t="shared" si="5"/>
        <v>0</v>
      </c>
      <c r="N186" s="32">
        <f t="shared" si="6"/>
        <v>0</v>
      </c>
      <c r="O186" s="52">
        <f>'Pay App 29'!O186+'Pay App 29'!P186</f>
        <v>0</v>
      </c>
      <c r="P186" s="45"/>
      <c r="Q186" s="66">
        <f>'Pay App 29'!Q186+N186+P186</f>
        <v>0</v>
      </c>
    </row>
    <row r="187" spans="1:17" ht="21" customHeight="1" x14ac:dyDescent="0.2">
      <c r="A187" s="151" t="s">
        <v>328</v>
      </c>
      <c r="B187" s="151"/>
      <c r="C187" s="151" t="s">
        <v>329</v>
      </c>
      <c r="D187" s="152"/>
      <c r="E187" s="52">
        <f>'Pay App 29'!E187</f>
        <v>0</v>
      </c>
      <c r="F187" s="45"/>
      <c r="G187" s="65">
        <f>'Pay App 29'!G187+F187</f>
        <v>0</v>
      </c>
      <c r="H187" s="188">
        <f>'Pay App 29'!K187</f>
        <v>0</v>
      </c>
      <c r="I187" s="189"/>
      <c r="J187" s="55"/>
      <c r="K187" s="33">
        <f t="shared" si="4"/>
        <v>0</v>
      </c>
      <c r="L187" s="68">
        <f t="shared" si="7"/>
        <v>0</v>
      </c>
      <c r="M187" s="66">
        <f t="shared" si="5"/>
        <v>0</v>
      </c>
      <c r="N187" s="32">
        <f t="shared" si="6"/>
        <v>0</v>
      </c>
      <c r="O187" s="52">
        <f>'Pay App 29'!O187+'Pay App 29'!P187</f>
        <v>0</v>
      </c>
      <c r="P187" s="45"/>
      <c r="Q187" s="66">
        <f>'Pay App 29'!Q187+N187+P187</f>
        <v>0</v>
      </c>
    </row>
    <row r="188" spans="1:17" ht="21" customHeight="1" x14ac:dyDescent="0.2">
      <c r="A188" s="151" t="s">
        <v>330</v>
      </c>
      <c r="B188" s="151"/>
      <c r="C188" s="151" t="s">
        <v>331</v>
      </c>
      <c r="D188" s="152"/>
      <c r="E188" s="52">
        <f>'Pay App 29'!E188</f>
        <v>0</v>
      </c>
      <c r="F188" s="45"/>
      <c r="G188" s="65">
        <f>'Pay App 29'!G188+F188</f>
        <v>0</v>
      </c>
      <c r="H188" s="188">
        <f>'Pay App 29'!K188</f>
        <v>0</v>
      </c>
      <c r="I188" s="189"/>
      <c r="J188" s="55"/>
      <c r="K188" s="33">
        <f t="shared" si="4"/>
        <v>0</v>
      </c>
      <c r="L188" s="68">
        <f t="shared" si="7"/>
        <v>0</v>
      </c>
      <c r="M188" s="66">
        <f t="shared" si="5"/>
        <v>0</v>
      </c>
      <c r="N188" s="32">
        <f t="shared" si="6"/>
        <v>0</v>
      </c>
      <c r="O188" s="52">
        <f>'Pay App 29'!O188+'Pay App 29'!P188</f>
        <v>0</v>
      </c>
      <c r="P188" s="45"/>
      <c r="Q188" s="66">
        <f>'Pay App 29'!Q188+N188+P188</f>
        <v>0</v>
      </c>
    </row>
    <row r="189" spans="1:17" ht="21" customHeight="1" x14ac:dyDescent="0.2">
      <c r="A189" s="151" t="s">
        <v>332</v>
      </c>
      <c r="B189" s="151"/>
      <c r="C189" s="151" t="s">
        <v>333</v>
      </c>
      <c r="D189" s="152"/>
      <c r="E189" s="52">
        <f>'Pay App 29'!E189</f>
        <v>0</v>
      </c>
      <c r="F189" s="45"/>
      <c r="G189" s="65">
        <f>'Pay App 29'!G189+F189</f>
        <v>0</v>
      </c>
      <c r="H189" s="188">
        <f>'Pay App 29'!K189</f>
        <v>0</v>
      </c>
      <c r="I189" s="189"/>
      <c r="J189" s="55"/>
      <c r="K189" s="33">
        <f t="shared" si="4"/>
        <v>0</v>
      </c>
      <c r="L189" s="68">
        <f t="shared" si="7"/>
        <v>0</v>
      </c>
      <c r="M189" s="66">
        <f t="shared" si="5"/>
        <v>0</v>
      </c>
      <c r="N189" s="32">
        <f t="shared" si="6"/>
        <v>0</v>
      </c>
      <c r="O189" s="52">
        <f>'Pay App 29'!O189+'Pay App 29'!P189</f>
        <v>0</v>
      </c>
      <c r="P189" s="45"/>
      <c r="Q189" s="66">
        <f>'Pay App 29'!Q189+N189+P189</f>
        <v>0</v>
      </c>
    </row>
    <row r="190" spans="1:17" ht="21" customHeight="1" x14ac:dyDescent="0.2">
      <c r="A190" s="141" t="s">
        <v>334</v>
      </c>
      <c r="B190" s="141"/>
      <c r="C190" s="141" t="s">
        <v>335</v>
      </c>
      <c r="D190" s="142"/>
      <c r="E190" s="52">
        <f>'Pay App 29'!E190</f>
        <v>0</v>
      </c>
      <c r="F190" s="45"/>
      <c r="G190" s="65">
        <f>'Pay App 29'!G190+F190</f>
        <v>0</v>
      </c>
      <c r="H190" s="188">
        <f>'Pay App 29'!K190</f>
        <v>0</v>
      </c>
      <c r="I190" s="189"/>
      <c r="J190" s="55"/>
      <c r="K190" s="33">
        <f t="shared" si="4"/>
        <v>0</v>
      </c>
      <c r="L190" s="68">
        <f t="shared" si="7"/>
        <v>0</v>
      </c>
      <c r="M190" s="66">
        <f t="shared" si="5"/>
        <v>0</v>
      </c>
      <c r="N190" s="32">
        <f t="shared" si="6"/>
        <v>0</v>
      </c>
      <c r="O190" s="52">
        <f>'Pay App 29'!O190+'Pay App 29'!P190</f>
        <v>0</v>
      </c>
      <c r="P190" s="45"/>
      <c r="Q190" s="66">
        <f>'Pay App 29'!Q190+N190+P190</f>
        <v>0</v>
      </c>
    </row>
    <row r="191" spans="1:17" ht="21" customHeight="1" x14ac:dyDescent="0.2">
      <c r="A191" s="149" t="s">
        <v>336</v>
      </c>
      <c r="B191" s="149"/>
      <c r="C191" s="149" t="s">
        <v>337</v>
      </c>
      <c r="D191" s="150"/>
      <c r="E191" s="52">
        <f>'Pay App 29'!E191</f>
        <v>0</v>
      </c>
      <c r="F191" s="45"/>
      <c r="G191" s="65">
        <f>'Pay App 29'!G191+F191</f>
        <v>0</v>
      </c>
      <c r="H191" s="188">
        <f>'Pay App 29'!K191</f>
        <v>0</v>
      </c>
      <c r="I191" s="189"/>
      <c r="J191" s="55"/>
      <c r="K191" s="33">
        <f t="shared" si="4"/>
        <v>0</v>
      </c>
      <c r="L191" s="68">
        <f t="shared" si="7"/>
        <v>0</v>
      </c>
      <c r="M191" s="66">
        <f t="shared" si="5"/>
        <v>0</v>
      </c>
      <c r="N191" s="32">
        <f t="shared" si="6"/>
        <v>0</v>
      </c>
      <c r="O191" s="52">
        <f>'Pay App 29'!O191+'Pay App 29'!P191</f>
        <v>0</v>
      </c>
      <c r="P191" s="45"/>
      <c r="Q191" s="66">
        <f>'Pay App 29'!Q191+N191+P191</f>
        <v>0</v>
      </c>
    </row>
    <row r="192" spans="1:17" ht="21" customHeight="1" x14ac:dyDescent="0.2">
      <c r="A192" s="149" t="s">
        <v>338</v>
      </c>
      <c r="B192" s="149"/>
      <c r="C192" s="151" t="s">
        <v>339</v>
      </c>
      <c r="D192" s="152"/>
      <c r="E192" s="52">
        <f>'Pay App 29'!E192</f>
        <v>0</v>
      </c>
      <c r="F192" s="45"/>
      <c r="G192" s="65">
        <f>'Pay App 29'!G192+F192</f>
        <v>0</v>
      </c>
      <c r="H192" s="188">
        <f>'Pay App 29'!K192</f>
        <v>0</v>
      </c>
      <c r="I192" s="189"/>
      <c r="J192" s="55"/>
      <c r="K192" s="33">
        <f t="shared" si="4"/>
        <v>0</v>
      </c>
      <c r="L192" s="68">
        <f t="shared" si="7"/>
        <v>0</v>
      </c>
      <c r="M192" s="66">
        <f t="shared" si="5"/>
        <v>0</v>
      </c>
      <c r="N192" s="32">
        <f t="shared" si="6"/>
        <v>0</v>
      </c>
      <c r="O192" s="52">
        <f>'Pay App 29'!O192+'Pay App 29'!P192</f>
        <v>0</v>
      </c>
      <c r="P192" s="45"/>
      <c r="Q192" s="66">
        <f>'Pay App 29'!Q192+N192+P192</f>
        <v>0</v>
      </c>
    </row>
    <row r="193" spans="1:17" ht="21" customHeight="1" x14ac:dyDescent="0.2">
      <c r="A193" s="141" t="s">
        <v>340</v>
      </c>
      <c r="B193" s="141"/>
      <c r="C193" s="141" t="s">
        <v>341</v>
      </c>
      <c r="D193" s="142"/>
      <c r="E193" s="52">
        <f>'Pay App 29'!E193</f>
        <v>0</v>
      </c>
      <c r="F193" s="45"/>
      <c r="G193" s="65">
        <f>'Pay App 29'!G193+F193</f>
        <v>0</v>
      </c>
      <c r="H193" s="188">
        <f>'Pay App 29'!K193</f>
        <v>0</v>
      </c>
      <c r="I193" s="189"/>
      <c r="J193" s="55"/>
      <c r="K193" s="33">
        <f t="shared" si="4"/>
        <v>0</v>
      </c>
      <c r="L193" s="68">
        <f t="shared" si="7"/>
        <v>0</v>
      </c>
      <c r="M193" s="66">
        <f t="shared" si="5"/>
        <v>0</v>
      </c>
      <c r="N193" s="32">
        <f t="shared" si="6"/>
        <v>0</v>
      </c>
      <c r="O193" s="52">
        <f>'Pay App 29'!O193+'Pay App 29'!P193</f>
        <v>0</v>
      </c>
      <c r="P193" s="45"/>
      <c r="Q193" s="66">
        <f>'Pay App 29'!Q193+N193+P193</f>
        <v>0</v>
      </c>
    </row>
    <row r="194" spans="1:17" ht="21" customHeight="1" x14ac:dyDescent="0.2">
      <c r="A194" s="149" t="s">
        <v>342</v>
      </c>
      <c r="B194" s="149"/>
      <c r="C194" s="149" t="s">
        <v>343</v>
      </c>
      <c r="D194" s="150"/>
      <c r="E194" s="52">
        <f>'Pay App 29'!E194</f>
        <v>0</v>
      </c>
      <c r="F194" s="45"/>
      <c r="G194" s="65">
        <f>'Pay App 29'!G194+F194</f>
        <v>0</v>
      </c>
      <c r="H194" s="188">
        <f>'Pay App 29'!K194</f>
        <v>0</v>
      </c>
      <c r="I194" s="189"/>
      <c r="J194" s="55"/>
      <c r="K194" s="33">
        <f t="shared" si="4"/>
        <v>0</v>
      </c>
      <c r="L194" s="68">
        <f t="shared" si="7"/>
        <v>0</v>
      </c>
      <c r="M194" s="66">
        <f t="shared" si="5"/>
        <v>0</v>
      </c>
      <c r="N194" s="32">
        <f t="shared" si="6"/>
        <v>0</v>
      </c>
      <c r="O194" s="52">
        <f>'Pay App 29'!O194+'Pay App 29'!P194</f>
        <v>0</v>
      </c>
      <c r="P194" s="45"/>
      <c r="Q194" s="66">
        <f>'Pay App 29'!Q194+N194+P194</f>
        <v>0</v>
      </c>
    </row>
    <row r="195" spans="1:17" ht="21" customHeight="1" x14ac:dyDescent="0.2">
      <c r="A195" s="149" t="s">
        <v>344</v>
      </c>
      <c r="B195" s="149"/>
      <c r="C195" s="151" t="s">
        <v>345</v>
      </c>
      <c r="D195" s="152"/>
      <c r="E195" s="52">
        <f>'Pay App 29'!E195</f>
        <v>0</v>
      </c>
      <c r="F195" s="45"/>
      <c r="G195" s="65">
        <f>'Pay App 29'!G195+F195</f>
        <v>0</v>
      </c>
      <c r="H195" s="188">
        <f>'Pay App 29'!K195</f>
        <v>0</v>
      </c>
      <c r="I195" s="189"/>
      <c r="J195" s="55"/>
      <c r="K195" s="33">
        <f t="shared" si="4"/>
        <v>0</v>
      </c>
      <c r="L195" s="68">
        <f t="shared" si="7"/>
        <v>0</v>
      </c>
      <c r="M195" s="66">
        <f t="shared" si="5"/>
        <v>0</v>
      </c>
      <c r="N195" s="32">
        <f t="shared" si="6"/>
        <v>0</v>
      </c>
      <c r="O195" s="52">
        <f>'Pay App 29'!O195+'Pay App 29'!P195</f>
        <v>0</v>
      </c>
      <c r="P195" s="45"/>
      <c r="Q195" s="66">
        <f>'Pay App 29'!Q195+N195+P195</f>
        <v>0</v>
      </c>
    </row>
    <row r="196" spans="1:17" ht="21" customHeight="1" x14ac:dyDescent="0.2">
      <c r="A196" s="149" t="s">
        <v>346</v>
      </c>
      <c r="B196" s="149"/>
      <c r="C196" s="149" t="s">
        <v>347</v>
      </c>
      <c r="D196" s="150"/>
      <c r="E196" s="52">
        <f>'Pay App 29'!E196</f>
        <v>0</v>
      </c>
      <c r="F196" s="45"/>
      <c r="G196" s="65">
        <f>'Pay App 29'!G196+F196</f>
        <v>0</v>
      </c>
      <c r="H196" s="188">
        <f>'Pay App 29'!K196</f>
        <v>0</v>
      </c>
      <c r="I196" s="189"/>
      <c r="J196" s="55"/>
      <c r="K196" s="33">
        <f t="shared" si="4"/>
        <v>0</v>
      </c>
      <c r="L196" s="68">
        <f t="shared" si="7"/>
        <v>0</v>
      </c>
      <c r="M196" s="66">
        <f t="shared" si="5"/>
        <v>0</v>
      </c>
      <c r="N196" s="32">
        <f t="shared" si="6"/>
        <v>0</v>
      </c>
      <c r="O196" s="52">
        <f>'Pay App 29'!O196+'Pay App 29'!P196</f>
        <v>0</v>
      </c>
      <c r="P196" s="45"/>
      <c r="Q196" s="66">
        <f>'Pay App 29'!Q196+N196+P196</f>
        <v>0</v>
      </c>
    </row>
    <row r="197" spans="1:17" ht="21" customHeight="1" x14ac:dyDescent="0.2">
      <c r="A197" s="149" t="s">
        <v>348</v>
      </c>
      <c r="B197" s="149"/>
      <c r="C197" s="149" t="s">
        <v>349</v>
      </c>
      <c r="D197" s="150"/>
      <c r="E197" s="52">
        <f>'Pay App 29'!E197</f>
        <v>0</v>
      </c>
      <c r="F197" s="45"/>
      <c r="G197" s="65">
        <f>'Pay App 29'!G197+F197</f>
        <v>0</v>
      </c>
      <c r="H197" s="188">
        <f>'Pay App 29'!K197</f>
        <v>0</v>
      </c>
      <c r="I197" s="189"/>
      <c r="J197" s="55"/>
      <c r="K197" s="33">
        <f t="shared" si="4"/>
        <v>0</v>
      </c>
      <c r="L197" s="68">
        <f t="shared" si="7"/>
        <v>0</v>
      </c>
      <c r="M197" s="66">
        <f t="shared" si="5"/>
        <v>0</v>
      </c>
      <c r="N197" s="32">
        <f t="shared" si="6"/>
        <v>0</v>
      </c>
      <c r="O197" s="52">
        <f>'Pay App 29'!O197+'Pay App 29'!P197</f>
        <v>0</v>
      </c>
      <c r="P197" s="45"/>
      <c r="Q197" s="66">
        <f>'Pay App 29'!Q197+N197+P197</f>
        <v>0</v>
      </c>
    </row>
    <row r="198" spans="1:17" ht="21" customHeight="1" x14ac:dyDescent="0.2">
      <c r="A198" s="149" t="s">
        <v>350</v>
      </c>
      <c r="B198" s="149"/>
      <c r="C198" s="151" t="s">
        <v>305</v>
      </c>
      <c r="D198" s="152"/>
      <c r="E198" s="52">
        <f>'Pay App 29'!E198</f>
        <v>0</v>
      </c>
      <c r="F198" s="45"/>
      <c r="G198" s="65">
        <f>'Pay App 29'!G198+F198</f>
        <v>0</v>
      </c>
      <c r="H198" s="188">
        <f>'Pay App 29'!K198</f>
        <v>0</v>
      </c>
      <c r="I198" s="189"/>
      <c r="J198" s="55"/>
      <c r="K198" s="33">
        <f t="shared" si="4"/>
        <v>0</v>
      </c>
      <c r="L198" s="68">
        <f t="shared" si="7"/>
        <v>0</v>
      </c>
      <c r="M198" s="66">
        <f t="shared" si="5"/>
        <v>0</v>
      </c>
      <c r="N198" s="32">
        <f t="shared" si="6"/>
        <v>0</v>
      </c>
      <c r="O198" s="52">
        <f>'Pay App 29'!O198+'Pay App 29'!P198</f>
        <v>0</v>
      </c>
      <c r="P198" s="45"/>
      <c r="Q198" s="66">
        <f>'Pay App 29'!Q198+N198+P198</f>
        <v>0</v>
      </c>
    </row>
    <row r="199" spans="1:17" ht="21" customHeight="1" x14ac:dyDescent="0.2">
      <c r="A199" s="141" t="s">
        <v>351</v>
      </c>
      <c r="B199" s="141"/>
      <c r="C199" s="141" t="s">
        <v>352</v>
      </c>
      <c r="D199" s="142"/>
      <c r="E199" s="52">
        <f>'Pay App 29'!E199</f>
        <v>0</v>
      </c>
      <c r="F199" s="45"/>
      <c r="G199" s="65">
        <f>'Pay App 29'!G199+F199</f>
        <v>0</v>
      </c>
      <c r="H199" s="188">
        <f>'Pay App 29'!K199</f>
        <v>0</v>
      </c>
      <c r="I199" s="189"/>
      <c r="J199" s="55"/>
      <c r="K199" s="33">
        <f t="shared" si="4"/>
        <v>0</v>
      </c>
      <c r="L199" s="68">
        <f t="shared" si="7"/>
        <v>0</v>
      </c>
      <c r="M199" s="66">
        <f t="shared" si="5"/>
        <v>0</v>
      </c>
      <c r="N199" s="32">
        <f t="shared" si="6"/>
        <v>0</v>
      </c>
      <c r="O199" s="52">
        <f>'Pay App 29'!O199+'Pay App 29'!P199</f>
        <v>0</v>
      </c>
      <c r="P199" s="45"/>
      <c r="Q199" s="66">
        <f>'Pay App 29'!Q199+N199+P199</f>
        <v>0</v>
      </c>
    </row>
    <row r="200" spans="1:17" ht="21" customHeight="1" x14ac:dyDescent="0.2">
      <c r="A200" s="149" t="s">
        <v>353</v>
      </c>
      <c r="B200" s="149"/>
      <c r="C200" s="149" t="s">
        <v>354</v>
      </c>
      <c r="D200" s="150"/>
      <c r="E200" s="52">
        <f>'Pay App 29'!E200</f>
        <v>0</v>
      </c>
      <c r="F200" s="45"/>
      <c r="G200" s="65">
        <f>'Pay App 29'!G200+F200</f>
        <v>0</v>
      </c>
      <c r="H200" s="188">
        <f>'Pay App 29'!K200</f>
        <v>0</v>
      </c>
      <c r="I200" s="189"/>
      <c r="J200" s="55"/>
      <c r="K200" s="33">
        <f t="shared" si="4"/>
        <v>0</v>
      </c>
      <c r="L200" s="68">
        <f t="shared" si="7"/>
        <v>0</v>
      </c>
      <c r="M200" s="66">
        <f t="shared" si="5"/>
        <v>0</v>
      </c>
      <c r="N200" s="32">
        <f t="shared" si="6"/>
        <v>0</v>
      </c>
      <c r="O200" s="52">
        <f>'Pay App 29'!O200+'Pay App 29'!P200</f>
        <v>0</v>
      </c>
      <c r="P200" s="45"/>
      <c r="Q200" s="66">
        <f>'Pay App 29'!Q200+N200+P200</f>
        <v>0</v>
      </c>
    </row>
    <row r="201" spans="1:17" ht="21" customHeight="1" x14ac:dyDescent="0.2">
      <c r="A201" s="149" t="s">
        <v>355</v>
      </c>
      <c r="B201" s="149"/>
      <c r="C201" s="149" t="s">
        <v>356</v>
      </c>
      <c r="D201" s="150"/>
      <c r="E201" s="52">
        <f>'Pay App 29'!E201</f>
        <v>0</v>
      </c>
      <c r="F201" s="45"/>
      <c r="G201" s="65">
        <f>'Pay App 29'!G201+F201</f>
        <v>0</v>
      </c>
      <c r="H201" s="188">
        <f>'Pay App 29'!K201</f>
        <v>0</v>
      </c>
      <c r="I201" s="189"/>
      <c r="J201" s="55"/>
      <c r="K201" s="33">
        <f t="shared" si="4"/>
        <v>0</v>
      </c>
      <c r="L201" s="68">
        <f t="shared" si="7"/>
        <v>0</v>
      </c>
      <c r="M201" s="66">
        <f t="shared" si="5"/>
        <v>0</v>
      </c>
      <c r="N201" s="32">
        <f t="shared" si="6"/>
        <v>0</v>
      </c>
      <c r="O201" s="52">
        <f>'Pay App 29'!O201+'Pay App 29'!P201</f>
        <v>0</v>
      </c>
      <c r="P201" s="45"/>
      <c r="Q201" s="66">
        <f>'Pay App 29'!Q201+N201+P201</f>
        <v>0</v>
      </c>
    </row>
    <row r="202" spans="1:17" ht="21" customHeight="1" x14ac:dyDescent="0.2">
      <c r="A202" s="149" t="s">
        <v>357</v>
      </c>
      <c r="B202" s="149"/>
      <c r="C202" s="151" t="s">
        <v>358</v>
      </c>
      <c r="D202" s="152"/>
      <c r="E202" s="52">
        <f>'Pay App 29'!E202</f>
        <v>0</v>
      </c>
      <c r="F202" s="45"/>
      <c r="G202" s="65">
        <f>'Pay App 29'!G202+F202</f>
        <v>0</v>
      </c>
      <c r="H202" s="188">
        <f>'Pay App 29'!K202</f>
        <v>0</v>
      </c>
      <c r="I202" s="189"/>
      <c r="J202" s="55"/>
      <c r="K202" s="33">
        <f t="shared" si="4"/>
        <v>0</v>
      </c>
      <c r="L202" s="68">
        <f t="shared" si="7"/>
        <v>0</v>
      </c>
      <c r="M202" s="66">
        <f t="shared" si="5"/>
        <v>0</v>
      </c>
      <c r="N202" s="32">
        <f t="shared" si="6"/>
        <v>0</v>
      </c>
      <c r="O202" s="52">
        <f>'Pay App 29'!O202+'Pay App 29'!P202</f>
        <v>0</v>
      </c>
      <c r="P202" s="45"/>
      <c r="Q202" s="66">
        <f>'Pay App 29'!Q202+N202+P202</f>
        <v>0</v>
      </c>
    </row>
    <row r="203" spans="1:17" ht="21" customHeight="1" x14ac:dyDescent="0.2">
      <c r="A203" s="149" t="s">
        <v>359</v>
      </c>
      <c r="B203" s="149"/>
      <c r="C203" s="151" t="s">
        <v>360</v>
      </c>
      <c r="D203" s="152"/>
      <c r="E203" s="52">
        <f>'Pay App 29'!E203</f>
        <v>0</v>
      </c>
      <c r="F203" s="45"/>
      <c r="G203" s="65">
        <f>'Pay App 29'!G203+F203</f>
        <v>0</v>
      </c>
      <c r="H203" s="188">
        <f>'Pay App 29'!K203</f>
        <v>0</v>
      </c>
      <c r="I203" s="189"/>
      <c r="J203" s="55"/>
      <c r="K203" s="33">
        <f t="shared" si="4"/>
        <v>0</v>
      </c>
      <c r="L203" s="68">
        <f t="shared" si="7"/>
        <v>0</v>
      </c>
      <c r="M203" s="66">
        <f t="shared" si="5"/>
        <v>0</v>
      </c>
      <c r="N203" s="32">
        <f t="shared" si="6"/>
        <v>0</v>
      </c>
      <c r="O203" s="52">
        <f>'Pay App 29'!O203+'Pay App 29'!P203</f>
        <v>0</v>
      </c>
      <c r="P203" s="45"/>
      <c r="Q203" s="66">
        <f>'Pay App 29'!Q203+N203+P203</f>
        <v>0</v>
      </c>
    </row>
    <row r="204" spans="1:17" ht="21" customHeight="1" x14ac:dyDescent="0.2">
      <c r="A204" s="149" t="s">
        <v>361</v>
      </c>
      <c r="B204" s="149"/>
      <c r="C204" s="149" t="s">
        <v>362</v>
      </c>
      <c r="D204" s="150"/>
      <c r="E204" s="52">
        <f>'Pay App 29'!E204</f>
        <v>0</v>
      </c>
      <c r="F204" s="45"/>
      <c r="G204" s="65">
        <f>'Pay App 29'!G204+F204</f>
        <v>0</v>
      </c>
      <c r="H204" s="188">
        <f>'Pay App 29'!K204</f>
        <v>0</v>
      </c>
      <c r="I204" s="189"/>
      <c r="J204" s="55"/>
      <c r="K204" s="33">
        <f t="shared" si="4"/>
        <v>0</v>
      </c>
      <c r="L204" s="68">
        <f t="shared" si="7"/>
        <v>0</v>
      </c>
      <c r="M204" s="66">
        <f t="shared" si="5"/>
        <v>0</v>
      </c>
      <c r="N204" s="32">
        <f t="shared" si="6"/>
        <v>0</v>
      </c>
      <c r="O204" s="52">
        <f>'Pay App 29'!O204+'Pay App 29'!P204</f>
        <v>0</v>
      </c>
      <c r="P204" s="45"/>
      <c r="Q204" s="66">
        <f>'Pay App 29'!Q204+N204+P204</f>
        <v>0</v>
      </c>
    </row>
    <row r="205" spans="1:17" ht="21" customHeight="1" x14ac:dyDescent="0.2">
      <c r="A205" s="149" t="s">
        <v>363</v>
      </c>
      <c r="B205" s="149"/>
      <c r="C205" s="151" t="s">
        <v>364</v>
      </c>
      <c r="D205" s="152"/>
      <c r="E205" s="52">
        <f>'Pay App 29'!E205</f>
        <v>0</v>
      </c>
      <c r="F205" s="45"/>
      <c r="G205" s="65">
        <f>'Pay App 29'!G205+F205</f>
        <v>0</v>
      </c>
      <c r="H205" s="188">
        <f>'Pay App 29'!K205</f>
        <v>0</v>
      </c>
      <c r="I205" s="189"/>
      <c r="J205" s="55"/>
      <c r="K205" s="33">
        <f t="shared" si="4"/>
        <v>0</v>
      </c>
      <c r="L205" s="68">
        <f t="shared" si="7"/>
        <v>0</v>
      </c>
      <c r="M205" s="66">
        <f t="shared" si="5"/>
        <v>0</v>
      </c>
      <c r="N205" s="32">
        <f t="shared" si="6"/>
        <v>0</v>
      </c>
      <c r="O205" s="52">
        <f>'Pay App 29'!O205+'Pay App 29'!P205</f>
        <v>0</v>
      </c>
      <c r="P205" s="45"/>
      <c r="Q205" s="66">
        <f>'Pay App 29'!Q205+N205+P205</f>
        <v>0</v>
      </c>
    </row>
    <row r="206" spans="1:17" ht="21" customHeight="1" x14ac:dyDescent="0.2">
      <c r="A206" s="141" t="s">
        <v>365</v>
      </c>
      <c r="B206" s="141"/>
      <c r="C206" s="141" t="s">
        <v>366</v>
      </c>
      <c r="D206" s="142"/>
      <c r="E206" s="52">
        <f>'Pay App 29'!E206</f>
        <v>0</v>
      </c>
      <c r="F206" s="45"/>
      <c r="G206" s="65">
        <f>'Pay App 29'!G206+F206</f>
        <v>0</v>
      </c>
      <c r="H206" s="188">
        <f>'Pay App 29'!K206</f>
        <v>0</v>
      </c>
      <c r="I206" s="189"/>
      <c r="J206" s="55"/>
      <c r="K206" s="33">
        <f t="shared" si="4"/>
        <v>0</v>
      </c>
      <c r="L206" s="68">
        <f t="shared" si="7"/>
        <v>0</v>
      </c>
      <c r="M206" s="66">
        <f t="shared" si="5"/>
        <v>0</v>
      </c>
      <c r="N206" s="32">
        <f t="shared" si="6"/>
        <v>0</v>
      </c>
      <c r="O206" s="52">
        <f>'Pay App 29'!O206+'Pay App 29'!P206</f>
        <v>0</v>
      </c>
      <c r="P206" s="45"/>
      <c r="Q206" s="66">
        <f>'Pay App 29'!Q206+N206+P206</f>
        <v>0</v>
      </c>
    </row>
    <row r="207" spans="1:17" ht="21" customHeight="1" x14ac:dyDescent="0.2">
      <c r="A207" s="149" t="s">
        <v>367</v>
      </c>
      <c r="B207" s="149"/>
      <c r="C207" s="149" t="s">
        <v>368</v>
      </c>
      <c r="D207" s="150"/>
      <c r="E207" s="52">
        <f>'Pay App 29'!E207</f>
        <v>0</v>
      </c>
      <c r="F207" s="45"/>
      <c r="G207" s="65">
        <f>'Pay App 29'!G207+F207</f>
        <v>0</v>
      </c>
      <c r="H207" s="188">
        <f>'Pay App 29'!K207</f>
        <v>0</v>
      </c>
      <c r="I207" s="189"/>
      <c r="J207" s="55"/>
      <c r="K207" s="33">
        <f t="shared" si="4"/>
        <v>0</v>
      </c>
      <c r="L207" s="68">
        <f t="shared" si="7"/>
        <v>0</v>
      </c>
      <c r="M207" s="66">
        <f t="shared" si="5"/>
        <v>0</v>
      </c>
      <c r="N207" s="32">
        <f t="shared" si="6"/>
        <v>0</v>
      </c>
      <c r="O207" s="52">
        <f>'Pay App 29'!O207+'Pay App 29'!P207</f>
        <v>0</v>
      </c>
      <c r="P207" s="45"/>
      <c r="Q207" s="66">
        <f>'Pay App 29'!Q207+N207+P207</f>
        <v>0</v>
      </c>
    </row>
    <row r="208" spans="1:17" ht="21" customHeight="1" x14ac:dyDescent="0.2">
      <c r="A208" s="141" t="s">
        <v>369</v>
      </c>
      <c r="B208" s="141"/>
      <c r="C208" s="141" t="s">
        <v>370</v>
      </c>
      <c r="D208" s="142"/>
      <c r="E208" s="52">
        <f>'Pay App 29'!E208</f>
        <v>0</v>
      </c>
      <c r="F208" s="45"/>
      <c r="G208" s="65">
        <f>'Pay App 29'!G208+F208</f>
        <v>0</v>
      </c>
      <c r="H208" s="188">
        <f>'Pay App 29'!K208</f>
        <v>0</v>
      </c>
      <c r="I208" s="189"/>
      <c r="J208" s="55"/>
      <c r="K208" s="33">
        <f t="shared" si="4"/>
        <v>0</v>
      </c>
      <c r="L208" s="68">
        <f t="shared" si="7"/>
        <v>0</v>
      </c>
      <c r="M208" s="66">
        <f t="shared" si="5"/>
        <v>0</v>
      </c>
      <c r="N208" s="32">
        <f t="shared" si="6"/>
        <v>0</v>
      </c>
      <c r="O208" s="52">
        <f>'Pay App 29'!O208+'Pay App 29'!P208</f>
        <v>0</v>
      </c>
      <c r="P208" s="45"/>
      <c r="Q208" s="66">
        <f>'Pay App 29'!Q208+N208+P208</f>
        <v>0</v>
      </c>
    </row>
    <row r="209" spans="1:17" ht="21" customHeight="1" x14ac:dyDescent="0.2">
      <c r="A209" s="149" t="s">
        <v>371</v>
      </c>
      <c r="B209" s="149"/>
      <c r="C209" s="149" t="s">
        <v>372</v>
      </c>
      <c r="D209" s="150"/>
      <c r="E209" s="52">
        <f>'Pay App 29'!E209</f>
        <v>0</v>
      </c>
      <c r="F209" s="45"/>
      <c r="G209" s="65">
        <f>'Pay App 29'!G209+F209</f>
        <v>0</v>
      </c>
      <c r="H209" s="188">
        <f>'Pay App 29'!K209</f>
        <v>0</v>
      </c>
      <c r="I209" s="189"/>
      <c r="J209" s="55"/>
      <c r="K209" s="33">
        <f t="shared" si="4"/>
        <v>0</v>
      </c>
      <c r="L209" s="68">
        <f t="shared" si="7"/>
        <v>0</v>
      </c>
      <c r="M209" s="66">
        <f t="shared" si="5"/>
        <v>0</v>
      </c>
      <c r="N209" s="32">
        <f t="shared" si="6"/>
        <v>0</v>
      </c>
      <c r="O209" s="52">
        <f>'Pay App 29'!O209+'Pay App 29'!P209</f>
        <v>0</v>
      </c>
      <c r="P209" s="45"/>
      <c r="Q209" s="66">
        <f>'Pay App 29'!Q209+N209+P209</f>
        <v>0</v>
      </c>
    </row>
    <row r="210" spans="1:17" ht="21" customHeight="1" x14ac:dyDescent="0.2">
      <c r="A210" s="149" t="s">
        <v>373</v>
      </c>
      <c r="B210" s="149"/>
      <c r="C210" s="151" t="s">
        <v>374</v>
      </c>
      <c r="D210" s="152"/>
      <c r="E210" s="52">
        <f>'Pay App 29'!E210</f>
        <v>0</v>
      </c>
      <c r="F210" s="45"/>
      <c r="G210" s="65">
        <f>'Pay App 29'!G210+F210</f>
        <v>0</v>
      </c>
      <c r="H210" s="188">
        <f>'Pay App 29'!K210</f>
        <v>0</v>
      </c>
      <c r="I210" s="189"/>
      <c r="J210" s="55"/>
      <c r="K210" s="33">
        <f t="shared" si="4"/>
        <v>0</v>
      </c>
      <c r="L210" s="68">
        <f t="shared" si="7"/>
        <v>0</v>
      </c>
      <c r="M210" s="66">
        <f t="shared" si="5"/>
        <v>0</v>
      </c>
      <c r="N210" s="32">
        <f t="shared" si="6"/>
        <v>0</v>
      </c>
      <c r="O210" s="52">
        <f>'Pay App 29'!O210+'Pay App 29'!P210</f>
        <v>0</v>
      </c>
      <c r="P210" s="45"/>
      <c r="Q210" s="66">
        <f>'Pay App 29'!Q210+N210+P210</f>
        <v>0</v>
      </c>
    </row>
    <row r="211" spans="1:17" ht="21" customHeight="1" x14ac:dyDescent="0.2">
      <c r="A211" s="149" t="s">
        <v>375</v>
      </c>
      <c r="B211" s="149"/>
      <c r="C211" s="149" t="s">
        <v>376</v>
      </c>
      <c r="D211" s="150"/>
      <c r="E211" s="52">
        <f>'Pay App 29'!E211</f>
        <v>0</v>
      </c>
      <c r="F211" s="45"/>
      <c r="G211" s="65">
        <f>'Pay App 29'!G211+F211</f>
        <v>0</v>
      </c>
      <c r="H211" s="188">
        <f>'Pay App 29'!K211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29'!O211+'Pay App 29'!P211</f>
        <v>0</v>
      </c>
      <c r="P211" s="45"/>
      <c r="Q211" s="66">
        <f>'Pay App 29'!Q211+N211+P211</f>
        <v>0</v>
      </c>
    </row>
    <row r="212" spans="1:17" ht="21" customHeight="1" x14ac:dyDescent="0.2">
      <c r="A212" s="149" t="s">
        <v>377</v>
      </c>
      <c r="B212" s="149"/>
      <c r="C212" s="151" t="s">
        <v>378</v>
      </c>
      <c r="D212" s="152"/>
      <c r="E212" s="52">
        <f>'Pay App 29'!E212</f>
        <v>0</v>
      </c>
      <c r="F212" s="45"/>
      <c r="G212" s="65">
        <f>'Pay App 29'!G212+F212</f>
        <v>0</v>
      </c>
      <c r="H212" s="188">
        <f>'Pay App 29'!K212</f>
        <v>0</v>
      </c>
      <c r="I212" s="189"/>
      <c r="J212" s="55"/>
      <c r="K212" s="33">
        <f t="shared" si="8"/>
        <v>0</v>
      </c>
      <c r="L212" s="68">
        <f t="shared" ref="L212:L241" si="11">IF(ISERROR(K212/G212),0,K212/G212)</f>
        <v>0</v>
      </c>
      <c r="M212" s="66">
        <f t="shared" si="9"/>
        <v>0</v>
      </c>
      <c r="N212" s="32">
        <f t="shared" si="10"/>
        <v>0</v>
      </c>
      <c r="O212" s="52">
        <f>'Pay App 29'!O212+'Pay App 29'!P212</f>
        <v>0</v>
      </c>
      <c r="P212" s="45"/>
      <c r="Q212" s="66">
        <f>'Pay App 29'!Q212+N212+P212</f>
        <v>0</v>
      </c>
    </row>
    <row r="213" spans="1:17" ht="21" customHeight="1" x14ac:dyDescent="0.2">
      <c r="A213" s="141" t="s">
        <v>379</v>
      </c>
      <c r="B213" s="141"/>
      <c r="C213" s="141" t="s">
        <v>380</v>
      </c>
      <c r="D213" s="142"/>
      <c r="E213" s="52">
        <f>'Pay App 29'!E213</f>
        <v>0</v>
      </c>
      <c r="F213" s="45"/>
      <c r="G213" s="65">
        <f>'Pay App 29'!G213+F213</f>
        <v>0</v>
      </c>
      <c r="H213" s="188">
        <f>'Pay App 29'!K213</f>
        <v>0</v>
      </c>
      <c r="I213" s="189"/>
      <c r="J213" s="55"/>
      <c r="K213" s="33">
        <f t="shared" si="8"/>
        <v>0</v>
      </c>
      <c r="L213" s="68">
        <f t="shared" si="11"/>
        <v>0</v>
      </c>
      <c r="M213" s="66">
        <f t="shared" si="9"/>
        <v>0</v>
      </c>
      <c r="N213" s="32">
        <f t="shared" si="10"/>
        <v>0</v>
      </c>
      <c r="O213" s="52">
        <f>'Pay App 29'!O213+'Pay App 29'!P213</f>
        <v>0</v>
      </c>
      <c r="P213" s="45"/>
      <c r="Q213" s="66">
        <f>'Pay App 29'!Q213+N213+P213</f>
        <v>0</v>
      </c>
    </row>
    <row r="214" spans="1:17" ht="21" customHeight="1" x14ac:dyDescent="0.2">
      <c r="A214" s="149" t="s">
        <v>381</v>
      </c>
      <c r="B214" s="149"/>
      <c r="C214" s="151" t="s">
        <v>382</v>
      </c>
      <c r="D214" s="152"/>
      <c r="E214" s="52">
        <f>'Pay App 29'!E214</f>
        <v>0</v>
      </c>
      <c r="F214" s="45"/>
      <c r="G214" s="65">
        <f>'Pay App 29'!G214+F214</f>
        <v>0</v>
      </c>
      <c r="H214" s="188">
        <f>'Pay App 29'!K214</f>
        <v>0</v>
      </c>
      <c r="I214" s="189"/>
      <c r="J214" s="55"/>
      <c r="K214" s="33">
        <f t="shared" si="8"/>
        <v>0</v>
      </c>
      <c r="L214" s="68">
        <f t="shared" si="11"/>
        <v>0</v>
      </c>
      <c r="M214" s="66">
        <f t="shared" si="9"/>
        <v>0</v>
      </c>
      <c r="N214" s="32">
        <f t="shared" si="10"/>
        <v>0</v>
      </c>
      <c r="O214" s="52">
        <f>'Pay App 29'!O214+'Pay App 29'!P214</f>
        <v>0</v>
      </c>
      <c r="P214" s="45"/>
      <c r="Q214" s="66">
        <f>'Pay App 29'!Q214+N214+P214</f>
        <v>0</v>
      </c>
    </row>
    <row r="215" spans="1:17" ht="21" customHeight="1" x14ac:dyDescent="0.2">
      <c r="A215" s="149" t="s">
        <v>383</v>
      </c>
      <c r="B215" s="149"/>
      <c r="C215" s="149" t="s">
        <v>384</v>
      </c>
      <c r="D215" s="150"/>
      <c r="E215" s="52">
        <f>'Pay App 29'!E215</f>
        <v>0</v>
      </c>
      <c r="F215" s="45"/>
      <c r="G215" s="65">
        <f>'Pay App 29'!G215+F215</f>
        <v>0</v>
      </c>
      <c r="H215" s="188">
        <f>'Pay App 29'!K215</f>
        <v>0</v>
      </c>
      <c r="I215" s="189"/>
      <c r="J215" s="55"/>
      <c r="K215" s="33">
        <f t="shared" si="8"/>
        <v>0</v>
      </c>
      <c r="L215" s="68">
        <f t="shared" si="11"/>
        <v>0</v>
      </c>
      <c r="M215" s="66">
        <f t="shared" si="9"/>
        <v>0</v>
      </c>
      <c r="N215" s="32">
        <f t="shared" si="10"/>
        <v>0</v>
      </c>
      <c r="O215" s="52">
        <f>'Pay App 29'!O215+'Pay App 29'!P215</f>
        <v>0</v>
      </c>
      <c r="P215" s="45"/>
      <c r="Q215" s="66">
        <f>'Pay App 29'!Q215+N215+P215</f>
        <v>0</v>
      </c>
    </row>
    <row r="216" spans="1:17" ht="21" customHeight="1" x14ac:dyDescent="0.2">
      <c r="A216" s="149" t="s">
        <v>385</v>
      </c>
      <c r="B216" s="149"/>
      <c r="C216" s="149" t="s">
        <v>386</v>
      </c>
      <c r="D216" s="150"/>
      <c r="E216" s="52">
        <f>'Pay App 29'!E216</f>
        <v>0</v>
      </c>
      <c r="F216" s="45"/>
      <c r="G216" s="65">
        <f>'Pay App 29'!G216+F216</f>
        <v>0</v>
      </c>
      <c r="H216" s="188">
        <f>'Pay App 29'!K216</f>
        <v>0</v>
      </c>
      <c r="I216" s="189"/>
      <c r="J216" s="55"/>
      <c r="K216" s="33">
        <f t="shared" si="8"/>
        <v>0</v>
      </c>
      <c r="L216" s="68">
        <f t="shared" si="11"/>
        <v>0</v>
      </c>
      <c r="M216" s="66">
        <f t="shared" si="9"/>
        <v>0</v>
      </c>
      <c r="N216" s="32">
        <f t="shared" si="10"/>
        <v>0</v>
      </c>
      <c r="O216" s="52">
        <f>'Pay App 29'!O216+'Pay App 29'!P216</f>
        <v>0</v>
      </c>
      <c r="P216" s="45"/>
      <c r="Q216" s="66">
        <f>'Pay App 29'!Q216+N216+P216</f>
        <v>0</v>
      </c>
    </row>
    <row r="217" spans="1:17" ht="21" customHeight="1" x14ac:dyDescent="0.2">
      <c r="A217" s="149" t="s">
        <v>387</v>
      </c>
      <c r="B217" s="149"/>
      <c r="C217" s="149" t="s">
        <v>388</v>
      </c>
      <c r="D217" s="150"/>
      <c r="E217" s="52">
        <f>'Pay App 29'!E217</f>
        <v>0</v>
      </c>
      <c r="F217" s="45"/>
      <c r="G217" s="65">
        <f>'Pay App 29'!G217+F217</f>
        <v>0</v>
      </c>
      <c r="H217" s="188">
        <f>'Pay App 29'!K217</f>
        <v>0</v>
      </c>
      <c r="I217" s="189"/>
      <c r="J217" s="55"/>
      <c r="K217" s="33">
        <f t="shared" si="8"/>
        <v>0</v>
      </c>
      <c r="L217" s="68">
        <f t="shared" si="11"/>
        <v>0</v>
      </c>
      <c r="M217" s="66">
        <f>G217-K217</f>
        <v>0</v>
      </c>
      <c r="N217" s="32">
        <f t="shared" si="10"/>
        <v>0</v>
      </c>
      <c r="O217" s="52">
        <f>'Pay App 29'!O217+'Pay App 29'!P217</f>
        <v>0</v>
      </c>
      <c r="P217" s="45"/>
      <c r="Q217" s="66">
        <f>'Pay App 29'!Q217+N217+P217</f>
        <v>0</v>
      </c>
    </row>
    <row r="218" spans="1:17" ht="21" customHeight="1" x14ac:dyDescent="0.2">
      <c r="A218" s="149" t="s">
        <v>389</v>
      </c>
      <c r="B218" s="149"/>
      <c r="C218" s="151" t="s">
        <v>390</v>
      </c>
      <c r="D218" s="152"/>
      <c r="E218" s="52">
        <f>'Pay App 29'!E218</f>
        <v>0</v>
      </c>
      <c r="F218" s="45"/>
      <c r="G218" s="65">
        <f>'Pay App 29'!G218+F218</f>
        <v>0</v>
      </c>
      <c r="H218" s="188">
        <f>'Pay App 29'!K218</f>
        <v>0</v>
      </c>
      <c r="I218" s="189"/>
      <c r="J218" s="55"/>
      <c r="K218" s="33">
        <f t="shared" si="8"/>
        <v>0</v>
      </c>
      <c r="L218" s="68">
        <f t="shared" si="11"/>
        <v>0</v>
      </c>
      <c r="M218" s="66">
        <f t="shared" si="9"/>
        <v>0</v>
      </c>
      <c r="N218" s="32">
        <f t="shared" si="10"/>
        <v>0</v>
      </c>
      <c r="O218" s="52">
        <f>'Pay App 29'!O218+'Pay App 29'!P218</f>
        <v>0</v>
      </c>
      <c r="P218" s="45"/>
      <c r="Q218" s="66">
        <f>'Pay App 29'!Q218+N218+P218</f>
        <v>0</v>
      </c>
    </row>
    <row r="219" spans="1:17" ht="21" customHeight="1" x14ac:dyDescent="0.2">
      <c r="A219" s="141" t="s">
        <v>391</v>
      </c>
      <c r="B219" s="141"/>
      <c r="C219" s="141" t="s">
        <v>392</v>
      </c>
      <c r="D219" s="142"/>
      <c r="E219" s="52">
        <f>'Pay App 29'!E219</f>
        <v>0</v>
      </c>
      <c r="F219" s="45"/>
      <c r="G219" s="65">
        <f>'Pay App 29'!G219+F219</f>
        <v>0</v>
      </c>
      <c r="H219" s="188">
        <f>'Pay App 29'!K219</f>
        <v>0</v>
      </c>
      <c r="I219" s="189"/>
      <c r="J219" s="55"/>
      <c r="K219" s="33">
        <f t="shared" si="8"/>
        <v>0</v>
      </c>
      <c r="L219" s="68">
        <f t="shared" si="11"/>
        <v>0</v>
      </c>
      <c r="M219" s="66">
        <f t="shared" si="9"/>
        <v>0</v>
      </c>
      <c r="N219" s="32">
        <f t="shared" si="10"/>
        <v>0</v>
      </c>
      <c r="O219" s="52">
        <f>'Pay App 29'!O219+'Pay App 29'!P219</f>
        <v>0</v>
      </c>
      <c r="P219" s="45"/>
      <c r="Q219" s="66">
        <f>'Pay App 29'!Q219+N219+P219</f>
        <v>0</v>
      </c>
    </row>
    <row r="220" spans="1:17" ht="21" customHeight="1" x14ac:dyDescent="0.2">
      <c r="A220" s="149" t="s">
        <v>393</v>
      </c>
      <c r="B220" s="149"/>
      <c r="C220" s="149" t="s">
        <v>394</v>
      </c>
      <c r="D220" s="150"/>
      <c r="E220" s="52">
        <f>'Pay App 29'!E220</f>
        <v>0</v>
      </c>
      <c r="F220" s="45"/>
      <c r="G220" s="65">
        <f>'Pay App 29'!G220+F220</f>
        <v>0</v>
      </c>
      <c r="H220" s="188">
        <f>'Pay App 29'!K220</f>
        <v>0</v>
      </c>
      <c r="I220" s="189"/>
      <c r="J220" s="55"/>
      <c r="K220" s="33">
        <f t="shared" si="8"/>
        <v>0</v>
      </c>
      <c r="L220" s="68">
        <f t="shared" si="11"/>
        <v>0</v>
      </c>
      <c r="M220" s="66">
        <f t="shared" si="9"/>
        <v>0</v>
      </c>
      <c r="N220" s="32">
        <f t="shared" si="10"/>
        <v>0</v>
      </c>
      <c r="O220" s="52">
        <f>'Pay App 29'!O220+'Pay App 29'!P220</f>
        <v>0</v>
      </c>
      <c r="P220" s="45"/>
      <c r="Q220" s="66">
        <f>'Pay App 29'!Q220+N220+P220</f>
        <v>0</v>
      </c>
    </row>
    <row r="221" spans="1:17" ht="21" customHeight="1" x14ac:dyDescent="0.2">
      <c r="A221" s="141" t="s">
        <v>395</v>
      </c>
      <c r="B221" s="141"/>
      <c r="C221" s="141" t="s">
        <v>396</v>
      </c>
      <c r="D221" s="142"/>
      <c r="E221" s="52">
        <f>'Pay App 29'!E221</f>
        <v>0</v>
      </c>
      <c r="F221" s="45"/>
      <c r="G221" s="65">
        <f>'Pay App 29'!G221+F221</f>
        <v>0</v>
      </c>
      <c r="H221" s="188">
        <f>'Pay App 29'!K221</f>
        <v>0</v>
      </c>
      <c r="I221" s="189"/>
      <c r="J221" s="55"/>
      <c r="K221" s="33">
        <f t="shared" si="8"/>
        <v>0</v>
      </c>
      <c r="L221" s="68">
        <f t="shared" si="11"/>
        <v>0</v>
      </c>
      <c r="M221" s="66">
        <f t="shared" si="9"/>
        <v>0</v>
      </c>
      <c r="N221" s="32">
        <f t="shared" si="10"/>
        <v>0</v>
      </c>
      <c r="O221" s="52">
        <f>'Pay App 29'!O221+'Pay App 29'!P221</f>
        <v>0</v>
      </c>
      <c r="P221" s="45"/>
      <c r="Q221" s="66">
        <f>'Pay App 29'!Q221+N221+P221</f>
        <v>0</v>
      </c>
    </row>
    <row r="222" spans="1:17" ht="21" customHeight="1" x14ac:dyDescent="0.2">
      <c r="A222" s="149" t="s">
        <v>397</v>
      </c>
      <c r="B222" s="149"/>
      <c r="C222" s="149" t="s">
        <v>398</v>
      </c>
      <c r="D222" s="150"/>
      <c r="E222" s="52">
        <f>'Pay App 29'!E222</f>
        <v>0</v>
      </c>
      <c r="F222" s="45"/>
      <c r="G222" s="65">
        <f>'Pay App 29'!G222+F222</f>
        <v>0</v>
      </c>
      <c r="H222" s="188">
        <f>'Pay App 29'!K222</f>
        <v>0</v>
      </c>
      <c r="I222" s="189"/>
      <c r="J222" s="55"/>
      <c r="K222" s="33">
        <f t="shared" si="8"/>
        <v>0</v>
      </c>
      <c r="L222" s="68">
        <f t="shared" si="11"/>
        <v>0</v>
      </c>
      <c r="M222" s="66">
        <f t="shared" si="9"/>
        <v>0</v>
      </c>
      <c r="N222" s="32">
        <f t="shared" si="10"/>
        <v>0</v>
      </c>
      <c r="O222" s="52">
        <f>'Pay App 29'!O222+'Pay App 29'!P222</f>
        <v>0</v>
      </c>
      <c r="P222" s="45"/>
      <c r="Q222" s="66">
        <f>'Pay App 29'!Q222+N222+P222</f>
        <v>0</v>
      </c>
    </row>
    <row r="223" spans="1:17" ht="21" customHeight="1" x14ac:dyDescent="0.2">
      <c r="A223" s="149" t="s">
        <v>399</v>
      </c>
      <c r="B223" s="149"/>
      <c r="C223" s="149" t="s">
        <v>400</v>
      </c>
      <c r="D223" s="150"/>
      <c r="E223" s="52">
        <f>'Pay App 29'!E223</f>
        <v>0</v>
      </c>
      <c r="F223" s="45"/>
      <c r="G223" s="65">
        <f>'Pay App 29'!G223+F223</f>
        <v>0</v>
      </c>
      <c r="H223" s="188">
        <f>'Pay App 29'!K223</f>
        <v>0</v>
      </c>
      <c r="I223" s="189"/>
      <c r="J223" s="55"/>
      <c r="K223" s="33">
        <f t="shared" si="8"/>
        <v>0</v>
      </c>
      <c r="L223" s="68">
        <f t="shared" si="11"/>
        <v>0</v>
      </c>
      <c r="M223" s="66">
        <f t="shared" si="9"/>
        <v>0</v>
      </c>
      <c r="N223" s="32">
        <f t="shared" si="10"/>
        <v>0</v>
      </c>
      <c r="O223" s="52">
        <f>'Pay App 29'!O223+'Pay App 29'!P223</f>
        <v>0</v>
      </c>
      <c r="P223" s="45"/>
      <c r="Q223" s="66">
        <f>'Pay App 29'!Q223+N223+P223</f>
        <v>0</v>
      </c>
    </row>
    <row r="224" spans="1:17" ht="21" customHeight="1" x14ac:dyDescent="0.2">
      <c r="A224" s="149" t="s">
        <v>401</v>
      </c>
      <c r="B224" s="149"/>
      <c r="C224" s="149" t="s">
        <v>402</v>
      </c>
      <c r="D224" s="150"/>
      <c r="E224" s="52">
        <f>'Pay App 29'!E224</f>
        <v>0</v>
      </c>
      <c r="F224" s="45"/>
      <c r="G224" s="65">
        <f>'Pay App 29'!G224+F224</f>
        <v>0</v>
      </c>
      <c r="H224" s="188">
        <f>'Pay App 29'!K224</f>
        <v>0</v>
      </c>
      <c r="I224" s="189"/>
      <c r="J224" s="55"/>
      <c r="K224" s="33">
        <f t="shared" si="8"/>
        <v>0</v>
      </c>
      <c r="L224" s="68">
        <f t="shared" si="11"/>
        <v>0</v>
      </c>
      <c r="M224" s="66">
        <f t="shared" si="9"/>
        <v>0</v>
      </c>
      <c r="N224" s="32">
        <f t="shared" si="10"/>
        <v>0</v>
      </c>
      <c r="O224" s="52">
        <f>'Pay App 29'!O224+'Pay App 29'!P224</f>
        <v>0</v>
      </c>
      <c r="P224" s="45"/>
      <c r="Q224" s="66">
        <f>'Pay App 29'!Q224+N224+P224</f>
        <v>0</v>
      </c>
    </row>
    <row r="225" spans="1:17" ht="21" customHeight="1" x14ac:dyDescent="0.2">
      <c r="A225" s="149" t="s">
        <v>403</v>
      </c>
      <c r="B225" s="149"/>
      <c r="C225" s="149" t="s">
        <v>404</v>
      </c>
      <c r="D225" s="150"/>
      <c r="E225" s="52">
        <f>'Pay App 29'!E225</f>
        <v>0</v>
      </c>
      <c r="F225" s="45"/>
      <c r="G225" s="65">
        <f>'Pay App 29'!G225+F225</f>
        <v>0</v>
      </c>
      <c r="H225" s="188">
        <f>'Pay App 29'!K225</f>
        <v>0</v>
      </c>
      <c r="I225" s="189"/>
      <c r="J225" s="55"/>
      <c r="K225" s="33">
        <f t="shared" si="8"/>
        <v>0</v>
      </c>
      <c r="L225" s="68">
        <f t="shared" si="11"/>
        <v>0</v>
      </c>
      <c r="M225" s="66">
        <f t="shared" si="9"/>
        <v>0</v>
      </c>
      <c r="N225" s="32">
        <f t="shared" si="10"/>
        <v>0</v>
      </c>
      <c r="O225" s="52">
        <f>'Pay App 29'!O225+'Pay App 29'!P225</f>
        <v>0</v>
      </c>
      <c r="P225" s="45"/>
      <c r="Q225" s="66">
        <f>'Pay App 29'!Q225+N225+P225</f>
        <v>0</v>
      </c>
    </row>
    <row r="226" spans="1:17" ht="21" customHeight="1" x14ac:dyDescent="0.2">
      <c r="A226" s="141" t="s">
        <v>405</v>
      </c>
      <c r="B226" s="141"/>
      <c r="C226" s="141" t="s">
        <v>406</v>
      </c>
      <c r="D226" s="142"/>
      <c r="E226" s="52">
        <f>'Pay App 29'!E226</f>
        <v>0</v>
      </c>
      <c r="F226" s="45"/>
      <c r="G226" s="65">
        <f>'Pay App 29'!G226+F226</f>
        <v>0</v>
      </c>
      <c r="H226" s="188">
        <f>'Pay App 29'!K226</f>
        <v>0</v>
      </c>
      <c r="I226" s="189"/>
      <c r="J226" s="55"/>
      <c r="K226" s="33">
        <f t="shared" si="8"/>
        <v>0</v>
      </c>
      <c r="L226" s="68">
        <f t="shared" si="11"/>
        <v>0</v>
      </c>
      <c r="M226" s="66">
        <f t="shared" si="9"/>
        <v>0</v>
      </c>
      <c r="N226" s="32">
        <f t="shared" si="10"/>
        <v>0</v>
      </c>
      <c r="O226" s="52">
        <f>'Pay App 29'!O226+'Pay App 29'!P226</f>
        <v>0</v>
      </c>
      <c r="P226" s="45"/>
      <c r="Q226" s="66">
        <f>'Pay App 29'!Q226+N226+P226</f>
        <v>0</v>
      </c>
    </row>
    <row r="227" spans="1:17" ht="21" customHeight="1" x14ac:dyDescent="0.2">
      <c r="A227" s="149" t="s">
        <v>407</v>
      </c>
      <c r="B227" s="149"/>
      <c r="C227" s="149" t="s">
        <v>408</v>
      </c>
      <c r="D227" s="150"/>
      <c r="E227" s="52">
        <f>'Pay App 29'!E227</f>
        <v>0</v>
      </c>
      <c r="F227" s="45"/>
      <c r="G227" s="65">
        <f>'Pay App 29'!G227+F227</f>
        <v>0</v>
      </c>
      <c r="H227" s="188">
        <f>'Pay App 29'!K227</f>
        <v>0</v>
      </c>
      <c r="I227" s="189"/>
      <c r="J227" s="55"/>
      <c r="K227" s="33">
        <f t="shared" si="8"/>
        <v>0</v>
      </c>
      <c r="L227" s="68">
        <f t="shared" si="11"/>
        <v>0</v>
      </c>
      <c r="M227" s="66">
        <f t="shared" si="9"/>
        <v>0</v>
      </c>
      <c r="N227" s="32">
        <f t="shared" si="10"/>
        <v>0</v>
      </c>
      <c r="O227" s="52">
        <f>'Pay App 29'!O227+'Pay App 29'!P227</f>
        <v>0</v>
      </c>
      <c r="P227" s="45"/>
      <c r="Q227" s="66">
        <f>'Pay App 29'!Q227+N227+P227</f>
        <v>0</v>
      </c>
    </row>
    <row r="228" spans="1:17" ht="21" customHeight="1" x14ac:dyDescent="0.2">
      <c r="A228" s="149" t="s">
        <v>409</v>
      </c>
      <c r="B228" s="149"/>
      <c r="C228" s="149" t="s">
        <v>410</v>
      </c>
      <c r="D228" s="150"/>
      <c r="E228" s="52">
        <f>'Pay App 29'!E228</f>
        <v>0</v>
      </c>
      <c r="F228" s="45"/>
      <c r="G228" s="65">
        <f>'Pay App 29'!G228+F228</f>
        <v>0</v>
      </c>
      <c r="H228" s="188">
        <f>'Pay App 29'!K228</f>
        <v>0</v>
      </c>
      <c r="I228" s="189"/>
      <c r="J228" s="55"/>
      <c r="K228" s="33">
        <f t="shared" si="8"/>
        <v>0</v>
      </c>
      <c r="L228" s="68">
        <f t="shared" si="11"/>
        <v>0</v>
      </c>
      <c r="M228" s="66">
        <f t="shared" si="9"/>
        <v>0</v>
      </c>
      <c r="N228" s="32">
        <f t="shared" si="10"/>
        <v>0</v>
      </c>
      <c r="O228" s="52">
        <f>'Pay App 29'!O228+'Pay App 29'!P228</f>
        <v>0</v>
      </c>
      <c r="P228" s="45"/>
      <c r="Q228" s="66">
        <f>'Pay App 29'!Q228+N228+P228</f>
        <v>0</v>
      </c>
    </row>
    <row r="229" spans="1:17" ht="21" customHeight="1" x14ac:dyDescent="0.2">
      <c r="A229" s="149" t="s">
        <v>411</v>
      </c>
      <c r="B229" s="149"/>
      <c r="C229" s="149" t="s">
        <v>412</v>
      </c>
      <c r="D229" s="150"/>
      <c r="E229" s="52">
        <f>'Pay App 29'!E229</f>
        <v>0</v>
      </c>
      <c r="F229" s="45"/>
      <c r="G229" s="65">
        <f>'Pay App 29'!G229+F229</f>
        <v>0</v>
      </c>
      <c r="H229" s="188">
        <f>'Pay App 29'!K229</f>
        <v>0</v>
      </c>
      <c r="I229" s="189"/>
      <c r="J229" s="55"/>
      <c r="K229" s="33">
        <f t="shared" si="8"/>
        <v>0</v>
      </c>
      <c r="L229" s="68">
        <f t="shared" si="11"/>
        <v>0</v>
      </c>
      <c r="M229" s="66">
        <f t="shared" si="9"/>
        <v>0</v>
      </c>
      <c r="N229" s="32">
        <f t="shared" si="10"/>
        <v>0</v>
      </c>
      <c r="O229" s="52">
        <f>'Pay App 29'!O229+'Pay App 29'!P229</f>
        <v>0</v>
      </c>
      <c r="P229" s="45"/>
      <c r="Q229" s="66">
        <f>'Pay App 29'!Q229+N229+P229</f>
        <v>0</v>
      </c>
    </row>
    <row r="230" spans="1:17" ht="21" customHeight="1" x14ac:dyDescent="0.2">
      <c r="A230" s="149" t="s">
        <v>413</v>
      </c>
      <c r="B230" s="149"/>
      <c r="C230" s="149" t="s">
        <v>414</v>
      </c>
      <c r="D230" s="150"/>
      <c r="E230" s="52">
        <f>'Pay App 29'!E230</f>
        <v>0</v>
      </c>
      <c r="F230" s="45"/>
      <c r="G230" s="65">
        <f>'Pay App 29'!G230+F230</f>
        <v>0</v>
      </c>
      <c r="H230" s="188">
        <f>'Pay App 29'!K230</f>
        <v>0</v>
      </c>
      <c r="I230" s="189"/>
      <c r="J230" s="55"/>
      <c r="K230" s="33">
        <f t="shared" si="8"/>
        <v>0</v>
      </c>
      <c r="L230" s="68">
        <f t="shared" si="11"/>
        <v>0</v>
      </c>
      <c r="M230" s="66">
        <f t="shared" si="9"/>
        <v>0</v>
      </c>
      <c r="N230" s="32">
        <f t="shared" si="10"/>
        <v>0</v>
      </c>
      <c r="O230" s="52">
        <f>'Pay App 29'!O230+'Pay App 29'!P230</f>
        <v>0</v>
      </c>
      <c r="P230" s="45"/>
      <c r="Q230" s="66">
        <f>'Pay App 29'!Q230+N230+P230</f>
        <v>0</v>
      </c>
    </row>
    <row r="231" spans="1:17" ht="21" customHeight="1" x14ac:dyDescent="0.2">
      <c r="A231" s="149" t="s">
        <v>415</v>
      </c>
      <c r="B231" s="149"/>
      <c r="C231" s="149" t="s">
        <v>416</v>
      </c>
      <c r="D231" s="150"/>
      <c r="E231" s="52">
        <f>'Pay App 29'!E231</f>
        <v>0</v>
      </c>
      <c r="F231" s="45"/>
      <c r="G231" s="65">
        <f>'Pay App 29'!G231+F231</f>
        <v>0</v>
      </c>
      <c r="H231" s="188">
        <f>'Pay App 29'!K231</f>
        <v>0</v>
      </c>
      <c r="I231" s="189"/>
      <c r="J231" s="55"/>
      <c r="K231" s="33">
        <f t="shared" si="8"/>
        <v>0</v>
      </c>
      <c r="L231" s="68">
        <f t="shared" si="11"/>
        <v>0</v>
      </c>
      <c r="M231" s="66">
        <f t="shared" si="9"/>
        <v>0</v>
      </c>
      <c r="N231" s="32">
        <f t="shared" si="10"/>
        <v>0</v>
      </c>
      <c r="O231" s="52">
        <f>'Pay App 29'!O231+'Pay App 29'!P231</f>
        <v>0</v>
      </c>
      <c r="P231" s="45"/>
      <c r="Q231" s="66">
        <f>'Pay App 29'!Q231+N231+P231</f>
        <v>0</v>
      </c>
    </row>
    <row r="232" spans="1:17" ht="21" customHeight="1" x14ac:dyDescent="0.2">
      <c r="A232" s="141" t="s">
        <v>417</v>
      </c>
      <c r="B232" s="141"/>
      <c r="C232" s="141" t="s">
        <v>418</v>
      </c>
      <c r="D232" s="142"/>
      <c r="E232" s="52">
        <f>'Pay App 29'!E232</f>
        <v>0</v>
      </c>
      <c r="F232" s="45"/>
      <c r="G232" s="65">
        <f>'Pay App 29'!G232+F232</f>
        <v>0</v>
      </c>
      <c r="H232" s="188">
        <f>'Pay App 29'!K232</f>
        <v>0</v>
      </c>
      <c r="I232" s="189"/>
      <c r="J232" s="55"/>
      <c r="K232" s="33">
        <f t="shared" si="8"/>
        <v>0</v>
      </c>
      <c r="L232" s="68">
        <f t="shared" si="11"/>
        <v>0</v>
      </c>
      <c r="M232" s="66">
        <f t="shared" si="9"/>
        <v>0</v>
      </c>
      <c r="N232" s="32">
        <f t="shared" si="10"/>
        <v>0</v>
      </c>
      <c r="O232" s="52">
        <f>'Pay App 29'!O232+'Pay App 29'!P232</f>
        <v>0</v>
      </c>
      <c r="P232" s="45"/>
      <c r="Q232" s="66">
        <f>'Pay App 29'!Q232+N232+P232</f>
        <v>0</v>
      </c>
    </row>
    <row r="233" spans="1:17" ht="21" customHeight="1" x14ac:dyDescent="0.2">
      <c r="A233" s="149" t="s">
        <v>419</v>
      </c>
      <c r="B233" s="149"/>
      <c r="C233" s="149" t="s">
        <v>420</v>
      </c>
      <c r="D233" s="150"/>
      <c r="E233" s="52">
        <f>'Pay App 29'!E233</f>
        <v>0</v>
      </c>
      <c r="F233" s="45"/>
      <c r="G233" s="65">
        <f>'Pay App 29'!G233+F233</f>
        <v>0</v>
      </c>
      <c r="H233" s="188">
        <f>'Pay App 29'!K233</f>
        <v>0</v>
      </c>
      <c r="I233" s="189"/>
      <c r="J233" s="55"/>
      <c r="K233" s="33">
        <f t="shared" si="8"/>
        <v>0</v>
      </c>
      <c r="L233" s="68">
        <f t="shared" si="11"/>
        <v>0</v>
      </c>
      <c r="M233" s="66">
        <f t="shared" si="9"/>
        <v>0</v>
      </c>
      <c r="N233" s="32">
        <f t="shared" si="10"/>
        <v>0</v>
      </c>
      <c r="O233" s="52">
        <f>'Pay App 29'!O233+'Pay App 29'!P233</f>
        <v>0</v>
      </c>
      <c r="P233" s="45"/>
      <c r="Q233" s="66">
        <f>'Pay App 29'!Q233+N233+P233</f>
        <v>0</v>
      </c>
    </row>
    <row r="234" spans="1:17" ht="21" customHeight="1" x14ac:dyDescent="0.2">
      <c r="A234" s="149" t="s">
        <v>421</v>
      </c>
      <c r="B234" s="149"/>
      <c r="C234" s="149" t="s">
        <v>422</v>
      </c>
      <c r="D234" s="150"/>
      <c r="E234" s="52">
        <f>'Pay App 29'!E234</f>
        <v>0</v>
      </c>
      <c r="F234" s="45"/>
      <c r="G234" s="65">
        <f>'Pay App 29'!G234+F234</f>
        <v>0</v>
      </c>
      <c r="H234" s="188">
        <f>'Pay App 29'!K234</f>
        <v>0</v>
      </c>
      <c r="I234" s="189"/>
      <c r="J234" s="55"/>
      <c r="K234" s="33">
        <f t="shared" si="8"/>
        <v>0</v>
      </c>
      <c r="L234" s="68">
        <f t="shared" si="11"/>
        <v>0</v>
      </c>
      <c r="M234" s="66">
        <f t="shared" si="9"/>
        <v>0</v>
      </c>
      <c r="N234" s="32">
        <f t="shared" si="10"/>
        <v>0</v>
      </c>
      <c r="O234" s="52">
        <f>'Pay App 29'!O234+'Pay App 29'!P234</f>
        <v>0</v>
      </c>
      <c r="P234" s="45"/>
      <c r="Q234" s="66">
        <f>'Pay App 29'!Q234+N234+P234</f>
        <v>0</v>
      </c>
    </row>
    <row r="235" spans="1:17" ht="21" customHeight="1" x14ac:dyDescent="0.2">
      <c r="A235" s="149" t="s">
        <v>423</v>
      </c>
      <c r="B235" s="149"/>
      <c r="C235" s="149" t="s">
        <v>424</v>
      </c>
      <c r="D235" s="150"/>
      <c r="E235" s="52">
        <f>'Pay App 29'!E235</f>
        <v>0</v>
      </c>
      <c r="F235" s="45"/>
      <c r="G235" s="65">
        <f>'Pay App 29'!G235+F235</f>
        <v>0</v>
      </c>
      <c r="H235" s="188">
        <f>'Pay App 29'!K235</f>
        <v>0</v>
      </c>
      <c r="I235" s="189"/>
      <c r="J235" s="55"/>
      <c r="K235" s="33">
        <f t="shared" si="8"/>
        <v>0</v>
      </c>
      <c r="L235" s="68">
        <f t="shared" si="11"/>
        <v>0</v>
      </c>
      <c r="M235" s="66">
        <f t="shared" si="9"/>
        <v>0</v>
      </c>
      <c r="N235" s="32">
        <f t="shared" si="10"/>
        <v>0</v>
      </c>
      <c r="O235" s="52">
        <f>'Pay App 29'!O235+'Pay App 29'!P235</f>
        <v>0</v>
      </c>
      <c r="P235" s="45"/>
      <c r="Q235" s="66">
        <f>'Pay App 29'!Q235+N235+P235</f>
        <v>0</v>
      </c>
    </row>
    <row r="236" spans="1:17" ht="21" customHeight="1" x14ac:dyDescent="0.2">
      <c r="A236" s="149" t="s">
        <v>425</v>
      </c>
      <c r="B236" s="149"/>
      <c r="C236" s="149" t="s">
        <v>426</v>
      </c>
      <c r="D236" s="150"/>
      <c r="E236" s="52">
        <f>'Pay App 29'!E236</f>
        <v>0</v>
      </c>
      <c r="F236" s="45"/>
      <c r="G236" s="65">
        <f>'Pay App 29'!G236+F236</f>
        <v>0</v>
      </c>
      <c r="H236" s="188">
        <f>'Pay App 29'!K236</f>
        <v>0</v>
      </c>
      <c r="I236" s="189"/>
      <c r="J236" s="55"/>
      <c r="K236" s="33">
        <f t="shared" si="8"/>
        <v>0</v>
      </c>
      <c r="L236" s="68">
        <f t="shared" si="11"/>
        <v>0</v>
      </c>
      <c r="M236" s="66">
        <f t="shared" si="9"/>
        <v>0</v>
      </c>
      <c r="N236" s="32">
        <f t="shared" si="10"/>
        <v>0</v>
      </c>
      <c r="O236" s="52">
        <f>'Pay App 29'!O236+'Pay App 29'!P236</f>
        <v>0</v>
      </c>
      <c r="P236" s="45"/>
      <c r="Q236" s="66">
        <f>'Pay App 29'!Q236+N236+P236</f>
        <v>0</v>
      </c>
    </row>
    <row r="237" spans="1:17" ht="21" customHeight="1" x14ac:dyDescent="0.2">
      <c r="A237" s="149" t="s">
        <v>427</v>
      </c>
      <c r="B237" s="149"/>
      <c r="C237" s="149" t="s">
        <v>428</v>
      </c>
      <c r="D237" s="150"/>
      <c r="E237" s="52">
        <f>'Pay App 29'!E237</f>
        <v>0</v>
      </c>
      <c r="F237" s="45"/>
      <c r="G237" s="65">
        <f>'Pay App 29'!G237+F237</f>
        <v>0</v>
      </c>
      <c r="H237" s="188">
        <f>'Pay App 29'!K237</f>
        <v>0</v>
      </c>
      <c r="I237" s="189"/>
      <c r="J237" s="55"/>
      <c r="K237" s="33">
        <f t="shared" si="8"/>
        <v>0</v>
      </c>
      <c r="L237" s="68">
        <f t="shared" si="11"/>
        <v>0</v>
      </c>
      <c r="M237" s="66">
        <f t="shared" si="9"/>
        <v>0</v>
      </c>
      <c r="N237" s="32">
        <f t="shared" si="10"/>
        <v>0</v>
      </c>
      <c r="O237" s="52">
        <f>'Pay App 29'!O237+'Pay App 29'!P237</f>
        <v>0</v>
      </c>
      <c r="P237" s="45"/>
      <c r="Q237" s="66">
        <f>'Pay App 29'!Q237+N237+P237</f>
        <v>0</v>
      </c>
    </row>
    <row r="238" spans="1:17" ht="21" customHeight="1" x14ac:dyDescent="0.2">
      <c r="A238" s="149" t="s">
        <v>429</v>
      </c>
      <c r="B238" s="149"/>
      <c r="C238" s="149" t="s">
        <v>430</v>
      </c>
      <c r="D238" s="150"/>
      <c r="E238" s="52">
        <f>'Pay App 29'!E238</f>
        <v>0</v>
      </c>
      <c r="F238" s="45"/>
      <c r="G238" s="65">
        <f>'Pay App 29'!G238+F238</f>
        <v>0</v>
      </c>
      <c r="H238" s="188">
        <f>'Pay App 29'!K238</f>
        <v>0</v>
      </c>
      <c r="I238" s="189"/>
      <c r="J238" s="55"/>
      <c r="K238" s="33">
        <f t="shared" si="8"/>
        <v>0</v>
      </c>
      <c r="L238" s="68">
        <f t="shared" si="11"/>
        <v>0</v>
      </c>
      <c r="M238" s="66">
        <f t="shared" si="9"/>
        <v>0</v>
      </c>
      <c r="N238" s="32">
        <f t="shared" si="10"/>
        <v>0</v>
      </c>
      <c r="O238" s="52">
        <f>'Pay App 29'!O238+'Pay App 29'!P238</f>
        <v>0</v>
      </c>
      <c r="P238" s="45"/>
      <c r="Q238" s="66">
        <f>'Pay App 29'!Q238+N238+P238</f>
        <v>0</v>
      </c>
    </row>
    <row r="239" spans="1:17" ht="21" customHeight="1" x14ac:dyDescent="0.2">
      <c r="A239" s="149" t="s">
        <v>431</v>
      </c>
      <c r="B239" s="149"/>
      <c r="C239" s="149" t="s">
        <v>432</v>
      </c>
      <c r="D239" s="150"/>
      <c r="E239" s="52">
        <f>'Pay App 29'!E239</f>
        <v>0</v>
      </c>
      <c r="F239" s="45"/>
      <c r="G239" s="65">
        <f>'Pay App 29'!G239+F239</f>
        <v>0</v>
      </c>
      <c r="H239" s="188">
        <f>'Pay App 29'!K239</f>
        <v>0</v>
      </c>
      <c r="I239" s="189"/>
      <c r="J239" s="55"/>
      <c r="K239" s="33">
        <f t="shared" si="8"/>
        <v>0</v>
      </c>
      <c r="L239" s="68">
        <f t="shared" si="11"/>
        <v>0</v>
      </c>
      <c r="M239" s="66">
        <f t="shared" si="9"/>
        <v>0</v>
      </c>
      <c r="N239" s="32">
        <f t="shared" si="10"/>
        <v>0</v>
      </c>
      <c r="O239" s="52">
        <f>'Pay App 29'!O239+'Pay App 29'!P239</f>
        <v>0</v>
      </c>
      <c r="P239" s="45"/>
      <c r="Q239" s="66">
        <f>'Pay App 29'!Q239+N239+P239</f>
        <v>0</v>
      </c>
    </row>
    <row r="240" spans="1:17" ht="21" customHeight="1" x14ac:dyDescent="0.2">
      <c r="A240" s="141" t="s">
        <v>433</v>
      </c>
      <c r="B240" s="141"/>
      <c r="C240" s="141" t="s">
        <v>434</v>
      </c>
      <c r="D240" s="142"/>
      <c r="E240" s="52">
        <f>'Pay App 29'!E240</f>
        <v>0</v>
      </c>
      <c r="F240" s="45"/>
      <c r="G240" s="66">
        <f>'Pay App 29'!G240+F240</f>
        <v>0</v>
      </c>
      <c r="H240" s="188">
        <f>'Pay App 29'!K240</f>
        <v>0</v>
      </c>
      <c r="I240" s="189"/>
      <c r="J240" s="55"/>
      <c r="K240" s="33">
        <f>H240+J240</f>
        <v>0</v>
      </c>
      <c r="L240" s="69">
        <f t="shared" si="11"/>
        <v>0</v>
      </c>
      <c r="M240" s="66">
        <f>G240-K240</f>
        <v>0</v>
      </c>
      <c r="N240" s="32">
        <f t="shared" si="10"/>
        <v>0</v>
      </c>
      <c r="O240" s="52">
        <f>'Pay App 29'!O240+'Pay App 29'!P240</f>
        <v>0</v>
      </c>
      <c r="P240" s="45"/>
      <c r="Q240" s="66">
        <f>'Pay App 29'!Q240+N240+P240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zZsBNyYf41BdjX8U98vlW5UYv3zZ3A25y7WWKzoLyjoNTwHOB883q/ikX2iSJ7ClBZ6NvYqFSYCEPAFbx5VcQA==" saltValue="UMYUF1dVmSuJskH/TNDgIQ=="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1F00-000000000000}">
      <formula1>0</formula1>
    </dataValidation>
    <dataValidation allowBlank="1" showInputMessage="1" sqref="P81:P240" xr:uid="{00000000-0002-0000-1F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3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31</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30'!F36+F241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30'!F51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30'!F55+'Pay App 30'!F57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30'!B62+N241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31.1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31</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30'!E81</f>
        <v>0</v>
      </c>
      <c r="F81" s="44"/>
      <c r="G81" s="64">
        <f>'Pay App 30'!G81+F81</f>
        <v>0</v>
      </c>
      <c r="H81" s="190">
        <f>'Pay App 30'!K81</f>
        <v>0</v>
      </c>
      <c r="I81" s="191"/>
      <c r="J81" s="54"/>
      <c r="K81" s="31">
        <f>H81+J81</f>
        <v>0</v>
      </c>
      <c r="L81" s="67">
        <f>IF(ISERROR(K81/G81),0,K81/G81)</f>
        <v>0</v>
      </c>
      <c r="M81" s="64">
        <f>G81-K81</f>
        <v>0</v>
      </c>
      <c r="N81" s="30">
        <f>IF(MOD(ROUND(ABS(J81*0.05)*10000,0),10)=5,ROUNDDOWN((J81*0.05),2),ROUND((J81*0.05),2))</f>
        <v>0</v>
      </c>
      <c r="O81" s="51">
        <f>'Pay App 30'!O81+'Pay App 30'!P81</f>
        <v>0</v>
      </c>
      <c r="P81" s="44"/>
      <c r="Q81" s="64">
        <f>'Pay App 30'!Q81+N81+P81</f>
        <v>0</v>
      </c>
    </row>
    <row r="82" spans="1:17" ht="21" customHeight="1" x14ac:dyDescent="0.2">
      <c r="A82" s="151" t="s">
        <v>118</v>
      </c>
      <c r="B82" s="151"/>
      <c r="C82" s="151" t="s">
        <v>119</v>
      </c>
      <c r="D82" s="152"/>
      <c r="E82" s="52">
        <f>'Pay App 30'!E82</f>
        <v>0</v>
      </c>
      <c r="F82" s="45"/>
      <c r="G82" s="65">
        <f>'Pay App 30'!G82+F82</f>
        <v>0</v>
      </c>
      <c r="H82" s="188">
        <f>'Pay App 30'!K82</f>
        <v>0</v>
      </c>
      <c r="I82" s="189"/>
      <c r="J82" s="55"/>
      <c r="K82" s="33">
        <f>H82+J82</f>
        <v>0</v>
      </c>
      <c r="L82" s="68">
        <f t="shared" ref="L82:L147" si="0">IF(ISERROR(K82/G82),0,K82/G82)</f>
        <v>0</v>
      </c>
      <c r="M82" s="66">
        <f>G82-K82</f>
        <v>0</v>
      </c>
      <c r="N82" s="32">
        <f>IF(MOD(ROUND(ABS(J82*0.05)*10000,0),10)=5,ROUNDDOWN((J82*0.05),2),ROUND((J82*0.05),2))</f>
        <v>0</v>
      </c>
      <c r="O82" s="52">
        <f>'Pay App 30'!O82+'Pay App 30'!P82</f>
        <v>0</v>
      </c>
      <c r="P82" s="45"/>
      <c r="Q82" s="66">
        <f>'Pay App 30'!Q82+N82+P82</f>
        <v>0</v>
      </c>
    </row>
    <row r="83" spans="1:17" ht="21" customHeight="1" x14ac:dyDescent="0.2">
      <c r="A83" s="151" t="s">
        <v>120</v>
      </c>
      <c r="B83" s="151"/>
      <c r="C83" s="83" t="s">
        <v>121</v>
      </c>
      <c r="D83" s="35"/>
      <c r="E83" s="52">
        <f>'Pay App 30'!E83</f>
        <v>0</v>
      </c>
      <c r="F83" s="45"/>
      <c r="G83" s="65">
        <f>'Pay App 30'!G83+F83</f>
        <v>0</v>
      </c>
      <c r="H83" s="188">
        <f>'Pay App 30'!K83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30'!O83+'Pay App 30'!P83</f>
        <v>0</v>
      </c>
      <c r="P83" s="45"/>
      <c r="Q83" s="66">
        <f>'Pay App 30'!Q83+N83+P83</f>
        <v>0</v>
      </c>
    </row>
    <row r="84" spans="1:17" ht="21" customHeight="1" x14ac:dyDescent="0.2">
      <c r="A84" s="151" t="s">
        <v>122</v>
      </c>
      <c r="B84" s="151"/>
      <c r="C84" s="151" t="s">
        <v>123</v>
      </c>
      <c r="D84" s="152"/>
      <c r="E84" s="52">
        <f>'Pay App 30'!E84</f>
        <v>0</v>
      </c>
      <c r="F84" s="45"/>
      <c r="G84" s="65">
        <f>'Pay App 30'!G84+F84</f>
        <v>0</v>
      </c>
      <c r="H84" s="188">
        <f>'Pay App 30'!K84</f>
        <v>0</v>
      </c>
      <c r="I84" s="189"/>
      <c r="J84" s="55"/>
      <c r="K84" s="33">
        <f t="shared" si="1"/>
        <v>0</v>
      </c>
      <c r="L84" s="68">
        <f t="shared" si="0"/>
        <v>0</v>
      </c>
      <c r="M84" s="66">
        <f t="shared" si="2"/>
        <v>0</v>
      </c>
      <c r="N84" s="32">
        <f t="shared" si="3"/>
        <v>0</v>
      </c>
      <c r="O84" s="52">
        <f>'Pay App 30'!O84+'Pay App 30'!P84</f>
        <v>0</v>
      </c>
      <c r="P84" s="45"/>
      <c r="Q84" s="66">
        <f>'Pay App 30'!Q84+N84+P84</f>
        <v>0</v>
      </c>
    </row>
    <row r="85" spans="1:17" ht="21" customHeight="1" x14ac:dyDescent="0.2">
      <c r="A85" s="151" t="s">
        <v>124</v>
      </c>
      <c r="B85" s="151"/>
      <c r="C85" s="151" t="s">
        <v>125</v>
      </c>
      <c r="D85" s="152"/>
      <c r="E85" s="52">
        <f>'Pay App 30'!E85</f>
        <v>0</v>
      </c>
      <c r="F85" s="45"/>
      <c r="G85" s="65">
        <f>'Pay App 30'!G85+F85</f>
        <v>0</v>
      </c>
      <c r="H85" s="188">
        <f>'Pay App 30'!K85</f>
        <v>0</v>
      </c>
      <c r="I85" s="189"/>
      <c r="J85" s="55"/>
      <c r="K85" s="33">
        <f t="shared" si="1"/>
        <v>0</v>
      </c>
      <c r="L85" s="68">
        <f t="shared" si="0"/>
        <v>0</v>
      </c>
      <c r="M85" s="66">
        <f t="shared" si="2"/>
        <v>0</v>
      </c>
      <c r="N85" s="32">
        <f t="shared" si="3"/>
        <v>0</v>
      </c>
      <c r="O85" s="52">
        <f>'Pay App 30'!O85+'Pay App 30'!P85</f>
        <v>0</v>
      </c>
      <c r="P85" s="45"/>
      <c r="Q85" s="66">
        <f>'Pay App 30'!Q85+N85+P85</f>
        <v>0</v>
      </c>
    </row>
    <row r="86" spans="1:17" ht="21" customHeight="1" x14ac:dyDescent="0.2">
      <c r="A86" s="151" t="s">
        <v>126</v>
      </c>
      <c r="B86" s="151"/>
      <c r="C86" s="151" t="s">
        <v>127</v>
      </c>
      <c r="D86" s="152"/>
      <c r="E86" s="52">
        <f>'Pay App 30'!E86</f>
        <v>0</v>
      </c>
      <c r="F86" s="45"/>
      <c r="G86" s="65">
        <f>'Pay App 30'!G86+F86</f>
        <v>0</v>
      </c>
      <c r="H86" s="188">
        <f>'Pay App 30'!K86</f>
        <v>0</v>
      </c>
      <c r="I86" s="189"/>
      <c r="J86" s="55"/>
      <c r="K86" s="33">
        <f t="shared" si="1"/>
        <v>0</v>
      </c>
      <c r="L86" s="68">
        <f t="shared" si="0"/>
        <v>0</v>
      </c>
      <c r="M86" s="66">
        <f t="shared" si="2"/>
        <v>0</v>
      </c>
      <c r="N86" s="32">
        <f t="shared" si="3"/>
        <v>0</v>
      </c>
      <c r="O86" s="52">
        <f>'Pay App 30'!O86+'Pay App 30'!P86</f>
        <v>0</v>
      </c>
      <c r="P86" s="45"/>
      <c r="Q86" s="66">
        <f>'Pay App 30'!Q86+N86+P86</f>
        <v>0</v>
      </c>
    </row>
    <row r="87" spans="1:17" ht="21" customHeight="1" x14ac:dyDescent="0.2">
      <c r="A87" s="151" t="s">
        <v>128</v>
      </c>
      <c r="B87" s="151"/>
      <c r="C87" s="151" t="s">
        <v>129</v>
      </c>
      <c r="D87" s="152"/>
      <c r="E87" s="52">
        <f>'Pay App 30'!E87</f>
        <v>0</v>
      </c>
      <c r="F87" s="45"/>
      <c r="G87" s="65">
        <f>'Pay App 30'!G87+F87</f>
        <v>0</v>
      </c>
      <c r="H87" s="188">
        <f>'Pay App 30'!K87</f>
        <v>0</v>
      </c>
      <c r="I87" s="189"/>
      <c r="J87" s="55"/>
      <c r="K87" s="33">
        <f t="shared" si="1"/>
        <v>0</v>
      </c>
      <c r="L87" s="68">
        <f>IF(ISERROR(K87/G87),0,K87/G87)</f>
        <v>0</v>
      </c>
      <c r="M87" s="66">
        <f t="shared" si="2"/>
        <v>0</v>
      </c>
      <c r="N87" s="32">
        <f t="shared" si="3"/>
        <v>0</v>
      </c>
      <c r="O87" s="52">
        <f>'Pay App 30'!O87+'Pay App 30'!P87</f>
        <v>0</v>
      </c>
      <c r="P87" s="45"/>
      <c r="Q87" s="66">
        <f>'Pay App 30'!Q87+N87+P87</f>
        <v>0</v>
      </c>
    </row>
    <row r="88" spans="1:17" ht="21" customHeight="1" x14ac:dyDescent="0.2">
      <c r="A88" s="151" t="s">
        <v>130</v>
      </c>
      <c r="B88" s="151"/>
      <c r="C88" s="151" t="s">
        <v>131</v>
      </c>
      <c r="D88" s="152"/>
      <c r="E88" s="52">
        <f>'Pay App 30'!E88</f>
        <v>0</v>
      </c>
      <c r="F88" s="45"/>
      <c r="G88" s="65">
        <f>'Pay App 30'!G88+F88</f>
        <v>0</v>
      </c>
      <c r="H88" s="188">
        <f>'Pay App 30'!K88</f>
        <v>0</v>
      </c>
      <c r="I88" s="189"/>
      <c r="J88" s="55"/>
      <c r="K88" s="33">
        <f t="shared" si="1"/>
        <v>0</v>
      </c>
      <c r="L88" s="68">
        <f t="shared" si="0"/>
        <v>0</v>
      </c>
      <c r="M88" s="66">
        <f t="shared" si="2"/>
        <v>0</v>
      </c>
      <c r="N88" s="32">
        <f t="shared" si="3"/>
        <v>0</v>
      </c>
      <c r="O88" s="52">
        <f>'Pay App 30'!O88+'Pay App 30'!P88</f>
        <v>0</v>
      </c>
      <c r="P88" s="45"/>
      <c r="Q88" s="66">
        <f>'Pay App 30'!Q88+N88+P88</f>
        <v>0</v>
      </c>
    </row>
    <row r="89" spans="1:17" ht="21" customHeight="1" x14ac:dyDescent="0.2">
      <c r="A89" s="151" t="s">
        <v>132</v>
      </c>
      <c r="B89" s="151"/>
      <c r="C89" s="151" t="s">
        <v>133</v>
      </c>
      <c r="D89" s="152"/>
      <c r="E89" s="52">
        <f>'Pay App 30'!E89</f>
        <v>0</v>
      </c>
      <c r="F89" s="45"/>
      <c r="G89" s="65">
        <f>'Pay App 30'!G89+F89</f>
        <v>0</v>
      </c>
      <c r="H89" s="188">
        <f>'Pay App 30'!K89</f>
        <v>0</v>
      </c>
      <c r="I89" s="189"/>
      <c r="J89" s="55"/>
      <c r="K89" s="33">
        <f t="shared" si="1"/>
        <v>0</v>
      </c>
      <c r="L89" s="68">
        <f>IF(ISERROR(K89/G89),0,K89/G89)</f>
        <v>0</v>
      </c>
      <c r="M89" s="66">
        <f t="shared" si="2"/>
        <v>0</v>
      </c>
      <c r="N89" s="32">
        <f t="shared" si="3"/>
        <v>0</v>
      </c>
      <c r="O89" s="52">
        <f>'Pay App 30'!O89+'Pay App 30'!P89</f>
        <v>0</v>
      </c>
      <c r="P89" s="45"/>
      <c r="Q89" s="66">
        <f>'Pay App 30'!Q89+N89+P89</f>
        <v>0</v>
      </c>
    </row>
    <row r="90" spans="1:17" ht="21" customHeight="1" x14ac:dyDescent="0.2">
      <c r="A90" s="153" t="s">
        <v>134</v>
      </c>
      <c r="B90" s="153"/>
      <c r="C90" s="158" t="s">
        <v>135</v>
      </c>
      <c r="D90" s="159"/>
      <c r="E90" s="52">
        <f>'Pay App 30'!E90</f>
        <v>0</v>
      </c>
      <c r="F90" s="45"/>
      <c r="G90" s="65">
        <f>'Pay App 30'!G90+F90</f>
        <v>0</v>
      </c>
      <c r="H90" s="188">
        <f>'Pay App 30'!K90</f>
        <v>0</v>
      </c>
      <c r="I90" s="189"/>
      <c r="J90" s="55"/>
      <c r="K90" s="33">
        <f t="shared" si="1"/>
        <v>0</v>
      </c>
      <c r="L90" s="68">
        <f t="shared" si="0"/>
        <v>0</v>
      </c>
      <c r="M90" s="66">
        <f t="shared" si="2"/>
        <v>0</v>
      </c>
      <c r="N90" s="32">
        <f t="shared" si="3"/>
        <v>0</v>
      </c>
      <c r="O90" s="52">
        <f>'Pay App 30'!O90+'Pay App 30'!P90</f>
        <v>0</v>
      </c>
      <c r="P90" s="45"/>
      <c r="Q90" s="66">
        <f>'Pay App 30'!Q90+N90+P90</f>
        <v>0</v>
      </c>
    </row>
    <row r="91" spans="1:17" ht="21" customHeight="1" x14ac:dyDescent="0.2">
      <c r="A91" s="151" t="s">
        <v>136</v>
      </c>
      <c r="B91" s="151"/>
      <c r="C91" s="151" t="s">
        <v>137</v>
      </c>
      <c r="D91" s="152"/>
      <c r="E91" s="52">
        <f>'Pay App 30'!E91</f>
        <v>0</v>
      </c>
      <c r="F91" s="45"/>
      <c r="G91" s="65">
        <f>'Pay App 30'!G91+F91</f>
        <v>0</v>
      </c>
      <c r="H91" s="188">
        <f>'Pay App 30'!K91</f>
        <v>0</v>
      </c>
      <c r="I91" s="189"/>
      <c r="J91" s="55"/>
      <c r="K91" s="33">
        <f t="shared" si="1"/>
        <v>0</v>
      </c>
      <c r="L91" s="68">
        <f t="shared" si="0"/>
        <v>0</v>
      </c>
      <c r="M91" s="66">
        <f t="shared" si="2"/>
        <v>0</v>
      </c>
      <c r="N91" s="32">
        <f t="shared" si="3"/>
        <v>0</v>
      </c>
      <c r="O91" s="52">
        <f>'Pay App 30'!O91+'Pay App 30'!P91</f>
        <v>0</v>
      </c>
      <c r="P91" s="45"/>
      <c r="Q91" s="66">
        <f>'Pay App 30'!Q91+N91+P91</f>
        <v>0</v>
      </c>
    </row>
    <row r="92" spans="1:17" ht="21" customHeight="1" x14ac:dyDescent="0.2">
      <c r="A92" s="151" t="s">
        <v>138</v>
      </c>
      <c r="B92" s="151"/>
      <c r="C92" s="151" t="s">
        <v>139</v>
      </c>
      <c r="D92" s="152"/>
      <c r="E92" s="52">
        <f>'Pay App 30'!E92</f>
        <v>0</v>
      </c>
      <c r="F92" s="45"/>
      <c r="G92" s="65">
        <f>'Pay App 30'!G92+F92</f>
        <v>0</v>
      </c>
      <c r="H92" s="188">
        <f>'Pay App 30'!K92</f>
        <v>0</v>
      </c>
      <c r="I92" s="189"/>
      <c r="J92" s="55"/>
      <c r="K92" s="33">
        <f t="shared" si="1"/>
        <v>0</v>
      </c>
      <c r="L92" s="68">
        <f t="shared" si="0"/>
        <v>0</v>
      </c>
      <c r="M92" s="66">
        <f t="shared" si="2"/>
        <v>0</v>
      </c>
      <c r="N92" s="32">
        <f t="shared" si="3"/>
        <v>0</v>
      </c>
      <c r="O92" s="52">
        <f>'Pay App 30'!O92+'Pay App 30'!P92</f>
        <v>0</v>
      </c>
      <c r="P92" s="45"/>
      <c r="Q92" s="66">
        <f>'Pay App 30'!Q92+N92+P92</f>
        <v>0</v>
      </c>
    </row>
    <row r="93" spans="1:17" ht="21" customHeight="1" x14ac:dyDescent="0.2">
      <c r="A93" s="151" t="s">
        <v>140</v>
      </c>
      <c r="B93" s="151"/>
      <c r="C93" s="151" t="s">
        <v>141</v>
      </c>
      <c r="D93" s="152"/>
      <c r="E93" s="52">
        <f>'Pay App 30'!E93</f>
        <v>0</v>
      </c>
      <c r="F93" s="45"/>
      <c r="G93" s="65">
        <f>'Pay App 30'!G93+F93</f>
        <v>0</v>
      </c>
      <c r="H93" s="188">
        <f>'Pay App 30'!K93</f>
        <v>0</v>
      </c>
      <c r="I93" s="189"/>
      <c r="J93" s="55"/>
      <c r="K93" s="33">
        <f t="shared" si="1"/>
        <v>0</v>
      </c>
      <c r="L93" s="68">
        <f t="shared" si="0"/>
        <v>0</v>
      </c>
      <c r="M93" s="66">
        <f t="shared" si="2"/>
        <v>0</v>
      </c>
      <c r="N93" s="32">
        <f t="shared" si="3"/>
        <v>0</v>
      </c>
      <c r="O93" s="52">
        <f>'Pay App 30'!O93+'Pay App 30'!P93</f>
        <v>0</v>
      </c>
      <c r="P93" s="45"/>
      <c r="Q93" s="66">
        <f>'Pay App 30'!Q93+N93+P93</f>
        <v>0</v>
      </c>
    </row>
    <row r="94" spans="1:17" ht="21" customHeight="1" x14ac:dyDescent="0.2">
      <c r="A94" s="151" t="s">
        <v>142</v>
      </c>
      <c r="B94" s="151"/>
      <c r="C94" s="151" t="s">
        <v>143</v>
      </c>
      <c r="D94" s="152"/>
      <c r="E94" s="52">
        <f>'Pay App 30'!E94</f>
        <v>0</v>
      </c>
      <c r="F94" s="45"/>
      <c r="G94" s="65">
        <f>'Pay App 30'!G94+F94</f>
        <v>0</v>
      </c>
      <c r="H94" s="188">
        <f>'Pay App 30'!K94</f>
        <v>0</v>
      </c>
      <c r="I94" s="189"/>
      <c r="J94" s="55"/>
      <c r="K94" s="33">
        <f t="shared" si="1"/>
        <v>0</v>
      </c>
      <c r="L94" s="68">
        <f t="shared" si="0"/>
        <v>0</v>
      </c>
      <c r="M94" s="66">
        <f t="shared" si="2"/>
        <v>0</v>
      </c>
      <c r="N94" s="32">
        <f t="shared" si="3"/>
        <v>0</v>
      </c>
      <c r="O94" s="52">
        <f>'Pay App 30'!O94+'Pay App 30'!P94</f>
        <v>0</v>
      </c>
      <c r="P94" s="45"/>
      <c r="Q94" s="66">
        <f>'Pay App 30'!Q94+N94+P94</f>
        <v>0</v>
      </c>
    </row>
    <row r="95" spans="1:17" ht="21" customHeight="1" x14ac:dyDescent="0.2">
      <c r="A95" s="151" t="s">
        <v>144</v>
      </c>
      <c r="B95" s="151"/>
      <c r="C95" s="151" t="s">
        <v>145</v>
      </c>
      <c r="D95" s="152"/>
      <c r="E95" s="52">
        <f>'Pay App 30'!E95</f>
        <v>0</v>
      </c>
      <c r="F95" s="45"/>
      <c r="G95" s="65">
        <f>'Pay App 30'!G95+F95</f>
        <v>0</v>
      </c>
      <c r="H95" s="188">
        <f>'Pay App 30'!K95</f>
        <v>0</v>
      </c>
      <c r="I95" s="189"/>
      <c r="J95" s="55"/>
      <c r="K95" s="33">
        <f t="shared" si="1"/>
        <v>0</v>
      </c>
      <c r="L95" s="68">
        <f t="shared" si="0"/>
        <v>0</v>
      </c>
      <c r="M95" s="66">
        <f t="shared" si="2"/>
        <v>0</v>
      </c>
      <c r="N95" s="32">
        <f t="shared" si="3"/>
        <v>0</v>
      </c>
      <c r="O95" s="52">
        <f>'Pay App 30'!O95+'Pay App 30'!P95</f>
        <v>0</v>
      </c>
      <c r="P95" s="45"/>
      <c r="Q95" s="66">
        <f>'Pay App 30'!Q95+N95+P95</f>
        <v>0</v>
      </c>
    </row>
    <row r="96" spans="1:17" ht="21" customHeight="1" x14ac:dyDescent="0.2">
      <c r="A96" s="151" t="s">
        <v>146</v>
      </c>
      <c r="B96" s="151"/>
      <c r="C96" s="151" t="s">
        <v>147</v>
      </c>
      <c r="D96" s="152"/>
      <c r="E96" s="52">
        <f>'Pay App 30'!E96</f>
        <v>0</v>
      </c>
      <c r="F96" s="45"/>
      <c r="G96" s="65">
        <f>'Pay App 30'!G96+F96</f>
        <v>0</v>
      </c>
      <c r="H96" s="188">
        <f>'Pay App 30'!K96</f>
        <v>0</v>
      </c>
      <c r="I96" s="189"/>
      <c r="J96" s="55"/>
      <c r="K96" s="33">
        <f t="shared" si="1"/>
        <v>0</v>
      </c>
      <c r="L96" s="68">
        <f t="shared" si="0"/>
        <v>0</v>
      </c>
      <c r="M96" s="66">
        <f t="shared" si="2"/>
        <v>0</v>
      </c>
      <c r="N96" s="32">
        <f t="shared" si="3"/>
        <v>0</v>
      </c>
      <c r="O96" s="52">
        <f>'Pay App 30'!O96+'Pay App 30'!P96</f>
        <v>0</v>
      </c>
      <c r="P96" s="45"/>
      <c r="Q96" s="66">
        <f>'Pay App 30'!Q96+N96+P96</f>
        <v>0</v>
      </c>
    </row>
    <row r="97" spans="1:17" ht="21" customHeight="1" x14ac:dyDescent="0.2">
      <c r="A97" s="151" t="s">
        <v>148</v>
      </c>
      <c r="B97" s="151"/>
      <c r="C97" s="151" t="s">
        <v>149</v>
      </c>
      <c r="D97" s="152"/>
      <c r="E97" s="52">
        <f>'Pay App 30'!E97</f>
        <v>0</v>
      </c>
      <c r="F97" s="45"/>
      <c r="G97" s="65">
        <f>'Pay App 30'!G97+F97</f>
        <v>0</v>
      </c>
      <c r="H97" s="188">
        <f>'Pay App 30'!K97</f>
        <v>0</v>
      </c>
      <c r="I97" s="189"/>
      <c r="J97" s="55"/>
      <c r="K97" s="33">
        <f t="shared" si="1"/>
        <v>0</v>
      </c>
      <c r="L97" s="68">
        <f t="shared" si="0"/>
        <v>0</v>
      </c>
      <c r="M97" s="66">
        <f t="shared" si="2"/>
        <v>0</v>
      </c>
      <c r="N97" s="32">
        <f t="shared" si="3"/>
        <v>0</v>
      </c>
      <c r="O97" s="52">
        <f>'Pay App 30'!O97+'Pay App 30'!P97</f>
        <v>0</v>
      </c>
      <c r="P97" s="45"/>
      <c r="Q97" s="66">
        <f>'Pay App 30'!Q97+N97+P97</f>
        <v>0</v>
      </c>
    </row>
    <row r="98" spans="1:17" ht="21" customHeight="1" x14ac:dyDescent="0.2">
      <c r="A98" s="151" t="s">
        <v>150</v>
      </c>
      <c r="B98" s="151"/>
      <c r="C98" s="151" t="s">
        <v>151</v>
      </c>
      <c r="D98" s="152"/>
      <c r="E98" s="52">
        <f>'Pay App 30'!E98</f>
        <v>0</v>
      </c>
      <c r="F98" s="45"/>
      <c r="G98" s="65">
        <f>'Pay App 30'!G98+F98</f>
        <v>0</v>
      </c>
      <c r="H98" s="188">
        <f>'Pay App 30'!K98</f>
        <v>0</v>
      </c>
      <c r="I98" s="189"/>
      <c r="J98" s="55"/>
      <c r="K98" s="33">
        <f t="shared" si="1"/>
        <v>0</v>
      </c>
      <c r="L98" s="68">
        <f t="shared" si="0"/>
        <v>0</v>
      </c>
      <c r="M98" s="66">
        <f t="shared" si="2"/>
        <v>0</v>
      </c>
      <c r="N98" s="32">
        <f t="shared" si="3"/>
        <v>0</v>
      </c>
      <c r="O98" s="52">
        <f>'Pay App 30'!O98+'Pay App 30'!P98</f>
        <v>0</v>
      </c>
      <c r="P98" s="45"/>
      <c r="Q98" s="66">
        <f>'Pay App 30'!Q98+N98+P98</f>
        <v>0</v>
      </c>
    </row>
    <row r="99" spans="1:17" ht="21" customHeight="1" x14ac:dyDescent="0.2">
      <c r="A99" s="151" t="s">
        <v>152</v>
      </c>
      <c r="B99" s="151"/>
      <c r="C99" s="151" t="s">
        <v>153</v>
      </c>
      <c r="D99" s="152"/>
      <c r="E99" s="52">
        <f>'Pay App 30'!E99</f>
        <v>0</v>
      </c>
      <c r="F99" s="45"/>
      <c r="G99" s="65">
        <f>'Pay App 30'!G99+F99</f>
        <v>0</v>
      </c>
      <c r="H99" s="188">
        <f>'Pay App 30'!K99</f>
        <v>0</v>
      </c>
      <c r="I99" s="189"/>
      <c r="J99" s="55"/>
      <c r="K99" s="33">
        <f t="shared" si="1"/>
        <v>0</v>
      </c>
      <c r="L99" s="68">
        <f t="shared" si="0"/>
        <v>0</v>
      </c>
      <c r="M99" s="66">
        <f t="shared" si="2"/>
        <v>0</v>
      </c>
      <c r="N99" s="32">
        <f t="shared" si="3"/>
        <v>0</v>
      </c>
      <c r="O99" s="52">
        <f>'Pay App 30'!O99+'Pay App 30'!P99</f>
        <v>0</v>
      </c>
      <c r="P99" s="45"/>
      <c r="Q99" s="66">
        <f>'Pay App 30'!Q99+N99+P99</f>
        <v>0</v>
      </c>
    </row>
    <row r="100" spans="1:17" ht="21" customHeight="1" x14ac:dyDescent="0.2">
      <c r="A100" s="151" t="s">
        <v>154</v>
      </c>
      <c r="B100" s="151"/>
      <c r="C100" s="151" t="s">
        <v>155</v>
      </c>
      <c r="D100" s="152"/>
      <c r="E100" s="52">
        <f>'Pay App 30'!E100</f>
        <v>0</v>
      </c>
      <c r="F100" s="45"/>
      <c r="G100" s="65">
        <f>'Pay App 30'!G100+F100</f>
        <v>0</v>
      </c>
      <c r="H100" s="188">
        <f>'Pay App 30'!K100</f>
        <v>0</v>
      </c>
      <c r="I100" s="189"/>
      <c r="J100" s="55"/>
      <c r="K100" s="33">
        <f t="shared" si="1"/>
        <v>0</v>
      </c>
      <c r="L100" s="68">
        <f t="shared" si="0"/>
        <v>0</v>
      </c>
      <c r="M100" s="66">
        <f t="shared" si="2"/>
        <v>0</v>
      </c>
      <c r="N100" s="32">
        <f t="shared" si="3"/>
        <v>0</v>
      </c>
      <c r="O100" s="52">
        <f>'Pay App 30'!O100+'Pay App 30'!P100</f>
        <v>0</v>
      </c>
      <c r="P100" s="45"/>
      <c r="Q100" s="66">
        <f>'Pay App 30'!Q100+N100+P100</f>
        <v>0</v>
      </c>
    </row>
    <row r="101" spans="1:17" ht="21" customHeight="1" x14ac:dyDescent="0.2">
      <c r="A101" s="151" t="s">
        <v>156</v>
      </c>
      <c r="B101" s="151"/>
      <c r="C101" s="151" t="s">
        <v>157</v>
      </c>
      <c r="D101" s="152"/>
      <c r="E101" s="52">
        <f>'Pay App 30'!E101</f>
        <v>0</v>
      </c>
      <c r="F101" s="45"/>
      <c r="G101" s="65">
        <f>'Pay App 30'!G101+F101</f>
        <v>0</v>
      </c>
      <c r="H101" s="188">
        <f>'Pay App 30'!K101</f>
        <v>0</v>
      </c>
      <c r="I101" s="189"/>
      <c r="J101" s="55"/>
      <c r="K101" s="33">
        <f t="shared" si="1"/>
        <v>0</v>
      </c>
      <c r="L101" s="68">
        <f t="shared" si="0"/>
        <v>0</v>
      </c>
      <c r="M101" s="66">
        <f t="shared" si="2"/>
        <v>0</v>
      </c>
      <c r="N101" s="32">
        <f t="shared" si="3"/>
        <v>0</v>
      </c>
      <c r="O101" s="52">
        <f>'Pay App 30'!O101+'Pay App 30'!P101</f>
        <v>0</v>
      </c>
      <c r="P101" s="45"/>
      <c r="Q101" s="66">
        <f>'Pay App 30'!Q101+N101+P101</f>
        <v>0</v>
      </c>
    </row>
    <row r="102" spans="1:17" ht="21" customHeight="1" x14ac:dyDescent="0.2">
      <c r="A102" s="151" t="s">
        <v>158</v>
      </c>
      <c r="B102" s="151"/>
      <c r="C102" s="151" t="s">
        <v>159</v>
      </c>
      <c r="D102" s="152"/>
      <c r="E102" s="52">
        <f>'Pay App 30'!E102</f>
        <v>0</v>
      </c>
      <c r="F102" s="45"/>
      <c r="G102" s="65">
        <f>'Pay App 30'!G102+F102</f>
        <v>0</v>
      </c>
      <c r="H102" s="188">
        <f>'Pay App 30'!K102</f>
        <v>0</v>
      </c>
      <c r="I102" s="189"/>
      <c r="J102" s="55"/>
      <c r="K102" s="33">
        <f t="shared" si="1"/>
        <v>0</v>
      </c>
      <c r="L102" s="68">
        <f t="shared" si="0"/>
        <v>0</v>
      </c>
      <c r="M102" s="66">
        <f t="shared" si="2"/>
        <v>0</v>
      </c>
      <c r="N102" s="32">
        <f t="shared" si="3"/>
        <v>0</v>
      </c>
      <c r="O102" s="52">
        <f>'Pay App 30'!O102+'Pay App 30'!P102</f>
        <v>0</v>
      </c>
      <c r="P102" s="45"/>
      <c r="Q102" s="66">
        <f>'Pay App 30'!Q102+N102+P102</f>
        <v>0</v>
      </c>
    </row>
    <row r="103" spans="1:17" ht="21" customHeight="1" x14ac:dyDescent="0.2">
      <c r="A103" s="151" t="s">
        <v>160</v>
      </c>
      <c r="B103" s="151"/>
      <c r="C103" s="151" t="s">
        <v>161</v>
      </c>
      <c r="D103" s="152"/>
      <c r="E103" s="52">
        <f>'Pay App 30'!E103</f>
        <v>0</v>
      </c>
      <c r="F103" s="45"/>
      <c r="G103" s="65">
        <f>'Pay App 30'!G103+F103</f>
        <v>0</v>
      </c>
      <c r="H103" s="188">
        <f>'Pay App 30'!K103</f>
        <v>0</v>
      </c>
      <c r="I103" s="189"/>
      <c r="J103" s="55"/>
      <c r="K103" s="33">
        <f t="shared" si="1"/>
        <v>0</v>
      </c>
      <c r="L103" s="68">
        <f t="shared" si="0"/>
        <v>0</v>
      </c>
      <c r="M103" s="66">
        <f t="shared" si="2"/>
        <v>0</v>
      </c>
      <c r="N103" s="32">
        <f t="shared" si="3"/>
        <v>0</v>
      </c>
      <c r="O103" s="52">
        <f>'Pay App 30'!O103+'Pay App 30'!P103</f>
        <v>0</v>
      </c>
      <c r="P103" s="45"/>
      <c r="Q103" s="66">
        <f>'Pay App 30'!Q103+N103+P103</f>
        <v>0</v>
      </c>
    </row>
    <row r="104" spans="1:17" ht="21" customHeight="1" x14ac:dyDescent="0.2">
      <c r="A104" s="151" t="s">
        <v>162</v>
      </c>
      <c r="B104" s="151"/>
      <c r="C104" s="151" t="s">
        <v>163</v>
      </c>
      <c r="D104" s="152"/>
      <c r="E104" s="52">
        <f>'Pay App 30'!E104</f>
        <v>0</v>
      </c>
      <c r="F104" s="45"/>
      <c r="G104" s="65">
        <f>'Pay App 30'!G104+F104</f>
        <v>0</v>
      </c>
      <c r="H104" s="188">
        <f>'Pay App 30'!K104</f>
        <v>0</v>
      </c>
      <c r="I104" s="189"/>
      <c r="J104" s="55"/>
      <c r="K104" s="33">
        <f t="shared" si="1"/>
        <v>0</v>
      </c>
      <c r="L104" s="68">
        <f t="shared" si="0"/>
        <v>0</v>
      </c>
      <c r="M104" s="66">
        <f t="shared" si="2"/>
        <v>0</v>
      </c>
      <c r="N104" s="32">
        <f t="shared" si="3"/>
        <v>0</v>
      </c>
      <c r="O104" s="52">
        <f>'Pay App 30'!O104+'Pay App 30'!P104</f>
        <v>0</v>
      </c>
      <c r="P104" s="45"/>
      <c r="Q104" s="66">
        <f>'Pay App 30'!Q104+N104+P104</f>
        <v>0</v>
      </c>
    </row>
    <row r="105" spans="1:17" ht="21" customHeight="1" x14ac:dyDescent="0.2">
      <c r="A105" s="151" t="s">
        <v>164</v>
      </c>
      <c r="B105" s="151"/>
      <c r="C105" s="151" t="s">
        <v>165</v>
      </c>
      <c r="D105" s="152"/>
      <c r="E105" s="52">
        <f>'Pay App 30'!E105</f>
        <v>0</v>
      </c>
      <c r="F105" s="45"/>
      <c r="G105" s="65">
        <f>'Pay App 30'!G105+F105</f>
        <v>0</v>
      </c>
      <c r="H105" s="188">
        <f>'Pay App 30'!K105</f>
        <v>0</v>
      </c>
      <c r="I105" s="189"/>
      <c r="J105" s="55"/>
      <c r="K105" s="33">
        <f t="shared" si="1"/>
        <v>0</v>
      </c>
      <c r="L105" s="68">
        <f t="shared" si="0"/>
        <v>0</v>
      </c>
      <c r="M105" s="66">
        <f t="shared" si="2"/>
        <v>0</v>
      </c>
      <c r="N105" s="32">
        <f t="shared" si="3"/>
        <v>0</v>
      </c>
      <c r="O105" s="52">
        <f>'Pay App 30'!O105+'Pay App 30'!P105</f>
        <v>0</v>
      </c>
      <c r="P105" s="45"/>
      <c r="Q105" s="66">
        <f>'Pay App 30'!Q105+N105+P105</f>
        <v>0</v>
      </c>
    </row>
    <row r="106" spans="1:17" ht="21" customHeight="1" x14ac:dyDescent="0.2">
      <c r="A106" s="151" t="s">
        <v>166</v>
      </c>
      <c r="B106" s="151"/>
      <c r="C106" s="151" t="s">
        <v>167</v>
      </c>
      <c r="D106" s="152"/>
      <c r="E106" s="52">
        <f>'Pay App 30'!E106</f>
        <v>0</v>
      </c>
      <c r="F106" s="45"/>
      <c r="G106" s="65">
        <f>'Pay App 30'!G106+F106</f>
        <v>0</v>
      </c>
      <c r="H106" s="188">
        <f>'Pay App 30'!K106</f>
        <v>0</v>
      </c>
      <c r="I106" s="189"/>
      <c r="J106" s="55"/>
      <c r="K106" s="33">
        <f t="shared" si="1"/>
        <v>0</v>
      </c>
      <c r="L106" s="68">
        <f t="shared" si="0"/>
        <v>0</v>
      </c>
      <c r="M106" s="66">
        <f t="shared" si="2"/>
        <v>0</v>
      </c>
      <c r="N106" s="32">
        <f t="shared" si="3"/>
        <v>0</v>
      </c>
      <c r="O106" s="52">
        <f>'Pay App 30'!O106+'Pay App 30'!P106</f>
        <v>0</v>
      </c>
      <c r="P106" s="45"/>
      <c r="Q106" s="66">
        <f>'Pay App 30'!Q106+N106+P106</f>
        <v>0</v>
      </c>
    </row>
    <row r="107" spans="1:17" ht="21" customHeight="1" x14ac:dyDescent="0.2">
      <c r="A107" s="151" t="s">
        <v>168</v>
      </c>
      <c r="B107" s="151"/>
      <c r="C107" s="151" t="s">
        <v>169</v>
      </c>
      <c r="D107" s="152"/>
      <c r="E107" s="52">
        <f>'Pay App 30'!E107</f>
        <v>0</v>
      </c>
      <c r="F107" s="45"/>
      <c r="G107" s="65">
        <f>'Pay App 30'!G107+F107</f>
        <v>0</v>
      </c>
      <c r="H107" s="188">
        <f>'Pay App 30'!K107</f>
        <v>0</v>
      </c>
      <c r="I107" s="189"/>
      <c r="J107" s="55"/>
      <c r="K107" s="33">
        <f t="shared" si="1"/>
        <v>0</v>
      </c>
      <c r="L107" s="68">
        <f t="shared" si="0"/>
        <v>0</v>
      </c>
      <c r="M107" s="66">
        <f t="shared" si="2"/>
        <v>0</v>
      </c>
      <c r="N107" s="32">
        <f t="shared" si="3"/>
        <v>0</v>
      </c>
      <c r="O107" s="52">
        <f>'Pay App 30'!O107+'Pay App 30'!P107</f>
        <v>0</v>
      </c>
      <c r="P107" s="45"/>
      <c r="Q107" s="66">
        <f>'Pay App 30'!Q107+N107+P107</f>
        <v>0</v>
      </c>
    </row>
    <row r="108" spans="1:17" ht="21" customHeight="1" x14ac:dyDescent="0.2">
      <c r="A108" s="151" t="s">
        <v>170</v>
      </c>
      <c r="B108" s="151"/>
      <c r="C108" s="151" t="s">
        <v>171</v>
      </c>
      <c r="D108" s="152"/>
      <c r="E108" s="52">
        <f>'Pay App 30'!E108</f>
        <v>0</v>
      </c>
      <c r="F108" s="45"/>
      <c r="G108" s="65">
        <f>'Pay App 30'!G108+F108</f>
        <v>0</v>
      </c>
      <c r="H108" s="188">
        <f>'Pay App 30'!K108</f>
        <v>0</v>
      </c>
      <c r="I108" s="189"/>
      <c r="J108" s="55"/>
      <c r="K108" s="33">
        <f t="shared" si="1"/>
        <v>0</v>
      </c>
      <c r="L108" s="68">
        <f t="shared" si="0"/>
        <v>0</v>
      </c>
      <c r="M108" s="66">
        <f t="shared" si="2"/>
        <v>0</v>
      </c>
      <c r="N108" s="32">
        <f t="shared" si="3"/>
        <v>0</v>
      </c>
      <c r="O108" s="52">
        <f>'Pay App 30'!O108+'Pay App 30'!P108</f>
        <v>0</v>
      </c>
      <c r="P108" s="45"/>
      <c r="Q108" s="66">
        <f>'Pay App 30'!Q108+N108+P108</f>
        <v>0</v>
      </c>
    </row>
    <row r="109" spans="1:17" ht="21" customHeight="1" x14ac:dyDescent="0.2">
      <c r="A109" s="151" t="s">
        <v>172</v>
      </c>
      <c r="B109" s="151"/>
      <c r="C109" s="151" t="s">
        <v>173</v>
      </c>
      <c r="D109" s="152"/>
      <c r="E109" s="52">
        <f>'Pay App 30'!E109</f>
        <v>0</v>
      </c>
      <c r="F109" s="45"/>
      <c r="G109" s="65">
        <f>'Pay App 30'!G109+F109</f>
        <v>0</v>
      </c>
      <c r="H109" s="188">
        <f>'Pay App 30'!K109</f>
        <v>0</v>
      </c>
      <c r="I109" s="189"/>
      <c r="J109" s="55"/>
      <c r="K109" s="33">
        <f t="shared" si="1"/>
        <v>0</v>
      </c>
      <c r="L109" s="68">
        <f t="shared" si="0"/>
        <v>0</v>
      </c>
      <c r="M109" s="66">
        <f t="shared" si="2"/>
        <v>0</v>
      </c>
      <c r="N109" s="32">
        <f t="shared" si="3"/>
        <v>0</v>
      </c>
      <c r="O109" s="52">
        <f>'Pay App 30'!O109+'Pay App 30'!P109</f>
        <v>0</v>
      </c>
      <c r="P109" s="45"/>
      <c r="Q109" s="66">
        <f>'Pay App 30'!Q109+N109+P109</f>
        <v>0</v>
      </c>
    </row>
    <row r="110" spans="1:17" ht="21" customHeight="1" x14ac:dyDescent="0.2">
      <c r="A110" s="151" t="s">
        <v>174</v>
      </c>
      <c r="B110" s="151"/>
      <c r="C110" s="151" t="s">
        <v>175</v>
      </c>
      <c r="D110" s="152"/>
      <c r="E110" s="52">
        <f>'Pay App 30'!E110</f>
        <v>0</v>
      </c>
      <c r="F110" s="45"/>
      <c r="G110" s="65">
        <f>'Pay App 30'!G110+F110</f>
        <v>0</v>
      </c>
      <c r="H110" s="188">
        <f>'Pay App 30'!K110</f>
        <v>0</v>
      </c>
      <c r="I110" s="189"/>
      <c r="J110" s="55"/>
      <c r="K110" s="33">
        <f t="shared" si="1"/>
        <v>0</v>
      </c>
      <c r="L110" s="68">
        <f t="shared" si="0"/>
        <v>0</v>
      </c>
      <c r="M110" s="66">
        <f t="shared" si="2"/>
        <v>0</v>
      </c>
      <c r="N110" s="32">
        <f t="shared" si="3"/>
        <v>0</v>
      </c>
      <c r="O110" s="52">
        <f>'Pay App 30'!O110+'Pay App 30'!P110</f>
        <v>0</v>
      </c>
      <c r="P110" s="45"/>
      <c r="Q110" s="66">
        <f>'Pay App 30'!Q110+N110+P110</f>
        <v>0</v>
      </c>
    </row>
    <row r="111" spans="1:17" ht="21" customHeight="1" x14ac:dyDescent="0.2">
      <c r="A111" s="151" t="s">
        <v>176</v>
      </c>
      <c r="B111" s="151"/>
      <c r="C111" s="151" t="s">
        <v>177</v>
      </c>
      <c r="D111" s="152"/>
      <c r="E111" s="52">
        <f>'Pay App 30'!E111</f>
        <v>0</v>
      </c>
      <c r="F111" s="45"/>
      <c r="G111" s="65">
        <f>'Pay App 30'!G111+F111</f>
        <v>0</v>
      </c>
      <c r="H111" s="188">
        <f>'Pay App 30'!K111</f>
        <v>0</v>
      </c>
      <c r="I111" s="189"/>
      <c r="J111" s="55"/>
      <c r="K111" s="33">
        <f t="shared" si="1"/>
        <v>0</v>
      </c>
      <c r="L111" s="68">
        <f t="shared" si="0"/>
        <v>0</v>
      </c>
      <c r="M111" s="66">
        <f t="shared" si="2"/>
        <v>0</v>
      </c>
      <c r="N111" s="32">
        <f t="shared" si="3"/>
        <v>0</v>
      </c>
      <c r="O111" s="52">
        <f>'Pay App 30'!O111+'Pay App 30'!P111</f>
        <v>0</v>
      </c>
      <c r="P111" s="45"/>
      <c r="Q111" s="66">
        <f>'Pay App 30'!Q111+N111+P111</f>
        <v>0</v>
      </c>
    </row>
    <row r="112" spans="1:17" ht="21" customHeight="1" x14ac:dyDescent="0.2">
      <c r="A112" s="151" t="s">
        <v>178</v>
      </c>
      <c r="B112" s="151"/>
      <c r="C112" s="151" t="s">
        <v>179</v>
      </c>
      <c r="D112" s="152"/>
      <c r="E112" s="52">
        <f>'Pay App 30'!E112</f>
        <v>0</v>
      </c>
      <c r="F112" s="45"/>
      <c r="G112" s="65">
        <f>'Pay App 30'!G112+F112</f>
        <v>0</v>
      </c>
      <c r="H112" s="188">
        <f>'Pay App 30'!K112</f>
        <v>0</v>
      </c>
      <c r="I112" s="189"/>
      <c r="J112" s="55"/>
      <c r="K112" s="33">
        <f t="shared" si="1"/>
        <v>0</v>
      </c>
      <c r="L112" s="68">
        <f t="shared" si="0"/>
        <v>0</v>
      </c>
      <c r="M112" s="66">
        <f t="shared" si="2"/>
        <v>0</v>
      </c>
      <c r="N112" s="32">
        <f t="shared" si="3"/>
        <v>0</v>
      </c>
      <c r="O112" s="52">
        <f>'Pay App 30'!O112+'Pay App 30'!P112</f>
        <v>0</v>
      </c>
      <c r="P112" s="45"/>
      <c r="Q112" s="66">
        <f>'Pay App 30'!Q112+N112+P112</f>
        <v>0</v>
      </c>
    </row>
    <row r="113" spans="1:17" ht="21" customHeight="1" x14ac:dyDescent="0.2">
      <c r="A113" s="151" t="s">
        <v>180</v>
      </c>
      <c r="B113" s="151"/>
      <c r="C113" s="151" t="s">
        <v>181</v>
      </c>
      <c r="D113" s="152"/>
      <c r="E113" s="52">
        <f>'Pay App 30'!E113</f>
        <v>0</v>
      </c>
      <c r="F113" s="45"/>
      <c r="G113" s="65">
        <f>'Pay App 30'!G113+F113</f>
        <v>0</v>
      </c>
      <c r="H113" s="188">
        <f>'Pay App 30'!K113</f>
        <v>0</v>
      </c>
      <c r="I113" s="189"/>
      <c r="J113" s="55"/>
      <c r="K113" s="33">
        <f t="shared" si="1"/>
        <v>0</v>
      </c>
      <c r="L113" s="68">
        <f t="shared" si="0"/>
        <v>0</v>
      </c>
      <c r="M113" s="66">
        <f t="shared" si="2"/>
        <v>0</v>
      </c>
      <c r="N113" s="32">
        <f t="shared" si="3"/>
        <v>0</v>
      </c>
      <c r="O113" s="52">
        <f>'Pay App 30'!O113+'Pay App 30'!P113</f>
        <v>0</v>
      </c>
      <c r="P113" s="45"/>
      <c r="Q113" s="66">
        <f>'Pay App 30'!Q113+N113+P113</f>
        <v>0</v>
      </c>
    </row>
    <row r="114" spans="1:17" ht="21" customHeight="1" x14ac:dyDescent="0.2">
      <c r="A114" s="153" t="s">
        <v>182</v>
      </c>
      <c r="B114" s="153"/>
      <c r="C114" s="153" t="s">
        <v>183</v>
      </c>
      <c r="D114" s="154"/>
      <c r="E114" s="52">
        <f>'Pay App 30'!E114</f>
        <v>0</v>
      </c>
      <c r="F114" s="45"/>
      <c r="G114" s="65">
        <f>'Pay App 30'!G114+F114</f>
        <v>0</v>
      </c>
      <c r="H114" s="188">
        <f>'Pay App 30'!K114</f>
        <v>0</v>
      </c>
      <c r="I114" s="189"/>
      <c r="J114" s="55"/>
      <c r="K114" s="33">
        <f t="shared" si="1"/>
        <v>0</v>
      </c>
      <c r="L114" s="68">
        <f t="shared" si="0"/>
        <v>0</v>
      </c>
      <c r="M114" s="66">
        <f t="shared" si="2"/>
        <v>0</v>
      </c>
      <c r="N114" s="32">
        <f t="shared" si="3"/>
        <v>0</v>
      </c>
      <c r="O114" s="52">
        <f>'Pay App 30'!O114+'Pay App 30'!P114</f>
        <v>0</v>
      </c>
      <c r="P114" s="45"/>
      <c r="Q114" s="66">
        <f>'Pay App 30'!Q114+N114+P114</f>
        <v>0</v>
      </c>
    </row>
    <row r="115" spans="1:17" ht="21" customHeight="1" x14ac:dyDescent="0.2">
      <c r="A115" s="151" t="s">
        <v>184</v>
      </c>
      <c r="B115" s="151"/>
      <c r="C115" s="151" t="s">
        <v>185</v>
      </c>
      <c r="D115" s="152"/>
      <c r="E115" s="52">
        <f>'Pay App 30'!E115</f>
        <v>0</v>
      </c>
      <c r="F115" s="45"/>
      <c r="G115" s="65">
        <f>'Pay App 30'!G115+F115</f>
        <v>0</v>
      </c>
      <c r="H115" s="188">
        <f>'Pay App 30'!K115</f>
        <v>0</v>
      </c>
      <c r="I115" s="189"/>
      <c r="J115" s="55"/>
      <c r="K115" s="33">
        <f t="shared" si="1"/>
        <v>0</v>
      </c>
      <c r="L115" s="68">
        <f t="shared" si="0"/>
        <v>0</v>
      </c>
      <c r="M115" s="66">
        <f t="shared" si="2"/>
        <v>0</v>
      </c>
      <c r="N115" s="32">
        <f t="shared" si="3"/>
        <v>0</v>
      </c>
      <c r="O115" s="52">
        <f>'Pay App 30'!O115+'Pay App 30'!P115</f>
        <v>0</v>
      </c>
      <c r="P115" s="45"/>
      <c r="Q115" s="66">
        <f>'Pay App 30'!Q115+N115+P115</f>
        <v>0</v>
      </c>
    </row>
    <row r="116" spans="1:17" ht="21" customHeight="1" x14ac:dyDescent="0.2">
      <c r="A116" s="151" t="s">
        <v>186</v>
      </c>
      <c r="B116" s="151"/>
      <c r="C116" s="151" t="s">
        <v>187</v>
      </c>
      <c r="D116" s="152"/>
      <c r="E116" s="52">
        <f>'Pay App 30'!E116</f>
        <v>0</v>
      </c>
      <c r="F116" s="45"/>
      <c r="G116" s="65">
        <f>'Pay App 30'!G116+F116</f>
        <v>0</v>
      </c>
      <c r="H116" s="188">
        <f>'Pay App 30'!K116</f>
        <v>0</v>
      </c>
      <c r="I116" s="189"/>
      <c r="J116" s="55"/>
      <c r="K116" s="33">
        <f t="shared" si="1"/>
        <v>0</v>
      </c>
      <c r="L116" s="68">
        <f t="shared" si="0"/>
        <v>0</v>
      </c>
      <c r="M116" s="66">
        <f t="shared" si="2"/>
        <v>0</v>
      </c>
      <c r="N116" s="32">
        <f t="shared" si="3"/>
        <v>0</v>
      </c>
      <c r="O116" s="52">
        <f>'Pay App 30'!O116+'Pay App 30'!P116</f>
        <v>0</v>
      </c>
      <c r="P116" s="45"/>
      <c r="Q116" s="66">
        <f>'Pay App 30'!Q116+N116+P116</f>
        <v>0</v>
      </c>
    </row>
    <row r="117" spans="1:17" ht="21" customHeight="1" x14ac:dyDescent="0.2">
      <c r="A117" s="151" t="s">
        <v>188</v>
      </c>
      <c r="B117" s="151"/>
      <c r="C117" s="151" t="s">
        <v>581</v>
      </c>
      <c r="D117" s="152"/>
      <c r="E117" s="52">
        <f>'Pay App 30'!E117</f>
        <v>0</v>
      </c>
      <c r="F117" s="45"/>
      <c r="G117" s="65">
        <f>'Pay App 30'!G117+F117</f>
        <v>0</v>
      </c>
      <c r="H117" s="188">
        <f>'Pay App 30'!K117</f>
        <v>0</v>
      </c>
      <c r="I117" s="189"/>
      <c r="J117" s="55"/>
      <c r="K117" s="33">
        <f t="shared" si="1"/>
        <v>0</v>
      </c>
      <c r="L117" s="68">
        <f t="shared" si="0"/>
        <v>0</v>
      </c>
      <c r="M117" s="66">
        <f t="shared" si="2"/>
        <v>0</v>
      </c>
      <c r="N117" s="32">
        <f t="shared" si="3"/>
        <v>0</v>
      </c>
      <c r="O117" s="52">
        <f>'Pay App 30'!O117+'Pay App 30'!P117</f>
        <v>0</v>
      </c>
      <c r="P117" s="45"/>
      <c r="Q117" s="66">
        <f>'Pay App 30'!Q117+N117+P117</f>
        <v>0</v>
      </c>
    </row>
    <row r="118" spans="1:17" ht="21" customHeight="1" x14ac:dyDescent="0.2">
      <c r="A118" s="153" t="s">
        <v>190</v>
      </c>
      <c r="B118" s="153"/>
      <c r="C118" s="142" t="s">
        <v>191</v>
      </c>
      <c r="D118" s="156"/>
      <c r="E118" s="52">
        <f>'Pay App 30'!E118</f>
        <v>0</v>
      </c>
      <c r="F118" s="45"/>
      <c r="G118" s="65">
        <f>'Pay App 30'!G118+F118</f>
        <v>0</v>
      </c>
      <c r="H118" s="188">
        <f>'Pay App 30'!K118</f>
        <v>0</v>
      </c>
      <c r="I118" s="189"/>
      <c r="J118" s="55"/>
      <c r="K118" s="33">
        <f t="shared" si="1"/>
        <v>0</v>
      </c>
      <c r="L118" s="68">
        <f t="shared" si="0"/>
        <v>0</v>
      </c>
      <c r="M118" s="66">
        <f t="shared" si="2"/>
        <v>0</v>
      </c>
      <c r="N118" s="32">
        <f t="shared" si="3"/>
        <v>0</v>
      </c>
      <c r="O118" s="52">
        <f>'Pay App 30'!O118+'Pay App 30'!P118</f>
        <v>0</v>
      </c>
      <c r="P118" s="45"/>
      <c r="Q118" s="66">
        <f>'Pay App 30'!Q118+N118+P118</f>
        <v>0</v>
      </c>
    </row>
    <row r="119" spans="1:17" ht="21" customHeight="1" x14ac:dyDescent="0.2">
      <c r="A119" s="151" t="s">
        <v>192</v>
      </c>
      <c r="B119" s="151"/>
      <c r="C119" s="151" t="s">
        <v>193</v>
      </c>
      <c r="D119" s="152"/>
      <c r="E119" s="52">
        <f>'Pay App 30'!E119</f>
        <v>0</v>
      </c>
      <c r="F119" s="45"/>
      <c r="G119" s="65">
        <f>'Pay App 30'!G119+F119</f>
        <v>0</v>
      </c>
      <c r="H119" s="188">
        <f>'Pay App 30'!K119</f>
        <v>0</v>
      </c>
      <c r="I119" s="189"/>
      <c r="J119" s="55"/>
      <c r="K119" s="33">
        <f t="shared" si="1"/>
        <v>0</v>
      </c>
      <c r="L119" s="68">
        <f t="shared" si="0"/>
        <v>0</v>
      </c>
      <c r="M119" s="66">
        <f t="shared" si="2"/>
        <v>0</v>
      </c>
      <c r="N119" s="32">
        <f t="shared" si="3"/>
        <v>0</v>
      </c>
      <c r="O119" s="52">
        <f>'Pay App 30'!O119+'Pay App 30'!P119</f>
        <v>0</v>
      </c>
      <c r="P119" s="45"/>
      <c r="Q119" s="66">
        <f>'Pay App 30'!Q119+N119+P119</f>
        <v>0</v>
      </c>
    </row>
    <row r="120" spans="1:17" ht="21" customHeight="1" x14ac:dyDescent="0.2">
      <c r="A120" s="151" t="s">
        <v>194</v>
      </c>
      <c r="B120" s="151"/>
      <c r="C120" s="150" t="s">
        <v>195</v>
      </c>
      <c r="D120" s="157"/>
      <c r="E120" s="52">
        <f>'Pay App 30'!E120</f>
        <v>0</v>
      </c>
      <c r="F120" s="45"/>
      <c r="G120" s="65">
        <f>'Pay App 30'!G120+F120</f>
        <v>0</v>
      </c>
      <c r="H120" s="188">
        <f>'Pay App 30'!K120</f>
        <v>0</v>
      </c>
      <c r="I120" s="189"/>
      <c r="J120" s="55"/>
      <c r="K120" s="33">
        <f t="shared" si="1"/>
        <v>0</v>
      </c>
      <c r="L120" s="68">
        <f t="shared" si="0"/>
        <v>0</v>
      </c>
      <c r="M120" s="66">
        <f t="shared" si="2"/>
        <v>0</v>
      </c>
      <c r="N120" s="32">
        <f t="shared" si="3"/>
        <v>0</v>
      </c>
      <c r="O120" s="52">
        <f>'Pay App 30'!O120+'Pay App 30'!P120</f>
        <v>0</v>
      </c>
      <c r="P120" s="45"/>
      <c r="Q120" s="66">
        <f>'Pay App 30'!Q120+N120+P120</f>
        <v>0</v>
      </c>
    </row>
    <row r="121" spans="1:17" ht="21" customHeight="1" x14ac:dyDescent="0.2">
      <c r="A121" s="151" t="s">
        <v>196</v>
      </c>
      <c r="B121" s="151"/>
      <c r="C121" s="151" t="s">
        <v>197</v>
      </c>
      <c r="D121" s="152"/>
      <c r="E121" s="52">
        <f>'Pay App 30'!E121</f>
        <v>0</v>
      </c>
      <c r="F121" s="45"/>
      <c r="G121" s="65">
        <f>'Pay App 30'!G121+F121</f>
        <v>0</v>
      </c>
      <c r="H121" s="188">
        <f>'Pay App 30'!K121</f>
        <v>0</v>
      </c>
      <c r="I121" s="189"/>
      <c r="J121" s="55"/>
      <c r="K121" s="33">
        <f t="shared" si="1"/>
        <v>0</v>
      </c>
      <c r="L121" s="68">
        <f t="shared" si="0"/>
        <v>0</v>
      </c>
      <c r="M121" s="66">
        <f t="shared" si="2"/>
        <v>0</v>
      </c>
      <c r="N121" s="32">
        <f t="shared" si="3"/>
        <v>0</v>
      </c>
      <c r="O121" s="52">
        <f>'Pay App 30'!O121+'Pay App 30'!P121</f>
        <v>0</v>
      </c>
      <c r="P121" s="45"/>
      <c r="Q121" s="66">
        <f>'Pay App 30'!Q121+N121+P121</f>
        <v>0</v>
      </c>
    </row>
    <row r="122" spans="1:17" ht="21" customHeight="1" x14ac:dyDescent="0.2">
      <c r="A122" s="151" t="s">
        <v>198</v>
      </c>
      <c r="B122" s="151"/>
      <c r="C122" s="151" t="s">
        <v>199</v>
      </c>
      <c r="D122" s="152"/>
      <c r="E122" s="52">
        <f>'Pay App 30'!E122</f>
        <v>0</v>
      </c>
      <c r="F122" s="45"/>
      <c r="G122" s="65">
        <f>'Pay App 30'!G122+F122</f>
        <v>0</v>
      </c>
      <c r="H122" s="188">
        <f>'Pay App 30'!K122</f>
        <v>0</v>
      </c>
      <c r="I122" s="189"/>
      <c r="J122" s="55"/>
      <c r="K122" s="33">
        <f t="shared" si="1"/>
        <v>0</v>
      </c>
      <c r="L122" s="68">
        <f t="shared" si="0"/>
        <v>0</v>
      </c>
      <c r="M122" s="66">
        <f t="shared" si="2"/>
        <v>0</v>
      </c>
      <c r="N122" s="32">
        <f t="shared" si="3"/>
        <v>0</v>
      </c>
      <c r="O122" s="52">
        <f>'Pay App 30'!O122+'Pay App 30'!P122</f>
        <v>0</v>
      </c>
      <c r="P122" s="45"/>
      <c r="Q122" s="66">
        <f>'Pay App 30'!Q122+N122+P122</f>
        <v>0</v>
      </c>
    </row>
    <row r="123" spans="1:17" ht="21" customHeight="1" x14ac:dyDescent="0.2">
      <c r="A123" s="151" t="s">
        <v>200</v>
      </c>
      <c r="B123" s="151"/>
      <c r="C123" s="151" t="s">
        <v>201</v>
      </c>
      <c r="D123" s="152"/>
      <c r="E123" s="52">
        <f>'Pay App 30'!E123</f>
        <v>0</v>
      </c>
      <c r="F123" s="45"/>
      <c r="G123" s="65">
        <f>'Pay App 30'!G123+F123</f>
        <v>0</v>
      </c>
      <c r="H123" s="188">
        <f>'Pay App 30'!K123</f>
        <v>0</v>
      </c>
      <c r="I123" s="189"/>
      <c r="J123" s="55"/>
      <c r="K123" s="33">
        <f t="shared" si="1"/>
        <v>0</v>
      </c>
      <c r="L123" s="68">
        <f t="shared" si="0"/>
        <v>0</v>
      </c>
      <c r="M123" s="66">
        <f t="shared" si="2"/>
        <v>0</v>
      </c>
      <c r="N123" s="32">
        <f t="shared" si="3"/>
        <v>0</v>
      </c>
      <c r="O123" s="52">
        <f>'Pay App 30'!O123+'Pay App 30'!P123</f>
        <v>0</v>
      </c>
      <c r="P123" s="45"/>
      <c r="Q123" s="66">
        <f>'Pay App 30'!Q123+N123+P123</f>
        <v>0</v>
      </c>
    </row>
    <row r="124" spans="1:17" ht="21" customHeight="1" x14ac:dyDescent="0.2">
      <c r="A124" s="153" t="s">
        <v>202</v>
      </c>
      <c r="B124" s="153"/>
      <c r="C124" s="154" t="s">
        <v>203</v>
      </c>
      <c r="D124" s="155"/>
      <c r="E124" s="52">
        <f>'Pay App 30'!E124</f>
        <v>0</v>
      </c>
      <c r="F124" s="45"/>
      <c r="G124" s="65">
        <f>'Pay App 30'!G124+F124</f>
        <v>0</v>
      </c>
      <c r="H124" s="188">
        <f>'Pay App 30'!K124</f>
        <v>0</v>
      </c>
      <c r="I124" s="189"/>
      <c r="J124" s="55"/>
      <c r="K124" s="33">
        <f t="shared" si="1"/>
        <v>0</v>
      </c>
      <c r="L124" s="68">
        <f t="shared" si="0"/>
        <v>0</v>
      </c>
      <c r="M124" s="66">
        <f t="shared" si="2"/>
        <v>0</v>
      </c>
      <c r="N124" s="32">
        <f t="shared" si="3"/>
        <v>0</v>
      </c>
      <c r="O124" s="52">
        <f>'Pay App 30'!O124+'Pay App 30'!P124</f>
        <v>0</v>
      </c>
      <c r="P124" s="45"/>
      <c r="Q124" s="66">
        <f>'Pay App 30'!Q124+N124+P124</f>
        <v>0</v>
      </c>
    </row>
    <row r="125" spans="1:17" ht="21" customHeight="1" x14ac:dyDescent="0.2">
      <c r="A125" s="151" t="s">
        <v>204</v>
      </c>
      <c r="B125" s="151"/>
      <c r="C125" s="151" t="s">
        <v>205</v>
      </c>
      <c r="D125" s="152"/>
      <c r="E125" s="52">
        <f>'Pay App 30'!E125</f>
        <v>0</v>
      </c>
      <c r="F125" s="45"/>
      <c r="G125" s="65">
        <f>'Pay App 30'!G125+F125</f>
        <v>0</v>
      </c>
      <c r="H125" s="188">
        <f>'Pay App 30'!K125</f>
        <v>0</v>
      </c>
      <c r="I125" s="189"/>
      <c r="J125" s="55"/>
      <c r="K125" s="33">
        <f t="shared" si="1"/>
        <v>0</v>
      </c>
      <c r="L125" s="68">
        <f t="shared" si="0"/>
        <v>0</v>
      </c>
      <c r="M125" s="66">
        <f t="shared" si="2"/>
        <v>0</v>
      </c>
      <c r="N125" s="32">
        <f t="shared" si="3"/>
        <v>0</v>
      </c>
      <c r="O125" s="52">
        <f>'Pay App 30'!O125+'Pay App 30'!P125</f>
        <v>0</v>
      </c>
      <c r="P125" s="45"/>
      <c r="Q125" s="66">
        <f>'Pay App 30'!Q125+N125+P125</f>
        <v>0</v>
      </c>
    </row>
    <row r="126" spans="1:17" ht="21" customHeight="1" x14ac:dyDescent="0.2">
      <c r="A126" s="151" t="s">
        <v>206</v>
      </c>
      <c r="B126" s="151"/>
      <c r="C126" s="151" t="s">
        <v>207</v>
      </c>
      <c r="D126" s="152"/>
      <c r="E126" s="52">
        <f>'Pay App 30'!E126</f>
        <v>0</v>
      </c>
      <c r="F126" s="45"/>
      <c r="G126" s="65">
        <f>'Pay App 30'!G126+F126</f>
        <v>0</v>
      </c>
      <c r="H126" s="188">
        <f>'Pay App 30'!K126</f>
        <v>0</v>
      </c>
      <c r="I126" s="189"/>
      <c r="J126" s="55"/>
      <c r="K126" s="33">
        <f t="shared" si="1"/>
        <v>0</v>
      </c>
      <c r="L126" s="68">
        <f t="shared" si="0"/>
        <v>0</v>
      </c>
      <c r="M126" s="66">
        <f t="shared" si="2"/>
        <v>0</v>
      </c>
      <c r="N126" s="32">
        <f t="shared" si="3"/>
        <v>0</v>
      </c>
      <c r="O126" s="52">
        <f>'Pay App 30'!O126+'Pay App 30'!P126</f>
        <v>0</v>
      </c>
      <c r="P126" s="45"/>
      <c r="Q126" s="66">
        <f>'Pay App 30'!Q126+N126+P126</f>
        <v>0</v>
      </c>
    </row>
    <row r="127" spans="1:17" ht="21" customHeight="1" x14ac:dyDescent="0.2">
      <c r="A127" s="151" t="s">
        <v>208</v>
      </c>
      <c r="B127" s="151"/>
      <c r="C127" s="151" t="s">
        <v>209</v>
      </c>
      <c r="D127" s="152"/>
      <c r="E127" s="52">
        <f>'Pay App 30'!E127</f>
        <v>0</v>
      </c>
      <c r="F127" s="45"/>
      <c r="G127" s="65">
        <f>'Pay App 30'!G127+F127</f>
        <v>0</v>
      </c>
      <c r="H127" s="188">
        <f>'Pay App 30'!K127</f>
        <v>0</v>
      </c>
      <c r="I127" s="189"/>
      <c r="J127" s="55"/>
      <c r="K127" s="33">
        <f t="shared" si="1"/>
        <v>0</v>
      </c>
      <c r="L127" s="68">
        <f t="shared" si="0"/>
        <v>0</v>
      </c>
      <c r="M127" s="66">
        <f t="shared" si="2"/>
        <v>0</v>
      </c>
      <c r="N127" s="32">
        <f t="shared" si="3"/>
        <v>0</v>
      </c>
      <c r="O127" s="52">
        <f>'Pay App 30'!O127+'Pay App 30'!P127</f>
        <v>0</v>
      </c>
      <c r="P127" s="45"/>
      <c r="Q127" s="66">
        <f>'Pay App 30'!Q127+N127+P127</f>
        <v>0</v>
      </c>
    </row>
    <row r="128" spans="1:17" ht="21" customHeight="1" x14ac:dyDescent="0.2">
      <c r="A128" s="153" t="s">
        <v>210</v>
      </c>
      <c r="B128" s="153"/>
      <c r="C128" s="153" t="s">
        <v>211</v>
      </c>
      <c r="D128" s="154"/>
      <c r="E128" s="52">
        <f>'Pay App 30'!E128</f>
        <v>0</v>
      </c>
      <c r="F128" s="45"/>
      <c r="G128" s="65">
        <f>'Pay App 30'!G128+F128</f>
        <v>0</v>
      </c>
      <c r="H128" s="188">
        <f>'Pay App 30'!K128</f>
        <v>0</v>
      </c>
      <c r="I128" s="189"/>
      <c r="J128" s="55"/>
      <c r="K128" s="33">
        <f t="shared" si="1"/>
        <v>0</v>
      </c>
      <c r="L128" s="68">
        <f t="shared" si="0"/>
        <v>0</v>
      </c>
      <c r="M128" s="66">
        <f t="shared" si="2"/>
        <v>0</v>
      </c>
      <c r="N128" s="32">
        <f t="shared" si="3"/>
        <v>0</v>
      </c>
      <c r="O128" s="52">
        <f>'Pay App 30'!O128+'Pay App 30'!P128</f>
        <v>0</v>
      </c>
      <c r="P128" s="45"/>
      <c r="Q128" s="66">
        <f>'Pay App 30'!Q128+N128+P128</f>
        <v>0</v>
      </c>
    </row>
    <row r="129" spans="1:17" ht="21" customHeight="1" x14ac:dyDescent="0.2">
      <c r="A129" s="151" t="s">
        <v>212</v>
      </c>
      <c r="B129" s="151"/>
      <c r="C129" s="151" t="s">
        <v>213</v>
      </c>
      <c r="D129" s="152"/>
      <c r="E129" s="52">
        <f>'Pay App 30'!E129</f>
        <v>0</v>
      </c>
      <c r="F129" s="45"/>
      <c r="G129" s="65">
        <f>'Pay App 30'!G129+F129</f>
        <v>0</v>
      </c>
      <c r="H129" s="188">
        <f>'Pay App 30'!K129</f>
        <v>0</v>
      </c>
      <c r="I129" s="189"/>
      <c r="J129" s="55"/>
      <c r="K129" s="33">
        <f t="shared" si="1"/>
        <v>0</v>
      </c>
      <c r="L129" s="68">
        <f t="shared" si="0"/>
        <v>0</v>
      </c>
      <c r="M129" s="66">
        <f t="shared" si="2"/>
        <v>0</v>
      </c>
      <c r="N129" s="32">
        <f t="shared" si="3"/>
        <v>0</v>
      </c>
      <c r="O129" s="52">
        <f>'Pay App 30'!O129+'Pay App 30'!P129</f>
        <v>0</v>
      </c>
      <c r="P129" s="45"/>
      <c r="Q129" s="66">
        <f>'Pay App 30'!Q129+N129+P129</f>
        <v>0</v>
      </c>
    </row>
    <row r="130" spans="1:17" ht="21" customHeight="1" x14ac:dyDescent="0.2">
      <c r="A130" s="151" t="s">
        <v>214</v>
      </c>
      <c r="B130" s="151"/>
      <c r="C130" s="151" t="s">
        <v>215</v>
      </c>
      <c r="D130" s="152"/>
      <c r="E130" s="52">
        <f>'Pay App 30'!E130</f>
        <v>0</v>
      </c>
      <c r="F130" s="45"/>
      <c r="G130" s="65">
        <f>'Pay App 30'!G130+F130</f>
        <v>0</v>
      </c>
      <c r="H130" s="188">
        <f>'Pay App 30'!K130</f>
        <v>0</v>
      </c>
      <c r="I130" s="189"/>
      <c r="J130" s="55"/>
      <c r="K130" s="33">
        <f t="shared" si="1"/>
        <v>0</v>
      </c>
      <c r="L130" s="68">
        <f t="shared" si="0"/>
        <v>0</v>
      </c>
      <c r="M130" s="66">
        <f t="shared" si="2"/>
        <v>0</v>
      </c>
      <c r="N130" s="32">
        <f t="shared" si="3"/>
        <v>0</v>
      </c>
      <c r="O130" s="52">
        <f>'Pay App 30'!O130+'Pay App 30'!P130</f>
        <v>0</v>
      </c>
      <c r="P130" s="45"/>
      <c r="Q130" s="66">
        <f>'Pay App 30'!Q130+N130+P130</f>
        <v>0</v>
      </c>
    </row>
    <row r="131" spans="1:17" ht="21" customHeight="1" x14ac:dyDescent="0.2">
      <c r="A131" s="151" t="s">
        <v>216</v>
      </c>
      <c r="B131" s="151"/>
      <c r="C131" s="151" t="s">
        <v>217</v>
      </c>
      <c r="D131" s="152"/>
      <c r="E131" s="52">
        <f>'Pay App 30'!E131</f>
        <v>0</v>
      </c>
      <c r="F131" s="45"/>
      <c r="G131" s="65">
        <f>'Pay App 30'!G131+F131</f>
        <v>0</v>
      </c>
      <c r="H131" s="188">
        <f>'Pay App 30'!K131</f>
        <v>0</v>
      </c>
      <c r="I131" s="189"/>
      <c r="J131" s="55"/>
      <c r="K131" s="33">
        <f t="shared" si="1"/>
        <v>0</v>
      </c>
      <c r="L131" s="68">
        <f t="shared" si="0"/>
        <v>0</v>
      </c>
      <c r="M131" s="66">
        <f t="shared" si="2"/>
        <v>0</v>
      </c>
      <c r="N131" s="32">
        <f t="shared" si="3"/>
        <v>0</v>
      </c>
      <c r="O131" s="52">
        <f>'Pay App 30'!O131+'Pay App 30'!P131</f>
        <v>0</v>
      </c>
      <c r="P131" s="45"/>
      <c r="Q131" s="66">
        <f>'Pay App 30'!Q131+N131+P131</f>
        <v>0</v>
      </c>
    </row>
    <row r="132" spans="1:17" ht="21" customHeight="1" x14ac:dyDescent="0.2">
      <c r="A132" s="151" t="s">
        <v>218</v>
      </c>
      <c r="B132" s="151"/>
      <c r="C132" s="151" t="s">
        <v>219</v>
      </c>
      <c r="D132" s="152"/>
      <c r="E132" s="52">
        <f>'Pay App 30'!E132</f>
        <v>0</v>
      </c>
      <c r="F132" s="45"/>
      <c r="G132" s="65">
        <f>'Pay App 30'!G132+F132</f>
        <v>0</v>
      </c>
      <c r="H132" s="188">
        <f>'Pay App 30'!K132</f>
        <v>0</v>
      </c>
      <c r="I132" s="189"/>
      <c r="J132" s="55"/>
      <c r="K132" s="33">
        <f t="shared" si="1"/>
        <v>0</v>
      </c>
      <c r="L132" s="68">
        <f t="shared" si="0"/>
        <v>0</v>
      </c>
      <c r="M132" s="66">
        <f t="shared" si="2"/>
        <v>0</v>
      </c>
      <c r="N132" s="32">
        <f t="shared" si="3"/>
        <v>0</v>
      </c>
      <c r="O132" s="52">
        <f>'Pay App 30'!O132+'Pay App 30'!P132</f>
        <v>0</v>
      </c>
      <c r="P132" s="45"/>
      <c r="Q132" s="66">
        <f>'Pay App 30'!Q132+N132+P132</f>
        <v>0</v>
      </c>
    </row>
    <row r="133" spans="1:17" ht="21" customHeight="1" x14ac:dyDescent="0.2">
      <c r="A133" s="151" t="s">
        <v>220</v>
      </c>
      <c r="B133" s="151"/>
      <c r="C133" s="151" t="s">
        <v>221</v>
      </c>
      <c r="D133" s="152"/>
      <c r="E133" s="52">
        <f>'Pay App 30'!E133</f>
        <v>0</v>
      </c>
      <c r="F133" s="45"/>
      <c r="G133" s="65">
        <f>'Pay App 30'!G133+F133</f>
        <v>0</v>
      </c>
      <c r="H133" s="188">
        <f>'Pay App 30'!K133</f>
        <v>0</v>
      </c>
      <c r="I133" s="189"/>
      <c r="J133" s="55"/>
      <c r="K133" s="33">
        <f t="shared" si="1"/>
        <v>0</v>
      </c>
      <c r="L133" s="68">
        <f t="shared" si="0"/>
        <v>0</v>
      </c>
      <c r="M133" s="66">
        <f t="shared" si="2"/>
        <v>0</v>
      </c>
      <c r="N133" s="32">
        <f t="shared" si="3"/>
        <v>0</v>
      </c>
      <c r="O133" s="52">
        <f>'Pay App 30'!O133+'Pay App 30'!P133</f>
        <v>0</v>
      </c>
      <c r="P133" s="45"/>
      <c r="Q133" s="66">
        <f>'Pay App 30'!Q133+N133+P133</f>
        <v>0</v>
      </c>
    </row>
    <row r="134" spans="1:17" ht="21" customHeight="1" x14ac:dyDescent="0.2">
      <c r="A134" s="151" t="s">
        <v>222</v>
      </c>
      <c r="B134" s="151"/>
      <c r="C134" s="151" t="s">
        <v>223</v>
      </c>
      <c r="D134" s="152"/>
      <c r="E134" s="52">
        <f>'Pay App 30'!E134</f>
        <v>0</v>
      </c>
      <c r="F134" s="45"/>
      <c r="G134" s="65">
        <f>'Pay App 30'!G134+F134</f>
        <v>0</v>
      </c>
      <c r="H134" s="188">
        <f>'Pay App 30'!K134</f>
        <v>0</v>
      </c>
      <c r="I134" s="189"/>
      <c r="J134" s="55"/>
      <c r="K134" s="33">
        <f t="shared" si="1"/>
        <v>0</v>
      </c>
      <c r="L134" s="68">
        <f t="shared" si="0"/>
        <v>0</v>
      </c>
      <c r="M134" s="66">
        <f t="shared" si="2"/>
        <v>0</v>
      </c>
      <c r="N134" s="32">
        <f t="shared" si="3"/>
        <v>0</v>
      </c>
      <c r="O134" s="52">
        <f>'Pay App 30'!O134+'Pay App 30'!P134</f>
        <v>0</v>
      </c>
      <c r="P134" s="45"/>
      <c r="Q134" s="66">
        <f>'Pay App 30'!Q134+N134+P134</f>
        <v>0</v>
      </c>
    </row>
    <row r="135" spans="1:17" ht="21" customHeight="1" x14ac:dyDescent="0.2">
      <c r="A135" s="153" t="s">
        <v>224</v>
      </c>
      <c r="B135" s="153"/>
      <c r="C135" s="153" t="s">
        <v>225</v>
      </c>
      <c r="D135" s="154"/>
      <c r="E135" s="52">
        <f>'Pay App 30'!E135</f>
        <v>0</v>
      </c>
      <c r="F135" s="45"/>
      <c r="G135" s="65">
        <f>'Pay App 30'!G135+F135</f>
        <v>0</v>
      </c>
      <c r="H135" s="188">
        <f>'Pay App 30'!K135</f>
        <v>0</v>
      </c>
      <c r="I135" s="189"/>
      <c r="J135" s="55"/>
      <c r="K135" s="33">
        <f t="shared" si="1"/>
        <v>0</v>
      </c>
      <c r="L135" s="68">
        <f t="shared" si="0"/>
        <v>0</v>
      </c>
      <c r="M135" s="66">
        <f t="shared" si="2"/>
        <v>0</v>
      </c>
      <c r="N135" s="32">
        <f t="shared" si="3"/>
        <v>0</v>
      </c>
      <c r="O135" s="52">
        <f>'Pay App 30'!O135+'Pay App 30'!P135</f>
        <v>0</v>
      </c>
      <c r="P135" s="45"/>
      <c r="Q135" s="66">
        <f>'Pay App 30'!Q135+N135+P135</f>
        <v>0</v>
      </c>
    </row>
    <row r="136" spans="1:17" ht="21" customHeight="1" x14ac:dyDescent="0.2">
      <c r="A136" s="151" t="s">
        <v>226</v>
      </c>
      <c r="B136" s="151"/>
      <c r="C136" s="151" t="s">
        <v>227</v>
      </c>
      <c r="D136" s="152"/>
      <c r="E136" s="52">
        <f>'Pay App 30'!E136</f>
        <v>0</v>
      </c>
      <c r="F136" s="45"/>
      <c r="G136" s="65">
        <f>'Pay App 30'!G136+F136</f>
        <v>0</v>
      </c>
      <c r="H136" s="188">
        <f>'Pay App 30'!K136</f>
        <v>0</v>
      </c>
      <c r="I136" s="189"/>
      <c r="J136" s="55"/>
      <c r="K136" s="33">
        <f t="shared" si="1"/>
        <v>0</v>
      </c>
      <c r="L136" s="68">
        <f t="shared" si="0"/>
        <v>0</v>
      </c>
      <c r="M136" s="66">
        <f t="shared" si="2"/>
        <v>0</v>
      </c>
      <c r="N136" s="32">
        <f t="shared" si="3"/>
        <v>0</v>
      </c>
      <c r="O136" s="52">
        <f>'Pay App 30'!O136+'Pay App 30'!P136</f>
        <v>0</v>
      </c>
      <c r="P136" s="45"/>
      <c r="Q136" s="66">
        <f>'Pay App 30'!Q136+N136+P136</f>
        <v>0</v>
      </c>
    </row>
    <row r="137" spans="1:17" ht="21" customHeight="1" x14ac:dyDescent="0.2">
      <c r="A137" s="151" t="s">
        <v>228</v>
      </c>
      <c r="B137" s="151"/>
      <c r="C137" s="151" t="s">
        <v>229</v>
      </c>
      <c r="D137" s="152"/>
      <c r="E137" s="52">
        <f>'Pay App 30'!E137</f>
        <v>0</v>
      </c>
      <c r="F137" s="45"/>
      <c r="G137" s="65">
        <f>'Pay App 30'!G137+F137</f>
        <v>0</v>
      </c>
      <c r="H137" s="188">
        <f>'Pay App 30'!K137</f>
        <v>0</v>
      </c>
      <c r="I137" s="189"/>
      <c r="J137" s="55"/>
      <c r="K137" s="33">
        <f t="shared" si="1"/>
        <v>0</v>
      </c>
      <c r="L137" s="68">
        <f t="shared" si="0"/>
        <v>0</v>
      </c>
      <c r="M137" s="66">
        <f t="shared" si="2"/>
        <v>0</v>
      </c>
      <c r="N137" s="32">
        <f t="shared" si="3"/>
        <v>0</v>
      </c>
      <c r="O137" s="52">
        <f>'Pay App 30'!O137+'Pay App 30'!P137</f>
        <v>0</v>
      </c>
      <c r="P137" s="45"/>
      <c r="Q137" s="66">
        <f>'Pay App 30'!Q137+N137+P137</f>
        <v>0</v>
      </c>
    </row>
    <row r="138" spans="1:17" ht="21" customHeight="1" x14ac:dyDescent="0.2">
      <c r="A138" s="151" t="s">
        <v>230</v>
      </c>
      <c r="B138" s="151"/>
      <c r="C138" s="151" t="s">
        <v>231</v>
      </c>
      <c r="D138" s="152"/>
      <c r="E138" s="52">
        <f>'Pay App 30'!E138</f>
        <v>0</v>
      </c>
      <c r="F138" s="45"/>
      <c r="G138" s="65">
        <f>'Pay App 30'!G138+F138</f>
        <v>0</v>
      </c>
      <c r="H138" s="188">
        <f>'Pay App 30'!K138</f>
        <v>0</v>
      </c>
      <c r="I138" s="189"/>
      <c r="J138" s="55"/>
      <c r="K138" s="33">
        <f t="shared" si="1"/>
        <v>0</v>
      </c>
      <c r="L138" s="68">
        <f t="shared" si="0"/>
        <v>0</v>
      </c>
      <c r="M138" s="66">
        <f t="shared" si="2"/>
        <v>0</v>
      </c>
      <c r="N138" s="32">
        <f t="shared" si="3"/>
        <v>0</v>
      </c>
      <c r="O138" s="52">
        <f>'Pay App 30'!O138+'Pay App 30'!P138</f>
        <v>0</v>
      </c>
      <c r="P138" s="45"/>
      <c r="Q138" s="66">
        <f>'Pay App 30'!Q138+N138+P138</f>
        <v>0</v>
      </c>
    </row>
    <row r="139" spans="1:17" ht="21" customHeight="1" x14ac:dyDescent="0.2">
      <c r="A139" s="153" t="s">
        <v>232</v>
      </c>
      <c r="B139" s="153"/>
      <c r="C139" s="153" t="s">
        <v>233</v>
      </c>
      <c r="D139" s="154"/>
      <c r="E139" s="52">
        <f>'Pay App 30'!E139</f>
        <v>0</v>
      </c>
      <c r="F139" s="45"/>
      <c r="G139" s="65">
        <f>'Pay App 30'!G139+F139</f>
        <v>0</v>
      </c>
      <c r="H139" s="188">
        <f>'Pay App 30'!K139</f>
        <v>0</v>
      </c>
      <c r="I139" s="189"/>
      <c r="J139" s="55"/>
      <c r="K139" s="33">
        <f t="shared" si="1"/>
        <v>0</v>
      </c>
      <c r="L139" s="68">
        <f t="shared" si="0"/>
        <v>0</v>
      </c>
      <c r="M139" s="66">
        <f t="shared" si="2"/>
        <v>0</v>
      </c>
      <c r="N139" s="32">
        <f t="shared" si="3"/>
        <v>0</v>
      </c>
      <c r="O139" s="52">
        <f>'Pay App 30'!O139+'Pay App 30'!P139</f>
        <v>0</v>
      </c>
      <c r="P139" s="45"/>
      <c r="Q139" s="66">
        <f>'Pay App 30'!Q139+N139+P139</f>
        <v>0</v>
      </c>
    </row>
    <row r="140" spans="1:17" ht="21" customHeight="1" x14ac:dyDescent="0.2">
      <c r="A140" s="151" t="s">
        <v>234</v>
      </c>
      <c r="B140" s="151"/>
      <c r="C140" s="151" t="s">
        <v>235</v>
      </c>
      <c r="D140" s="152"/>
      <c r="E140" s="52">
        <f>'Pay App 30'!E140</f>
        <v>0</v>
      </c>
      <c r="F140" s="45"/>
      <c r="G140" s="65">
        <f>'Pay App 30'!G140+F140</f>
        <v>0</v>
      </c>
      <c r="H140" s="188">
        <f>'Pay App 30'!K140</f>
        <v>0</v>
      </c>
      <c r="I140" s="189"/>
      <c r="J140" s="55"/>
      <c r="K140" s="33">
        <f t="shared" si="1"/>
        <v>0</v>
      </c>
      <c r="L140" s="68">
        <f t="shared" si="0"/>
        <v>0</v>
      </c>
      <c r="M140" s="66">
        <f t="shared" si="2"/>
        <v>0</v>
      </c>
      <c r="N140" s="32">
        <f t="shared" si="3"/>
        <v>0</v>
      </c>
      <c r="O140" s="52">
        <f>'Pay App 30'!O140+'Pay App 30'!P140</f>
        <v>0</v>
      </c>
      <c r="P140" s="45"/>
      <c r="Q140" s="66">
        <f>'Pay App 30'!Q140+N140+P140</f>
        <v>0</v>
      </c>
    </row>
    <row r="141" spans="1:17" ht="21" customHeight="1" x14ac:dyDescent="0.2">
      <c r="A141" s="151" t="s">
        <v>236</v>
      </c>
      <c r="B141" s="151"/>
      <c r="C141" s="151" t="s">
        <v>237</v>
      </c>
      <c r="D141" s="152"/>
      <c r="E141" s="52">
        <f>'Pay App 30'!E141</f>
        <v>0</v>
      </c>
      <c r="F141" s="45"/>
      <c r="G141" s="65">
        <f>'Pay App 30'!G141+F141</f>
        <v>0</v>
      </c>
      <c r="H141" s="188">
        <f>'Pay App 30'!K141</f>
        <v>0</v>
      </c>
      <c r="I141" s="189"/>
      <c r="J141" s="55"/>
      <c r="K141" s="33">
        <f t="shared" si="1"/>
        <v>0</v>
      </c>
      <c r="L141" s="68">
        <f t="shared" si="0"/>
        <v>0</v>
      </c>
      <c r="M141" s="66">
        <f t="shared" si="2"/>
        <v>0</v>
      </c>
      <c r="N141" s="32">
        <f t="shared" si="3"/>
        <v>0</v>
      </c>
      <c r="O141" s="52">
        <f>'Pay App 30'!O141+'Pay App 30'!P141</f>
        <v>0</v>
      </c>
      <c r="P141" s="45"/>
      <c r="Q141" s="66">
        <f>'Pay App 30'!Q141+N141+P141</f>
        <v>0</v>
      </c>
    </row>
    <row r="142" spans="1:17" ht="21" customHeight="1" x14ac:dyDescent="0.2">
      <c r="A142" s="151" t="s">
        <v>238</v>
      </c>
      <c r="B142" s="151"/>
      <c r="C142" s="151" t="s">
        <v>239</v>
      </c>
      <c r="D142" s="152"/>
      <c r="E142" s="52">
        <f>'Pay App 30'!E142</f>
        <v>0</v>
      </c>
      <c r="F142" s="45"/>
      <c r="G142" s="65">
        <f>'Pay App 30'!G142+F142</f>
        <v>0</v>
      </c>
      <c r="H142" s="188">
        <f>'Pay App 30'!K142</f>
        <v>0</v>
      </c>
      <c r="I142" s="189"/>
      <c r="J142" s="55"/>
      <c r="K142" s="33">
        <f t="shared" si="1"/>
        <v>0</v>
      </c>
      <c r="L142" s="68">
        <f t="shared" si="0"/>
        <v>0</v>
      </c>
      <c r="M142" s="66">
        <f t="shared" si="2"/>
        <v>0</v>
      </c>
      <c r="N142" s="32">
        <f t="shared" si="3"/>
        <v>0</v>
      </c>
      <c r="O142" s="52">
        <f>'Pay App 30'!O142+'Pay App 30'!P142</f>
        <v>0</v>
      </c>
      <c r="P142" s="45"/>
      <c r="Q142" s="66">
        <f>'Pay App 30'!Q142+N142+P142</f>
        <v>0</v>
      </c>
    </row>
    <row r="143" spans="1:17" ht="21" customHeight="1" x14ac:dyDescent="0.2">
      <c r="A143" s="151" t="s">
        <v>240</v>
      </c>
      <c r="B143" s="151"/>
      <c r="C143" s="151" t="s">
        <v>241</v>
      </c>
      <c r="D143" s="152"/>
      <c r="E143" s="52">
        <f>'Pay App 30'!E143</f>
        <v>0</v>
      </c>
      <c r="F143" s="45"/>
      <c r="G143" s="65">
        <f>'Pay App 30'!G143+F143</f>
        <v>0</v>
      </c>
      <c r="H143" s="188">
        <f>'Pay App 30'!K143</f>
        <v>0</v>
      </c>
      <c r="I143" s="189"/>
      <c r="J143" s="55"/>
      <c r="K143" s="33">
        <f t="shared" si="1"/>
        <v>0</v>
      </c>
      <c r="L143" s="68">
        <f t="shared" si="0"/>
        <v>0</v>
      </c>
      <c r="M143" s="66">
        <f t="shared" si="2"/>
        <v>0</v>
      </c>
      <c r="N143" s="32">
        <f t="shared" si="3"/>
        <v>0</v>
      </c>
      <c r="O143" s="52">
        <f>'Pay App 30'!O143+'Pay App 30'!P143</f>
        <v>0</v>
      </c>
      <c r="P143" s="45"/>
      <c r="Q143" s="66">
        <f>'Pay App 30'!Q143+N143+P143</f>
        <v>0</v>
      </c>
    </row>
    <row r="144" spans="1:17" ht="21" customHeight="1" x14ac:dyDescent="0.2">
      <c r="A144" s="151" t="s">
        <v>242</v>
      </c>
      <c r="B144" s="151"/>
      <c r="C144" s="151" t="s">
        <v>243</v>
      </c>
      <c r="D144" s="152"/>
      <c r="E144" s="52">
        <f>'Pay App 30'!E144</f>
        <v>0</v>
      </c>
      <c r="F144" s="45"/>
      <c r="G144" s="65">
        <f>'Pay App 30'!G144+F144</f>
        <v>0</v>
      </c>
      <c r="H144" s="188">
        <f>'Pay App 30'!K144</f>
        <v>0</v>
      </c>
      <c r="I144" s="189"/>
      <c r="J144" s="55"/>
      <c r="K144" s="33">
        <f t="shared" si="1"/>
        <v>0</v>
      </c>
      <c r="L144" s="68">
        <f t="shared" si="0"/>
        <v>0</v>
      </c>
      <c r="M144" s="66">
        <f t="shared" si="2"/>
        <v>0</v>
      </c>
      <c r="N144" s="32">
        <f t="shared" si="3"/>
        <v>0</v>
      </c>
      <c r="O144" s="52">
        <f>'Pay App 30'!O144+'Pay App 30'!P144</f>
        <v>0</v>
      </c>
      <c r="P144" s="45"/>
      <c r="Q144" s="66">
        <f>'Pay App 30'!Q144+N144+P144</f>
        <v>0</v>
      </c>
    </row>
    <row r="145" spans="1:17" ht="21" customHeight="1" x14ac:dyDescent="0.2">
      <c r="A145" s="151" t="s">
        <v>244</v>
      </c>
      <c r="B145" s="151"/>
      <c r="C145" s="151" t="s">
        <v>245</v>
      </c>
      <c r="D145" s="152"/>
      <c r="E145" s="52">
        <f>'Pay App 30'!E145</f>
        <v>0</v>
      </c>
      <c r="F145" s="45"/>
      <c r="G145" s="65">
        <f>'Pay App 30'!G145+F145</f>
        <v>0</v>
      </c>
      <c r="H145" s="188">
        <f>'Pay App 30'!K145</f>
        <v>0</v>
      </c>
      <c r="I145" s="189"/>
      <c r="J145" s="55"/>
      <c r="K145" s="33">
        <f t="shared" si="1"/>
        <v>0</v>
      </c>
      <c r="L145" s="68">
        <f t="shared" si="0"/>
        <v>0</v>
      </c>
      <c r="M145" s="66">
        <f t="shared" si="2"/>
        <v>0</v>
      </c>
      <c r="N145" s="32">
        <f t="shared" si="3"/>
        <v>0</v>
      </c>
      <c r="O145" s="52">
        <f>'Pay App 30'!O145+'Pay App 30'!P145</f>
        <v>0</v>
      </c>
      <c r="P145" s="45"/>
      <c r="Q145" s="66">
        <f>'Pay App 30'!Q145+N145+P145</f>
        <v>0</v>
      </c>
    </row>
    <row r="146" spans="1:17" ht="21" customHeight="1" x14ac:dyDescent="0.2">
      <c r="A146" s="151" t="s">
        <v>246</v>
      </c>
      <c r="B146" s="151"/>
      <c r="C146" s="151" t="s">
        <v>247</v>
      </c>
      <c r="D146" s="152"/>
      <c r="E146" s="52">
        <f>'Pay App 30'!E146</f>
        <v>0</v>
      </c>
      <c r="F146" s="45"/>
      <c r="G146" s="65">
        <f>'Pay App 30'!G146+F146</f>
        <v>0</v>
      </c>
      <c r="H146" s="188">
        <f>'Pay App 30'!K146</f>
        <v>0</v>
      </c>
      <c r="I146" s="189"/>
      <c r="J146" s="55"/>
      <c r="K146" s="33">
        <f t="shared" si="1"/>
        <v>0</v>
      </c>
      <c r="L146" s="68">
        <f t="shared" si="0"/>
        <v>0</v>
      </c>
      <c r="M146" s="66">
        <f t="shared" si="2"/>
        <v>0</v>
      </c>
      <c r="N146" s="32">
        <f t="shared" si="3"/>
        <v>0</v>
      </c>
      <c r="O146" s="52">
        <f>'Pay App 30'!O146+'Pay App 30'!P146</f>
        <v>0</v>
      </c>
      <c r="P146" s="45"/>
      <c r="Q146" s="66">
        <f>'Pay App 30'!Q146+N146+P146</f>
        <v>0</v>
      </c>
    </row>
    <row r="147" spans="1:17" ht="21" customHeight="1" x14ac:dyDescent="0.2">
      <c r="A147" s="151" t="s">
        <v>248</v>
      </c>
      <c r="B147" s="151"/>
      <c r="C147" s="151" t="s">
        <v>249</v>
      </c>
      <c r="D147" s="152"/>
      <c r="E147" s="52">
        <f>'Pay App 30'!E147</f>
        <v>0</v>
      </c>
      <c r="F147" s="45"/>
      <c r="G147" s="65">
        <f>'Pay App 30'!G147+F147</f>
        <v>0</v>
      </c>
      <c r="H147" s="188">
        <f>'Pay App 30'!K147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30'!O147+'Pay App 30'!P147</f>
        <v>0</v>
      </c>
      <c r="P147" s="45"/>
      <c r="Q147" s="66">
        <f>'Pay App 30'!Q147+N147+P147</f>
        <v>0</v>
      </c>
    </row>
    <row r="148" spans="1:17" ht="21" customHeight="1" x14ac:dyDescent="0.2">
      <c r="A148" s="151" t="s">
        <v>250</v>
      </c>
      <c r="B148" s="151"/>
      <c r="C148" s="151" t="s">
        <v>251</v>
      </c>
      <c r="D148" s="152"/>
      <c r="E148" s="52">
        <f>'Pay App 30'!E148</f>
        <v>0</v>
      </c>
      <c r="F148" s="45"/>
      <c r="G148" s="65">
        <f>'Pay App 30'!G148+F148</f>
        <v>0</v>
      </c>
      <c r="H148" s="188">
        <f>'Pay App 30'!K148</f>
        <v>0</v>
      </c>
      <c r="I148" s="189"/>
      <c r="J148" s="55"/>
      <c r="K148" s="33">
        <f t="shared" si="4"/>
        <v>0</v>
      </c>
      <c r="L148" s="68">
        <f t="shared" ref="L148:L211" si="7">IF(ISERROR(K148/G148),0,K148/G148)</f>
        <v>0</v>
      </c>
      <c r="M148" s="66">
        <f t="shared" si="5"/>
        <v>0</v>
      </c>
      <c r="N148" s="32">
        <f t="shared" si="6"/>
        <v>0</v>
      </c>
      <c r="O148" s="52">
        <f>'Pay App 30'!O148+'Pay App 30'!P148</f>
        <v>0</v>
      </c>
      <c r="P148" s="45"/>
      <c r="Q148" s="66">
        <f>'Pay App 30'!Q148+N148+P148</f>
        <v>0</v>
      </c>
    </row>
    <row r="149" spans="1:17" ht="21" customHeight="1" x14ac:dyDescent="0.2">
      <c r="A149" s="153" t="s">
        <v>252</v>
      </c>
      <c r="B149" s="153"/>
      <c r="C149" s="153" t="s">
        <v>253</v>
      </c>
      <c r="D149" s="154"/>
      <c r="E149" s="52">
        <f>'Pay App 30'!E149</f>
        <v>0</v>
      </c>
      <c r="F149" s="45"/>
      <c r="G149" s="65">
        <f>'Pay App 30'!G149+F149</f>
        <v>0</v>
      </c>
      <c r="H149" s="188">
        <f>'Pay App 30'!K149</f>
        <v>0</v>
      </c>
      <c r="I149" s="189"/>
      <c r="J149" s="55"/>
      <c r="K149" s="33">
        <f t="shared" si="4"/>
        <v>0</v>
      </c>
      <c r="L149" s="68">
        <f t="shared" si="7"/>
        <v>0</v>
      </c>
      <c r="M149" s="66">
        <f t="shared" si="5"/>
        <v>0</v>
      </c>
      <c r="N149" s="32">
        <f t="shared" si="6"/>
        <v>0</v>
      </c>
      <c r="O149" s="52">
        <f>'Pay App 30'!O149+'Pay App 30'!P149</f>
        <v>0</v>
      </c>
      <c r="P149" s="45"/>
      <c r="Q149" s="66">
        <f>'Pay App 30'!Q149+N149+P149</f>
        <v>0</v>
      </c>
    </row>
    <row r="150" spans="1:17" ht="21" customHeight="1" x14ac:dyDescent="0.2">
      <c r="A150" s="151" t="s">
        <v>254</v>
      </c>
      <c r="B150" s="151"/>
      <c r="C150" s="151" t="s">
        <v>255</v>
      </c>
      <c r="D150" s="152"/>
      <c r="E150" s="52">
        <f>'Pay App 30'!E150</f>
        <v>0</v>
      </c>
      <c r="F150" s="45"/>
      <c r="G150" s="65">
        <f>'Pay App 30'!G150+F150</f>
        <v>0</v>
      </c>
      <c r="H150" s="188">
        <f>'Pay App 30'!K150</f>
        <v>0</v>
      </c>
      <c r="I150" s="189"/>
      <c r="J150" s="55"/>
      <c r="K150" s="33">
        <f t="shared" si="4"/>
        <v>0</v>
      </c>
      <c r="L150" s="68">
        <f t="shared" si="7"/>
        <v>0</v>
      </c>
      <c r="M150" s="66">
        <f t="shared" si="5"/>
        <v>0</v>
      </c>
      <c r="N150" s="32">
        <f t="shared" si="6"/>
        <v>0</v>
      </c>
      <c r="O150" s="52">
        <f>'Pay App 30'!O150+'Pay App 30'!P150</f>
        <v>0</v>
      </c>
      <c r="P150" s="45"/>
      <c r="Q150" s="66">
        <f>'Pay App 30'!Q150+N150+P150</f>
        <v>0</v>
      </c>
    </row>
    <row r="151" spans="1:17" ht="21" customHeight="1" x14ac:dyDescent="0.2">
      <c r="A151" s="151" t="s">
        <v>256</v>
      </c>
      <c r="B151" s="151"/>
      <c r="C151" s="151" t="s">
        <v>257</v>
      </c>
      <c r="D151" s="152"/>
      <c r="E151" s="52">
        <f>'Pay App 30'!E151</f>
        <v>0</v>
      </c>
      <c r="F151" s="45"/>
      <c r="G151" s="65">
        <f>'Pay App 30'!G151+F151</f>
        <v>0</v>
      </c>
      <c r="H151" s="188">
        <f>'Pay App 30'!K151</f>
        <v>0</v>
      </c>
      <c r="I151" s="189"/>
      <c r="J151" s="55"/>
      <c r="K151" s="33">
        <f t="shared" si="4"/>
        <v>0</v>
      </c>
      <c r="L151" s="68">
        <f t="shared" si="7"/>
        <v>0</v>
      </c>
      <c r="M151" s="66">
        <f t="shared" si="5"/>
        <v>0</v>
      </c>
      <c r="N151" s="32">
        <f t="shared" si="6"/>
        <v>0</v>
      </c>
      <c r="O151" s="52">
        <f>'Pay App 30'!O151+'Pay App 30'!P151</f>
        <v>0</v>
      </c>
      <c r="P151" s="45"/>
      <c r="Q151" s="66">
        <f>'Pay App 30'!Q151+N151+P151</f>
        <v>0</v>
      </c>
    </row>
    <row r="152" spans="1:17" ht="21" customHeight="1" x14ac:dyDescent="0.2">
      <c r="A152" s="151" t="s">
        <v>258</v>
      </c>
      <c r="B152" s="151"/>
      <c r="C152" s="151" t="s">
        <v>259</v>
      </c>
      <c r="D152" s="152"/>
      <c r="E152" s="52">
        <f>'Pay App 30'!E152</f>
        <v>0</v>
      </c>
      <c r="F152" s="45"/>
      <c r="G152" s="65">
        <f>'Pay App 30'!G152+F152</f>
        <v>0</v>
      </c>
      <c r="H152" s="188">
        <f>'Pay App 30'!K152</f>
        <v>0</v>
      </c>
      <c r="I152" s="189"/>
      <c r="J152" s="55"/>
      <c r="K152" s="33">
        <f t="shared" si="4"/>
        <v>0</v>
      </c>
      <c r="L152" s="68">
        <f t="shared" si="7"/>
        <v>0</v>
      </c>
      <c r="M152" s="66">
        <f t="shared" si="5"/>
        <v>0</v>
      </c>
      <c r="N152" s="32">
        <f t="shared" si="6"/>
        <v>0</v>
      </c>
      <c r="O152" s="52">
        <f>'Pay App 30'!O152+'Pay App 30'!P152</f>
        <v>0</v>
      </c>
      <c r="P152" s="45"/>
      <c r="Q152" s="66">
        <f>'Pay App 30'!Q152+N152+P152</f>
        <v>0</v>
      </c>
    </row>
    <row r="153" spans="1:17" ht="21" customHeight="1" x14ac:dyDescent="0.2">
      <c r="A153" s="151" t="s">
        <v>260</v>
      </c>
      <c r="B153" s="151"/>
      <c r="C153" s="151" t="s">
        <v>261</v>
      </c>
      <c r="D153" s="152"/>
      <c r="E153" s="52">
        <f>'Pay App 30'!E153</f>
        <v>0</v>
      </c>
      <c r="F153" s="45"/>
      <c r="G153" s="65">
        <f>'Pay App 30'!G153+F153</f>
        <v>0</v>
      </c>
      <c r="H153" s="188">
        <f>'Pay App 30'!K153</f>
        <v>0</v>
      </c>
      <c r="I153" s="189"/>
      <c r="J153" s="55"/>
      <c r="K153" s="33">
        <f t="shared" si="4"/>
        <v>0</v>
      </c>
      <c r="L153" s="68">
        <f t="shared" si="7"/>
        <v>0</v>
      </c>
      <c r="M153" s="66">
        <f t="shared" si="5"/>
        <v>0</v>
      </c>
      <c r="N153" s="32">
        <f t="shared" si="6"/>
        <v>0</v>
      </c>
      <c r="O153" s="52">
        <f>'Pay App 30'!O153+'Pay App 30'!P153</f>
        <v>0</v>
      </c>
      <c r="P153" s="45"/>
      <c r="Q153" s="66">
        <f>'Pay App 30'!Q153+N153+P153</f>
        <v>0</v>
      </c>
    </row>
    <row r="154" spans="1:17" ht="21" customHeight="1" x14ac:dyDescent="0.2">
      <c r="A154" s="151" t="s">
        <v>262</v>
      </c>
      <c r="B154" s="151"/>
      <c r="C154" s="151" t="s">
        <v>263</v>
      </c>
      <c r="D154" s="152"/>
      <c r="E154" s="52">
        <f>'Pay App 30'!E154</f>
        <v>0</v>
      </c>
      <c r="F154" s="45"/>
      <c r="G154" s="65">
        <f>'Pay App 30'!G154+F154</f>
        <v>0</v>
      </c>
      <c r="H154" s="188">
        <f>'Pay App 30'!K154</f>
        <v>0</v>
      </c>
      <c r="I154" s="189"/>
      <c r="J154" s="55"/>
      <c r="K154" s="33">
        <f t="shared" si="4"/>
        <v>0</v>
      </c>
      <c r="L154" s="68">
        <f t="shared" si="7"/>
        <v>0</v>
      </c>
      <c r="M154" s="66">
        <f t="shared" si="5"/>
        <v>0</v>
      </c>
      <c r="N154" s="32">
        <f t="shared" si="6"/>
        <v>0</v>
      </c>
      <c r="O154" s="52">
        <f>'Pay App 30'!O154+'Pay App 30'!P154</f>
        <v>0</v>
      </c>
      <c r="P154" s="45"/>
      <c r="Q154" s="66">
        <f>'Pay App 30'!Q154+N154+P154</f>
        <v>0</v>
      </c>
    </row>
    <row r="155" spans="1:17" ht="21" customHeight="1" x14ac:dyDescent="0.2">
      <c r="A155" s="151" t="s">
        <v>264</v>
      </c>
      <c r="B155" s="151"/>
      <c r="C155" s="151" t="s">
        <v>265</v>
      </c>
      <c r="D155" s="152"/>
      <c r="E155" s="52">
        <f>'Pay App 30'!E155</f>
        <v>0</v>
      </c>
      <c r="F155" s="45"/>
      <c r="G155" s="65">
        <f>'Pay App 30'!G155+F155</f>
        <v>0</v>
      </c>
      <c r="H155" s="188">
        <f>'Pay App 30'!K155</f>
        <v>0</v>
      </c>
      <c r="I155" s="189"/>
      <c r="J155" s="55"/>
      <c r="K155" s="33">
        <f t="shared" si="4"/>
        <v>0</v>
      </c>
      <c r="L155" s="68">
        <f t="shared" si="7"/>
        <v>0</v>
      </c>
      <c r="M155" s="66">
        <f t="shared" si="5"/>
        <v>0</v>
      </c>
      <c r="N155" s="32">
        <f t="shared" si="6"/>
        <v>0</v>
      </c>
      <c r="O155" s="52">
        <f>'Pay App 30'!O155+'Pay App 30'!P155</f>
        <v>0</v>
      </c>
      <c r="P155" s="45"/>
      <c r="Q155" s="66">
        <f>'Pay App 30'!Q155+N155+P155</f>
        <v>0</v>
      </c>
    </row>
    <row r="156" spans="1:17" ht="21" customHeight="1" x14ac:dyDescent="0.2">
      <c r="A156" s="151" t="s">
        <v>266</v>
      </c>
      <c r="B156" s="151"/>
      <c r="C156" s="151" t="s">
        <v>267</v>
      </c>
      <c r="D156" s="152"/>
      <c r="E156" s="52">
        <f>'Pay App 30'!E156</f>
        <v>0</v>
      </c>
      <c r="F156" s="45"/>
      <c r="G156" s="65">
        <f>'Pay App 30'!G156+F156</f>
        <v>0</v>
      </c>
      <c r="H156" s="188">
        <f>'Pay App 30'!K156</f>
        <v>0</v>
      </c>
      <c r="I156" s="189"/>
      <c r="J156" s="55"/>
      <c r="K156" s="33">
        <f t="shared" si="4"/>
        <v>0</v>
      </c>
      <c r="L156" s="68">
        <f t="shared" si="7"/>
        <v>0</v>
      </c>
      <c r="M156" s="66">
        <f t="shared" si="5"/>
        <v>0</v>
      </c>
      <c r="N156" s="32">
        <f t="shared" si="6"/>
        <v>0</v>
      </c>
      <c r="O156" s="52">
        <f>'Pay App 30'!O156+'Pay App 30'!P156</f>
        <v>0</v>
      </c>
      <c r="P156" s="45"/>
      <c r="Q156" s="66">
        <f>'Pay App 30'!Q156+N156+P156</f>
        <v>0</v>
      </c>
    </row>
    <row r="157" spans="1:17" ht="21" customHeight="1" x14ac:dyDescent="0.2">
      <c r="A157" s="151" t="s">
        <v>268</v>
      </c>
      <c r="B157" s="151"/>
      <c r="C157" s="151" t="s">
        <v>269</v>
      </c>
      <c r="D157" s="152"/>
      <c r="E157" s="52">
        <f>'Pay App 30'!E157</f>
        <v>0</v>
      </c>
      <c r="F157" s="45"/>
      <c r="G157" s="65">
        <f>'Pay App 30'!G157+F157</f>
        <v>0</v>
      </c>
      <c r="H157" s="188">
        <f>'Pay App 30'!K157</f>
        <v>0</v>
      </c>
      <c r="I157" s="189"/>
      <c r="J157" s="55"/>
      <c r="K157" s="33">
        <f t="shared" si="4"/>
        <v>0</v>
      </c>
      <c r="L157" s="68">
        <f t="shared" si="7"/>
        <v>0</v>
      </c>
      <c r="M157" s="66">
        <f t="shared" si="5"/>
        <v>0</v>
      </c>
      <c r="N157" s="32">
        <f t="shared" si="6"/>
        <v>0</v>
      </c>
      <c r="O157" s="52">
        <f>'Pay App 30'!O157+'Pay App 30'!P157</f>
        <v>0</v>
      </c>
      <c r="P157" s="45"/>
      <c r="Q157" s="66">
        <f>'Pay App 30'!Q157+N157+P157</f>
        <v>0</v>
      </c>
    </row>
    <row r="158" spans="1:17" ht="21" customHeight="1" x14ac:dyDescent="0.2">
      <c r="A158" s="153" t="s">
        <v>270</v>
      </c>
      <c r="B158" s="153"/>
      <c r="C158" s="153" t="s">
        <v>271</v>
      </c>
      <c r="D158" s="154"/>
      <c r="E158" s="52">
        <f>'Pay App 30'!E158</f>
        <v>0</v>
      </c>
      <c r="F158" s="45"/>
      <c r="G158" s="65">
        <f>'Pay App 30'!G158+F158</f>
        <v>0</v>
      </c>
      <c r="H158" s="188">
        <f>'Pay App 30'!K158</f>
        <v>0</v>
      </c>
      <c r="I158" s="189"/>
      <c r="J158" s="55"/>
      <c r="K158" s="33">
        <f t="shared" si="4"/>
        <v>0</v>
      </c>
      <c r="L158" s="68">
        <f t="shared" si="7"/>
        <v>0</v>
      </c>
      <c r="M158" s="66">
        <f t="shared" si="5"/>
        <v>0</v>
      </c>
      <c r="N158" s="32">
        <f t="shared" si="6"/>
        <v>0</v>
      </c>
      <c r="O158" s="52">
        <f>'Pay App 30'!O158+'Pay App 30'!P158</f>
        <v>0</v>
      </c>
      <c r="P158" s="45"/>
      <c r="Q158" s="66">
        <f>'Pay App 30'!Q158+N158+P158</f>
        <v>0</v>
      </c>
    </row>
    <row r="159" spans="1:17" ht="21" customHeight="1" x14ac:dyDescent="0.2">
      <c r="A159" s="151" t="s">
        <v>272</v>
      </c>
      <c r="B159" s="151"/>
      <c r="C159" s="151" t="s">
        <v>273</v>
      </c>
      <c r="D159" s="152"/>
      <c r="E159" s="52">
        <f>'Pay App 30'!E159</f>
        <v>0</v>
      </c>
      <c r="F159" s="45"/>
      <c r="G159" s="65">
        <f>'Pay App 30'!G159+F159</f>
        <v>0</v>
      </c>
      <c r="H159" s="188">
        <f>'Pay App 30'!K159</f>
        <v>0</v>
      </c>
      <c r="I159" s="189"/>
      <c r="J159" s="55"/>
      <c r="K159" s="33">
        <f t="shared" si="4"/>
        <v>0</v>
      </c>
      <c r="L159" s="68">
        <f t="shared" si="7"/>
        <v>0</v>
      </c>
      <c r="M159" s="66">
        <f t="shared" si="5"/>
        <v>0</v>
      </c>
      <c r="N159" s="32">
        <f t="shared" si="6"/>
        <v>0</v>
      </c>
      <c r="O159" s="52">
        <f>'Pay App 30'!O159+'Pay App 30'!P159</f>
        <v>0</v>
      </c>
      <c r="P159" s="45"/>
      <c r="Q159" s="66">
        <f>'Pay App 30'!Q159+N159+P159</f>
        <v>0</v>
      </c>
    </row>
    <row r="160" spans="1:17" ht="21" customHeight="1" x14ac:dyDescent="0.2">
      <c r="A160" s="151" t="s">
        <v>274</v>
      </c>
      <c r="B160" s="151"/>
      <c r="C160" s="151" t="s">
        <v>275</v>
      </c>
      <c r="D160" s="152"/>
      <c r="E160" s="52">
        <f>'Pay App 30'!E160</f>
        <v>0</v>
      </c>
      <c r="F160" s="45"/>
      <c r="G160" s="65">
        <f>'Pay App 30'!G160+F160</f>
        <v>0</v>
      </c>
      <c r="H160" s="188">
        <f>'Pay App 30'!K160</f>
        <v>0</v>
      </c>
      <c r="I160" s="189"/>
      <c r="J160" s="55"/>
      <c r="K160" s="33">
        <f t="shared" si="4"/>
        <v>0</v>
      </c>
      <c r="L160" s="68">
        <f t="shared" si="7"/>
        <v>0</v>
      </c>
      <c r="M160" s="66">
        <f t="shared" si="5"/>
        <v>0</v>
      </c>
      <c r="N160" s="32">
        <f t="shared" si="6"/>
        <v>0</v>
      </c>
      <c r="O160" s="52">
        <f>'Pay App 30'!O160+'Pay App 30'!P160</f>
        <v>0</v>
      </c>
      <c r="P160" s="45"/>
      <c r="Q160" s="66">
        <f>'Pay App 30'!Q160+N160+P160</f>
        <v>0</v>
      </c>
    </row>
    <row r="161" spans="1:17" ht="21" customHeight="1" x14ac:dyDescent="0.2">
      <c r="A161" s="151" t="s">
        <v>276</v>
      </c>
      <c r="B161" s="151"/>
      <c r="C161" s="151" t="s">
        <v>277</v>
      </c>
      <c r="D161" s="152"/>
      <c r="E161" s="52">
        <f>'Pay App 30'!E161</f>
        <v>0</v>
      </c>
      <c r="F161" s="45"/>
      <c r="G161" s="65">
        <f>'Pay App 30'!G161+F161</f>
        <v>0</v>
      </c>
      <c r="H161" s="188">
        <f>'Pay App 30'!K161</f>
        <v>0</v>
      </c>
      <c r="I161" s="189"/>
      <c r="J161" s="55"/>
      <c r="K161" s="33">
        <f t="shared" si="4"/>
        <v>0</v>
      </c>
      <c r="L161" s="68">
        <f t="shared" si="7"/>
        <v>0</v>
      </c>
      <c r="M161" s="66">
        <f t="shared" si="5"/>
        <v>0</v>
      </c>
      <c r="N161" s="32">
        <f t="shared" si="6"/>
        <v>0</v>
      </c>
      <c r="O161" s="52">
        <f>'Pay App 30'!O161+'Pay App 30'!P161</f>
        <v>0</v>
      </c>
      <c r="P161" s="45"/>
      <c r="Q161" s="66">
        <f>'Pay App 30'!Q161+N161+P161</f>
        <v>0</v>
      </c>
    </row>
    <row r="162" spans="1:17" ht="21" customHeight="1" x14ac:dyDescent="0.2">
      <c r="A162" s="151" t="s">
        <v>278</v>
      </c>
      <c r="B162" s="151"/>
      <c r="C162" s="151" t="s">
        <v>279</v>
      </c>
      <c r="D162" s="152"/>
      <c r="E162" s="52">
        <f>'Pay App 30'!E162</f>
        <v>0</v>
      </c>
      <c r="F162" s="45"/>
      <c r="G162" s="65">
        <f>'Pay App 30'!G162+F162</f>
        <v>0</v>
      </c>
      <c r="H162" s="188">
        <f>'Pay App 30'!K162</f>
        <v>0</v>
      </c>
      <c r="I162" s="189"/>
      <c r="J162" s="55"/>
      <c r="K162" s="33">
        <f t="shared" si="4"/>
        <v>0</v>
      </c>
      <c r="L162" s="68">
        <f t="shared" si="7"/>
        <v>0</v>
      </c>
      <c r="M162" s="66">
        <f t="shared" si="5"/>
        <v>0</v>
      </c>
      <c r="N162" s="32">
        <f t="shared" si="6"/>
        <v>0</v>
      </c>
      <c r="O162" s="52">
        <f>'Pay App 30'!O162+'Pay App 30'!P162</f>
        <v>0</v>
      </c>
      <c r="P162" s="45"/>
      <c r="Q162" s="66">
        <f>'Pay App 30'!Q162+N162+P162</f>
        <v>0</v>
      </c>
    </row>
    <row r="163" spans="1:17" ht="21" customHeight="1" x14ac:dyDescent="0.2">
      <c r="A163" s="151" t="s">
        <v>280</v>
      </c>
      <c r="B163" s="151"/>
      <c r="C163" s="151" t="s">
        <v>281</v>
      </c>
      <c r="D163" s="152"/>
      <c r="E163" s="52">
        <f>'Pay App 30'!E163</f>
        <v>0</v>
      </c>
      <c r="F163" s="45"/>
      <c r="G163" s="65">
        <f>'Pay App 30'!G163+F163</f>
        <v>0</v>
      </c>
      <c r="H163" s="188">
        <f>'Pay App 30'!K163</f>
        <v>0</v>
      </c>
      <c r="I163" s="189"/>
      <c r="J163" s="55"/>
      <c r="K163" s="33">
        <f t="shared" si="4"/>
        <v>0</v>
      </c>
      <c r="L163" s="68">
        <f t="shared" si="7"/>
        <v>0</v>
      </c>
      <c r="M163" s="66">
        <f t="shared" si="5"/>
        <v>0</v>
      </c>
      <c r="N163" s="32">
        <f t="shared" si="6"/>
        <v>0</v>
      </c>
      <c r="O163" s="52">
        <f>'Pay App 30'!O163+'Pay App 30'!P163</f>
        <v>0</v>
      </c>
      <c r="P163" s="45"/>
      <c r="Q163" s="66">
        <f>'Pay App 30'!Q163+N163+P163</f>
        <v>0</v>
      </c>
    </row>
    <row r="164" spans="1:17" ht="21" customHeight="1" x14ac:dyDescent="0.2">
      <c r="A164" s="151" t="s">
        <v>282</v>
      </c>
      <c r="B164" s="151"/>
      <c r="C164" s="151" t="s">
        <v>283</v>
      </c>
      <c r="D164" s="152"/>
      <c r="E164" s="52">
        <f>'Pay App 30'!E164</f>
        <v>0</v>
      </c>
      <c r="F164" s="45"/>
      <c r="G164" s="65">
        <f>'Pay App 30'!G164+F164</f>
        <v>0</v>
      </c>
      <c r="H164" s="188">
        <f>'Pay App 30'!K164</f>
        <v>0</v>
      </c>
      <c r="I164" s="189"/>
      <c r="J164" s="55"/>
      <c r="K164" s="33">
        <f t="shared" si="4"/>
        <v>0</v>
      </c>
      <c r="L164" s="68">
        <f t="shared" si="7"/>
        <v>0</v>
      </c>
      <c r="M164" s="66">
        <f t="shared" si="5"/>
        <v>0</v>
      </c>
      <c r="N164" s="32">
        <f t="shared" si="6"/>
        <v>0</v>
      </c>
      <c r="O164" s="52">
        <f>'Pay App 30'!O164+'Pay App 30'!P164</f>
        <v>0</v>
      </c>
      <c r="P164" s="45"/>
      <c r="Q164" s="66">
        <f>'Pay App 30'!Q164+N164+P164</f>
        <v>0</v>
      </c>
    </row>
    <row r="165" spans="1:17" ht="21" customHeight="1" x14ac:dyDescent="0.2">
      <c r="A165" s="151" t="s">
        <v>284</v>
      </c>
      <c r="B165" s="151"/>
      <c r="C165" s="151" t="s">
        <v>285</v>
      </c>
      <c r="D165" s="152"/>
      <c r="E165" s="52">
        <f>'Pay App 30'!E165</f>
        <v>0</v>
      </c>
      <c r="F165" s="45"/>
      <c r="G165" s="65">
        <f>'Pay App 30'!G165+F165</f>
        <v>0</v>
      </c>
      <c r="H165" s="188">
        <f>'Pay App 30'!K165</f>
        <v>0</v>
      </c>
      <c r="I165" s="189"/>
      <c r="J165" s="55"/>
      <c r="K165" s="33">
        <f t="shared" si="4"/>
        <v>0</v>
      </c>
      <c r="L165" s="68">
        <f t="shared" si="7"/>
        <v>0</v>
      </c>
      <c r="M165" s="66">
        <f t="shared" si="5"/>
        <v>0</v>
      </c>
      <c r="N165" s="32">
        <f t="shared" si="6"/>
        <v>0</v>
      </c>
      <c r="O165" s="52">
        <f>'Pay App 30'!O165+'Pay App 30'!P165</f>
        <v>0</v>
      </c>
      <c r="P165" s="45"/>
      <c r="Q165" s="66">
        <f>'Pay App 30'!Q165+N165+P165</f>
        <v>0</v>
      </c>
    </row>
    <row r="166" spans="1:17" ht="21" customHeight="1" x14ac:dyDescent="0.2">
      <c r="A166" s="153" t="s">
        <v>286</v>
      </c>
      <c r="B166" s="153"/>
      <c r="C166" s="153" t="s">
        <v>287</v>
      </c>
      <c r="D166" s="154"/>
      <c r="E166" s="52">
        <f>'Pay App 30'!E166</f>
        <v>0</v>
      </c>
      <c r="F166" s="45"/>
      <c r="G166" s="65">
        <f>'Pay App 30'!G166+F166</f>
        <v>0</v>
      </c>
      <c r="H166" s="188">
        <f>'Pay App 30'!K166</f>
        <v>0</v>
      </c>
      <c r="I166" s="189"/>
      <c r="J166" s="55"/>
      <c r="K166" s="33">
        <f t="shared" si="4"/>
        <v>0</v>
      </c>
      <c r="L166" s="68">
        <f t="shared" si="7"/>
        <v>0</v>
      </c>
      <c r="M166" s="66">
        <f t="shared" si="5"/>
        <v>0</v>
      </c>
      <c r="N166" s="32">
        <f t="shared" si="6"/>
        <v>0</v>
      </c>
      <c r="O166" s="52">
        <f>'Pay App 30'!O166+'Pay App 30'!P166</f>
        <v>0</v>
      </c>
      <c r="P166" s="45"/>
      <c r="Q166" s="66">
        <f>'Pay App 30'!Q166+N166+P166</f>
        <v>0</v>
      </c>
    </row>
    <row r="167" spans="1:17" ht="21" customHeight="1" x14ac:dyDescent="0.2">
      <c r="A167" s="153" t="s">
        <v>288</v>
      </c>
      <c r="B167" s="153"/>
      <c r="C167" s="153" t="s">
        <v>289</v>
      </c>
      <c r="D167" s="154"/>
      <c r="E167" s="52">
        <f>'Pay App 30'!E167</f>
        <v>0</v>
      </c>
      <c r="F167" s="45"/>
      <c r="G167" s="65">
        <f>'Pay App 30'!G167+F167</f>
        <v>0</v>
      </c>
      <c r="H167" s="188">
        <f>'Pay App 30'!K167</f>
        <v>0</v>
      </c>
      <c r="I167" s="189"/>
      <c r="J167" s="55"/>
      <c r="K167" s="33">
        <f t="shared" si="4"/>
        <v>0</v>
      </c>
      <c r="L167" s="68">
        <f t="shared" si="7"/>
        <v>0</v>
      </c>
      <c r="M167" s="66">
        <f t="shared" si="5"/>
        <v>0</v>
      </c>
      <c r="N167" s="32">
        <f t="shared" si="6"/>
        <v>0</v>
      </c>
      <c r="O167" s="52">
        <f>'Pay App 30'!O167+'Pay App 30'!P167</f>
        <v>0</v>
      </c>
      <c r="P167" s="45"/>
      <c r="Q167" s="66">
        <f>'Pay App 30'!Q167+N167+P167</f>
        <v>0</v>
      </c>
    </row>
    <row r="168" spans="1:17" ht="21" customHeight="1" x14ac:dyDescent="0.2">
      <c r="A168" s="151" t="s">
        <v>290</v>
      </c>
      <c r="B168" s="151"/>
      <c r="C168" s="151" t="s">
        <v>291</v>
      </c>
      <c r="D168" s="152"/>
      <c r="E168" s="52">
        <f>'Pay App 30'!E168</f>
        <v>0</v>
      </c>
      <c r="F168" s="45"/>
      <c r="G168" s="65">
        <f>'Pay App 30'!G168+F168</f>
        <v>0</v>
      </c>
      <c r="H168" s="188">
        <f>'Pay App 30'!K168</f>
        <v>0</v>
      </c>
      <c r="I168" s="189"/>
      <c r="J168" s="55"/>
      <c r="K168" s="33">
        <f t="shared" si="4"/>
        <v>0</v>
      </c>
      <c r="L168" s="68">
        <f t="shared" si="7"/>
        <v>0</v>
      </c>
      <c r="M168" s="66">
        <f t="shared" si="5"/>
        <v>0</v>
      </c>
      <c r="N168" s="32">
        <f t="shared" si="6"/>
        <v>0</v>
      </c>
      <c r="O168" s="52">
        <f>'Pay App 30'!O168+'Pay App 30'!P168</f>
        <v>0</v>
      </c>
      <c r="P168" s="45"/>
      <c r="Q168" s="66">
        <f>'Pay App 30'!Q168+N168+P168</f>
        <v>0</v>
      </c>
    </row>
    <row r="169" spans="1:17" ht="21" customHeight="1" x14ac:dyDescent="0.2">
      <c r="A169" s="151" t="s">
        <v>292</v>
      </c>
      <c r="B169" s="151"/>
      <c r="C169" s="151" t="s">
        <v>293</v>
      </c>
      <c r="D169" s="152"/>
      <c r="E169" s="52">
        <f>'Pay App 30'!E169</f>
        <v>0</v>
      </c>
      <c r="F169" s="45"/>
      <c r="G169" s="65">
        <f>'Pay App 30'!G169+F169</f>
        <v>0</v>
      </c>
      <c r="H169" s="188">
        <f>'Pay App 30'!K169</f>
        <v>0</v>
      </c>
      <c r="I169" s="189"/>
      <c r="J169" s="55"/>
      <c r="K169" s="33">
        <f t="shared" si="4"/>
        <v>0</v>
      </c>
      <c r="L169" s="68">
        <f t="shared" si="7"/>
        <v>0</v>
      </c>
      <c r="M169" s="66">
        <f t="shared" si="5"/>
        <v>0</v>
      </c>
      <c r="N169" s="32">
        <f t="shared" si="6"/>
        <v>0</v>
      </c>
      <c r="O169" s="52">
        <f>'Pay App 30'!O169+'Pay App 30'!P169</f>
        <v>0</v>
      </c>
      <c r="P169" s="45"/>
      <c r="Q169" s="66">
        <f>'Pay App 30'!Q169+N169+P169</f>
        <v>0</v>
      </c>
    </row>
    <row r="170" spans="1:17" ht="21" customHeight="1" x14ac:dyDescent="0.2">
      <c r="A170" s="151" t="s">
        <v>294</v>
      </c>
      <c r="B170" s="151"/>
      <c r="C170" s="151" t="s">
        <v>295</v>
      </c>
      <c r="D170" s="152"/>
      <c r="E170" s="52">
        <f>'Pay App 30'!E170</f>
        <v>0</v>
      </c>
      <c r="F170" s="45"/>
      <c r="G170" s="65">
        <f>'Pay App 30'!G170+F170</f>
        <v>0</v>
      </c>
      <c r="H170" s="188">
        <f>'Pay App 30'!K170</f>
        <v>0</v>
      </c>
      <c r="I170" s="189"/>
      <c r="J170" s="55"/>
      <c r="K170" s="33">
        <f t="shared" si="4"/>
        <v>0</v>
      </c>
      <c r="L170" s="68">
        <f t="shared" si="7"/>
        <v>0</v>
      </c>
      <c r="M170" s="66">
        <f t="shared" si="5"/>
        <v>0</v>
      </c>
      <c r="N170" s="32">
        <f t="shared" si="6"/>
        <v>0</v>
      </c>
      <c r="O170" s="52">
        <f>'Pay App 30'!O170+'Pay App 30'!P170</f>
        <v>0</v>
      </c>
      <c r="P170" s="45"/>
      <c r="Q170" s="66">
        <f>'Pay App 30'!Q170+N170+P170</f>
        <v>0</v>
      </c>
    </row>
    <row r="171" spans="1:17" ht="21" customHeight="1" x14ac:dyDescent="0.2">
      <c r="A171" s="151" t="s">
        <v>296</v>
      </c>
      <c r="B171" s="151"/>
      <c r="C171" s="151" t="s">
        <v>297</v>
      </c>
      <c r="D171" s="152"/>
      <c r="E171" s="52">
        <f>'Pay App 30'!E171</f>
        <v>0</v>
      </c>
      <c r="F171" s="45"/>
      <c r="G171" s="65">
        <f>'Pay App 30'!G171+F171</f>
        <v>0</v>
      </c>
      <c r="H171" s="188">
        <f>'Pay App 30'!K171</f>
        <v>0</v>
      </c>
      <c r="I171" s="189"/>
      <c r="J171" s="55"/>
      <c r="K171" s="33">
        <f t="shared" si="4"/>
        <v>0</v>
      </c>
      <c r="L171" s="68">
        <f t="shared" si="7"/>
        <v>0</v>
      </c>
      <c r="M171" s="66">
        <f t="shared" si="5"/>
        <v>0</v>
      </c>
      <c r="N171" s="32">
        <f t="shared" si="6"/>
        <v>0</v>
      </c>
      <c r="O171" s="52">
        <f>'Pay App 30'!O171+'Pay App 30'!P171</f>
        <v>0</v>
      </c>
      <c r="P171" s="45"/>
      <c r="Q171" s="66">
        <f>'Pay App 30'!Q171+N171+P171</f>
        <v>0</v>
      </c>
    </row>
    <row r="172" spans="1:17" ht="21" customHeight="1" x14ac:dyDescent="0.2">
      <c r="A172" s="151" t="s">
        <v>298</v>
      </c>
      <c r="B172" s="151"/>
      <c r="C172" s="151" t="s">
        <v>299</v>
      </c>
      <c r="D172" s="152"/>
      <c r="E172" s="52">
        <f>'Pay App 30'!E172</f>
        <v>0</v>
      </c>
      <c r="F172" s="45"/>
      <c r="G172" s="65">
        <f>'Pay App 30'!G172+F172</f>
        <v>0</v>
      </c>
      <c r="H172" s="188">
        <f>'Pay App 30'!K172</f>
        <v>0</v>
      </c>
      <c r="I172" s="189"/>
      <c r="J172" s="55"/>
      <c r="K172" s="33">
        <f t="shared" si="4"/>
        <v>0</v>
      </c>
      <c r="L172" s="68">
        <f t="shared" si="7"/>
        <v>0</v>
      </c>
      <c r="M172" s="66">
        <f t="shared" si="5"/>
        <v>0</v>
      </c>
      <c r="N172" s="32">
        <f t="shared" si="6"/>
        <v>0</v>
      </c>
      <c r="O172" s="52">
        <f>'Pay App 30'!O172+'Pay App 30'!P172</f>
        <v>0</v>
      </c>
      <c r="P172" s="45"/>
      <c r="Q172" s="66">
        <f>'Pay App 30'!Q172+N172+P172</f>
        <v>0</v>
      </c>
    </row>
    <row r="173" spans="1:17" ht="21" customHeight="1" x14ac:dyDescent="0.2">
      <c r="A173" s="151" t="s">
        <v>300</v>
      </c>
      <c r="B173" s="151"/>
      <c r="C173" s="151" t="s">
        <v>301</v>
      </c>
      <c r="D173" s="152"/>
      <c r="E173" s="52">
        <f>'Pay App 30'!E173</f>
        <v>0</v>
      </c>
      <c r="F173" s="45"/>
      <c r="G173" s="65">
        <f>'Pay App 30'!G173+F173</f>
        <v>0</v>
      </c>
      <c r="H173" s="188">
        <f>'Pay App 30'!K173</f>
        <v>0</v>
      </c>
      <c r="I173" s="189"/>
      <c r="J173" s="55"/>
      <c r="K173" s="33">
        <f t="shared" si="4"/>
        <v>0</v>
      </c>
      <c r="L173" s="68">
        <f t="shared" si="7"/>
        <v>0</v>
      </c>
      <c r="M173" s="66">
        <f t="shared" si="5"/>
        <v>0</v>
      </c>
      <c r="N173" s="32">
        <f t="shared" si="6"/>
        <v>0</v>
      </c>
      <c r="O173" s="52">
        <f>'Pay App 30'!O173+'Pay App 30'!P173</f>
        <v>0</v>
      </c>
      <c r="P173" s="45"/>
      <c r="Q173" s="66">
        <f>'Pay App 30'!Q173+N173+P173</f>
        <v>0</v>
      </c>
    </row>
    <row r="174" spans="1:17" ht="21" customHeight="1" x14ac:dyDescent="0.2">
      <c r="A174" s="151" t="s">
        <v>302</v>
      </c>
      <c r="B174" s="151"/>
      <c r="C174" s="151" t="s">
        <v>303</v>
      </c>
      <c r="D174" s="152"/>
      <c r="E174" s="52">
        <f>'Pay App 30'!E174</f>
        <v>0</v>
      </c>
      <c r="F174" s="45"/>
      <c r="G174" s="65">
        <f>'Pay App 30'!G174+F174</f>
        <v>0</v>
      </c>
      <c r="H174" s="188">
        <f>'Pay App 30'!K174</f>
        <v>0</v>
      </c>
      <c r="I174" s="189"/>
      <c r="J174" s="55"/>
      <c r="K174" s="33">
        <f t="shared" si="4"/>
        <v>0</v>
      </c>
      <c r="L174" s="68">
        <f t="shared" si="7"/>
        <v>0</v>
      </c>
      <c r="M174" s="66">
        <f t="shared" si="5"/>
        <v>0</v>
      </c>
      <c r="N174" s="32">
        <f t="shared" si="6"/>
        <v>0</v>
      </c>
      <c r="O174" s="52">
        <f>'Pay App 30'!O174+'Pay App 30'!P174</f>
        <v>0</v>
      </c>
      <c r="P174" s="45"/>
      <c r="Q174" s="66">
        <f>'Pay App 30'!Q174+N174+P174</f>
        <v>0</v>
      </c>
    </row>
    <row r="175" spans="1:17" ht="21" customHeight="1" x14ac:dyDescent="0.2">
      <c r="A175" s="151" t="s">
        <v>304</v>
      </c>
      <c r="B175" s="151"/>
      <c r="C175" s="151" t="s">
        <v>305</v>
      </c>
      <c r="D175" s="152"/>
      <c r="E175" s="52">
        <f>'Pay App 30'!E175</f>
        <v>0</v>
      </c>
      <c r="F175" s="45"/>
      <c r="G175" s="65">
        <f>'Pay App 30'!G175+F175</f>
        <v>0</v>
      </c>
      <c r="H175" s="188">
        <f>'Pay App 30'!K175</f>
        <v>0</v>
      </c>
      <c r="I175" s="189"/>
      <c r="J175" s="55"/>
      <c r="K175" s="33">
        <f t="shared" si="4"/>
        <v>0</v>
      </c>
      <c r="L175" s="68">
        <f t="shared" si="7"/>
        <v>0</v>
      </c>
      <c r="M175" s="66">
        <f t="shared" si="5"/>
        <v>0</v>
      </c>
      <c r="N175" s="32">
        <f t="shared" si="6"/>
        <v>0</v>
      </c>
      <c r="O175" s="52">
        <f>'Pay App 30'!O175+'Pay App 30'!P175</f>
        <v>0</v>
      </c>
      <c r="P175" s="45"/>
      <c r="Q175" s="66">
        <f>'Pay App 30'!Q175+N175+P175</f>
        <v>0</v>
      </c>
    </row>
    <row r="176" spans="1:17" ht="21" customHeight="1" x14ac:dyDescent="0.2">
      <c r="A176" s="151" t="s">
        <v>306</v>
      </c>
      <c r="B176" s="151"/>
      <c r="C176" s="151" t="s">
        <v>307</v>
      </c>
      <c r="D176" s="152"/>
      <c r="E176" s="52">
        <f>'Pay App 30'!E176</f>
        <v>0</v>
      </c>
      <c r="F176" s="45"/>
      <c r="G176" s="65">
        <f>'Pay App 30'!G176+F176</f>
        <v>0</v>
      </c>
      <c r="H176" s="188">
        <f>'Pay App 30'!K176</f>
        <v>0</v>
      </c>
      <c r="I176" s="189"/>
      <c r="J176" s="55"/>
      <c r="K176" s="33">
        <f t="shared" si="4"/>
        <v>0</v>
      </c>
      <c r="L176" s="68">
        <f t="shared" si="7"/>
        <v>0</v>
      </c>
      <c r="M176" s="66">
        <f t="shared" si="5"/>
        <v>0</v>
      </c>
      <c r="N176" s="32">
        <f t="shared" si="6"/>
        <v>0</v>
      </c>
      <c r="O176" s="52">
        <f>'Pay App 30'!O176+'Pay App 30'!P176</f>
        <v>0</v>
      </c>
      <c r="P176" s="45"/>
      <c r="Q176" s="66">
        <f>'Pay App 30'!Q176+N176+P176</f>
        <v>0</v>
      </c>
    </row>
    <row r="177" spans="1:17" ht="21" customHeight="1" x14ac:dyDescent="0.2">
      <c r="A177" s="151" t="s">
        <v>308</v>
      </c>
      <c r="B177" s="151"/>
      <c r="C177" s="151" t="s">
        <v>309</v>
      </c>
      <c r="D177" s="152"/>
      <c r="E177" s="52">
        <f>'Pay App 30'!E177</f>
        <v>0</v>
      </c>
      <c r="F177" s="45"/>
      <c r="G177" s="65">
        <f>'Pay App 30'!G177+F177</f>
        <v>0</v>
      </c>
      <c r="H177" s="188">
        <f>'Pay App 30'!K177</f>
        <v>0</v>
      </c>
      <c r="I177" s="189"/>
      <c r="J177" s="55"/>
      <c r="K177" s="33">
        <f t="shared" si="4"/>
        <v>0</v>
      </c>
      <c r="L177" s="68">
        <f t="shared" si="7"/>
        <v>0</v>
      </c>
      <c r="M177" s="66">
        <f t="shared" si="5"/>
        <v>0</v>
      </c>
      <c r="N177" s="32">
        <f t="shared" si="6"/>
        <v>0</v>
      </c>
      <c r="O177" s="52">
        <f>'Pay App 30'!O177+'Pay App 30'!P177</f>
        <v>0</v>
      </c>
      <c r="P177" s="45"/>
      <c r="Q177" s="66">
        <f>'Pay App 30'!Q177+N177+P177</f>
        <v>0</v>
      </c>
    </row>
    <row r="178" spans="1:17" ht="21" customHeight="1" x14ac:dyDescent="0.2">
      <c r="A178" s="141" t="s">
        <v>310</v>
      </c>
      <c r="B178" s="141"/>
      <c r="C178" s="141" t="s">
        <v>311</v>
      </c>
      <c r="D178" s="142"/>
      <c r="E178" s="52">
        <f>'Pay App 30'!E178</f>
        <v>0</v>
      </c>
      <c r="F178" s="45"/>
      <c r="G178" s="65">
        <f>'Pay App 30'!G178+F178</f>
        <v>0</v>
      </c>
      <c r="H178" s="188">
        <f>'Pay App 30'!K178</f>
        <v>0</v>
      </c>
      <c r="I178" s="189"/>
      <c r="J178" s="55"/>
      <c r="K178" s="33">
        <f t="shared" si="4"/>
        <v>0</v>
      </c>
      <c r="L178" s="68">
        <f t="shared" si="7"/>
        <v>0</v>
      </c>
      <c r="M178" s="66">
        <f t="shared" si="5"/>
        <v>0</v>
      </c>
      <c r="N178" s="32">
        <f t="shared" si="6"/>
        <v>0</v>
      </c>
      <c r="O178" s="52">
        <f>'Pay App 30'!O178+'Pay App 30'!P178</f>
        <v>0</v>
      </c>
      <c r="P178" s="45"/>
      <c r="Q178" s="66">
        <f>'Pay App 30'!Q178+N178+P178</f>
        <v>0</v>
      </c>
    </row>
    <row r="179" spans="1:17" ht="21" customHeight="1" x14ac:dyDescent="0.2">
      <c r="A179" s="151" t="s">
        <v>312</v>
      </c>
      <c r="B179" s="151"/>
      <c r="C179" s="151" t="s">
        <v>313</v>
      </c>
      <c r="D179" s="152"/>
      <c r="E179" s="52">
        <f>'Pay App 30'!E179</f>
        <v>0</v>
      </c>
      <c r="F179" s="45"/>
      <c r="G179" s="65">
        <f>'Pay App 30'!G179+F179</f>
        <v>0</v>
      </c>
      <c r="H179" s="188">
        <f>'Pay App 30'!K179</f>
        <v>0</v>
      </c>
      <c r="I179" s="189"/>
      <c r="J179" s="55"/>
      <c r="K179" s="33">
        <f t="shared" si="4"/>
        <v>0</v>
      </c>
      <c r="L179" s="68">
        <f t="shared" si="7"/>
        <v>0</v>
      </c>
      <c r="M179" s="66">
        <f t="shared" si="5"/>
        <v>0</v>
      </c>
      <c r="N179" s="32">
        <f t="shared" si="6"/>
        <v>0</v>
      </c>
      <c r="O179" s="52">
        <f>'Pay App 30'!O179+'Pay App 30'!P179</f>
        <v>0</v>
      </c>
      <c r="P179" s="45"/>
      <c r="Q179" s="66">
        <f>'Pay App 30'!Q179+N179+P179</f>
        <v>0</v>
      </c>
    </row>
    <row r="180" spans="1:17" ht="21" customHeight="1" x14ac:dyDescent="0.2">
      <c r="A180" s="151" t="s">
        <v>314</v>
      </c>
      <c r="B180" s="151"/>
      <c r="C180" s="149" t="s">
        <v>315</v>
      </c>
      <c r="D180" s="150"/>
      <c r="E180" s="52">
        <f>'Pay App 30'!E180</f>
        <v>0</v>
      </c>
      <c r="F180" s="45"/>
      <c r="G180" s="65">
        <f>'Pay App 30'!G180+F180</f>
        <v>0</v>
      </c>
      <c r="H180" s="188">
        <f>'Pay App 30'!K180</f>
        <v>0</v>
      </c>
      <c r="I180" s="189"/>
      <c r="J180" s="55"/>
      <c r="K180" s="33">
        <f t="shared" si="4"/>
        <v>0</v>
      </c>
      <c r="L180" s="68">
        <f t="shared" si="7"/>
        <v>0</v>
      </c>
      <c r="M180" s="66">
        <f t="shared" si="5"/>
        <v>0</v>
      </c>
      <c r="N180" s="32">
        <f t="shared" si="6"/>
        <v>0</v>
      </c>
      <c r="O180" s="52">
        <f>'Pay App 30'!O180+'Pay App 30'!P180</f>
        <v>0</v>
      </c>
      <c r="P180" s="45"/>
      <c r="Q180" s="66">
        <f>'Pay App 30'!Q180+N180+P180</f>
        <v>0</v>
      </c>
    </row>
    <row r="181" spans="1:17" ht="21" customHeight="1" x14ac:dyDescent="0.2">
      <c r="A181" s="151" t="s">
        <v>316</v>
      </c>
      <c r="B181" s="151"/>
      <c r="C181" s="151" t="s">
        <v>317</v>
      </c>
      <c r="D181" s="152"/>
      <c r="E181" s="52">
        <f>'Pay App 30'!E181</f>
        <v>0</v>
      </c>
      <c r="F181" s="45"/>
      <c r="G181" s="65">
        <f>'Pay App 30'!G181+F181</f>
        <v>0</v>
      </c>
      <c r="H181" s="188">
        <f>'Pay App 30'!K181</f>
        <v>0</v>
      </c>
      <c r="I181" s="189"/>
      <c r="J181" s="55"/>
      <c r="K181" s="33">
        <f t="shared" si="4"/>
        <v>0</v>
      </c>
      <c r="L181" s="68">
        <f t="shared" si="7"/>
        <v>0</v>
      </c>
      <c r="M181" s="66">
        <f t="shared" si="5"/>
        <v>0</v>
      </c>
      <c r="N181" s="32">
        <f t="shared" si="6"/>
        <v>0</v>
      </c>
      <c r="O181" s="52">
        <f>'Pay App 30'!O181+'Pay App 30'!P181</f>
        <v>0</v>
      </c>
      <c r="P181" s="45"/>
      <c r="Q181" s="66">
        <f>'Pay App 30'!Q181+N181+P181</f>
        <v>0</v>
      </c>
    </row>
    <row r="182" spans="1:17" ht="21" customHeight="1" x14ac:dyDescent="0.2">
      <c r="A182" s="151" t="s">
        <v>318</v>
      </c>
      <c r="B182" s="151"/>
      <c r="C182" s="151" t="s">
        <v>319</v>
      </c>
      <c r="D182" s="152"/>
      <c r="E182" s="52">
        <f>'Pay App 30'!E182</f>
        <v>0</v>
      </c>
      <c r="F182" s="45"/>
      <c r="G182" s="65">
        <f>'Pay App 30'!G182+F182</f>
        <v>0</v>
      </c>
      <c r="H182" s="188">
        <f>'Pay App 30'!K182</f>
        <v>0</v>
      </c>
      <c r="I182" s="189"/>
      <c r="J182" s="55"/>
      <c r="K182" s="33">
        <f t="shared" si="4"/>
        <v>0</v>
      </c>
      <c r="L182" s="68">
        <f t="shared" si="7"/>
        <v>0</v>
      </c>
      <c r="M182" s="66">
        <f t="shared" si="5"/>
        <v>0</v>
      </c>
      <c r="N182" s="32">
        <f t="shared" si="6"/>
        <v>0</v>
      </c>
      <c r="O182" s="52">
        <f>'Pay App 30'!O182+'Pay App 30'!P182</f>
        <v>0</v>
      </c>
      <c r="P182" s="45"/>
      <c r="Q182" s="66">
        <f>'Pay App 30'!Q182+N182+P182</f>
        <v>0</v>
      </c>
    </row>
    <row r="183" spans="1:17" ht="21" customHeight="1" x14ac:dyDescent="0.2">
      <c r="A183" s="151" t="s">
        <v>320</v>
      </c>
      <c r="B183" s="151"/>
      <c r="C183" s="151" t="s">
        <v>321</v>
      </c>
      <c r="D183" s="152"/>
      <c r="E183" s="52">
        <f>'Pay App 30'!E183</f>
        <v>0</v>
      </c>
      <c r="F183" s="45"/>
      <c r="G183" s="65">
        <f>'Pay App 30'!G183+F183</f>
        <v>0</v>
      </c>
      <c r="H183" s="188">
        <f>'Pay App 30'!K183</f>
        <v>0</v>
      </c>
      <c r="I183" s="189"/>
      <c r="J183" s="55"/>
      <c r="K183" s="33">
        <f t="shared" si="4"/>
        <v>0</v>
      </c>
      <c r="L183" s="68">
        <f t="shared" si="7"/>
        <v>0</v>
      </c>
      <c r="M183" s="66">
        <f t="shared" si="5"/>
        <v>0</v>
      </c>
      <c r="N183" s="32">
        <f t="shared" si="6"/>
        <v>0</v>
      </c>
      <c r="O183" s="52">
        <f>'Pay App 30'!O183+'Pay App 30'!P183</f>
        <v>0</v>
      </c>
      <c r="P183" s="45"/>
      <c r="Q183" s="66">
        <f>'Pay App 30'!Q183+N183+P183</f>
        <v>0</v>
      </c>
    </row>
    <row r="184" spans="1:17" ht="21" customHeight="1" x14ac:dyDescent="0.2">
      <c r="A184" s="151" t="s">
        <v>322</v>
      </c>
      <c r="B184" s="151"/>
      <c r="C184" s="151" t="s">
        <v>323</v>
      </c>
      <c r="D184" s="152"/>
      <c r="E184" s="52">
        <f>'Pay App 30'!E184</f>
        <v>0</v>
      </c>
      <c r="F184" s="45"/>
      <c r="G184" s="65">
        <f>'Pay App 30'!G184+F184</f>
        <v>0</v>
      </c>
      <c r="H184" s="188">
        <f>'Pay App 30'!K184</f>
        <v>0</v>
      </c>
      <c r="I184" s="189"/>
      <c r="J184" s="55"/>
      <c r="K184" s="33">
        <f t="shared" si="4"/>
        <v>0</v>
      </c>
      <c r="L184" s="68">
        <f t="shared" si="7"/>
        <v>0</v>
      </c>
      <c r="M184" s="66">
        <f t="shared" si="5"/>
        <v>0</v>
      </c>
      <c r="N184" s="32">
        <f t="shared" si="6"/>
        <v>0</v>
      </c>
      <c r="O184" s="52">
        <f>'Pay App 30'!O184+'Pay App 30'!P184</f>
        <v>0</v>
      </c>
      <c r="P184" s="45"/>
      <c r="Q184" s="66">
        <f>'Pay App 30'!Q184+N184+P184</f>
        <v>0</v>
      </c>
    </row>
    <row r="185" spans="1:17" ht="21" customHeight="1" x14ac:dyDescent="0.2">
      <c r="A185" s="141" t="s">
        <v>324</v>
      </c>
      <c r="B185" s="141"/>
      <c r="C185" s="141" t="s">
        <v>325</v>
      </c>
      <c r="D185" s="142"/>
      <c r="E185" s="52">
        <f>'Pay App 30'!E185</f>
        <v>0</v>
      </c>
      <c r="F185" s="45"/>
      <c r="G185" s="65">
        <f>'Pay App 30'!G185+F185</f>
        <v>0</v>
      </c>
      <c r="H185" s="188">
        <f>'Pay App 30'!K185</f>
        <v>0</v>
      </c>
      <c r="I185" s="189"/>
      <c r="J185" s="55"/>
      <c r="K185" s="33">
        <f t="shared" si="4"/>
        <v>0</v>
      </c>
      <c r="L185" s="68">
        <f t="shared" si="7"/>
        <v>0</v>
      </c>
      <c r="M185" s="66">
        <f t="shared" si="5"/>
        <v>0</v>
      </c>
      <c r="N185" s="32">
        <f t="shared" si="6"/>
        <v>0</v>
      </c>
      <c r="O185" s="52">
        <f>'Pay App 30'!O185+'Pay App 30'!P185</f>
        <v>0</v>
      </c>
      <c r="P185" s="45"/>
      <c r="Q185" s="66">
        <f>'Pay App 30'!Q185+N185+P185</f>
        <v>0</v>
      </c>
    </row>
    <row r="186" spans="1:17" ht="21" customHeight="1" x14ac:dyDescent="0.2">
      <c r="A186" s="141" t="s">
        <v>326</v>
      </c>
      <c r="B186" s="141"/>
      <c r="C186" s="141" t="s">
        <v>327</v>
      </c>
      <c r="D186" s="142"/>
      <c r="E186" s="52">
        <f>'Pay App 30'!E186</f>
        <v>0</v>
      </c>
      <c r="F186" s="45"/>
      <c r="G186" s="65">
        <f>'Pay App 30'!G186+F186</f>
        <v>0</v>
      </c>
      <c r="H186" s="188">
        <f>'Pay App 30'!K186</f>
        <v>0</v>
      </c>
      <c r="I186" s="189"/>
      <c r="J186" s="55"/>
      <c r="K186" s="33">
        <f t="shared" si="4"/>
        <v>0</v>
      </c>
      <c r="L186" s="68">
        <f t="shared" si="7"/>
        <v>0</v>
      </c>
      <c r="M186" s="66">
        <f t="shared" si="5"/>
        <v>0</v>
      </c>
      <c r="N186" s="32">
        <f t="shared" si="6"/>
        <v>0</v>
      </c>
      <c r="O186" s="52">
        <f>'Pay App 30'!O186+'Pay App 30'!P186</f>
        <v>0</v>
      </c>
      <c r="P186" s="45"/>
      <c r="Q186" s="66">
        <f>'Pay App 30'!Q186+N186+P186</f>
        <v>0</v>
      </c>
    </row>
    <row r="187" spans="1:17" ht="21" customHeight="1" x14ac:dyDescent="0.2">
      <c r="A187" s="151" t="s">
        <v>328</v>
      </c>
      <c r="B187" s="151"/>
      <c r="C187" s="151" t="s">
        <v>329</v>
      </c>
      <c r="D187" s="152"/>
      <c r="E187" s="52">
        <f>'Pay App 30'!E187</f>
        <v>0</v>
      </c>
      <c r="F187" s="45"/>
      <c r="G187" s="65">
        <f>'Pay App 30'!G187+F187</f>
        <v>0</v>
      </c>
      <c r="H187" s="188">
        <f>'Pay App 30'!K187</f>
        <v>0</v>
      </c>
      <c r="I187" s="189"/>
      <c r="J187" s="55"/>
      <c r="K187" s="33">
        <f t="shared" si="4"/>
        <v>0</v>
      </c>
      <c r="L187" s="68">
        <f t="shared" si="7"/>
        <v>0</v>
      </c>
      <c r="M187" s="66">
        <f t="shared" si="5"/>
        <v>0</v>
      </c>
      <c r="N187" s="32">
        <f t="shared" si="6"/>
        <v>0</v>
      </c>
      <c r="O187" s="52">
        <f>'Pay App 30'!O187+'Pay App 30'!P187</f>
        <v>0</v>
      </c>
      <c r="P187" s="45"/>
      <c r="Q187" s="66">
        <f>'Pay App 30'!Q187+N187+P187</f>
        <v>0</v>
      </c>
    </row>
    <row r="188" spans="1:17" ht="21" customHeight="1" x14ac:dyDescent="0.2">
      <c r="A188" s="151" t="s">
        <v>330</v>
      </c>
      <c r="B188" s="151"/>
      <c r="C188" s="151" t="s">
        <v>331</v>
      </c>
      <c r="D188" s="152"/>
      <c r="E188" s="52">
        <f>'Pay App 30'!E188</f>
        <v>0</v>
      </c>
      <c r="F188" s="45"/>
      <c r="G188" s="65">
        <f>'Pay App 30'!G188+F188</f>
        <v>0</v>
      </c>
      <c r="H188" s="188">
        <f>'Pay App 30'!K188</f>
        <v>0</v>
      </c>
      <c r="I188" s="189"/>
      <c r="J188" s="55"/>
      <c r="K188" s="33">
        <f t="shared" si="4"/>
        <v>0</v>
      </c>
      <c r="L188" s="68">
        <f t="shared" si="7"/>
        <v>0</v>
      </c>
      <c r="M188" s="66">
        <f t="shared" si="5"/>
        <v>0</v>
      </c>
      <c r="N188" s="32">
        <f t="shared" si="6"/>
        <v>0</v>
      </c>
      <c r="O188" s="52">
        <f>'Pay App 30'!O188+'Pay App 30'!P188</f>
        <v>0</v>
      </c>
      <c r="P188" s="45"/>
      <c r="Q188" s="66">
        <f>'Pay App 30'!Q188+N188+P188</f>
        <v>0</v>
      </c>
    </row>
    <row r="189" spans="1:17" ht="21" customHeight="1" x14ac:dyDescent="0.2">
      <c r="A189" s="151" t="s">
        <v>332</v>
      </c>
      <c r="B189" s="151"/>
      <c r="C189" s="151" t="s">
        <v>333</v>
      </c>
      <c r="D189" s="152"/>
      <c r="E189" s="52">
        <f>'Pay App 30'!E189</f>
        <v>0</v>
      </c>
      <c r="F189" s="45"/>
      <c r="G189" s="65">
        <f>'Pay App 30'!G189+F189</f>
        <v>0</v>
      </c>
      <c r="H189" s="188">
        <f>'Pay App 30'!K189</f>
        <v>0</v>
      </c>
      <c r="I189" s="189"/>
      <c r="J189" s="55"/>
      <c r="K189" s="33">
        <f t="shared" si="4"/>
        <v>0</v>
      </c>
      <c r="L189" s="68">
        <f t="shared" si="7"/>
        <v>0</v>
      </c>
      <c r="M189" s="66">
        <f t="shared" si="5"/>
        <v>0</v>
      </c>
      <c r="N189" s="32">
        <f t="shared" si="6"/>
        <v>0</v>
      </c>
      <c r="O189" s="52">
        <f>'Pay App 30'!O189+'Pay App 30'!P189</f>
        <v>0</v>
      </c>
      <c r="P189" s="45"/>
      <c r="Q189" s="66">
        <f>'Pay App 30'!Q189+N189+P189</f>
        <v>0</v>
      </c>
    </row>
    <row r="190" spans="1:17" ht="21" customHeight="1" x14ac:dyDescent="0.2">
      <c r="A190" s="141" t="s">
        <v>334</v>
      </c>
      <c r="B190" s="141"/>
      <c r="C190" s="141" t="s">
        <v>335</v>
      </c>
      <c r="D190" s="142"/>
      <c r="E190" s="52">
        <f>'Pay App 30'!E190</f>
        <v>0</v>
      </c>
      <c r="F190" s="45"/>
      <c r="G190" s="65">
        <f>'Pay App 30'!G190+F190</f>
        <v>0</v>
      </c>
      <c r="H190" s="188">
        <f>'Pay App 30'!K190</f>
        <v>0</v>
      </c>
      <c r="I190" s="189"/>
      <c r="J190" s="55"/>
      <c r="K190" s="33">
        <f t="shared" si="4"/>
        <v>0</v>
      </c>
      <c r="L190" s="68">
        <f t="shared" si="7"/>
        <v>0</v>
      </c>
      <c r="M190" s="66">
        <f t="shared" si="5"/>
        <v>0</v>
      </c>
      <c r="N190" s="32">
        <f t="shared" si="6"/>
        <v>0</v>
      </c>
      <c r="O190" s="52">
        <f>'Pay App 30'!O190+'Pay App 30'!P190</f>
        <v>0</v>
      </c>
      <c r="P190" s="45"/>
      <c r="Q190" s="66">
        <f>'Pay App 30'!Q190+N190+P190</f>
        <v>0</v>
      </c>
    </row>
    <row r="191" spans="1:17" ht="21" customHeight="1" x14ac:dyDescent="0.2">
      <c r="A191" s="149" t="s">
        <v>336</v>
      </c>
      <c r="B191" s="149"/>
      <c r="C191" s="149" t="s">
        <v>337</v>
      </c>
      <c r="D191" s="150"/>
      <c r="E191" s="52">
        <f>'Pay App 30'!E191</f>
        <v>0</v>
      </c>
      <c r="F191" s="45"/>
      <c r="G191" s="65">
        <f>'Pay App 30'!G191+F191</f>
        <v>0</v>
      </c>
      <c r="H191" s="188">
        <f>'Pay App 30'!K191</f>
        <v>0</v>
      </c>
      <c r="I191" s="189"/>
      <c r="J191" s="55"/>
      <c r="K191" s="33">
        <f t="shared" si="4"/>
        <v>0</v>
      </c>
      <c r="L191" s="68">
        <f t="shared" si="7"/>
        <v>0</v>
      </c>
      <c r="M191" s="66">
        <f t="shared" si="5"/>
        <v>0</v>
      </c>
      <c r="N191" s="32">
        <f t="shared" si="6"/>
        <v>0</v>
      </c>
      <c r="O191" s="52">
        <f>'Pay App 30'!O191+'Pay App 30'!P191</f>
        <v>0</v>
      </c>
      <c r="P191" s="45"/>
      <c r="Q191" s="66">
        <f>'Pay App 30'!Q191+N191+P191</f>
        <v>0</v>
      </c>
    </row>
    <row r="192" spans="1:17" ht="21" customHeight="1" x14ac:dyDescent="0.2">
      <c r="A192" s="149" t="s">
        <v>338</v>
      </c>
      <c r="B192" s="149"/>
      <c r="C192" s="151" t="s">
        <v>339</v>
      </c>
      <c r="D192" s="152"/>
      <c r="E192" s="52">
        <f>'Pay App 30'!E192</f>
        <v>0</v>
      </c>
      <c r="F192" s="45"/>
      <c r="G192" s="65">
        <f>'Pay App 30'!G192+F192</f>
        <v>0</v>
      </c>
      <c r="H192" s="188">
        <f>'Pay App 30'!K192</f>
        <v>0</v>
      </c>
      <c r="I192" s="189"/>
      <c r="J192" s="55"/>
      <c r="K192" s="33">
        <f t="shared" si="4"/>
        <v>0</v>
      </c>
      <c r="L192" s="68">
        <f t="shared" si="7"/>
        <v>0</v>
      </c>
      <c r="M192" s="66">
        <f t="shared" si="5"/>
        <v>0</v>
      </c>
      <c r="N192" s="32">
        <f t="shared" si="6"/>
        <v>0</v>
      </c>
      <c r="O192" s="52">
        <f>'Pay App 30'!O192+'Pay App 30'!P192</f>
        <v>0</v>
      </c>
      <c r="P192" s="45"/>
      <c r="Q192" s="66">
        <f>'Pay App 30'!Q192+N192+P192</f>
        <v>0</v>
      </c>
    </row>
    <row r="193" spans="1:17" ht="21" customHeight="1" x14ac:dyDescent="0.2">
      <c r="A193" s="141" t="s">
        <v>340</v>
      </c>
      <c r="B193" s="141"/>
      <c r="C193" s="141" t="s">
        <v>341</v>
      </c>
      <c r="D193" s="142"/>
      <c r="E193" s="52">
        <f>'Pay App 30'!E193</f>
        <v>0</v>
      </c>
      <c r="F193" s="45"/>
      <c r="G193" s="65">
        <f>'Pay App 30'!G193+F193</f>
        <v>0</v>
      </c>
      <c r="H193" s="188">
        <f>'Pay App 30'!K193</f>
        <v>0</v>
      </c>
      <c r="I193" s="189"/>
      <c r="J193" s="55"/>
      <c r="K193" s="33">
        <f t="shared" si="4"/>
        <v>0</v>
      </c>
      <c r="L193" s="68">
        <f t="shared" si="7"/>
        <v>0</v>
      </c>
      <c r="M193" s="66">
        <f t="shared" si="5"/>
        <v>0</v>
      </c>
      <c r="N193" s="32">
        <f t="shared" si="6"/>
        <v>0</v>
      </c>
      <c r="O193" s="52">
        <f>'Pay App 30'!O193+'Pay App 30'!P193</f>
        <v>0</v>
      </c>
      <c r="P193" s="45"/>
      <c r="Q193" s="66">
        <f>'Pay App 30'!Q193+N193+P193</f>
        <v>0</v>
      </c>
    </row>
    <row r="194" spans="1:17" ht="21" customHeight="1" x14ac:dyDescent="0.2">
      <c r="A194" s="149" t="s">
        <v>342</v>
      </c>
      <c r="B194" s="149"/>
      <c r="C194" s="149" t="s">
        <v>343</v>
      </c>
      <c r="D194" s="150"/>
      <c r="E194" s="52">
        <f>'Pay App 30'!E194</f>
        <v>0</v>
      </c>
      <c r="F194" s="45"/>
      <c r="G194" s="65">
        <f>'Pay App 30'!G194+F194</f>
        <v>0</v>
      </c>
      <c r="H194" s="188">
        <f>'Pay App 30'!K194</f>
        <v>0</v>
      </c>
      <c r="I194" s="189"/>
      <c r="J194" s="55"/>
      <c r="K194" s="33">
        <f t="shared" si="4"/>
        <v>0</v>
      </c>
      <c r="L194" s="68">
        <f t="shared" si="7"/>
        <v>0</v>
      </c>
      <c r="M194" s="66">
        <f t="shared" si="5"/>
        <v>0</v>
      </c>
      <c r="N194" s="32">
        <f t="shared" si="6"/>
        <v>0</v>
      </c>
      <c r="O194" s="52">
        <f>'Pay App 30'!O194+'Pay App 30'!P194</f>
        <v>0</v>
      </c>
      <c r="P194" s="45"/>
      <c r="Q194" s="66">
        <f>'Pay App 30'!Q194+N194+P194</f>
        <v>0</v>
      </c>
    </row>
    <row r="195" spans="1:17" ht="21" customHeight="1" x14ac:dyDescent="0.2">
      <c r="A195" s="149" t="s">
        <v>344</v>
      </c>
      <c r="B195" s="149"/>
      <c r="C195" s="151" t="s">
        <v>345</v>
      </c>
      <c r="D195" s="152"/>
      <c r="E195" s="52">
        <f>'Pay App 30'!E195</f>
        <v>0</v>
      </c>
      <c r="F195" s="45"/>
      <c r="G195" s="65">
        <f>'Pay App 30'!G195+F195</f>
        <v>0</v>
      </c>
      <c r="H195" s="188">
        <f>'Pay App 30'!K195</f>
        <v>0</v>
      </c>
      <c r="I195" s="189"/>
      <c r="J195" s="55"/>
      <c r="K195" s="33">
        <f t="shared" si="4"/>
        <v>0</v>
      </c>
      <c r="L195" s="68">
        <f t="shared" si="7"/>
        <v>0</v>
      </c>
      <c r="M195" s="66">
        <f t="shared" si="5"/>
        <v>0</v>
      </c>
      <c r="N195" s="32">
        <f t="shared" si="6"/>
        <v>0</v>
      </c>
      <c r="O195" s="52">
        <f>'Pay App 30'!O195+'Pay App 30'!P195</f>
        <v>0</v>
      </c>
      <c r="P195" s="45"/>
      <c r="Q195" s="66">
        <f>'Pay App 30'!Q195+N195+P195</f>
        <v>0</v>
      </c>
    </row>
    <row r="196" spans="1:17" ht="21" customHeight="1" x14ac:dyDescent="0.2">
      <c r="A196" s="149" t="s">
        <v>346</v>
      </c>
      <c r="B196" s="149"/>
      <c r="C196" s="149" t="s">
        <v>347</v>
      </c>
      <c r="D196" s="150"/>
      <c r="E196" s="52">
        <f>'Pay App 30'!E196</f>
        <v>0</v>
      </c>
      <c r="F196" s="45"/>
      <c r="G196" s="65">
        <f>'Pay App 30'!G196+F196</f>
        <v>0</v>
      </c>
      <c r="H196" s="188">
        <f>'Pay App 30'!K196</f>
        <v>0</v>
      </c>
      <c r="I196" s="189"/>
      <c r="J196" s="55"/>
      <c r="K196" s="33">
        <f t="shared" si="4"/>
        <v>0</v>
      </c>
      <c r="L196" s="68">
        <f t="shared" si="7"/>
        <v>0</v>
      </c>
      <c r="M196" s="66">
        <f t="shared" si="5"/>
        <v>0</v>
      </c>
      <c r="N196" s="32">
        <f t="shared" si="6"/>
        <v>0</v>
      </c>
      <c r="O196" s="52">
        <f>'Pay App 30'!O196+'Pay App 30'!P196</f>
        <v>0</v>
      </c>
      <c r="P196" s="45"/>
      <c r="Q196" s="66">
        <f>'Pay App 30'!Q196+N196+P196</f>
        <v>0</v>
      </c>
    </row>
    <row r="197" spans="1:17" ht="21" customHeight="1" x14ac:dyDescent="0.2">
      <c r="A197" s="149" t="s">
        <v>348</v>
      </c>
      <c r="B197" s="149"/>
      <c r="C197" s="149" t="s">
        <v>349</v>
      </c>
      <c r="D197" s="150"/>
      <c r="E197" s="52">
        <f>'Pay App 30'!E197</f>
        <v>0</v>
      </c>
      <c r="F197" s="45"/>
      <c r="G197" s="65">
        <f>'Pay App 30'!G197+F197</f>
        <v>0</v>
      </c>
      <c r="H197" s="188">
        <f>'Pay App 30'!K197</f>
        <v>0</v>
      </c>
      <c r="I197" s="189"/>
      <c r="J197" s="55"/>
      <c r="K197" s="33">
        <f t="shared" si="4"/>
        <v>0</v>
      </c>
      <c r="L197" s="68">
        <f t="shared" si="7"/>
        <v>0</v>
      </c>
      <c r="M197" s="66">
        <f t="shared" si="5"/>
        <v>0</v>
      </c>
      <c r="N197" s="32">
        <f t="shared" si="6"/>
        <v>0</v>
      </c>
      <c r="O197" s="52">
        <f>'Pay App 30'!O197+'Pay App 30'!P197</f>
        <v>0</v>
      </c>
      <c r="P197" s="45"/>
      <c r="Q197" s="66">
        <f>'Pay App 30'!Q197+N197+P197</f>
        <v>0</v>
      </c>
    </row>
    <row r="198" spans="1:17" ht="21" customHeight="1" x14ac:dyDescent="0.2">
      <c r="A198" s="149" t="s">
        <v>350</v>
      </c>
      <c r="B198" s="149"/>
      <c r="C198" s="151" t="s">
        <v>305</v>
      </c>
      <c r="D198" s="152"/>
      <c r="E198" s="52">
        <f>'Pay App 30'!E198</f>
        <v>0</v>
      </c>
      <c r="F198" s="45"/>
      <c r="G198" s="65">
        <f>'Pay App 30'!G198+F198</f>
        <v>0</v>
      </c>
      <c r="H198" s="188">
        <f>'Pay App 30'!K198</f>
        <v>0</v>
      </c>
      <c r="I198" s="189"/>
      <c r="J198" s="55"/>
      <c r="K198" s="33">
        <f t="shared" si="4"/>
        <v>0</v>
      </c>
      <c r="L198" s="68">
        <f t="shared" si="7"/>
        <v>0</v>
      </c>
      <c r="M198" s="66">
        <f t="shared" si="5"/>
        <v>0</v>
      </c>
      <c r="N198" s="32">
        <f t="shared" si="6"/>
        <v>0</v>
      </c>
      <c r="O198" s="52">
        <f>'Pay App 30'!O198+'Pay App 30'!P198</f>
        <v>0</v>
      </c>
      <c r="P198" s="45"/>
      <c r="Q198" s="66">
        <f>'Pay App 30'!Q198+N198+P198</f>
        <v>0</v>
      </c>
    </row>
    <row r="199" spans="1:17" ht="21" customHeight="1" x14ac:dyDescent="0.2">
      <c r="A199" s="141" t="s">
        <v>351</v>
      </c>
      <c r="B199" s="141"/>
      <c r="C199" s="141" t="s">
        <v>352</v>
      </c>
      <c r="D199" s="142"/>
      <c r="E199" s="52">
        <f>'Pay App 30'!E199</f>
        <v>0</v>
      </c>
      <c r="F199" s="45"/>
      <c r="G199" s="65">
        <f>'Pay App 30'!G199+F199</f>
        <v>0</v>
      </c>
      <c r="H199" s="188">
        <f>'Pay App 30'!K199</f>
        <v>0</v>
      </c>
      <c r="I199" s="189"/>
      <c r="J199" s="55"/>
      <c r="K199" s="33">
        <f t="shared" si="4"/>
        <v>0</v>
      </c>
      <c r="L199" s="68">
        <f t="shared" si="7"/>
        <v>0</v>
      </c>
      <c r="M199" s="66">
        <f t="shared" si="5"/>
        <v>0</v>
      </c>
      <c r="N199" s="32">
        <f t="shared" si="6"/>
        <v>0</v>
      </c>
      <c r="O199" s="52">
        <f>'Pay App 30'!O199+'Pay App 30'!P199</f>
        <v>0</v>
      </c>
      <c r="P199" s="45"/>
      <c r="Q199" s="66">
        <f>'Pay App 30'!Q199+N199+P199</f>
        <v>0</v>
      </c>
    </row>
    <row r="200" spans="1:17" ht="21" customHeight="1" x14ac:dyDescent="0.2">
      <c r="A200" s="149" t="s">
        <v>353</v>
      </c>
      <c r="B200" s="149"/>
      <c r="C200" s="149" t="s">
        <v>354</v>
      </c>
      <c r="D200" s="150"/>
      <c r="E200" s="52">
        <f>'Pay App 30'!E200</f>
        <v>0</v>
      </c>
      <c r="F200" s="45"/>
      <c r="G200" s="65">
        <f>'Pay App 30'!G200+F200</f>
        <v>0</v>
      </c>
      <c r="H200" s="188">
        <f>'Pay App 30'!K200</f>
        <v>0</v>
      </c>
      <c r="I200" s="189"/>
      <c r="J200" s="55"/>
      <c r="K200" s="33">
        <f t="shared" si="4"/>
        <v>0</v>
      </c>
      <c r="L200" s="68">
        <f t="shared" si="7"/>
        <v>0</v>
      </c>
      <c r="M200" s="66">
        <f t="shared" si="5"/>
        <v>0</v>
      </c>
      <c r="N200" s="32">
        <f t="shared" si="6"/>
        <v>0</v>
      </c>
      <c r="O200" s="52">
        <f>'Pay App 30'!O200+'Pay App 30'!P200</f>
        <v>0</v>
      </c>
      <c r="P200" s="45"/>
      <c r="Q200" s="66">
        <f>'Pay App 30'!Q200+N200+P200</f>
        <v>0</v>
      </c>
    </row>
    <row r="201" spans="1:17" ht="21" customHeight="1" x14ac:dyDescent="0.2">
      <c r="A201" s="149" t="s">
        <v>355</v>
      </c>
      <c r="B201" s="149"/>
      <c r="C201" s="149" t="s">
        <v>356</v>
      </c>
      <c r="D201" s="150"/>
      <c r="E201" s="52">
        <f>'Pay App 30'!E201</f>
        <v>0</v>
      </c>
      <c r="F201" s="45"/>
      <c r="G201" s="65">
        <f>'Pay App 30'!G201+F201</f>
        <v>0</v>
      </c>
      <c r="H201" s="188">
        <f>'Pay App 30'!K201</f>
        <v>0</v>
      </c>
      <c r="I201" s="189"/>
      <c r="J201" s="55"/>
      <c r="K201" s="33">
        <f t="shared" si="4"/>
        <v>0</v>
      </c>
      <c r="L201" s="68">
        <f t="shared" si="7"/>
        <v>0</v>
      </c>
      <c r="M201" s="66">
        <f t="shared" si="5"/>
        <v>0</v>
      </c>
      <c r="N201" s="32">
        <f t="shared" si="6"/>
        <v>0</v>
      </c>
      <c r="O201" s="52">
        <f>'Pay App 30'!O201+'Pay App 30'!P201</f>
        <v>0</v>
      </c>
      <c r="P201" s="45"/>
      <c r="Q201" s="66">
        <f>'Pay App 30'!Q201+N201+P201</f>
        <v>0</v>
      </c>
    </row>
    <row r="202" spans="1:17" ht="21" customHeight="1" x14ac:dyDescent="0.2">
      <c r="A202" s="149" t="s">
        <v>357</v>
      </c>
      <c r="B202" s="149"/>
      <c r="C202" s="151" t="s">
        <v>358</v>
      </c>
      <c r="D202" s="152"/>
      <c r="E202" s="52">
        <f>'Pay App 30'!E202</f>
        <v>0</v>
      </c>
      <c r="F202" s="45"/>
      <c r="G202" s="65">
        <f>'Pay App 30'!G202+F202</f>
        <v>0</v>
      </c>
      <c r="H202" s="188">
        <f>'Pay App 30'!K202</f>
        <v>0</v>
      </c>
      <c r="I202" s="189"/>
      <c r="J202" s="55"/>
      <c r="K202" s="33">
        <f t="shared" si="4"/>
        <v>0</v>
      </c>
      <c r="L202" s="68">
        <f t="shared" si="7"/>
        <v>0</v>
      </c>
      <c r="M202" s="66">
        <f t="shared" si="5"/>
        <v>0</v>
      </c>
      <c r="N202" s="32">
        <f t="shared" si="6"/>
        <v>0</v>
      </c>
      <c r="O202" s="52">
        <f>'Pay App 30'!O202+'Pay App 30'!P202</f>
        <v>0</v>
      </c>
      <c r="P202" s="45"/>
      <c r="Q202" s="66">
        <f>'Pay App 30'!Q202+N202+P202</f>
        <v>0</v>
      </c>
    </row>
    <row r="203" spans="1:17" ht="21" customHeight="1" x14ac:dyDescent="0.2">
      <c r="A203" s="149" t="s">
        <v>359</v>
      </c>
      <c r="B203" s="149"/>
      <c r="C203" s="151" t="s">
        <v>360</v>
      </c>
      <c r="D203" s="152"/>
      <c r="E203" s="52">
        <f>'Pay App 30'!E203</f>
        <v>0</v>
      </c>
      <c r="F203" s="45"/>
      <c r="G203" s="65">
        <f>'Pay App 30'!G203+F203</f>
        <v>0</v>
      </c>
      <c r="H203" s="188">
        <f>'Pay App 30'!K203</f>
        <v>0</v>
      </c>
      <c r="I203" s="189"/>
      <c r="J203" s="55"/>
      <c r="K203" s="33">
        <f t="shared" si="4"/>
        <v>0</v>
      </c>
      <c r="L203" s="68">
        <f t="shared" si="7"/>
        <v>0</v>
      </c>
      <c r="M203" s="66">
        <f t="shared" si="5"/>
        <v>0</v>
      </c>
      <c r="N203" s="32">
        <f t="shared" si="6"/>
        <v>0</v>
      </c>
      <c r="O203" s="52">
        <f>'Pay App 30'!O203+'Pay App 30'!P203</f>
        <v>0</v>
      </c>
      <c r="P203" s="45"/>
      <c r="Q203" s="66">
        <f>'Pay App 30'!Q203+N203+P203</f>
        <v>0</v>
      </c>
    </row>
    <row r="204" spans="1:17" ht="21" customHeight="1" x14ac:dyDescent="0.2">
      <c r="A204" s="149" t="s">
        <v>361</v>
      </c>
      <c r="B204" s="149"/>
      <c r="C204" s="149" t="s">
        <v>362</v>
      </c>
      <c r="D204" s="150"/>
      <c r="E204" s="52">
        <f>'Pay App 30'!E204</f>
        <v>0</v>
      </c>
      <c r="F204" s="45"/>
      <c r="G204" s="65">
        <f>'Pay App 30'!G204+F204</f>
        <v>0</v>
      </c>
      <c r="H204" s="188">
        <f>'Pay App 30'!K204</f>
        <v>0</v>
      </c>
      <c r="I204" s="189"/>
      <c r="J204" s="55"/>
      <c r="K204" s="33">
        <f t="shared" si="4"/>
        <v>0</v>
      </c>
      <c r="L204" s="68">
        <f t="shared" si="7"/>
        <v>0</v>
      </c>
      <c r="M204" s="66">
        <f t="shared" si="5"/>
        <v>0</v>
      </c>
      <c r="N204" s="32">
        <f t="shared" si="6"/>
        <v>0</v>
      </c>
      <c r="O204" s="52">
        <f>'Pay App 30'!O204+'Pay App 30'!P204</f>
        <v>0</v>
      </c>
      <c r="P204" s="45"/>
      <c r="Q204" s="66">
        <f>'Pay App 30'!Q204+N204+P204</f>
        <v>0</v>
      </c>
    </row>
    <row r="205" spans="1:17" ht="21" customHeight="1" x14ac:dyDescent="0.2">
      <c r="A205" s="149" t="s">
        <v>363</v>
      </c>
      <c r="B205" s="149"/>
      <c r="C205" s="151" t="s">
        <v>364</v>
      </c>
      <c r="D205" s="152"/>
      <c r="E205" s="52">
        <f>'Pay App 30'!E205</f>
        <v>0</v>
      </c>
      <c r="F205" s="45"/>
      <c r="G205" s="65">
        <f>'Pay App 30'!G205+F205</f>
        <v>0</v>
      </c>
      <c r="H205" s="188">
        <f>'Pay App 30'!K205</f>
        <v>0</v>
      </c>
      <c r="I205" s="189"/>
      <c r="J205" s="55"/>
      <c r="K205" s="33">
        <f t="shared" si="4"/>
        <v>0</v>
      </c>
      <c r="L205" s="68">
        <f t="shared" si="7"/>
        <v>0</v>
      </c>
      <c r="M205" s="66">
        <f t="shared" si="5"/>
        <v>0</v>
      </c>
      <c r="N205" s="32">
        <f t="shared" si="6"/>
        <v>0</v>
      </c>
      <c r="O205" s="52">
        <f>'Pay App 30'!O205+'Pay App 30'!P205</f>
        <v>0</v>
      </c>
      <c r="P205" s="45"/>
      <c r="Q205" s="66">
        <f>'Pay App 30'!Q205+N205+P205</f>
        <v>0</v>
      </c>
    </row>
    <row r="206" spans="1:17" ht="21" customHeight="1" x14ac:dyDescent="0.2">
      <c r="A206" s="141" t="s">
        <v>365</v>
      </c>
      <c r="B206" s="141"/>
      <c r="C206" s="141" t="s">
        <v>366</v>
      </c>
      <c r="D206" s="142"/>
      <c r="E206" s="52">
        <f>'Pay App 30'!E206</f>
        <v>0</v>
      </c>
      <c r="F206" s="45"/>
      <c r="G206" s="65">
        <f>'Pay App 30'!G206+F206</f>
        <v>0</v>
      </c>
      <c r="H206" s="188">
        <f>'Pay App 30'!K206</f>
        <v>0</v>
      </c>
      <c r="I206" s="189"/>
      <c r="J206" s="55"/>
      <c r="K206" s="33">
        <f t="shared" si="4"/>
        <v>0</v>
      </c>
      <c r="L206" s="68">
        <f t="shared" si="7"/>
        <v>0</v>
      </c>
      <c r="M206" s="66">
        <f t="shared" si="5"/>
        <v>0</v>
      </c>
      <c r="N206" s="32">
        <f t="shared" si="6"/>
        <v>0</v>
      </c>
      <c r="O206" s="52">
        <f>'Pay App 30'!O206+'Pay App 30'!P206</f>
        <v>0</v>
      </c>
      <c r="P206" s="45"/>
      <c r="Q206" s="66">
        <f>'Pay App 30'!Q206+N206+P206</f>
        <v>0</v>
      </c>
    </row>
    <row r="207" spans="1:17" ht="21" customHeight="1" x14ac:dyDescent="0.2">
      <c r="A207" s="149" t="s">
        <v>367</v>
      </c>
      <c r="B207" s="149"/>
      <c r="C207" s="149" t="s">
        <v>368</v>
      </c>
      <c r="D207" s="150"/>
      <c r="E207" s="52">
        <f>'Pay App 30'!E207</f>
        <v>0</v>
      </c>
      <c r="F207" s="45"/>
      <c r="G207" s="65">
        <f>'Pay App 30'!G207+F207</f>
        <v>0</v>
      </c>
      <c r="H207" s="188">
        <f>'Pay App 30'!K207</f>
        <v>0</v>
      </c>
      <c r="I207" s="189"/>
      <c r="J207" s="55"/>
      <c r="K207" s="33">
        <f t="shared" si="4"/>
        <v>0</v>
      </c>
      <c r="L207" s="68">
        <f t="shared" si="7"/>
        <v>0</v>
      </c>
      <c r="M207" s="66">
        <f t="shared" si="5"/>
        <v>0</v>
      </c>
      <c r="N207" s="32">
        <f t="shared" si="6"/>
        <v>0</v>
      </c>
      <c r="O207" s="52">
        <f>'Pay App 30'!O207+'Pay App 30'!P207</f>
        <v>0</v>
      </c>
      <c r="P207" s="45"/>
      <c r="Q207" s="66">
        <f>'Pay App 30'!Q207+N207+P207</f>
        <v>0</v>
      </c>
    </row>
    <row r="208" spans="1:17" ht="21" customHeight="1" x14ac:dyDescent="0.2">
      <c r="A208" s="141" t="s">
        <v>369</v>
      </c>
      <c r="B208" s="141"/>
      <c r="C208" s="141" t="s">
        <v>370</v>
      </c>
      <c r="D208" s="142"/>
      <c r="E208" s="52">
        <f>'Pay App 30'!E208</f>
        <v>0</v>
      </c>
      <c r="F208" s="45"/>
      <c r="G208" s="65">
        <f>'Pay App 30'!G208+F208</f>
        <v>0</v>
      </c>
      <c r="H208" s="188">
        <f>'Pay App 30'!K208</f>
        <v>0</v>
      </c>
      <c r="I208" s="189"/>
      <c r="J208" s="55"/>
      <c r="K208" s="33">
        <f t="shared" si="4"/>
        <v>0</v>
      </c>
      <c r="L208" s="68">
        <f t="shared" si="7"/>
        <v>0</v>
      </c>
      <c r="M208" s="66">
        <f t="shared" si="5"/>
        <v>0</v>
      </c>
      <c r="N208" s="32">
        <f t="shared" si="6"/>
        <v>0</v>
      </c>
      <c r="O208" s="52">
        <f>'Pay App 30'!O208+'Pay App 30'!P208</f>
        <v>0</v>
      </c>
      <c r="P208" s="45"/>
      <c r="Q208" s="66">
        <f>'Pay App 30'!Q208+N208+P208</f>
        <v>0</v>
      </c>
    </row>
    <row r="209" spans="1:17" ht="21" customHeight="1" x14ac:dyDescent="0.2">
      <c r="A209" s="149" t="s">
        <v>371</v>
      </c>
      <c r="B209" s="149"/>
      <c r="C209" s="149" t="s">
        <v>372</v>
      </c>
      <c r="D209" s="150"/>
      <c r="E209" s="52">
        <f>'Pay App 30'!E209</f>
        <v>0</v>
      </c>
      <c r="F209" s="45"/>
      <c r="G209" s="65">
        <f>'Pay App 30'!G209+F209</f>
        <v>0</v>
      </c>
      <c r="H209" s="188">
        <f>'Pay App 30'!K209</f>
        <v>0</v>
      </c>
      <c r="I209" s="189"/>
      <c r="J209" s="55"/>
      <c r="K209" s="33">
        <f t="shared" si="4"/>
        <v>0</v>
      </c>
      <c r="L209" s="68">
        <f t="shared" si="7"/>
        <v>0</v>
      </c>
      <c r="M209" s="66">
        <f t="shared" si="5"/>
        <v>0</v>
      </c>
      <c r="N209" s="32">
        <f t="shared" si="6"/>
        <v>0</v>
      </c>
      <c r="O209" s="52">
        <f>'Pay App 30'!O209+'Pay App 30'!P209</f>
        <v>0</v>
      </c>
      <c r="P209" s="45"/>
      <c r="Q209" s="66">
        <f>'Pay App 30'!Q209+N209+P209</f>
        <v>0</v>
      </c>
    </row>
    <row r="210" spans="1:17" ht="21" customHeight="1" x14ac:dyDescent="0.2">
      <c r="A210" s="149" t="s">
        <v>373</v>
      </c>
      <c r="B210" s="149"/>
      <c r="C210" s="151" t="s">
        <v>374</v>
      </c>
      <c r="D210" s="152"/>
      <c r="E210" s="52">
        <f>'Pay App 30'!E210</f>
        <v>0</v>
      </c>
      <c r="F210" s="45"/>
      <c r="G210" s="65">
        <f>'Pay App 30'!G210+F210</f>
        <v>0</v>
      </c>
      <c r="H210" s="188">
        <f>'Pay App 30'!K210</f>
        <v>0</v>
      </c>
      <c r="I210" s="189"/>
      <c r="J210" s="55"/>
      <c r="K210" s="33">
        <f t="shared" si="4"/>
        <v>0</v>
      </c>
      <c r="L210" s="68">
        <f t="shared" si="7"/>
        <v>0</v>
      </c>
      <c r="M210" s="66">
        <f t="shared" si="5"/>
        <v>0</v>
      </c>
      <c r="N210" s="32">
        <f t="shared" si="6"/>
        <v>0</v>
      </c>
      <c r="O210" s="52">
        <f>'Pay App 30'!O210+'Pay App 30'!P210</f>
        <v>0</v>
      </c>
      <c r="P210" s="45"/>
      <c r="Q210" s="66">
        <f>'Pay App 30'!Q210+N210+P210</f>
        <v>0</v>
      </c>
    </row>
    <row r="211" spans="1:17" ht="21" customHeight="1" x14ac:dyDescent="0.2">
      <c r="A211" s="149" t="s">
        <v>375</v>
      </c>
      <c r="B211" s="149"/>
      <c r="C211" s="149" t="s">
        <v>376</v>
      </c>
      <c r="D211" s="150"/>
      <c r="E211" s="52">
        <f>'Pay App 30'!E211</f>
        <v>0</v>
      </c>
      <c r="F211" s="45"/>
      <c r="G211" s="65">
        <f>'Pay App 30'!G211+F211</f>
        <v>0</v>
      </c>
      <c r="H211" s="188">
        <f>'Pay App 30'!K211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30'!O211+'Pay App 30'!P211</f>
        <v>0</v>
      </c>
      <c r="P211" s="45"/>
      <c r="Q211" s="66">
        <f>'Pay App 30'!Q211+N211+P211</f>
        <v>0</v>
      </c>
    </row>
    <row r="212" spans="1:17" ht="21" customHeight="1" x14ac:dyDescent="0.2">
      <c r="A212" s="149" t="s">
        <v>377</v>
      </c>
      <c r="B212" s="149"/>
      <c r="C212" s="151" t="s">
        <v>378</v>
      </c>
      <c r="D212" s="152"/>
      <c r="E212" s="52">
        <f>'Pay App 30'!E212</f>
        <v>0</v>
      </c>
      <c r="F212" s="45"/>
      <c r="G212" s="65">
        <f>'Pay App 30'!G212+F212</f>
        <v>0</v>
      </c>
      <c r="H212" s="188">
        <f>'Pay App 30'!K212</f>
        <v>0</v>
      </c>
      <c r="I212" s="189"/>
      <c r="J212" s="55"/>
      <c r="K212" s="33">
        <f t="shared" si="8"/>
        <v>0</v>
      </c>
      <c r="L212" s="68">
        <f t="shared" ref="L212:L241" si="11">IF(ISERROR(K212/G212),0,K212/G212)</f>
        <v>0</v>
      </c>
      <c r="M212" s="66">
        <f t="shared" si="9"/>
        <v>0</v>
      </c>
      <c r="N212" s="32">
        <f t="shared" si="10"/>
        <v>0</v>
      </c>
      <c r="O212" s="52">
        <f>'Pay App 30'!O212+'Pay App 30'!P212</f>
        <v>0</v>
      </c>
      <c r="P212" s="45"/>
      <c r="Q212" s="66">
        <f>'Pay App 30'!Q212+N212+P212</f>
        <v>0</v>
      </c>
    </row>
    <row r="213" spans="1:17" ht="21" customHeight="1" x14ac:dyDescent="0.2">
      <c r="A213" s="141" t="s">
        <v>379</v>
      </c>
      <c r="B213" s="141"/>
      <c r="C213" s="141" t="s">
        <v>380</v>
      </c>
      <c r="D213" s="142"/>
      <c r="E213" s="52">
        <f>'Pay App 30'!E213</f>
        <v>0</v>
      </c>
      <c r="F213" s="45"/>
      <c r="G213" s="65">
        <f>'Pay App 30'!G213+F213</f>
        <v>0</v>
      </c>
      <c r="H213" s="188">
        <f>'Pay App 30'!K213</f>
        <v>0</v>
      </c>
      <c r="I213" s="189"/>
      <c r="J213" s="55"/>
      <c r="K213" s="33">
        <f t="shared" si="8"/>
        <v>0</v>
      </c>
      <c r="L213" s="68">
        <f t="shared" si="11"/>
        <v>0</v>
      </c>
      <c r="M213" s="66">
        <f t="shared" si="9"/>
        <v>0</v>
      </c>
      <c r="N213" s="32">
        <f t="shared" si="10"/>
        <v>0</v>
      </c>
      <c r="O213" s="52">
        <f>'Pay App 30'!O213+'Pay App 30'!P213</f>
        <v>0</v>
      </c>
      <c r="P213" s="45"/>
      <c r="Q213" s="66">
        <f>'Pay App 30'!Q213+N213+P213</f>
        <v>0</v>
      </c>
    </row>
    <row r="214" spans="1:17" ht="21" customHeight="1" x14ac:dyDescent="0.2">
      <c r="A214" s="149" t="s">
        <v>381</v>
      </c>
      <c r="B214" s="149"/>
      <c r="C214" s="151" t="s">
        <v>382</v>
      </c>
      <c r="D214" s="152"/>
      <c r="E214" s="52">
        <f>'Pay App 30'!E214</f>
        <v>0</v>
      </c>
      <c r="F214" s="45"/>
      <c r="G214" s="65">
        <f>'Pay App 30'!G214+F214</f>
        <v>0</v>
      </c>
      <c r="H214" s="188">
        <f>'Pay App 30'!K214</f>
        <v>0</v>
      </c>
      <c r="I214" s="189"/>
      <c r="J214" s="55"/>
      <c r="K214" s="33">
        <f t="shared" si="8"/>
        <v>0</v>
      </c>
      <c r="L214" s="68">
        <f t="shared" si="11"/>
        <v>0</v>
      </c>
      <c r="M214" s="66">
        <f t="shared" si="9"/>
        <v>0</v>
      </c>
      <c r="N214" s="32">
        <f t="shared" si="10"/>
        <v>0</v>
      </c>
      <c r="O214" s="52">
        <f>'Pay App 30'!O214+'Pay App 30'!P214</f>
        <v>0</v>
      </c>
      <c r="P214" s="45"/>
      <c r="Q214" s="66">
        <f>'Pay App 30'!Q214+N214+P214</f>
        <v>0</v>
      </c>
    </row>
    <row r="215" spans="1:17" ht="21" customHeight="1" x14ac:dyDescent="0.2">
      <c r="A215" s="149" t="s">
        <v>383</v>
      </c>
      <c r="B215" s="149"/>
      <c r="C215" s="149" t="s">
        <v>384</v>
      </c>
      <c r="D215" s="150"/>
      <c r="E215" s="52">
        <f>'Pay App 30'!E215</f>
        <v>0</v>
      </c>
      <c r="F215" s="45"/>
      <c r="G215" s="65">
        <f>'Pay App 30'!G215+F215</f>
        <v>0</v>
      </c>
      <c r="H215" s="188">
        <f>'Pay App 30'!K215</f>
        <v>0</v>
      </c>
      <c r="I215" s="189"/>
      <c r="J215" s="55"/>
      <c r="K215" s="33">
        <f t="shared" si="8"/>
        <v>0</v>
      </c>
      <c r="L215" s="68">
        <f t="shared" si="11"/>
        <v>0</v>
      </c>
      <c r="M215" s="66">
        <f t="shared" si="9"/>
        <v>0</v>
      </c>
      <c r="N215" s="32">
        <f t="shared" si="10"/>
        <v>0</v>
      </c>
      <c r="O215" s="52">
        <f>'Pay App 30'!O215+'Pay App 30'!P215</f>
        <v>0</v>
      </c>
      <c r="P215" s="45"/>
      <c r="Q215" s="66">
        <f>'Pay App 30'!Q215+N215+P215</f>
        <v>0</v>
      </c>
    </row>
    <row r="216" spans="1:17" ht="21" customHeight="1" x14ac:dyDescent="0.2">
      <c r="A216" s="149" t="s">
        <v>385</v>
      </c>
      <c r="B216" s="149"/>
      <c r="C216" s="149" t="s">
        <v>386</v>
      </c>
      <c r="D216" s="150"/>
      <c r="E216" s="52">
        <f>'Pay App 30'!E216</f>
        <v>0</v>
      </c>
      <c r="F216" s="45"/>
      <c r="G216" s="65">
        <f>'Pay App 30'!G216+F216</f>
        <v>0</v>
      </c>
      <c r="H216" s="188">
        <f>'Pay App 30'!K216</f>
        <v>0</v>
      </c>
      <c r="I216" s="189"/>
      <c r="J216" s="55"/>
      <c r="K216" s="33">
        <f t="shared" si="8"/>
        <v>0</v>
      </c>
      <c r="L216" s="68">
        <f t="shared" si="11"/>
        <v>0</v>
      </c>
      <c r="M216" s="66">
        <f t="shared" si="9"/>
        <v>0</v>
      </c>
      <c r="N216" s="32">
        <f t="shared" si="10"/>
        <v>0</v>
      </c>
      <c r="O216" s="52">
        <f>'Pay App 30'!O216+'Pay App 30'!P216</f>
        <v>0</v>
      </c>
      <c r="P216" s="45"/>
      <c r="Q216" s="66">
        <f>'Pay App 30'!Q216+N216+P216</f>
        <v>0</v>
      </c>
    </row>
    <row r="217" spans="1:17" ht="21" customHeight="1" x14ac:dyDescent="0.2">
      <c r="A217" s="149" t="s">
        <v>387</v>
      </c>
      <c r="B217" s="149"/>
      <c r="C217" s="149" t="s">
        <v>388</v>
      </c>
      <c r="D217" s="150"/>
      <c r="E217" s="52">
        <f>'Pay App 30'!E217</f>
        <v>0</v>
      </c>
      <c r="F217" s="45"/>
      <c r="G217" s="65">
        <f>'Pay App 30'!G217+F217</f>
        <v>0</v>
      </c>
      <c r="H217" s="188">
        <f>'Pay App 30'!K217</f>
        <v>0</v>
      </c>
      <c r="I217" s="189"/>
      <c r="J217" s="55"/>
      <c r="K217" s="33">
        <f t="shared" si="8"/>
        <v>0</v>
      </c>
      <c r="L217" s="68">
        <f t="shared" si="11"/>
        <v>0</v>
      </c>
      <c r="M217" s="66">
        <f>G217-K217</f>
        <v>0</v>
      </c>
      <c r="N217" s="32">
        <f t="shared" si="10"/>
        <v>0</v>
      </c>
      <c r="O217" s="52">
        <f>'Pay App 30'!O217+'Pay App 30'!P217</f>
        <v>0</v>
      </c>
      <c r="P217" s="45"/>
      <c r="Q217" s="66">
        <f>'Pay App 30'!Q217+N217+P217</f>
        <v>0</v>
      </c>
    </row>
    <row r="218" spans="1:17" ht="21" customHeight="1" x14ac:dyDescent="0.2">
      <c r="A218" s="149" t="s">
        <v>389</v>
      </c>
      <c r="B218" s="149"/>
      <c r="C218" s="151" t="s">
        <v>390</v>
      </c>
      <c r="D218" s="152"/>
      <c r="E218" s="52">
        <f>'Pay App 30'!E218</f>
        <v>0</v>
      </c>
      <c r="F218" s="45"/>
      <c r="G218" s="65">
        <f>'Pay App 30'!G218+F218</f>
        <v>0</v>
      </c>
      <c r="H218" s="188">
        <f>'Pay App 30'!K218</f>
        <v>0</v>
      </c>
      <c r="I218" s="189"/>
      <c r="J218" s="55"/>
      <c r="K218" s="33">
        <f t="shared" si="8"/>
        <v>0</v>
      </c>
      <c r="L218" s="68">
        <f t="shared" si="11"/>
        <v>0</v>
      </c>
      <c r="M218" s="66">
        <f t="shared" si="9"/>
        <v>0</v>
      </c>
      <c r="N218" s="32">
        <f t="shared" si="10"/>
        <v>0</v>
      </c>
      <c r="O218" s="52">
        <f>'Pay App 30'!O218+'Pay App 30'!P218</f>
        <v>0</v>
      </c>
      <c r="P218" s="45"/>
      <c r="Q218" s="66">
        <f>'Pay App 30'!Q218+N218+P218</f>
        <v>0</v>
      </c>
    </row>
    <row r="219" spans="1:17" ht="21" customHeight="1" x14ac:dyDescent="0.2">
      <c r="A219" s="141" t="s">
        <v>391</v>
      </c>
      <c r="B219" s="141"/>
      <c r="C219" s="141" t="s">
        <v>392</v>
      </c>
      <c r="D219" s="142"/>
      <c r="E219" s="52">
        <f>'Pay App 30'!E219</f>
        <v>0</v>
      </c>
      <c r="F219" s="45"/>
      <c r="G219" s="65">
        <f>'Pay App 30'!G219+F219</f>
        <v>0</v>
      </c>
      <c r="H219" s="188">
        <f>'Pay App 30'!K219</f>
        <v>0</v>
      </c>
      <c r="I219" s="189"/>
      <c r="J219" s="55"/>
      <c r="K219" s="33">
        <f t="shared" si="8"/>
        <v>0</v>
      </c>
      <c r="L219" s="68">
        <f t="shared" si="11"/>
        <v>0</v>
      </c>
      <c r="M219" s="66">
        <f t="shared" si="9"/>
        <v>0</v>
      </c>
      <c r="N219" s="32">
        <f t="shared" si="10"/>
        <v>0</v>
      </c>
      <c r="O219" s="52">
        <f>'Pay App 30'!O219+'Pay App 30'!P219</f>
        <v>0</v>
      </c>
      <c r="P219" s="45"/>
      <c r="Q219" s="66">
        <f>'Pay App 30'!Q219+N219+P219</f>
        <v>0</v>
      </c>
    </row>
    <row r="220" spans="1:17" ht="21" customHeight="1" x14ac:dyDescent="0.2">
      <c r="A220" s="149" t="s">
        <v>393</v>
      </c>
      <c r="B220" s="149"/>
      <c r="C220" s="149" t="s">
        <v>394</v>
      </c>
      <c r="D220" s="150"/>
      <c r="E220" s="52">
        <f>'Pay App 30'!E220</f>
        <v>0</v>
      </c>
      <c r="F220" s="45"/>
      <c r="G220" s="65">
        <f>'Pay App 30'!G220+F220</f>
        <v>0</v>
      </c>
      <c r="H220" s="188">
        <f>'Pay App 30'!K220</f>
        <v>0</v>
      </c>
      <c r="I220" s="189"/>
      <c r="J220" s="55"/>
      <c r="K220" s="33">
        <f t="shared" si="8"/>
        <v>0</v>
      </c>
      <c r="L220" s="68">
        <f t="shared" si="11"/>
        <v>0</v>
      </c>
      <c r="M220" s="66">
        <f t="shared" si="9"/>
        <v>0</v>
      </c>
      <c r="N220" s="32">
        <f t="shared" si="10"/>
        <v>0</v>
      </c>
      <c r="O220" s="52">
        <f>'Pay App 30'!O220+'Pay App 30'!P220</f>
        <v>0</v>
      </c>
      <c r="P220" s="45"/>
      <c r="Q220" s="66">
        <f>'Pay App 30'!Q220+N220+P220</f>
        <v>0</v>
      </c>
    </row>
    <row r="221" spans="1:17" ht="21" customHeight="1" x14ac:dyDescent="0.2">
      <c r="A221" s="141" t="s">
        <v>395</v>
      </c>
      <c r="B221" s="141"/>
      <c r="C221" s="141" t="s">
        <v>396</v>
      </c>
      <c r="D221" s="142"/>
      <c r="E221" s="52">
        <f>'Pay App 30'!E221</f>
        <v>0</v>
      </c>
      <c r="F221" s="45"/>
      <c r="G221" s="65">
        <f>'Pay App 30'!G221+F221</f>
        <v>0</v>
      </c>
      <c r="H221" s="188">
        <f>'Pay App 30'!K221</f>
        <v>0</v>
      </c>
      <c r="I221" s="189"/>
      <c r="J221" s="55"/>
      <c r="K221" s="33">
        <f t="shared" si="8"/>
        <v>0</v>
      </c>
      <c r="L221" s="68">
        <f t="shared" si="11"/>
        <v>0</v>
      </c>
      <c r="M221" s="66">
        <f t="shared" si="9"/>
        <v>0</v>
      </c>
      <c r="N221" s="32">
        <f t="shared" si="10"/>
        <v>0</v>
      </c>
      <c r="O221" s="52">
        <f>'Pay App 30'!O221+'Pay App 30'!P221</f>
        <v>0</v>
      </c>
      <c r="P221" s="45"/>
      <c r="Q221" s="66">
        <f>'Pay App 30'!Q221+N221+P221</f>
        <v>0</v>
      </c>
    </row>
    <row r="222" spans="1:17" ht="21" customHeight="1" x14ac:dyDescent="0.2">
      <c r="A222" s="149" t="s">
        <v>397</v>
      </c>
      <c r="B222" s="149"/>
      <c r="C222" s="149" t="s">
        <v>398</v>
      </c>
      <c r="D222" s="150"/>
      <c r="E222" s="52">
        <f>'Pay App 30'!E222</f>
        <v>0</v>
      </c>
      <c r="F222" s="45"/>
      <c r="G222" s="65">
        <f>'Pay App 30'!G222+F222</f>
        <v>0</v>
      </c>
      <c r="H222" s="188">
        <f>'Pay App 30'!K222</f>
        <v>0</v>
      </c>
      <c r="I222" s="189"/>
      <c r="J222" s="55"/>
      <c r="K222" s="33">
        <f t="shared" si="8"/>
        <v>0</v>
      </c>
      <c r="L222" s="68">
        <f t="shared" si="11"/>
        <v>0</v>
      </c>
      <c r="M222" s="66">
        <f t="shared" si="9"/>
        <v>0</v>
      </c>
      <c r="N222" s="32">
        <f t="shared" si="10"/>
        <v>0</v>
      </c>
      <c r="O222" s="52">
        <f>'Pay App 30'!O222+'Pay App 30'!P222</f>
        <v>0</v>
      </c>
      <c r="P222" s="45"/>
      <c r="Q222" s="66">
        <f>'Pay App 30'!Q222+N222+P222</f>
        <v>0</v>
      </c>
    </row>
    <row r="223" spans="1:17" ht="21" customHeight="1" x14ac:dyDescent="0.2">
      <c r="A223" s="149" t="s">
        <v>399</v>
      </c>
      <c r="B223" s="149"/>
      <c r="C223" s="149" t="s">
        <v>400</v>
      </c>
      <c r="D223" s="150"/>
      <c r="E223" s="52">
        <f>'Pay App 30'!E223</f>
        <v>0</v>
      </c>
      <c r="F223" s="45"/>
      <c r="G223" s="65">
        <f>'Pay App 30'!G223+F223</f>
        <v>0</v>
      </c>
      <c r="H223" s="188">
        <f>'Pay App 30'!K223</f>
        <v>0</v>
      </c>
      <c r="I223" s="189"/>
      <c r="J223" s="55"/>
      <c r="K223" s="33">
        <f t="shared" si="8"/>
        <v>0</v>
      </c>
      <c r="L223" s="68">
        <f t="shared" si="11"/>
        <v>0</v>
      </c>
      <c r="M223" s="66">
        <f t="shared" si="9"/>
        <v>0</v>
      </c>
      <c r="N223" s="32">
        <f t="shared" si="10"/>
        <v>0</v>
      </c>
      <c r="O223" s="52">
        <f>'Pay App 30'!O223+'Pay App 30'!P223</f>
        <v>0</v>
      </c>
      <c r="P223" s="45"/>
      <c r="Q223" s="66">
        <f>'Pay App 30'!Q223+N223+P223</f>
        <v>0</v>
      </c>
    </row>
    <row r="224" spans="1:17" ht="21" customHeight="1" x14ac:dyDescent="0.2">
      <c r="A224" s="149" t="s">
        <v>401</v>
      </c>
      <c r="B224" s="149"/>
      <c r="C224" s="149" t="s">
        <v>402</v>
      </c>
      <c r="D224" s="150"/>
      <c r="E224" s="52">
        <f>'Pay App 30'!E224</f>
        <v>0</v>
      </c>
      <c r="F224" s="45"/>
      <c r="G224" s="65">
        <f>'Pay App 30'!G224+F224</f>
        <v>0</v>
      </c>
      <c r="H224" s="188">
        <f>'Pay App 30'!K224</f>
        <v>0</v>
      </c>
      <c r="I224" s="189"/>
      <c r="J224" s="55"/>
      <c r="K224" s="33">
        <f t="shared" si="8"/>
        <v>0</v>
      </c>
      <c r="L224" s="68">
        <f t="shared" si="11"/>
        <v>0</v>
      </c>
      <c r="M224" s="66">
        <f t="shared" si="9"/>
        <v>0</v>
      </c>
      <c r="N224" s="32">
        <f t="shared" si="10"/>
        <v>0</v>
      </c>
      <c r="O224" s="52">
        <f>'Pay App 30'!O224+'Pay App 30'!P224</f>
        <v>0</v>
      </c>
      <c r="P224" s="45"/>
      <c r="Q224" s="66">
        <f>'Pay App 30'!Q224+N224+P224</f>
        <v>0</v>
      </c>
    </row>
    <row r="225" spans="1:17" ht="21" customHeight="1" x14ac:dyDescent="0.2">
      <c r="A225" s="149" t="s">
        <v>403</v>
      </c>
      <c r="B225" s="149"/>
      <c r="C225" s="149" t="s">
        <v>404</v>
      </c>
      <c r="D225" s="150"/>
      <c r="E225" s="52">
        <f>'Pay App 30'!E225</f>
        <v>0</v>
      </c>
      <c r="F225" s="45"/>
      <c r="G225" s="65">
        <f>'Pay App 30'!G225+F225</f>
        <v>0</v>
      </c>
      <c r="H225" s="188">
        <f>'Pay App 30'!K225</f>
        <v>0</v>
      </c>
      <c r="I225" s="189"/>
      <c r="J225" s="55"/>
      <c r="K225" s="33">
        <f t="shared" si="8"/>
        <v>0</v>
      </c>
      <c r="L225" s="68">
        <f t="shared" si="11"/>
        <v>0</v>
      </c>
      <c r="M225" s="66">
        <f t="shared" si="9"/>
        <v>0</v>
      </c>
      <c r="N225" s="32">
        <f t="shared" si="10"/>
        <v>0</v>
      </c>
      <c r="O225" s="52">
        <f>'Pay App 30'!O225+'Pay App 30'!P225</f>
        <v>0</v>
      </c>
      <c r="P225" s="45"/>
      <c r="Q225" s="66">
        <f>'Pay App 30'!Q225+N225+P225</f>
        <v>0</v>
      </c>
    </row>
    <row r="226" spans="1:17" ht="21" customHeight="1" x14ac:dyDescent="0.2">
      <c r="A226" s="141" t="s">
        <v>405</v>
      </c>
      <c r="B226" s="141"/>
      <c r="C226" s="141" t="s">
        <v>406</v>
      </c>
      <c r="D226" s="142"/>
      <c r="E226" s="52">
        <f>'Pay App 30'!E226</f>
        <v>0</v>
      </c>
      <c r="F226" s="45"/>
      <c r="G226" s="65">
        <f>'Pay App 30'!G226+F226</f>
        <v>0</v>
      </c>
      <c r="H226" s="188">
        <f>'Pay App 30'!K226</f>
        <v>0</v>
      </c>
      <c r="I226" s="189"/>
      <c r="J226" s="55"/>
      <c r="K226" s="33">
        <f t="shared" si="8"/>
        <v>0</v>
      </c>
      <c r="L226" s="68">
        <f t="shared" si="11"/>
        <v>0</v>
      </c>
      <c r="M226" s="66">
        <f t="shared" si="9"/>
        <v>0</v>
      </c>
      <c r="N226" s="32">
        <f t="shared" si="10"/>
        <v>0</v>
      </c>
      <c r="O226" s="52">
        <f>'Pay App 30'!O226+'Pay App 30'!P226</f>
        <v>0</v>
      </c>
      <c r="P226" s="45"/>
      <c r="Q226" s="66">
        <f>'Pay App 30'!Q226+N226+P226</f>
        <v>0</v>
      </c>
    </row>
    <row r="227" spans="1:17" ht="21" customHeight="1" x14ac:dyDescent="0.2">
      <c r="A227" s="149" t="s">
        <v>407</v>
      </c>
      <c r="B227" s="149"/>
      <c r="C227" s="149" t="s">
        <v>408</v>
      </c>
      <c r="D227" s="150"/>
      <c r="E227" s="52">
        <f>'Pay App 30'!E227</f>
        <v>0</v>
      </c>
      <c r="F227" s="45"/>
      <c r="G227" s="65">
        <f>'Pay App 30'!G227+F227</f>
        <v>0</v>
      </c>
      <c r="H227" s="188">
        <f>'Pay App 30'!K227</f>
        <v>0</v>
      </c>
      <c r="I227" s="189"/>
      <c r="J227" s="55"/>
      <c r="K227" s="33">
        <f t="shared" si="8"/>
        <v>0</v>
      </c>
      <c r="L227" s="68">
        <f t="shared" si="11"/>
        <v>0</v>
      </c>
      <c r="M227" s="66">
        <f t="shared" si="9"/>
        <v>0</v>
      </c>
      <c r="N227" s="32">
        <f t="shared" si="10"/>
        <v>0</v>
      </c>
      <c r="O227" s="52">
        <f>'Pay App 30'!O227+'Pay App 30'!P227</f>
        <v>0</v>
      </c>
      <c r="P227" s="45"/>
      <c r="Q227" s="66">
        <f>'Pay App 30'!Q227+N227+P227</f>
        <v>0</v>
      </c>
    </row>
    <row r="228" spans="1:17" ht="21" customHeight="1" x14ac:dyDescent="0.2">
      <c r="A228" s="149" t="s">
        <v>409</v>
      </c>
      <c r="B228" s="149"/>
      <c r="C228" s="149" t="s">
        <v>410</v>
      </c>
      <c r="D228" s="150"/>
      <c r="E228" s="52">
        <f>'Pay App 30'!E228</f>
        <v>0</v>
      </c>
      <c r="F228" s="45"/>
      <c r="G228" s="65">
        <f>'Pay App 30'!G228+F228</f>
        <v>0</v>
      </c>
      <c r="H228" s="188">
        <f>'Pay App 30'!K228</f>
        <v>0</v>
      </c>
      <c r="I228" s="189"/>
      <c r="J228" s="55"/>
      <c r="K228" s="33">
        <f t="shared" si="8"/>
        <v>0</v>
      </c>
      <c r="L228" s="68">
        <f t="shared" si="11"/>
        <v>0</v>
      </c>
      <c r="M228" s="66">
        <f t="shared" si="9"/>
        <v>0</v>
      </c>
      <c r="N228" s="32">
        <f t="shared" si="10"/>
        <v>0</v>
      </c>
      <c r="O228" s="52">
        <f>'Pay App 30'!O228+'Pay App 30'!P228</f>
        <v>0</v>
      </c>
      <c r="P228" s="45"/>
      <c r="Q228" s="66">
        <f>'Pay App 30'!Q228+N228+P228</f>
        <v>0</v>
      </c>
    </row>
    <row r="229" spans="1:17" ht="21" customHeight="1" x14ac:dyDescent="0.2">
      <c r="A229" s="149" t="s">
        <v>411</v>
      </c>
      <c r="B229" s="149"/>
      <c r="C229" s="149" t="s">
        <v>412</v>
      </c>
      <c r="D229" s="150"/>
      <c r="E229" s="52">
        <f>'Pay App 30'!E229</f>
        <v>0</v>
      </c>
      <c r="F229" s="45"/>
      <c r="G229" s="65">
        <f>'Pay App 30'!G229+F229</f>
        <v>0</v>
      </c>
      <c r="H229" s="188">
        <f>'Pay App 30'!K229</f>
        <v>0</v>
      </c>
      <c r="I229" s="189"/>
      <c r="J229" s="55"/>
      <c r="K229" s="33">
        <f t="shared" si="8"/>
        <v>0</v>
      </c>
      <c r="L229" s="68">
        <f t="shared" si="11"/>
        <v>0</v>
      </c>
      <c r="M229" s="66">
        <f t="shared" si="9"/>
        <v>0</v>
      </c>
      <c r="N229" s="32">
        <f t="shared" si="10"/>
        <v>0</v>
      </c>
      <c r="O229" s="52">
        <f>'Pay App 30'!O229+'Pay App 30'!P229</f>
        <v>0</v>
      </c>
      <c r="P229" s="45"/>
      <c r="Q229" s="66">
        <f>'Pay App 30'!Q229+N229+P229</f>
        <v>0</v>
      </c>
    </row>
    <row r="230" spans="1:17" ht="21" customHeight="1" x14ac:dyDescent="0.2">
      <c r="A230" s="149" t="s">
        <v>413</v>
      </c>
      <c r="B230" s="149"/>
      <c r="C230" s="149" t="s">
        <v>414</v>
      </c>
      <c r="D230" s="150"/>
      <c r="E230" s="52">
        <f>'Pay App 30'!E230</f>
        <v>0</v>
      </c>
      <c r="F230" s="45"/>
      <c r="G230" s="65">
        <f>'Pay App 30'!G230+F230</f>
        <v>0</v>
      </c>
      <c r="H230" s="188">
        <f>'Pay App 30'!K230</f>
        <v>0</v>
      </c>
      <c r="I230" s="189"/>
      <c r="J230" s="55"/>
      <c r="K230" s="33">
        <f t="shared" si="8"/>
        <v>0</v>
      </c>
      <c r="L230" s="68">
        <f t="shared" si="11"/>
        <v>0</v>
      </c>
      <c r="M230" s="66">
        <f t="shared" si="9"/>
        <v>0</v>
      </c>
      <c r="N230" s="32">
        <f t="shared" si="10"/>
        <v>0</v>
      </c>
      <c r="O230" s="52">
        <f>'Pay App 30'!O230+'Pay App 30'!P230</f>
        <v>0</v>
      </c>
      <c r="P230" s="45"/>
      <c r="Q230" s="66">
        <f>'Pay App 30'!Q230+N230+P230</f>
        <v>0</v>
      </c>
    </row>
    <row r="231" spans="1:17" ht="21" customHeight="1" x14ac:dyDescent="0.2">
      <c r="A231" s="149" t="s">
        <v>415</v>
      </c>
      <c r="B231" s="149"/>
      <c r="C231" s="149" t="s">
        <v>416</v>
      </c>
      <c r="D231" s="150"/>
      <c r="E231" s="52">
        <f>'Pay App 30'!E231</f>
        <v>0</v>
      </c>
      <c r="F231" s="45"/>
      <c r="G231" s="65">
        <f>'Pay App 30'!G231+F231</f>
        <v>0</v>
      </c>
      <c r="H231" s="188">
        <f>'Pay App 30'!K231</f>
        <v>0</v>
      </c>
      <c r="I231" s="189"/>
      <c r="J231" s="55"/>
      <c r="K231" s="33">
        <f t="shared" si="8"/>
        <v>0</v>
      </c>
      <c r="L231" s="68">
        <f t="shared" si="11"/>
        <v>0</v>
      </c>
      <c r="M231" s="66">
        <f t="shared" si="9"/>
        <v>0</v>
      </c>
      <c r="N231" s="32">
        <f t="shared" si="10"/>
        <v>0</v>
      </c>
      <c r="O231" s="52">
        <f>'Pay App 30'!O231+'Pay App 30'!P231</f>
        <v>0</v>
      </c>
      <c r="P231" s="45"/>
      <c r="Q231" s="66">
        <f>'Pay App 30'!Q231+N231+P231</f>
        <v>0</v>
      </c>
    </row>
    <row r="232" spans="1:17" ht="21" customHeight="1" x14ac:dyDescent="0.2">
      <c r="A232" s="141" t="s">
        <v>417</v>
      </c>
      <c r="B232" s="141"/>
      <c r="C232" s="141" t="s">
        <v>418</v>
      </c>
      <c r="D232" s="142"/>
      <c r="E232" s="52">
        <f>'Pay App 30'!E232</f>
        <v>0</v>
      </c>
      <c r="F232" s="45"/>
      <c r="G232" s="65">
        <f>'Pay App 30'!G232+F232</f>
        <v>0</v>
      </c>
      <c r="H232" s="188">
        <f>'Pay App 30'!K232</f>
        <v>0</v>
      </c>
      <c r="I232" s="189"/>
      <c r="J232" s="55"/>
      <c r="K232" s="33">
        <f t="shared" si="8"/>
        <v>0</v>
      </c>
      <c r="L232" s="68">
        <f t="shared" si="11"/>
        <v>0</v>
      </c>
      <c r="M232" s="66">
        <f t="shared" si="9"/>
        <v>0</v>
      </c>
      <c r="N232" s="32">
        <f t="shared" si="10"/>
        <v>0</v>
      </c>
      <c r="O232" s="52">
        <f>'Pay App 30'!O232+'Pay App 30'!P232</f>
        <v>0</v>
      </c>
      <c r="P232" s="45"/>
      <c r="Q232" s="66">
        <f>'Pay App 30'!Q232+N232+P232</f>
        <v>0</v>
      </c>
    </row>
    <row r="233" spans="1:17" ht="21" customHeight="1" x14ac:dyDescent="0.2">
      <c r="A233" s="149" t="s">
        <v>419</v>
      </c>
      <c r="B233" s="149"/>
      <c r="C233" s="149" t="s">
        <v>420</v>
      </c>
      <c r="D233" s="150"/>
      <c r="E233" s="52">
        <f>'Pay App 30'!E233</f>
        <v>0</v>
      </c>
      <c r="F233" s="45"/>
      <c r="G233" s="65">
        <f>'Pay App 30'!G233+F233</f>
        <v>0</v>
      </c>
      <c r="H233" s="188">
        <f>'Pay App 30'!K233</f>
        <v>0</v>
      </c>
      <c r="I233" s="189"/>
      <c r="J233" s="55"/>
      <c r="K233" s="33">
        <f t="shared" si="8"/>
        <v>0</v>
      </c>
      <c r="L233" s="68">
        <f t="shared" si="11"/>
        <v>0</v>
      </c>
      <c r="M233" s="66">
        <f t="shared" si="9"/>
        <v>0</v>
      </c>
      <c r="N233" s="32">
        <f t="shared" si="10"/>
        <v>0</v>
      </c>
      <c r="O233" s="52">
        <f>'Pay App 30'!O233+'Pay App 30'!P233</f>
        <v>0</v>
      </c>
      <c r="P233" s="45"/>
      <c r="Q233" s="66">
        <f>'Pay App 30'!Q233+N233+P233</f>
        <v>0</v>
      </c>
    </row>
    <row r="234" spans="1:17" ht="21" customHeight="1" x14ac:dyDescent="0.2">
      <c r="A234" s="149" t="s">
        <v>421</v>
      </c>
      <c r="B234" s="149"/>
      <c r="C234" s="149" t="s">
        <v>422</v>
      </c>
      <c r="D234" s="150"/>
      <c r="E234" s="52">
        <f>'Pay App 30'!E234</f>
        <v>0</v>
      </c>
      <c r="F234" s="45"/>
      <c r="G234" s="65">
        <f>'Pay App 30'!G234+F234</f>
        <v>0</v>
      </c>
      <c r="H234" s="188">
        <f>'Pay App 30'!K234</f>
        <v>0</v>
      </c>
      <c r="I234" s="189"/>
      <c r="J234" s="55"/>
      <c r="K234" s="33">
        <f t="shared" si="8"/>
        <v>0</v>
      </c>
      <c r="L234" s="68">
        <f t="shared" si="11"/>
        <v>0</v>
      </c>
      <c r="M234" s="66">
        <f t="shared" si="9"/>
        <v>0</v>
      </c>
      <c r="N234" s="32">
        <f t="shared" si="10"/>
        <v>0</v>
      </c>
      <c r="O234" s="52">
        <f>'Pay App 30'!O234+'Pay App 30'!P234</f>
        <v>0</v>
      </c>
      <c r="P234" s="45"/>
      <c r="Q234" s="66">
        <f>'Pay App 30'!Q234+N234+P234</f>
        <v>0</v>
      </c>
    </row>
    <row r="235" spans="1:17" ht="21" customHeight="1" x14ac:dyDescent="0.2">
      <c r="A235" s="149" t="s">
        <v>423</v>
      </c>
      <c r="B235" s="149"/>
      <c r="C235" s="149" t="s">
        <v>424</v>
      </c>
      <c r="D235" s="150"/>
      <c r="E235" s="52">
        <f>'Pay App 30'!E235</f>
        <v>0</v>
      </c>
      <c r="F235" s="45"/>
      <c r="G235" s="65">
        <f>'Pay App 30'!G235+F235</f>
        <v>0</v>
      </c>
      <c r="H235" s="188">
        <f>'Pay App 30'!K235</f>
        <v>0</v>
      </c>
      <c r="I235" s="189"/>
      <c r="J235" s="55"/>
      <c r="K235" s="33">
        <f t="shared" si="8"/>
        <v>0</v>
      </c>
      <c r="L235" s="68">
        <f t="shared" si="11"/>
        <v>0</v>
      </c>
      <c r="M235" s="66">
        <f t="shared" si="9"/>
        <v>0</v>
      </c>
      <c r="N235" s="32">
        <f t="shared" si="10"/>
        <v>0</v>
      </c>
      <c r="O235" s="52">
        <f>'Pay App 30'!O235+'Pay App 30'!P235</f>
        <v>0</v>
      </c>
      <c r="P235" s="45"/>
      <c r="Q235" s="66">
        <f>'Pay App 30'!Q235+N235+P235</f>
        <v>0</v>
      </c>
    </row>
    <row r="236" spans="1:17" ht="21" customHeight="1" x14ac:dyDescent="0.2">
      <c r="A236" s="149" t="s">
        <v>425</v>
      </c>
      <c r="B236" s="149"/>
      <c r="C236" s="149" t="s">
        <v>426</v>
      </c>
      <c r="D236" s="150"/>
      <c r="E236" s="52">
        <f>'Pay App 30'!E236</f>
        <v>0</v>
      </c>
      <c r="F236" s="45"/>
      <c r="G236" s="65">
        <f>'Pay App 30'!G236+F236</f>
        <v>0</v>
      </c>
      <c r="H236" s="188">
        <f>'Pay App 30'!K236</f>
        <v>0</v>
      </c>
      <c r="I236" s="189"/>
      <c r="J236" s="55"/>
      <c r="K236" s="33">
        <f t="shared" si="8"/>
        <v>0</v>
      </c>
      <c r="L236" s="68">
        <f t="shared" si="11"/>
        <v>0</v>
      </c>
      <c r="M236" s="66">
        <f t="shared" si="9"/>
        <v>0</v>
      </c>
      <c r="N236" s="32">
        <f t="shared" si="10"/>
        <v>0</v>
      </c>
      <c r="O236" s="52">
        <f>'Pay App 30'!O236+'Pay App 30'!P236</f>
        <v>0</v>
      </c>
      <c r="P236" s="45"/>
      <c r="Q236" s="66">
        <f>'Pay App 30'!Q236+N236+P236</f>
        <v>0</v>
      </c>
    </row>
    <row r="237" spans="1:17" ht="21" customHeight="1" x14ac:dyDescent="0.2">
      <c r="A237" s="149" t="s">
        <v>427</v>
      </c>
      <c r="B237" s="149"/>
      <c r="C237" s="149" t="s">
        <v>428</v>
      </c>
      <c r="D237" s="150"/>
      <c r="E237" s="52">
        <f>'Pay App 30'!E237</f>
        <v>0</v>
      </c>
      <c r="F237" s="45"/>
      <c r="G237" s="65">
        <f>'Pay App 30'!G237+F237</f>
        <v>0</v>
      </c>
      <c r="H237" s="188">
        <f>'Pay App 30'!K237</f>
        <v>0</v>
      </c>
      <c r="I237" s="189"/>
      <c r="J237" s="55"/>
      <c r="K237" s="33">
        <f t="shared" si="8"/>
        <v>0</v>
      </c>
      <c r="L237" s="68">
        <f t="shared" si="11"/>
        <v>0</v>
      </c>
      <c r="M237" s="66">
        <f t="shared" si="9"/>
        <v>0</v>
      </c>
      <c r="N237" s="32">
        <f t="shared" si="10"/>
        <v>0</v>
      </c>
      <c r="O237" s="52">
        <f>'Pay App 30'!O237+'Pay App 30'!P237</f>
        <v>0</v>
      </c>
      <c r="P237" s="45"/>
      <c r="Q237" s="66">
        <f>'Pay App 30'!Q237+N237+P237</f>
        <v>0</v>
      </c>
    </row>
    <row r="238" spans="1:17" ht="21" customHeight="1" x14ac:dyDescent="0.2">
      <c r="A238" s="149" t="s">
        <v>429</v>
      </c>
      <c r="B238" s="149"/>
      <c r="C238" s="149" t="s">
        <v>430</v>
      </c>
      <c r="D238" s="150"/>
      <c r="E238" s="52">
        <f>'Pay App 30'!E238</f>
        <v>0</v>
      </c>
      <c r="F238" s="45"/>
      <c r="G238" s="65">
        <f>'Pay App 30'!G238+F238</f>
        <v>0</v>
      </c>
      <c r="H238" s="188">
        <f>'Pay App 30'!K238</f>
        <v>0</v>
      </c>
      <c r="I238" s="189"/>
      <c r="J238" s="55"/>
      <c r="K238" s="33">
        <f t="shared" si="8"/>
        <v>0</v>
      </c>
      <c r="L238" s="68">
        <f t="shared" si="11"/>
        <v>0</v>
      </c>
      <c r="M238" s="66">
        <f t="shared" si="9"/>
        <v>0</v>
      </c>
      <c r="N238" s="32">
        <f t="shared" si="10"/>
        <v>0</v>
      </c>
      <c r="O238" s="52">
        <f>'Pay App 30'!O238+'Pay App 30'!P238</f>
        <v>0</v>
      </c>
      <c r="P238" s="45"/>
      <c r="Q238" s="66">
        <f>'Pay App 30'!Q238+N238+P238</f>
        <v>0</v>
      </c>
    </row>
    <row r="239" spans="1:17" ht="21" customHeight="1" x14ac:dyDescent="0.2">
      <c r="A239" s="149" t="s">
        <v>431</v>
      </c>
      <c r="B239" s="149"/>
      <c r="C239" s="149" t="s">
        <v>432</v>
      </c>
      <c r="D239" s="150"/>
      <c r="E239" s="52">
        <f>'Pay App 30'!E239</f>
        <v>0</v>
      </c>
      <c r="F239" s="45"/>
      <c r="G239" s="65">
        <f>'Pay App 30'!G239+F239</f>
        <v>0</v>
      </c>
      <c r="H239" s="188">
        <f>'Pay App 30'!K239</f>
        <v>0</v>
      </c>
      <c r="I239" s="189"/>
      <c r="J239" s="55"/>
      <c r="K239" s="33">
        <f t="shared" si="8"/>
        <v>0</v>
      </c>
      <c r="L239" s="68">
        <f t="shared" si="11"/>
        <v>0</v>
      </c>
      <c r="M239" s="66">
        <f t="shared" si="9"/>
        <v>0</v>
      </c>
      <c r="N239" s="32">
        <f t="shared" si="10"/>
        <v>0</v>
      </c>
      <c r="O239" s="52">
        <f>'Pay App 30'!O239+'Pay App 30'!P239</f>
        <v>0</v>
      </c>
      <c r="P239" s="45"/>
      <c r="Q239" s="66">
        <f>'Pay App 30'!Q239+N239+P239</f>
        <v>0</v>
      </c>
    </row>
    <row r="240" spans="1:17" ht="21" customHeight="1" x14ac:dyDescent="0.2">
      <c r="A240" s="141" t="s">
        <v>433</v>
      </c>
      <c r="B240" s="141"/>
      <c r="C240" s="141" t="s">
        <v>434</v>
      </c>
      <c r="D240" s="142"/>
      <c r="E240" s="52">
        <f>'Pay App 30'!E240</f>
        <v>0</v>
      </c>
      <c r="F240" s="45"/>
      <c r="G240" s="66">
        <f>'Pay App 30'!G240+F240</f>
        <v>0</v>
      </c>
      <c r="H240" s="188">
        <f>'Pay App 30'!K240</f>
        <v>0</v>
      </c>
      <c r="I240" s="189"/>
      <c r="J240" s="55"/>
      <c r="K240" s="33">
        <f>H240+J240</f>
        <v>0</v>
      </c>
      <c r="L240" s="69">
        <f t="shared" si="11"/>
        <v>0</v>
      </c>
      <c r="M240" s="66">
        <f>G240-K240</f>
        <v>0</v>
      </c>
      <c r="N240" s="32">
        <f t="shared" si="10"/>
        <v>0</v>
      </c>
      <c r="O240" s="52">
        <f>'Pay App 30'!O240+'Pay App 30'!P240</f>
        <v>0</v>
      </c>
      <c r="P240" s="45"/>
      <c r="Q240" s="66">
        <f>'Pay App 30'!Q240+N240+P240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kKTU8f2JpWFeOeCGf/HgYqY/2MVWkZtCV5L4jppP5ekB+Qzi9gotNXh3Kk7x+Ax0jacK4PkRYUs+oD9QUikXzA==" saltValue="227rLADesEGgiKwvSNSpVA=="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2000-000000000000}"/>
    <dataValidation type="decimal" operator="lessThanOrEqual" allowBlank="1" showInputMessage="1" showErrorMessage="1" errorTitle="Release retention" error="In order to release retention, the number entered into this cell must be negative." sqref="O81:O240" xr:uid="{00000000-0002-0000-20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3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32</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31'!F36+F241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31'!F51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31'!F55+'Pay App 31'!F57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31'!B62+N241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32.1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32</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31'!E81</f>
        <v>0</v>
      </c>
      <c r="F81" s="44"/>
      <c r="G81" s="64">
        <f>'Pay App 31'!G81+F81</f>
        <v>0</v>
      </c>
      <c r="H81" s="190">
        <f>'Pay App 31'!K81</f>
        <v>0</v>
      </c>
      <c r="I81" s="191"/>
      <c r="J81" s="54"/>
      <c r="K81" s="31">
        <f>H81+J81</f>
        <v>0</v>
      </c>
      <c r="L81" s="67">
        <f>IF(ISERROR(K81/G81),0,K81/G81)</f>
        <v>0</v>
      </c>
      <c r="M81" s="64">
        <f>G81-K81</f>
        <v>0</v>
      </c>
      <c r="N81" s="30">
        <f>IF(MOD(ROUND(ABS(J81*0.05)*10000,0),10)=5,ROUNDDOWN((J81*0.05),2),ROUND((J81*0.05),2))</f>
        <v>0</v>
      </c>
      <c r="O81" s="51">
        <f>'Pay App 31'!O81+'Pay App 31'!P81</f>
        <v>0</v>
      </c>
      <c r="P81" s="44"/>
      <c r="Q81" s="64">
        <f>'Pay App 31'!Q81+N81+P81</f>
        <v>0</v>
      </c>
    </row>
    <row r="82" spans="1:17" ht="21" customHeight="1" x14ac:dyDescent="0.2">
      <c r="A82" s="151" t="s">
        <v>118</v>
      </c>
      <c r="B82" s="151"/>
      <c r="C82" s="151" t="s">
        <v>119</v>
      </c>
      <c r="D82" s="152"/>
      <c r="E82" s="52">
        <f>'Pay App 31'!E82</f>
        <v>0</v>
      </c>
      <c r="F82" s="45"/>
      <c r="G82" s="65">
        <f>'Pay App 31'!G82+F82</f>
        <v>0</v>
      </c>
      <c r="H82" s="188">
        <f>'Pay App 31'!K82</f>
        <v>0</v>
      </c>
      <c r="I82" s="189"/>
      <c r="J82" s="55"/>
      <c r="K82" s="33">
        <f>H82+J82</f>
        <v>0</v>
      </c>
      <c r="L82" s="68">
        <f t="shared" ref="L82:L147" si="0">IF(ISERROR(K82/G82),0,K82/G82)</f>
        <v>0</v>
      </c>
      <c r="M82" s="66">
        <f>G82-K82</f>
        <v>0</v>
      </c>
      <c r="N82" s="32">
        <f>IF(MOD(ROUND(ABS(J82*0.05)*10000,0),10)=5,ROUNDDOWN((J82*0.05),2),ROUND((J82*0.05),2))</f>
        <v>0</v>
      </c>
      <c r="O82" s="52">
        <f>'Pay App 31'!O82+'Pay App 31'!P82</f>
        <v>0</v>
      </c>
      <c r="P82" s="45"/>
      <c r="Q82" s="66">
        <f>'Pay App 31'!Q82+N82+P82</f>
        <v>0</v>
      </c>
    </row>
    <row r="83" spans="1:17" ht="21" customHeight="1" x14ac:dyDescent="0.2">
      <c r="A83" s="151" t="s">
        <v>120</v>
      </c>
      <c r="B83" s="151"/>
      <c r="C83" s="83" t="s">
        <v>121</v>
      </c>
      <c r="D83" s="35"/>
      <c r="E83" s="52">
        <f>'Pay App 31'!E83</f>
        <v>0</v>
      </c>
      <c r="F83" s="45"/>
      <c r="G83" s="65">
        <f>'Pay App 31'!G83+F83</f>
        <v>0</v>
      </c>
      <c r="H83" s="188">
        <f>'Pay App 31'!K83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31'!O83+'Pay App 31'!P83</f>
        <v>0</v>
      </c>
      <c r="P83" s="45"/>
      <c r="Q83" s="66">
        <f>'Pay App 31'!Q83+N83+P83</f>
        <v>0</v>
      </c>
    </row>
    <row r="84" spans="1:17" ht="21" customHeight="1" x14ac:dyDescent="0.2">
      <c r="A84" s="151" t="s">
        <v>122</v>
      </c>
      <c r="B84" s="151"/>
      <c r="C84" s="151" t="s">
        <v>123</v>
      </c>
      <c r="D84" s="152"/>
      <c r="E84" s="52">
        <f>'Pay App 31'!E84</f>
        <v>0</v>
      </c>
      <c r="F84" s="45"/>
      <c r="G84" s="65">
        <f>'Pay App 31'!G84+F84</f>
        <v>0</v>
      </c>
      <c r="H84" s="188">
        <f>'Pay App 31'!K84</f>
        <v>0</v>
      </c>
      <c r="I84" s="189"/>
      <c r="J84" s="55"/>
      <c r="K84" s="33">
        <f t="shared" si="1"/>
        <v>0</v>
      </c>
      <c r="L84" s="68">
        <f t="shared" si="0"/>
        <v>0</v>
      </c>
      <c r="M84" s="66">
        <f t="shared" si="2"/>
        <v>0</v>
      </c>
      <c r="N84" s="32">
        <f t="shared" si="3"/>
        <v>0</v>
      </c>
      <c r="O84" s="52">
        <f>'Pay App 31'!O84+'Pay App 31'!P84</f>
        <v>0</v>
      </c>
      <c r="P84" s="45"/>
      <c r="Q84" s="66">
        <f>'Pay App 31'!Q84+N84+P84</f>
        <v>0</v>
      </c>
    </row>
    <row r="85" spans="1:17" ht="21" customHeight="1" x14ac:dyDescent="0.2">
      <c r="A85" s="151" t="s">
        <v>124</v>
      </c>
      <c r="B85" s="151"/>
      <c r="C85" s="151" t="s">
        <v>125</v>
      </c>
      <c r="D85" s="152"/>
      <c r="E85" s="52">
        <f>'Pay App 31'!E85</f>
        <v>0</v>
      </c>
      <c r="F85" s="45"/>
      <c r="G85" s="65">
        <f>'Pay App 31'!G85+F85</f>
        <v>0</v>
      </c>
      <c r="H85" s="188">
        <f>'Pay App 31'!K85</f>
        <v>0</v>
      </c>
      <c r="I85" s="189"/>
      <c r="J85" s="55"/>
      <c r="K85" s="33">
        <f t="shared" si="1"/>
        <v>0</v>
      </c>
      <c r="L85" s="68">
        <f t="shared" si="0"/>
        <v>0</v>
      </c>
      <c r="M85" s="66">
        <f t="shared" si="2"/>
        <v>0</v>
      </c>
      <c r="N85" s="32">
        <f t="shared" si="3"/>
        <v>0</v>
      </c>
      <c r="O85" s="52">
        <f>'Pay App 31'!O85+'Pay App 31'!P85</f>
        <v>0</v>
      </c>
      <c r="P85" s="45"/>
      <c r="Q85" s="66">
        <f>'Pay App 31'!Q85+N85+P85</f>
        <v>0</v>
      </c>
    </row>
    <row r="86" spans="1:17" ht="21" customHeight="1" x14ac:dyDescent="0.2">
      <c r="A86" s="151" t="s">
        <v>126</v>
      </c>
      <c r="B86" s="151"/>
      <c r="C86" s="151" t="s">
        <v>127</v>
      </c>
      <c r="D86" s="152"/>
      <c r="E86" s="52">
        <f>'Pay App 31'!E86</f>
        <v>0</v>
      </c>
      <c r="F86" s="45"/>
      <c r="G86" s="65">
        <f>'Pay App 31'!G86+F86</f>
        <v>0</v>
      </c>
      <c r="H86" s="188">
        <f>'Pay App 31'!K86</f>
        <v>0</v>
      </c>
      <c r="I86" s="189"/>
      <c r="J86" s="55"/>
      <c r="K86" s="33">
        <f t="shared" si="1"/>
        <v>0</v>
      </c>
      <c r="L86" s="68">
        <f t="shared" si="0"/>
        <v>0</v>
      </c>
      <c r="M86" s="66">
        <f t="shared" si="2"/>
        <v>0</v>
      </c>
      <c r="N86" s="32">
        <f t="shared" si="3"/>
        <v>0</v>
      </c>
      <c r="O86" s="52">
        <f>'Pay App 31'!O86+'Pay App 31'!P86</f>
        <v>0</v>
      </c>
      <c r="P86" s="45"/>
      <c r="Q86" s="66">
        <f>'Pay App 31'!Q86+N86+P86</f>
        <v>0</v>
      </c>
    </row>
    <row r="87" spans="1:17" ht="21" customHeight="1" x14ac:dyDescent="0.2">
      <c r="A87" s="151" t="s">
        <v>128</v>
      </c>
      <c r="B87" s="151"/>
      <c r="C87" s="151" t="s">
        <v>129</v>
      </c>
      <c r="D87" s="152"/>
      <c r="E87" s="52">
        <f>'Pay App 31'!E87</f>
        <v>0</v>
      </c>
      <c r="F87" s="45"/>
      <c r="G87" s="65">
        <f>'Pay App 31'!G87+F87</f>
        <v>0</v>
      </c>
      <c r="H87" s="188">
        <f>'Pay App 31'!K87</f>
        <v>0</v>
      </c>
      <c r="I87" s="189"/>
      <c r="J87" s="55"/>
      <c r="K87" s="33">
        <f t="shared" si="1"/>
        <v>0</v>
      </c>
      <c r="L87" s="68">
        <f>IF(ISERROR(K87/G87),0,K87/G87)</f>
        <v>0</v>
      </c>
      <c r="M87" s="66">
        <f t="shared" si="2"/>
        <v>0</v>
      </c>
      <c r="N87" s="32">
        <f t="shared" si="3"/>
        <v>0</v>
      </c>
      <c r="O87" s="52">
        <f>'Pay App 31'!O87+'Pay App 31'!P87</f>
        <v>0</v>
      </c>
      <c r="P87" s="45"/>
      <c r="Q87" s="66">
        <f>'Pay App 31'!Q87+N87+P87</f>
        <v>0</v>
      </c>
    </row>
    <row r="88" spans="1:17" ht="21" customHeight="1" x14ac:dyDescent="0.2">
      <c r="A88" s="151" t="s">
        <v>130</v>
      </c>
      <c r="B88" s="151"/>
      <c r="C88" s="151" t="s">
        <v>131</v>
      </c>
      <c r="D88" s="152"/>
      <c r="E88" s="52">
        <f>'Pay App 31'!E88</f>
        <v>0</v>
      </c>
      <c r="F88" s="45"/>
      <c r="G88" s="65">
        <f>'Pay App 31'!G88+F88</f>
        <v>0</v>
      </c>
      <c r="H88" s="188">
        <f>'Pay App 31'!K88</f>
        <v>0</v>
      </c>
      <c r="I88" s="189"/>
      <c r="J88" s="55"/>
      <c r="K88" s="33">
        <f t="shared" si="1"/>
        <v>0</v>
      </c>
      <c r="L88" s="68">
        <f t="shared" si="0"/>
        <v>0</v>
      </c>
      <c r="M88" s="66">
        <f t="shared" si="2"/>
        <v>0</v>
      </c>
      <c r="N88" s="32">
        <f t="shared" si="3"/>
        <v>0</v>
      </c>
      <c r="O88" s="52">
        <f>'Pay App 31'!O88+'Pay App 31'!P88</f>
        <v>0</v>
      </c>
      <c r="P88" s="45"/>
      <c r="Q88" s="66">
        <f>'Pay App 31'!Q88+N88+P88</f>
        <v>0</v>
      </c>
    </row>
    <row r="89" spans="1:17" ht="21" customHeight="1" x14ac:dyDescent="0.2">
      <c r="A89" s="151" t="s">
        <v>132</v>
      </c>
      <c r="B89" s="151"/>
      <c r="C89" s="151" t="s">
        <v>133</v>
      </c>
      <c r="D89" s="152"/>
      <c r="E89" s="52">
        <f>'Pay App 31'!E89</f>
        <v>0</v>
      </c>
      <c r="F89" s="45"/>
      <c r="G89" s="65">
        <f>'Pay App 31'!G89+F89</f>
        <v>0</v>
      </c>
      <c r="H89" s="188">
        <f>'Pay App 31'!K89</f>
        <v>0</v>
      </c>
      <c r="I89" s="189"/>
      <c r="J89" s="55"/>
      <c r="K89" s="33">
        <f t="shared" si="1"/>
        <v>0</v>
      </c>
      <c r="L89" s="68">
        <f>IF(ISERROR(K89/G89),0,K89/G89)</f>
        <v>0</v>
      </c>
      <c r="M89" s="66">
        <f t="shared" si="2"/>
        <v>0</v>
      </c>
      <c r="N89" s="32">
        <f t="shared" si="3"/>
        <v>0</v>
      </c>
      <c r="O89" s="52">
        <f>'Pay App 31'!O89+'Pay App 31'!P89</f>
        <v>0</v>
      </c>
      <c r="P89" s="45"/>
      <c r="Q89" s="66">
        <f>'Pay App 31'!Q89+N89+P89</f>
        <v>0</v>
      </c>
    </row>
    <row r="90" spans="1:17" ht="21" customHeight="1" x14ac:dyDescent="0.2">
      <c r="A90" s="153" t="s">
        <v>134</v>
      </c>
      <c r="B90" s="153"/>
      <c r="C90" s="158" t="s">
        <v>135</v>
      </c>
      <c r="D90" s="159"/>
      <c r="E90" s="52">
        <f>'Pay App 31'!E90</f>
        <v>0</v>
      </c>
      <c r="F90" s="45"/>
      <c r="G90" s="65">
        <f>'Pay App 31'!G90+F90</f>
        <v>0</v>
      </c>
      <c r="H90" s="188">
        <f>'Pay App 31'!K90</f>
        <v>0</v>
      </c>
      <c r="I90" s="189"/>
      <c r="J90" s="55"/>
      <c r="K90" s="33">
        <f t="shared" si="1"/>
        <v>0</v>
      </c>
      <c r="L90" s="68">
        <f t="shared" si="0"/>
        <v>0</v>
      </c>
      <c r="M90" s="66">
        <f t="shared" si="2"/>
        <v>0</v>
      </c>
      <c r="N90" s="32">
        <f t="shared" si="3"/>
        <v>0</v>
      </c>
      <c r="O90" s="52">
        <f>'Pay App 31'!O90+'Pay App 31'!P90</f>
        <v>0</v>
      </c>
      <c r="P90" s="45"/>
      <c r="Q90" s="66">
        <f>'Pay App 31'!Q90+N90+P90</f>
        <v>0</v>
      </c>
    </row>
    <row r="91" spans="1:17" ht="21" customHeight="1" x14ac:dyDescent="0.2">
      <c r="A91" s="151" t="s">
        <v>136</v>
      </c>
      <c r="B91" s="151"/>
      <c r="C91" s="151" t="s">
        <v>137</v>
      </c>
      <c r="D91" s="152"/>
      <c r="E91" s="52">
        <f>'Pay App 31'!E91</f>
        <v>0</v>
      </c>
      <c r="F91" s="45"/>
      <c r="G91" s="65">
        <f>'Pay App 31'!G91+F91</f>
        <v>0</v>
      </c>
      <c r="H91" s="188">
        <f>'Pay App 31'!K91</f>
        <v>0</v>
      </c>
      <c r="I91" s="189"/>
      <c r="J91" s="55"/>
      <c r="K91" s="33">
        <f t="shared" si="1"/>
        <v>0</v>
      </c>
      <c r="L91" s="68">
        <f t="shared" si="0"/>
        <v>0</v>
      </c>
      <c r="M91" s="66">
        <f t="shared" si="2"/>
        <v>0</v>
      </c>
      <c r="N91" s="32">
        <f t="shared" si="3"/>
        <v>0</v>
      </c>
      <c r="O91" s="52">
        <f>'Pay App 31'!O91+'Pay App 31'!P91</f>
        <v>0</v>
      </c>
      <c r="P91" s="45"/>
      <c r="Q91" s="66">
        <f>'Pay App 31'!Q91+N91+P91</f>
        <v>0</v>
      </c>
    </row>
    <row r="92" spans="1:17" ht="21" customHeight="1" x14ac:dyDescent="0.2">
      <c r="A92" s="151" t="s">
        <v>138</v>
      </c>
      <c r="B92" s="151"/>
      <c r="C92" s="151" t="s">
        <v>139</v>
      </c>
      <c r="D92" s="152"/>
      <c r="E92" s="52">
        <f>'Pay App 31'!E92</f>
        <v>0</v>
      </c>
      <c r="F92" s="45"/>
      <c r="G92" s="65">
        <f>'Pay App 31'!G92+F92</f>
        <v>0</v>
      </c>
      <c r="H92" s="188">
        <f>'Pay App 31'!K92</f>
        <v>0</v>
      </c>
      <c r="I92" s="189"/>
      <c r="J92" s="55"/>
      <c r="K92" s="33">
        <f t="shared" si="1"/>
        <v>0</v>
      </c>
      <c r="L92" s="68">
        <f t="shared" si="0"/>
        <v>0</v>
      </c>
      <c r="M92" s="66">
        <f t="shared" si="2"/>
        <v>0</v>
      </c>
      <c r="N92" s="32">
        <f t="shared" si="3"/>
        <v>0</v>
      </c>
      <c r="O92" s="52">
        <f>'Pay App 31'!O92+'Pay App 31'!P92</f>
        <v>0</v>
      </c>
      <c r="P92" s="45"/>
      <c r="Q92" s="66">
        <f>'Pay App 31'!Q92+N92+P92</f>
        <v>0</v>
      </c>
    </row>
    <row r="93" spans="1:17" ht="21" customHeight="1" x14ac:dyDescent="0.2">
      <c r="A93" s="151" t="s">
        <v>140</v>
      </c>
      <c r="B93" s="151"/>
      <c r="C93" s="151" t="s">
        <v>141</v>
      </c>
      <c r="D93" s="152"/>
      <c r="E93" s="52">
        <f>'Pay App 31'!E93</f>
        <v>0</v>
      </c>
      <c r="F93" s="45"/>
      <c r="G93" s="65">
        <f>'Pay App 31'!G93+F93</f>
        <v>0</v>
      </c>
      <c r="H93" s="188">
        <f>'Pay App 31'!K93</f>
        <v>0</v>
      </c>
      <c r="I93" s="189"/>
      <c r="J93" s="55"/>
      <c r="K93" s="33">
        <f t="shared" si="1"/>
        <v>0</v>
      </c>
      <c r="L93" s="68">
        <f t="shared" si="0"/>
        <v>0</v>
      </c>
      <c r="M93" s="66">
        <f t="shared" si="2"/>
        <v>0</v>
      </c>
      <c r="N93" s="32">
        <f t="shared" si="3"/>
        <v>0</v>
      </c>
      <c r="O93" s="52">
        <f>'Pay App 31'!O93+'Pay App 31'!P93</f>
        <v>0</v>
      </c>
      <c r="P93" s="45"/>
      <c r="Q93" s="66">
        <f>'Pay App 31'!Q93+N93+P93</f>
        <v>0</v>
      </c>
    </row>
    <row r="94" spans="1:17" ht="21" customHeight="1" x14ac:dyDescent="0.2">
      <c r="A94" s="151" t="s">
        <v>142</v>
      </c>
      <c r="B94" s="151"/>
      <c r="C94" s="151" t="s">
        <v>143</v>
      </c>
      <c r="D94" s="152"/>
      <c r="E94" s="52">
        <f>'Pay App 31'!E94</f>
        <v>0</v>
      </c>
      <c r="F94" s="45"/>
      <c r="G94" s="65">
        <f>'Pay App 31'!G94+F94</f>
        <v>0</v>
      </c>
      <c r="H94" s="188">
        <f>'Pay App 31'!K94</f>
        <v>0</v>
      </c>
      <c r="I94" s="189"/>
      <c r="J94" s="55"/>
      <c r="K94" s="33">
        <f t="shared" si="1"/>
        <v>0</v>
      </c>
      <c r="L94" s="68">
        <f t="shared" si="0"/>
        <v>0</v>
      </c>
      <c r="M94" s="66">
        <f t="shared" si="2"/>
        <v>0</v>
      </c>
      <c r="N94" s="32">
        <f t="shared" si="3"/>
        <v>0</v>
      </c>
      <c r="O94" s="52">
        <f>'Pay App 31'!O94+'Pay App 31'!P94</f>
        <v>0</v>
      </c>
      <c r="P94" s="45"/>
      <c r="Q94" s="66">
        <f>'Pay App 31'!Q94+N94+P94</f>
        <v>0</v>
      </c>
    </row>
    <row r="95" spans="1:17" ht="21" customHeight="1" x14ac:dyDescent="0.2">
      <c r="A95" s="151" t="s">
        <v>144</v>
      </c>
      <c r="B95" s="151"/>
      <c r="C95" s="151" t="s">
        <v>145</v>
      </c>
      <c r="D95" s="152"/>
      <c r="E95" s="52">
        <f>'Pay App 31'!E95</f>
        <v>0</v>
      </c>
      <c r="F95" s="45"/>
      <c r="G95" s="65">
        <f>'Pay App 31'!G95+F95</f>
        <v>0</v>
      </c>
      <c r="H95" s="188">
        <f>'Pay App 31'!K95</f>
        <v>0</v>
      </c>
      <c r="I95" s="189"/>
      <c r="J95" s="55"/>
      <c r="K95" s="33">
        <f t="shared" si="1"/>
        <v>0</v>
      </c>
      <c r="L95" s="68">
        <f t="shared" si="0"/>
        <v>0</v>
      </c>
      <c r="M95" s="66">
        <f t="shared" si="2"/>
        <v>0</v>
      </c>
      <c r="N95" s="32">
        <f t="shared" si="3"/>
        <v>0</v>
      </c>
      <c r="O95" s="52">
        <f>'Pay App 31'!O95+'Pay App 31'!P95</f>
        <v>0</v>
      </c>
      <c r="P95" s="45"/>
      <c r="Q95" s="66">
        <f>'Pay App 31'!Q95+N95+P95</f>
        <v>0</v>
      </c>
    </row>
    <row r="96" spans="1:17" ht="21" customHeight="1" x14ac:dyDescent="0.2">
      <c r="A96" s="151" t="s">
        <v>146</v>
      </c>
      <c r="B96" s="151"/>
      <c r="C96" s="151" t="s">
        <v>147</v>
      </c>
      <c r="D96" s="152"/>
      <c r="E96" s="52">
        <f>'Pay App 31'!E96</f>
        <v>0</v>
      </c>
      <c r="F96" s="45"/>
      <c r="G96" s="65">
        <f>'Pay App 31'!G96+F96</f>
        <v>0</v>
      </c>
      <c r="H96" s="188">
        <f>'Pay App 31'!K96</f>
        <v>0</v>
      </c>
      <c r="I96" s="189"/>
      <c r="J96" s="55"/>
      <c r="K96" s="33">
        <f t="shared" si="1"/>
        <v>0</v>
      </c>
      <c r="L96" s="68">
        <f t="shared" si="0"/>
        <v>0</v>
      </c>
      <c r="M96" s="66">
        <f t="shared" si="2"/>
        <v>0</v>
      </c>
      <c r="N96" s="32">
        <f t="shared" si="3"/>
        <v>0</v>
      </c>
      <c r="O96" s="52">
        <f>'Pay App 31'!O96+'Pay App 31'!P96</f>
        <v>0</v>
      </c>
      <c r="P96" s="45"/>
      <c r="Q96" s="66">
        <f>'Pay App 31'!Q96+N96+P96</f>
        <v>0</v>
      </c>
    </row>
    <row r="97" spans="1:17" ht="21" customHeight="1" x14ac:dyDescent="0.2">
      <c r="A97" s="151" t="s">
        <v>148</v>
      </c>
      <c r="B97" s="151"/>
      <c r="C97" s="151" t="s">
        <v>149</v>
      </c>
      <c r="D97" s="152"/>
      <c r="E97" s="52">
        <f>'Pay App 31'!E97</f>
        <v>0</v>
      </c>
      <c r="F97" s="45"/>
      <c r="G97" s="65">
        <f>'Pay App 31'!G97+F97</f>
        <v>0</v>
      </c>
      <c r="H97" s="188">
        <f>'Pay App 31'!K97</f>
        <v>0</v>
      </c>
      <c r="I97" s="189"/>
      <c r="J97" s="55"/>
      <c r="K97" s="33">
        <f t="shared" si="1"/>
        <v>0</v>
      </c>
      <c r="L97" s="68">
        <f t="shared" si="0"/>
        <v>0</v>
      </c>
      <c r="M97" s="66">
        <f t="shared" si="2"/>
        <v>0</v>
      </c>
      <c r="N97" s="32">
        <f t="shared" si="3"/>
        <v>0</v>
      </c>
      <c r="O97" s="52">
        <f>'Pay App 31'!O97+'Pay App 31'!P97</f>
        <v>0</v>
      </c>
      <c r="P97" s="45"/>
      <c r="Q97" s="66">
        <f>'Pay App 31'!Q97+N97+P97</f>
        <v>0</v>
      </c>
    </row>
    <row r="98" spans="1:17" ht="21" customHeight="1" x14ac:dyDescent="0.2">
      <c r="A98" s="151" t="s">
        <v>150</v>
      </c>
      <c r="B98" s="151"/>
      <c r="C98" s="151" t="s">
        <v>151</v>
      </c>
      <c r="D98" s="152"/>
      <c r="E98" s="52">
        <f>'Pay App 31'!E98</f>
        <v>0</v>
      </c>
      <c r="F98" s="45"/>
      <c r="G98" s="65">
        <f>'Pay App 31'!G98+F98</f>
        <v>0</v>
      </c>
      <c r="H98" s="188">
        <f>'Pay App 31'!K98</f>
        <v>0</v>
      </c>
      <c r="I98" s="189"/>
      <c r="J98" s="55"/>
      <c r="K98" s="33">
        <f t="shared" si="1"/>
        <v>0</v>
      </c>
      <c r="L98" s="68">
        <f t="shared" si="0"/>
        <v>0</v>
      </c>
      <c r="M98" s="66">
        <f t="shared" si="2"/>
        <v>0</v>
      </c>
      <c r="N98" s="32">
        <f t="shared" si="3"/>
        <v>0</v>
      </c>
      <c r="O98" s="52">
        <f>'Pay App 31'!O98+'Pay App 31'!P98</f>
        <v>0</v>
      </c>
      <c r="P98" s="45"/>
      <c r="Q98" s="66">
        <f>'Pay App 31'!Q98+N98+P98</f>
        <v>0</v>
      </c>
    </row>
    <row r="99" spans="1:17" ht="21" customHeight="1" x14ac:dyDescent="0.2">
      <c r="A99" s="151" t="s">
        <v>152</v>
      </c>
      <c r="B99" s="151"/>
      <c r="C99" s="151" t="s">
        <v>153</v>
      </c>
      <c r="D99" s="152"/>
      <c r="E99" s="52">
        <f>'Pay App 31'!E99</f>
        <v>0</v>
      </c>
      <c r="F99" s="45"/>
      <c r="G99" s="65">
        <f>'Pay App 31'!G99+F99</f>
        <v>0</v>
      </c>
      <c r="H99" s="188">
        <f>'Pay App 31'!K99</f>
        <v>0</v>
      </c>
      <c r="I99" s="189"/>
      <c r="J99" s="55"/>
      <c r="K99" s="33">
        <f t="shared" si="1"/>
        <v>0</v>
      </c>
      <c r="L99" s="68">
        <f t="shared" si="0"/>
        <v>0</v>
      </c>
      <c r="M99" s="66">
        <f t="shared" si="2"/>
        <v>0</v>
      </c>
      <c r="N99" s="32">
        <f t="shared" si="3"/>
        <v>0</v>
      </c>
      <c r="O99" s="52">
        <f>'Pay App 31'!O99+'Pay App 31'!P99</f>
        <v>0</v>
      </c>
      <c r="P99" s="45"/>
      <c r="Q99" s="66">
        <f>'Pay App 31'!Q99+N99+P99</f>
        <v>0</v>
      </c>
    </row>
    <row r="100" spans="1:17" ht="21" customHeight="1" x14ac:dyDescent="0.2">
      <c r="A100" s="151" t="s">
        <v>154</v>
      </c>
      <c r="B100" s="151"/>
      <c r="C100" s="151" t="s">
        <v>155</v>
      </c>
      <c r="D100" s="152"/>
      <c r="E100" s="52">
        <f>'Pay App 31'!E100</f>
        <v>0</v>
      </c>
      <c r="F100" s="45"/>
      <c r="G100" s="65">
        <f>'Pay App 31'!G100+F100</f>
        <v>0</v>
      </c>
      <c r="H100" s="188">
        <f>'Pay App 31'!K100</f>
        <v>0</v>
      </c>
      <c r="I100" s="189"/>
      <c r="J100" s="55"/>
      <c r="K100" s="33">
        <f t="shared" si="1"/>
        <v>0</v>
      </c>
      <c r="L100" s="68">
        <f t="shared" si="0"/>
        <v>0</v>
      </c>
      <c r="M100" s="66">
        <f t="shared" si="2"/>
        <v>0</v>
      </c>
      <c r="N100" s="32">
        <f t="shared" si="3"/>
        <v>0</v>
      </c>
      <c r="O100" s="52">
        <f>'Pay App 31'!O100+'Pay App 31'!P100</f>
        <v>0</v>
      </c>
      <c r="P100" s="45"/>
      <c r="Q100" s="66">
        <f>'Pay App 31'!Q100+N100+P100</f>
        <v>0</v>
      </c>
    </row>
    <row r="101" spans="1:17" ht="21" customHeight="1" x14ac:dyDescent="0.2">
      <c r="A101" s="151" t="s">
        <v>156</v>
      </c>
      <c r="B101" s="151"/>
      <c r="C101" s="151" t="s">
        <v>157</v>
      </c>
      <c r="D101" s="152"/>
      <c r="E101" s="52">
        <f>'Pay App 31'!E101</f>
        <v>0</v>
      </c>
      <c r="F101" s="45"/>
      <c r="G101" s="65">
        <f>'Pay App 31'!G101+F101</f>
        <v>0</v>
      </c>
      <c r="H101" s="188">
        <f>'Pay App 31'!K101</f>
        <v>0</v>
      </c>
      <c r="I101" s="189"/>
      <c r="J101" s="55"/>
      <c r="K101" s="33">
        <f t="shared" si="1"/>
        <v>0</v>
      </c>
      <c r="L101" s="68">
        <f t="shared" si="0"/>
        <v>0</v>
      </c>
      <c r="M101" s="66">
        <f t="shared" si="2"/>
        <v>0</v>
      </c>
      <c r="N101" s="32">
        <f t="shared" si="3"/>
        <v>0</v>
      </c>
      <c r="O101" s="52">
        <f>'Pay App 31'!O101+'Pay App 31'!P101</f>
        <v>0</v>
      </c>
      <c r="P101" s="45"/>
      <c r="Q101" s="66">
        <f>'Pay App 31'!Q101+N101+P101</f>
        <v>0</v>
      </c>
    </row>
    <row r="102" spans="1:17" ht="21" customHeight="1" x14ac:dyDescent="0.2">
      <c r="A102" s="151" t="s">
        <v>158</v>
      </c>
      <c r="B102" s="151"/>
      <c r="C102" s="151" t="s">
        <v>159</v>
      </c>
      <c r="D102" s="152"/>
      <c r="E102" s="52">
        <f>'Pay App 31'!E102</f>
        <v>0</v>
      </c>
      <c r="F102" s="45"/>
      <c r="G102" s="65">
        <f>'Pay App 31'!G102+F102</f>
        <v>0</v>
      </c>
      <c r="H102" s="188">
        <f>'Pay App 31'!K102</f>
        <v>0</v>
      </c>
      <c r="I102" s="189"/>
      <c r="J102" s="55"/>
      <c r="K102" s="33">
        <f t="shared" si="1"/>
        <v>0</v>
      </c>
      <c r="L102" s="68">
        <f t="shared" si="0"/>
        <v>0</v>
      </c>
      <c r="M102" s="66">
        <f t="shared" si="2"/>
        <v>0</v>
      </c>
      <c r="N102" s="32">
        <f t="shared" si="3"/>
        <v>0</v>
      </c>
      <c r="O102" s="52">
        <f>'Pay App 31'!O102+'Pay App 31'!P102</f>
        <v>0</v>
      </c>
      <c r="P102" s="45"/>
      <c r="Q102" s="66">
        <f>'Pay App 31'!Q102+N102+P102</f>
        <v>0</v>
      </c>
    </row>
    <row r="103" spans="1:17" ht="21" customHeight="1" x14ac:dyDescent="0.2">
      <c r="A103" s="151" t="s">
        <v>160</v>
      </c>
      <c r="B103" s="151"/>
      <c r="C103" s="151" t="s">
        <v>161</v>
      </c>
      <c r="D103" s="152"/>
      <c r="E103" s="52">
        <f>'Pay App 31'!E103</f>
        <v>0</v>
      </c>
      <c r="F103" s="45"/>
      <c r="G103" s="65">
        <f>'Pay App 31'!G103+F103</f>
        <v>0</v>
      </c>
      <c r="H103" s="188">
        <f>'Pay App 31'!K103</f>
        <v>0</v>
      </c>
      <c r="I103" s="189"/>
      <c r="J103" s="55"/>
      <c r="K103" s="33">
        <f t="shared" si="1"/>
        <v>0</v>
      </c>
      <c r="L103" s="68">
        <f t="shared" si="0"/>
        <v>0</v>
      </c>
      <c r="M103" s="66">
        <f t="shared" si="2"/>
        <v>0</v>
      </c>
      <c r="N103" s="32">
        <f t="shared" si="3"/>
        <v>0</v>
      </c>
      <c r="O103" s="52">
        <f>'Pay App 31'!O103+'Pay App 31'!P103</f>
        <v>0</v>
      </c>
      <c r="P103" s="45"/>
      <c r="Q103" s="66">
        <f>'Pay App 31'!Q103+N103+P103</f>
        <v>0</v>
      </c>
    </row>
    <row r="104" spans="1:17" ht="21" customHeight="1" x14ac:dyDescent="0.2">
      <c r="A104" s="151" t="s">
        <v>162</v>
      </c>
      <c r="B104" s="151"/>
      <c r="C104" s="151" t="s">
        <v>163</v>
      </c>
      <c r="D104" s="152"/>
      <c r="E104" s="52">
        <f>'Pay App 31'!E104</f>
        <v>0</v>
      </c>
      <c r="F104" s="45"/>
      <c r="G104" s="65">
        <f>'Pay App 31'!G104+F104</f>
        <v>0</v>
      </c>
      <c r="H104" s="188">
        <f>'Pay App 31'!K104</f>
        <v>0</v>
      </c>
      <c r="I104" s="189"/>
      <c r="J104" s="55"/>
      <c r="K104" s="33">
        <f t="shared" si="1"/>
        <v>0</v>
      </c>
      <c r="L104" s="68">
        <f t="shared" si="0"/>
        <v>0</v>
      </c>
      <c r="M104" s="66">
        <f t="shared" si="2"/>
        <v>0</v>
      </c>
      <c r="N104" s="32">
        <f t="shared" si="3"/>
        <v>0</v>
      </c>
      <c r="O104" s="52">
        <f>'Pay App 31'!O104+'Pay App 31'!P104</f>
        <v>0</v>
      </c>
      <c r="P104" s="45"/>
      <c r="Q104" s="66">
        <f>'Pay App 31'!Q104+N104+P104</f>
        <v>0</v>
      </c>
    </row>
    <row r="105" spans="1:17" ht="21" customHeight="1" x14ac:dyDescent="0.2">
      <c r="A105" s="151" t="s">
        <v>164</v>
      </c>
      <c r="B105" s="151"/>
      <c r="C105" s="151" t="s">
        <v>165</v>
      </c>
      <c r="D105" s="152"/>
      <c r="E105" s="52">
        <f>'Pay App 31'!E105</f>
        <v>0</v>
      </c>
      <c r="F105" s="45"/>
      <c r="G105" s="65">
        <f>'Pay App 31'!G105+F105</f>
        <v>0</v>
      </c>
      <c r="H105" s="188">
        <f>'Pay App 31'!K105</f>
        <v>0</v>
      </c>
      <c r="I105" s="189"/>
      <c r="J105" s="55"/>
      <c r="K105" s="33">
        <f t="shared" si="1"/>
        <v>0</v>
      </c>
      <c r="L105" s="68">
        <f t="shared" si="0"/>
        <v>0</v>
      </c>
      <c r="M105" s="66">
        <f t="shared" si="2"/>
        <v>0</v>
      </c>
      <c r="N105" s="32">
        <f t="shared" si="3"/>
        <v>0</v>
      </c>
      <c r="O105" s="52">
        <f>'Pay App 31'!O105+'Pay App 31'!P105</f>
        <v>0</v>
      </c>
      <c r="P105" s="45"/>
      <c r="Q105" s="66">
        <f>'Pay App 31'!Q105+N105+P105</f>
        <v>0</v>
      </c>
    </row>
    <row r="106" spans="1:17" ht="21" customHeight="1" x14ac:dyDescent="0.2">
      <c r="A106" s="151" t="s">
        <v>166</v>
      </c>
      <c r="B106" s="151"/>
      <c r="C106" s="151" t="s">
        <v>167</v>
      </c>
      <c r="D106" s="152"/>
      <c r="E106" s="52">
        <f>'Pay App 31'!E106</f>
        <v>0</v>
      </c>
      <c r="F106" s="45"/>
      <c r="G106" s="65">
        <f>'Pay App 31'!G106+F106</f>
        <v>0</v>
      </c>
      <c r="H106" s="188">
        <f>'Pay App 31'!K106</f>
        <v>0</v>
      </c>
      <c r="I106" s="189"/>
      <c r="J106" s="55"/>
      <c r="K106" s="33">
        <f t="shared" si="1"/>
        <v>0</v>
      </c>
      <c r="L106" s="68">
        <f t="shared" si="0"/>
        <v>0</v>
      </c>
      <c r="M106" s="66">
        <f t="shared" si="2"/>
        <v>0</v>
      </c>
      <c r="N106" s="32">
        <f t="shared" si="3"/>
        <v>0</v>
      </c>
      <c r="O106" s="52">
        <f>'Pay App 31'!O106+'Pay App 31'!P106</f>
        <v>0</v>
      </c>
      <c r="P106" s="45"/>
      <c r="Q106" s="66">
        <f>'Pay App 31'!Q106+N106+P106</f>
        <v>0</v>
      </c>
    </row>
    <row r="107" spans="1:17" ht="21" customHeight="1" x14ac:dyDescent="0.2">
      <c r="A107" s="151" t="s">
        <v>168</v>
      </c>
      <c r="B107" s="151"/>
      <c r="C107" s="151" t="s">
        <v>169</v>
      </c>
      <c r="D107" s="152"/>
      <c r="E107" s="52">
        <f>'Pay App 31'!E107</f>
        <v>0</v>
      </c>
      <c r="F107" s="45"/>
      <c r="G107" s="65">
        <f>'Pay App 31'!G107+F107</f>
        <v>0</v>
      </c>
      <c r="H107" s="188">
        <f>'Pay App 31'!K107</f>
        <v>0</v>
      </c>
      <c r="I107" s="189"/>
      <c r="J107" s="55"/>
      <c r="K107" s="33">
        <f t="shared" si="1"/>
        <v>0</v>
      </c>
      <c r="L107" s="68">
        <f t="shared" si="0"/>
        <v>0</v>
      </c>
      <c r="M107" s="66">
        <f t="shared" si="2"/>
        <v>0</v>
      </c>
      <c r="N107" s="32">
        <f t="shared" si="3"/>
        <v>0</v>
      </c>
      <c r="O107" s="52">
        <f>'Pay App 31'!O107+'Pay App 31'!P107</f>
        <v>0</v>
      </c>
      <c r="P107" s="45"/>
      <c r="Q107" s="66">
        <f>'Pay App 31'!Q107+N107+P107</f>
        <v>0</v>
      </c>
    </row>
    <row r="108" spans="1:17" ht="21" customHeight="1" x14ac:dyDescent="0.2">
      <c r="A108" s="151" t="s">
        <v>170</v>
      </c>
      <c r="B108" s="151"/>
      <c r="C108" s="151" t="s">
        <v>171</v>
      </c>
      <c r="D108" s="152"/>
      <c r="E108" s="52">
        <f>'Pay App 31'!E108</f>
        <v>0</v>
      </c>
      <c r="F108" s="45"/>
      <c r="G108" s="65">
        <f>'Pay App 31'!G108+F108</f>
        <v>0</v>
      </c>
      <c r="H108" s="188">
        <f>'Pay App 31'!K108</f>
        <v>0</v>
      </c>
      <c r="I108" s="189"/>
      <c r="J108" s="55"/>
      <c r="K108" s="33">
        <f t="shared" si="1"/>
        <v>0</v>
      </c>
      <c r="L108" s="68">
        <f t="shared" si="0"/>
        <v>0</v>
      </c>
      <c r="M108" s="66">
        <f t="shared" si="2"/>
        <v>0</v>
      </c>
      <c r="N108" s="32">
        <f t="shared" si="3"/>
        <v>0</v>
      </c>
      <c r="O108" s="52">
        <f>'Pay App 31'!O108+'Pay App 31'!P108</f>
        <v>0</v>
      </c>
      <c r="P108" s="45"/>
      <c r="Q108" s="66">
        <f>'Pay App 31'!Q108+N108+P108</f>
        <v>0</v>
      </c>
    </row>
    <row r="109" spans="1:17" ht="21" customHeight="1" x14ac:dyDescent="0.2">
      <c r="A109" s="151" t="s">
        <v>172</v>
      </c>
      <c r="B109" s="151"/>
      <c r="C109" s="151" t="s">
        <v>173</v>
      </c>
      <c r="D109" s="152"/>
      <c r="E109" s="52">
        <f>'Pay App 31'!E109</f>
        <v>0</v>
      </c>
      <c r="F109" s="45"/>
      <c r="G109" s="65">
        <f>'Pay App 31'!G109+F109</f>
        <v>0</v>
      </c>
      <c r="H109" s="188">
        <f>'Pay App 31'!K109</f>
        <v>0</v>
      </c>
      <c r="I109" s="189"/>
      <c r="J109" s="55"/>
      <c r="K109" s="33">
        <f t="shared" si="1"/>
        <v>0</v>
      </c>
      <c r="L109" s="68">
        <f t="shared" si="0"/>
        <v>0</v>
      </c>
      <c r="M109" s="66">
        <f t="shared" si="2"/>
        <v>0</v>
      </c>
      <c r="N109" s="32">
        <f t="shared" si="3"/>
        <v>0</v>
      </c>
      <c r="O109" s="52">
        <f>'Pay App 31'!O109+'Pay App 31'!P109</f>
        <v>0</v>
      </c>
      <c r="P109" s="45"/>
      <c r="Q109" s="66">
        <f>'Pay App 31'!Q109+N109+P109</f>
        <v>0</v>
      </c>
    </row>
    <row r="110" spans="1:17" ht="21" customHeight="1" x14ac:dyDescent="0.2">
      <c r="A110" s="151" t="s">
        <v>174</v>
      </c>
      <c r="B110" s="151"/>
      <c r="C110" s="151" t="s">
        <v>175</v>
      </c>
      <c r="D110" s="152"/>
      <c r="E110" s="52">
        <f>'Pay App 31'!E110</f>
        <v>0</v>
      </c>
      <c r="F110" s="45"/>
      <c r="G110" s="65">
        <f>'Pay App 31'!G110+F110</f>
        <v>0</v>
      </c>
      <c r="H110" s="188">
        <f>'Pay App 31'!K110</f>
        <v>0</v>
      </c>
      <c r="I110" s="189"/>
      <c r="J110" s="55"/>
      <c r="K110" s="33">
        <f t="shared" si="1"/>
        <v>0</v>
      </c>
      <c r="L110" s="68">
        <f t="shared" si="0"/>
        <v>0</v>
      </c>
      <c r="M110" s="66">
        <f t="shared" si="2"/>
        <v>0</v>
      </c>
      <c r="N110" s="32">
        <f t="shared" si="3"/>
        <v>0</v>
      </c>
      <c r="O110" s="52">
        <f>'Pay App 31'!O110+'Pay App 31'!P110</f>
        <v>0</v>
      </c>
      <c r="P110" s="45"/>
      <c r="Q110" s="66">
        <f>'Pay App 31'!Q110+N110+P110</f>
        <v>0</v>
      </c>
    </row>
    <row r="111" spans="1:17" ht="21" customHeight="1" x14ac:dyDescent="0.2">
      <c r="A111" s="151" t="s">
        <v>176</v>
      </c>
      <c r="B111" s="151"/>
      <c r="C111" s="151" t="s">
        <v>177</v>
      </c>
      <c r="D111" s="152"/>
      <c r="E111" s="52">
        <f>'Pay App 31'!E111</f>
        <v>0</v>
      </c>
      <c r="F111" s="45"/>
      <c r="G111" s="65">
        <f>'Pay App 31'!G111+F111</f>
        <v>0</v>
      </c>
      <c r="H111" s="188">
        <f>'Pay App 31'!K111</f>
        <v>0</v>
      </c>
      <c r="I111" s="189"/>
      <c r="J111" s="55"/>
      <c r="K111" s="33">
        <f t="shared" si="1"/>
        <v>0</v>
      </c>
      <c r="L111" s="68">
        <f t="shared" si="0"/>
        <v>0</v>
      </c>
      <c r="M111" s="66">
        <f t="shared" si="2"/>
        <v>0</v>
      </c>
      <c r="N111" s="32">
        <f t="shared" si="3"/>
        <v>0</v>
      </c>
      <c r="O111" s="52">
        <f>'Pay App 31'!O111+'Pay App 31'!P111</f>
        <v>0</v>
      </c>
      <c r="P111" s="45"/>
      <c r="Q111" s="66">
        <f>'Pay App 31'!Q111+N111+P111</f>
        <v>0</v>
      </c>
    </row>
    <row r="112" spans="1:17" ht="21" customHeight="1" x14ac:dyDescent="0.2">
      <c r="A112" s="151" t="s">
        <v>178</v>
      </c>
      <c r="B112" s="151"/>
      <c r="C112" s="151" t="s">
        <v>179</v>
      </c>
      <c r="D112" s="152"/>
      <c r="E112" s="52">
        <f>'Pay App 31'!E112</f>
        <v>0</v>
      </c>
      <c r="F112" s="45"/>
      <c r="G112" s="65">
        <f>'Pay App 31'!G112+F112</f>
        <v>0</v>
      </c>
      <c r="H112" s="188">
        <f>'Pay App 31'!K112</f>
        <v>0</v>
      </c>
      <c r="I112" s="189"/>
      <c r="J112" s="55"/>
      <c r="K112" s="33">
        <f t="shared" si="1"/>
        <v>0</v>
      </c>
      <c r="L112" s="68">
        <f t="shared" si="0"/>
        <v>0</v>
      </c>
      <c r="M112" s="66">
        <f t="shared" si="2"/>
        <v>0</v>
      </c>
      <c r="N112" s="32">
        <f t="shared" si="3"/>
        <v>0</v>
      </c>
      <c r="O112" s="52">
        <f>'Pay App 31'!O112+'Pay App 31'!P112</f>
        <v>0</v>
      </c>
      <c r="P112" s="45"/>
      <c r="Q112" s="66">
        <f>'Pay App 31'!Q112+N112+P112</f>
        <v>0</v>
      </c>
    </row>
    <row r="113" spans="1:17" ht="21" customHeight="1" x14ac:dyDescent="0.2">
      <c r="A113" s="151" t="s">
        <v>180</v>
      </c>
      <c r="B113" s="151"/>
      <c r="C113" s="151" t="s">
        <v>181</v>
      </c>
      <c r="D113" s="152"/>
      <c r="E113" s="52">
        <f>'Pay App 31'!E113</f>
        <v>0</v>
      </c>
      <c r="F113" s="45"/>
      <c r="G113" s="65">
        <f>'Pay App 31'!G113+F113</f>
        <v>0</v>
      </c>
      <c r="H113" s="188">
        <f>'Pay App 31'!K113</f>
        <v>0</v>
      </c>
      <c r="I113" s="189"/>
      <c r="J113" s="55"/>
      <c r="K113" s="33">
        <f t="shared" si="1"/>
        <v>0</v>
      </c>
      <c r="L113" s="68">
        <f t="shared" si="0"/>
        <v>0</v>
      </c>
      <c r="M113" s="66">
        <f t="shared" si="2"/>
        <v>0</v>
      </c>
      <c r="N113" s="32">
        <f t="shared" si="3"/>
        <v>0</v>
      </c>
      <c r="O113" s="52">
        <f>'Pay App 31'!O113+'Pay App 31'!P113</f>
        <v>0</v>
      </c>
      <c r="P113" s="45"/>
      <c r="Q113" s="66">
        <f>'Pay App 31'!Q113+N113+P113</f>
        <v>0</v>
      </c>
    </row>
    <row r="114" spans="1:17" ht="21" customHeight="1" x14ac:dyDescent="0.2">
      <c r="A114" s="153" t="s">
        <v>182</v>
      </c>
      <c r="B114" s="153"/>
      <c r="C114" s="153" t="s">
        <v>183</v>
      </c>
      <c r="D114" s="154"/>
      <c r="E114" s="52">
        <f>'Pay App 31'!E114</f>
        <v>0</v>
      </c>
      <c r="F114" s="45"/>
      <c r="G114" s="65">
        <f>'Pay App 31'!G114+F114</f>
        <v>0</v>
      </c>
      <c r="H114" s="188">
        <f>'Pay App 31'!K114</f>
        <v>0</v>
      </c>
      <c r="I114" s="189"/>
      <c r="J114" s="55"/>
      <c r="K114" s="33">
        <f t="shared" si="1"/>
        <v>0</v>
      </c>
      <c r="L114" s="68">
        <f t="shared" si="0"/>
        <v>0</v>
      </c>
      <c r="M114" s="66">
        <f t="shared" si="2"/>
        <v>0</v>
      </c>
      <c r="N114" s="32">
        <f t="shared" si="3"/>
        <v>0</v>
      </c>
      <c r="O114" s="52">
        <f>'Pay App 31'!O114+'Pay App 31'!P114</f>
        <v>0</v>
      </c>
      <c r="P114" s="45"/>
      <c r="Q114" s="66">
        <f>'Pay App 31'!Q114+N114+P114</f>
        <v>0</v>
      </c>
    </row>
    <row r="115" spans="1:17" ht="21" customHeight="1" x14ac:dyDescent="0.2">
      <c r="A115" s="151" t="s">
        <v>184</v>
      </c>
      <c r="B115" s="151"/>
      <c r="C115" s="151" t="s">
        <v>185</v>
      </c>
      <c r="D115" s="152"/>
      <c r="E115" s="52">
        <f>'Pay App 31'!E115</f>
        <v>0</v>
      </c>
      <c r="F115" s="45"/>
      <c r="G115" s="65">
        <f>'Pay App 31'!G115+F115</f>
        <v>0</v>
      </c>
      <c r="H115" s="188">
        <f>'Pay App 31'!K115</f>
        <v>0</v>
      </c>
      <c r="I115" s="189"/>
      <c r="J115" s="55"/>
      <c r="K115" s="33">
        <f t="shared" si="1"/>
        <v>0</v>
      </c>
      <c r="L115" s="68">
        <f t="shared" si="0"/>
        <v>0</v>
      </c>
      <c r="M115" s="66">
        <f t="shared" si="2"/>
        <v>0</v>
      </c>
      <c r="N115" s="32">
        <f t="shared" si="3"/>
        <v>0</v>
      </c>
      <c r="O115" s="52">
        <f>'Pay App 31'!O115+'Pay App 31'!P115</f>
        <v>0</v>
      </c>
      <c r="P115" s="45"/>
      <c r="Q115" s="66">
        <f>'Pay App 31'!Q115+N115+P115</f>
        <v>0</v>
      </c>
    </row>
    <row r="116" spans="1:17" ht="21" customHeight="1" x14ac:dyDescent="0.2">
      <c r="A116" s="151" t="s">
        <v>186</v>
      </c>
      <c r="B116" s="151"/>
      <c r="C116" s="151" t="s">
        <v>187</v>
      </c>
      <c r="D116" s="152"/>
      <c r="E116" s="52">
        <f>'Pay App 31'!E116</f>
        <v>0</v>
      </c>
      <c r="F116" s="45"/>
      <c r="G116" s="65">
        <f>'Pay App 31'!G116+F116</f>
        <v>0</v>
      </c>
      <c r="H116" s="188">
        <f>'Pay App 31'!K116</f>
        <v>0</v>
      </c>
      <c r="I116" s="189"/>
      <c r="J116" s="55"/>
      <c r="K116" s="33">
        <f t="shared" si="1"/>
        <v>0</v>
      </c>
      <c r="L116" s="68">
        <f t="shared" si="0"/>
        <v>0</v>
      </c>
      <c r="M116" s="66">
        <f t="shared" si="2"/>
        <v>0</v>
      </c>
      <c r="N116" s="32">
        <f t="shared" si="3"/>
        <v>0</v>
      </c>
      <c r="O116" s="52">
        <f>'Pay App 31'!O116+'Pay App 31'!P116</f>
        <v>0</v>
      </c>
      <c r="P116" s="45"/>
      <c r="Q116" s="66">
        <f>'Pay App 31'!Q116+N116+P116</f>
        <v>0</v>
      </c>
    </row>
    <row r="117" spans="1:17" ht="21" customHeight="1" x14ac:dyDescent="0.2">
      <c r="A117" s="151" t="s">
        <v>188</v>
      </c>
      <c r="B117" s="151"/>
      <c r="C117" s="151" t="s">
        <v>581</v>
      </c>
      <c r="D117" s="152"/>
      <c r="E117" s="52">
        <f>'Pay App 31'!E117</f>
        <v>0</v>
      </c>
      <c r="F117" s="45"/>
      <c r="G117" s="65">
        <f>'Pay App 31'!G117+F117</f>
        <v>0</v>
      </c>
      <c r="H117" s="188">
        <f>'Pay App 31'!K117</f>
        <v>0</v>
      </c>
      <c r="I117" s="189"/>
      <c r="J117" s="55"/>
      <c r="K117" s="33">
        <f t="shared" si="1"/>
        <v>0</v>
      </c>
      <c r="L117" s="68">
        <f t="shared" si="0"/>
        <v>0</v>
      </c>
      <c r="M117" s="66">
        <f t="shared" si="2"/>
        <v>0</v>
      </c>
      <c r="N117" s="32">
        <f t="shared" si="3"/>
        <v>0</v>
      </c>
      <c r="O117" s="52">
        <f>'Pay App 31'!O117+'Pay App 31'!P117</f>
        <v>0</v>
      </c>
      <c r="P117" s="45"/>
      <c r="Q117" s="66">
        <f>'Pay App 31'!Q117+N117+P117</f>
        <v>0</v>
      </c>
    </row>
    <row r="118" spans="1:17" ht="21" customHeight="1" x14ac:dyDescent="0.2">
      <c r="A118" s="153" t="s">
        <v>190</v>
      </c>
      <c r="B118" s="153"/>
      <c r="C118" s="142" t="s">
        <v>191</v>
      </c>
      <c r="D118" s="156"/>
      <c r="E118" s="52">
        <f>'Pay App 31'!E118</f>
        <v>0</v>
      </c>
      <c r="F118" s="45"/>
      <c r="G118" s="65">
        <f>'Pay App 31'!G118+F118</f>
        <v>0</v>
      </c>
      <c r="H118" s="188">
        <f>'Pay App 31'!K118</f>
        <v>0</v>
      </c>
      <c r="I118" s="189"/>
      <c r="J118" s="55"/>
      <c r="K118" s="33">
        <f t="shared" si="1"/>
        <v>0</v>
      </c>
      <c r="L118" s="68">
        <f t="shared" si="0"/>
        <v>0</v>
      </c>
      <c r="M118" s="66">
        <f t="shared" si="2"/>
        <v>0</v>
      </c>
      <c r="N118" s="32">
        <f t="shared" si="3"/>
        <v>0</v>
      </c>
      <c r="O118" s="52">
        <f>'Pay App 31'!O118+'Pay App 31'!P118</f>
        <v>0</v>
      </c>
      <c r="P118" s="45"/>
      <c r="Q118" s="66">
        <f>'Pay App 31'!Q118+N118+P118</f>
        <v>0</v>
      </c>
    </row>
    <row r="119" spans="1:17" ht="21" customHeight="1" x14ac:dyDescent="0.2">
      <c r="A119" s="151" t="s">
        <v>192</v>
      </c>
      <c r="B119" s="151"/>
      <c r="C119" s="151" t="s">
        <v>193</v>
      </c>
      <c r="D119" s="152"/>
      <c r="E119" s="52">
        <f>'Pay App 31'!E119</f>
        <v>0</v>
      </c>
      <c r="F119" s="45"/>
      <c r="G119" s="65">
        <f>'Pay App 31'!G119+F119</f>
        <v>0</v>
      </c>
      <c r="H119" s="188">
        <f>'Pay App 31'!K119</f>
        <v>0</v>
      </c>
      <c r="I119" s="189"/>
      <c r="J119" s="55"/>
      <c r="K119" s="33">
        <f t="shared" si="1"/>
        <v>0</v>
      </c>
      <c r="L119" s="68">
        <f t="shared" si="0"/>
        <v>0</v>
      </c>
      <c r="M119" s="66">
        <f t="shared" si="2"/>
        <v>0</v>
      </c>
      <c r="N119" s="32">
        <f t="shared" si="3"/>
        <v>0</v>
      </c>
      <c r="O119" s="52">
        <f>'Pay App 31'!O119+'Pay App 31'!P119</f>
        <v>0</v>
      </c>
      <c r="P119" s="45"/>
      <c r="Q119" s="66">
        <f>'Pay App 31'!Q119+N119+P119</f>
        <v>0</v>
      </c>
    </row>
    <row r="120" spans="1:17" ht="21" customHeight="1" x14ac:dyDescent="0.2">
      <c r="A120" s="151" t="s">
        <v>194</v>
      </c>
      <c r="B120" s="151"/>
      <c r="C120" s="150" t="s">
        <v>195</v>
      </c>
      <c r="D120" s="157"/>
      <c r="E120" s="52">
        <f>'Pay App 31'!E120</f>
        <v>0</v>
      </c>
      <c r="F120" s="45"/>
      <c r="G120" s="65">
        <f>'Pay App 31'!G120+F120</f>
        <v>0</v>
      </c>
      <c r="H120" s="188">
        <f>'Pay App 31'!K120</f>
        <v>0</v>
      </c>
      <c r="I120" s="189"/>
      <c r="J120" s="55"/>
      <c r="K120" s="33">
        <f t="shared" si="1"/>
        <v>0</v>
      </c>
      <c r="L120" s="68">
        <f t="shared" si="0"/>
        <v>0</v>
      </c>
      <c r="M120" s="66">
        <f t="shared" si="2"/>
        <v>0</v>
      </c>
      <c r="N120" s="32">
        <f t="shared" si="3"/>
        <v>0</v>
      </c>
      <c r="O120" s="52">
        <f>'Pay App 31'!O120+'Pay App 31'!P120</f>
        <v>0</v>
      </c>
      <c r="P120" s="45"/>
      <c r="Q120" s="66">
        <f>'Pay App 31'!Q120+N120+P120</f>
        <v>0</v>
      </c>
    </row>
    <row r="121" spans="1:17" ht="21" customHeight="1" x14ac:dyDescent="0.2">
      <c r="A121" s="151" t="s">
        <v>196</v>
      </c>
      <c r="B121" s="151"/>
      <c r="C121" s="151" t="s">
        <v>197</v>
      </c>
      <c r="D121" s="152"/>
      <c r="E121" s="52">
        <f>'Pay App 31'!E121</f>
        <v>0</v>
      </c>
      <c r="F121" s="45"/>
      <c r="G121" s="65">
        <f>'Pay App 31'!G121+F121</f>
        <v>0</v>
      </c>
      <c r="H121" s="188">
        <f>'Pay App 31'!K121</f>
        <v>0</v>
      </c>
      <c r="I121" s="189"/>
      <c r="J121" s="55"/>
      <c r="K121" s="33">
        <f t="shared" si="1"/>
        <v>0</v>
      </c>
      <c r="L121" s="68">
        <f t="shared" si="0"/>
        <v>0</v>
      </c>
      <c r="M121" s="66">
        <f t="shared" si="2"/>
        <v>0</v>
      </c>
      <c r="N121" s="32">
        <f t="shared" si="3"/>
        <v>0</v>
      </c>
      <c r="O121" s="52">
        <f>'Pay App 31'!O121+'Pay App 31'!P121</f>
        <v>0</v>
      </c>
      <c r="P121" s="45"/>
      <c r="Q121" s="66">
        <f>'Pay App 31'!Q121+N121+P121</f>
        <v>0</v>
      </c>
    </row>
    <row r="122" spans="1:17" ht="21" customHeight="1" x14ac:dyDescent="0.2">
      <c r="A122" s="151" t="s">
        <v>198</v>
      </c>
      <c r="B122" s="151"/>
      <c r="C122" s="151" t="s">
        <v>199</v>
      </c>
      <c r="D122" s="152"/>
      <c r="E122" s="52">
        <f>'Pay App 31'!E122</f>
        <v>0</v>
      </c>
      <c r="F122" s="45"/>
      <c r="G122" s="65">
        <f>'Pay App 31'!G122+F122</f>
        <v>0</v>
      </c>
      <c r="H122" s="188">
        <f>'Pay App 31'!K122</f>
        <v>0</v>
      </c>
      <c r="I122" s="189"/>
      <c r="J122" s="55"/>
      <c r="K122" s="33">
        <f t="shared" si="1"/>
        <v>0</v>
      </c>
      <c r="L122" s="68">
        <f t="shared" si="0"/>
        <v>0</v>
      </c>
      <c r="M122" s="66">
        <f t="shared" si="2"/>
        <v>0</v>
      </c>
      <c r="N122" s="32">
        <f t="shared" si="3"/>
        <v>0</v>
      </c>
      <c r="O122" s="52">
        <f>'Pay App 31'!O122+'Pay App 31'!P122</f>
        <v>0</v>
      </c>
      <c r="P122" s="45"/>
      <c r="Q122" s="66">
        <f>'Pay App 31'!Q122+N122+P122</f>
        <v>0</v>
      </c>
    </row>
    <row r="123" spans="1:17" ht="21" customHeight="1" x14ac:dyDescent="0.2">
      <c r="A123" s="151" t="s">
        <v>200</v>
      </c>
      <c r="B123" s="151"/>
      <c r="C123" s="151" t="s">
        <v>201</v>
      </c>
      <c r="D123" s="152"/>
      <c r="E123" s="52">
        <f>'Pay App 31'!E123</f>
        <v>0</v>
      </c>
      <c r="F123" s="45"/>
      <c r="G123" s="65">
        <f>'Pay App 31'!G123+F123</f>
        <v>0</v>
      </c>
      <c r="H123" s="188">
        <f>'Pay App 31'!K123</f>
        <v>0</v>
      </c>
      <c r="I123" s="189"/>
      <c r="J123" s="55"/>
      <c r="K123" s="33">
        <f t="shared" si="1"/>
        <v>0</v>
      </c>
      <c r="L123" s="68">
        <f t="shared" si="0"/>
        <v>0</v>
      </c>
      <c r="M123" s="66">
        <f t="shared" si="2"/>
        <v>0</v>
      </c>
      <c r="N123" s="32">
        <f t="shared" si="3"/>
        <v>0</v>
      </c>
      <c r="O123" s="52">
        <f>'Pay App 31'!O123+'Pay App 31'!P123</f>
        <v>0</v>
      </c>
      <c r="P123" s="45"/>
      <c r="Q123" s="66">
        <f>'Pay App 31'!Q123+N123+P123</f>
        <v>0</v>
      </c>
    </row>
    <row r="124" spans="1:17" ht="21" customHeight="1" x14ac:dyDescent="0.2">
      <c r="A124" s="153" t="s">
        <v>202</v>
      </c>
      <c r="B124" s="153"/>
      <c r="C124" s="154" t="s">
        <v>203</v>
      </c>
      <c r="D124" s="155"/>
      <c r="E124" s="52">
        <f>'Pay App 31'!E124</f>
        <v>0</v>
      </c>
      <c r="F124" s="45"/>
      <c r="G124" s="65">
        <f>'Pay App 31'!G124+F124</f>
        <v>0</v>
      </c>
      <c r="H124" s="188">
        <f>'Pay App 31'!K124</f>
        <v>0</v>
      </c>
      <c r="I124" s="189"/>
      <c r="J124" s="55"/>
      <c r="K124" s="33">
        <f t="shared" si="1"/>
        <v>0</v>
      </c>
      <c r="L124" s="68">
        <f t="shared" si="0"/>
        <v>0</v>
      </c>
      <c r="M124" s="66">
        <f t="shared" si="2"/>
        <v>0</v>
      </c>
      <c r="N124" s="32">
        <f t="shared" si="3"/>
        <v>0</v>
      </c>
      <c r="O124" s="52">
        <f>'Pay App 31'!O124+'Pay App 31'!P124</f>
        <v>0</v>
      </c>
      <c r="P124" s="45"/>
      <c r="Q124" s="66">
        <f>'Pay App 31'!Q124+N124+P124</f>
        <v>0</v>
      </c>
    </row>
    <row r="125" spans="1:17" ht="21" customHeight="1" x14ac:dyDescent="0.2">
      <c r="A125" s="151" t="s">
        <v>204</v>
      </c>
      <c r="B125" s="151"/>
      <c r="C125" s="151" t="s">
        <v>205</v>
      </c>
      <c r="D125" s="152"/>
      <c r="E125" s="52">
        <f>'Pay App 31'!E125</f>
        <v>0</v>
      </c>
      <c r="F125" s="45"/>
      <c r="G125" s="65">
        <f>'Pay App 31'!G125+F125</f>
        <v>0</v>
      </c>
      <c r="H125" s="188">
        <f>'Pay App 31'!K125</f>
        <v>0</v>
      </c>
      <c r="I125" s="189"/>
      <c r="J125" s="55"/>
      <c r="K125" s="33">
        <f t="shared" si="1"/>
        <v>0</v>
      </c>
      <c r="L125" s="68">
        <f t="shared" si="0"/>
        <v>0</v>
      </c>
      <c r="M125" s="66">
        <f t="shared" si="2"/>
        <v>0</v>
      </c>
      <c r="N125" s="32">
        <f t="shared" si="3"/>
        <v>0</v>
      </c>
      <c r="O125" s="52">
        <f>'Pay App 31'!O125+'Pay App 31'!P125</f>
        <v>0</v>
      </c>
      <c r="P125" s="45"/>
      <c r="Q125" s="66">
        <f>'Pay App 31'!Q125+N125+P125</f>
        <v>0</v>
      </c>
    </row>
    <row r="126" spans="1:17" ht="21" customHeight="1" x14ac:dyDescent="0.2">
      <c r="A126" s="151" t="s">
        <v>206</v>
      </c>
      <c r="B126" s="151"/>
      <c r="C126" s="151" t="s">
        <v>207</v>
      </c>
      <c r="D126" s="152"/>
      <c r="E126" s="52">
        <f>'Pay App 31'!E126</f>
        <v>0</v>
      </c>
      <c r="F126" s="45"/>
      <c r="G126" s="65">
        <f>'Pay App 31'!G126+F126</f>
        <v>0</v>
      </c>
      <c r="H126" s="188">
        <f>'Pay App 31'!K126</f>
        <v>0</v>
      </c>
      <c r="I126" s="189"/>
      <c r="J126" s="55"/>
      <c r="K126" s="33">
        <f t="shared" si="1"/>
        <v>0</v>
      </c>
      <c r="L126" s="68">
        <f t="shared" si="0"/>
        <v>0</v>
      </c>
      <c r="M126" s="66">
        <f t="shared" si="2"/>
        <v>0</v>
      </c>
      <c r="N126" s="32">
        <f t="shared" si="3"/>
        <v>0</v>
      </c>
      <c r="O126" s="52">
        <f>'Pay App 31'!O126+'Pay App 31'!P126</f>
        <v>0</v>
      </c>
      <c r="P126" s="45"/>
      <c r="Q126" s="66">
        <f>'Pay App 31'!Q126+N126+P126</f>
        <v>0</v>
      </c>
    </row>
    <row r="127" spans="1:17" ht="21" customHeight="1" x14ac:dyDescent="0.2">
      <c r="A127" s="151" t="s">
        <v>208</v>
      </c>
      <c r="B127" s="151"/>
      <c r="C127" s="151" t="s">
        <v>209</v>
      </c>
      <c r="D127" s="152"/>
      <c r="E127" s="52">
        <f>'Pay App 31'!E127</f>
        <v>0</v>
      </c>
      <c r="F127" s="45"/>
      <c r="G127" s="65">
        <f>'Pay App 31'!G127+F127</f>
        <v>0</v>
      </c>
      <c r="H127" s="188">
        <f>'Pay App 31'!K127</f>
        <v>0</v>
      </c>
      <c r="I127" s="189"/>
      <c r="J127" s="55"/>
      <c r="K127" s="33">
        <f t="shared" si="1"/>
        <v>0</v>
      </c>
      <c r="L127" s="68">
        <f t="shared" si="0"/>
        <v>0</v>
      </c>
      <c r="M127" s="66">
        <f t="shared" si="2"/>
        <v>0</v>
      </c>
      <c r="N127" s="32">
        <f t="shared" si="3"/>
        <v>0</v>
      </c>
      <c r="O127" s="52">
        <f>'Pay App 31'!O127+'Pay App 31'!P127</f>
        <v>0</v>
      </c>
      <c r="P127" s="45"/>
      <c r="Q127" s="66">
        <f>'Pay App 31'!Q127+N127+P127</f>
        <v>0</v>
      </c>
    </row>
    <row r="128" spans="1:17" ht="21" customHeight="1" x14ac:dyDescent="0.2">
      <c r="A128" s="153" t="s">
        <v>210</v>
      </c>
      <c r="B128" s="153"/>
      <c r="C128" s="153" t="s">
        <v>211</v>
      </c>
      <c r="D128" s="154"/>
      <c r="E128" s="52">
        <f>'Pay App 31'!E128</f>
        <v>0</v>
      </c>
      <c r="F128" s="45"/>
      <c r="G128" s="65">
        <f>'Pay App 31'!G128+F128</f>
        <v>0</v>
      </c>
      <c r="H128" s="188">
        <f>'Pay App 31'!K128</f>
        <v>0</v>
      </c>
      <c r="I128" s="189"/>
      <c r="J128" s="55"/>
      <c r="K128" s="33">
        <f t="shared" si="1"/>
        <v>0</v>
      </c>
      <c r="L128" s="68">
        <f t="shared" si="0"/>
        <v>0</v>
      </c>
      <c r="M128" s="66">
        <f t="shared" si="2"/>
        <v>0</v>
      </c>
      <c r="N128" s="32">
        <f t="shared" si="3"/>
        <v>0</v>
      </c>
      <c r="O128" s="52">
        <f>'Pay App 31'!O128+'Pay App 31'!P128</f>
        <v>0</v>
      </c>
      <c r="P128" s="45"/>
      <c r="Q128" s="66">
        <f>'Pay App 31'!Q128+N128+P128</f>
        <v>0</v>
      </c>
    </row>
    <row r="129" spans="1:17" ht="21" customHeight="1" x14ac:dyDescent="0.2">
      <c r="A129" s="151" t="s">
        <v>212</v>
      </c>
      <c r="B129" s="151"/>
      <c r="C129" s="151" t="s">
        <v>213</v>
      </c>
      <c r="D129" s="152"/>
      <c r="E129" s="52">
        <f>'Pay App 31'!E129</f>
        <v>0</v>
      </c>
      <c r="F129" s="45"/>
      <c r="G129" s="65">
        <f>'Pay App 31'!G129+F129</f>
        <v>0</v>
      </c>
      <c r="H129" s="188">
        <f>'Pay App 31'!K129</f>
        <v>0</v>
      </c>
      <c r="I129" s="189"/>
      <c r="J129" s="55"/>
      <c r="K129" s="33">
        <f t="shared" si="1"/>
        <v>0</v>
      </c>
      <c r="L129" s="68">
        <f t="shared" si="0"/>
        <v>0</v>
      </c>
      <c r="M129" s="66">
        <f t="shared" si="2"/>
        <v>0</v>
      </c>
      <c r="N129" s="32">
        <f t="shared" si="3"/>
        <v>0</v>
      </c>
      <c r="O129" s="52">
        <f>'Pay App 31'!O129+'Pay App 31'!P129</f>
        <v>0</v>
      </c>
      <c r="P129" s="45"/>
      <c r="Q129" s="66">
        <f>'Pay App 31'!Q129+N129+P129</f>
        <v>0</v>
      </c>
    </row>
    <row r="130" spans="1:17" ht="21" customHeight="1" x14ac:dyDescent="0.2">
      <c r="A130" s="151" t="s">
        <v>214</v>
      </c>
      <c r="B130" s="151"/>
      <c r="C130" s="151" t="s">
        <v>215</v>
      </c>
      <c r="D130" s="152"/>
      <c r="E130" s="52">
        <f>'Pay App 31'!E130</f>
        <v>0</v>
      </c>
      <c r="F130" s="45"/>
      <c r="G130" s="65">
        <f>'Pay App 31'!G130+F130</f>
        <v>0</v>
      </c>
      <c r="H130" s="188">
        <f>'Pay App 31'!K130</f>
        <v>0</v>
      </c>
      <c r="I130" s="189"/>
      <c r="J130" s="55"/>
      <c r="K130" s="33">
        <f t="shared" si="1"/>
        <v>0</v>
      </c>
      <c r="L130" s="68">
        <f t="shared" si="0"/>
        <v>0</v>
      </c>
      <c r="M130" s="66">
        <f t="shared" si="2"/>
        <v>0</v>
      </c>
      <c r="N130" s="32">
        <f t="shared" si="3"/>
        <v>0</v>
      </c>
      <c r="O130" s="52">
        <f>'Pay App 31'!O130+'Pay App 31'!P130</f>
        <v>0</v>
      </c>
      <c r="P130" s="45"/>
      <c r="Q130" s="66">
        <f>'Pay App 31'!Q130+N130+P130</f>
        <v>0</v>
      </c>
    </row>
    <row r="131" spans="1:17" ht="21" customHeight="1" x14ac:dyDescent="0.2">
      <c r="A131" s="151" t="s">
        <v>216</v>
      </c>
      <c r="B131" s="151"/>
      <c r="C131" s="151" t="s">
        <v>217</v>
      </c>
      <c r="D131" s="152"/>
      <c r="E131" s="52">
        <f>'Pay App 31'!E131</f>
        <v>0</v>
      </c>
      <c r="F131" s="45"/>
      <c r="G131" s="65">
        <f>'Pay App 31'!G131+F131</f>
        <v>0</v>
      </c>
      <c r="H131" s="188">
        <f>'Pay App 31'!K131</f>
        <v>0</v>
      </c>
      <c r="I131" s="189"/>
      <c r="J131" s="55"/>
      <c r="K131" s="33">
        <f t="shared" si="1"/>
        <v>0</v>
      </c>
      <c r="L131" s="68">
        <f t="shared" si="0"/>
        <v>0</v>
      </c>
      <c r="M131" s="66">
        <f t="shared" si="2"/>
        <v>0</v>
      </c>
      <c r="N131" s="32">
        <f t="shared" si="3"/>
        <v>0</v>
      </c>
      <c r="O131" s="52">
        <f>'Pay App 31'!O131+'Pay App 31'!P131</f>
        <v>0</v>
      </c>
      <c r="P131" s="45"/>
      <c r="Q131" s="66">
        <f>'Pay App 31'!Q131+N131+P131</f>
        <v>0</v>
      </c>
    </row>
    <row r="132" spans="1:17" ht="21" customHeight="1" x14ac:dyDescent="0.2">
      <c r="A132" s="151" t="s">
        <v>218</v>
      </c>
      <c r="B132" s="151"/>
      <c r="C132" s="151" t="s">
        <v>219</v>
      </c>
      <c r="D132" s="152"/>
      <c r="E132" s="52">
        <f>'Pay App 31'!E132</f>
        <v>0</v>
      </c>
      <c r="F132" s="45"/>
      <c r="G132" s="65">
        <f>'Pay App 31'!G132+F132</f>
        <v>0</v>
      </c>
      <c r="H132" s="188">
        <f>'Pay App 31'!K132</f>
        <v>0</v>
      </c>
      <c r="I132" s="189"/>
      <c r="J132" s="55"/>
      <c r="K132" s="33">
        <f t="shared" si="1"/>
        <v>0</v>
      </c>
      <c r="L132" s="68">
        <f t="shared" si="0"/>
        <v>0</v>
      </c>
      <c r="M132" s="66">
        <f t="shared" si="2"/>
        <v>0</v>
      </c>
      <c r="N132" s="32">
        <f t="shared" si="3"/>
        <v>0</v>
      </c>
      <c r="O132" s="52">
        <f>'Pay App 31'!O132+'Pay App 31'!P132</f>
        <v>0</v>
      </c>
      <c r="P132" s="45"/>
      <c r="Q132" s="66">
        <f>'Pay App 31'!Q132+N132+P132</f>
        <v>0</v>
      </c>
    </row>
    <row r="133" spans="1:17" ht="21" customHeight="1" x14ac:dyDescent="0.2">
      <c r="A133" s="151" t="s">
        <v>220</v>
      </c>
      <c r="B133" s="151"/>
      <c r="C133" s="151" t="s">
        <v>221</v>
      </c>
      <c r="D133" s="152"/>
      <c r="E133" s="52">
        <f>'Pay App 31'!E133</f>
        <v>0</v>
      </c>
      <c r="F133" s="45"/>
      <c r="G133" s="65">
        <f>'Pay App 31'!G133+F133</f>
        <v>0</v>
      </c>
      <c r="H133" s="188">
        <f>'Pay App 31'!K133</f>
        <v>0</v>
      </c>
      <c r="I133" s="189"/>
      <c r="J133" s="55"/>
      <c r="K133" s="33">
        <f t="shared" si="1"/>
        <v>0</v>
      </c>
      <c r="L133" s="68">
        <f t="shared" si="0"/>
        <v>0</v>
      </c>
      <c r="M133" s="66">
        <f t="shared" si="2"/>
        <v>0</v>
      </c>
      <c r="N133" s="32">
        <f t="shared" si="3"/>
        <v>0</v>
      </c>
      <c r="O133" s="52">
        <f>'Pay App 31'!O133+'Pay App 31'!P133</f>
        <v>0</v>
      </c>
      <c r="P133" s="45"/>
      <c r="Q133" s="66">
        <f>'Pay App 31'!Q133+N133+P133</f>
        <v>0</v>
      </c>
    </row>
    <row r="134" spans="1:17" ht="21" customHeight="1" x14ac:dyDescent="0.2">
      <c r="A134" s="151" t="s">
        <v>222</v>
      </c>
      <c r="B134" s="151"/>
      <c r="C134" s="151" t="s">
        <v>223</v>
      </c>
      <c r="D134" s="152"/>
      <c r="E134" s="52">
        <f>'Pay App 31'!E134</f>
        <v>0</v>
      </c>
      <c r="F134" s="45"/>
      <c r="G134" s="65">
        <f>'Pay App 31'!G134+F134</f>
        <v>0</v>
      </c>
      <c r="H134" s="188">
        <f>'Pay App 31'!K134</f>
        <v>0</v>
      </c>
      <c r="I134" s="189"/>
      <c r="J134" s="55"/>
      <c r="K134" s="33">
        <f t="shared" si="1"/>
        <v>0</v>
      </c>
      <c r="L134" s="68">
        <f t="shared" si="0"/>
        <v>0</v>
      </c>
      <c r="M134" s="66">
        <f t="shared" si="2"/>
        <v>0</v>
      </c>
      <c r="N134" s="32">
        <f t="shared" si="3"/>
        <v>0</v>
      </c>
      <c r="O134" s="52">
        <f>'Pay App 31'!O134+'Pay App 31'!P134</f>
        <v>0</v>
      </c>
      <c r="P134" s="45"/>
      <c r="Q134" s="66">
        <f>'Pay App 31'!Q134+N134+P134</f>
        <v>0</v>
      </c>
    </row>
    <row r="135" spans="1:17" ht="21" customHeight="1" x14ac:dyDescent="0.2">
      <c r="A135" s="153" t="s">
        <v>224</v>
      </c>
      <c r="B135" s="153"/>
      <c r="C135" s="153" t="s">
        <v>225</v>
      </c>
      <c r="D135" s="154"/>
      <c r="E135" s="52">
        <f>'Pay App 31'!E135</f>
        <v>0</v>
      </c>
      <c r="F135" s="45"/>
      <c r="G135" s="65">
        <f>'Pay App 31'!G135+F135</f>
        <v>0</v>
      </c>
      <c r="H135" s="188">
        <f>'Pay App 31'!K135</f>
        <v>0</v>
      </c>
      <c r="I135" s="189"/>
      <c r="J135" s="55"/>
      <c r="K135" s="33">
        <f t="shared" si="1"/>
        <v>0</v>
      </c>
      <c r="L135" s="68">
        <f t="shared" si="0"/>
        <v>0</v>
      </c>
      <c r="M135" s="66">
        <f t="shared" si="2"/>
        <v>0</v>
      </c>
      <c r="N135" s="32">
        <f t="shared" si="3"/>
        <v>0</v>
      </c>
      <c r="O135" s="52">
        <f>'Pay App 31'!O135+'Pay App 31'!P135</f>
        <v>0</v>
      </c>
      <c r="P135" s="45"/>
      <c r="Q135" s="66">
        <f>'Pay App 31'!Q135+N135+P135</f>
        <v>0</v>
      </c>
    </row>
    <row r="136" spans="1:17" ht="21" customHeight="1" x14ac:dyDescent="0.2">
      <c r="A136" s="151" t="s">
        <v>226</v>
      </c>
      <c r="B136" s="151"/>
      <c r="C136" s="151" t="s">
        <v>227</v>
      </c>
      <c r="D136" s="152"/>
      <c r="E136" s="52">
        <f>'Pay App 31'!E136</f>
        <v>0</v>
      </c>
      <c r="F136" s="45"/>
      <c r="G136" s="65">
        <f>'Pay App 31'!G136+F136</f>
        <v>0</v>
      </c>
      <c r="H136" s="188">
        <f>'Pay App 31'!K136</f>
        <v>0</v>
      </c>
      <c r="I136" s="189"/>
      <c r="J136" s="55"/>
      <c r="K136" s="33">
        <f t="shared" si="1"/>
        <v>0</v>
      </c>
      <c r="L136" s="68">
        <f t="shared" si="0"/>
        <v>0</v>
      </c>
      <c r="M136" s="66">
        <f t="shared" si="2"/>
        <v>0</v>
      </c>
      <c r="N136" s="32">
        <f t="shared" si="3"/>
        <v>0</v>
      </c>
      <c r="O136" s="52">
        <f>'Pay App 31'!O136+'Pay App 31'!P136</f>
        <v>0</v>
      </c>
      <c r="P136" s="45"/>
      <c r="Q136" s="66">
        <f>'Pay App 31'!Q136+N136+P136</f>
        <v>0</v>
      </c>
    </row>
    <row r="137" spans="1:17" ht="21" customHeight="1" x14ac:dyDescent="0.2">
      <c r="A137" s="151" t="s">
        <v>228</v>
      </c>
      <c r="B137" s="151"/>
      <c r="C137" s="151" t="s">
        <v>229</v>
      </c>
      <c r="D137" s="152"/>
      <c r="E137" s="52">
        <f>'Pay App 31'!E137</f>
        <v>0</v>
      </c>
      <c r="F137" s="45"/>
      <c r="G137" s="65">
        <f>'Pay App 31'!G137+F137</f>
        <v>0</v>
      </c>
      <c r="H137" s="188">
        <f>'Pay App 31'!K137</f>
        <v>0</v>
      </c>
      <c r="I137" s="189"/>
      <c r="J137" s="55"/>
      <c r="K137" s="33">
        <f t="shared" si="1"/>
        <v>0</v>
      </c>
      <c r="L137" s="68">
        <f t="shared" si="0"/>
        <v>0</v>
      </c>
      <c r="M137" s="66">
        <f t="shared" si="2"/>
        <v>0</v>
      </c>
      <c r="N137" s="32">
        <f t="shared" si="3"/>
        <v>0</v>
      </c>
      <c r="O137" s="52">
        <f>'Pay App 31'!O137+'Pay App 31'!P137</f>
        <v>0</v>
      </c>
      <c r="P137" s="45"/>
      <c r="Q137" s="66">
        <f>'Pay App 31'!Q137+N137+P137</f>
        <v>0</v>
      </c>
    </row>
    <row r="138" spans="1:17" ht="21" customHeight="1" x14ac:dyDescent="0.2">
      <c r="A138" s="151" t="s">
        <v>230</v>
      </c>
      <c r="B138" s="151"/>
      <c r="C138" s="151" t="s">
        <v>231</v>
      </c>
      <c r="D138" s="152"/>
      <c r="E138" s="52">
        <f>'Pay App 31'!E138</f>
        <v>0</v>
      </c>
      <c r="F138" s="45"/>
      <c r="G138" s="65">
        <f>'Pay App 31'!G138+F138</f>
        <v>0</v>
      </c>
      <c r="H138" s="188">
        <f>'Pay App 31'!K138</f>
        <v>0</v>
      </c>
      <c r="I138" s="189"/>
      <c r="J138" s="55"/>
      <c r="K138" s="33">
        <f t="shared" si="1"/>
        <v>0</v>
      </c>
      <c r="L138" s="68">
        <f t="shared" si="0"/>
        <v>0</v>
      </c>
      <c r="M138" s="66">
        <f t="shared" si="2"/>
        <v>0</v>
      </c>
      <c r="N138" s="32">
        <f t="shared" si="3"/>
        <v>0</v>
      </c>
      <c r="O138" s="52">
        <f>'Pay App 31'!O138+'Pay App 31'!P138</f>
        <v>0</v>
      </c>
      <c r="P138" s="45"/>
      <c r="Q138" s="66">
        <f>'Pay App 31'!Q138+N138+P138</f>
        <v>0</v>
      </c>
    </row>
    <row r="139" spans="1:17" ht="21" customHeight="1" x14ac:dyDescent="0.2">
      <c r="A139" s="153" t="s">
        <v>232</v>
      </c>
      <c r="B139" s="153"/>
      <c r="C139" s="153" t="s">
        <v>233</v>
      </c>
      <c r="D139" s="154"/>
      <c r="E139" s="52">
        <f>'Pay App 31'!E139</f>
        <v>0</v>
      </c>
      <c r="F139" s="45"/>
      <c r="G139" s="65">
        <f>'Pay App 31'!G139+F139</f>
        <v>0</v>
      </c>
      <c r="H139" s="188">
        <f>'Pay App 31'!K139</f>
        <v>0</v>
      </c>
      <c r="I139" s="189"/>
      <c r="J139" s="55"/>
      <c r="K139" s="33">
        <f t="shared" si="1"/>
        <v>0</v>
      </c>
      <c r="L139" s="68">
        <f t="shared" si="0"/>
        <v>0</v>
      </c>
      <c r="M139" s="66">
        <f t="shared" si="2"/>
        <v>0</v>
      </c>
      <c r="N139" s="32">
        <f t="shared" si="3"/>
        <v>0</v>
      </c>
      <c r="O139" s="52">
        <f>'Pay App 31'!O139+'Pay App 31'!P139</f>
        <v>0</v>
      </c>
      <c r="P139" s="45"/>
      <c r="Q139" s="66">
        <f>'Pay App 31'!Q139+N139+P139</f>
        <v>0</v>
      </c>
    </row>
    <row r="140" spans="1:17" ht="21" customHeight="1" x14ac:dyDescent="0.2">
      <c r="A140" s="151" t="s">
        <v>234</v>
      </c>
      <c r="B140" s="151"/>
      <c r="C140" s="151" t="s">
        <v>235</v>
      </c>
      <c r="D140" s="152"/>
      <c r="E140" s="52">
        <f>'Pay App 31'!E140</f>
        <v>0</v>
      </c>
      <c r="F140" s="45"/>
      <c r="G140" s="65">
        <f>'Pay App 31'!G140+F140</f>
        <v>0</v>
      </c>
      <c r="H140" s="188">
        <f>'Pay App 31'!K140</f>
        <v>0</v>
      </c>
      <c r="I140" s="189"/>
      <c r="J140" s="55"/>
      <c r="K140" s="33">
        <f t="shared" si="1"/>
        <v>0</v>
      </c>
      <c r="L140" s="68">
        <f t="shared" si="0"/>
        <v>0</v>
      </c>
      <c r="M140" s="66">
        <f t="shared" si="2"/>
        <v>0</v>
      </c>
      <c r="N140" s="32">
        <f t="shared" si="3"/>
        <v>0</v>
      </c>
      <c r="O140" s="52">
        <f>'Pay App 31'!O140+'Pay App 31'!P140</f>
        <v>0</v>
      </c>
      <c r="P140" s="45"/>
      <c r="Q140" s="66">
        <f>'Pay App 31'!Q140+N140+P140</f>
        <v>0</v>
      </c>
    </row>
    <row r="141" spans="1:17" ht="21" customHeight="1" x14ac:dyDescent="0.2">
      <c r="A141" s="151" t="s">
        <v>236</v>
      </c>
      <c r="B141" s="151"/>
      <c r="C141" s="151" t="s">
        <v>237</v>
      </c>
      <c r="D141" s="152"/>
      <c r="E141" s="52">
        <f>'Pay App 31'!E141</f>
        <v>0</v>
      </c>
      <c r="F141" s="45"/>
      <c r="G141" s="65">
        <f>'Pay App 31'!G141+F141</f>
        <v>0</v>
      </c>
      <c r="H141" s="188">
        <f>'Pay App 31'!K141</f>
        <v>0</v>
      </c>
      <c r="I141" s="189"/>
      <c r="J141" s="55"/>
      <c r="K141" s="33">
        <f t="shared" si="1"/>
        <v>0</v>
      </c>
      <c r="L141" s="68">
        <f t="shared" si="0"/>
        <v>0</v>
      </c>
      <c r="M141" s="66">
        <f t="shared" si="2"/>
        <v>0</v>
      </c>
      <c r="N141" s="32">
        <f t="shared" si="3"/>
        <v>0</v>
      </c>
      <c r="O141" s="52">
        <f>'Pay App 31'!O141+'Pay App 31'!P141</f>
        <v>0</v>
      </c>
      <c r="P141" s="45"/>
      <c r="Q141" s="66">
        <f>'Pay App 31'!Q141+N141+P141</f>
        <v>0</v>
      </c>
    </row>
    <row r="142" spans="1:17" ht="21" customHeight="1" x14ac:dyDescent="0.2">
      <c r="A142" s="151" t="s">
        <v>238</v>
      </c>
      <c r="B142" s="151"/>
      <c r="C142" s="151" t="s">
        <v>239</v>
      </c>
      <c r="D142" s="152"/>
      <c r="E142" s="52">
        <f>'Pay App 31'!E142</f>
        <v>0</v>
      </c>
      <c r="F142" s="45"/>
      <c r="G142" s="65">
        <f>'Pay App 31'!G142+F142</f>
        <v>0</v>
      </c>
      <c r="H142" s="188">
        <f>'Pay App 31'!K142</f>
        <v>0</v>
      </c>
      <c r="I142" s="189"/>
      <c r="J142" s="55"/>
      <c r="K142" s="33">
        <f t="shared" si="1"/>
        <v>0</v>
      </c>
      <c r="L142" s="68">
        <f t="shared" si="0"/>
        <v>0</v>
      </c>
      <c r="M142" s="66">
        <f t="shared" si="2"/>
        <v>0</v>
      </c>
      <c r="N142" s="32">
        <f t="shared" si="3"/>
        <v>0</v>
      </c>
      <c r="O142" s="52">
        <f>'Pay App 31'!O142+'Pay App 31'!P142</f>
        <v>0</v>
      </c>
      <c r="P142" s="45"/>
      <c r="Q142" s="66">
        <f>'Pay App 31'!Q142+N142+P142</f>
        <v>0</v>
      </c>
    </row>
    <row r="143" spans="1:17" ht="21" customHeight="1" x14ac:dyDescent="0.2">
      <c r="A143" s="151" t="s">
        <v>240</v>
      </c>
      <c r="B143" s="151"/>
      <c r="C143" s="151" t="s">
        <v>241</v>
      </c>
      <c r="D143" s="152"/>
      <c r="E143" s="52">
        <f>'Pay App 31'!E143</f>
        <v>0</v>
      </c>
      <c r="F143" s="45"/>
      <c r="G143" s="65">
        <f>'Pay App 31'!G143+F143</f>
        <v>0</v>
      </c>
      <c r="H143" s="188">
        <f>'Pay App 31'!K143</f>
        <v>0</v>
      </c>
      <c r="I143" s="189"/>
      <c r="J143" s="55"/>
      <c r="K143" s="33">
        <f t="shared" si="1"/>
        <v>0</v>
      </c>
      <c r="L143" s="68">
        <f t="shared" si="0"/>
        <v>0</v>
      </c>
      <c r="M143" s="66">
        <f t="shared" si="2"/>
        <v>0</v>
      </c>
      <c r="N143" s="32">
        <f t="shared" si="3"/>
        <v>0</v>
      </c>
      <c r="O143" s="52">
        <f>'Pay App 31'!O143+'Pay App 31'!P143</f>
        <v>0</v>
      </c>
      <c r="P143" s="45"/>
      <c r="Q143" s="66">
        <f>'Pay App 31'!Q143+N143+P143</f>
        <v>0</v>
      </c>
    </row>
    <row r="144" spans="1:17" ht="21" customHeight="1" x14ac:dyDescent="0.2">
      <c r="A144" s="151" t="s">
        <v>242</v>
      </c>
      <c r="B144" s="151"/>
      <c r="C144" s="151" t="s">
        <v>243</v>
      </c>
      <c r="D144" s="152"/>
      <c r="E144" s="52">
        <f>'Pay App 31'!E144</f>
        <v>0</v>
      </c>
      <c r="F144" s="45"/>
      <c r="G144" s="65">
        <f>'Pay App 31'!G144+F144</f>
        <v>0</v>
      </c>
      <c r="H144" s="188">
        <f>'Pay App 31'!K144</f>
        <v>0</v>
      </c>
      <c r="I144" s="189"/>
      <c r="J144" s="55"/>
      <c r="K144" s="33">
        <f t="shared" si="1"/>
        <v>0</v>
      </c>
      <c r="L144" s="68">
        <f t="shared" si="0"/>
        <v>0</v>
      </c>
      <c r="M144" s="66">
        <f t="shared" si="2"/>
        <v>0</v>
      </c>
      <c r="N144" s="32">
        <f t="shared" si="3"/>
        <v>0</v>
      </c>
      <c r="O144" s="52">
        <f>'Pay App 31'!O144+'Pay App 31'!P144</f>
        <v>0</v>
      </c>
      <c r="P144" s="45"/>
      <c r="Q144" s="66">
        <f>'Pay App 31'!Q144+N144+P144</f>
        <v>0</v>
      </c>
    </row>
    <row r="145" spans="1:17" ht="21" customHeight="1" x14ac:dyDescent="0.2">
      <c r="A145" s="151" t="s">
        <v>244</v>
      </c>
      <c r="B145" s="151"/>
      <c r="C145" s="151" t="s">
        <v>245</v>
      </c>
      <c r="D145" s="152"/>
      <c r="E145" s="52">
        <f>'Pay App 31'!E145</f>
        <v>0</v>
      </c>
      <c r="F145" s="45"/>
      <c r="G145" s="65">
        <f>'Pay App 31'!G145+F145</f>
        <v>0</v>
      </c>
      <c r="H145" s="188">
        <f>'Pay App 31'!K145</f>
        <v>0</v>
      </c>
      <c r="I145" s="189"/>
      <c r="J145" s="55"/>
      <c r="K145" s="33">
        <f t="shared" si="1"/>
        <v>0</v>
      </c>
      <c r="L145" s="68">
        <f t="shared" si="0"/>
        <v>0</v>
      </c>
      <c r="M145" s="66">
        <f t="shared" si="2"/>
        <v>0</v>
      </c>
      <c r="N145" s="32">
        <f t="shared" si="3"/>
        <v>0</v>
      </c>
      <c r="O145" s="52">
        <f>'Pay App 31'!O145+'Pay App 31'!P145</f>
        <v>0</v>
      </c>
      <c r="P145" s="45"/>
      <c r="Q145" s="66">
        <f>'Pay App 31'!Q145+N145+P145</f>
        <v>0</v>
      </c>
    </row>
    <row r="146" spans="1:17" ht="21" customHeight="1" x14ac:dyDescent="0.2">
      <c r="A146" s="151" t="s">
        <v>246</v>
      </c>
      <c r="B146" s="151"/>
      <c r="C146" s="151" t="s">
        <v>247</v>
      </c>
      <c r="D146" s="152"/>
      <c r="E146" s="52">
        <f>'Pay App 31'!E146</f>
        <v>0</v>
      </c>
      <c r="F146" s="45"/>
      <c r="G146" s="65">
        <f>'Pay App 31'!G146+F146</f>
        <v>0</v>
      </c>
      <c r="H146" s="188">
        <f>'Pay App 31'!K146</f>
        <v>0</v>
      </c>
      <c r="I146" s="189"/>
      <c r="J146" s="55"/>
      <c r="K146" s="33">
        <f t="shared" si="1"/>
        <v>0</v>
      </c>
      <c r="L146" s="68">
        <f t="shared" si="0"/>
        <v>0</v>
      </c>
      <c r="M146" s="66">
        <f t="shared" si="2"/>
        <v>0</v>
      </c>
      <c r="N146" s="32">
        <f t="shared" si="3"/>
        <v>0</v>
      </c>
      <c r="O146" s="52">
        <f>'Pay App 31'!O146+'Pay App 31'!P146</f>
        <v>0</v>
      </c>
      <c r="P146" s="45"/>
      <c r="Q146" s="66">
        <f>'Pay App 31'!Q146+N146+P146</f>
        <v>0</v>
      </c>
    </row>
    <row r="147" spans="1:17" ht="21" customHeight="1" x14ac:dyDescent="0.2">
      <c r="A147" s="151" t="s">
        <v>248</v>
      </c>
      <c r="B147" s="151"/>
      <c r="C147" s="151" t="s">
        <v>249</v>
      </c>
      <c r="D147" s="152"/>
      <c r="E147" s="52">
        <f>'Pay App 31'!E147</f>
        <v>0</v>
      </c>
      <c r="F147" s="45"/>
      <c r="G147" s="65">
        <f>'Pay App 31'!G147+F147</f>
        <v>0</v>
      </c>
      <c r="H147" s="188">
        <f>'Pay App 31'!K147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31'!O147+'Pay App 31'!P147</f>
        <v>0</v>
      </c>
      <c r="P147" s="45"/>
      <c r="Q147" s="66">
        <f>'Pay App 31'!Q147+N147+P147</f>
        <v>0</v>
      </c>
    </row>
    <row r="148" spans="1:17" ht="21" customHeight="1" x14ac:dyDescent="0.2">
      <c r="A148" s="151" t="s">
        <v>250</v>
      </c>
      <c r="B148" s="151"/>
      <c r="C148" s="151" t="s">
        <v>251</v>
      </c>
      <c r="D148" s="152"/>
      <c r="E148" s="52">
        <f>'Pay App 31'!E148</f>
        <v>0</v>
      </c>
      <c r="F148" s="45"/>
      <c r="G148" s="65">
        <f>'Pay App 31'!G148+F148</f>
        <v>0</v>
      </c>
      <c r="H148" s="188">
        <f>'Pay App 31'!K148</f>
        <v>0</v>
      </c>
      <c r="I148" s="189"/>
      <c r="J148" s="55"/>
      <c r="K148" s="33">
        <f t="shared" si="4"/>
        <v>0</v>
      </c>
      <c r="L148" s="68">
        <f t="shared" ref="L148:L211" si="7">IF(ISERROR(K148/G148),0,K148/G148)</f>
        <v>0</v>
      </c>
      <c r="M148" s="66">
        <f t="shared" si="5"/>
        <v>0</v>
      </c>
      <c r="N148" s="32">
        <f t="shared" si="6"/>
        <v>0</v>
      </c>
      <c r="O148" s="52">
        <f>'Pay App 31'!O148+'Pay App 31'!P148</f>
        <v>0</v>
      </c>
      <c r="P148" s="45"/>
      <c r="Q148" s="66">
        <f>'Pay App 31'!Q148+N148+P148</f>
        <v>0</v>
      </c>
    </row>
    <row r="149" spans="1:17" ht="21" customHeight="1" x14ac:dyDescent="0.2">
      <c r="A149" s="153" t="s">
        <v>252</v>
      </c>
      <c r="B149" s="153"/>
      <c r="C149" s="153" t="s">
        <v>253</v>
      </c>
      <c r="D149" s="154"/>
      <c r="E149" s="52">
        <f>'Pay App 31'!E149</f>
        <v>0</v>
      </c>
      <c r="F149" s="45"/>
      <c r="G149" s="65">
        <f>'Pay App 31'!G149+F149</f>
        <v>0</v>
      </c>
      <c r="H149" s="188">
        <f>'Pay App 31'!K149</f>
        <v>0</v>
      </c>
      <c r="I149" s="189"/>
      <c r="J149" s="55"/>
      <c r="K149" s="33">
        <f t="shared" si="4"/>
        <v>0</v>
      </c>
      <c r="L149" s="68">
        <f t="shared" si="7"/>
        <v>0</v>
      </c>
      <c r="M149" s="66">
        <f t="shared" si="5"/>
        <v>0</v>
      </c>
      <c r="N149" s="32">
        <f t="shared" si="6"/>
        <v>0</v>
      </c>
      <c r="O149" s="52">
        <f>'Pay App 31'!O149+'Pay App 31'!P149</f>
        <v>0</v>
      </c>
      <c r="P149" s="45"/>
      <c r="Q149" s="66">
        <f>'Pay App 31'!Q149+N149+P149</f>
        <v>0</v>
      </c>
    </row>
    <row r="150" spans="1:17" ht="21" customHeight="1" x14ac:dyDescent="0.2">
      <c r="A150" s="151" t="s">
        <v>254</v>
      </c>
      <c r="B150" s="151"/>
      <c r="C150" s="151" t="s">
        <v>255</v>
      </c>
      <c r="D150" s="152"/>
      <c r="E150" s="52">
        <f>'Pay App 31'!E150</f>
        <v>0</v>
      </c>
      <c r="F150" s="45"/>
      <c r="G150" s="65">
        <f>'Pay App 31'!G150+F150</f>
        <v>0</v>
      </c>
      <c r="H150" s="188">
        <f>'Pay App 31'!K150</f>
        <v>0</v>
      </c>
      <c r="I150" s="189"/>
      <c r="J150" s="55"/>
      <c r="K150" s="33">
        <f t="shared" si="4"/>
        <v>0</v>
      </c>
      <c r="L150" s="68">
        <f t="shared" si="7"/>
        <v>0</v>
      </c>
      <c r="M150" s="66">
        <f t="shared" si="5"/>
        <v>0</v>
      </c>
      <c r="N150" s="32">
        <f t="shared" si="6"/>
        <v>0</v>
      </c>
      <c r="O150" s="52">
        <f>'Pay App 31'!O150+'Pay App 31'!P150</f>
        <v>0</v>
      </c>
      <c r="P150" s="45"/>
      <c r="Q150" s="66">
        <f>'Pay App 31'!Q150+N150+P150</f>
        <v>0</v>
      </c>
    </row>
    <row r="151" spans="1:17" ht="21" customHeight="1" x14ac:dyDescent="0.2">
      <c r="A151" s="151" t="s">
        <v>256</v>
      </c>
      <c r="B151" s="151"/>
      <c r="C151" s="151" t="s">
        <v>257</v>
      </c>
      <c r="D151" s="152"/>
      <c r="E151" s="52">
        <f>'Pay App 31'!E151</f>
        <v>0</v>
      </c>
      <c r="F151" s="45"/>
      <c r="G151" s="65">
        <f>'Pay App 31'!G151+F151</f>
        <v>0</v>
      </c>
      <c r="H151" s="188">
        <f>'Pay App 31'!K151</f>
        <v>0</v>
      </c>
      <c r="I151" s="189"/>
      <c r="J151" s="55"/>
      <c r="K151" s="33">
        <f t="shared" si="4"/>
        <v>0</v>
      </c>
      <c r="L151" s="68">
        <f t="shared" si="7"/>
        <v>0</v>
      </c>
      <c r="M151" s="66">
        <f t="shared" si="5"/>
        <v>0</v>
      </c>
      <c r="N151" s="32">
        <f t="shared" si="6"/>
        <v>0</v>
      </c>
      <c r="O151" s="52">
        <f>'Pay App 31'!O151+'Pay App 31'!P151</f>
        <v>0</v>
      </c>
      <c r="P151" s="45"/>
      <c r="Q151" s="66">
        <f>'Pay App 31'!Q151+N151+P151</f>
        <v>0</v>
      </c>
    </row>
    <row r="152" spans="1:17" ht="21" customHeight="1" x14ac:dyDescent="0.2">
      <c r="A152" s="151" t="s">
        <v>258</v>
      </c>
      <c r="B152" s="151"/>
      <c r="C152" s="151" t="s">
        <v>259</v>
      </c>
      <c r="D152" s="152"/>
      <c r="E152" s="52">
        <f>'Pay App 31'!E152</f>
        <v>0</v>
      </c>
      <c r="F152" s="45"/>
      <c r="G152" s="65">
        <f>'Pay App 31'!G152+F152</f>
        <v>0</v>
      </c>
      <c r="H152" s="188">
        <f>'Pay App 31'!K152</f>
        <v>0</v>
      </c>
      <c r="I152" s="189"/>
      <c r="J152" s="55"/>
      <c r="K152" s="33">
        <f t="shared" si="4"/>
        <v>0</v>
      </c>
      <c r="L152" s="68">
        <f t="shared" si="7"/>
        <v>0</v>
      </c>
      <c r="M152" s="66">
        <f t="shared" si="5"/>
        <v>0</v>
      </c>
      <c r="N152" s="32">
        <f t="shared" si="6"/>
        <v>0</v>
      </c>
      <c r="O152" s="52">
        <f>'Pay App 31'!O152+'Pay App 31'!P152</f>
        <v>0</v>
      </c>
      <c r="P152" s="45"/>
      <c r="Q152" s="66">
        <f>'Pay App 31'!Q152+N152+P152</f>
        <v>0</v>
      </c>
    </row>
    <row r="153" spans="1:17" ht="21" customHeight="1" x14ac:dyDescent="0.2">
      <c r="A153" s="151" t="s">
        <v>260</v>
      </c>
      <c r="B153" s="151"/>
      <c r="C153" s="151" t="s">
        <v>261</v>
      </c>
      <c r="D153" s="152"/>
      <c r="E153" s="52">
        <f>'Pay App 31'!E153</f>
        <v>0</v>
      </c>
      <c r="F153" s="45"/>
      <c r="G153" s="65">
        <f>'Pay App 31'!G153+F153</f>
        <v>0</v>
      </c>
      <c r="H153" s="188">
        <f>'Pay App 31'!K153</f>
        <v>0</v>
      </c>
      <c r="I153" s="189"/>
      <c r="J153" s="55"/>
      <c r="K153" s="33">
        <f t="shared" si="4"/>
        <v>0</v>
      </c>
      <c r="L153" s="68">
        <f t="shared" si="7"/>
        <v>0</v>
      </c>
      <c r="M153" s="66">
        <f t="shared" si="5"/>
        <v>0</v>
      </c>
      <c r="N153" s="32">
        <f t="shared" si="6"/>
        <v>0</v>
      </c>
      <c r="O153" s="52">
        <f>'Pay App 31'!O153+'Pay App 31'!P153</f>
        <v>0</v>
      </c>
      <c r="P153" s="45"/>
      <c r="Q153" s="66">
        <f>'Pay App 31'!Q153+N153+P153</f>
        <v>0</v>
      </c>
    </row>
    <row r="154" spans="1:17" ht="21" customHeight="1" x14ac:dyDescent="0.2">
      <c r="A154" s="151" t="s">
        <v>262</v>
      </c>
      <c r="B154" s="151"/>
      <c r="C154" s="151" t="s">
        <v>263</v>
      </c>
      <c r="D154" s="152"/>
      <c r="E154" s="52">
        <f>'Pay App 31'!E154</f>
        <v>0</v>
      </c>
      <c r="F154" s="45"/>
      <c r="G154" s="65">
        <f>'Pay App 31'!G154+F154</f>
        <v>0</v>
      </c>
      <c r="H154" s="188">
        <f>'Pay App 31'!K154</f>
        <v>0</v>
      </c>
      <c r="I154" s="189"/>
      <c r="J154" s="55"/>
      <c r="K154" s="33">
        <f t="shared" si="4"/>
        <v>0</v>
      </c>
      <c r="L154" s="68">
        <f t="shared" si="7"/>
        <v>0</v>
      </c>
      <c r="M154" s="66">
        <f t="shared" si="5"/>
        <v>0</v>
      </c>
      <c r="N154" s="32">
        <f t="shared" si="6"/>
        <v>0</v>
      </c>
      <c r="O154" s="52">
        <f>'Pay App 31'!O154+'Pay App 31'!P154</f>
        <v>0</v>
      </c>
      <c r="P154" s="45"/>
      <c r="Q154" s="66">
        <f>'Pay App 31'!Q154+N154+P154</f>
        <v>0</v>
      </c>
    </row>
    <row r="155" spans="1:17" ht="21" customHeight="1" x14ac:dyDescent="0.2">
      <c r="A155" s="151" t="s">
        <v>264</v>
      </c>
      <c r="B155" s="151"/>
      <c r="C155" s="151" t="s">
        <v>265</v>
      </c>
      <c r="D155" s="152"/>
      <c r="E155" s="52">
        <f>'Pay App 31'!E155</f>
        <v>0</v>
      </c>
      <c r="F155" s="45"/>
      <c r="G155" s="65">
        <f>'Pay App 31'!G155+F155</f>
        <v>0</v>
      </c>
      <c r="H155" s="188">
        <f>'Pay App 31'!K155</f>
        <v>0</v>
      </c>
      <c r="I155" s="189"/>
      <c r="J155" s="55"/>
      <c r="K155" s="33">
        <f t="shared" si="4"/>
        <v>0</v>
      </c>
      <c r="L155" s="68">
        <f t="shared" si="7"/>
        <v>0</v>
      </c>
      <c r="M155" s="66">
        <f t="shared" si="5"/>
        <v>0</v>
      </c>
      <c r="N155" s="32">
        <f t="shared" si="6"/>
        <v>0</v>
      </c>
      <c r="O155" s="52">
        <f>'Pay App 31'!O155+'Pay App 31'!P155</f>
        <v>0</v>
      </c>
      <c r="P155" s="45"/>
      <c r="Q155" s="66">
        <f>'Pay App 31'!Q155+N155+P155</f>
        <v>0</v>
      </c>
    </row>
    <row r="156" spans="1:17" ht="21" customHeight="1" x14ac:dyDescent="0.2">
      <c r="A156" s="151" t="s">
        <v>266</v>
      </c>
      <c r="B156" s="151"/>
      <c r="C156" s="151" t="s">
        <v>267</v>
      </c>
      <c r="D156" s="152"/>
      <c r="E156" s="52">
        <f>'Pay App 31'!E156</f>
        <v>0</v>
      </c>
      <c r="F156" s="45"/>
      <c r="G156" s="65">
        <f>'Pay App 31'!G156+F156</f>
        <v>0</v>
      </c>
      <c r="H156" s="188">
        <f>'Pay App 31'!K156</f>
        <v>0</v>
      </c>
      <c r="I156" s="189"/>
      <c r="J156" s="55"/>
      <c r="K156" s="33">
        <f t="shared" si="4"/>
        <v>0</v>
      </c>
      <c r="L156" s="68">
        <f t="shared" si="7"/>
        <v>0</v>
      </c>
      <c r="M156" s="66">
        <f t="shared" si="5"/>
        <v>0</v>
      </c>
      <c r="N156" s="32">
        <f t="shared" si="6"/>
        <v>0</v>
      </c>
      <c r="O156" s="52">
        <f>'Pay App 31'!O156+'Pay App 31'!P156</f>
        <v>0</v>
      </c>
      <c r="P156" s="45"/>
      <c r="Q156" s="66">
        <f>'Pay App 31'!Q156+N156+P156</f>
        <v>0</v>
      </c>
    </row>
    <row r="157" spans="1:17" ht="21" customHeight="1" x14ac:dyDescent="0.2">
      <c r="A157" s="151" t="s">
        <v>268</v>
      </c>
      <c r="B157" s="151"/>
      <c r="C157" s="151" t="s">
        <v>269</v>
      </c>
      <c r="D157" s="152"/>
      <c r="E157" s="52">
        <f>'Pay App 31'!E157</f>
        <v>0</v>
      </c>
      <c r="F157" s="45"/>
      <c r="G157" s="65">
        <f>'Pay App 31'!G157+F157</f>
        <v>0</v>
      </c>
      <c r="H157" s="188">
        <f>'Pay App 31'!K157</f>
        <v>0</v>
      </c>
      <c r="I157" s="189"/>
      <c r="J157" s="55"/>
      <c r="K157" s="33">
        <f t="shared" si="4"/>
        <v>0</v>
      </c>
      <c r="L157" s="68">
        <f t="shared" si="7"/>
        <v>0</v>
      </c>
      <c r="M157" s="66">
        <f t="shared" si="5"/>
        <v>0</v>
      </c>
      <c r="N157" s="32">
        <f t="shared" si="6"/>
        <v>0</v>
      </c>
      <c r="O157" s="52">
        <f>'Pay App 31'!O157+'Pay App 31'!P157</f>
        <v>0</v>
      </c>
      <c r="P157" s="45"/>
      <c r="Q157" s="66">
        <f>'Pay App 31'!Q157+N157+P157</f>
        <v>0</v>
      </c>
    </row>
    <row r="158" spans="1:17" ht="21" customHeight="1" x14ac:dyDescent="0.2">
      <c r="A158" s="153" t="s">
        <v>270</v>
      </c>
      <c r="B158" s="153"/>
      <c r="C158" s="153" t="s">
        <v>271</v>
      </c>
      <c r="D158" s="154"/>
      <c r="E158" s="52">
        <f>'Pay App 31'!E158</f>
        <v>0</v>
      </c>
      <c r="F158" s="45"/>
      <c r="G158" s="65">
        <f>'Pay App 31'!G158+F158</f>
        <v>0</v>
      </c>
      <c r="H158" s="188">
        <f>'Pay App 31'!K158</f>
        <v>0</v>
      </c>
      <c r="I158" s="189"/>
      <c r="J158" s="55"/>
      <c r="K158" s="33">
        <f t="shared" si="4"/>
        <v>0</v>
      </c>
      <c r="L158" s="68">
        <f t="shared" si="7"/>
        <v>0</v>
      </c>
      <c r="M158" s="66">
        <f t="shared" si="5"/>
        <v>0</v>
      </c>
      <c r="N158" s="32">
        <f t="shared" si="6"/>
        <v>0</v>
      </c>
      <c r="O158" s="52">
        <f>'Pay App 31'!O158+'Pay App 31'!P158</f>
        <v>0</v>
      </c>
      <c r="P158" s="45"/>
      <c r="Q158" s="66">
        <f>'Pay App 31'!Q158+N158+P158</f>
        <v>0</v>
      </c>
    </row>
    <row r="159" spans="1:17" ht="21" customHeight="1" x14ac:dyDescent="0.2">
      <c r="A159" s="151" t="s">
        <v>272</v>
      </c>
      <c r="B159" s="151"/>
      <c r="C159" s="151" t="s">
        <v>273</v>
      </c>
      <c r="D159" s="152"/>
      <c r="E159" s="52">
        <f>'Pay App 31'!E159</f>
        <v>0</v>
      </c>
      <c r="F159" s="45"/>
      <c r="G159" s="65">
        <f>'Pay App 31'!G159+F159</f>
        <v>0</v>
      </c>
      <c r="H159" s="188">
        <f>'Pay App 31'!K159</f>
        <v>0</v>
      </c>
      <c r="I159" s="189"/>
      <c r="J159" s="55"/>
      <c r="K159" s="33">
        <f t="shared" si="4"/>
        <v>0</v>
      </c>
      <c r="L159" s="68">
        <f t="shared" si="7"/>
        <v>0</v>
      </c>
      <c r="M159" s="66">
        <f t="shared" si="5"/>
        <v>0</v>
      </c>
      <c r="N159" s="32">
        <f t="shared" si="6"/>
        <v>0</v>
      </c>
      <c r="O159" s="52">
        <f>'Pay App 31'!O159+'Pay App 31'!P159</f>
        <v>0</v>
      </c>
      <c r="P159" s="45"/>
      <c r="Q159" s="66">
        <f>'Pay App 31'!Q159+N159+P159</f>
        <v>0</v>
      </c>
    </row>
    <row r="160" spans="1:17" ht="21" customHeight="1" x14ac:dyDescent="0.2">
      <c r="A160" s="151" t="s">
        <v>274</v>
      </c>
      <c r="B160" s="151"/>
      <c r="C160" s="151" t="s">
        <v>275</v>
      </c>
      <c r="D160" s="152"/>
      <c r="E160" s="52">
        <f>'Pay App 31'!E160</f>
        <v>0</v>
      </c>
      <c r="F160" s="45"/>
      <c r="G160" s="65">
        <f>'Pay App 31'!G160+F160</f>
        <v>0</v>
      </c>
      <c r="H160" s="188">
        <f>'Pay App 31'!K160</f>
        <v>0</v>
      </c>
      <c r="I160" s="189"/>
      <c r="J160" s="55"/>
      <c r="K160" s="33">
        <f t="shared" si="4"/>
        <v>0</v>
      </c>
      <c r="L160" s="68">
        <f t="shared" si="7"/>
        <v>0</v>
      </c>
      <c r="M160" s="66">
        <f t="shared" si="5"/>
        <v>0</v>
      </c>
      <c r="N160" s="32">
        <f t="shared" si="6"/>
        <v>0</v>
      </c>
      <c r="O160" s="52">
        <f>'Pay App 31'!O160+'Pay App 31'!P160</f>
        <v>0</v>
      </c>
      <c r="P160" s="45"/>
      <c r="Q160" s="66">
        <f>'Pay App 31'!Q160+N160+P160</f>
        <v>0</v>
      </c>
    </row>
    <row r="161" spans="1:17" ht="21" customHeight="1" x14ac:dyDescent="0.2">
      <c r="A161" s="151" t="s">
        <v>276</v>
      </c>
      <c r="B161" s="151"/>
      <c r="C161" s="151" t="s">
        <v>277</v>
      </c>
      <c r="D161" s="152"/>
      <c r="E161" s="52">
        <f>'Pay App 31'!E161</f>
        <v>0</v>
      </c>
      <c r="F161" s="45"/>
      <c r="G161" s="65">
        <f>'Pay App 31'!G161+F161</f>
        <v>0</v>
      </c>
      <c r="H161" s="188">
        <f>'Pay App 31'!K161</f>
        <v>0</v>
      </c>
      <c r="I161" s="189"/>
      <c r="J161" s="55"/>
      <c r="K161" s="33">
        <f t="shared" si="4"/>
        <v>0</v>
      </c>
      <c r="L161" s="68">
        <f t="shared" si="7"/>
        <v>0</v>
      </c>
      <c r="M161" s="66">
        <f t="shared" si="5"/>
        <v>0</v>
      </c>
      <c r="N161" s="32">
        <f t="shared" si="6"/>
        <v>0</v>
      </c>
      <c r="O161" s="52">
        <f>'Pay App 31'!O161+'Pay App 31'!P161</f>
        <v>0</v>
      </c>
      <c r="P161" s="45"/>
      <c r="Q161" s="66">
        <f>'Pay App 31'!Q161+N161+P161</f>
        <v>0</v>
      </c>
    </row>
    <row r="162" spans="1:17" ht="21" customHeight="1" x14ac:dyDescent="0.2">
      <c r="A162" s="151" t="s">
        <v>278</v>
      </c>
      <c r="B162" s="151"/>
      <c r="C162" s="151" t="s">
        <v>279</v>
      </c>
      <c r="D162" s="152"/>
      <c r="E162" s="52">
        <f>'Pay App 31'!E162</f>
        <v>0</v>
      </c>
      <c r="F162" s="45"/>
      <c r="G162" s="65">
        <f>'Pay App 31'!G162+F162</f>
        <v>0</v>
      </c>
      <c r="H162" s="188">
        <f>'Pay App 31'!K162</f>
        <v>0</v>
      </c>
      <c r="I162" s="189"/>
      <c r="J162" s="55"/>
      <c r="K162" s="33">
        <f t="shared" si="4"/>
        <v>0</v>
      </c>
      <c r="L162" s="68">
        <f t="shared" si="7"/>
        <v>0</v>
      </c>
      <c r="M162" s="66">
        <f t="shared" si="5"/>
        <v>0</v>
      </c>
      <c r="N162" s="32">
        <f t="shared" si="6"/>
        <v>0</v>
      </c>
      <c r="O162" s="52">
        <f>'Pay App 31'!O162+'Pay App 31'!P162</f>
        <v>0</v>
      </c>
      <c r="P162" s="45"/>
      <c r="Q162" s="66">
        <f>'Pay App 31'!Q162+N162+P162</f>
        <v>0</v>
      </c>
    </row>
    <row r="163" spans="1:17" ht="21" customHeight="1" x14ac:dyDescent="0.2">
      <c r="A163" s="151" t="s">
        <v>280</v>
      </c>
      <c r="B163" s="151"/>
      <c r="C163" s="151" t="s">
        <v>281</v>
      </c>
      <c r="D163" s="152"/>
      <c r="E163" s="52">
        <f>'Pay App 31'!E163</f>
        <v>0</v>
      </c>
      <c r="F163" s="45"/>
      <c r="G163" s="65">
        <f>'Pay App 31'!G163+F163</f>
        <v>0</v>
      </c>
      <c r="H163" s="188">
        <f>'Pay App 31'!K163</f>
        <v>0</v>
      </c>
      <c r="I163" s="189"/>
      <c r="J163" s="55"/>
      <c r="K163" s="33">
        <f t="shared" si="4"/>
        <v>0</v>
      </c>
      <c r="L163" s="68">
        <f t="shared" si="7"/>
        <v>0</v>
      </c>
      <c r="M163" s="66">
        <f t="shared" si="5"/>
        <v>0</v>
      </c>
      <c r="N163" s="32">
        <f t="shared" si="6"/>
        <v>0</v>
      </c>
      <c r="O163" s="52">
        <f>'Pay App 31'!O163+'Pay App 31'!P163</f>
        <v>0</v>
      </c>
      <c r="P163" s="45"/>
      <c r="Q163" s="66">
        <f>'Pay App 31'!Q163+N163+P163</f>
        <v>0</v>
      </c>
    </row>
    <row r="164" spans="1:17" ht="21" customHeight="1" x14ac:dyDescent="0.2">
      <c r="A164" s="151" t="s">
        <v>282</v>
      </c>
      <c r="B164" s="151"/>
      <c r="C164" s="151" t="s">
        <v>283</v>
      </c>
      <c r="D164" s="152"/>
      <c r="E164" s="52">
        <f>'Pay App 31'!E164</f>
        <v>0</v>
      </c>
      <c r="F164" s="45"/>
      <c r="G164" s="65">
        <f>'Pay App 31'!G164+F164</f>
        <v>0</v>
      </c>
      <c r="H164" s="188">
        <f>'Pay App 31'!K164</f>
        <v>0</v>
      </c>
      <c r="I164" s="189"/>
      <c r="J164" s="55"/>
      <c r="K164" s="33">
        <f t="shared" si="4"/>
        <v>0</v>
      </c>
      <c r="L164" s="68">
        <f t="shared" si="7"/>
        <v>0</v>
      </c>
      <c r="M164" s="66">
        <f t="shared" si="5"/>
        <v>0</v>
      </c>
      <c r="N164" s="32">
        <f t="shared" si="6"/>
        <v>0</v>
      </c>
      <c r="O164" s="52">
        <f>'Pay App 31'!O164+'Pay App 31'!P164</f>
        <v>0</v>
      </c>
      <c r="P164" s="45"/>
      <c r="Q164" s="66">
        <f>'Pay App 31'!Q164+N164+P164</f>
        <v>0</v>
      </c>
    </row>
    <row r="165" spans="1:17" ht="21" customHeight="1" x14ac:dyDescent="0.2">
      <c r="A165" s="151" t="s">
        <v>284</v>
      </c>
      <c r="B165" s="151"/>
      <c r="C165" s="151" t="s">
        <v>285</v>
      </c>
      <c r="D165" s="152"/>
      <c r="E165" s="52">
        <f>'Pay App 31'!E165</f>
        <v>0</v>
      </c>
      <c r="F165" s="45"/>
      <c r="G165" s="65">
        <f>'Pay App 31'!G165+F165</f>
        <v>0</v>
      </c>
      <c r="H165" s="188">
        <f>'Pay App 31'!K165</f>
        <v>0</v>
      </c>
      <c r="I165" s="189"/>
      <c r="J165" s="55"/>
      <c r="K165" s="33">
        <f t="shared" si="4"/>
        <v>0</v>
      </c>
      <c r="L165" s="68">
        <f t="shared" si="7"/>
        <v>0</v>
      </c>
      <c r="M165" s="66">
        <f t="shared" si="5"/>
        <v>0</v>
      </c>
      <c r="N165" s="32">
        <f t="shared" si="6"/>
        <v>0</v>
      </c>
      <c r="O165" s="52">
        <f>'Pay App 31'!O165+'Pay App 31'!P165</f>
        <v>0</v>
      </c>
      <c r="P165" s="45"/>
      <c r="Q165" s="66">
        <f>'Pay App 31'!Q165+N165+P165</f>
        <v>0</v>
      </c>
    </row>
    <row r="166" spans="1:17" ht="21" customHeight="1" x14ac:dyDescent="0.2">
      <c r="A166" s="153" t="s">
        <v>286</v>
      </c>
      <c r="B166" s="153"/>
      <c r="C166" s="153" t="s">
        <v>287</v>
      </c>
      <c r="D166" s="154"/>
      <c r="E166" s="52">
        <f>'Pay App 31'!E166</f>
        <v>0</v>
      </c>
      <c r="F166" s="45"/>
      <c r="G166" s="65">
        <f>'Pay App 31'!G166+F166</f>
        <v>0</v>
      </c>
      <c r="H166" s="188">
        <f>'Pay App 31'!K166</f>
        <v>0</v>
      </c>
      <c r="I166" s="189"/>
      <c r="J166" s="55"/>
      <c r="K166" s="33">
        <f t="shared" si="4"/>
        <v>0</v>
      </c>
      <c r="L166" s="68">
        <f t="shared" si="7"/>
        <v>0</v>
      </c>
      <c r="M166" s="66">
        <f t="shared" si="5"/>
        <v>0</v>
      </c>
      <c r="N166" s="32">
        <f t="shared" si="6"/>
        <v>0</v>
      </c>
      <c r="O166" s="52">
        <f>'Pay App 31'!O166+'Pay App 31'!P166</f>
        <v>0</v>
      </c>
      <c r="P166" s="45"/>
      <c r="Q166" s="66">
        <f>'Pay App 31'!Q166+N166+P166</f>
        <v>0</v>
      </c>
    </row>
    <row r="167" spans="1:17" ht="21" customHeight="1" x14ac:dyDescent="0.2">
      <c r="A167" s="153" t="s">
        <v>288</v>
      </c>
      <c r="B167" s="153"/>
      <c r="C167" s="153" t="s">
        <v>289</v>
      </c>
      <c r="D167" s="154"/>
      <c r="E167" s="52">
        <f>'Pay App 31'!E167</f>
        <v>0</v>
      </c>
      <c r="F167" s="45"/>
      <c r="G167" s="65">
        <f>'Pay App 31'!G167+F167</f>
        <v>0</v>
      </c>
      <c r="H167" s="188">
        <f>'Pay App 31'!K167</f>
        <v>0</v>
      </c>
      <c r="I167" s="189"/>
      <c r="J167" s="55"/>
      <c r="K167" s="33">
        <f t="shared" si="4"/>
        <v>0</v>
      </c>
      <c r="L167" s="68">
        <f t="shared" si="7"/>
        <v>0</v>
      </c>
      <c r="M167" s="66">
        <f t="shared" si="5"/>
        <v>0</v>
      </c>
      <c r="N167" s="32">
        <f t="shared" si="6"/>
        <v>0</v>
      </c>
      <c r="O167" s="52">
        <f>'Pay App 31'!O167+'Pay App 31'!P167</f>
        <v>0</v>
      </c>
      <c r="P167" s="45"/>
      <c r="Q167" s="66">
        <f>'Pay App 31'!Q167+N167+P167</f>
        <v>0</v>
      </c>
    </row>
    <row r="168" spans="1:17" ht="21" customHeight="1" x14ac:dyDescent="0.2">
      <c r="A168" s="151" t="s">
        <v>290</v>
      </c>
      <c r="B168" s="151"/>
      <c r="C168" s="151" t="s">
        <v>291</v>
      </c>
      <c r="D168" s="152"/>
      <c r="E168" s="52">
        <f>'Pay App 31'!E168</f>
        <v>0</v>
      </c>
      <c r="F168" s="45"/>
      <c r="G168" s="65">
        <f>'Pay App 31'!G168+F168</f>
        <v>0</v>
      </c>
      <c r="H168" s="188">
        <f>'Pay App 31'!K168</f>
        <v>0</v>
      </c>
      <c r="I168" s="189"/>
      <c r="J168" s="55"/>
      <c r="K168" s="33">
        <f t="shared" si="4"/>
        <v>0</v>
      </c>
      <c r="L168" s="68">
        <f t="shared" si="7"/>
        <v>0</v>
      </c>
      <c r="M168" s="66">
        <f t="shared" si="5"/>
        <v>0</v>
      </c>
      <c r="N168" s="32">
        <f t="shared" si="6"/>
        <v>0</v>
      </c>
      <c r="O168" s="52">
        <f>'Pay App 31'!O168+'Pay App 31'!P168</f>
        <v>0</v>
      </c>
      <c r="P168" s="45"/>
      <c r="Q168" s="66">
        <f>'Pay App 31'!Q168+N168+P168</f>
        <v>0</v>
      </c>
    </row>
    <row r="169" spans="1:17" ht="21" customHeight="1" x14ac:dyDescent="0.2">
      <c r="A169" s="151" t="s">
        <v>292</v>
      </c>
      <c r="B169" s="151"/>
      <c r="C169" s="151" t="s">
        <v>293</v>
      </c>
      <c r="D169" s="152"/>
      <c r="E169" s="52">
        <f>'Pay App 31'!E169</f>
        <v>0</v>
      </c>
      <c r="F169" s="45"/>
      <c r="G169" s="65">
        <f>'Pay App 31'!G169+F169</f>
        <v>0</v>
      </c>
      <c r="H169" s="188">
        <f>'Pay App 31'!K169</f>
        <v>0</v>
      </c>
      <c r="I169" s="189"/>
      <c r="J169" s="55"/>
      <c r="K169" s="33">
        <f t="shared" si="4"/>
        <v>0</v>
      </c>
      <c r="L169" s="68">
        <f t="shared" si="7"/>
        <v>0</v>
      </c>
      <c r="M169" s="66">
        <f t="shared" si="5"/>
        <v>0</v>
      </c>
      <c r="N169" s="32">
        <f t="shared" si="6"/>
        <v>0</v>
      </c>
      <c r="O169" s="52">
        <f>'Pay App 31'!O169+'Pay App 31'!P169</f>
        <v>0</v>
      </c>
      <c r="P169" s="45"/>
      <c r="Q169" s="66">
        <f>'Pay App 31'!Q169+N169+P169</f>
        <v>0</v>
      </c>
    </row>
    <row r="170" spans="1:17" ht="21" customHeight="1" x14ac:dyDescent="0.2">
      <c r="A170" s="151" t="s">
        <v>294</v>
      </c>
      <c r="B170" s="151"/>
      <c r="C170" s="151" t="s">
        <v>295</v>
      </c>
      <c r="D170" s="152"/>
      <c r="E170" s="52">
        <f>'Pay App 31'!E170</f>
        <v>0</v>
      </c>
      <c r="F170" s="45"/>
      <c r="G170" s="65">
        <f>'Pay App 31'!G170+F170</f>
        <v>0</v>
      </c>
      <c r="H170" s="188">
        <f>'Pay App 31'!K170</f>
        <v>0</v>
      </c>
      <c r="I170" s="189"/>
      <c r="J170" s="55"/>
      <c r="K170" s="33">
        <f t="shared" si="4"/>
        <v>0</v>
      </c>
      <c r="L170" s="68">
        <f t="shared" si="7"/>
        <v>0</v>
      </c>
      <c r="M170" s="66">
        <f t="shared" si="5"/>
        <v>0</v>
      </c>
      <c r="N170" s="32">
        <f t="shared" si="6"/>
        <v>0</v>
      </c>
      <c r="O170" s="52">
        <f>'Pay App 31'!O170+'Pay App 31'!P170</f>
        <v>0</v>
      </c>
      <c r="P170" s="45"/>
      <c r="Q170" s="66">
        <f>'Pay App 31'!Q170+N170+P170</f>
        <v>0</v>
      </c>
    </row>
    <row r="171" spans="1:17" ht="21" customHeight="1" x14ac:dyDescent="0.2">
      <c r="A171" s="151" t="s">
        <v>296</v>
      </c>
      <c r="B171" s="151"/>
      <c r="C171" s="151" t="s">
        <v>297</v>
      </c>
      <c r="D171" s="152"/>
      <c r="E171" s="52">
        <f>'Pay App 31'!E171</f>
        <v>0</v>
      </c>
      <c r="F171" s="45"/>
      <c r="G171" s="65">
        <f>'Pay App 31'!G171+F171</f>
        <v>0</v>
      </c>
      <c r="H171" s="188">
        <f>'Pay App 31'!K171</f>
        <v>0</v>
      </c>
      <c r="I171" s="189"/>
      <c r="J171" s="55"/>
      <c r="K171" s="33">
        <f t="shared" si="4"/>
        <v>0</v>
      </c>
      <c r="L171" s="68">
        <f t="shared" si="7"/>
        <v>0</v>
      </c>
      <c r="M171" s="66">
        <f t="shared" si="5"/>
        <v>0</v>
      </c>
      <c r="N171" s="32">
        <f t="shared" si="6"/>
        <v>0</v>
      </c>
      <c r="O171" s="52">
        <f>'Pay App 31'!O171+'Pay App 31'!P171</f>
        <v>0</v>
      </c>
      <c r="P171" s="45"/>
      <c r="Q171" s="66">
        <f>'Pay App 31'!Q171+N171+P171</f>
        <v>0</v>
      </c>
    </row>
    <row r="172" spans="1:17" ht="21" customHeight="1" x14ac:dyDescent="0.2">
      <c r="A172" s="151" t="s">
        <v>298</v>
      </c>
      <c r="B172" s="151"/>
      <c r="C172" s="151" t="s">
        <v>299</v>
      </c>
      <c r="D172" s="152"/>
      <c r="E172" s="52">
        <f>'Pay App 31'!E172</f>
        <v>0</v>
      </c>
      <c r="F172" s="45"/>
      <c r="G172" s="65">
        <f>'Pay App 31'!G172+F172</f>
        <v>0</v>
      </c>
      <c r="H172" s="188">
        <f>'Pay App 31'!K172</f>
        <v>0</v>
      </c>
      <c r="I172" s="189"/>
      <c r="J172" s="55"/>
      <c r="K172" s="33">
        <f t="shared" si="4"/>
        <v>0</v>
      </c>
      <c r="L172" s="68">
        <f t="shared" si="7"/>
        <v>0</v>
      </c>
      <c r="M172" s="66">
        <f t="shared" si="5"/>
        <v>0</v>
      </c>
      <c r="N172" s="32">
        <f t="shared" si="6"/>
        <v>0</v>
      </c>
      <c r="O172" s="52">
        <f>'Pay App 31'!O172+'Pay App 31'!P172</f>
        <v>0</v>
      </c>
      <c r="P172" s="45"/>
      <c r="Q172" s="66">
        <f>'Pay App 31'!Q172+N172+P172</f>
        <v>0</v>
      </c>
    </row>
    <row r="173" spans="1:17" ht="21" customHeight="1" x14ac:dyDescent="0.2">
      <c r="A173" s="151" t="s">
        <v>300</v>
      </c>
      <c r="B173" s="151"/>
      <c r="C173" s="151" t="s">
        <v>301</v>
      </c>
      <c r="D173" s="152"/>
      <c r="E173" s="52">
        <f>'Pay App 31'!E173</f>
        <v>0</v>
      </c>
      <c r="F173" s="45"/>
      <c r="G173" s="65">
        <f>'Pay App 31'!G173+F173</f>
        <v>0</v>
      </c>
      <c r="H173" s="188">
        <f>'Pay App 31'!K173</f>
        <v>0</v>
      </c>
      <c r="I173" s="189"/>
      <c r="J173" s="55"/>
      <c r="K173" s="33">
        <f t="shared" si="4"/>
        <v>0</v>
      </c>
      <c r="L173" s="68">
        <f t="shared" si="7"/>
        <v>0</v>
      </c>
      <c r="M173" s="66">
        <f t="shared" si="5"/>
        <v>0</v>
      </c>
      <c r="N173" s="32">
        <f t="shared" si="6"/>
        <v>0</v>
      </c>
      <c r="O173" s="52">
        <f>'Pay App 31'!O173+'Pay App 31'!P173</f>
        <v>0</v>
      </c>
      <c r="P173" s="45"/>
      <c r="Q173" s="66">
        <f>'Pay App 31'!Q173+N173+P173</f>
        <v>0</v>
      </c>
    </row>
    <row r="174" spans="1:17" ht="21" customHeight="1" x14ac:dyDescent="0.2">
      <c r="A174" s="151" t="s">
        <v>302</v>
      </c>
      <c r="B174" s="151"/>
      <c r="C174" s="151" t="s">
        <v>303</v>
      </c>
      <c r="D174" s="152"/>
      <c r="E174" s="52">
        <f>'Pay App 31'!E174</f>
        <v>0</v>
      </c>
      <c r="F174" s="45"/>
      <c r="G174" s="65">
        <f>'Pay App 31'!G174+F174</f>
        <v>0</v>
      </c>
      <c r="H174" s="188">
        <f>'Pay App 31'!K174</f>
        <v>0</v>
      </c>
      <c r="I174" s="189"/>
      <c r="J174" s="55"/>
      <c r="K174" s="33">
        <f t="shared" si="4"/>
        <v>0</v>
      </c>
      <c r="L174" s="68">
        <f t="shared" si="7"/>
        <v>0</v>
      </c>
      <c r="M174" s="66">
        <f t="shared" si="5"/>
        <v>0</v>
      </c>
      <c r="N174" s="32">
        <f t="shared" si="6"/>
        <v>0</v>
      </c>
      <c r="O174" s="52">
        <f>'Pay App 31'!O174+'Pay App 31'!P174</f>
        <v>0</v>
      </c>
      <c r="P174" s="45"/>
      <c r="Q174" s="66">
        <f>'Pay App 31'!Q174+N174+P174</f>
        <v>0</v>
      </c>
    </row>
    <row r="175" spans="1:17" ht="21" customHeight="1" x14ac:dyDescent="0.2">
      <c r="A175" s="151" t="s">
        <v>304</v>
      </c>
      <c r="B175" s="151"/>
      <c r="C175" s="151" t="s">
        <v>305</v>
      </c>
      <c r="D175" s="152"/>
      <c r="E175" s="52">
        <f>'Pay App 31'!E175</f>
        <v>0</v>
      </c>
      <c r="F175" s="45"/>
      <c r="G175" s="65">
        <f>'Pay App 31'!G175+F175</f>
        <v>0</v>
      </c>
      <c r="H175" s="188">
        <f>'Pay App 31'!K175</f>
        <v>0</v>
      </c>
      <c r="I175" s="189"/>
      <c r="J175" s="55"/>
      <c r="K175" s="33">
        <f t="shared" si="4"/>
        <v>0</v>
      </c>
      <c r="L175" s="68">
        <f t="shared" si="7"/>
        <v>0</v>
      </c>
      <c r="M175" s="66">
        <f t="shared" si="5"/>
        <v>0</v>
      </c>
      <c r="N175" s="32">
        <f t="shared" si="6"/>
        <v>0</v>
      </c>
      <c r="O175" s="52">
        <f>'Pay App 31'!O175+'Pay App 31'!P175</f>
        <v>0</v>
      </c>
      <c r="P175" s="45"/>
      <c r="Q175" s="66">
        <f>'Pay App 31'!Q175+N175+P175</f>
        <v>0</v>
      </c>
    </row>
    <row r="176" spans="1:17" ht="21" customHeight="1" x14ac:dyDescent="0.2">
      <c r="A176" s="151" t="s">
        <v>306</v>
      </c>
      <c r="B176" s="151"/>
      <c r="C176" s="151" t="s">
        <v>307</v>
      </c>
      <c r="D176" s="152"/>
      <c r="E176" s="52">
        <f>'Pay App 31'!E176</f>
        <v>0</v>
      </c>
      <c r="F176" s="45"/>
      <c r="G176" s="65">
        <f>'Pay App 31'!G176+F176</f>
        <v>0</v>
      </c>
      <c r="H176" s="188">
        <f>'Pay App 31'!K176</f>
        <v>0</v>
      </c>
      <c r="I176" s="189"/>
      <c r="J176" s="55"/>
      <c r="K176" s="33">
        <f t="shared" si="4"/>
        <v>0</v>
      </c>
      <c r="L176" s="68">
        <f t="shared" si="7"/>
        <v>0</v>
      </c>
      <c r="M176" s="66">
        <f t="shared" si="5"/>
        <v>0</v>
      </c>
      <c r="N176" s="32">
        <f t="shared" si="6"/>
        <v>0</v>
      </c>
      <c r="O176" s="52">
        <f>'Pay App 31'!O176+'Pay App 31'!P176</f>
        <v>0</v>
      </c>
      <c r="P176" s="45"/>
      <c r="Q176" s="66">
        <f>'Pay App 31'!Q176+N176+P176</f>
        <v>0</v>
      </c>
    </row>
    <row r="177" spans="1:17" ht="21" customHeight="1" x14ac:dyDescent="0.2">
      <c r="A177" s="151" t="s">
        <v>308</v>
      </c>
      <c r="B177" s="151"/>
      <c r="C177" s="151" t="s">
        <v>309</v>
      </c>
      <c r="D177" s="152"/>
      <c r="E177" s="52">
        <f>'Pay App 31'!E177</f>
        <v>0</v>
      </c>
      <c r="F177" s="45"/>
      <c r="G177" s="65">
        <f>'Pay App 31'!G177+F177</f>
        <v>0</v>
      </c>
      <c r="H177" s="188">
        <f>'Pay App 31'!K177</f>
        <v>0</v>
      </c>
      <c r="I177" s="189"/>
      <c r="J177" s="55"/>
      <c r="K177" s="33">
        <f t="shared" si="4"/>
        <v>0</v>
      </c>
      <c r="L177" s="68">
        <f t="shared" si="7"/>
        <v>0</v>
      </c>
      <c r="M177" s="66">
        <f t="shared" si="5"/>
        <v>0</v>
      </c>
      <c r="N177" s="32">
        <f t="shared" si="6"/>
        <v>0</v>
      </c>
      <c r="O177" s="52">
        <f>'Pay App 31'!O177+'Pay App 31'!P177</f>
        <v>0</v>
      </c>
      <c r="P177" s="45"/>
      <c r="Q177" s="66">
        <f>'Pay App 31'!Q177+N177+P177</f>
        <v>0</v>
      </c>
    </row>
    <row r="178" spans="1:17" ht="21" customHeight="1" x14ac:dyDescent="0.2">
      <c r="A178" s="141" t="s">
        <v>310</v>
      </c>
      <c r="B178" s="141"/>
      <c r="C178" s="141" t="s">
        <v>311</v>
      </c>
      <c r="D178" s="142"/>
      <c r="E178" s="52">
        <f>'Pay App 31'!E178</f>
        <v>0</v>
      </c>
      <c r="F178" s="45"/>
      <c r="G178" s="65">
        <f>'Pay App 31'!G178+F178</f>
        <v>0</v>
      </c>
      <c r="H178" s="188">
        <f>'Pay App 31'!K178</f>
        <v>0</v>
      </c>
      <c r="I178" s="189"/>
      <c r="J178" s="55"/>
      <c r="K178" s="33">
        <f t="shared" si="4"/>
        <v>0</v>
      </c>
      <c r="L178" s="68">
        <f t="shared" si="7"/>
        <v>0</v>
      </c>
      <c r="M178" s="66">
        <f t="shared" si="5"/>
        <v>0</v>
      </c>
      <c r="N178" s="32">
        <f t="shared" si="6"/>
        <v>0</v>
      </c>
      <c r="O178" s="52">
        <f>'Pay App 31'!O178+'Pay App 31'!P178</f>
        <v>0</v>
      </c>
      <c r="P178" s="45"/>
      <c r="Q178" s="66">
        <f>'Pay App 31'!Q178+N178+P178</f>
        <v>0</v>
      </c>
    </row>
    <row r="179" spans="1:17" ht="21" customHeight="1" x14ac:dyDescent="0.2">
      <c r="A179" s="151" t="s">
        <v>312</v>
      </c>
      <c r="B179" s="151"/>
      <c r="C179" s="151" t="s">
        <v>313</v>
      </c>
      <c r="D179" s="152"/>
      <c r="E179" s="52">
        <f>'Pay App 31'!E179</f>
        <v>0</v>
      </c>
      <c r="F179" s="45"/>
      <c r="G179" s="65">
        <f>'Pay App 31'!G179+F179</f>
        <v>0</v>
      </c>
      <c r="H179" s="188">
        <f>'Pay App 31'!K179</f>
        <v>0</v>
      </c>
      <c r="I179" s="189"/>
      <c r="J179" s="55"/>
      <c r="K179" s="33">
        <f t="shared" si="4"/>
        <v>0</v>
      </c>
      <c r="L179" s="68">
        <f t="shared" si="7"/>
        <v>0</v>
      </c>
      <c r="M179" s="66">
        <f t="shared" si="5"/>
        <v>0</v>
      </c>
      <c r="N179" s="32">
        <f t="shared" si="6"/>
        <v>0</v>
      </c>
      <c r="O179" s="52">
        <f>'Pay App 31'!O179+'Pay App 31'!P179</f>
        <v>0</v>
      </c>
      <c r="P179" s="45"/>
      <c r="Q179" s="66">
        <f>'Pay App 31'!Q179+N179+P179</f>
        <v>0</v>
      </c>
    </row>
    <row r="180" spans="1:17" ht="21" customHeight="1" x14ac:dyDescent="0.2">
      <c r="A180" s="151" t="s">
        <v>314</v>
      </c>
      <c r="B180" s="151"/>
      <c r="C180" s="149" t="s">
        <v>315</v>
      </c>
      <c r="D180" s="150"/>
      <c r="E180" s="52">
        <f>'Pay App 31'!E180</f>
        <v>0</v>
      </c>
      <c r="F180" s="45"/>
      <c r="G180" s="65">
        <f>'Pay App 31'!G180+F180</f>
        <v>0</v>
      </c>
      <c r="H180" s="188">
        <f>'Pay App 31'!K180</f>
        <v>0</v>
      </c>
      <c r="I180" s="189"/>
      <c r="J180" s="55"/>
      <c r="K180" s="33">
        <f t="shared" si="4"/>
        <v>0</v>
      </c>
      <c r="L180" s="68">
        <f t="shared" si="7"/>
        <v>0</v>
      </c>
      <c r="M180" s="66">
        <f t="shared" si="5"/>
        <v>0</v>
      </c>
      <c r="N180" s="32">
        <f t="shared" si="6"/>
        <v>0</v>
      </c>
      <c r="O180" s="52">
        <f>'Pay App 31'!O180+'Pay App 31'!P180</f>
        <v>0</v>
      </c>
      <c r="P180" s="45"/>
      <c r="Q180" s="66">
        <f>'Pay App 31'!Q180+N180+P180</f>
        <v>0</v>
      </c>
    </row>
    <row r="181" spans="1:17" ht="21" customHeight="1" x14ac:dyDescent="0.2">
      <c r="A181" s="151" t="s">
        <v>316</v>
      </c>
      <c r="B181" s="151"/>
      <c r="C181" s="151" t="s">
        <v>317</v>
      </c>
      <c r="D181" s="152"/>
      <c r="E181" s="52">
        <f>'Pay App 31'!E181</f>
        <v>0</v>
      </c>
      <c r="F181" s="45"/>
      <c r="G181" s="65">
        <f>'Pay App 31'!G181+F181</f>
        <v>0</v>
      </c>
      <c r="H181" s="188">
        <f>'Pay App 31'!K181</f>
        <v>0</v>
      </c>
      <c r="I181" s="189"/>
      <c r="J181" s="55"/>
      <c r="K181" s="33">
        <f t="shared" si="4"/>
        <v>0</v>
      </c>
      <c r="L181" s="68">
        <f t="shared" si="7"/>
        <v>0</v>
      </c>
      <c r="M181" s="66">
        <f t="shared" si="5"/>
        <v>0</v>
      </c>
      <c r="N181" s="32">
        <f t="shared" si="6"/>
        <v>0</v>
      </c>
      <c r="O181" s="52">
        <f>'Pay App 31'!O181+'Pay App 31'!P181</f>
        <v>0</v>
      </c>
      <c r="P181" s="45"/>
      <c r="Q181" s="66">
        <f>'Pay App 31'!Q181+N181+P181</f>
        <v>0</v>
      </c>
    </row>
    <row r="182" spans="1:17" ht="21" customHeight="1" x14ac:dyDescent="0.2">
      <c r="A182" s="151" t="s">
        <v>318</v>
      </c>
      <c r="B182" s="151"/>
      <c r="C182" s="151" t="s">
        <v>319</v>
      </c>
      <c r="D182" s="152"/>
      <c r="E182" s="52">
        <f>'Pay App 31'!E182</f>
        <v>0</v>
      </c>
      <c r="F182" s="45"/>
      <c r="G182" s="65">
        <f>'Pay App 31'!G182+F182</f>
        <v>0</v>
      </c>
      <c r="H182" s="188">
        <f>'Pay App 31'!K182</f>
        <v>0</v>
      </c>
      <c r="I182" s="189"/>
      <c r="J182" s="55"/>
      <c r="K182" s="33">
        <f t="shared" si="4"/>
        <v>0</v>
      </c>
      <c r="L182" s="68">
        <f t="shared" si="7"/>
        <v>0</v>
      </c>
      <c r="M182" s="66">
        <f t="shared" si="5"/>
        <v>0</v>
      </c>
      <c r="N182" s="32">
        <f t="shared" si="6"/>
        <v>0</v>
      </c>
      <c r="O182" s="52">
        <f>'Pay App 31'!O182+'Pay App 31'!P182</f>
        <v>0</v>
      </c>
      <c r="P182" s="45"/>
      <c r="Q182" s="66">
        <f>'Pay App 31'!Q182+N182+P182</f>
        <v>0</v>
      </c>
    </row>
    <row r="183" spans="1:17" ht="21" customHeight="1" x14ac:dyDescent="0.2">
      <c r="A183" s="151" t="s">
        <v>320</v>
      </c>
      <c r="B183" s="151"/>
      <c r="C183" s="151" t="s">
        <v>321</v>
      </c>
      <c r="D183" s="152"/>
      <c r="E183" s="52">
        <f>'Pay App 31'!E183</f>
        <v>0</v>
      </c>
      <c r="F183" s="45"/>
      <c r="G183" s="65">
        <f>'Pay App 31'!G183+F183</f>
        <v>0</v>
      </c>
      <c r="H183" s="188">
        <f>'Pay App 31'!K183</f>
        <v>0</v>
      </c>
      <c r="I183" s="189"/>
      <c r="J183" s="55"/>
      <c r="K183" s="33">
        <f t="shared" si="4"/>
        <v>0</v>
      </c>
      <c r="L183" s="68">
        <f t="shared" si="7"/>
        <v>0</v>
      </c>
      <c r="M183" s="66">
        <f t="shared" si="5"/>
        <v>0</v>
      </c>
      <c r="N183" s="32">
        <f t="shared" si="6"/>
        <v>0</v>
      </c>
      <c r="O183" s="52">
        <f>'Pay App 31'!O183+'Pay App 31'!P183</f>
        <v>0</v>
      </c>
      <c r="P183" s="45"/>
      <c r="Q183" s="66">
        <f>'Pay App 31'!Q183+N183+P183</f>
        <v>0</v>
      </c>
    </row>
    <row r="184" spans="1:17" ht="21" customHeight="1" x14ac:dyDescent="0.2">
      <c r="A184" s="151" t="s">
        <v>322</v>
      </c>
      <c r="B184" s="151"/>
      <c r="C184" s="151" t="s">
        <v>323</v>
      </c>
      <c r="D184" s="152"/>
      <c r="E184" s="52">
        <f>'Pay App 31'!E184</f>
        <v>0</v>
      </c>
      <c r="F184" s="45"/>
      <c r="G184" s="65">
        <f>'Pay App 31'!G184+F184</f>
        <v>0</v>
      </c>
      <c r="H184" s="188">
        <f>'Pay App 31'!K184</f>
        <v>0</v>
      </c>
      <c r="I184" s="189"/>
      <c r="J184" s="55"/>
      <c r="K184" s="33">
        <f t="shared" si="4"/>
        <v>0</v>
      </c>
      <c r="L184" s="68">
        <f t="shared" si="7"/>
        <v>0</v>
      </c>
      <c r="M184" s="66">
        <f t="shared" si="5"/>
        <v>0</v>
      </c>
      <c r="N184" s="32">
        <f t="shared" si="6"/>
        <v>0</v>
      </c>
      <c r="O184" s="52">
        <f>'Pay App 31'!O184+'Pay App 31'!P184</f>
        <v>0</v>
      </c>
      <c r="P184" s="45"/>
      <c r="Q184" s="66">
        <f>'Pay App 31'!Q184+N184+P184</f>
        <v>0</v>
      </c>
    </row>
    <row r="185" spans="1:17" ht="21" customHeight="1" x14ac:dyDescent="0.2">
      <c r="A185" s="141" t="s">
        <v>324</v>
      </c>
      <c r="B185" s="141"/>
      <c r="C185" s="141" t="s">
        <v>325</v>
      </c>
      <c r="D185" s="142"/>
      <c r="E185" s="52">
        <f>'Pay App 31'!E185</f>
        <v>0</v>
      </c>
      <c r="F185" s="45"/>
      <c r="G185" s="65">
        <f>'Pay App 31'!G185+F185</f>
        <v>0</v>
      </c>
      <c r="H185" s="188">
        <f>'Pay App 31'!K185</f>
        <v>0</v>
      </c>
      <c r="I185" s="189"/>
      <c r="J185" s="55"/>
      <c r="K185" s="33">
        <f t="shared" si="4"/>
        <v>0</v>
      </c>
      <c r="L185" s="68">
        <f t="shared" si="7"/>
        <v>0</v>
      </c>
      <c r="M185" s="66">
        <f t="shared" si="5"/>
        <v>0</v>
      </c>
      <c r="N185" s="32">
        <f t="shared" si="6"/>
        <v>0</v>
      </c>
      <c r="O185" s="52">
        <f>'Pay App 31'!O185+'Pay App 31'!P185</f>
        <v>0</v>
      </c>
      <c r="P185" s="45"/>
      <c r="Q185" s="66">
        <f>'Pay App 31'!Q185+N185+P185</f>
        <v>0</v>
      </c>
    </row>
    <row r="186" spans="1:17" ht="21" customHeight="1" x14ac:dyDescent="0.2">
      <c r="A186" s="141" t="s">
        <v>326</v>
      </c>
      <c r="B186" s="141"/>
      <c r="C186" s="141" t="s">
        <v>327</v>
      </c>
      <c r="D186" s="142"/>
      <c r="E186" s="52">
        <f>'Pay App 31'!E186</f>
        <v>0</v>
      </c>
      <c r="F186" s="45"/>
      <c r="G186" s="65">
        <f>'Pay App 31'!G186+F186</f>
        <v>0</v>
      </c>
      <c r="H186" s="188">
        <f>'Pay App 31'!K186</f>
        <v>0</v>
      </c>
      <c r="I186" s="189"/>
      <c r="J186" s="55"/>
      <c r="K186" s="33">
        <f t="shared" si="4"/>
        <v>0</v>
      </c>
      <c r="L186" s="68">
        <f t="shared" si="7"/>
        <v>0</v>
      </c>
      <c r="M186" s="66">
        <f t="shared" si="5"/>
        <v>0</v>
      </c>
      <c r="N186" s="32">
        <f t="shared" si="6"/>
        <v>0</v>
      </c>
      <c r="O186" s="52">
        <f>'Pay App 31'!O186+'Pay App 31'!P186</f>
        <v>0</v>
      </c>
      <c r="P186" s="45"/>
      <c r="Q186" s="66">
        <f>'Pay App 31'!Q186+N186+P186</f>
        <v>0</v>
      </c>
    </row>
    <row r="187" spans="1:17" ht="21" customHeight="1" x14ac:dyDescent="0.2">
      <c r="A187" s="151" t="s">
        <v>328</v>
      </c>
      <c r="B187" s="151"/>
      <c r="C187" s="151" t="s">
        <v>329</v>
      </c>
      <c r="D187" s="152"/>
      <c r="E187" s="52">
        <f>'Pay App 31'!E187</f>
        <v>0</v>
      </c>
      <c r="F187" s="45"/>
      <c r="G187" s="65">
        <f>'Pay App 31'!G187+F187</f>
        <v>0</v>
      </c>
      <c r="H187" s="188">
        <f>'Pay App 31'!K187</f>
        <v>0</v>
      </c>
      <c r="I187" s="189"/>
      <c r="J187" s="55"/>
      <c r="K187" s="33">
        <f t="shared" si="4"/>
        <v>0</v>
      </c>
      <c r="L187" s="68">
        <f t="shared" si="7"/>
        <v>0</v>
      </c>
      <c r="M187" s="66">
        <f t="shared" si="5"/>
        <v>0</v>
      </c>
      <c r="N187" s="32">
        <f t="shared" si="6"/>
        <v>0</v>
      </c>
      <c r="O187" s="52">
        <f>'Pay App 31'!O187+'Pay App 31'!P187</f>
        <v>0</v>
      </c>
      <c r="P187" s="45"/>
      <c r="Q187" s="66">
        <f>'Pay App 31'!Q187+N187+P187</f>
        <v>0</v>
      </c>
    </row>
    <row r="188" spans="1:17" ht="21" customHeight="1" x14ac:dyDescent="0.2">
      <c r="A188" s="151" t="s">
        <v>330</v>
      </c>
      <c r="B188" s="151"/>
      <c r="C188" s="151" t="s">
        <v>331</v>
      </c>
      <c r="D188" s="152"/>
      <c r="E188" s="52">
        <f>'Pay App 31'!E188</f>
        <v>0</v>
      </c>
      <c r="F188" s="45"/>
      <c r="G188" s="65">
        <f>'Pay App 31'!G188+F188</f>
        <v>0</v>
      </c>
      <c r="H188" s="188">
        <f>'Pay App 31'!K188</f>
        <v>0</v>
      </c>
      <c r="I188" s="189"/>
      <c r="J188" s="55"/>
      <c r="K188" s="33">
        <f t="shared" si="4"/>
        <v>0</v>
      </c>
      <c r="L188" s="68">
        <f t="shared" si="7"/>
        <v>0</v>
      </c>
      <c r="M188" s="66">
        <f t="shared" si="5"/>
        <v>0</v>
      </c>
      <c r="N188" s="32">
        <f t="shared" si="6"/>
        <v>0</v>
      </c>
      <c r="O188" s="52">
        <f>'Pay App 31'!O188+'Pay App 31'!P188</f>
        <v>0</v>
      </c>
      <c r="P188" s="45"/>
      <c r="Q188" s="66">
        <f>'Pay App 31'!Q188+N188+P188</f>
        <v>0</v>
      </c>
    </row>
    <row r="189" spans="1:17" ht="21" customHeight="1" x14ac:dyDescent="0.2">
      <c r="A189" s="151" t="s">
        <v>332</v>
      </c>
      <c r="B189" s="151"/>
      <c r="C189" s="151" t="s">
        <v>333</v>
      </c>
      <c r="D189" s="152"/>
      <c r="E189" s="52">
        <f>'Pay App 31'!E189</f>
        <v>0</v>
      </c>
      <c r="F189" s="45"/>
      <c r="G189" s="65">
        <f>'Pay App 31'!G189+F189</f>
        <v>0</v>
      </c>
      <c r="H189" s="188">
        <f>'Pay App 31'!K189</f>
        <v>0</v>
      </c>
      <c r="I189" s="189"/>
      <c r="J189" s="55"/>
      <c r="K189" s="33">
        <f t="shared" si="4"/>
        <v>0</v>
      </c>
      <c r="L189" s="68">
        <f t="shared" si="7"/>
        <v>0</v>
      </c>
      <c r="M189" s="66">
        <f t="shared" si="5"/>
        <v>0</v>
      </c>
      <c r="N189" s="32">
        <f t="shared" si="6"/>
        <v>0</v>
      </c>
      <c r="O189" s="52">
        <f>'Pay App 31'!O189+'Pay App 31'!P189</f>
        <v>0</v>
      </c>
      <c r="P189" s="45"/>
      <c r="Q189" s="66">
        <f>'Pay App 31'!Q189+N189+P189</f>
        <v>0</v>
      </c>
    </row>
    <row r="190" spans="1:17" ht="21" customHeight="1" x14ac:dyDescent="0.2">
      <c r="A190" s="141" t="s">
        <v>334</v>
      </c>
      <c r="B190" s="141"/>
      <c r="C190" s="141" t="s">
        <v>335</v>
      </c>
      <c r="D190" s="142"/>
      <c r="E190" s="52">
        <f>'Pay App 31'!E190</f>
        <v>0</v>
      </c>
      <c r="F190" s="45"/>
      <c r="G190" s="65">
        <f>'Pay App 31'!G190+F190</f>
        <v>0</v>
      </c>
      <c r="H190" s="188">
        <f>'Pay App 31'!K190</f>
        <v>0</v>
      </c>
      <c r="I190" s="189"/>
      <c r="J190" s="55"/>
      <c r="K190" s="33">
        <f t="shared" si="4"/>
        <v>0</v>
      </c>
      <c r="L190" s="68">
        <f t="shared" si="7"/>
        <v>0</v>
      </c>
      <c r="M190" s="66">
        <f t="shared" si="5"/>
        <v>0</v>
      </c>
      <c r="N190" s="32">
        <f t="shared" si="6"/>
        <v>0</v>
      </c>
      <c r="O190" s="52">
        <f>'Pay App 31'!O190+'Pay App 31'!P190</f>
        <v>0</v>
      </c>
      <c r="P190" s="45"/>
      <c r="Q190" s="66">
        <f>'Pay App 31'!Q190+N190+P190</f>
        <v>0</v>
      </c>
    </row>
    <row r="191" spans="1:17" ht="21" customHeight="1" x14ac:dyDescent="0.2">
      <c r="A191" s="149" t="s">
        <v>336</v>
      </c>
      <c r="B191" s="149"/>
      <c r="C191" s="149" t="s">
        <v>337</v>
      </c>
      <c r="D191" s="150"/>
      <c r="E191" s="52">
        <f>'Pay App 31'!E191</f>
        <v>0</v>
      </c>
      <c r="F191" s="45"/>
      <c r="G191" s="65">
        <f>'Pay App 31'!G191+F191</f>
        <v>0</v>
      </c>
      <c r="H191" s="188">
        <f>'Pay App 31'!K191</f>
        <v>0</v>
      </c>
      <c r="I191" s="189"/>
      <c r="J191" s="55"/>
      <c r="K191" s="33">
        <f t="shared" si="4"/>
        <v>0</v>
      </c>
      <c r="L191" s="68">
        <f t="shared" si="7"/>
        <v>0</v>
      </c>
      <c r="M191" s="66">
        <f t="shared" si="5"/>
        <v>0</v>
      </c>
      <c r="N191" s="32">
        <f t="shared" si="6"/>
        <v>0</v>
      </c>
      <c r="O191" s="52">
        <f>'Pay App 31'!O191+'Pay App 31'!P191</f>
        <v>0</v>
      </c>
      <c r="P191" s="45"/>
      <c r="Q191" s="66">
        <f>'Pay App 31'!Q191+N191+P191</f>
        <v>0</v>
      </c>
    </row>
    <row r="192" spans="1:17" ht="21" customHeight="1" x14ac:dyDescent="0.2">
      <c r="A192" s="149" t="s">
        <v>338</v>
      </c>
      <c r="B192" s="149"/>
      <c r="C192" s="151" t="s">
        <v>339</v>
      </c>
      <c r="D192" s="152"/>
      <c r="E192" s="52">
        <f>'Pay App 31'!E192</f>
        <v>0</v>
      </c>
      <c r="F192" s="45"/>
      <c r="G192" s="65">
        <f>'Pay App 31'!G192+F192</f>
        <v>0</v>
      </c>
      <c r="H192" s="188">
        <f>'Pay App 31'!K192</f>
        <v>0</v>
      </c>
      <c r="I192" s="189"/>
      <c r="J192" s="55"/>
      <c r="K192" s="33">
        <f t="shared" si="4"/>
        <v>0</v>
      </c>
      <c r="L192" s="68">
        <f t="shared" si="7"/>
        <v>0</v>
      </c>
      <c r="M192" s="66">
        <f t="shared" si="5"/>
        <v>0</v>
      </c>
      <c r="N192" s="32">
        <f t="shared" si="6"/>
        <v>0</v>
      </c>
      <c r="O192" s="52">
        <f>'Pay App 31'!O192+'Pay App 31'!P192</f>
        <v>0</v>
      </c>
      <c r="P192" s="45"/>
      <c r="Q192" s="66">
        <f>'Pay App 31'!Q192+N192+P192</f>
        <v>0</v>
      </c>
    </row>
    <row r="193" spans="1:17" ht="21" customHeight="1" x14ac:dyDescent="0.2">
      <c r="A193" s="141" t="s">
        <v>340</v>
      </c>
      <c r="B193" s="141"/>
      <c r="C193" s="141" t="s">
        <v>341</v>
      </c>
      <c r="D193" s="142"/>
      <c r="E193" s="52">
        <f>'Pay App 31'!E193</f>
        <v>0</v>
      </c>
      <c r="F193" s="45"/>
      <c r="G193" s="65">
        <f>'Pay App 31'!G193+F193</f>
        <v>0</v>
      </c>
      <c r="H193" s="188">
        <f>'Pay App 31'!K193</f>
        <v>0</v>
      </c>
      <c r="I193" s="189"/>
      <c r="J193" s="55"/>
      <c r="K193" s="33">
        <f t="shared" si="4"/>
        <v>0</v>
      </c>
      <c r="L193" s="68">
        <f t="shared" si="7"/>
        <v>0</v>
      </c>
      <c r="M193" s="66">
        <f t="shared" si="5"/>
        <v>0</v>
      </c>
      <c r="N193" s="32">
        <f t="shared" si="6"/>
        <v>0</v>
      </c>
      <c r="O193" s="52">
        <f>'Pay App 31'!O193+'Pay App 31'!P193</f>
        <v>0</v>
      </c>
      <c r="P193" s="45"/>
      <c r="Q193" s="66">
        <f>'Pay App 31'!Q193+N193+P193</f>
        <v>0</v>
      </c>
    </row>
    <row r="194" spans="1:17" ht="21" customHeight="1" x14ac:dyDescent="0.2">
      <c r="A194" s="149" t="s">
        <v>342</v>
      </c>
      <c r="B194" s="149"/>
      <c r="C194" s="149" t="s">
        <v>343</v>
      </c>
      <c r="D194" s="150"/>
      <c r="E194" s="52">
        <f>'Pay App 31'!E194</f>
        <v>0</v>
      </c>
      <c r="F194" s="45"/>
      <c r="G194" s="65">
        <f>'Pay App 31'!G194+F194</f>
        <v>0</v>
      </c>
      <c r="H194" s="188">
        <f>'Pay App 31'!K194</f>
        <v>0</v>
      </c>
      <c r="I194" s="189"/>
      <c r="J194" s="55"/>
      <c r="K194" s="33">
        <f t="shared" si="4"/>
        <v>0</v>
      </c>
      <c r="L194" s="68">
        <f t="shared" si="7"/>
        <v>0</v>
      </c>
      <c r="M194" s="66">
        <f t="shared" si="5"/>
        <v>0</v>
      </c>
      <c r="N194" s="32">
        <f t="shared" si="6"/>
        <v>0</v>
      </c>
      <c r="O194" s="52">
        <f>'Pay App 31'!O194+'Pay App 31'!P194</f>
        <v>0</v>
      </c>
      <c r="P194" s="45"/>
      <c r="Q194" s="66">
        <f>'Pay App 31'!Q194+N194+P194</f>
        <v>0</v>
      </c>
    </row>
    <row r="195" spans="1:17" ht="21" customHeight="1" x14ac:dyDescent="0.2">
      <c r="A195" s="149" t="s">
        <v>344</v>
      </c>
      <c r="B195" s="149"/>
      <c r="C195" s="151" t="s">
        <v>345</v>
      </c>
      <c r="D195" s="152"/>
      <c r="E195" s="52">
        <f>'Pay App 31'!E195</f>
        <v>0</v>
      </c>
      <c r="F195" s="45"/>
      <c r="G195" s="65">
        <f>'Pay App 31'!G195+F195</f>
        <v>0</v>
      </c>
      <c r="H195" s="188">
        <f>'Pay App 31'!K195</f>
        <v>0</v>
      </c>
      <c r="I195" s="189"/>
      <c r="J195" s="55"/>
      <c r="K195" s="33">
        <f t="shared" si="4"/>
        <v>0</v>
      </c>
      <c r="L195" s="68">
        <f t="shared" si="7"/>
        <v>0</v>
      </c>
      <c r="M195" s="66">
        <f t="shared" si="5"/>
        <v>0</v>
      </c>
      <c r="N195" s="32">
        <f t="shared" si="6"/>
        <v>0</v>
      </c>
      <c r="O195" s="52">
        <f>'Pay App 31'!O195+'Pay App 31'!P195</f>
        <v>0</v>
      </c>
      <c r="P195" s="45"/>
      <c r="Q195" s="66">
        <f>'Pay App 31'!Q195+N195+P195</f>
        <v>0</v>
      </c>
    </row>
    <row r="196" spans="1:17" ht="21" customHeight="1" x14ac:dyDescent="0.2">
      <c r="A196" s="149" t="s">
        <v>346</v>
      </c>
      <c r="B196" s="149"/>
      <c r="C196" s="149" t="s">
        <v>347</v>
      </c>
      <c r="D196" s="150"/>
      <c r="E196" s="52">
        <f>'Pay App 31'!E196</f>
        <v>0</v>
      </c>
      <c r="F196" s="45"/>
      <c r="G196" s="65">
        <f>'Pay App 31'!G196+F196</f>
        <v>0</v>
      </c>
      <c r="H196" s="188">
        <f>'Pay App 31'!K196</f>
        <v>0</v>
      </c>
      <c r="I196" s="189"/>
      <c r="J196" s="55"/>
      <c r="K196" s="33">
        <f t="shared" si="4"/>
        <v>0</v>
      </c>
      <c r="L196" s="68">
        <f t="shared" si="7"/>
        <v>0</v>
      </c>
      <c r="M196" s="66">
        <f t="shared" si="5"/>
        <v>0</v>
      </c>
      <c r="N196" s="32">
        <f t="shared" si="6"/>
        <v>0</v>
      </c>
      <c r="O196" s="52">
        <f>'Pay App 31'!O196+'Pay App 31'!P196</f>
        <v>0</v>
      </c>
      <c r="P196" s="45"/>
      <c r="Q196" s="66">
        <f>'Pay App 31'!Q196+N196+P196</f>
        <v>0</v>
      </c>
    </row>
    <row r="197" spans="1:17" ht="21" customHeight="1" x14ac:dyDescent="0.2">
      <c r="A197" s="149" t="s">
        <v>348</v>
      </c>
      <c r="B197" s="149"/>
      <c r="C197" s="149" t="s">
        <v>349</v>
      </c>
      <c r="D197" s="150"/>
      <c r="E197" s="52">
        <f>'Pay App 31'!E197</f>
        <v>0</v>
      </c>
      <c r="F197" s="45"/>
      <c r="G197" s="65">
        <f>'Pay App 31'!G197+F197</f>
        <v>0</v>
      </c>
      <c r="H197" s="188">
        <f>'Pay App 31'!K197</f>
        <v>0</v>
      </c>
      <c r="I197" s="189"/>
      <c r="J197" s="55"/>
      <c r="K197" s="33">
        <f t="shared" si="4"/>
        <v>0</v>
      </c>
      <c r="L197" s="68">
        <f t="shared" si="7"/>
        <v>0</v>
      </c>
      <c r="M197" s="66">
        <f t="shared" si="5"/>
        <v>0</v>
      </c>
      <c r="N197" s="32">
        <f t="shared" si="6"/>
        <v>0</v>
      </c>
      <c r="O197" s="52">
        <f>'Pay App 31'!O197+'Pay App 31'!P197</f>
        <v>0</v>
      </c>
      <c r="P197" s="45"/>
      <c r="Q197" s="66">
        <f>'Pay App 31'!Q197+N197+P197</f>
        <v>0</v>
      </c>
    </row>
    <row r="198" spans="1:17" ht="21" customHeight="1" x14ac:dyDescent="0.2">
      <c r="A198" s="149" t="s">
        <v>350</v>
      </c>
      <c r="B198" s="149"/>
      <c r="C198" s="151" t="s">
        <v>305</v>
      </c>
      <c r="D198" s="152"/>
      <c r="E198" s="52">
        <f>'Pay App 31'!E198</f>
        <v>0</v>
      </c>
      <c r="F198" s="45"/>
      <c r="G198" s="65">
        <f>'Pay App 31'!G198+F198</f>
        <v>0</v>
      </c>
      <c r="H198" s="188">
        <f>'Pay App 31'!K198</f>
        <v>0</v>
      </c>
      <c r="I198" s="189"/>
      <c r="J198" s="55"/>
      <c r="K198" s="33">
        <f t="shared" si="4"/>
        <v>0</v>
      </c>
      <c r="L198" s="68">
        <f t="shared" si="7"/>
        <v>0</v>
      </c>
      <c r="M198" s="66">
        <f t="shared" si="5"/>
        <v>0</v>
      </c>
      <c r="N198" s="32">
        <f t="shared" si="6"/>
        <v>0</v>
      </c>
      <c r="O198" s="52">
        <f>'Pay App 31'!O198+'Pay App 31'!P198</f>
        <v>0</v>
      </c>
      <c r="P198" s="45"/>
      <c r="Q198" s="66">
        <f>'Pay App 31'!Q198+N198+P198</f>
        <v>0</v>
      </c>
    </row>
    <row r="199" spans="1:17" ht="21" customHeight="1" x14ac:dyDescent="0.2">
      <c r="A199" s="141" t="s">
        <v>351</v>
      </c>
      <c r="B199" s="141"/>
      <c r="C199" s="141" t="s">
        <v>352</v>
      </c>
      <c r="D199" s="142"/>
      <c r="E199" s="52">
        <f>'Pay App 31'!E199</f>
        <v>0</v>
      </c>
      <c r="F199" s="45"/>
      <c r="G199" s="65">
        <f>'Pay App 31'!G199+F199</f>
        <v>0</v>
      </c>
      <c r="H199" s="188">
        <f>'Pay App 31'!K199</f>
        <v>0</v>
      </c>
      <c r="I199" s="189"/>
      <c r="J199" s="55"/>
      <c r="K199" s="33">
        <f t="shared" si="4"/>
        <v>0</v>
      </c>
      <c r="L199" s="68">
        <f t="shared" si="7"/>
        <v>0</v>
      </c>
      <c r="M199" s="66">
        <f t="shared" si="5"/>
        <v>0</v>
      </c>
      <c r="N199" s="32">
        <f t="shared" si="6"/>
        <v>0</v>
      </c>
      <c r="O199" s="52">
        <f>'Pay App 31'!O199+'Pay App 31'!P199</f>
        <v>0</v>
      </c>
      <c r="P199" s="45"/>
      <c r="Q199" s="66">
        <f>'Pay App 31'!Q199+N199+P199</f>
        <v>0</v>
      </c>
    </row>
    <row r="200" spans="1:17" ht="21" customHeight="1" x14ac:dyDescent="0.2">
      <c r="A200" s="149" t="s">
        <v>353</v>
      </c>
      <c r="B200" s="149"/>
      <c r="C200" s="149" t="s">
        <v>354</v>
      </c>
      <c r="D200" s="150"/>
      <c r="E200" s="52">
        <f>'Pay App 31'!E200</f>
        <v>0</v>
      </c>
      <c r="F200" s="45"/>
      <c r="G200" s="65">
        <f>'Pay App 31'!G200+F200</f>
        <v>0</v>
      </c>
      <c r="H200" s="188">
        <f>'Pay App 31'!K200</f>
        <v>0</v>
      </c>
      <c r="I200" s="189"/>
      <c r="J200" s="55"/>
      <c r="K200" s="33">
        <f t="shared" si="4"/>
        <v>0</v>
      </c>
      <c r="L200" s="68">
        <f t="shared" si="7"/>
        <v>0</v>
      </c>
      <c r="M200" s="66">
        <f t="shared" si="5"/>
        <v>0</v>
      </c>
      <c r="N200" s="32">
        <f t="shared" si="6"/>
        <v>0</v>
      </c>
      <c r="O200" s="52">
        <f>'Pay App 31'!O200+'Pay App 31'!P200</f>
        <v>0</v>
      </c>
      <c r="P200" s="45"/>
      <c r="Q200" s="66">
        <f>'Pay App 31'!Q200+N200+P200</f>
        <v>0</v>
      </c>
    </row>
    <row r="201" spans="1:17" ht="21" customHeight="1" x14ac:dyDescent="0.2">
      <c r="A201" s="149" t="s">
        <v>355</v>
      </c>
      <c r="B201" s="149"/>
      <c r="C201" s="149" t="s">
        <v>356</v>
      </c>
      <c r="D201" s="150"/>
      <c r="E201" s="52">
        <f>'Pay App 31'!E201</f>
        <v>0</v>
      </c>
      <c r="F201" s="45"/>
      <c r="G201" s="65">
        <f>'Pay App 31'!G201+F201</f>
        <v>0</v>
      </c>
      <c r="H201" s="188">
        <f>'Pay App 31'!K201</f>
        <v>0</v>
      </c>
      <c r="I201" s="189"/>
      <c r="J201" s="55"/>
      <c r="K201" s="33">
        <f t="shared" si="4"/>
        <v>0</v>
      </c>
      <c r="L201" s="68">
        <f t="shared" si="7"/>
        <v>0</v>
      </c>
      <c r="M201" s="66">
        <f t="shared" si="5"/>
        <v>0</v>
      </c>
      <c r="N201" s="32">
        <f t="shared" si="6"/>
        <v>0</v>
      </c>
      <c r="O201" s="52">
        <f>'Pay App 31'!O201+'Pay App 31'!P201</f>
        <v>0</v>
      </c>
      <c r="P201" s="45"/>
      <c r="Q201" s="66">
        <f>'Pay App 31'!Q201+N201+P201</f>
        <v>0</v>
      </c>
    </row>
    <row r="202" spans="1:17" ht="21" customHeight="1" x14ac:dyDescent="0.2">
      <c r="A202" s="149" t="s">
        <v>357</v>
      </c>
      <c r="B202" s="149"/>
      <c r="C202" s="151" t="s">
        <v>358</v>
      </c>
      <c r="D202" s="152"/>
      <c r="E202" s="52">
        <f>'Pay App 31'!E202</f>
        <v>0</v>
      </c>
      <c r="F202" s="45"/>
      <c r="G202" s="65">
        <f>'Pay App 31'!G202+F202</f>
        <v>0</v>
      </c>
      <c r="H202" s="188">
        <f>'Pay App 31'!K202</f>
        <v>0</v>
      </c>
      <c r="I202" s="189"/>
      <c r="J202" s="55"/>
      <c r="K202" s="33">
        <f t="shared" si="4"/>
        <v>0</v>
      </c>
      <c r="L202" s="68">
        <f t="shared" si="7"/>
        <v>0</v>
      </c>
      <c r="M202" s="66">
        <f t="shared" si="5"/>
        <v>0</v>
      </c>
      <c r="N202" s="32">
        <f t="shared" si="6"/>
        <v>0</v>
      </c>
      <c r="O202" s="52">
        <f>'Pay App 31'!O202+'Pay App 31'!P202</f>
        <v>0</v>
      </c>
      <c r="P202" s="45"/>
      <c r="Q202" s="66">
        <f>'Pay App 31'!Q202+N202+P202</f>
        <v>0</v>
      </c>
    </row>
    <row r="203" spans="1:17" ht="21" customHeight="1" x14ac:dyDescent="0.2">
      <c r="A203" s="149" t="s">
        <v>359</v>
      </c>
      <c r="B203" s="149"/>
      <c r="C203" s="151" t="s">
        <v>360</v>
      </c>
      <c r="D203" s="152"/>
      <c r="E203" s="52">
        <f>'Pay App 31'!E203</f>
        <v>0</v>
      </c>
      <c r="F203" s="45"/>
      <c r="G203" s="65">
        <f>'Pay App 31'!G203+F203</f>
        <v>0</v>
      </c>
      <c r="H203" s="188">
        <f>'Pay App 31'!K203</f>
        <v>0</v>
      </c>
      <c r="I203" s="189"/>
      <c r="J203" s="55"/>
      <c r="K203" s="33">
        <f t="shared" si="4"/>
        <v>0</v>
      </c>
      <c r="L203" s="68">
        <f t="shared" si="7"/>
        <v>0</v>
      </c>
      <c r="M203" s="66">
        <f t="shared" si="5"/>
        <v>0</v>
      </c>
      <c r="N203" s="32">
        <f t="shared" si="6"/>
        <v>0</v>
      </c>
      <c r="O203" s="52">
        <f>'Pay App 31'!O203+'Pay App 31'!P203</f>
        <v>0</v>
      </c>
      <c r="P203" s="45"/>
      <c r="Q203" s="66">
        <f>'Pay App 31'!Q203+N203+P203</f>
        <v>0</v>
      </c>
    </row>
    <row r="204" spans="1:17" ht="21" customHeight="1" x14ac:dyDescent="0.2">
      <c r="A204" s="149" t="s">
        <v>361</v>
      </c>
      <c r="B204" s="149"/>
      <c r="C204" s="149" t="s">
        <v>362</v>
      </c>
      <c r="D204" s="150"/>
      <c r="E204" s="52">
        <f>'Pay App 31'!E204</f>
        <v>0</v>
      </c>
      <c r="F204" s="45"/>
      <c r="G204" s="65">
        <f>'Pay App 31'!G204+F204</f>
        <v>0</v>
      </c>
      <c r="H204" s="188">
        <f>'Pay App 31'!K204</f>
        <v>0</v>
      </c>
      <c r="I204" s="189"/>
      <c r="J204" s="55"/>
      <c r="K204" s="33">
        <f t="shared" si="4"/>
        <v>0</v>
      </c>
      <c r="L204" s="68">
        <f t="shared" si="7"/>
        <v>0</v>
      </c>
      <c r="M204" s="66">
        <f t="shared" si="5"/>
        <v>0</v>
      </c>
      <c r="N204" s="32">
        <f t="shared" si="6"/>
        <v>0</v>
      </c>
      <c r="O204" s="52">
        <f>'Pay App 31'!O204+'Pay App 31'!P204</f>
        <v>0</v>
      </c>
      <c r="P204" s="45"/>
      <c r="Q204" s="66">
        <f>'Pay App 31'!Q204+N204+P204</f>
        <v>0</v>
      </c>
    </row>
    <row r="205" spans="1:17" ht="21" customHeight="1" x14ac:dyDescent="0.2">
      <c r="A205" s="149" t="s">
        <v>363</v>
      </c>
      <c r="B205" s="149"/>
      <c r="C205" s="151" t="s">
        <v>364</v>
      </c>
      <c r="D205" s="152"/>
      <c r="E205" s="52">
        <f>'Pay App 31'!E205</f>
        <v>0</v>
      </c>
      <c r="F205" s="45"/>
      <c r="G205" s="65">
        <f>'Pay App 31'!G205+F205</f>
        <v>0</v>
      </c>
      <c r="H205" s="188">
        <f>'Pay App 31'!K205</f>
        <v>0</v>
      </c>
      <c r="I205" s="189"/>
      <c r="J205" s="55"/>
      <c r="K205" s="33">
        <f t="shared" si="4"/>
        <v>0</v>
      </c>
      <c r="L205" s="68">
        <f t="shared" si="7"/>
        <v>0</v>
      </c>
      <c r="M205" s="66">
        <f t="shared" si="5"/>
        <v>0</v>
      </c>
      <c r="N205" s="32">
        <f t="shared" si="6"/>
        <v>0</v>
      </c>
      <c r="O205" s="52">
        <f>'Pay App 31'!O205+'Pay App 31'!P205</f>
        <v>0</v>
      </c>
      <c r="P205" s="45"/>
      <c r="Q205" s="66">
        <f>'Pay App 31'!Q205+N205+P205</f>
        <v>0</v>
      </c>
    </row>
    <row r="206" spans="1:17" ht="21" customHeight="1" x14ac:dyDescent="0.2">
      <c r="A206" s="141" t="s">
        <v>365</v>
      </c>
      <c r="B206" s="141"/>
      <c r="C206" s="141" t="s">
        <v>366</v>
      </c>
      <c r="D206" s="142"/>
      <c r="E206" s="52">
        <f>'Pay App 31'!E206</f>
        <v>0</v>
      </c>
      <c r="F206" s="45"/>
      <c r="G206" s="65">
        <f>'Pay App 31'!G206+F206</f>
        <v>0</v>
      </c>
      <c r="H206" s="188">
        <f>'Pay App 31'!K206</f>
        <v>0</v>
      </c>
      <c r="I206" s="189"/>
      <c r="J206" s="55"/>
      <c r="K206" s="33">
        <f t="shared" si="4"/>
        <v>0</v>
      </c>
      <c r="L206" s="68">
        <f t="shared" si="7"/>
        <v>0</v>
      </c>
      <c r="M206" s="66">
        <f t="shared" si="5"/>
        <v>0</v>
      </c>
      <c r="N206" s="32">
        <f t="shared" si="6"/>
        <v>0</v>
      </c>
      <c r="O206" s="52">
        <f>'Pay App 31'!O206+'Pay App 31'!P206</f>
        <v>0</v>
      </c>
      <c r="P206" s="45"/>
      <c r="Q206" s="66">
        <f>'Pay App 31'!Q206+N206+P206</f>
        <v>0</v>
      </c>
    </row>
    <row r="207" spans="1:17" ht="21" customHeight="1" x14ac:dyDescent="0.2">
      <c r="A207" s="149" t="s">
        <v>367</v>
      </c>
      <c r="B207" s="149"/>
      <c r="C207" s="149" t="s">
        <v>368</v>
      </c>
      <c r="D207" s="150"/>
      <c r="E207" s="52">
        <f>'Pay App 31'!E207</f>
        <v>0</v>
      </c>
      <c r="F207" s="45"/>
      <c r="G207" s="65">
        <f>'Pay App 31'!G207+F207</f>
        <v>0</v>
      </c>
      <c r="H207" s="188">
        <f>'Pay App 31'!K207</f>
        <v>0</v>
      </c>
      <c r="I207" s="189"/>
      <c r="J207" s="55"/>
      <c r="K207" s="33">
        <f t="shared" si="4"/>
        <v>0</v>
      </c>
      <c r="L207" s="68">
        <f t="shared" si="7"/>
        <v>0</v>
      </c>
      <c r="M207" s="66">
        <f t="shared" si="5"/>
        <v>0</v>
      </c>
      <c r="N207" s="32">
        <f t="shared" si="6"/>
        <v>0</v>
      </c>
      <c r="O207" s="52">
        <f>'Pay App 31'!O207+'Pay App 31'!P207</f>
        <v>0</v>
      </c>
      <c r="P207" s="45"/>
      <c r="Q207" s="66">
        <f>'Pay App 31'!Q207+N207+P207</f>
        <v>0</v>
      </c>
    </row>
    <row r="208" spans="1:17" ht="21" customHeight="1" x14ac:dyDescent="0.2">
      <c r="A208" s="141" t="s">
        <v>369</v>
      </c>
      <c r="B208" s="141"/>
      <c r="C208" s="141" t="s">
        <v>370</v>
      </c>
      <c r="D208" s="142"/>
      <c r="E208" s="52">
        <f>'Pay App 31'!E208</f>
        <v>0</v>
      </c>
      <c r="F208" s="45"/>
      <c r="G208" s="65">
        <f>'Pay App 31'!G208+F208</f>
        <v>0</v>
      </c>
      <c r="H208" s="188">
        <f>'Pay App 31'!K208</f>
        <v>0</v>
      </c>
      <c r="I208" s="189"/>
      <c r="J208" s="55"/>
      <c r="K208" s="33">
        <f t="shared" si="4"/>
        <v>0</v>
      </c>
      <c r="L208" s="68">
        <f t="shared" si="7"/>
        <v>0</v>
      </c>
      <c r="M208" s="66">
        <f t="shared" si="5"/>
        <v>0</v>
      </c>
      <c r="N208" s="32">
        <f t="shared" si="6"/>
        <v>0</v>
      </c>
      <c r="O208" s="52">
        <f>'Pay App 31'!O208+'Pay App 31'!P208</f>
        <v>0</v>
      </c>
      <c r="P208" s="45"/>
      <c r="Q208" s="66">
        <f>'Pay App 31'!Q208+N208+P208</f>
        <v>0</v>
      </c>
    </row>
    <row r="209" spans="1:17" ht="21" customHeight="1" x14ac:dyDescent="0.2">
      <c r="A209" s="149" t="s">
        <v>371</v>
      </c>
      <c r="B209" s="149"/>
      <c r="C209" s="149" t="s">
        <v>372</v>
      </c>
      <c r="D209" s="150"/>
      <c r="E209" s="52">
        <f>'Pay App 31'!E209</f>
        <v>0</v>
      </c>
      <c r="F209" s="45"/>
      <c r="G209" s="65">
        <f>'Pay App 31'!G209+F209</f>
        <v>0</v>
      </c>
      <c r="H209" s="188">
        <f>'Pay App 31'!K209</f>
        <v>0</v>
      </c>
      <c r="I209" s="189"/>
      <c r="J209" s="55"/>
      <c r="K209" s="33">
        <f t="shared" si="4"/>
        <v>0</v>
      </c>
      <c r="L209" s="68">
        <f t="shared" si="7"/>
        <v>0</v>
      </c>
      <c r="M209" s="66">
        <f t="shared" si="5"/>
        <v>0</v>
      </c>
      <c r="N209" s="32">
        <f t="shared" si="6"/>
        <v>0</v>
      </c>
      <c r="O209" s="52">
        <f>'Pay App 31'!O209+'Pay App 31'!P209</f>
        <v>0</v>
      </c>
      <c r="P209" s="45"/>
      <c r="Q209" s="66">
        <f>'Pay App 31'!Q209+N209+P209</f>
        <v>0</v>
      </c>
    </row>
    <row r="210" spans="1:17" ht="21" customHeight="1" x14ac:dyDescent="0.2">
      <c r="A210" s="149" t="s">
        <v>373</v>
      </c>
      <c r="B210" s="149"/>
      <c r="C210" s="151" t="s">
        <v>374</v>
      </c>
      <c r="D210" s="152"/>
      <c r="E210" s="52">
        <f>'Pay App 31'!E210</f>
        <v>0</v>
      </c>
      <c r="F210" s="45"/>
      <c r="G210" s="65">
        <f>'Pay App 31'!G210+F210</f>
        <v>0</v>
      </c>
      <c r="H210" s="188">
        <f>'Pay App 31'!K210</f>
        <v>0</v>
      </c>
      <c r="I210" s="189"/>
      <c r="J210" s="55"/>
      <c r="K210" s="33">
        <f t="shared" si="4"/>
        <v>0</v>
      </c>
      <c r="L210" s="68">
        <f t="shared" si="7"/>
        <v>0</v>
      </c>
      <c r="M210" s="66">
        <f t="shared" si="5"/>
        <v>0</v>
      </c>
      <c r="N210" s="32">
        <f t="shared" si="6"/>
        <v>0</v>
      </c>
      <c r="O210" s="52">
        <f>'Pay App 31'!O210+'Pay App 31'!P210</f>
        <v>0</v>
      </c>
      <c r="P210" s="45"/>
      <c r="Q210" s="66">
        <f>'Pay App 31'!Q210+N210+P210</f>
        <v>0</v>
      </c>
    </row>
    <row r="211" spans="1:17" ht="21" customHeight="1" x14ac:dyDescent="0.2">
      <c r="A211" s="149" t="s">
        <v>375</v>
      </c>
      <c r="B211" s="149"/>
      <c r="C211" s="149" t="s">
        <v>376</v>
      </c>
      <c r="D211" s="150"/>
      <c r="E211" s="52">
        <f>'Pay App 31'!E211</f>
        <v>0</v>
      </c>
      <c r="F211" s="45"/>
      <c r="G211" s="65">
        <f>'Pay App 31'!G211+F211</f>
        <v>0</v>
      </c>
      <c r="H211" s="188">
        <f>'Pay App 31'!K211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31'!O211+'Pay App 31'!P211</f>
        <v>0</v>
      </c>
      <c r="P211" s="45"/>
      <c r="Q211" s="66">
        <f>'Pay App 31'!Q211+N211+P211</f>
        <v>0</v>
      </c>
    </row>
    <row r="212" spans="1:17" ht="21" customHeight="1" x14ac:dyDescent="0.2">
      <c r="A212" s="149" t="s">
        <v>377</v>
      </c>
      <c r="B212" s="149"/>
      <c r="C212" s="151" t="s">
        <v>378</v>
      </c>
      <c r="D212" s="152"/>
      <c r="E212" s="52">
        <f>'Pay App 31'!E212</f>
        <v>0</v>
      </c>
      <c r="F212" s="45"/>
      <c r="G212" s="65">
        <f>'Pay App 31'!G212+F212</f>
        <v>0</v>
      </c>
      <c r="H212" s="188">
        <f>'Pay App 31'!K212</f>
        <v>0</v>
      </c>
      <c r="I212" s="189"/>
      <c r="J212" s="55"/>
      <c r="K212" s="33">
        <f t="shared" si="8"/>
        <v>0</v>
      </c>
      <c r="L212" s="68">
        <f t="shared" ref="L212:L241" si="11">IF(ISERROR(K212/G212),0,K212/G212)</f>
        <v>0</v>
      </c>
      <c r="M212" s="66">
        <f t="shared" si="9"/>
        <v>0</v>
      </c>
      <c r="N212" s="32">
        <f t="shared" si="10"/>
        <v>0</v>
      </c>
      <c r="O212" s="52">
        <f>'Pay App 31'!O212+'Pay App 31'!P212</f>
        <v>0</v>
      </c>
      <c r="P212" s="45"/>
      <c r="Q212" s="66">
        <f>'Pay App 31'!Q212+N212+P212</f>
        <v>0</v>
      </c>
    </row>
    <row r="213" spans="1:17" ht="21" customHeight="1" x14ac:dyDescent="0.2">
      <c r="A213" s="141" t="s">
        <v>379</v>
      </c>
      <c r="B213" s="141"/>
      <c r="C213" s="141" t="s">
        <v>380</v>
      </c>
      <c r="D213" s="142"/>
      <c r="E213" s="52">
        <f>'Pay App 31'!E213</f>
        <v>0</v>
      </c>
      <c r="F213" s="45"/>
      <c r="G213" s="65">
        <f>'Pay App 31'!G213+F213</f>
        <v>0</v>
      </c>
      <c r="H213" s="188">
        <f>'Pay App 31'!K213</f>
        <v>0</v>
      </c>
      <c r="I213" s="189"/>
      <c r="J213" s="55"/>
      <c r="K213" s="33">
        <f t="shared" si="8"/>
        <v>0</v>
      </c>
      <c r="L213" s="68">
        <f t="shared" si="11"/>
        <v>0</v>
      </c>
      <c r="M213" s="66">
        <f t="shared" si="9"/>
        <v>0</v>
      </c>
      <c r="N213" s="32">
        <f t="shared" si="10"/>
        <v>0</v>
      </c>
      <c r="O213" s="52">
        <f>'Pay App 31'!O213+'Pay App 31'!P213</f>
        <v>0</v>
      </c>
      <c r="P213" s="45"/>
      <c r="Q213" s="66">
        <f>'Pay App 31'!Q213+N213+P213</f>
        <v>0</v>
      </c>
    </row>
    <row r="214" spans="1:17" ht="21" customHeight="1" x14ac:dyDescent="0.2">
      <c r="A214" s="149" t="s">
        <v>381</v>
      </c>
      <c r="B214" s="149"/>
      <c r="C214" s="151" t="s">
        <v>382</v>
      </c>
      <c r="D214" s="152"/>
      <c r="E214" s="52">
        <f>'Pay App 31'!E214</f>
        <v>0</v>
      </c>
      <c r="F214" s="45"/>
      <c r="G214" s="65">
        <f>'Pay App 31'!G214+F214</f>
        <v>0</v>
      </c>
      <c r="H214" s="188">
        <f>'Pay App 31'!K214</f>
        <v>0</v>
      </c>
      <c r="I214" s="189"/>
      <c r="J214" s="55"/>
      <c r="K214" s="33">
        <f t="shared" si="8"/>
        <v>0</v>
      </c>
      <c r="L214" s="68">
        <f t="shared" si="11"/>
        <v>0</v>
      </c>
      <c r="M214" s="66">
        <f t="shared" si="9"/>
        <v>0</v>
      </c>
      <c r="N214" s="32">
        <f t="shared" si="10"/>
        <v>0</v>
      </c>
      <c r="O214" s="52">
        <f>'Pay App 31'!O214+'Pay App 31'!P214</f>
        <v>0</v>
      </c>
      <c r="P214" s="45"/>
      <c r="Q214" s="66">
        <f>'Pay App 31'!Q214+N214+P214</f>
        <v>0</v>
      </c>
    </row>
    <row r="215" spans="1:17" ht="21" customHeight="1" x14ac:dyDescent="0.2">
      <c r="A215" s="149" t="s">
        <v>383</v>
      </c>
      <c r="B215" s="149"/>
      <c r="C215" s="149" t="s">
        <v>384</v>
      </c>
      <c r="D215" s="150"/>
      <c r="E215" s="52">
        <f>'Pay App 31'!E215</f>
        <v>0</v>
      </c>
      <c r="F215" s="45"/>
      <c r="G215" s="65">
        <f>'Pay App 31'!G215+F215</f>
        <v>0</v>
      </c>
      <c r="H215" s="188">
        <f>'Pay App 31'!K215</f>
        <v>0</v>
      </c>
      <c r="I215" s="189"/>
      <c r="J215" s="55"/>
      <c r="K215" s="33">
        <f t="shared" si="8"/>
        <v>0</v>
      </c>
      <c r="L215" s="68">
        <f t="shared" si="11"/>
        <v>0</v>
      </c>
      <c r="M215" s="66">
        <f t="shared" si="9"/>
        <v>0</v>
      </c>
      <c r="N215" s="32">
        <f t="shared" si="10"/>
        <v>0</v>
      </c>
      <c r="O215" s="52">
        <f>'Pay App 31'!O215+'Pay App 31'!P215</f>
        <v>0</v>
      </c>
      <c r="P215" s="45"/>
      <c r="Q215" s="66">
        <f>'Pay App 31'!Q215+N215+P215</f>
        <v>0</v>
      </c>
    </row>
    <row r="216" spans="1:17" ht="21" customHeight="1" x14ac:dyDescent="0.2">
      <c r="A216" s="149" t="s">
        <v>385</v>
      </c>
      <c r="B216" s="149"/>
      <c r="C216" s="149" t="s">
        <v>386</v>
      </c>
      <c r="D216" s="150"/>
      <c r="E216" s="52">
        <f>'Pay App 31'!E216</f>
        <v>0</v>
      </c>
      <c r="F216" s="45"/>
      <c r="G216" s="65">
        <f>'Pay App 31'!G216+F216</f>
        <v>0</v>
      </c>
      <c r="H216" s="188">
        <f>'Pay App 31'!K216</f>
        <v>0</v>
      </c>
      <c r="I216" s="189"/>
      <c r="J216" s="55"/>
      <c r="K216" s="33">
        <f t="shared" si="8"/>
        <v>0</v>
      </c>
      <c r="L216" s="68">
        <f t="shared" si="11"/>
        <v>0</v>
      </c>
      <c r="M216" s="66">
        <f t="shared" si="9"/>
        <v>0</v>
      </c>
      <c r="N216" s="32">
        <f t="shared" si="10"/>
        <v>0</v>
      </c>
      <c r="O216" s="52">
        <f>'Pay App 31'!O216+'Pay App 31'!P216</f>
        <v>0</v>
      </c>
      <c r="P216" s="45"/>
      <c r="Q216" s="66">
        <f>'Pay App 31'!Q216+N216+P216</f>
        <v>0</v>
      </c>
    </row>
    <row r="217" spans="1:17" ht="21" customHeight="1" x14ac:dyDescent="0.2">
      <c r="A217" s="149" t="s">
        <v>387</v>
      </c>
      <c r="B217" s="149"/>
      <c r="C217" s="149" t="s">
        <v>388</v>
      </c>
      <c r="D217" s="150"/>
      <c r="E217" s="52">
        <f>'Pay App 31'!E217</f>
        <v>0</v>
      </c>
      <c r="F217" s="45"/>
      <c r="G217" s="65">
        <f>'Pay App 31'!G217+F217</f>
        <v>0</v>
      </c>
      <c r="H217" s="188">
        <f>'Pay App 31'!K217</f>
        <v>0</v>
      </c>
      <c r="I217" s="189"/>
      <c r="J217" s="55"/>
      <c r="K217" s="33">
        <f t="shared" si="8"/>
        <v>0</v>
      </c>
      <c r="L217" s="68">
        <f t="shared" si="11"/>
        <v>0</v>
      </c>
      <c r="M217" s="66">
        <f>G217-K217</f>
        <v>0</v>
      </c>
      <c r="N217" s="32">
        <f t="shared" si="10"/>
        <v>0</v>
      </c>
      <c r="O217" s="52">
        <f>'Pay App 31'!O217+'Pay App 31'!P217</f>
        <v>0</v>
      </c>
      <c r="P217" s="45"/>
      <c r="Q217" s="66">
        <f>'Pay App 31'!Q217+N217+P217</f>
        <v>0</v>
      </c>
    </row>
    <row r="218" spans="1:17" ht="21" customHeight="1" x14ac:dyDescent="0.2">
      <c r="A218" s="149" t="s">
        <v>389</v>
      </c>
      <c r="B218" s="149"/>
      <c r="C218" s="151" t="s">
        <v>390</v>
      </c>
      <c r="D218" s="152"/>
      <c r="E218" s="52">
        <f>'Pay App 31'!E218</f>
        <v>0</v>
      </c>
      <c r="F218" s="45"/>
      <c r="G218" s="65">
        <f>'Pay App 31'!G218+F218</f>
        <v>0</v>
      </c>
      <c r="H218" s="188">
        <f>'Pay App 31'!K218</f>
        <v>0</v>
      </c>
      <c r="I218" s="189"/>
      <c r="J218" s="55"/>
      <c r="K218" s="33">
        <f t="shared" si="8"/>
        <v>0</v>
      </c>
      <c r="L218" s="68">
        <f t="shared" si="11"/>
        <v>0</v>
      </c>
      <c r="M218" s="66">
        <f t="shared" si="9"/>
        <v>0</v>
      </c>
      <c r="N218" s="32">
        <f t="shared" si="10"/>
        <v>0</v>
      </c>
      <c r="O218" s="52">
        <f>'Pay App 31'!O218+'Pay App 31'!P218</f>
        <v>0</v>
      </c>
      <c r="P218" s="45"/>
      <c r="Q218" s="66">
        <f>'Pay App 31'!Q218+N218+P218</f>
        <v>0</v>
      </c>
    </row>
    <row r="219" spans="1:17" ht="21" customHeight="1" x14ac:dyDescent="0.2">
      <c r="A219" s="141" t="s">
        <v>391</v>
      </c>
      <c r="B219" s="141"/>
      <c r="C219" s="141" t="s">
        <v>392</v>
      </c>
      <c r="D219" s="142"/>
      <c r="E219" s="52">
        <f>'Pay App 31'!E219</f>
        <v>0</v>
      </c>
      <c r="F219" s="45"/>
      <c r="G219" s="65">
        <f>'Pay App 31'!G219+F219</f>
        <v>0</v>
      </c>
      <c r="H219" s="188">
        <f>'Pay App 31'!K219</f>
        <v>0</v>
      </c>
      <c r="I219" s="189"/>
      <c r="J219" s="55"/>
      <c r="K219" s="33">
        <f t="shared" si="8"/>
        <v>0</v>
      </c>
      <c r="L219" s="68">
        <f t="shared" si="11"/>
        <v>0</v>
      </c>
      <c r="M219" s="66">
        <f t="shared" si="9"/>
        <v>0</v>
      </c>
      <c r="N219" s="32">
        <f t="shared" si="10"/>
        <v>0</v>
      </c>
      <c r="O219" s="52">
        <f>'Pay App 31'!O219+'Pay App 31'!P219</f>
        <v>0</v>
      </c>
      <c r="P219" s="45"/>
      <c r="Q219" s="66">
        <f>'Pay App 31'!Q219+N219+P219</f>
        <v>0</v>
      </c>
    </row>
    <row r="220" spans="1:17" ht="21" customHeight="1" x14ac:dyDescent="0.2">
      <c r="A220" s="149" t="s">
        <v>393</v>
      </c>
      <c r="B220" s="149"/>
      <c r="C220" s="149" t="s">
        <v>394</v>
      </c>
      <c r="D220" s="150"/>
      <c r="E220" s="52">
        <f>'Pay App 31'!E220</f>
        <v>0</v>
      </c>
      <c r="F220" s="45"/>
      <c r="G220" s="65">
        <f>'Pay App 31'!G220+F220</f>
        <v>0</v>
      </c>
      <c r="H220" s="188">
        <f>'Pay App 31'!K220</f>
        <v>0</v>
      </c>
      <c r="I220" s="189"/>
      <c r="J220" s="55"/>
      <c r="K220" s="33">
        <f t="shared" si="8"/>
        <v>0</v>
      </c>
      <c r="L220" s="68">
        <f t="shared" si="11"/>
        <v>0</v>
      </c>
      <c r="M220" s="66">
        <f t="shared" si="9"/>
        <v>0</v>
      </c>
      <c r="N220" s="32">
        <f t="shared" si="10"/>
        <v>0</v>
      </c>
      <c r="O220" s="52">
        <f>'Pay App 31'!O220+'Pay App 31'!P220</f>
        <v>0</v>
      </c>
      <c r="P220" s="45"/>
      <c r="Q220" s="66">
        <f>'Pay App 31'!Q220+N220+P220</f>
        <v>0</v>
      </c>
    </row>
    <row r="221" spans="1:17" ht="21" customHeight="1" x14ac:dyDescent="0.2">
      <c r="A221" s="141" t="s">
        <v>395</v>
      </c>
      <c r="B221" s="141"/>
      <c r="C221" s="141" t="s">
        <v>396</v>
      </c>
      <c r="D221" s="142"/>
      <c r="E221" s="52">
        <f>'Pay App 31'!E221</f>
        <v>0</v>
      </c>
      <c r="F221" s="45"/>
      <c r="G221" s="65">
        <f>'Pay App 31'!G221+F221</f>
        <v>0</v>
      </c>
      <c r="H221" s="188">
        <f>'Pay App 31'!K221</f>
        <v>0</v>
      </c>
      <c r="I221" s="189"/>
      <c r="J221" s="55"/>
      <c r="K221" s="33">
        <f t="shared" si="8"/>
        <v>0</v>
      </c>
      <c r="L221" s="68">
        <f t="shared" si="11"/>
        <v>0</v>
      </c>
      <c r="M221" s="66">
        <f t="shared" si="9"/>
        <v>0</v>
      </c>
      <c r="N221" s="32">
        <f t="shared" si="10"/>
        <v>0</v>
      </c>
      <c r="O221" s="52">
        <f>'Pay App 31'!O221+'Pay App 31'!P221</f>
        <v>0</v>
      </c>
      <c r="P221" s="45"/>
      <c r="Q221" s="66">
        <f>'Pay App 31'!Q221+N221+P221</f>
        <v>0</v>
      </c>
    </row>
    <row r="222" spans="1:17" ht="21" customHeight="1" x14ac:dyDescent="0.2">
      <c r="A222" s="149" t="s">
        <v>397</v>
      </c>
      <c r="B222" s="149"/>
      <c r="C222" s="149" t="s">
        <v>398</v>
      </c>
      <c r="D222" s="150"/>
      <c r="E222" s="52">
        <f>'Pay App 31'!E222</f>
        <v>0</v>
      </c>
      <c r="F222" s="45"/>
      <c r="G222" s="65">
        <f>'Pay App 31'!G222+F222</f>
        <v>0</v>
      </c>
      <c r="H222" s="188">
        <f>'Pay App 31'!K222</f>
        <v>0</v>
      </c>
      <c r="I222" s="189"/>
      <c r="J222" s="55"/>
      <c r="K222" s="33">
        <f t="shared" si="8"/>
        <v>0</v>
      </c>
      <c r="L222" s="68">
        <f t="shared" si="11"/>
        <v>0</v>
      </c>
      <c r="M222" s="66">
        <f t="shared" si="9"/>
        <v>0</v>
      </c>
      <c r="N222" s="32">
        <f t="shared" si="10"/>
        <v>0</v>
      </c>
      <c r="O222" s="52">
        <f>'Pay App 31'!O222+'Pay App 31'!P222</f>
        <v>0</v>
      </c>
      <c r="P222" s="45"/>
      <c r="Q222" s="66">
        <f>'Pay App 31'!Q222+N222+P222</f>
        <v>0</v>
      </c>
    </row>
    <row r="223" spans="1:17" ht="21" customHeight="1" x14ac:dyDescent="0.2">
      <c r="A223" s="149" t="s">
        <v>399</v>
      </c>
      <c r="B223" s="149"/>
      <c r="C223" s="149" t="s">
        <v>400</v>
      </c>
      <c r="D223" s="150"/>
      <c r="E223" s="52">
        <f>'Pay App 31'!E223</f>
        <v>0</v>
      </c>
      <c r="F223" s="45"/>
      <c r="G223" s="65">
        <f>'Pay App 31'!G223+F223</f>
        <v>0</v>
      </c>
      <c r="H223" s="188">
        <f>'Pay App 31'!K223</f>
        <v>0</v>
      </c>
      <c r="I223" s="189"/>
      <c r="J223" s="55"/>
      <c r="K223" s="33">
        <f t="shared" si="8"/>
        <v>0</v>
      </c>
      <c r="L223" s="68">
        <f t="shared" si="11"/>
        <v>0</v>
      </c>
      <c r="M223" s="66">
        <f t="shared" si="9"/>
        <v>0</v>
      </c>
      <c r="N223" s="32">
        <f t="shared" si="10"/>
        <v>0</v>
      </c>
      <c r="O223" s="52">
        <f>'Pay App 31'!O223+'Pay App 31'!P223</f>
        <v>0</v>
      </c>
      <c r="P223" s="45"/>
      <c r="Q223" s="66">
        <f>'Pay App 31'!Q223+N223+P223</f>
        <v>0</v>
      </c>
    </row>
    <row r="224" spans="1:17" ht="21" customHeight="1" x14ac:dyDescent="0.2">
      <c r="A224" s="149" t="s">
        <v>401</v>
      </c>
      <c r="B224" s="149"/>
      <c r="C224" s="149" t="s">
        <v>402</v>
      </c>
      <c r="D224" s="150"/>
      <c r="E224" s="52">
        <f>'Pay App 31'!E224</f>
        <v>0</v>
      </c>
      <c r="F224" s="45"/>
      <c r="G224" s="65">
        <f>'Pay App 31'!G224+F224</f>
        <v>0</v>
      </c>
      <c r="H224" s="188">
        <f>'Pay App 31'!K224</f>
        <v>0</v>
      </c>
      <c r="I224" s="189"/>
      <c r="J224" s="55"/>
      <c r="K224" s="33">
        <f t="shared" si="8"/>
        <v>0</v>
      </c>
      <c r="L224" s="68">
        <f t="shared" si="11"/>
        <v>0</v>
      </c>
      <c r="M224" s="66">
        <f t="shared" si="9"/>
        <v>0</v>
      </c>
      <c r="N224" s="32">
        <f t="shared" si="10"/>
        <v>0</v>
      </c>
      <c r="O224" s="52">
        <f>'Pay App 31'!O224+'Pay App 31'!P224</f>
        <v>0</v>
      </c>
      <c r="P224" s="45"/>
      <c r="Q224" s="66">
        <f>'Pay App 31'!Q224+N224+P224</f>
        <v>0</v>
      </c>
    </row>
    <row r="225" spans="1:17" ht="21" customHeight="1" x14ac:dyDescent="0.2">
      <c r="A225" s="149" t="s">
        <v>403</v>
      </c>
      <c r="B225" s="149"/>
      <c r="C225" s="149" t="s">
        <v>404</v>
      </c>
      <c r="D225" s="150"/>
      <c r="E225" s="52">
        <f>'Pay App 31'!E225</f>
        <v>0</v>
      </c>
      <c r="F225" s="45"/>
      <c r="G225" s="65">
        <f>'Pay App 31'!G225+F225</f>
        <v>0</v>
      </c>
      <c r="H225" s="188">
        <f>'Pay App 31'!K225</f>
        <v>0</v>
      </c>
      <c r="I225" s="189"/>
      <c r="J225" s="55"/>
      <c r="K225" s="33">
        <f t="shared" si="8"/>
        <v>0</v>
      </c>
      <c r="L225" s="68">
        <f t="shared" si="11"/>
        <v>0</v>
      </c>
      <c r="M225" s="66">
        <f t="shared" si="9"/>
        <v>0</v>
      </c>
      <c r="N225" s="32">
        <f t="shared" si="10"/>
        <v>0</v>
      </c>
      <c r="O225" s="52">
        <f>'Pay App 31'!O225+'Pay App 31'!P225</f>
        <v>0</v>
      </c>
      <c r="P225" s="45"/>
      <c r="Q225" s="66">
        <f>'Pay App 31'!Q225+N225+P225</f>
        <v>0</v>
      </c>
    </row>
    <row r="226" spans="1:17" ht="21" customHeight="1" x14ac:dyDescent="0.2">
      <c r="A226" s="141" t="s">
        <v>405</v>
      </c>
      <c r="B226" s="141"/>
      <c r="C226" s="141" t="s">
        <v>406</v>
      </c>
      <c r="D226" s="142"/>
      <c r="E226" s="52">
        <f>'Pay App 31'!E226</f>
        <v>0</v>
      </c>
      <c r="F226" s="45"/>
      <c r="G226" s="65">
        <f>'Pay App 31'!G226+F226</f>
        <v>0</v>
      </c>
      <c r="H226" s="188">
        <f>'Pay App 31'!K226</f>
        <v>0</v>
      </c>
      <c r="I226" s="189"/>
      <c r="J226" s="55"/>
      <c r="K226" s="33">
        <f t="shared" si="8"/>
        <v>0</v>
      </c>
      <c r="L226" s="68">
        <f t="shared" si="11"/>
        <v>0</v>
      </c>
      <c r="M226" s="66">
        <f t="shared" si="9"/>
        <v>0</v>
      </c>
      <c r="N226" s="32">
        <f t="shared" si="10"/>
        <v>0</v>
      </c>
      <c r="O226" s="52">
        <f>'Pay App 31'!O226+'Pay App 31'!P226</f>
        <v>0</v>
      </c>
      <c r="P226" s="45"/>
      <c r="Q226" s="66">
        <f>'Pay App 31'!Q226+N226+P226</f>
        <v>0</v>
      </c>
    </row>
    <row r="227" spans="1:17" ht="21" customHeight="1" x14ac:dyDescent="0.2">
      <c r="A227" s="149" t="s">
        <v>407</v>
      </c>
      <c r="B227" s="149"/>
      <c r="C227" s="149" t="s">
        <v>408</v>
      </c>
      <c r="D227" s="150"/>
      <c r="E227" s="52">
        <f>'Pay App 31'!E227</f>
        <v>0</v>
      </c>
      <c r="F227" s="45"/>
      <c r="G227" s="65">
        <f>'Pay App 31'!G227+F227</f>
        <v>0</v>
      </c>
      <c r="H227" s="188">
        <f>'Pay App 31'!K227</f>
        <v>0</v>
      </c>
      <c r="I227" s="189"/>
      <c r="J227" s="55"/>
      <c r="K227" s="33">
        <f t="shared" si="8"/>
        <v>0</v>
      </c>
      <c r="L227" s="68">
        <f t="shared" si="11"/>
        <v>0</v>
      </c>
      <c r="M227" s="66">
        <f t="shared" si="9"/>
        <v>0</v>
      </c>
      <c r="N227" s="32">
        <f t="shared" si="10"/>
        <v>0</v>
      </c>
      <c r="O227" s="52">
        <f>'Pay App 31'!O227+'Pay App 31'!P227</f>
        <v>0</v>
      </c>
      <c r="P227" s="45"/>
      <c r="Q227" s="66">
        <f>'Pay App 31'!Q227+N227+P227</f>
        <v>0</v>
      </c>
    </row>
    <row r="228" spans="1:17" ht="21" customHeight="1" x14ac:dyDescent="0.2">
      <c r="A228" s="149" t="s">
        <v>409</v>
      </c>
      <c r="B228" s="149"/>
      <c r="C228" s="149" t="s">
        <v>410</v>
      </c>
      <c r="D228" s="150"/>
      <c r="E228" s="52">
        <f>'Pay App 31'!E228</f>
        <v>0</v>
      </c>
      <c r="F228" s="45"/>
      <c r="G228" s="65">
        <f>'Pay App 31'!G228+F228</f>
        <v>0</v>
      </c>
      <c r="H228" s="188">
        <f>'Pay App 31'!K228</f>
        <v>0</v>
      </c>
      <c r="I228" s="189"/>
      <c r="J228" s="55"/>
      <c r="K228" s="33">
        <f t="shared" si="8"/>
        <v>0</v>
      </c>
      <c r="L228" s="68">
        <f t="shared" si="11"/>
        <v>0</v>
      </c>
      <c r="M228" s="66">
        <f t="shared" si="9"/>
        <v>0</v>
      </c>
      <c r="N228" s="32">
        <f t="shared" si="10"/>
        <v>0</v>
      </c>
      <c r="O228" s="52">
        <f>'Pay App 31'!O228+'Pay App 31'!P228</f>
        <v>0</v>
      </c>
      <c r="P228" s="45"/>
      <c r="Q228" s="66">
        <f>'Pay App 31'!Q228+N228+P228</f>
        <v>0</v>
      </c>
    </row>
    <row r="229" spans="1:17" ht="21" customHeight="1" x14ac:dyDescent="0.2">
      <c r="A229" s="149" t="s">
        <v>411</v>
      </c>
      <c r="B229" s="149"/>
      <c r="C229" s="149" t="s">
        <v>412</v>
      </c>
      <c r="D229" s="150"/>
      <c r="E229" s="52">
        <f>'Pay App 31'!E229</f>
        <v>0</v>
      </c>
      <c r="F229" s="45"/>
      <c r="G229" s="65">
        <f>'Pay App 31'!G229+F229</f>
        <v>0</v>
      </c>
      <c r="H229" s="188">
        <f>'Pay App 31'!K229</f>
        <v>0</v>
      </c>
      <c r="I229" s="189"/>
      <c r="J229" s="55"/>
      <c r="K229" s="33">
        <f t="shared" si="8"/>
        <v>0</v>
      </c>
      <c r="L229" s="68">
        <f t="shared" si="11"/>
        <v>0</v>
      </c>
      <c r="M229" s="66">
        <f t="shared" si="9"/>
        <v>0</v>
      </c>
      <c r="N229" s="32">
        <f t="shared" si="10"/>
        <v>0</v>
      </c>
      <c r="O229" s="52">
        <f>'Pay App 31'!O229+'Pay App 31'!P229</f>
        <v>0</v>
      </c>
      <c r="P229" s="45"/>
      <c r="Q229" s="66">
        <f>'Pay App 31'!Q229+N229+P229</f>
        <v>0</v>
      </c>
    </row>
    <row r="230" spans="1:17" ht="21" customHeight="1" x14ac:dyDescent="0.2">
      <c r="A230" s="149" t="s">
        <v>413</v>
      </c>
      <c r="B230" s="149"/>
      <c r="C230" s="149" t="s">
        <v>414</v>
      </c>
      <c r="D230" s="150"/>
      <c r="E230" s="52">
        <f>'Pay App 31'!E230</f>
        <v>0</v>
      </c>
      <c r="F230" s="45"/>
      <c r="G230" s="65">
        <f>'Pay App 31'!G230+F230</f>
        <v>0</v>
      </c>
      <c r="H230" s="188">
        <f>'Pay App 31'!K230</f>
        <v>0</v>
      </c>
      <c r="I230" s="189"/>
      <c r="J230" s="55"/>
      <c r="K230" s="33">
        <f t="shared" si="8"/>
        <v>0</v>
      </c>
      <c r="L230" s="68">
        <f t="shared" si="11"/>
        <v>0</v>
      </c>
      <c r="M230" s="66">
        <f t="shared" si="9"/>
        <v>0</v>
      </c>
      <c r="N230" s="32">
        <f t="shared" si="10"/>
        <v>0</v>
      </c>
      <c r="O230" s="52">
        <f>'Pay App 31'!O230+'Pay App 31'!P230</f>
        <v>0</v>
      </c>
      <c r="P230" s="45"/>
      <c r="Q230" s="66">
        <f>'Pay App 31'!Q230+N230+P230</f>
        <v>0</v>
      </c>
    </row>
    <row r="231" spans="1:17" ht="21" customHeight="1" x14ac:dyDescent="0.2">
      <c r="A231" s="149" t="s">
        <v>415</v>
      </c>
      <c r="B231" s="149"/>
      <c r="C231" s="149" t="s">
        <v>416</v>
      </c>
      <c r="D231" s="150"/>
      <c r="E231" s="52">
        <f>'Pay App 31'!E231</f>
        <v>0</v>
      </c>
      <c r="F231" s="45"/>
      <c r="G231" s="65">
        <f>'Pay App 31'!G231+F231</f>
        <v>0</v>
      </c>
      <c r="H231" s="188">
        <f>'Pay App 31'!K231</f>
        <v>0</v>
      </c>
      <c r="I231" s="189"/>
      <c r="J231" s="55"/>
      <c r="K231" s="33">
        <f t="shared" si="8"/>
        <v>0</v>
      </c>
      <c r="L231" s="68">
        <f t="shared" si="11"/>
        <v>0</v>
      </c>
      <c r="M231" s="66">
        <f t="shared" si="9"/>
        <v>0</v>
      </c>
      <c r="N231" s="32">
        <f t="shared" si="10"/>
        <v>0</v>
      </c>
      <c r="O231" s="52">
        <f>'Pay App 31'!O231+'Pay App 31'!P231</f>
        <v>0</v>
      </c>
      <c r="P231" s="45"/>
      <c r="Q231" s="66">
        <f>'Pay App 31'!Q231+N231+P231</f>
        <v>0</v>
      </c>
    </row>
    <row r="232" spans="1:17" ht="21" customHeight="1" x14ac:dyDescent="0.2">
      <c r="A232" s="141" t="s">
        <v>417</v>
      </c>
      <c r="B232" s="141"/>
      <c r="C232" s="141" t="s">
        <v>418</v>
      </c>
      <c r="D232" s="142"/>
      <c r="E232" s="52">
        <f>'Pay App 31'!E232</f>
        <v>0</v>
      </c>
      <c r="F232" s="45"/>
      <c r="G232" s="65">
        <f>'Pay App 31'!G232+F232</f>
        <v>0</v>
      </c>
      <c r="H232" s="188">
        <f>'Pay App 31'!K232</f>
        <v>0</v>
      </c>
      <c r="I232" s="189"/>
      <c r="J232" s="55"/>
      <c r="K232" s="33">
        <f t="shared" si="8"/>
        <v>0</v>
      </c>
      <c r="L232" s="68">
        <f t="shared" si="11"/>
        <v>0</v>
      </c>
      <c r="M232" s="66">
        <f t="shared" si="9"/>
        <v>0</v>
      </c>
      <c r="N232" s="32">
        <f t="shared" si="10"/>
        <v>0</v>
      </c>
      <c r="O232" s="52">
        <f>'Pay App 31'!O232+'Pay App 31'!P232</f>
        <v>0</v>
      </c>
      <c r="P232" s="45"/>
      <c r="Q232" s="66">
        <f>'Pay App 31'!Q232+N232+P232</f>
        <v>0</v>
      </c>
    </row>
    <row r="233" spans="1:17" ht="21" customHeight="1" x14ac:dyDescent="0.2">
      <c r="A233" s="149" t="s">
        <v>419</v>
      </c>
      <c r="B233" s="149"/>
      <c r="C233" s="149" t="s">
        <v>420</v>
      </c>
      <c r="D233" s="150"/>
      <c r="E233" s="52">
        <f>'Pay App 31'!E233</f>
        <v>0</v>
      </c>
      <c r="F233" s="45"/>
      <c r="G233" s="65">
        <f>'Pay App 31'!G233+F233</f>
        <v>0</v>
      </c>
      <c r="H233" s="188">
        <f>'Pay App 31'!K233</f>
        <v>0</v>
      </c>
      <c r="I233" s="189"/>
      <c r="J233" s="55"/>
      <c r="K233" s="33">
        <f t="shared" si="8"/>
        <v>0</v>
      </c>
      <c r="L233" s="68">
        <f t="shared" si="11"/>
        <v>0</v>
      </c>
      <c r="M233" s="66">
        <f t="shared" si="9"/>
        <v>0</v>
      </c>
      <c r="N233" s="32">
        <f t="shared" si="10"/>
        <v>0</v>
      </c>
      <c r="O233" s="52">
        <f>'Pay App 31'!O233+'Pay App 31'!P233</f>
        <v>0</v>
      </c>
      <c r="P233" s="45"/>
      <c r="Q233" s="66">
        <f>'Pay App 31'!Q233+N233+P233</f>
        <v>0</v>
      </c>
    </row>
    <row r="234" spans="1:17" ht="21" customHeight="1" x14ac:dyDescent="0.2">
      <c r="A234" s="149" t="s">
        <v>421</v>
      </c>
      <c r="B234" s="149"/>
      <c r="C234" s="149" t="s">
        <v>422</v>
      </c>
      <c r="D234" s="150"/>
      <c r="E234" s="52">
        <f>'Pay App 31'!E234</f>
        <v>0</v>
      </c>
      <c r="F234" s="45"/>
      <c r="G234" s="65">
        <f>'Pay App 31'!G234+F234</f>
        <v>0</v>
      </c>
      <c r="H234" s="188">
        <f>'Pay App 31'!K234</f>
        <v>0</v>
      </c>
      <c r="I234" s="189"/>
      <c r="J234" s="55"/>
      <c r="K234" s="33">
        <f t="shared" si="8"/>
        <v>0</v>
      </c>
      <c r="L234" s="68">
        <f t="shared" si="11"/>
        <v>0</v>
      </c>
      <c r="M234" s="66">
        <f t="shared" si="9"/>
        <v>0</v>
      </c>
      <c r="N234" s="32">
        <f t="shared" si="10"/>
        <v>0</v>
      </c>
      <c r="O234" s="52">
        <f>'Pay App 31'!O234+'Pay App 31'!P234</f>
        <v>0</v>
      </c>
      <c r="P234" s="45"/>
      <c r="Q234" s="66">
        <f>'Pay App 31'!Q234+N234+P234</f>
        <v>0</v>
      </c>
    </row>
    <row r="235" spans="1:17" ht="21" customHeight="1" x14ac:dyDescent="0.2">
      <c r="A235" s="149" t="s">
        <v>423</v>
      </c>
      <c r="B235" s="149"/>
      <c r="C235" s="149" t="s">
        <v>424</v>
      </c>
      <c r="D235" s="150"/>
      <c r="E235" s="52">
        <f>'Pay App 31'!E235</f>
        <v>0</v>
      </c>
      <c r="F235" s="45"/>
      <c r="G235" s="65">
        <f>'Pay App 31'!G235+F235</f>
        <v>0</v>
      </c>
      <c r="H235" s="188">
        <f>'Pay App 31'!K235</f>
        <v>0</v>
      </c>
      <c r="I235" s="189"/>
      <c r="J235" s="55"/>
      <c r="K235" s="33">
        <f t="shared" si="8"/>
        <v>0</v>
      </c>
      <c r="L235" s="68">
        <f t="shared" si="11"/>
        <v>0</v>
      </c>
      <c r="M235" s="66">
        <f t="shared" si="9"/>
        <v>0</v>
      </c>
      <c r="N235" s="32">
        <f t="shared" si="10"/>
        <v>0</v>
      </c>
      <c r="O235" s="52">
        <f>'Pay App 31'!O235+'Pay App 31'!P235</f>
        <v>0</v>
      </c>
      <c r="P235" s="45"/>
      <c r="Q235" s="66">
        <f>'Pay App 31'!Q235+N235+P235</f>
        <v>0</v>
      </c>
    </row>
    <row r="236" spans="1:17" ht="21" customHeight="1" x14ac:dyDescent="0.2">
      <c r="A236" s="149" t="s">
        <v>425</v>
      </c>
      <c r="B236" s="149"/>
      <c r="C236" s="149" t="s">
        <v>426</v>
      </c>
      <c r="D236" s="150"/>
      <c r="E236" s="52">
        <f>'Pay App 31'!E236</f>
        <v>0</v>
      </c>
      <c r="F236" s="45"/>
      <c r="G236" s="65">
        <f>'Pay App 31'!G236+F236</f>
        <v>0</v>
      </c>
      <c r="H236" s="188">
        <f>'Pay App 31'!K236</f>
        <v>0</v>
      </c>
      <c r="I236" s="189"/>
      <c r="J236" s="55"/>
      <c r="K236" s="33">
        <f t="shared" si="8"/>
        <v>0</v>
      </c>
      <c r="L236" s="68">
        <f t="shared" si="11"/>
        <v>0</v>
      </c>
      <c r="M236" s="66">
        <f t="shared" si="9"/>
        <v>0</v>
      </c>
      <c r="N236" s="32">
        <f t="shared" si="10"/>
        <v>0</v>
      </c>
      <c r="O236" s="52">
        <f>'Pay App 31'!O236+'Pay App 31'!P236</f>
        <v>0</v>
      </c>
      <c r="P236" s="45"/>
      <c r="Q236" s="66">
        <f>'Pay App 31'!Q236+N236+P236</f>
        <v>0</v>
      </c>
    </row>
    <row r="237" spans="1:17" ht="21" customHeight="1" x14ac:dyDescent="0.2">
      <c r="A237" s="149" t="s">
        <v>427</v>
      </c>
      <c r="B237" s="149"/>
      <c r="C237" s="149" t="s">
        <v>428</v>
      </c>
      <c r="D237" s="150"/>
      <c r="E237" s="52">
        <f>'Pay App 31'!E237</f>
        <v>0</v>
      </c>
      <c r="F237" s="45"/>
      <c r="G237" s="65">
        <f>'Pay App 31'!G237+F237</f>
        <v>0</v>
      </c>
      <c r="H237" s="188">
        <f>'Pay App 31'!K237</f>
        <v>0</v>
      </c>
      <c r="I237" s="189"/>
      <c r="J237" s="55"/>
      <c r="K237" s="33">
        <f t="shared" si="8"/>
        <v>0</v>
      </c>
      <c r="L237" s="68">
        <f t="shared" si="11"/>
        <v>0</v>
      </c>
      <c r="M237" s="66">
        <f t="shared" si="9"/>
        <v>0</v>
      </c>
      <c r="N237" s="32">
        <f t="shared" si="10"/>
        <v>0</v>
      </c>
      <c r="O237" s="52">
        <f>'Pay App 31'!O237+'Pay App 31'!P237</f>
        <v>0</v>
      </c>
      <c r="P237" s="45"/>
      <c r="Q237" s="66">
        <f>'Pay App 31'!Q237+N237+P237</f>
        <v>0</v>
      </c>
    </row>
    <row r="238" spans="1:17" ht="21" customHeight="1" x14ac:dyDescent="0.2">
      <c r="A238" s="149" t="s">
        <v>429</v>
      </c>
      <c r="B238" s="149"/>
      <c r="C238" s="149" t="s">
        <v>430</v>
      </c>
      <c r="D238" s="150"/>
      <c r="E238" s="52">
        <f>'Pay App 31'!E238</f>
        <v>0</v>
      </c>
      <c r="F238" s="45"/>
      <c r="G238" s="65">
        <f>'Pay App 31'!G238+F238</f>
        <v>0</v>
      </c>
      <c r="H238" s="188">
        <f>'Pay App 31'!K238</f>
        <v>0</v>
      </c>
      <c r="I238" s="189"/>
      <c r="J238" s="55"/>
      <c r="K238" s="33">
        <f t="shared" si="8"/>
        <v>0</v>
      </c>
      <c r="L238" s="68">
        <f t="shared" si="11"/>
        <v>0</v>
      </c>
      <c r="M238" s="66">
        <f t="shared" si="9"/>
        <v>0</v>
      </c>
      <c r="N238" s="32">
        <f t="shared" si="10"/>
        <v>0</v>
      </c>
      <c r="O238" s="52">
        <f>'Pay App 31'!O238+'Pay App 31'!P238</f>
        <v>0</v>
      </c>
      <c r="P238" s="45"/>
      <c r="Q238" s="66">
        <f>'Pay App 31'!Q238+N238+P238</f>
        <v>0</v>
      </c>
    </row>
    <row r="239" spans="1:17" ht="21" customHeight="1" x14ac:dyDescent="0.2">
      <c r="A239" s="149" t="s">
        <v>431</v>
      </c>
      <c r="B239" s="149"/>
      <c r="C239" s="149" t="s">
        <v>432</v>
      </c>
      <c r="D239" s="150"/>
      <c r="E239" s="52">
        <f>'Pay App 31'!E239</f>
        <v>0</v>
      </c>
      <c r="F239" s="45"/>
      <c r="G239" s="65">
        <f>'Pay App 31'!G239+F239</f>
        <v>0</v>
      </c>
      <c r="H239" s="188">
        <f>'Pay App 31'!K239</f>
        <v>0</v>
      </c>
      <c r="I239" s="189"/>
      <c r="J239" s="55"/>
      <c r="K239" s="33">
        <f t="shared" si="8"/>
        <v>0</v>
      </c>
      <c r="L239" s="68">
        <f t="shared" si="11"/>
        <v>0</v>
      </c>
      <c r="M239" s="66">
        <f t="shared" si="9"/>
        <v>0</v>
      </c>
      <c r="N239" s="32">
        <f t="shared" si="10"/>
        <v>0</v>
      </c>
      <c r="O239" s="52">
        <f>'Pay App 31'!O239+'Pay App 31'!P239</f>
        <v>0</v>
      </c>
      <c r="P239" s="45"/>
      <c r="Q239" s="66">
        <f>'Pay App 31'!Q239+N239+P239</f>
        <v>0</v>
      </c>
    </row>
    <row r="240" spans="1:17" ht="21" customHeight="1" x14ac:dyDescent="0.2">
      <c r="A240" s="141" t="s">
        <v>433</v>
      </c>
      <c r="B240" s="141"/>
      <c r="C240" s="141" t="s">
        <v>434</v>
      </c>
      <c r="D240" s="142"/>
      <c r="E240" s="52">
        <f>'Pay App 31'!E240</f>
        <v>0</v>
      </c>
      <c r="F240" s="45"/>
      <c r="G240" s="66">
        <f>'Pay App 31'!G240+F240</f>
        <v>0</v>
      </c>
      <c r="H240" s="188">
        <f>'Pay App 31'!K240</f>
        <v>0</v>
      </c>
      <c r="I240" s="189"/>
      <c r="J240" s="55"/>
      <c r="K240" s="33">
        <f>H240+J240</f>
        <v>0</v>
      </c>
      <c r="L240" s="69">
        <f t="shared" si="11"/>
        <v>0</v>
      </c>
      <c r="M240" s="66">
        <f>G240-K240</f>
        <v>0</v>
      </c>
      <c r="N240" s="32">
        <f t="shared" si="10"/>
        <v>0</v>
      </c>
      <c r="O240" s="52">
        <f>'Pay App 31'!O240+'Pay App 31'!P240</f>
        <v>0</v>
      </c>
      <c r="P240" s="45"/>
      <c r="Q240" s="66">
        <f>'Pay App 31'!Q240+N240+P240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mQT+dNkzJoM7Skmb1QwpmbW6zpPYX4njI9aFJdtEFuiMKEhBlxcXt3p4fBkwNsS7Vlj9gZ5rdi/83E5s3BIljw==" saltValue="S6lNTjxRtSSYwwKoiWBE6w=="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2100-000000000000}">
      <formula1>0</formula1>
    </dataValidation>
    <dataValidation allowBlank="1" showInputMessage="1" sqref="P81:P240" xr:uid="{00000000-0002-0000-21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3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33</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32'!F36+F241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32'!F51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32'!F55+'Pay App 32'!F57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32'!B62+N241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33.1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33</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32'!E81</f>
        <v>0</v>
      </c>
      <c r="F81" s="44"/>
      <c r="G81" s="64">
        <f>'Pay App 32'!G81+F81</f>
        <v>0</v>
      </c>
      <c r="H81" s="190">
        <f>'Pay App 32'!K81</f>
        <v>0</v>
      </c>
      <c r="I81" s="191"/>
      <c r="J81" s="54"/>
      <c r="K81" s="31">
        <f>H81+J81</f>
        <v>0</v>
      </c>
      <c r="L81" s="67">
        <f>IF(ISERROR(K81/G81),0,K81/G81)</f>
        <v>0</v>
      </c>
      <c r="M81" s="64">
        <f>G81-K81</f>
        <v>0</v>
      </c>
      <c r="N81" s="30">
        <f>IF(MOD(ROUND(ABS(J81*0.05)*10000,0),10)=5,ROUNDDOWN((J81*0.05),2),ROUND((J81*0.05),2))</f>
        <v>0</v>
      </c>
      <c r="O81" s="51">
        <f>'Pay App 32'!O81+'Pay App 32'!P81</f>
        <v>0</v>
      </c>
      <c r="P81" s="44"/>
      <c r="Q81" s="64">
        <f>'Pay App 32'!Q81+N81+P81</f>
        <v>0</v>
      </c>
    </row>
    <row r="82" spans="1:17" ht="21" customHeight="1" x14ac:dyDescent="0.2">
      <c r="A82" s="151" t="s">
        <v>118</v>
      </c>
      <c r="B82" s="151"/>
      <c r="C82" s="151" t="s">
        <v>119</v>
      </c>
      <c r="D82" s="152"/>
      <c r="E82" s="52">
        <f>'Pay App 32'!E82</f>
        <v>0</v>
      </c>
      <c r="F82" s="45"/>
      <c r="G82" s="65">
        <f>'Pay App 32'!G82+F82</f>
        <v>0</v>
      </c>
      <c r="H82" s="188">
        <f>'Pay App 32'!K82</f>
        <v>0</v>
      </c>
      <c r="I82" s="189"/>
      <c r="J82" s="55"/>
      <c r="K82" s="33">
        <f>H82+J82</f>
        <v>0</v>
      </c>
      <c r="L82" s="68">
        <f t="shared" ref="L82:L147" si="0">IF(ISERROR(K82/G82),0,K82/G82)</f>
        <v>0</v>
      </c>
      <c r="M82" s="66">
        <f>G82-K82</f>
        <v>0</v>
      </c>
      <c r="N82" s="32">
        <f>IF(MOD(ROUND(ABS(J82*0.05)*10000,0),10)=5,ROUNDDOWN((J82*0.05),2),ROUND((J82*0.05),2))</f>
        <v>0</v>
      </c>
      <c r="O82" s="52">
        <f>'Pay App 32'!O82+'Pay App 32'!P82</f>
        <v>0</v>
      </c>
      <c r="P82" s="45"/>
      <c r="Q82" s="66">
        <f>'Pay App 32'!Q82+N82+P82</f>
        <v>0</v>
      </c>
    </row>
    <row r="83" spans="1:17" ht="21" customHeight="1" x14ac:dyDescent="0.2">
      <c r="A83" s="151" t="s">
        <v>120</v>
      </c>
      <c r="B83" s="151"/>
      <c r="C83" s="83" t="s">
        <v>121</v>
      </c>
      <c r="D83" s="35"/>
      <c r="E83" s="52">
        <f>'Pay App 32'!E83</f>
        <v>0</v>
      </c>
      <c r="F83" s="45"/>
      <c r="G83" s="65">
        <f>'Pay App 32'!G83+F83</f>
        <v>0</v>
      </c>
      <c r="H83" s="188">
        <f>'Pay App 32'!K83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32'!O83+'Pay App 32'!P83</f>
        <v>0</v>
      </c>
      <c r="P83" s="45"/>
      <c r="Q83" s="66">
        <f>'Pay App 32'!Q83+N83+P83</f>
        <v>0</v>
      </c>
    </row>
    <row r="84" spans="1:17" ht="21" customHeight="1" x14ac:dyDescent="0.2">
      <c r="A84" s="151" t="s">
        <v>122</v>
      </c>
      <c r="B84" s="151"/>
      <c r="C84" s="151" t="s">
        <v>123</v>
      </c>
      <c r="D84" s="152"/>
      <c r="E84" s="52">
        <f>'Pay App 32'!E84</f>
        <v>0</v>
      </c>
      <c r="F84" s="45"/>
      <c r="G84" s="65">
        <f>'Pay App 32'!G84+F84</f>
        <v>0</v>
      </c>
      <c r="H84" s="188">
        <f>'Pay App 32'!K84</f>
        <v>0</v>
      </c>
      <c r="I84" s="189"/>
      <c r="J84" s="55"/>
      <c r="K84" s="33">
        <f t="shared" si="1"/>
        <v>0</v>
      </c>
      <c r="L84" s="68">
        <f t="shared" si="0"/>
        <v>0</v>
      </c>
      <c r="M84" s="66">
        <f t="shared" si="2"/>
        <v>0</v>
      </c>
      <c r="N84" s="32">
        <f t="shared" si="3"/>
        <v>0</v>
      </c>
      <c r="O84" s="52">
        <f>'Pay App 32'!O84+'Pay App 32'!P84</f>
        <v>0</v>
      </c>
      <c r="P84" s="45"/>
      <c r="Q84" s="66">
        <f>'Pay App 32'!Q84+N84+P84</f>
        <v>0</v>
      </c>
    </row>
    <row r="85" spans="1:17" ht="21" customHeight="1" x14ac:dyDescent="0.2">
      <c r="A85" s="151" t="s">
        <v>124</v>
      </c>
      <c r="B85" s="151"/>
      <c r="C85" s="151" t="s">
        <v>125</v>
      </c>
      <c r="D85" s="152"/>
      <c r="E85" s="52">
        <f>'Pay App 32'!E85</f>
        <v>0</v>
      </c>
      <c r="F85" s="45"/>
      <c r="G85" s="65">
        <f>'Pay App 32'!G85+F85</f>
        <v>0</v>
      </c>
      <c r="H85" s="188">
        <f>'Pay App 32'!K85</f>
        <v>0</v>
      </c>
      <c r="I85" s="189"/>
      <c r="J85" s="55"/>
      <c r="K85" s="33">
        <f t="shared" si="1"/>
        <v>0</v>
      </c>
      <c r="L85" s="68">
        <f t="shared" si="0"/>
        <v>0</v>
      </c>
      <c r="M85" s="66">
        <f t="shared" si="2"/>
        <v>0</v>
      </c>
      <c r="N85" s="32">
        <f t="shared" si="3"/>
        <v>0</v>
      </c>
      <c r="O85" s="52">
        <f>'Pay App 32'!O85+'Pay App 32'!P85</f>
        <v>0</v>
      </c>
      <c r="P85" s="45"/>
      <c r="Q85" s="66">
        <f>'Pay App 32'!Q85+N85+P85</f>
        <v>0</v>
      </c>
    </row>
    <row r="86" spans="1:17" ht="21" customHeight="1" x14ac:dyDescent="0.2">
      <c r="A86" s="151" t="s">
        <v>126</v>
      </c>
      <c r="B86" s="151"/>
      <c r="C86" s="151" t="s">
        <v>127</v>
      </c>
      <c r="D86" s="152"/>
      <c r="E86" s="52">
        <f>'Pay App 32'!E86</f>
        <v>0</v>
      </c>
      <c r="F86" s="45"/>
      <c r="G86" s="65">
        <f>'Pay App 32'!G86+F86</f>
        <v>0</v>
      </c>
      <c r="H86" s="188">
        <f>'Pay App 32'!K86</f>
        <v>0</v>
      </c>
      <c r="I86" s="189"/>
      <c r="J86" s="55"/>
      <c r="K86" s="33">
        <f t="shared" si="1"/>
        <v>0</v>
      </c>
      <c r="L86" s="68">
        <f t="shared" si="0"/>
        <v>0</v>
      </c>
      <c r="M86" s="66">
        <f t="shared" si="2"/>
        <v>0</v>
      </c>
      <c r="N86" s="32">
        <f t="shared" si="3"/>
        <v>0</v>
      </c>
      <c r="O86" s="52">
        <f>'Pay App 32'!O86+'Pay App 32'!P86</f>
        <v>0</v>
      </c>
      <c r="P86" s="45"/>
      <c r="Q86" s="66">
        <f>'Pay App 32'!Q86+N86+P86</f>
        <v>0</v>
      </c>
    </row>
    <row r="87" spans="1:17" ht="21" customHeight="1" x14ac:dyDescent="0.2">
      <c r="A87" s="151" t="s">
        <v>128</v>
      </c>
      <c r="B87" s="151"/>
      <c r="C87" s="151" t="s">
        <v>129</v>
      </c>
      <c r="D87" s="152"/>
      <c r="E87" s="52">
        <f>'Pay App 32'!E87</f>
        <v>0</v>
      </c>
      <c r="F87" s="45"/>
      <c r="G87" s="65">
        <f>'Pay App 32'!G87+F87</f>
        <v>0</v>
      </c>
      <c r="H87" s="188">
        <f>'Pay App 32'!K87</f>
        <v>0</v>
      </c>
      <c r="I87" s="189"/>
      <c r="J87" s="55"/>
      <c r="K87" s="33">
        <f t="shared" si="1"/>
        <v>0</v>
      </c>
      <c r="L87" s="68">
        <f>IF(ISERROR(K87/G87),0,K87/G87)</f>
        <v>0</v>
      </c>
      <c r="M87" s="66">
        <f t="shared" si="2"/>
        <v>0</v>
      </c>
      <c r="N87" s="32">
        <f t="shared" si="3"/>
        <v>0</v>
      </c>
      <c r="O87" s="52">
        <f>'Pay App 32'!O87+'Pay App 32'!P87</f>
        <v>0</v>
      </c>
      <c r="P87" s="45"/>
      <c r="Q87" s="66">
        <f>'Pay App 32'!Q87+N87+P87</f>
        <v>0</v>
      </c>
    </row>
    <row r="88" spans="1:17" ht="21" customHeight="1" x14ac:dyDescent="0.2">
      <c r="A88" s="151" t="s">
        <v>130</v>
      </c>
      <c r="B88" s="151"/>
      <c r="C88" s="151" t="s">
        <v>131</v>
      </c>
      <c r="D88" s="152"/>
      <c r="E88" s="52">
        <f>'Pay App 32'!E88</f>
        <v>0</v>
      </c>
      <c r="F88" s="45"/>
      <c r="G88" s="65">
        <f>'Pay App 32'!G88+F88</f>
        <v>0</v>
      </c>
      <c r="H88" s="188">
        <f>'Pay App 32'!K88</f>
        <v>0</v>
      </c>
      <c r="I88" s="189"/>
      <c r="J88" s="55"/>
      <c r="K88" s="33">
        <f t="shared" si="1"/>
        <v>0</v>
      </c>
      <c r="L88" s="68">
        <f t="shared" si="0"/>
        <v>0</v>
      </c>
      <c r="M88" s="66">
        <f t="shared" si="2"/>
        <v>0</v>
      </c>
      <c r="N88" s="32">
        <f t="shared" si="3"/>
        <v>0</v>
      </c>
      <c r="O88" s="52">
        <f>'Pay App 32'!O88+'Pay App 32'!P88</f>
        <v>0</v>
      </c>
      <c r="P88" s="45"/>
      <c r="Q88" s="66">
        <f>'Pay App 32'!Q88+N88+P88</f>
        <v>0</v>
      </c>
    </row>
    <row r="89" spans="1:17" ht="21" customHeight="1" x14ac:dyDescent="0.2">
      <c r="A89" s="151" t="s">
        <v>132</v>
      </c>
      <c r="B89" s="151"/>
      <c r="C89" s="151" t="s">
        <v>133</v>
      </c>
      <c r="D89" s="152"/>
      <c r="E89" s="52">
        <f>'Pay App 32'!E89</f>
        <v>0</v>
      </c>
      <c r="F89" s="45"/>
      <c r="G89" s="65">
        <f>'Pay App 32'!G89+F89</f>
        <v>0</v>
      </c>
      <c r="H89" s="188">
        <f>'Pay App 32'!K89</f>
        <v>0</v>
      </c>
      <c r="I89" s="189"/>
      <c r="J89" s="55"/>
      <c r="K89" s="33">
        <f t="shared" si="1"/>
        <v>0</v>
      </c>
      <c r="L89" s="68">
        <f>IF(ISERROR(K89/G89),0,K89/G89)</f>
        <v>0</v>
      </c>
      <c r="M89" s="66">
        <f t="shared" si="2"/>
        <v>0</v>
      </c>
      <c r="N89" s="32">
        <f t="shared" si="3"/>
        <v>0</v>
      </c>
      <c r="O89" s="52">
        <f>'Pay App 32'!O89+'Pay App 32'!P89</f>
        <v>0</v>
      </c>
      <c r="P89" s="45"/>
      <c r="Q89" s="66">
        <f>'Pay App 32'!Q89+N89+P89</f>
        <v>0</v>
      </c>
    </row>
    <row r="90" spans="1:17" ht="21" customHeight="1" x14ac:dyDescent="0.2">
      <c r="A90" s="153" t="s">
        <v>134</v>
      </c>
      <c r="B90" s="153"/>
      <c r="C90" s="158" t="s">
        <v>135</v>
      </c>
      <c r="D90" s="159"/>
      <c r="E90" s="52">
        <f>'Pay App 32'!E90</f>
        <v>0</v>
      </c>
      <c r="F90" s="45"/>
      <c r="G90" s="65">
        <f>'Pay App 32'!G90+F90</f>
        <v>0</v>
      </c>
      <c r="H90" s="188">
        <f>'Pay App 32'!K90</f>
        <v>0</v>
      </c>
      <c r="I90" s="189"/>
      <c r="J90" s="55"/>
      <c r="K90" s="33">
        <f t="shared" si="1"/>
        <v>0</v>
      </c>
      <c r="L90" s="68">
        <f t="shared" si="0"/>
        <v>0</v>
      </c>
      <c r="M90" s="66">
        <f t="shared" si="2"/>
        <v>0</v>
      </c>
      <c r="N90" s="32">
        <f t="shared" si="3"/>
        <v>0</v>
      </c>
      <c r="O90" s="52">
        <f>'Pay App 32'!O90+'Pay App 32'!P90</f>
        <v>0</v>
      </c>
      <c r="P90" s="45"/>
      <c r="Q90" s="66">
        <f>'Pay App 32'!Q90+N90+P90</f>
        <v>0</v>
      </c>
    </row>
    <row r="91" spans="1:17" ht="21" customHeight="1" x14ac:dyDescent="0.2">
      <c r="A91" s="151" t="s">
        <v>136</v>
      </c>
      <c r="B91" s="151"/>
      <c r="C91" s="151" t="s">
        <v>137</v>
      </c>
      <c r="D91" s="152"/>
      <c r="E91" s="52">
        <f>'Pay App 32'!E91</f>
        <v>0</v>
      </c>
      <c r="F91" s="45"/>
      <c r="G91" s="65">
        <f>'Pay App 32'!G91+F91</f>
        <v>0</v>
      </c>
      <c r="H91" s="188">
        <f>'Pay App 32'!K91</f>
        <v>0</v>
      </c>
      <c r="I91" s="189"/>
      <c r="J91" s="55"/>
      <c r="K91" s="33">
        <f t="shared" si="1"/>
        <v>0</v>
      </c>
      <c r="L91" s="68">
        <f t="shared" si="0"/>
        <v>0</v>
      </c>
      <c r="M91" s="66">
        <f t="shared" si="2"/>
        <v>0</v>
      </c>
      <c r="N91" s="32">
        <f t="shared" si="3"/>
        <v>0</v>
      </c>
      <c r="O91" s="52">
        <f>'Pay App 32'!O91+'Pay App 32'!P91</f>
        <v>0</v>
      </c>
      <c r="P91" s="45"/>
      <c r="Q91" s="66">
        <f>'Pay App 32'!Q91+N91+P91</f>
        <v>0</v>
      </c>
    </row>
    <row r="92" spans="1:17" ht="21" customHeight="1" x14ac:dyDescent="0.2">
      <c r="A92" s="151" t="s">
        <v>138</v>
      </c>
      <c r="B92" s="151"/>
      <c r="C92" s="151" t="s">
        <v>139</v>
      </c>
      <c r="D92" s="152"/>
      <c r="E92" s="52">
        <f>'Pay App 32'!E92</f>
        <v>0</v>
      </c>
      <c r="F92" s="45"/>
      <c r="G92" s="65">
        <f>'Pay App 32'!G92+F92</f>
        <v>0</v>
      </c>
      <c r="H92" s="188">
        <f>'Pay App 32'!K92</f>
        <v>0</v>
      </c>
      <c r="I92" s="189"/>
      <c r="J92" s="55"/>
      <c r="K92" s="33">
        <f t="shared" si="1"/>
        <v>0</v>
      </c>
      <c r="L92" s="68">
        <f t="shared" si="0"/>
        <v>0</v>
      </c>
      <c r="M92" s="66">
        <f t="shared" si="2"/>
        <v>0</v>
      </c>
      <c r="N92" s="32">
        <f t="shared" si="3"/>
        <v>0</v>
      </c>
      <c r="O92" s="52">
        <f>'Pay App 32'!O92+'Pay App 32'!P92</f>
        <v>0</v>
      </c>
      <c r="P92" s="45"/>
      <c r="Q92" s="66">
        <f>'Pay App 32'!Q92+N92+P92</f>
        <v>0</v>
      </c>
    </row>
    <row r="93" spans="1:17" ht="21" customHeight="1" x14ac:dyDescent="0.2">
      <c r="A93" s="151" t="s">
        <v>140</v>
      </c>
      <c r="B93" s="151"/>
      <c r="C93" s="151" t="s">
        <v>141</v>
      </c>
      <c r="D93" s="152"/>
      <c r="E93" s="52">
        <f>'Pay App 32'!E93</f>
        <v>0</v>
      </c>
      <c r="F93" s="45"/>
      <c r="G93" s="65">
        <f>'Pay App 32'!G93+F93</f>
        <v>0</v>
      </c>
      <c r="H93" s="188">
        <f>'Pay App 32'!K93</f>
        <v>0</v>
      </c>
      <c r="I93" s="189"/>
      <c r="J93" s="55"/>
      <c r="K93" s="33">
        <f t="shared" si="1"/>
        <v>0</v>
      </c>
      <c r="L93" s="68">
        <f t="shared" si="0"/>
        <v>0</v>
      </c>
      <c r="M93" s="66">
        <f t="shared" si="2"/>
        <v>0</v>
      </c>
      <c r="N93" s="32">
        <f t="shared" si="3"/>
        <v>0</v>
      </c>
      <c r="O93" s="52">
        <f>'Pay App 32'!O93+'Pay App 32'!P93</f>
        <v>0</v>
      </c>
      <c r="P93" s="45"/>
      <c r="Q93" s="66">
        <f>'Pay App 32'!Q93+N93+P93</f>
        <v>0</v>
      </c>
    </row>
    <row r="94" spans="1:17" ht="21" customHeight="1" x14ac:dyDescent="0.2">
      <c r="A94" s="151" t="s">
        <v>142</v>
      </c>
      <c r="B94" s="151"/>
      <c r="C94" s="151" t="s">
        <v>143</v>
      </c>
      <c r="D94" s="152"/>
      <c r="E94" s="52">
        <f>'Pay App 32'!E94</f>
        <v>0</v>
      </c>
      <c r="F94" s="45"/>
      <c r="G94" s="65">
        <f>'Pay App 32'!G94+F94</f>
        <v>0</v>
      </c>
      <c r="H94" s="188">
        <f>'Pay App 32'!K94</f>
        <v>0</v>
      </c>
      <c r="I94" s="189"/>
      <c r="J94" s="55"/>
      <c r="K94" s="33">
        <f t="shared" si="1"/>
        <v>0</v>
      </c>
      <c r="L94" s="68">
        <f t="shared" si="0"/>
        <v>0</v>
      </c>
      <c r="M94" s="66">
        <f t="shared" si="2"/>
        <v>0</v>
      </c>
      <c r="N94" s="32">
        <f t="shared" si="3"/>
        <v>0</v>
      </c>
      <c r="O94" s="52">
        <f>'Pay App 32'!O94+'Pay App 32'!P94</f>
        <v>0</v>
      </c>
      <c r="P94" s="45"/>
      <c r="Q94" s="66">
        <f>'Pay App 32'!Q94+N94+P94</f>
        <v>0</v>
      </c>
    </row>
    <row r="95" spans="1:17" ht="21" customHeight="1" x14ac:dyDescent="0.2">
      <c r="A95" s="151" t="s">
        <v>144</v>
      </c>
      <c r="B95" s="151"/>
      <c r="C95" s="151" t="s">
        <v>145</v>
      </c>
      <c r="D95" s="152"/>
      <c r="E95" s="52">
        <f>'Pay App 32'!E95</f>
        <v>0</v>
      </c>
      <c r="F95" s="45"/>
      <c r="G95" s="65">
        <f>'Pay App 32'!G95+F95</f>
        <v>0</v>
      </c>
      <c r="H95" s="188">
        <f>'Pay App 32'!K95</f>
        <v>0</v>
      </c>
      <c r="I95" s="189"/>
      <c r="J95" s="55"/>
      <c r="K95" s="33">
        <f t="shared" si="1"/>
        <v>0</v>
      </c>
      <c r="L95" s="68">
        <f t="shared" si="0"/>
        <v>0</v>
      </c>
      <c r="M95" s="66">
        <f t="shared" si="2"/>
        <v>0</v>
      </c>
      <c r="N95" s="32">
        <f t="shared" si="3"/>
        <v>0</v>
      </c>
      <c r="O95" s="52">
        <f>'Pay App 32'!O95+'Pay App 32'!P95</f>
        <v>0</v>
      </c>
      <c r="P95" s="45"/>
      <c r="Q95" s="66">
        <f>'Pay App 32'!Q95+N95+P95</f>
        <v>0</v>
      </c>
    </row>
    <row r="96" spans="1:17" ht="21" customHeight="1" x14ac:dyDescent="0.2">
      <c r="A96" s="151" t="s">
        <v>146</v>
      </c>
      <c r="B96" s="151"/>
      <c r="C96" s="151" t="s">
        <v>147</v>
      </c>
      <c r="D96" s="152"/>
      <c r="E96" s="52">
        <f>'Pay App 32'!E96</f>
        <v>0</v>
      </c>
      <c r="F96" s="45"/>
      <c r="G96" s="65">
        <f>'Pay App 32'!G96+F96</f>
        <v>0</v>
      </c>
      <c r="H96" s="188">
        <f>'Pay App 32'!K96</f>
        <v>0</v>
      </c>
      <c r="I96" s="189"/>
      <c r="J96" s="55"/>
      <c r="K96" s="33">
        <f t="shared" si="1"/>
        <v>0</v>
      </c>
      <c r="L96" s="68">
        <f t="shared" si="0"/>
        <v>0</v>
      </c>
      <c r="M96" s="66">
        <f t="shared" si="2"/>
        <v>0</v>
      </c>
      <c r="N96" s="32">
        <f t="shared" si="3"/>
        <v>0</v>
      </c>
      <c r="O96" s="52">
        <f>'Pay App 32'!O96+'Pay App 32'!P96</f>
        <v>0</v>
      </c>
      <c r="P96" s="45"/>
      <c r="Q96" s="66">
        <f>'Pay App 32'!Q96+N96+P96</f>
        <v>0</v>
      </c>
    </row>
    <row r="97" spans="1:17" ht="21" customHeight="1" x14ac:dyDescent="0.2">
      <c r="A97" s="151" t="s">
        <v>148</v>
      </c>
      <c r="B97" s="151"/>
      <c r="C97" s="151" t="s">
        <v>149</v>
      </c>
      <c r="D97" s="152"/>
      <c r="E97" s="52">
        <f>'Pay App 32'!E97</f>
        <v>0</v>
      </c>
      <c r="F97" s="45"/>
      <c r="G97" s="65">
        <f>'Pay App 32'!G97+F97</f>
        <v>0</v>
      </c>
      <c r="H97" s="188">
        <f>'Pay App 32'!K97</f>
        <v>0</v>
      </c>
      <c r="I97" s="189"/>
      <c r="J97" s="55"/>
      <c r="K97" s="33">
        <f t="shared" si="1"/>
        <v>0</v>
      </c>
      <c r="L97" s="68">
        <f t="shared" si="0"/>
        <v>0</v>
      </c>
      <c r="M97" s="66">
        <f t="shared" si="2"/>
        <v>0</v>
      </c>
      <c r="N97" s="32">
        <f t="shared" si="3"/>
        <v>0</v>
      </c>
      <c r="O97" s="52">
        <f>'Pay App 32'!O97+'Pay App 32'!P97</f>
        <v>0</v>
      </c>
      <c r="P97" s="45"/>
      <c r="Q97" s="66">
        <f>'Pay App 32'!Q97+N97+P97</f>
        <v>0</v>
      </c>
    </row>
    <row r="98" spans="1:17" ht="21" customHeight="1" x14ac:dyDescent="0.2">
      <c r="A98" s="151" t="s">
        <v>150</v>
      </c>
      <c r="B98" s="151"/>
      <c r="C98" s="151" t="s">
        <v>151</v>
      </c>
      <c r="D98" s="152"/>
      <c r="E98" s="52">
        <f>'Pay App 32'!E98</f>
        <v>0</v>
      </c>
      <c r="F98" s="45"/>
      <c r="G98" s="65">
        <f>'Pay App 32'!G98+F98</f>
        <v>0</v>
      </c>
      <c r="H98" s="188">
        <f>'Pay App 32'!K98</f>
        <v>0</v>
      </c>
      <c r="I98" s="189"/>
      <c r="J98" s="55"/>
      <c r="K98" s="33">
        <f t="shared" si="1"/>
        <v>0</v>
      </c>
      <c r="L98" s="68">
        <f t="shared" si="0"/>
        <v>0</v>
      </c>
      <c r="M98" s="66">
        <f t="shared" si="2"/>
        <v>0</v>
      </c>
      <c r="N98" s="32">
        <f t="shared" si="3"/>
        <v>0</v>
      </c>
      <c r="O98" s="52">
        <f>'Pay App 32'!O98+'Pay App 32'!P98</f>
        <v>0</v>
      </c>
      <c r="P98" s="45"/>
      <c r="Q98" s="66">
        <f>'Pay App 32'!Q98+N98+P98</f>
        <v>0</v>
      </c>
    </row>
    <row r="99" spans="1:17" ht="21" customHeight="1" x14ac:dyDescent="0.2">
      <c r="A99" s="151" t="s">
        <v>152</v>
      </c>
      <c r="B99" s="151"/>
      <c r="C99" s="151" t="s">
        <v>153</v>
      </c>
      <c r="D99" s="152"/>
      <c r="E99" s="52">
        <f>'Pay App 32'!E99</f>
        <v>0</v>
      </c>
      <c r="F99" s="45"/>
      <c r="G99" s="65">
        <f>'Pay App 32'!G99+F99</f>
        <v>0</v>
      </c>
      <c r="H99" s="188">
        <f>'Pay App 32'!K99</f>
        <v>0</v>
      </c>
      <c r="I99" s="189"/>
      <c r="J99" s="55"/>
      <c r="K99" s="33">
        <f t="shared" si="1"/>
        <v>0</v>
      </c>
      <c r="L99" s="68">
        <f t="shared" si="0"/>
        <v>0</v>
      </c>
      <c r="M99" s="66">
        <f t="shared" si="2"/>
        <v>0</v>
      </c>
      <c r="N99" s="32">
        <f t="shared" si="3"/>
        <v>0</v>
      </c>
      <c r="O99" s="52">
        <f>'Pay App 32'!O99+'Pay App 32'!P99</f>
        <v>0</v>
      </c>
      <c r="P99" s="45"/>
      <c r="Q99" s="66">
        <f>'Pay App 32'!Q99+N99+P99</f>
        <v>0</v>
      </c>
    </row>
    <row r="100" spans="1:17" ht="21" customHeight="1" x14ac:dyDescent="0.2">
      <c r="A100" s="151" t="s">
        <v>154</v>
      </c>
      <c r="B100" s="151"/>
      <c r="C100" s="151" t="s">
        <v>155</v>
      </c>
      <c r="D100" s="152"/>
      <c r="E100" s="52">
        <f>'Pay App 32'!E100</f>
        <v>0</v>
      </c>
      <c r="F100" s="45"/>
      <c r="G100" s="65">
        <f>'Pay App 32'!G100+F100</f>
        <v>0</v>
      </c>
      <c r="H100" s="188">
        <f>'Pay App 32'!K100</f>
        <v>0</v>
      </c>
      <c r="I100" s="189"/>
      <c r="J100" s="55"/>
      <c r="K100" s="33">
        <f t="shared" si="1"/>
        <v>0</v>
      </c>
      <c r="L100" s="68">
        <f t="shared" si="0"/>
        <v>0</v>
      </c>
      <c r="M100" s="66">
        <f t="shared" si="2"/>
        <v>0</v>
      </c>
      <c r="N100" s="32">
        <f t="shared" si="3"/>
        <v>0</v>
      </c>
      <c r="O100" s="52">
        <f>'Pay App 32'!O100+'Pay App 32'!P100</f>
        <v>0</v>
      </c>
      <c r="P100" s="45"/>
      <c r="Q100" s="66">
        <f>'Pay App 32'!Q100+N100+P100</f>
        <v>0</v>
      </c>
    </row>
    <row r="101" spans="1:17" ht="21" customHeight="1" x14ac:dyDescent="0.2">
      <c r="A101" s="151" t="s">
        <v>156</v>
      </c>
      <c r="B101" s="151"/>
      <c r="C101" s="151" t="s">
        <v>157</v>
      </c>
      <c r="D101" s="152"/>
      <c r="E101" s="52">
        <f>'Pay App 32'!E101</f>
        <v>0</v>
      </c>
      <c r="F101" s="45"/>
      <c r="G101" s="65">
        <f>'Pay App 32'!G101+F101</f>
        <v>0</v>
      </c>
      <c r="H101" s="188">
        <f>'Pay App 32'!K101</f>
        <v>0</v>
      </c>
      <c r="I101" s="189"/>
      <c r="J101" s="55"/>
      <c r="K101" s="33">
        <f t="shared" si="1"/>
        <v>0</v>
      </c>
      <c r="L101" s="68">
        <f t="shared" si="0"/>
        <v>0</v>
      </c>
      <c r="M101" s="66">
        <f t="shared" si="2"/>
        <v>0</v>
      </c>
      <c r="N101" s="32">
        <f t="shared" si="3"/>
        <v>0</v>
      </c>
      <c r="O101" s="52">
        <f>'Pay App 32'!O101+'Pay App 32'!P101</f>
        <v>0</v>
      </c>
      <c r="P101" s="45"/>
      <c r="Q101" s="66">
        <f>'Pay App 32'!Q101+N101+P101</f>
        <v>0</v>
      </c>
    </row>
    <row r="102" spans="1:17" ht="21" customHeight="1" x14ac:dyDescent="0.2">
      <c r="A102" s="151" t="s">
        <v>158</v>
      </c>
      <c r="B102" s="151"/>
      <c r="C102" s="151" t="s">
        <v>159</v>
      </c>
      <c r="D102" s="152"/>
      <c r="E102" s="52">
        <f>'Pay App 32'!E102</f>
        <v>0</v>
      </c>
      <c r="F102" s="45"/>
      <c r="G102" s="65">
        <f>'Pay App 32'!G102+F102</f>
        <v>0</v>
      </c>
      <c r="H102" s="188">
        <f>'Pay App 32'!K102</f>
        <v>0</v>
      </c>
      <c r="I102" s="189"/>
      <c r="J102" s="55"/>
      <c r="K102" s="33">
        <f t="shared" si="1"/>
        <v>0</v>
      </c>
      <c r="L102" s="68">
        <f t="shared" si="0"/>
        <v>0</v>
      </c>
      <c r="M102" s="66">
        <f t="shared" si="2"/>
        <v>0</v>
      </c>
      <c r="N102" s="32">
        <f t="shared" si="3"/>
        <v>0</v>
      </c>
      <c r="O102" s="52">
        <f>'Pay App 32'!O102+'Pay App 32'!P102</f>
        <v>0</v>
      </c>
      <c r="P102" s="45"/>
      <c r="Q102" s="66">
        <f>'Pay App 32'!Q102+N102+P102</f>
        <v>0</v>
      </c>
    </row>
    <row r="103" spans="1:17" ht="21" customHeight="1" x14ac:dyDescent="0.2">
      <c r="A103" s="151" t="s">
        <v>160</v>
      </c>
      <c r="B103" s="151"/>
      <c r="C103" s="151" t="s">
        <v>161</v>
      </c>
      <c r="D103" s="152"/>
      <c r="E103" s="52">
        <f>'Pay App 32'!E103</f>
        <v>0</v>
      </c>
      <c r="F103" s="45"/>
      <c r="G103" s="65">
        <f>'Pay App 32'!G103+F103</f>
        <v>0</v>
      </c>
      <c r="H103" s="188">
        <f>'Pay App 32'!K103</f>
        <v>0</v>
      </c>
      <c r="I103" s="189"/>
      <c r="J103" s="55"/>
      <c r="K103" s="33">
        <f t="shared" si="1"/>
        <v>0</v>
      </c>
      <c r="L103" s="68">
        <f t="shared" si="0"/>
        <v>0</v>
      </c>
      <c r="M103" s="66">
        <f t="shared" si="2"/>
        <v>0</v>
      </c>
      <c r="N103" s="32">
        <f t="shared" si="3"/>
        <v>0</v>
      </c>
      <c r="O103" s="52">
        <f>'Pay App 32'!O103+'Pay App 32'!P103</f>
        <v>0</v>
      </c>
      <c r="P103" s="45"/>
      <c r="Q103" s="66">
        <f>'Pay App 32'!Q103+N103+P103</f>
        <v>0</v>
      </c>
    </row>
    <row r="104" spans="1:17" ht="21" customHeight="1" x14ac:dyDescent="0.2">
      <c r="A104" s="151" t="s">
        <v>162</v>
      </c>
      <c r="B104" s="151"/>
      <c r="C104" s="151" t="s">
        <v>163</v>
      </c>
      <c r="D104" s="152"/>
      <c r="E104" s="52">
        <f>'Pay App 32'!E104</f>
        <v>0</v>
      </c>
      <c r="F104" s="45"/>
      <c r="G104" s="65">
        <f>'Pay App 32'!G104+F104</f>
        <v>0</v>
      </c>
      <c r="H104" s="188">
        <f>'Pay App 32'!K104</f>
        <v>0</v>
      </c>
      <c r="I104" s="189"/>
      <c r="J104" s="55"/>
      <c r="K104" s="33">
        <f t="shared" si="1"/>
        <v>0</v>
      </c>
      <c r="L104" s="68">
        <f t="shared" si="0"/>
        <v>0</v>
      </c>
      <c r="M104" s="66">
        <f t="shared" si="2"/>
        <v>0</v>
      </c>
      <c r="N104" s="32">
        <f t="shared" si="3"/>
        <v>0</v>
      </c>
      <c r="O104" s="52">
        <f>'Pay App 32'!O104+'Pay App 32'!P104</f>
        <v>0</v>
      </c>
      <c r="P104" s="45"/>
      <c r="Q104" s="66">
        <f>'Pay App 32'!Q104+N104+P104</f>
        <v>0</v>
      </c>
    </row>
    <row r="105" spans="1:17" ht="21" customHeight="1" x14ac:dyDescent="0.2">
      <c r="A105" s="151" t="s">
        <v>164</v>
      </c>
      <c r="B105" s="151"/>
      <c r="C105" s="151" t="s">
        <v>165</v>
      </c>
      <c r="D105" s="152"/>
      <c r="E105" s="52">
        <f>'Pay App 32'!E105</f>
        <v>0</v>
      </c>
      <c r="F105" s="45"/>
      <c r="G105" s="65">
        <f>'Pay App 32'!G105+F105</f>
        <v>0</v>
      </c>
      <c r="H105" s="188">
        <f>'Pay App 32'!K105</f>
        <v>0</v>
      </c>
      <c r="I105" s="189"/>
      <c r="J105" s="55"/>
      <c r="K105" s="33">
        <f t="shared" si="1"/>
        <v>0</v>
      </c>
      <c r="L105" s="68">
        <f t="shared" si="0"/>
        <v>0</v>
      </c>
      <c r="M105" s="66">
        <f t="shared" si="2"/>
        <v>0</v>
      </c>
      <c r="N105" s="32">
        <f t="shared" si="3"/>
        <v>0</v>
      </c>
      <c r="O105" s="52">
        <f>'Pay App 32'!O105+'Pay App 32'!P105</f>
        <v>0</v>
      </c>
      <c r="P105" s="45"/>
      <c r="Q105" s="66">
        <f>'Pay App 32'!Q105+N105+P105</f>
        <v>0</v>
      </c>
    </row>
    <row r="106" spans="1:17" ht="21" customHeight="1" x14ac:dyDescent="0.2">
      <c r="A106" s="151" t="s">
        <v>166</v>
      </c>
      <c r="B106" s="151"/>
      <c r="C106" s="151" t="s">
        <v>167</v>
      </c>
      <c r="D106" s="152"/>
      <c r="E106" s="52">
        <f>'Pay App 32'!E106</f>
        <v>0</v>
      </c>
      <c r="F106" s="45"/>
      <c r="G106" s="65">
        <f>'Pay App 32'!G106+F106</f>
        <v>0</v>
      </c>
      <c r="H106" s="188">
        <f>'Pay App 32'!K106</f>
        <v>0</v>
      </c>
      <c r="I106" s="189"/>
      <c r="J106" s="55"/>
      <c r="K106" s="33">
        <f t="shared" si="1"/>
        <v>0</v>
      </c>
      <c r="L106" s="68">
        <f t="shared" si="0"/>
        <v>0</v>
      </c>
      <c r="M106" s="66">
        <f t="shared" si="2"/>
        <v>0</v>
      </c>
      <c r="N106" s="32">
        <f t="shared" si="3"/>
        <v>0</v>
      </c>
      <c r="O106" s="52">
        <f>'Pay App 32'!O106+'Pay App 32'!P106</f>
        <v>0</v>
      </c>
      <c r="P106" s="45"/>
      <c r="Q106" s="66">
        <f>'Pay App 32'!Q106+N106+P106</f>
        <v>0</v>
      </c>
    </row>
    <row r="107" spans="1:17" ht="21" customHeight="1" x14ac:dyDescent="0.2">
      <c r="A107" s="151" t="s">
        <v>168</v>
      </c>
      <c r="B107" s="151"/>
      <c r="C107" s="151" t="s">
        <v>169</v>
      </c>
      <c r="D107" s="152"/>
      <c r="E107" s="52">
        <f>'Pay App 32'!E107</f>
        <v>0</v>
      </c>
      <c r="F107" s="45"/>
      <c r="G107" s="65">
        <f>'Pay App 32'!G107+F107</f>
        <v>0</v>
      </c>
      <c r="H107" s="188">
        <f>'Pay App 32'!K107</f>
        <v>0</v>
      </c>
      <c r="I107" s="189"/>
      <c r="J107" s="55"/>
      <c r="K107" s="33">
        <f t="shared" si="1"/>
        <v>0</v>
      </c>
      <c r="L107" s="68">
        <f t="shared" si="0"/>
        <v>0</v>
      </c>
      <c r="M107" s="66">
        <f t="shared" si="2"/>
        <v>0</v>
      </c>
      <c r="N107" s="32">
        <f t="shared" si="3"/>
        <v>0</v>
      </c>
      <c r="O107" s="52">
        <f>'Pay App 32'!O107+'Pay App 32'!P107</f>
        <v>0</v>
      </c>
      <c r="P107" s="45"/>
      <c r="Q107" s="66">
        <f>'Pay App 32'!Q107+N107+P107</f>
        <v>0</v>
      </c>
    </row>
    <row r="108" spans="1:17" ht="21" customHeight="1" x14ac:dyDescent="0.2">
      <c r="A108" s="151" t="s">
        <v>170</v>
      </c>
      <c r="B108" s="151"/>
      <c r="C108" s="151" t="s">
        <v>171</v>
      </c>
      <c r="D108" s="152"/>
      <c r="E108" s="52">
        <f>'Pay App 32'!E108</f>
        <v>0</v>
      </c>
      <c r="F108" s="45"/>
      <c r="G108" s="65">
        <f>'Pay App 32'!G108+F108</f>
        <v>0</v>
      </c>
      <c r="H108" s="188">
        <f>'Pay App 32'!K108</f>
        <v>0</v>
      </c>
      <c r="I108" s="189"/>
      <c r="J108" s="55"/>
      <c r="K108" s="33">
        <f t="shared" si="1"/>
        <v>0</v>
      </c>
      <c r="L108" s="68">
        <f t="shared" si="0"/>
        <v>0</v>
      </c>
      <c r="M108" s="66">
        <f t="shared" si="2"/>
        <v>0</v>
      </c>
      <c r="N108" s="32">
        <f t="shared" si="3"/>
        <v>0</v>
      </c>
      <c r="O108" s="52">
        <f>'Pay App 32'!O108+'Pay App 32'!P108</f>
        <v>0</v>
      </c>
      <c r="P108" s="45"/>
      <c r="Q108" s="66">
        <f>'Pay App 32'!Q108+N108+P108</f>
        <v>0</v>
      </c>
    </row>
    <row r="109" spans="1:17" ht="21" customHeight="1" x14ac:dyDescent="0.2">
      <c r="A109" s="151" t="s">
        <v>172</v>
      </c>
      <c r="B109" s="151"/>
      <c r="C109" s="151" t="s">
        <v>173</v>
      </c>
      <c r="D109" s="152"/>
      <c r="E109" s="52">
        <f>'Pay App 32'!E109</f>
        <v>0</v>
      </c>
      <c r="F109" s="45"/>
      <c r="G109" s="65">
        <f>'Pay App 32'!G109+F109</f>
        <v>0</v>
      </c>
      <c r="H109" s="188">
        <f>'Pay App 32'!K109</f>
        <v>0</v>
      </c>
      <c r="I109" s="189"/>
      <c r="J109" s="55"/>
      <c r="K109" s="33">
        <f t="shared" si="1"/>
        <v>0</v>
      </c>
      <c r="L109" s="68">
        <f t="shared" si="0"/>
        <v>0</v>
      </c>
      <c r="M109" s="66">
        <f t="shared" si="2"/>
        <v>0</v>
      </c>
      <c r="N109" s="32">
        <f t="shared" si="3"/>
        <v>0</v>
      </c>
      <c r="O109" s="52">
        <f>'Pay App 32'!O109+'Pay App 32'!P109</f>
        <v>0</v>
      </c>
      <c r="P109" s="45"/>
      <c r="Q109" s="66">
        <f>'Pay App 32'!Q109+N109+P109</f>
        <v>0</v>
      </c>
    </row>
    <row r="110" spans="1:17" ht="21" customHeight="1" x14ac:dyDescent="0.2">
      <c r="A110" s="151" t="s">
        <v>174</v>
      </c>
      <c r="B110" s="151"/>
      <c r="C110" s="151" t="s">
        <v>175</v>
      </c>
      <c r="D110" s="152"/>
      <c r="E110" s="52">
        <f>'Pay App 32'!E110</f>
        <v>0</v>
      </c>
      <c r="F110" s="45"/>
      <c r="G110" s="65">
        <f>'Pay App 32'!G110+F110</f>
        <v>0</v>
      </c>
      <c r="H110" s="188">
        <f>'Pay App 32'!K110</f>
        <v>0</v>
      </c>
      <c r="I110" s="189"/>
      <c r="J110" s="55"/>
      <c r="K110" s="33">
        <f t="shared" si="1"/>
        <v>0</v>
      </c>
      <c r="L110" s="68">
        <f t="shared" si="0"/>
        <v>0</v>
      </c>
      <c r="M110" s="66">
        <f t="shared" si="2"/>
        <v>0</v>
      </c>
      <c r="N110" s="32">
        <f t="shared" si="3"/>
        <v>0</v>
      </c>
      <c r="O110" s="52">
        <f>'Pay App 32'!O110+'Pay App 32'!P110</f>
        <v>0</v>
      </c>
      <c r="P110" s="45"/>
      <c r="Q110" s="66">
        <f>'Pay App 32'!Q110+N110+P110</f>
        <v>0</v>
      </c>
    </row>
    <row r="111" spans="1:17" ht="21" customHeight="1" x14ac:dyDescent="0.2">
      <c r="A111" s="151" t="s">
        <v>176</v>
      </c>
      <c r="B111" s="151"/>
      <c r="C111" s="151" t="s">
        <v>177</v>
      </c>
      <c r="D111" s="152"/>
      <c r="E111" s="52">
        <f>'Pay App 32'!E111</f>
        <v>0</v>
      </c>
      <c r="F111" s="45"/>
      <c r="G111" s="65">
        <f>'Pay App 32'!G111+F111</f>
        <v>0</v>
      </c>
      <c r="H111" s="188">
        <f>'Pay App 32'!K111</f>
        <v>0</v>
      </c>
      <c r="I111" s="189"/>
      <c r="J111" s="55"/>
      <c r="K111" s="33">
        <f t="shared" si="1"/>
        <v>0</v>
      </c>
      <c r="L111" s="68">
        <f t="shared" si="0"/>
        <v>0</v>
      </c>
      <c r="M111" s="66">
        <f t="shared" si="2"/>
        <v>0</v>
      </c>
      <c r="N111" s="32">
        <f t="shared" si="3"/>
        <v>0</v>
      </c>
      <c r="O111" s="52">
        <f>'Pay App 32'!O111+'Pay App 32'!P111</f>
        <v>0</v>
      </c>
      <c r="P111" s="45"/>
      <c r="Q111" s="66">
        <f>'Pay App 32'!Q111+N111+P111</f>
        <v>0</v>
      </c>
    </row>
    <row r="112" spans="1:17" ht="21" customHeight="1" x14ac:dyDescent="0.2">
      <c r="A112" s="151" t="s">
        <v>178</v>
      </c>
      <c r="B112" s="151"/>
      <c r="C112" s="151" t="s">
        <v>179</v>
      </c>
      <c r="D112" s="152"/>
      <c r="E112" s="52">
        <f>'Pay App 32'!E112</f>
        <v>0</v>
      </c>
      <c r="F112" s="45"/>
      <c r="G112" s="65">
        <f>'Pay App 32'!G112+F112</f>
        <v>0</v>
      </c>
      <c r="H112" s="188">
        <f>'Pay App 32'!K112</f>
        <v>0</v>
      </c>
      <c r="I112" s="189"/>
      <c r="J112" s="55"/>
      <c r="K112" s="33">
        <f t="shared" si="1"/>
        <v>0</v>
      </c>
      <c r="L112" s="68">
        <f t="shared" si="0"/>
        <v>0</v>
      </c>
      <c r="M112" s="66">
        <f t="shared" si="2"/>
        <v>0</v>
      </c>
      <c r="N112" s="32">
        <f t="shared" si="3"/>
        <v>0</v>
      </c>
      <c r="O112" s="52">
        <f>'Pay App 32'!O112+'Pay App 32'!P112</f>
        <v>0</v>
      </c>
      <c r="P112" s="45"/>
      <c r="Q112" s="66">
        <f>'Pay App 32'!Q112+N112+P112</f>
        <v>0</v>
      </c>
    </row>
    <row r="113" spans="1:17" ht="21" customHeight="1" x14ac:dyDescent="0.2">
      <c r="A113" s="151" t="s">
        <v>180</v>
      </c>
      <c r="B113" s="151"/>
      <c r="C113" s="151" t="s">
        <v>181</v>
      </c>
      <c r="D113" s="152"/>
      <c r="E113" s="52">
        <f>'Pay App 32'!E113</f>
        <v>0</v>
      </c>
      <c r="F113" s="45"/>
      <c r="G113" s="65">
        <f>'Pay App 32'!G113+F113</f>
        <v>0</v>
      </c>
      <c r="H113" s="188">
        <f>'Pay App 32'!K113</f>
        <v>0</v>
      </c>
      <c r="I113" s="189"/>
      <c r="J113" s="55"/>
      <c r="K113" s="33">
        <f t="shared" si="1"/>
        <v>0</v>
      </c>
      <c r="L113" s="68">
        <f t="shared" si="0"/>
        <v>0</v>
      </c>
      <c r="M113" s="66">
        <f t="shared" si="2"/>
        <v>0</v>
      </c>
      <c r="N113" s="32">
        <f t="shared" si="3"/>
        <v>0</v>
      </c>
      <c r="O113" s="52">
        <f>'Pay App 32'!O113+'Pay App 32'!P113</f>
        <v>0</v>
      </c>
      <c r="P113" s="45"/>
      <c r="Q113" s="66">
        <f>'Pay App 32'!Q113+N113+P113</f>
        <v>0</v>
      </c>
    </row>
    <row r="114" spans="1:17" ht="21" customHeight="1" x14ac:dyDescent="0.2">
      <c r="A114" s="153" t="s">
        <v>182</v>
      </c>
      <c r="B114" s="153"/>
      <c r="C114" s="153" t="s">
        <v>183</v>
      </c>
      <c r="D114" s="154"/>
      <c r="E114" s="52">
        <f>'Pay App 32'!E114</f>
        <v>0</v>
      </c>
      <c r="F114" s="45"/>
      <c r="G114" s="65">
        <f>'Pay App 32'!G114+F114</f>
        <v>0</v>
      </c>
      <c r="H114" s="188">
        <f>'Pay App 32'!K114</f>
        <v>0</v>
      </c>
      <c r="I114" s="189"/>
      <c r="J114" s="55"/>
      <c r="K114" s="33">
        <f t="shared" si="1"/>
        <v>0</v>
      </c>
      <c r="L114" s="68">
        <f t="shared" si="0"/>
        <v>0</v>
      </c>
      <c r="M114" s="66">
        <f t="shared" si="2"/>
        <v>0</v>
      </c>
      <c r="N114" s="32">
        <f t="shared" si="3"/>
        <v>0</v>
      </c>
      <c r="O114" s="52">
        <f>'Pay App 32'!O114+'Pay App 32'!P114</f>
        <v>0</v>
      </c>
      <c r="P114" s="45"/>
      <c r="Q114" s="66">
        <f>'Pay App 32'!Q114+N114+P114</f>
        <v>0</v>
      </c>
    </row>
    <row r="115" spans="1:17" ht="21" customHeight="1" x14ac:dyDescent="0.2">
      <c r="A115" s="151" t="s">
        <v>184</v>
      </c>
      <c r="B115" s="151"/>
      <c r="C115" s="151" t="s">
        <v>185</v>
      </c>
      <c r="D115" s="152"/>
      <c r="E115" s="52">
        <f>'Pay App 32'!E115</f>
        <v>0</v>
      </c>
      <c r="F115" s="45"/>
      <c r="G115" s="65">
        <f>'Pay App 32'!G115+F115</f>
        <v>0</v>
      </c>
      <c r="H115" s="188">
        <f>'Pay App 32'!K115</f>
        <v>0</v>
      </c>
      <c r="I115" s="189"/>
      <c r="J115" s="55"/>
      <c r="K115" s="33">
        <f t="shared" si="1"/>
        <v>0</v>
      </c>
      <c r="L115" s="68">
        <f t="shared" si="0"/>
        <v>0</v>
      </c>
      <c r="M115" s="66">
        <f t="shared" si="2"/>
        <v>0</v>
      </c>
      <c r="N115" s="32">
        <f t="shared" si="3"/>
        <v>0</v>
      </c>
      <c r="O115" s="52">
        <f>'Pay App 32'!O115+'Pay App 32'!P115</f>
        <v>0</v>
      </c>
      <c r="P115" s="45"/>
      <c r="Q115" s="66">
        <f>'Pay App 32'!Q115+N115+P115</f>
        <v>0</v>
      </c>
    </row>
    <row r="116" spans="1:17" ht="21" customHeight="1" x14ac:dyDescent="0.2">
      <c r="A116" s="151" t="s">
        <v>186</v>
      </c>
      <c r="B116" s="151"/>
      <c r="C116" s="151" t="s">
        <v>187</v>
      </c>
      <c r="D116" s="152"/>
      <c r="E116" s="52">
        <f>'Pay App 32'!E116</f>
        <v>0</v>
      </c>
      <c r="F116" s="45"/>
      <c r="G116" s="65">
        <f>'Pay App 32'!G116+F116</f>
        <v>0</v>
      </c>
      <c r="H116" s="188">
        <f>'Pay App 32'!K116</f>
        <v>0</v>
      </c>
      <c r="I116" s="189"/>
      <c r="J116" s="55"/>
      <c r="K116" s="33">
        <f t="shared" si="1"/>
        <v>0</v>
      </c>
      <c r="L116" s="68">
        <f t="shared" si="0"/>
        <v>0</v>
      </c>
      <c r="M116" s="66">
        <f t="shared" si="2"/>
        <v>0</v>
      </c>
      <c r="N116" s="32">
        <f t="shared" si="3"/>
        <v>0</v>
      </c>
      <c r="O116" s="52">
        <f>'Pay App 32'!O116+'Pay App 32'!P116</f>
        <v>0</v>
      </c>
      <c r="P116" s="45"/>
      <c r="Q116" s="66">
        <f>'Pay App 32'!Q116+N116+P116</f>
        <v>0</v>
      </c>
    </row>
    <row r="117" spans="1:17" ht="21" customHeight="1" x14ac:dyDescent="0.2">
      <c r="A117" s="151" t="s">
        <v>188</v>
      </c>
      <c r="B117" s="151"/>
      <c r="C117" s="151" t="s">
        <v>581</v>
      </c>
      <c r="D117" s="152"/>
      <c r="E117" s="52">
        <f>'Pay App 32'!E117</f>
        <v>0</v>
      </c>
      <c r="F117" s="45"/>
      <c r="G117" s="65">
        <f>'Pay App 32'!G117+F117</f>
        <v>0</v>
      </c>
      <c r="H117" s="188">
        <f>'Pay App 32'!K117</f>
        <v>0</v>
      </c>
      <c r="I117" s="189"/>
      <c r="J117" s="55"/>
      <c r="K117" s="33">
        <f t="shared" si="1"/>
        <v>0</v>
      </c>
      <c r="L117" s="68">
        <f t="shared" si="0"/>
        <v>0</v>
      </c>
      <c r="M117" s="66">
        <f t="shared" si="2"/>
        <v>0</v>
      </c>
      <c r="N117" s="32">
        <f t="shared" si="3"/>
        <v>0</v>
      </c>
      <c r="O117" s="52">
        <f>'Pay App 32'!O117+'Pay App 32'!P117</f>
        <v>0</v>
      </c>
      <c r="P117" s="45"/>
      <c r="Q117" s="66">
        <f>'Pay App 32'!Q117+N117+P117</f>
        <v>0</v>
      </c>
    </row>
    <row r="118" spans="1:17" ht="21" customHeight="1" x14ac:dyDescent="0.2">
      <c r="A118" s="153" t="s">
        <v>190</v>
      </c>
      <c r="B118" s="153"/>
      <c r="C118" s="142" t="s">
        <v>191</v>
      </c>
      <c r="D118" s="156"/>
      <c r="E118" s="52">
        <f>'Pay App 32'!E118</f>
        <v>0</v>
      </c>
      <c r="F118" s="45"/>
      <c r="G118" s="65">
        <f>'Pay App 32'!G118+F118</f>
        <v>0</v>
      </c>
      <c r="H118" s="188">
        <f>'Pay App 32'!K118</f>
        <v>0</v>
      </c>
      <c r="I118" s="189"/>
      <c r="J118" s="55"/>
      <c r="K118" s="33">
        <f t="shared" si="1"/>
        <v>0</v>
      </c>
      <c r="L118" s="68">
        <f t="shared" si="0"/>
        <v>0</v>
      </c>
      <c r="M118" s="66">
        <f t="shared" si="2"/>
        <v>0</v>
      </c>
      <c r="N118" s="32">
        <f t="shared" si="3"/>
        <v>0</v>
      </c>
      <c r="O118" s="52">
        <f>'Pay App 32'!O118+'Pay App 32'!P118</f>
        <v>0</v>
      </c>
      <c r="P118" s="45"/>
      <c r="Q118" s="66">
        <f>'Pay App 32'!Q118+N118+P118</f>
        <v>0</v>
      </c>
    </row>
    <row r="119" spans="1:17" ht="21" customHeight="1" x14ac:dyDescent="0.2">
      <c r="A119" s="151" t="s">
        <v>192</v>
      </c>
      <c r="B119" s="151"/>
      <c r="C119" s="151" t="s">
        <v>193</v>
      </c>
      <c r="D119" s="152"/>
      <c r="E119" s="52">
        <f>'Pay App 32'!E119</f>
        <v>0</v>
      </c>
      <c r="F119" s="45"/>
      <c r="G119" s="65">
        <f>'Pay App 32'!G119+F119</f>
        <v>0</v>
      </c>
      <c r="H119" s="188">
        <f>'Pay App 32'!K119</f>
        <v>0</v>
      </c>
      <c r="I119" s="189"/>
      <c r="J119" s="55"/>
      <c r="K119" s="33">
        <f t="shared" si="1"/>
        <v>0</v>
      </c>
      <c r="L119" s="68">
        <f t="shared" si="0"/>
        <v>0</v>
      </c>
      <c r="M119" s="66">
        <f t="shared" si="2"/>
        <v>0</v>
      </c>
      <c r="N119" s="32">
        <f t="shared" si="3"/>
        <v>0</v>
      </c>
      <c r="O119" s="52">
        <f>'Pay App 32'!O119+'Pay App 32'!P119</f>
        <v>0</v>
      </c>
      <c r="P119" s="45"/>
      <c r="Q119" s="66">
        <f>'Pay App 32'!Q119+N119+P119</f>
        <v>0</v>
      </c>
    </row>
    <row r="120" spans="1:17" ht="21" customHeight="1" x14ac:dyDescent="0.2">
      <c r="A120" s="151" t="s">
        <v>194</v>
      </c>
      <c r="B120" s="151"/>
      <c r="C120" s="150" t="s">
        <v>195</v>
      </c>
      <c r="D120" s="157"/>
      <c r="E120" s="52">
        <f>'Pay App 32'!E120</f>
        <v>0</v>
      </c>
      <c r="F120" s="45"/>
      <c r="G120" s="65">
        <f>'Pay App 32'!G120+F120</f>
        <v>0</v>
      </c>
      <c r="H120" s="188">
        <f>'Pay App 32'!K120</f>
        <v>0</v>
      </c>
      <c r="I120" s="189"/>
      <c r="J120" s="55"/>
      <c r="K120" s="33">
        <f t="shared" si="1"/>
        <v>0</v>
      </c>
      <c r="L120" s="68">
        <f t="shared" si="0"/>
        <v>0</v>
      </c>
      <c r="M120" s="66">
        <f t="shared" si="2"/>
        <v>0</v>
      </c>
      <c r="N120" s="32">
        <f t="shared" si="3"/>
        <v>0</v>
      </c>
      <c r="O120" s="52">
        <f>'Pay App 32'!O120+'Pay App 32'!P120</f>
        <v>0</v>
      </c>
      <c r="P120" s="45"/>
      <c r="Q120" s="66">
        <f>'Pay App 32'!Q120+N120+P120</f>
        <v>0</v>
      </c>
    </row>
    <row r="121" spans="1:17" ht="21" customHeight="1" x14ac:dyDescent="0.2">
      <c r="A121" s="151" t="s">
        <v>196</v>
      </c>
      <c r="B121" s="151"/>
      <c r="C121" s="151" t="s">
        <v>197</v>
      </c>
      <c r="D121" s="152"/>
      <c r="E121" s="52">
        <f>'Pay App 32'!E121</f>
        <v>0</v>
      </c>
      <c r="F121" s="45"/>
      <c r="G121" s="65">
        <f>'Pay App 32'!G121+F121</f>
        <v>0</v>
      </c>
      <c r="H121" s="188">
        <f>'Pay App 32'!K121</f>
        <v>0</v>
      </c>
      <c r="I121" s="189"/>
      <c r="J121" s="55"/>
      <c r="K121" s="33">
        <f t="shared" si="1"/>
        <v>0</v>
      </c>
      <c r="L121" s="68">
        <f t="shared" si="0"/>
        <v>0</v>
      </c>
      <c r="M121" s="66">
        <f t="shared" si="2"/>
        <v>0</v>
      </c>
      <c r="N121" s="32">
        <f t="shared" si="3"/>
        <v>0</v>
      </c>
      <c r="O121" s="52">
        <f>'Pay App 32'!O121+'Pay App 32'!P121</f>
        <v>0</v>
      </c>
      <c r="P121" s="45"/>
      <c r="Q121" s="66">
        <f>'Pay App 32'!Q121+N121+P121</f>
        <v>0</v>
      </c>
    </row>
    <row r="122" spans="1:17" ht="21" customHeight="1" x14ac:dyDescent="0.2">
      <c r="A122" s="151" t="s">
        <v>198</v>
      </c>
      <c r="B122" s="151"/>
      <c r="C122" s="151" t="s">
        <v>199</v>
      </c>
      <c r="D122" s="152"/>
      <c r="E122" s="52">
        <f>'Pay App 32'!E122</f>
        <v>0</v>
      </c>
      <c r="F122" s="45"/>
      <c r="G122" s="65">
        <f>'Pay App 32'!G122+F122</f>
        <v>0</v>
      </c>
      <c r="H122" s="188">
        <f>'Pay App 32'!K122</f>
        <v>0</v>
      </c>
      <c r="I122" s="189"/>
      <c r="J122" s="55"/>
      <c r="K122" s="33">
        <f t="shared" si="1"/>
        <v>0</v>
      </c>
      <c r="L122" s="68">
        <f t="shared" si="0"/>
        <v>0</v>
      </c>
      <c r="M122" s="66">
        <f t="shared" si="2"/>
        <v>0</v>
      </c>
      <c r="N122" s="32">
        <f t="shared" si="3"/>
        <v>0</v>
      </c>
      <c r="O122" s="52">
        <f>'Pay App 32'!O122+'Pay App 32'!P122</f>
        <v>0</v>
      </c>
      <c r="P122" s="45"/>
      <c r="Q122" s="66">
        <f>'Pay App 32'!Q122+N122+P122</f>
        <v>0</v>
      </c>
    </row>
    <row r="123" spans="1:17" ht="21" customHeight="1" x14ac:dyDescent="0.2">
      <c r="A123" s="151" t="s">
        <v>200</v>
      </c>
      <c r="B123" s="151"/>
      <c r="C123" s="151" t="s">
        <v>201</v>
      </c>
      <c r="D123" s="152"/>
      <c r="E123" s="52">
        <f>'Pay App 32'!E123</f>
        <v>0</v>
      </c>
      <c r="F123" s="45"/>
      <c r="G123" s="65">
        <f>'Pay App 32'!G123+F123</f>
        <v>0</v>
      </c>
      <c r="H123" s="188">
        <f>'Pay App 32'!K123</f>
        <v>0</v>
      </c>
      <c r="I123" s="189"/>
      <c r="J123" s="55"/>
      <c r="K123" s="33">
        <f t="shared" si="1"/>
        <v>0</v>
      </c>
      <c r="L123" s="68">
        <f t="shared" si="0"/>
        <v>0</v>
      </c>
      <c r="M123" s="66">
        <f t="shared" si="2"/>
        <v>0</v>
      </c>
      <c r="N123" s="32">
        <f t="shared" si="3"/>
        <v>0</v>
      </c>
      <c r="O123" s="52">
        <f>'Pay App 32'!O123+'Pay App 32'!P123</f>
        <v>0</v>
      </c>
      <c r="P123" s="45"/>
      <c r="Q123" s="66">
        <f>'Pay App 32'!Q123+N123+P123</f>
        <v>0</v>
      </c>
    </row>
    <row r="124" spans="1:17" ht="21" customHeight="1" x14ac:dyDescent="0.2">
      <c r="A124" s="153" t="s">
        <v>202</v>
      </c>
      <c r="B124" s="153"/>
      <c r="C124" s="154" t="s">
        <v>203</v>
      </c>
      <c r="D124" s="155"/>
      <c r="E124" s="52">
        <f>'Pay App 32'!E124</f>
        <v>0</v>
      </c>
      <c r="F124" s="45"/>
      <c r="G124" s="65">
        <f>'Pay App 32'!G124+F124</f>
        <v>0</v>
      </c>
      <c r="H124" s="188">
        <f>'Pay App 32'!K124</f>
        <v>0</v>
      </c>
      <c r="I124" s="189"/>
      <c r="J124" s="55"/>
      <c r="K124" s="33">
        <f t="shared" si="1"/>
        <v>0</v>
      </c>
      <c r="L124" s="68">
        <f t="shared" si="0"/>
        <v>0</v>
      </c>
      <c r="M124" s="66">
        <f t="shared" si="2"/>
        <v>0</v>
      </c>
      <c r="N124" s="32">
        <f t="shared" si="3"/>
        <v>0</v>
      </c>
      <c r="O124" s="52">
        <f>'Pay App 32'!O124+'Pay App 32'!P124</f>
        <v>0</v>
      </c>
      <c r="P124" s="45"/>
      <c r="Q124" s="66">
        <f>'Pay App 32'!Q124+N124+P124</f>
        <v>0</v>
      </c>
    </row>
    <row r="125" spans="1:17" ht="21" customHeight="1" x14ac:dyDescent="0.2">
      <c r="A125" s="151" t="s">
        <v>204</v>
      </c>
      <c r="B125" s="151"/>
      <c r="C125" s="151" t="s">
        <v>205</v>
      </c>
      <c r="D125" s="152"/>
      <c r="E125" s="52">
        <f>'Pay App 32'!E125</f>
        <v>0</v>
      </c>
      <c r="F125" s="45"/>
      <c r="G125" s="65">
        <f>'Pay App 32'!G125+F125</f>
        <v>0</v>
      </c>
      <c r="H125" s="188">
        <f>'Pay App 32'!K125</f>
        <v>0</v>
      </c>
      <c r="I125" s="189"/>
      <c r="J125" s="55"/>
      <c r="K125" s="33">
        <f t="shared" si="1"/>
        <v>0</v>
      </c>
      <c r="L125" s="68">
        <f t="shared" si="0"/>
        <v>0</v>
      </c>
      <c r="M125" s="66">
        <f t="shared" si="2"/>
        <v>0</v>
      </c>
      <c r="N125" s="32">
        <f t="shared" si="3"/>
        <v>0</v>
      </c>
      <c r="O125" s="52">
        <f>'Pay App 32'!O125+'Pay App 32'!P125</f>
        <v>0</v>
      </c>
      <c r="P125" s="45"/>
      <c r="Q125" s="66">
        <f>'Pay App 32'!Q125+N125+P125</f>
        <v>0</v>
      </c>
    </row>
    <row r="126" spans="1:17" ht="21" customHeight="1" x14ac:dyDescent="0.2">
      <c r="A126" s="151" t="s">
        <v>206</v>
      </c>
      <c r="B126" s="151"/>
      <c r="C126" s="151" t="s">
        <v>207</v>
      </c>
      <c r="D126" s="152"/>
      <c r="E126" s="52">
        <f>'Pay App 32'!E126</f>
        <v>0</v>
      </c>
      <c r="F126" s="45"/>
      <c r="G126" s="65">
        <f>'Pay App 32'!G126+F126</f>
        <v>0</v>
      </c>
      <c r="H126" s="188">
        <f>'Pay App 32'!K126</f>
        <v>0</v>
      </c>
      <c r="I126" s="189"/>
      <c r="J126" s="55"/>
      <c r="K126" s="33">
        <f t="shared" si="1"/>
        <v>0</v>
      </c>
      <c r="L126" s="68">
        <f t="shared" si="0"/>
        <v>0</v>
      </c>
      <c r="M126" s="66">
        <f t="shared" si="2"/>
        <v>0</v>
      </c>
      <c r="N126" s="32">
        <f t="shared" si="3"/>
        <v>0</v>
      </c>
      <c r="O126" s="52">
        <f>'Pay App 32'!O126+'Pay App 32'!P126</f>
        <v>0</v>
      </c>
      <c r="P126" s="45"/>
      <c r="Q126" s="66">
        <f>'Pay App 32'!Q126+N126+P126</f>
        <v>0</v>
      </c>
    </row>
    <row r="127" spans="1:17" ht="21" customHeight="1" x14ac:dyDescent="0.2">
      <c r="A127" s="151" t="s">
        <v>208</v>
      </c>
      <c r="B127" s="151"/>
      <c r="C127" s="151" t="s">
        <v>209</v>
      </c>
      <c r="D127" s="152"/>
      <c r="E127" s="52">
        <f>'Pay App 32'!E127</f>
        <v>0</v>
      </c>
      <c r="F127" s="45"/>
      <c r="G127" s="65">
        <f>'Pay App 32'!G127+F127</f>
        <v>0</v>
      </c>
      <c r="H127" s="188">
        <f>'Pay App 32'!K127</f>
        <v>0</v>
      </c>
      <c r="I127" s="189"/>
      <c r="J127" s="55"/>
      <c r="K127" s="33">
        <f t="shared" si="1"/>
        <v>0</v>
      </c>
      <c r="L127" s="68">
        <f t="shared" si="0"/>
        <v>0</v>
      </c>
      <c r="M127" s="66">
        <f t="shared" si="2"/>
        <v>0</v>
      </c>
      <c r="N127" s="32">
        <f t="shared" si="3"/>
        <v>0</v>
      </c>
      <c r="O127" s="52">
        <f>'Pay App 32'!O127+'Pay App 32'!P127</f>
        <v>0</v>
      </c>
      <c r="P127" s="45"/>
      <c r="Q127" s="66">
        <f>'Pay App 32'!Q127+N127+P127</f>
        <v>0</v>
      </c>
    </row>
    <row r="128" spans="1:17" ht="21" customHeight="1" x14ac:dyDescent="0.2">
      <c r="A128" s="153" t="s">
        <v>210</v>
      </c>
      <c r="B128" s="153"/>
      <c r="C128" s="153" t="s">
        <v>211</v>
      </c>
      <c r="D128" s="154"/>
      <c r="E128" s="52">
        <f>'Pay App 32'!E128</f>
        <v>0</v>
      </c>
      <c r="F128" s="45"/>
      <c r="G128" s="65">
        <f>'Pay App 32'!G128+F128</f>
        <v>0</v>
      </c>
      <c r="H128" s="188">
        <f>'Pay App 32'!K128</f>
        <v>0</v>
      </c>
      <c r="I128" s="189"/>
      <c r="J128" s="55"/>
      <c r="K128" s="33">
        <f t="shared" si="1"/>
        <v>0</v>
      </c>
      <c r="L128" s="68">
        <f t="shared" si="0"/>
        <v>0</v>
      </c>
      <c r="M128" s="66">
        <f t="shared" si="2"/>
        <v>0</v>
      </c>
      <c r="N128" s="32">
        <f t="shared" si="3"/>
        <v>0</v>
      </c>
      <c r="O128" s="52">
        <f>'Pay App 32'!O128+'Pay App 32'!P128</f>
        <v>0</v>
      </c>
      <c r="P128" s="45"/>
      <c r="Q128" s="66">
        <f>'Pay App 32'!Q128+N128+P128</f>
        <v>0</v>
      </c>
    </row>
    <row r="129" spans="1:17" ht="21" customHeight="1" x14ac:dyDescent="0.2">
      <c r="A129" s="151" t="s">
        <v>212</v>
      </c>
      <c r="B129" s="151"/>
      <c r="C129" s="151" t="s">
        <v>213</v>
      </c>
      <c r="D129" s="152"/>
      <c r="E129" s="52">
        <f>'Pay App 32'!E129</f>
        <v>0</v>
      </c>
      <c r="F129" s="45"/>
      <c r="G129" s="65">
        <f>'Pay App 32'!G129+F129</f>
        <v>0</v>
      </c>
      <c r="H129" s="188">
        <f>'Pay App 32'!K129</f>
        <v>0</v>
      </c>
      <c r="I129" s="189"/>
      <c r="J129" s="55"/>
      <c r="K129" s="33">
        <f t="shared" si="1"/>
        <v>0</v>
      </c>
      <c r="L129" s="68">
        <f t="shared" si="0"/>
        <v>0</v>
      </c>
      <c r="M129" s="66">
        <f t="shared" si="2"/>
        <v>0</v>
      </c>
      <c r="N129" s="32">
        <f t="shared" si="3"/>
        <v>0</v>
      </c>
      <c r="O129" s="52">
        <f>'Pay App 32'!O129+'Pay App 32'!P129</f>
        <v>0</v>
      </c>
      <c r="P129" s="45"/>
      <c r="Q129" s="66">
        <f>'Pay App 32'!Q129+N129+P129</f>
        <v>0</v>
      </c>
    </row>
    <row r="130" spans="1:17" ht="21" customHeight="1" x14ac:dyDescent="0.2">
      <c r="A130" s="151" t="s">
        <v>214</v>
      </c>
      <c r="B130" s="151"/>
      <c r="C130" s="151" t="s">
        <v>215</v>
      </c>
      <c r="D130" s="152"/>
      <c r="E130" s="52">
        <f>'Pay App 32'!E130</f>
        <v>0</v>
      </c>
      <c r="F130" s="45"/>
      <c r="G130" s="65">
        <f>'Pay App 32'!G130+F130</f>
        <v>0</v>
      </c>
      <c r="H130" s="188">
        <f>'Pay App 32'!K130</f>
        <v>0</v>
      </c>
      <c r="I130" s="189"/>
      <c r="J130" s="55"/>
      <c r="K130" s="33">
        <f t="shared" si="1"/>
        <v>0</v>
      </c>
      <c r="L130" s="68">
        <f t="shared" si="0"/>
        <v>0</v>
      </c>
      <c r="M130" s="66">
        <f t="shared" si="2"/>
        <v>0</v>
      </c>
      <c r="N130" s="32">
        <f t="shared" si="3"/>
        <v>0</v>
      </c>
      <c r="O130" s="52">
        <f>'Pay App 32'!O130+'Pay App 32'!P130</f>
        <v>0</v>
      </c>
      <c r="P130" s="45"/>
      <c r="Q130" s="66">
        <f>'Pay App 32'!Q130+N130+P130</f>
        <v>0</v>
      </c>
    </row>
    <row r="131" spans="1:17" ht="21" customHeight="1" x14ac:dyDescent="0.2">
      <c r="A131" s="151" t="s">
        <v>216</v>
      </c>
      <c r="B131" s="151"/>
      <c r="C131" s="151" t="s">
        <v>217</v>
      </c>
      <c r="D131" s="152"/>
      <c r="E131" s="52">
        <f>'Pay App 32'!E131</f>
        <v>0</v>
      </c>
      <c r="F131" s="45"/>
      <c r="G131" s="65">
        <f>'Pay App 32'!G131+F131</f>
        <v>0</v>
      </c>
      <c r="H131" s="188">
        <f>'Pay App 32'!K131</f>
        <v>0</v>
      </c>
      <c r="I131" s="189"/>
      <c r="J131" s="55"/>
      <c r="K131" s="33">
        <f t="shared" si="1"/>
        <v>0</v>
      </c>
      <c r="L131" s="68">
        <f t="shared" si="0"/>
        <v>0</v>
      </c>
      <c r="M131" s="66">
        <f t="shared" si="2"/>
        <v>0</v>
      </c>
      <c r="N131" s="32">
        <f t="shared" si="3"/>
        <v>0</v>
      </c>
      <c r="O131" s="52">
        <f>'Pay App 32'!O131+'Pay App 32'!P131</f>
        <v>0</v>
      </c>
      <c r="P131" s="45"/>
      <c r="Q131" s="66">
        <f>'Pay App 32'!Q131+N131+P131</f>
        <v>0</v>
      </c>
    </row>
    <row r="132" spans="1:17" ht="21" customHeight="1" x14ac:dyDescent="0.2">
      <c r="A132" s="151" t="s">
        <v>218</v>
      </c>
      <c r="B132" s="151"/>
      <c r="C132" s="151" t="s">
        <v>219</v>
      </c>
      <c r="D132" s="152"/>
      <c r="E132" s="52">
        <f>'Pay App 32'!E132</f>
        <v>0</v>
      </c>
      <c r="F132" s="45"/>
      <c r="G132" s="65">
        <f>'Pay App 32'!G132+F132</f>
        <v>0</v>
      </c>
      <c r="H132" s="188">
        <f>'Pay App 32'!K132</f>
        <v>0</v>
      </c>
      <c r="I132" s="189"/>
      <c r="J132" s="55"/>
      <c r="K132" s="33">
        <f t="shared" si="1"/>
        <v>0</v>
      </c>
      <c r="L132" s="68">
        <f t="shared" si="0"/>
        <v>0</v>
      </c>
      <c r="M132" s="66">
        <f t="shared" si="2"/>
        <v>0</v>
      </c>
      <c r="N132" s="32">
        <f t="shared" si="3"/>
        <v>0</v>
      </c>
      <c r="O132" s="52">
        <f>'Pay App 32'!O132+'Pay App 32'!P132</f>
        <v>0</v>
      </c>
      <c r="P132" s="45"/>
      <c r="Q132" s="66">
        <f>'Pay App 32'!Q132+N132+P132</f>
        <v>0</v>
      </c>
    </row>
    <row r="133" spans="1:17" ht="21" customHeight="1" x14ac:dyDescent="0.2">
      <c r="A133" s="151" t="s">
        <v>220</v>
      </c>
      <c r="B133" s="151"/>
      <c r="C133" s="151" t="s">
        <v>221</v>
      </c>
      <c r="D133" s="152"/>
      <c r="E133" s="52">
        <f>'Pay App 32'!E133</f>
        <v>0</v>
      </c>
      <c r="F133" s="45"/>
      <c r="G133" s="65">
        <f>'Pay App 32'!G133+F133</f>
        <v>0</v>
      </c>
      <c r="H133" s="188">
        <f>'Pay App 32'!K133</f>
        <v>0</v>
      </c>
      <c r="I133" s="189"/>
      <c r="J133" s="55"/>
      <c r="K133" s="33">
        <f t="shared" si="1"/>
        <v>0</v>
      </c>
      <c r="L133" s="68">
        <f t="shared" si="0"/>
        <v>0</v>
      </c>
      <c r="M133" s="66">
        <f t="shared" si="2"/>
        <v>0</v>
      </c>
      <c r="N133" s="32">
        <f t="shared" si="3"/>
        <v>0</v>
      </c>
      <c r="O133" s="52">
        <f>'Pay App 32'!O133+'Pay App 32'!P133</f>
        <v>0</v>
      </c>
      <c r="P133" s="45"/>
      <c r="Q133" s="66">
        <f>'Pay App 32'!Q133+N133+P133</f>
        <v>0</v>
      </c>
    </row>
    <row r="134" spans="1:17" ht="21" customHeight="1" x14ac:dyDescent="0.2">
      <c r="A134" s="151" t="s">
        <v>222</v>
      </c>
      <c r="B134" s="151"/>
      <c r="C134" s="151" t="s">
        <v>223</v>
      </c>
      <c r="D134" s="152"/>
      <c r="E134" s="52">
        <f>'Pay App 32'!E134</f>
        <v>0</v>
      </c>
      <c r="F134" s="45"/>
      <c r="G134" s="65">
        <f>'Pay App 32'!G134+F134</f>
        <v>0</v>
      </c>
      <c r="H134" s="188">
        <f>'Pay App 32'!K134</f>
        <v>0</v>
      </c>
      <c r="I134" s="189"/>
      <c r="J134" s="55"/>
      <c r="K134" s="33">
        <f t="shared" si="1"/>
        <v>0</v>
      </c>
      <c r="L134" s="68">
        <f t="shared" si="0"/>
        <v>0</v>
      </c>
      <c r="M134" s="66">
        <f t="shared" si="2"/>
        <v>0</v>
      </c>
      <c r="N134" s="32">
        <f t="shared" si="3"/>
        <v>0</v>
      </c>
      <c r="O134" s="52">
        <f>'Pay App 32'!O134+'Pay App 32'!P134</f>
        <v>0</v>
      </c>
      <c r="P134" s="45"/>
      <c r="Q134" s="66">
        <f>'Pay App 32'!Q134+N134+P134</f>
        <v>0</v>
      </c>
    </row>
    <row r="135" spans="1:17" ht="21" customHeight="1" x14ac:dyDescent="0.2">
      <c r="A135" s="153" t="s">
        <v>224</v>
      </c>
      <c r="B135" s="153"/>
      <c r="C135" s="153" t="s">
        <v>225</v>
      </c>
      <c r="D135" s="154"/>
      <c r="E135" s="52">
        <f>'Pay App 32'!E135</f>
        <v>0</v>
      </c>
      <c r="F135" s="45"/>
      <c r="G135" s="65">
        <f>'Pay App 32'!G135+F135</f>
        <v>0</v>
      </c>
      <c r="H135" s="188">
        <f>'Pay App 32'!K135</f>
        <v>0</v>
      </c>
      <c r="I135" s="189"/>
      <c r="J135" s="55"/>
      <c r="K135" s="33">
        <f t="shared" si="1"/>
        <v>0</v>
      </c>
      <c r="L135" s="68">
        <f t="shared" si="0"/>
        <v>0</v>
      </c>
      <c r="M135" s="66">
        <f t="shared" si="2"/>
        <v>0</v>
      </c>
      <c r="N135" s="32">
        <f t="shared" si="3"/>
        <v>0</v>
      </c>
      <c r="O135" s="52">
        <f>'Pay App 32'!O135+'Pay App 32'!P135</f>
        <v>0</v>
      </c>
      <c r="P135" s="45"/>
      <c r="Q135" s="66">
        <f>'Pay App 32'!Q135+N135+P135</f>
        <v>0</v>
      </c>
    </row>
    <row r="136" spans="1:17" ht="21" customHeight="1" x14ac:dyDescent="0.2">
      <c r="A136" s="151" t="s">
        <v>226</v>
      </c>
      <c r="B136" s="151"/>
      <c r="C136" s="151" t="s">
        <v>227</v>
      </c>
      <c r="D136" s="152"/>
      <c r="E136" s="52">
        <f>'Pay App 32'!E136</f>
        <v>0</v>
      </c>
      <c r="F136" s="45"/>
      <c r="G136" s="65">
        <f>'Pay App 32'!G136+F136</f>
        <v>0</v>
      </c>
      <c r="H136" s="188">
        <f>'Pay App 32'!K136</f>
        <v>0</v>
      </c>
      <c r="I136" s="189"/>
      <c r="J136" s="55"/>
      <c r="K136" s="33">
        <f t="shared" si="1"/>
        <v>0</v>
      </c>
      <c r="L136" s="68">
        <f t="shared" si="0"/>
        <v>0</v>
      </c>
      <c r="M136" s="66">
        <f t="shared" si="2"/>
        <v>0</v>
      </c>
      <c r="N136" s="32">
        <f t="shared" si="3"/>
        <v>0</v>
      </c>
      <c r="O136" s="52">
        <f>'Pay App 32'!O136+'Pay App 32'!P136</f>
        <v>0</v>
      </c>
      <c r="P136" s="45"/>
      <c r="Q136" s="66">
        <f>'Pay App 32'!Q136+N136+P136</f>
        <v>0</v>
      </c>
    </row>
    <row r="137" spans="1:17" ht="21" customHeight="1" x14ac:dyDescent="0.2">
      <c r="A137" s="151" t="s">
        <v>228</v>
      </c>
      <c r="B137" s="151"/>
      <c r="C137" s="151" t="s">
        <v>229</v>
      </c>
      <c r="D137" s="152"/>
      <c r="E137" s="52">
        <f>'Pay App 32'!E137</f>
        <v>0</v>
      </c>
      <c r="F137" s="45"/>
      <c r="G137" s="65">
        <f>'Pay App 32'!G137+F137</f>
        <v>0</v>
      </c>
      <c r="H137" s="188">
        <f>'Pay App 32'!K137</f>
        <v>0</v>
      </c>
      <c r="I137" s="189"/>
      <c r="J137" s="55"/>
      <c r="K137" s="33">
        <f t="shared" si="1"/>
        <v>0</v>
      </c>
      <c r="L137" s="68">
        <f t="shared" si="0"/>
        <v>0</v>
      </c>
      <c r="M137" s="66">
        <f t="shared" si="2"/>
        <v>0</v>
      </c>
      <c r="N137" s="32">
        <f t="shared" si="3"/>
        <v>0</v>
      </c>
      <c r="O137" s="52">
        <f>'Pay App 32'!O137+'Pay App 32'!P137</f>
        <v>0</v>
      </c>
      <c r="P137" s="45"/>
      <c r="Q137" s="66">
        <f>'Pay App 32'!Q137+N137+P137</f>
        <v>0</v>
      </c>
    </row>
    <row r="138" spans="1:17" ht="21" customHeight="1" x14ac:dyDescent="0.2">
      <c r="A138" s="151" t="s">
        <v>230</v>
      </c>
      <c r="B138" s="151"/>
      <c r="C138" s="151" t="s">
        <v>231</v>
      </c>
      <c r="D138" s="152"/>
      <c r="E138" s="52">
        <f>'Pay App 32'!E138</f>
        <v>0</v>
      </c>
      <c r="F138" s="45"/>
      <c r="G138" s="65">
        <f>'Pay App 32'!G138+F138</f>
        <v>0</v>
      </c>
      <c r="H138" s="188">
        <f>'Pay App 32'!K138</f>
        <v>0</v>
      </c>
      <c r="I138" s="189"/>
      <c r="J138" s="55"/>
      <c r="K138" s="33">
        <f t="shared" si="1"/>
        <v>0</v>
      </c>
      <c r="L138" s="68">
        <f t="shared" si="0"/>
        <v>0</v>
      </c>
      <c r="M138" s="66">
        <f t="shared" si="2"/>
        <v>0</v>
      </c>
      <c r="N138" s="32">
        <f t="shared" si="3"/>
        <v>0</v>
      </c>
      <c r="O138" s="52">
        <f>'Pay App 32'!O138+'Pay App 32'!P138</f>
        <v>0</v>
      </c>
      <c r="P138" s="45"/>
      <c r="Q138" s="66">
        <f>'Pay App 32'!Q138+N138+P138</f>
        <v>0</v>
      </c>
    </row>
    <row r="139" spans="1:17" ht="21" customHeight="1" x14ac:dyDescent="0.2">
      <c r="A139" s="153" t="s">
        <v>232</v>
      </c>
      <c r="B139" s="153"/>
      <c r="C139" s="153" t="s">
        <v>233</v>
      </c>
      <c r="D139" s="154"/>
      <c r="E139" s="52">
        <f>'Pay App 32'!E139</f>
        <v>0</v>
      </c>
      <c r="F139" s="45"/>
      <c r="G139" s="65">
        <f>'Pay App 32'!G139+F139</f>
        <v>0</v>
      </c>
      <c r="H139" s="188">
        <f>'Pay App 32'!K139</f>
        <v>0</v>
      </c>
      <c r="I139" s="189"/>
      <c r="J139" s="55"/>
      <c r="K139" s="33">
        <f t="shared" si="1"/>
        <v>0</v>
      </c>
      <c r="L139" s="68">
        <f t="shared" si="0"/>
        <v>0</v>
      </c>
      <c r="M139" s="66">
        <f t="shared" si="2"/>
        <v>0</v>
      </c>
      <c r="N139" s="32">
        <f t="shared" si="3"/>
        <v>0</v>
      </c>
      <c r="O139" s="52">
        <f>'Pay App 32'!O139+'Pay App 32'!P139</f>
        <v>0</v>
      </c>
      <c r="P139" s="45"/>
      <c r="Q139" s="66">
        <f>'Pay App 32'!Q139+N139+P139</f>
        <v>0</v>
      </c>
    </row>
    <row r="140" spans="1:17" ht="21" customHeight="1" x14ac:dyDescent="0.2">
      <c r="A140" s="151" t="s">
        <v>234</v>
      </c>
      <c r="B140" s="151"/>
      <c r="C140" s="151" t="s">
        <v>235</v>
      </c>
      <c r="D140" s="152"/>
      <c r="E140" s="52">
        <f>'Pay App 32'!E140</f>
        <v>0</v>
      </c>
      <c r="F140" s="45"/>
      <c r="G140" s="65">
        <f>'Pay App 32'!G140+F140</f>
        <v>0</v>
      </c>
      <c r="H140" s="188">
        <f>'Pay App 32'!K140</f>
        <v>0</v>
      </c>
      <c r="I140" s="189"/>
      <c r="J140" s="55"/>
      <c r="K140" s="33">
        <f t="shared" si="1"/>
        <v>0</v>
      </c>
      <c r="L140" s="68">
        <f t="shared" si="0"/>
        <v>0</v>
      </c>
      <c r="M140" s="66">
        <f t="shared" si="2"/>
        <v>0</v>
      </c>
      <c r="N140" s="32">
        <f t="shared" si="3"/>
        <v>0</v>
      </c>
      <c r="O140" s="52">
        <f>'Pay App 32'!O140+'Pay App 32'!P140</f>
        <v>0</v>
      </c>
      <c r="P140" s="45"/>
      <c r="Q140" s="66">
        <f>'Pay App 32'!Q140+N140+P140</f>
        <v>0</v>
      </c>
    </row>
    <row r="141" spans="1:17" ht="21" customHeight="1" x14ac:dyDescent="0.2">
      <c r="A141" s="151" t="s">
        <v>236</v>
      </c>
      <c r="B141" s="151"/>
      <c r="C141" s="151" t="s">
        <v>237</v>
      </c>
      <c r="D141" s="152"/>
      <c r="E141" s="52">
        <f>'Pay App 32'!E141</f>
        <v>0</v>
      </c>
      <c r="F141" s="45"/>
      <c r="G141" s="65">
        <f>'Pay App 32'!G141+F141</f>
        <v>0</v>
      </c>
      <c r="H141" s="188">
        <f>'Pay App 32'!K141</f>
        <v>0</v>
      </c>
      <c r="I141" s="189"/>
      <c r="J141" s="55"/>
      <c r="K141" s="33">
        <f t="shared" si="1"/>
        <v>0</v>
      </c>
      <c r="L141" s="68">
        <f t="shared" si="0"/>
        <v>0</v>
      </c>
      <c r="M141" s="66">
        <f t="shared" si="2"/>
        <v>0</v>
      </c>
      <c r="N141" s="32">
        <f t="shared" si="3"/>
        <v>0</v>
      </c>
      <c r="O141" s="52">
        <f>'Pay App 32'!O141+'Pay App 32'!P141</f>
        <v>0</v>
      </c>
      <c r="P141" s="45"/>
      <c r="Q141" s="66">
        <f>'Pay App 32'!Q141+N141+P141</f>
        <v>0</v>
      </c>
    </row>
    <row r="142" spans="1:17" ht="21" customHeight="1" x14ac:dyDescent="0.2">
      <c r="A142" s="151" t="s">
        <v>238</v>
      </c>
      <c r="B142" s="151"/>
      <c r="C142" s="151" t="s">
        <v>239</v>
      </c>
      <c r="D142" s="152"/>
      <c r="E142" s="52">
        <f>'Pay App 32'!E142</f>
        <v>0</v>
      </c>
      <c r="F142" s="45"/>
      <c r="G142" s="65">
        <f>'Pay App 32'!G142+F142</f>
        <v>0</v>
      </c>
      <c r="H142" s="188">
        <f>'Pay App 32'!K142</f>
        <v>0</v>
      </c>
      <c r="I142" s="189"/>
      <c r="J142" s="55"/>
      <c r="K142" s="33">
        <f t="shared" si="1"/>
        <v>0</v>
      </c>
      <c r="L142" s="68">
        <f t="shared" si="0"/>
        <v>0</v>
      </c>
      <c r="M142" s="66">
        <f t="shared" si="2"/>
        <v>0</v>
      </c>
      <c r="N142" s="32">
        <f t="shared" si="3"/>
        <v>0</v>
      </c>
      <c r="O142" s="52">
        <f>'Pay App 32'!O142+'Pay App 32'!P142</f>
        <v>0</v>
      </c>
      <c r="P142" s="45"/>
      <c r="Q142" s="66">
        <f>'Pay App 32'!Q142+N142+P142</f>
        <v>0</v>
      </c>
    </row>
    <row r="143" spans="1:17" ht="21" customHeight="1" x14ac:dyDescent="0.2">
      <c r="A143" s="151" t="s">
        <v>240</v>
      </c>
      <c r="B143" s="151"/>
      <c r="C143" s="151" t="s">
        <v>241</v>
      </c>
      <c r="D143" s="152"/>
      <c r="E143" s="52">
        <f>'Pay App 32'!E143</f>
        <v>0</v>
      </c>
      <c r="F143" s="45"/>
      <c r="G143" s="65">
        <f>'Pay App 32'!G143+F143</f>
        <v>0</v>
      </c>
      <c r="H143" s="188">
        <f>'Pay App 32'!K143</f>
        <v>0</v>
      </c>
      <c r="I143" s="189"/>
      <c r="J143" s="55"/>
      <c r="K143" s="33">
        <f t="shared" si="1"/>
        <v>0</v>
      </c>
      <c r="L143" s="68">
        <f t="shared" si="0"/>
        <v>0</v>
      </c>
      <c r="M143" s="66">
        <f t="shared" si="2"/>
        <v>0</v>
      </c>
      <c r="N143" s="32">
        <f t="shared" si="3"/>
        <v>0</v>
      </c>
      <c r="O143" s="52">
        <f>'Pay App 32'!O143+'Pay App 32'!P143</f>
        <v>0</v>
      </c>
      <c r="P143" s="45"/>
      <c r="Q143" s="66">
        <f>'Pay App 32'!Q143+N143+P143</f>
        <v>0</v>
      </c>
    </row>
    <row r="144" spans="1:17" ht="21" customHeight="1" x14ac:dyDescent="0.2">
      <c r="A144" s="151" t="s">
        <v>242</v>
      </c>
      <c r="B144" s="151"/>
      <c r="C144" s="151" t="s">
        <v>243</v>
      </c>
      <c r="D144" s="152"/>
      <c r="E144" s="52">
        <f>'Pay App 32'!E144</f>
        <v>0</v>
      </c>
      <c r="F144" s="45"/>
      <c r="G144" s="65">
        <f>'Pay App 32'!G144+F144</f>
        <v>0</v>
      </c>
      <c r="H144" s="188">
        <f>'Pay App 32'!K144</f>
        <v>0</v>
      </c>
      <c r="I144" s="189"/>
      <c r="J144" s="55"/>
      <c r="K144" s="33">
        <f t="shared" si="1"/>
        <v>0</v>
      </c>
      <c r="L144" s="68">
        <f t="shared" si="0"/>
        <v>0</v>
      </c>
      <c r="M144" s="66">
        <f t="shared" si="2"/>
        <v>0</v>
      </c>
      <c r="N144" s="32">
        <f t="shared" si="3"/>
        <v>0</v>
      </c>
      <c r="O144" s="52">
        <f>'Pay App 32'!O144+'Pay App 32'!P144</f>
        <v>0</v>
      </c>
      <c r="P144" s="45"/>
      <c r="Q144" s="66">
        <f>'Pay App 32'!Q144+N144+P144</f>
        <v>0</v>
      </c>
    </row>
    <row r="145" spans="1:17" ht="21" customHeight="1" x14ac:dyDescent="0.2">
      <c r="A145" s="151" t="s">
        <v>244</v>
      </c>
      <c r="B145" s="151"/>
      <c r="C145" s="151" t="s">
        <v>245</v>
      </c>
      <c r="D145" s="152"/>
      <c r="E145" s="52">
        <f>'Pay App 32'!E145</f>
        <v>0</v>
      </c>
      <c r="F145" s="45"/>
      <c r="G145" s="65">
        <f>'Pay App 32'!G145+F145</f>
        <v>0</v>
      </c>
      <c r="H145" s="188">
        <f>'Pay App 32'!K145</f>
        <v>0</v>
      </c>
      <c r="I145" s="189"/>
      <c r="J145" s="55"/>
      <c r="K145" s="33">
        <f t="shared" si="1"/>
        <v>0</v>
      </c>
      <c r="L145" s="68">
        <f t="shared" si="0"/>
        <v>0</v>
      </c>
      <c r="M145" s="66">
        <f t="shared" si="2"/>
        <v>0</v>
      </c>
      <c r="N145" s="32">
        <f t="shared" si="3"/>
        <v>0</v>
      </c>
      <c r="O145" s="52">
        <f>'Pay App 32'!O145+'Pay App 32'!P145</f>
        <v>0</v>
      </c>
      <c r="P145" s="45"/>
      <c r="Q145" s="66">
        <f>'Pay App 32'!Q145+N145+P145</f>
        <v>0</v>
      </c>
    </row>
    <row r="146" spans="1:17" ht="21" customHeight="1" x14ac:dyDescent="0.2">
      <c r="A146" s="151" t="s">
        <v>246</v>
      </c>
      <c r="B146" s="151"/>
      <c r="C146" s="151" t="s">
        <v>247</v>
      </c>
      <c r="D146" s="152"/>
      <c r="E146" s="52">
        <f>'Pay App 32'!E146</f>
        <v>0</v>
      </c>
      <c r="F146" s="45"/>
      <c r="G146" s="65">
        <f>'Pay App 32'!G146+F146</f>
        <v>0</v>
      </c>
      <c r="H146" s="188">
        <f>'Pay App 32'!K146</f>
        <v>0</v>
      </c>
      <c r="I146" s="189"/>
      <c r="J146" s="55"/>
      <c r="K146" s="33">
        <f t="shared" si="1"/>
        <v>0</v>
      </c>
      <c r="L146" s="68">
        <f t="shared" si="0"/>
        <v>0</v>
      </c>
      <c r="M146" s="66">
        <f t="shared" si="2"/>
        <v>0</v>
      </c>
      <c r="N146" s="32">
        <f t="shared" si="3"/>
        <v>0</v>
      </c>
      <c r="O146" s="52">
        <f>'Pay App 32'!O146+'Pay App 32'!P146</f>
        <v>0</v>
      </c>
      <c r="P146" s="45"/>
      <c r="Q146" s="66">
        <f>'Pay App 32'!Q146+N146+P146</f>
        <v>0</v>
      </c>
    </row>
    <row r="147" spans="1:17" ht="21" customHeight="1" x14ac:dyDescent="0.2">
      <c r="A147" s="151" t="s">
        <v>248</v>
      </c>
      <c r="B147" s="151"/>
      <c r="C147" s="151" t="s">
        <v>249</v>
      </c>
      <c r="D147" s="152"/>
      <c r="E147" s="52">
        <f>'Pay App 32'!E147</f>
        <v>0</v>
      </c>
      <c r="F147" s="45"/>
      <c r="G147" s="65">
        <f>'Pay App 32'!G147+F147</f>
        <v>0</v>
      </c>
      <c r="H147" s="188">
        <f>'Pay App 32'!K147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32'!O147+'Pay App 32'!P147</f>
        <v>0</v>
      </c>
      <c r="P147" s="45"/>
      <c r="Q147" s="66">
        <f>'Pay App 32'!Q147+N147+P147</f>
        <v>0</v>
      </c>
    </row>
    <row r="148" spans="1:17" ht="21" customHeight="1" x14ac:dyDescent="0.2">
      <c r="A148" s="151" t="s">
        <v>250</v>
      </c>
      <c r="B148" s="151"/>
      <c r="C148" s="151" t="s">
        <v>251</v>
      </c>
      <c r="D148" s="152"/>
      <c r="E148" s="52">
        <f>'Pay App 32'!E148</f>
        <v>0</v>
      </c>
      <c r="F148" s="45"/>
      <c r="G148" s="65">
        <f>'Pay App 32'!G148+F148</f>
        <v>0</v>
      </c>
      <c r="H148" s="188">
        <f>'Pay App 32'!K148</f>
        <v>0</v>
      </c>
      <c r="I148" s="189"/>
      <c r="J148" s="55"/>
      <c r="K148" s="33">
        <f t="shared" si="4"/>
        <v>0</v>
      </c>
      <c r="L148" s="68">
        <f t="shared" ref="L148:L211" si="7">IF(ISERROR(K148/G148),0,K148/G148)</f>
        <v>0</v>
      </c>
      <c r="M148" s="66">
        <f t="shared" si="5"/>
        <v>0</v>
      </c>
      <c r="N148" s="32">
        <f t="shared" si="6"/>
        <v>0</v>
      </c>
      <c r="O148" s="52">
        <f>'Pay App 32'!O148+'Pay App 32'!P148</f>
        <v>0</v>
      </c>
      <c r="P148" s="45"/>
      <c r="Q148" s="66">
        <f>'Pay App 32'!Q148+N148+P148</f>
        <v>0</v>
      </c>
    </row>
    <row r="149" spans="1:17" ht="21" customHeight="1" x14ac:dyDescent="0.2">
      <c r="A149" s="153" t="s">
        <v>252</v>
      </c>
      <c r="B149" s="153"/>
      <c r="C149" s="153" t="s">
        <v>253</v>
      </c>
      <c r="D149" s="154"/>
      <c r="E149" s="52">
        <f>'Pay App 32'!E149</f>
        <v>0</v>
      </c>
      <c r="F149" s="45"/>
      <c r="G149" s="65">
        <f>'Pay App 32'!G149+F149</f>
        <v>0</v>
      </c>
      <c r="H149" s="188">
        <f>'Pay App 32'!K149</f>
        <v>0</v>
      </c>
      <c r="I149" s="189"/>
      <c r="J149" s="55"/>
      <c r="K149" s="33">
        <f t="shared" si="4"/>
        <v>0</v>
      </c>
      <c r="L149" s="68">
        <f t="shared" si="7"/>
        <v>0</v>
      </c>
      <c r="M149" s="66">
        <f t="shared" si="5"/>
        <v>0</v>
      </c>
      <c r="N149" s="32">
        <f t="shared" si="6"/>
        <v>0</v>
      </c>
      <c r="O149" s="52">
        <f>'Pay App 32'!O149+'Pay App 32'!P149</f>
        <v>0</v>
      </c>
      <c r="P149" s="45"/>
      <c r="Q149" s="66">
        <f>'Pay App 32'!Q149+N149+P149</f>
        <v>0</v>
      </c>
    </row>
    <row r="150" spans="1:17" ht="21" customHeight="1" x14ac:dyDescent="0.2">
      <c r="A150" s="151" t="s">
        <v>254</v>
      </c>
      <c r="B150" s="151"/>
      <c r="C150" s="151" t="s">
        <v>255</v>
      </c>
      <c r="D150" s="152"/>
      <c r="E150" s="52">
        <f>'Pay App 32'!E150</f>
        <v>0</v>
      </c>
      <c r="F150" s="45"/>
      <c r="G150" s="65">
        <f>'Pay App 32'!G150+F150</f>
        <v>0</v>
      </c>
      <c r="H150" s="188">
        <f>'Pay App 32'!K150</f>
        <v>0</v>
      </c>
      <c r="I150" s="189"/>
      <c r="J150" s="55"/>
      <c r="K150" s="33">
        <f t="shared" si="4"/>
        <v>0</v>
      </c>
      <c r="L150" s="68">
        <f t="shared" si="7"/>
        <v>0</v>
      </c>
      <c r="M150" s="66">
        <f t="shared" si="5"/>
        <v>0</v>
      </c>
      <c r="N150" s="32">
        <f t="shared" si="6"/>
        <v>0</v>
      </c>
      <c r="O150" s="52">
        <f>'Pay App 32'!O150+'Pay App 32'!P150</f>
        <v>0</v>
      </c>
      <c r="P150" s="45"/>
      <c r="Q150" s="66">
        <f>'Pay App 32'!Q150+N150+P150</f>
        <v>0</v>
      </c>
    </row>
    <row r="151" spans="1:17" ht="21" customHeight="1" x14ac:dyDescent="0.2">
      <c r="A151" s="151" t="s">
        <v>256</v>
      </c>
      <c r="B151" s="151"/>
      <c r="C151" s="151" t="s">
        <v>257</v>
      </c>
      <c r="D151" s="152"/>
      <c r="E151" s="52">
        <f>'Pay App 32'!E151</f>
        <v>0</v>
      </c>
      <c r="F151" s="45"/>
      <c r="G151" s="65">
        <f>'Pay App 32'!G151+F151</f>
        <v>0</v>
      </c>
      <c r="H151" s="188">
        <f>'Pay App 32'!K151</f>
        <v>0</v>
      </c>
      <c r="I151" s="189"/>
      <c r="J151" s="55"/>
      <c r="K151" s="33">
        <f t="shared" si="4"/>
        <v>0</v>
      </c>
      <c r="L151" s="68">
        <f t="shared" si="7"/>
        <v>0</v>
      </c>
      <c r="M151" s="66">
        <f t="shared" si="5"/>
        <v>0</v>
      </c>
      <c r="N151" s="32">
        <f t="shared" si="6"/>
        <v>0</v>
      </c>
      <c r="O151" s="52">
        <f>'Pay App 32'!O151+'Pay App 32'!P151</f>
        <v>0</v>
      </c>
      <c r="P151" s="45"/>
      <c r="Q151" s="66">
        <f>'Pay App 32'!Q151+N151+P151</f>
        <v>0</v>
      </c>
    </row>
    <row r="152" spans="1:17" ht="21" customHeight="1" x14ac:dyDescent="0.2">
      <c r="A152" s="151" t="s">
        <v>258</v>
      </c>
      <c r="B152" s="151"/>
      <c r="C152" s="151" t="s">
        <v>259</v>
      </c>
      <c r="D152" s="152"/>
      <c r="E152" s="52">
        <f>'Pay App 32'!E152</f>
        <v>0</v>
      </c>
      <c r="F152" s="45"/>
      <c r="G152" s="65">
        <f>'Pay App 32'!G152+F152</f>
        <v>0</v>
      </c>
      <c r="H152" s="188">
        <f>'Pay App 32'!K152</f>
        <v>0</v>
      </c>
      <c r="I152" s="189"/>
      <c r="J152" s="55"/>
      <c r="K152" s="33">
        <f t="shared" si="4"/>
        <v>0</v>
      </c>
      <c r="L152" s="68">
        <f t="shared" si="7"/>
        <v>0</v>
      </c>
      <c r="M152" s="66">
        <f t="shared" si="5"/>
        <v>0</v>
      </c>
      <c r="N152" s="32">
        <f t="shared" si="6"/>
        <v>0</v>
      </c>
      <c r="O152" s="52">
        <f>'Pay App 32'!O152+'Pay App 32'!P152</f>
        <v>0</v>
      </c>
      <c r="P152" s="45"/>
      <c r="Q152" s="66">
        <f>'Pay App 32'!Q152+N152+P152</f>
        <v>0</v>
      </c>
    </row>
    <row r="153" spans="1:17" ht="21" customHeight="1" x14ac:dyDescent="0.2">
      <c r="A153" s="151" t="s">
        <v>260</v>
      </c>
      <c r="B153" s="151"/>
      <c r="C153" s="151" t="s">
        <v>261</v>
      </c>
      <c r="D153" s="152"/>
      <c r="E153" s="52">
        <f>'Pay App 32'!E153</f>
        <v>0</v>
      </c>
      <c r="F153" s="45"/>
      <c r="G153" s="65">
        <f>'Pay App 32'!G153+F153</f>
        <v>0</v>
      </c>
      <c r="H153" s="188">
        <f>'Pay App 32'!K153</f>
        <v>0</v>
      </c>
      <c r="I153" s="189"/>
      <c r="J153" s="55"/>
      <c r="K153" s="33">
        <f t="shared" si="4"/>
        <v>0</v>
      </c>
      <c r="L153" s="68">
        <f t="shared" si="7"/>
        <v>0</v>
      </c>
      <c r="M153" s="66">
        <f t="shared" si="5"/>
        <v>0</v>
      </c>
      <c r="N153" s="32">
        <f t="shared" si="6"/>
        <v>0</v>
      </c>
      <c r="O153" s="52">
        <f>'Pay App 32'!O153+'Pay App 32'!P153</f>
        <v>0</v>
      </c>
      <c r="P153" s="45"/>
      <c r="Q153" s="66">
        <f>'Pay App 32'!Q153+N153+P153</f>
        <v>0</v>
      </c>
    </row>
    <row r="154" spans="1:17" ht="21" customHeight="1" x14ac:dyDescent="0.2">
      <c r="A154" s="151" t="s">
        <v>262</v>
      </c>
      <c r="B154" s="151"/>
      <c r="C154" s="151" t="s">
        <v>263</v>
      </c>
      <c r="D154" s="152"/>
      <c r="E154" s="52">
        <f>'Pay App 32'!E154</f>
        <v>0</v>
      </c>
      <c r="F154" s="45"/>
      <c r="G154" s="65">
        <f>'Pay App 32'!G154+F154</f>
        <v>0</v>
      </c>
      <c r="H154" s="188">
        <f>'Pay App 32'!K154</f>
        <v>0</v>
      </c>
      <c r="I154" s="189"/>
      <c r="J154" s="55"/>
      <c r="K154" s="33">
        <f t="shared" si="4"/>
        <v>0</v>
      </c>
      <c r="L154" s="68">
        <f t="shared" si="7"/>
        <v>0</v>
      </c>
      <c r="M154" s="66">
        <f t="shared" si="5"/>
        <v>0</v>
      </c>
      <c r="N154" s="32">
        <f t="shared" si="6"/>
        <v>0</v>
      </c>
      <c r="O154" s="52">
        <f>'Pay App 32'!O154+'Pay App 32'!P154</f>
        <v>0</v>
      </c>
      <c r="P154" s="45"/>
      <c r="Q154" s="66">
        <f>'Pay App 32'!Q154+N154+P154</f>
        <v>0</v>
      </c>
    </row>
    <row r="155" spans="1:17" ht="21" customHeight="1" x14ac:dyDescent="0.2">
      <c r="A155" s="151" t="s">
        <v>264</v>
      </c>
      <c r="B155" s="151"/>
      <c r="C155" s="151" t="s">
        <v>265</v>
      </c>
      <c r="D155" s="152"/>
      <c r="E155" s="52">
        <f>'Pay App 32'!E155</f>
        <v>0</v>
      </c>
      <c r="F155" s="45"/>
      <c r="G155" s="65">
        <f>'Pay App 32'!G155+F155</f>
        <v>0</v>
      </c>
      <c r="H155" s="188">
        <f>'Pay App 32'!K155</f>
        <v>0</v>
      </c>
      <c r="I155" s="189"/>
      <c r="J155" s="55"/>
      <c r="K155" s="33">
        <f t="shared" si="4"/>
        <v>0</v>
      </c>
      <c r="L155" s="68">
        <f t="shared" si="7"/>
        <v>0</v>
      </c>
      <c r="M155" s="66">
        <f t="shared" si="5"/>
        <v>0</v>
      </c>
      <c r="N155" s="32">
        <f t="shared" si="6"/>
        <v>0</v>
      </c>
      <c r="O155" s="52">
        <f>'Pay App 32'!O155+'Pay App 32'!P155</f>
        <v>0</v>
      </c>
      <c r="P155" s="45"/>
      <c r="Q155" s="66">
        <f>'Pay App 32'!Q155+N155+P155</f>
        <v>0</v>
      </c>
    </row>
    <row r="156" spans="1:17" ht="21" customHeight="1" x14ac:dyDescent="0.2">
      <c r="A156" s="151" t="s">
        <v>266</v>
      </c>
      <c r="B156" s="151"/>
      <c r="C156" s="151" t="s">
        <v>267</v>
      </c>
      <c r="D156" s="152"/>
      <c r="E156" s="52">
        <f>'Pay App 32'!E156</f>
        <v>0</v>
      </c>
      <c r="F156" s="45"/>
      <c r="G156" s="65">
        <f>'Pay App 32'!G156+F156</f>
        <v>0</v>
      </c>
      <c r="H156" s="188">
        <f>'Pay App 32'!K156</f>
        <v>0</v>
      </c>
      <c r="I156" s="189"/>
      <c r="J156" s="55"/>
      <c r="K156" s="33">
        <f t="shared" si="4"/>
        <v>0</v>
      </c>
      <c r="L156" s="68">
        <f t="shared" si="7"/>
        <v>0</v>
      </c>
      <c r="M156" s="66">
        <f t="shared" si="5"/>
        <v>0</v>
      </c>
      <c r="N156" s="32">
        <f t="shared" si="6"/>
        <v>0</v>
      </c>
      <c r="O156" s="52">
        <f>'Pay App 32'!O156+'Pay App 32'!P156</f>
        <v>0</v>
      </c>
      <c r="P156" s="45"/>
      <c r="Q156" s="66">
        <f>'Pay App 32'!Q156+N156+P156</f>
        <v>0</v>
      </c>
    </row>
    <row r="157" spans="1:17" ht="21" customHeight="1" x14ac:dyDescent="0.2">
      <c r="A157" s="151" t="s">
        <v>268</v>
      </c>
      <c r="B157" s="151"/>
      <c r="C157" s="151" t="s">
        <v>269</v>
      </c>
      <c r="D157" s="152"/>
      <c r="E157" s="52">
        <f>'Pay App 32'!E157</f>
        <v>0</v>
      </c>
      <c r="F157" s="45"/>
      <c r="G157" s="65">
        <f>'Pay App 32'!G157+F157</f>
        <v>0</v>
      </c>
      <c r="H157" s="188">
        <f>'Pay App 32'!K157</f>
        <v>0</v>
      </c>
      <c r="I157" s="189"/>
      <c r="J157" s="55"/>
      <c r="K157" s="33">
        <f t="shared" si="4"/>
        <v>0</v>
      </c>
      <c r="L157" s="68">
        <f t="shared" si="7"/>
        <v>0</v>
      </c>
      <c r="M157" s="66">
        <f t="shared" si="5"/>
        <v>0</v>
      </c>
      <c r="N157" s="32">
        <f t="shared" si="6"/>
        <v>0</v>
      </c>
      <c r="O157" s="52">
        <f>'Pay App 32'!O157+'Pay App 32'!P157</f>
        <v>0</v>
      </c>
      <c r="P157" s="45"/>
      <c r="Q157" s="66">
        <f>'Pay App 32'!Q157+N157+P157</f>
        <v>0</v>
      </c>
    </row>
    <row r="158" spans="1:17" ht="21" customHeight="1" x14ac:dyDescent="0.2">
      <c r="A158" s="153" t="s">
        <v>270</v>
      </c>
      <c r="B158" s="153"/>
      <c r="C158" s="153" t="s">
        <v>271</v>
      </c>
      <c r="D158" s="154"/>
      <c r="E158" s="52">
        <f>'Pay App 32'!E158</f>
        <v>0</v>
      </c>
      <c r="F158" s="45"/>
      <c r="G158" s="65">
        <f>'Pay App 32'!G158+F158</f>
        <v>0</v>
      </c>
      <c r="H158" s="188">
        <f>'Pay App 32'!K158</f>
        <v>0</v>
      </c>
      <c r="I158" s="189"/>
      <c r="J158" s="55"/>
      <c r="K158" s="33">
        <f t="shared" si="4"/>
        <v>0</v>
      </c>
      <c r="L158" s="68">
        <f t="shared" si="7"/>
        <v>0</v>
      </c>
      <c r="M158" s="66">
        <f t="shared" si="5"/>
        <v>0</v>
      </c>
      <c r="N158" s="32">
        <f t="shared" si="6"/>
        <v>0</v>
      </c>
      <c r="O158" s="52">
        <f>'Pay App 32'!O158+'Pay App 32'!P158</f>
        <v>0</v>
      </c>
      <c r="P158" s="45"/>
      <c r="Q158" s="66">
        <f>'Pay App 32'!Q158+N158+P158</f>
        <v>0</v>
      </c>
    </row>
    <row r="159" spans="1:17" ht="21" customHeight="1" x14ac:dyDescent="0.2">
      <c r="A159" s="151" t="s">
        <v>272</v>
      </c>
      <c r="B159" s="151"/>
      <c r="C159" s="151" t="s">
        <v>273</v>
      </c>
      <c r="D159" s="152"/>
      <c r="E159" s="52">
        <f>'Pay App 32'!E159</f>
        <v>0</v>
      </c>
      <c r="F159" s="45"/>
      <c r="G159" s="65">
        <f>'Pay App 32'!G159+F159</f>
        <v>0</v>
      </c>
      <c r="H159" s="188">
        <f>'Pay App 32'!K159</f>
        <v>0</v>
      </c>
      <c r="I159" s="189"/>
      <c r="J159" s="55"/>
      <c r="K159" s="33">
        <f t="shared" si="4"/>
        <v>0</v>
      </c>
      <c r="L159" s="68">
        <f t="shared" si="7"/>
        <v>0</v>
      </c>
      <c r="M159" s="66">
        <f t="shared" si="5"/>
        <v>0</v>
      </c>
      <c r="N159" s="32">
        <f t="shared" si="6"/>
        <v>0</v>
      </c>
      <c r="O159" s="52">
        <f>'Pay App 32'!O159+'Pay App 32'!P159</f>
        <v>0</v>
      </c>
      <c r="P159" s="45"/>
      <c r="Q159" s="66">
        <f>'Pay App 32'!Q159+N159+P159</f>
        <v>0</v>
      </c>
    </row>
    <row r="160" spans="1:17" ht="21" customHeight="1" x14ac:dyDescent="0.2">
      <c r="A160" s="151" t="s">
        <v>274</v>
      </c>
      <c r="B160" s="151"/>
      <c r="C160" s="151" t="s">
        <v>275</v>
      </c>
      <c r="D160" s="152"/>
      <c r="E160" s="52">
        <f>'Pay App 32'!E160</f>
        <v>0</v>
      </c>
      <c r="F160" s="45"/>
      <c r="G160" s="65">
        <f>'Pay App 32'!G160+F160</f>
        <v>0</v>
      </c>
      <c r="H160" s="188">
        <f>'Pay App 32'!K160</f>
        <v>0</v>
      </c>
      <c r="I160" s="189"/>
      <c r="J160" s="55"/>
      <c r="K160" s="33">
        <f t="shared" si="4"/>
        <v>0</v>
      </c>
      <c r="L160" s="68">
        <f t="shared" si="7"/>
        <v>0</v>
      </c>
      <c r="M160" s="66">
        <f t="shared" si="5"/>
        <v>0</v>
      </c>
      <c r="N160" s="32">
        <f t="shared" si="6"/>
        <v>0</v>
      </c>
      <c r="O160" s="52">
        <f>'Pay App 32'!O160+'Pay App 32'!P160</f>
        <v>0</v>
      </c>
      <c r="P160" s="45"/>
      <c r="Q160" s="66">
        <f>'Pay App 32'!Q160+N160+P160</f>
        <v>0</v>
      </c>
    </row>
    <row r="161" spans="1:17" ht="21" customHeight="1" x14ac:dyDescent="0.2">
      <c r="A161" s="151" t="s">
        <v>276</v>
      </c>
      <c r="B161" s="151"/>
      <c r="C161" s="151" t="s">
        <v>277</v>
      </c>
      <c r="D161" s="152"/>
      <c r="E161" s="52">
        <f>'Pay App 32'!E161</f>
        <v>0</v>
      </c>
      <c r="F161" s="45"/>
      <c r="G161" s="65">
        <f>'Pay App 32'!G161+F161</f>
        <v>0</v>
      </c>
      <c r="H161" s="188">
        <f>'Pay App 32'!K161</f>
        <v>0</v>
      </c>
      <c r="I161" s="189"/>
      <c r="J161" s="55"/>
      <c r="K161" s="33">
        <f t="shared" si="4"/>
        <v>0</v>
      </c>
      <c r="L161" s="68">
        <f t="shared" si="7"/>
        <v>0</v>
      </c>
      <c r="M161" s="66">
        <f t="shared" si="5"/>
        <v>0</v>
      </c>
      <c r="N161" s="32">
        <f t="shared" si="6"/>
        <v>0</v>
      </c>
      <c r="O161" s="52">
        <f>'Pay App 32'!O161+'Pay App 32'!P161</f>
        <v>0</v>
      </c>
      <c r="P161" s="45"/>
      <c r="Q161" s="66">
        <f>'Pay App 32'!Q161+N161+P161</f>
        <v>0</v>
      </c>
    </row>
    <row r="162" spans="1:17" ht="21" customHeight="1" x14ac:dyDescent="0.2">
      <c r="A162" s="151" t="s">
        <v>278</v>
      </c>
      <c r="B162" s="151"/>
      <c r="C162" s="151" t="s">
        <v>279</v>
      </c>
      <c r="D162" s="152"/>
      <c r="E162" s="52">
        <f>'Pay App 32'!E162</f>
        <v>0</v>
      </c>
      <c r="F162" s="45"/>
      <c r="G162" s="65">
        <f>'Pay App 32'!G162+F162</f>
        <v>0</v>
      </c>
      <c r="H162" s="188">
        <f>'Pay App 32'!K162</f>
        <v>0</v>
      </c>
      <c r="I162" s="189"/>
      <c r="J162" s="55"/>
      <c r="K162" s="33">
        <f t="shared" si="4"/>
        <v>0</v>
      </c>
      <c r="L162" s="68">
        <f t="shared" si="7"/>
        <v>0</v>
      </c>
      <c r="M162" s="66">
        <f t="shared" si="5"/>
        <v>0</v>
      </c>
      <c r="N162" s="32">
        <f t="shared" si="6"/>
        <v>0</v>
      </c>
      <c r="O162" s="52">
        <f>'Pay App 32'!O162+'Pay App 32'!P162</f>
        <v>0</v>
      </c>
      <c r="P162" s="45"/>
      <c r="Q162" s="66">
        <f>'Pay App 32'!Q162+N162+P162</f>
        <v>0</v>
      </c>
    </row>
    <row r="163" spans="1:17" ht="21" customHeight="1" x14ac:dyDescent="0.2">
      <c r="A163" s="151" t="s">
        <v>280</v>
      </c>
      <c r="B163" s="151"/>
      <c r="C163" s="151" t="s">
        <v>281</v>
      </c>
      <c r="D163" s="152"/>
      <c r="E163" s="52">
        <f>'Pay App 32'!E163</f>
        <v>0</v>
      </c>
      <c r="F163" s="45"/>
      <c r="G163" s="65">
        <f>'Pay App 32'!G163+F163</f>
        <v>0</v>
      </c>
      <c r="H163" s="188">
        <f>'Pay App 32'!K163</f>
        <v>0</v>
      </c>
      <c r="I163" s="189"/>
      <c r="J163" s="55"/>
      <c r="K163" s="33">
        <f t="shared" si="4"/>
        <v>0</v>
      </c>
      <c r="L163" s="68">
        <f t="shared" si="7"/>
        <v>0</v>
      </c>
      <c r="M163" s="66">
        <f t="shared" si="5"/>
        <v>0</v>
      </c>
      <c r="N163" s="32">
        <f t="shared" si="6"/>
        <v>0</v>
      </c>
      <c r="O163" s="52">
        <f>'Pay App 32'!O163+'Pay App 32'!P163</f>
        <v>0</v>
      </c>
      <c r="P163" s="45"/>
      <c r="Q163" s="66">
        <f>'Pay App 32'!Q163+N163+P163</f>
        <v>0</v>
      </c>
    </row>
    <row r="164" spans="1:17" ht="21" customHeight="1" x14ac:dyDescent="0.2">
      <c r="A164" s="151" t="s">
        <v>282</v>
      </c>
      <c r="B164" s="151"/>
      <c r="C164" s="151" t="s">
        <v>283</v>
      </c>
      <c r="D164" s="152"/>
      <c r="E164" s="52">
        <f>'Pay App 32'!E164</f>
        <v>0</v>
      </c>
      <c r="F164" s="45"/>
      <c r="G164" s="65">
        <f>'Pay App 32'!G164+F164</f>
        <v>0</v>
      </c>
      <c r="H164" s="188">
        <f>'Pay App 32'!K164</f>
        <v>0</v>
      </c>
      <c r="I164" s="189"/>
      <c r="J164" s="55"/>
      <c r="K164" s="33">
        <f t="shared" si="4"/>
        <v>0</v>
      </c>
      <c r="L164" s="68">
        <f t="shared" si="7"/>
        <v>0</v>
      </c>
      <c r="M164" s="66">
        <f t="shared" si="5"/>
        <v>0</v>
      </c>
      <c r="N164" s="32">
        <f t="shared" si="6"/>
        <v>0</v>
      </c>
      <c r="O164" s="52">
        <f>'Pay App 32'!O164+'Pay App 32'!P164</f>
        <v>0</v>
      </c>
      <c r="P164" s="45"/>
      <c r="Q164" s="66">
        <f>'Pay App 32'!Q164+N164+P164</f>
        <v>0</v>
      </c>
    </row>
    <row r="165" spans="1:17" ht="21" customHeight="1" x14ac:dyDescent="0.2">
      <c r="A165" s="151" t="s">
        <v>284</v>
      </c>
      <c r="B165" s="151"/>
      <c r="C165" s="151" t="s">
        <v>285</v>
      </c>
      <c r="D165" s="152"/>
      <c r="E165" s="52">
        <f>'Pay App 32'!E165</f>
        <v>0</v>
      </c>
      <c r="F165" s="45"/>
      <c r="G165" s="65">
        <f>'Pay App 32'!G165+F165</f>
        <v>0</v>
      </c>
      <c r="H165" s="188">
        <f>'Pay App 32'!K165</f>
        <v>0</v>
      </c>
      <c r="I165" s="189"/>
      <c r="J165" s="55"/>
      <c r="K165" s="33">
        <f t="shared" si="4"/>
        <v>0</v>
      </c>
      <c r="L165" s="68">
        <f t="shared" si="7"/>
        <v>0</v>
      </c>
      <c r="M165" s="66">
        <f t="shared" si="5"/>
        <v>0</v>
      </c>
      <c r="N165" s="32">
        <f t="shared" si="6"/>
        <v>0</v>
      </c>
      <c r="O165" s="52">
        <f>'Pay App 32'!O165+'Pay App 32'!P165</f>
        <v>0</v>
      </c>
      <c r="P165" s="45"/>
      <c r="Q165" s="66">
        <f>'Pay App 32'!Q165+N165+P165</f>
        <v>0</v>
      </c>
    </row>
    <row r="166" spans="1:17" ht="21" customHeight="1" x14ac:dyDescent="0.2">
      <c r="A166" s="153" t="s">
        <v>286</v>
      </c>
      <c r="B166" s="153"/>
      <c r="C166" s="153" t="s">
        <v>287</v>
      </c>
      <c r="D166" s="154"/>
      <c r="E166" s="52">
        <f>'Pay App 32'!E166</f>
        <v>0</v>
      </c>
      <c r="F166" s="45"/>
      <c r="G166" s="65">
        <f>'Pay App 32'!G166+F166</f>
        <v>0</v>
      </c>
      <c r="H166" s="188">
        <f>'Pay App 32'!K166</f>
        <v>0</v>
      </c>
      <c r="I166" s="189"/>
      <c r="J166" s="55"/>
      <c r="K166" s="33">
        <f t="shared" si="4"/>
        <v>0</v>
      </c>
      <c r="L166" s="68">
        <f t="shared" si="7"/>
        <v>0</v>
      </c>
      <c r="M166" s="66">
        <f t="shared" si="5"/>
        <v>0</v>
      </c>
      <c r="N166" s="32">
        <f t="shared" si="6"/>
        <v>0</v>
      </c>
      <c r="O166" s="52">
        <f>'Pay App 32'!O166+'Pay App 32'!P166</f>
        <v>0</v>
      </c>
      <c r="P166" s="45"/>
      <c r="Q166" s="66">
        <f>'Pay App 32'!Q166+N166+P166</f>
        <v>0</v>
      </c>
    </row>
    <row r="167" spans="1:17" ht="21" customHeight="1" x14ac:dyDescent="0.2">
      <c r="A167" s="153" t="s">
        <v>288</v>
      </c>
      <c r="B167" s="153"/>
      <c r="C167" s="153" t="s">
        <v>289</v>
      </c>
      <c r="D167" s="154"/>
      <c r="E167" s="52">
        <f>'Pay App 32'!E167</f>
        <v>0</v>
      </c>
      <c r="F167" s="45"/>
      <c r="G167" s="65">
        <f>'Pay App 32'!G167+F167</f>
        <v>0</v>
      </c>
      <c r="H167" s="188">
        <f>'Pay App 32'!K167</f>
        <v>0</v>
      </c>
      <c r="I167" s="189"/>
      <c r="J167" s="55"/>
      <c r="K167" s="33">
        <f t="shared" si="4"/>
        <v>0</v>
      </c>
      <c r="L167" s="68">
        <f t="shared" si="7"/>
        <v>0</v>
      </c>
      <c r="M167" s="66">
        <f t="shared" si="5"/>
        <v>0</v>
      </c>
      <c r="N167" s="32">
        <f t="shared" si="6"/>
        <v>0</v>
      </c>
      <c r="O167" s="52">
        <f>'Pay App 32'!O167+'Pay App 32'!P167</f>
        <v>0</v>
      </c>
      <c r="P167" s="45"/>
      <c r="Q167" s="66">
        <f>'Pay App 32'!Q167+N167+P167</f>
        <v>0</v>
      </c>
    </row>
    <row r="168" spans="1:17" ht="21" customHeight="1" x14ac:dyDescent="0.2">
      <c r="A168" s="151" t="s">
        <v>290</v>
      </c>
      <c r="B168" s="151"/>
      <c r="C168" s="151" t="s">
        <v>291</v>
      </c>
      <c r="D168" s="152"/>
      <c r="E168" s="52">
        <f>'Pay App 32'!E168</f>
        <v>0</v>
      </c>
      <c r="F168" s="45"/>
      <c r="G168" s="65">
        <f>'Pay App 32'!G168+F168</f>
        <v>0</v>
      </c>
      <c r="H168" s="188">
        <f>'Pay App 32'!K168</f>
        <v>0</v>
      </c>
      <c r="I168" s="189"/>
      <c r="J168" s="55"/>
      <c r="K168" s="33">
        <f t="shared" si="4"/>
        <v>0</v>
      </c>
      <c r="L168" s="68">
        <f t="shared" si="7"/>
        <v>0</v>
      </c>
      <c r="M168" s="66">
        <f t="shared" si="5"/>
        <v>0</v>
      </c>
      <c r="N168" s="32">
        <f t="shared" si="6"/>
        <v>0</v>
      </c>
      <c r="O168" s="52">
        <f>'Pay App 32'!O168+'Pay App 32'!P168</f>
        <v>0</v>
      </c>
      <c r="P168" s="45"/>
      <c r="Q168" s="66">
        <f>'Pay App 32'!Q168+N168+P168</f>
        <v>0</v>
      </c>
    </row>
    <row r="169" spans="1:17" ht="21" customHeight="1" x14ac:dyDescent="0.2">
      <c r="A169" s="151" t="s">
        <v>292</v>
      </c>
      <c r="B169" s="151"/>
      <c r="C169" s="151" t="s">
        <v>293</v>
      </c>
      <c r="D169" s="152"/>
      <c r="E169" s="52">
        <f>'Pay App 32'!E169</f>
        <v>0</v>
      </c>
      <c r="F169" s="45"/>
      <c r="G169" s="65">
        <f>'Pay App 32'!G169+F169</f>
        <v>0</v>
      </c>
      <c r="H169" s="188">
        <f>'Pay App 32'!K169</f>
        <v>0</v>
      </c>
      <c r="I169" s="189"/>
      <c r="J169" s="55"/>
      <c r="K169" s="33">
        <f t="shared" si="4"/>
        <v>0</v>
      </c>
      <c r="L169" s="68">
        <f t="shared" si="7"/>
        <v>0</v>
      </c>
      <c r="M169" s="66">
        <f t="shared" si="5"/>
        <v>0</v>
      </c>
      <c r="N169" s="32">
        <f t="shared" si="6"/>
        <v>0</v>
      </c>
      <c r="O169" s="52">
        <f>'Pay App 32'!O169+'Pay App 32'!P169</f>
        <v>0</v>
      </c>
      <c r="P169" s="45"/>
      <c r="Q169" s="66">
        <f>'Pay App 32'!Q169+N169+P169</f>
        <v>0</v>
      </c>
    </row>
    <row r="170" spans="1:17" ht="21" customHeight="1" x14ac:dyDescent="0.2">
      <c r="A170" s="151" t="s">
        <v>294</v>
      </c>
      <c r="B170" s="151"/>
      <c r="C170" s="151" t="s">
        <v>295</v>
      </c>
      <c r="D170" s="152"/>
      <c r="E170" s="52">
        <f>'Pay App 32'!E170</f>
        <v>0</v>
      </c>
      <c r="F170" s="45"/>
      <c r="G170" s="65">
        <f>'Pay App 32'!G170+F170</f>
        <v>0</v>
      </c>
      <c r="H170" s="188">
        <f>'Pay App 32'!K170</f>
        <v>0</v>
      </c>
      <c r="I170" s="189"/>
      <c r="J170" s="55"/>
      <c r="K170" s="33">
        <f t="shared" si="4"/>
        <v>0</v>
      </c>
      <c r="L170" s="68">
        <f t="shared" si="7"/>
        <v>0</v>
      </c>
      <c r="M170" s="66">
        <f t="shared" si="5"/>
        <v>0</v>
      </c>
      <c r="N170" s="32">
        <f t="shared" si="6"/>
        <v>0</v>
      </c>
      <c r="O170" s="52">
        <f>'Pay App 32'!O170+'Pay App 32'!P170</f>
        <v>0</v>
      </c>
      <c r="P170" s="45"/>
      <c r="Q170" s="66">
        <f>'Pay App 32'!Q170+N170+P170</f>
        <v>0</v>
      </c>
    </row>
    <row r="171" spans="1:17" ht="21" customHeight="1" x14ac:dyDescent="0.2">
      <c r="A171" s="151" t="s">
        <v>296</v>
      </c>
      <c r="B171" s="151"/>
      <c r="C171" s="151" t="s">
        <v>297</v>
      </c>
      <c r="D171" s="152"/>
      <c r="E171" s="52">
        <f>'Pay App 32'!E171</f>
        <v>0</v>
      </c>
      <c r="F171" s="45"/>
      <c r="G171" s="65">
        <f>'Pay App 32'!G171+F171</f>
        <v>0</v>
      </c>
      <c r="H171" s="188">
        <f>'Pay App 32'!K171</f>
        <v>0</v>
      </c>
      <c r="I171" s="189"/>
      <c r="J171" s="55"/>
      <c r="K171" s="33">
        <f t="shared" si="4"/>
        <v>0</v>
      </c>
      <c r="L171" s="68">
        <f t="shared" si="7"/>
        <v>0</v>
      </c>
      <c r="M171" s="66">
        <f t="shared" si="5"/>
        <v>0</v>
      </c>
      <c r="N171" s="32">
        <f t="shared" si="6"/>
        <v>0</v>
      </c>
      <c r="O171" s="52">
        <f>'Pay App 32'!O171+'Pay App 32'!P171</f>
        <v>0</v>
      </c>
      <c r="P171" s="45"/>
      <c r="Q171" s="66">
        <f>'Pay App 32'!Q171+N171+P171</f>
        <v>0</v>
      </c>
    </row>
    <row r="172" spans="1:17" ht="21" customHeight="1" x14ac:dyDescent="0.2">
      <c r="A172" s="151" t="s">
        <v>298</v>
      </c>
      <c r="B172" s="151"/>
      <c r="C172" s="151" t="s">
        <v>299</v>
      </c>
      <c r="D172" s="152"/>
      <c r="E172" s="52">
        <f>'Pay App 32'!E172</f>
        <v>0</v>
      </c>
      <c r="F172" s="45"/>
      <c r="G172" s="65">
        <f>'Pay App 32'!G172+F172</f>
        <v>0</v>
      </c>
      <c r="H172" s="188">
        <f>'Pay App 32'!K172</f>
        <v>0</v>
      </c>
      <c r="I172" s="189"/>
      <c r="J172" s="55"/>
      <c r="K172" s="33">
        <f t="shared" si="4"/>
        <v>0</v>
      </c>
      <c r="L172" s="68">
        <f t="shared" si="7"/>
        <v>0</v>
      </c>
      <c r="M172" s="66">
        <f t="shared" si="5"/>
        <v>0</v>
      </c>
      <c r="N172" s="32">
        <f t="shared" si="6"/>
        <v>0</v>
      </c>
      <c r="O172" s="52">
        <f>'Pay App 32'!O172+'Pay App 32'!P172</f>
        <v>0</v>
      </c>
      <c r="P172" s="45"/>
      <c r="Q172" s="66">
        <f>'Pay App 32'!Q172+N172+P172</f>
        <v>0</v>
      </c>
    </row>
    <row r="173" spans="1:17" ht="21" customHeight="1" x14ac:dyDescent="0.2">
      <c r="A173" s="151" t="s">
        <v>300</v>
      </c>
      <c r="B173" s="151"/>
      <c r="C173" s="151" t="s">
        <v>301</v>
      </c>
      <c r="D173" s="152"/>
      <c r="E173" s="52">
        <f>'Pay App 32'!E173</f>
        <v>0</v>
      </c>
      <c r="F173" s="45"/>
      <c r="G173" s="65">
        <f>'Pay App 32'!G173+F173</f>
        <v>0</v>
      </c>
      <c r="H173" s="188">
        <f>'Pay App 32'!K173</f>
        <v>0</v>
      </c>
      <c r="I173" s="189"/>
      <c r="J173" s="55"/>
      <c r="K173" s="33">
        <f t="shared" si="4"/>
        <v>0</v>
      </c>
      <c r="L173" s="68">
        <f t="shared" si="7"/>
        <v>0</v>
      </c>
      <c r="M173" s="66">
        <f t="shared" si="5"/>
        <v>0</v>
      </c>
      <c r="N173" s="32">
        <f t="shared" si="6"/>
        <v>0</v>
      </c>
      <c r="O173" s="52">
        <f>'Pay App 32'!O173+'Pay App 32'!P173</f>
        <v>0</v>
      </c>
      <c r="P173" s="45"/>
      <c r="Q173" s="66">
        <f>'Pay App 32'!Q173+N173+P173</f>
        <v>0</v>
      </c>
    </row>
    <row r="174" spans="1:17" ht="21" customHeight="1" x14ac:dyDescent="0.2">
      <c r="A174" s="151" t="s">
        <v>302</v>
      </c>
      <c r="B174" s="151"/>
      <c r="C174" s="151" t="s">
        <v>303</v>
      </c>
      <c r="D174" s="152"/>
      <c r="E174" s="52">
        <f>'Pay App 32'!E174</f>
        <v>0</v>
      </c>
      <c r="F174" s="45"/>
      <c r="G174" s="65">
        <f>'Pay App 32'!G174+F174</f>
        <v>0</v>
      </c>
      <c r="H174" s="188">
        <f>'Pay App 32'!K174</f>
        <v>0</v>
      </c>
      <c r="I174" s="189"/>
      <c r="J174" s="55"/>
      <c r="K174" s="33">
        <f t="shared" si="4"/>
        <v>0</v>
      </c>
      <c r="L174" s="68">
        <f t="shared" si="7"/>
        <v>0</v>
      </c>
      <c r="M174" s="66">
        <f t="shared" si="5"/>
        <v>0</v>
      </c>
      <c r="N174" s="32">
        <f t="shared" si="6"/>
        <v>0</v>
      </c>
      <c r="O174" s="52">
        <f>'Pay App 32'!O174+'Pay App 32'!P174</f>
        <v>0</v>
      </c>
      <c r="P174" s="45"/>
      <c r="Q174" s="66">
        <f>'Pay App 32'!Q174+N174+P174</f>
        <v>0</v>
      </c>
    </row>
    <row r="175" spans="1:17" ht="21" customHeight="1" x14ac:dyDescent="0.2">
      <c r="A175" s="151" t="s">
        <v>304</v>
      </c>
      <c r="B175" s="151"/>
      <c r="C175" s="151" t="s">
        <v>305</v>
      </c>
      <c r="D175" s="152"/>
      <c r="E175" s="52">
        <f>'Pay App 32'!E175</f>
        <v>0</v>
      </c>
      <c r="F175" s="45"/>
      <c r="G175" s="65">
        <f>'Pay App 32'!G175+F175</f>
        <v>0</v>
      </c>
      <c r="H175" s="188">
        <f>'Pay App 32'!K175</f>
        <v>0</v>
      </c>
      <c r="I175" s="189"/>
      <c r="J175" s="55"/>
      <c r="K175" s="33">
        <f t="shared" si="4"/>
        <v>0</v>
      </c>
      <c r="L175" s="68">
        <f t="shared" si="7"/>
        <v>0</v>
      </c>
      <c r="M175" s="66">
        <f t="shared" si="5"/>
        <v>0</v>
      </c>
      <c r="N175" s="32">
        <f t="shared" si="6"/>
        <v>0</v>
      </c>
      <c r="O175" s="52">
        <f>'Pay App 32'!O175+'Pay App 32'!P175</f>
        <v>0</v>
      </c>
      <c r="P175" s="45"/>
      <c r="Q175" s="66">
        <f>'Pay App 32'!Q175+N175+P175</f>
        <v>0</v>
      </c>
    </row>
    <row r="176" spans="1:17" ht="21" customHeight="1" x14ac:dyDescent="0.2">
      <c r="A176" s="151" t="s">
        <v>306</v>
      </c>
      <c r="B176" s="151"/>
      <c r="C176" s="151" t="s">
        <v>307</v>
      </c>
      <c r="D176" s="152"/>
      <c r="E176" s="52">
        <f>'Pay App 32'!E176</f>
        <v>0</v>
      </c>
      <c r="F176" s="45"/>
      <c r="G176" s="65">
        <f>'Pay App 32'!G176+F176</f>
        <v>0</v>
      </c>
      <c r="H176" s="188">
        <f>'Pay App 32'!K176</f>
        <v>0</v>
      </c>
      <c r="I176" s="189"/>
      <c r="J176" s="55"/>
      <c r="K176" s="33">
        <f t="shared" si="4"/>
        <v>0</v>
      </c>
      <c r="L176" s="68">
        <f t="shared" si="7"/>
        <v>0</v>
      </c>
      <c r="M176" s="66">
        <f t="shared" si="5"/>
        <v>0</v>
      </c>
      <c r="N176" s="32">
        <f t="shared" si="6"/>
        <v>0</v>
      </c>
      <c r="O176" s="52">
        <f>'Pay App 32'!O176+'Pay App 32'!P176</f>
        <v>0</v>
      </c>
      <c r="P176" s="45"/>
      <c r="Q176" s="66">
        <f>'Pay App 32'!Q176+N176+P176</f>
        <v>0</v>
      </c>
    </row>
    <row r="177" spans="1:17" ht="21" customHeight="1" x14ac:dyDescent="0.2">
      <c r="A177" s="151" t="s">
        <v>308</v>
      </c>
      <c r="B177" s="151"/>
      <c r="C177" s="151" t="s">
        <v>309</v>
      </c>
      <c r="D177" s="152"/>
      <c r="E177" s="52">
        <f>'Pay App 32'!E177</f>
        <v>0</v>
      </c>
      <c r="F177" s="45"/>
      <c r="G177" s="65">
        <f>'Pay App 32'!G177+F177</f>
        <v>0</v>
      </c>
      <c r="H177" s="188">
        <f>'Pay App 32'!K177</f>
        <v>0</v>
      </c>
      <c r="I177" s="189"/>
      <c r="J177" s="55"/>
      <c r="K177" s="33">
        <f t="shared" si="4"/>
        <v>0</v>
      </c>
      <c r="L177" s="68">
        <f t="shared" si="7"/>
        <v>0</v>
      </c>
      <c r="M177" s="66">
        <f t="shared" si="5"/>
        <v>0</v>
      </c>
      <c r="N177" s="32">
        <f t="shared" si="6"/>
        <v>0</v>
      </c>
      <c r="O177" s="52">
        <f>'Pay App 32'!O177+'Pay App 32'!P177</f>
        <v>0</v>
      </c>
      <c r="P177" s="45"/>
      <c r="Q177" s="66">
        <f>'Pay App 32'!Q177+N177+P177</f>
        <v>0</v>
      </c>
    </row>
    <row r="178" spans="1:17" ht="21" customHeight="1" x14ac:dyDescent="0.2">
      <c r="A178" s="141" t="s">
        <v>310</v>
      </c>
      <c r="B178" s="141"/>
      <c r="C178" s="141" t="s">
        <v>311</v>
      </c>
      <c r="D178" s="142"/>
      <c r="E178" s="52">
        <f>'Pay App 32'!E178</f>
        <v>0</v>
      </c>
      <c r="F178" s="45"/>
      <c r="G178" s="65">
        <f>'Pay App 32'!G178+F178</f>
        <v>0</v>
      </c>
      <c r="H178" s="188">
        <f>'Pay App 32'!K178</f>
        <v>0</v>
      </c>
      <c r="I178" s="189"/>
      <c r="J178" s="55"/>
      <c r="K178" s="33">
        <f t="shared" si="4"/>
        <v>0</v>
      </c>
      <c r="L178" s="68">
        <f t="shared" si="7"/>
        <v>0</v>
      </c>
      <c r="M178" s="66">
        <f t="shared" si="5"/>
        <v>0</v>
      </c>
      <c r="N178" s="32">
        <f t="shared" si="6"/>
        <v>0</v>
      </c>
      <c r="O178" s="52">
        <f>'Pay App 32'!O178+'Pay App 32'!P178</f>
        <v>0</v>
      </c>
      <c r="P178" s="45"/>
      <c r="Q178" s="66">
        <f>'Pay App 32'!Q178+N178+P178</f>
        <v>0</v>
      </c>
    </row>
    <row r="179" spans="1:17" ht="21" customHeight="1" x14ac:dyDescent="0.2">
      <c r="A179" s="151" t="s">
        <v>312</v>
      </c>
      <c r="B179" s="151"/>
      <c r="C179" s="151" t="s">
        <v>313</v>
      </c>
      <c r="D179" s="152"/>
      <c r="E179" s="52">
        <f>'Pay App 32'!E179</f>
        <v>0</v>
      </c>
      <c r="F179" s="45"/>
      <c r="G179" s="65">
        <f>'Pay App 32'!G179+F179</f>
        <v>0</v>
      </c>
      <c r="H179" s="188">
        <f>'Pay App 32'!K179</f>
        <v>0</v>
      </c>
      <c r="I179" s="189"/>
      <c r="J179" s="55"/>
      <c r="K179" s="33">
        <f t="shared" si="4"/>
        <v>0</v>
      </c>
      <c r="L179" s="68">
        <f t="shared" si="7"/>
        <v>0</v>
      </c>
      <c r="M179" s="66">
        <f t="shared" si="5"/>
        <v>0</v>
      </c>
      <c r="N179" s="32">
        <f t="shared" si="6"/>
        <v>0</v>
      </c>
      <c r="O179" s="52">
        <f>'Pay App 32'!O179+'Pay App 32'!P179</f>
        <v>0</v>
      </c>
      <c r="P179" s="45"/>
      <c r="Q179" s="66">
        <f>'Pay App 32'!Q179+N179+P179</f>
        <v>0</v>
      </c>
    </row>
    <row r="180" spans="1:17" ht="21" customHeight="1" x14ac:dyDescent="0.2">
      <c r="A180" s="151" t="s">
        <v>314</v>
      </c>
      <c r="B180" s="151"/>
      <c r="C180" s="149" t="s">
        <v>315</v>
      </c>
      <c r="D180" s="150"/>
      <c r="E180" s="52">
        <f>'Pay App 32'!E180</f>
        <v>0</v>
      </c>
      <c r="F180" s="45"/>
      <c r="G180" s="65">
        <f>'Pay App 32'!G180+F180</f>
        <v>0</v>
      </c>
      <c r="H180" s="188">
        <f>'Pay App 32'!K180</f>
        <v>0</v>
      </c>
      <c r="I180" s="189"/>
      <c r="J180" s="55"/>
      <c r="K180" s="33">
        <f t="shared" si="4"/>
        <v>0</v>
      </c>
      <c r="L180" s="68">
        <f t="shared" si="7"/>
        <v>0</v>
      </c>
      <c r="M180" s="66">
        <f t="shared" si="5"/>
        <v>0</v>
      </c>
      <c r="N180" s="32">
        <f t="shared" si="6"/>
        <v>0</v>
      </c>
      <c r="O180" s="52">
        <f>'Pay App 32'!O180+'Pay App 32'!P180</f>
        <v>0</v>
      </c>
      <c r="P180" s="45"/>
      <c r="Q180" s="66">
        <f>'Pay App 32'!Q180+N180+P180</f>
        <v>0</v>
      </c>
    </row>
    <row r="181" spans="1:17" ht="21" customHeight="1" x14ac:dyDescent="0.2">
      <c r="A181" s="151" t="s">
        <v>316</v>
      </c>
      <c r="B181" s="151"/>
      <c r="C181" s="151" t="s">
        <v>317</v>
      </c>
      <c r="D181" s="152"/>
      <c r="E181" s="52">
        <f>'Pay App 32'!E181</f>
        <v>0</v>
      </c>
      <c r="F181" s="45"/>
      <c r="G181" s="65">
        <f>'Pay App 32'!G181+F181</f>
        <v>0</v>
      </c>
      <c r="H181" s="188">
        <f>'Pay App 32'!K181</f>
        <v>0</v>
      </c>
      <c r="I181" s="189"/>
      <c r="J181" s="55"/>
      <c r="K181" s="33">
        <f t="shared" si="4"/>
        <v>0</v>
      </c>
      <c r="L181" s="68">
        <f t="shared" si="7"/>
        <v>0</v>
      </c>
      <c r="M181" s="66">
        <f t="shared" si="5"/>
        <v>0</v>
      </c>
      <c r="N181" s="32">
        <f t="shared" si="6"/>
        <v>0</v>
      </c>
      <c r="O181" s="52">
        <f>'Pay App 32'!O181+'Pay App 32'!P181</f>
        <v>0</v>
      </c>
      <c r="P181" s="45"/>
      <c r="Q181" s="66">
        <f>'Pay App 32'!Q181+N181+P181</f>
        <v>0</v>
      </c>
    </row>
    <row r="182" spans="1:17" ht="21" customHeight="1" x14ac:dyDescent="0.2">
      <c r="A182" s="151" t="s">
        <v>318</v>
      </c>
      <c r="B182" s="151"/>
      <c r="C182" s="151" t="s">
        <v>319</v>
      </c>
      <c r="D182" s="152"/>
      <c r="E182" s="52">
        <f>'Pay App 32'!E182</f>
        <v>0</v>
      </c>
      <c r="F182" s="45"/>
      <c r="G182" s="65">
        <f>'Pay App 32'!G182+F182</f>
        <v>0</v>
      </c>
      <c r="H182" s="188">
        <f>'Pay App 32'!K182</f>
        <v>0</v>
      </c>
      <c r="I182" s="189"/>
      <c r="J182" s="55"/>
      <c r="K182" s="33">
        <f t="shared" si="4"/>
        <v>0</v>
      </c>
      <c r="L182" s="68">
        <f t="shared" si="7"/>
        <v>0</v>
      </c>
      <c r="M182" s="66">
        <f t="shared" si="5"/>
        <v>0</v>
      </c>
      <c r="N182" s="32">
        <f t="shared" si="6"/>
        <v>0</v>
      </c>
      <c r="O182" s="52">
        <f>'Pay App 32'!O182+'Pay App 32'!P182</f>
        <v>0</v>
      </c>
      <c r="P182" s="45"/>
      <c r="Q182" s="66">
        <f>'Pay App 32'!Q182+N182+P182</f>
        <v>0</v>
      </c>
    </row>
    <row r="183" spans="1:17" ht="21" customHeight="1" x14ac:dyDescent="0.2">
      <c r="A183" s="151" t="s">
        <v>320</v>
      </c>
      <c r="B183" s="151"/>
      <c r="C183" s="151" t="s">
        <v>321</v>
      </c>
      <c r="D183" s="152"/>
      <c r="E183" s="52">
        <f>'Pay App 32'!E183</f>
        <v>0</v>
      </c>
      <c r="F183" s="45"/>
      <c r="G183" s="65">
        <f>'Pay App 32'!G183+F183</f>
        <v>0</v>
      </c>
      <c r="H183" s="188">
        <f>'Pay App 32'!K183</f>
        <v>0</v>
      </c>
      <c r="I183" s="189"/>
      <c r="J183" s="55"/>
      <c r="K183" s="33">
        <f t="shared" si="4"/>
        <v>0</v>
      </c>
      <c r="L183" s="68">
        <f t="shared" si="7"/>
        <v>0</v>
      </c>
      <c r="M183" s="66">
        <f t="shared" si="5"/>
        <v>0</v>
      </c>
      <c r="N183" s="32">
        <f t="shared" si="6"/>
        <v>0</v>
      </c>
      <c r="O183" s="52">
        <f>'Pay App 32'!O183+'Pay App 32'!P183</f>
        <v>0</v>
      </c>
      <c r="P183" s="45"/>
      <c r="Q183" s="66">
        <f>'Pay App 32'!Q183+N183+P183</f>
        <v>0</v>
      </c>
    </row>
    <row r="184" spans="1:17" ht="21" customHeight="1" x14ac:dyDescent="0.2">
      <c r="A184" s="151" t="s">
        <v>322</v>
      </c>
      <c r="B184" s="151"/>
      <c r="C184" s="151" t="s">
        <v>323</v>
      </c>
      <c r="D184" s="152"/>
      <c r="E184" s="52">
        <f>'Pay App 32'!E184</f>
        <v>0</v>
      </c>
      <c r="F184" s="45"/>
      <c r="G184" s="65">
        <f>'Pay App 32'!G184+F184</f>
        <v>0</v>
      </c>
      <c r="H184" s="188">
        <f>'Pay App 32'!K184</f>
        <v>0</v>
      </c>
      <c r="I184" s="189"/>
      <c r="J184" s="55"/>
      <c r="K184" s="33">
        <f t="shared" si="4"/>
        <v>0</v>
      </c>
      <c r="L184" s="68">
        <f t="shared" si="7"/>
        <v>0</v>
      </c>
      <c r="M184" s="66">
        <f t="shared" si="5"/>
        <v>0</v>
      </c>
      <c r="N184" s="32">
        <f t="shared" si="6"/>
        <v>0</v>
      </c>
      <c r="O184" s="52">
        <f>'Pay App 32'!O184+'Pay App 32'!P184</f>
        <v>0</v>
      </c>
      <c r="P184" s="45"/>
      <c r="Q184" s="66">
        <f>'Pay App 32'!Q184+N184+P184</f>
        <v>0</v>
      </c>
    </row>
    <row r="185" spans="1:17" ht="21" customHeight="1" x14ac:dyDescent="0.2">
      <c r="A185" s="141" t="s">
        <v>324</v>
      </c>
      <c r="B185" s="141"/>
      <c r="C185" s="141" t="s">
        <v>325</v>
      </c>
      <c r="D185" s="142"/>
      <c r="E185" s="52">
        <f>'Pay App 32'!E185</f>
        <v>0</v>
      </c>
      <c r="F185" s="45"/>
      <c r="G185" s="65">
        <f>'Pay App 32'!G185+F185</f>
        <v>0</v>
      </c>
      <c r="H185" s="188">
        <f>'Pay App 32'!K185</f>
        <v>0</v>
      </c>
      <c r="I185" s="189"/>
      <c r="J185" s="55"/>
      <c r="K185" s="33">
        <f t="shared" si="4"/>
        <v>0</v>
      </c>
      <c r="L185" s="68">
        <f t="shared" si="7"/>
        <v>0</v>
      </c>
      <c r="M185" s="66">
        <f t="shared" si="5"/>
        <v>0</v>
      </c>
      <c r="N185" s="32">
        <f t="shared" si="6"/>
        <v>0</v>
      </c>
      <c r="O185" s="52">
        <f>'Pay App 32'!O185+'Pay App 32'!P185</f>
        <v>0</v>
      </c>
      <c r="P185" s="45"/>
      <c r="Q185" s="66">
        <f>'Pay App 32'!Q185+N185+P185</f>
        <v>0</v>
      </c>
    </row>
    <row r="186" spans="1:17" ht="21" customHeight="1" x14ac:dyDescent="0.2">
      <c r="A186" s="141" t="s">
        <v>326</v>
      </c>
      <c r="B186" s="141"/>
      <c r="C186" s="141" t="s">
        <v>327</v>
      </c>
      <c r="D186" s="142"/>
      <c r="E186" s="52">
        <f>'Pay App 32'!E186</f>
        <v>0</v>
      </c>
      <c r="F186" s="45"/>
      <c r="G186" s="65">
        <f>'Pay App 32'!G186+F186</f>
        <v>0</v>
      </c>
      <c r="H186" s="188">
        <f>'Pay App 32'!K186</f>
        <v>0</v>
      </c>
      <c r="I186" s="189"/>
      <c r="J186" s="55"/>
      <c r="K186" s="33">
        <f t="shared" si="4"/>
        <v>0</v>
      </c>
      <c r="L186" s="68">
        <f t="shared" si="7"/>
        <v>0</v>
      </c>
      <c r="M186" s="66">
        <f t="shared" si="5"/>
        <v>0</v>
      </c>
      <c r="N186" s="32">
        <f t="shared" si="6"/>
        <v>0</v>
      </c>
      <c r="O186" s="52">
        <f>'Pay App 32'!O186+'Pay App 32'!P186</f>
        <v>0</v>
      </c>
      <c r="P186" s="45"/>
      <c r="Q186" s="66">
        <f>'Pay App 32'!Q186+N186+P186</f>
        <v>0</v>
      </c>
    </row>
    <row r="187" spans="1:17" ht="21" customHeight="1" x14ac:dyDescent="0.2">
      <c r="A187" s="151" t="s">
        <v>328</v>
      </c>
      <c r="B187" s="151"/>
      <c r="C187" s="151" t="s">
        <v>329</v>
      </c>
      <c r="D187" s="152"/>
      <c r="E187" s="52">
        <f>'Pay App 32'!E187</f>
        <v>0</v>
      </c>
      <c r="F187" s="45"/>
      <c r="G187" s="65">
        <f>'Pay App 32'!G187+F187</f>
        <v>0</v>
      </c>
      <c r="H187" s="188">
        <f>'Pay App 32'!K187</f>
        <v>0</v>
      </c>
      <c r="I187" s="189"/>
      <c r="J187" s="55"/>
      <c r="K187" s="33">
        <f t="shared" si="4"/>
        <v>0</v>
      </c>
      <c r="L187" s="68">
        <f t="shared" si="7"/>
        <v>0</v>
      </c>
      <c r="M187" s="66">
        <f t="shared" si="5"/>
        <v>0</v>
      </c>
      <c r="N187" s="32">
        <f t="shared" si="6"/>
        <v>0</v>
      </c>
      <c r="O187" s="52">
        <f>'Pay App 32'!O187+'Pay App 32'!P187</f>
        <v>0</v>
      </c>
      <c r="P187" s="45"/>
      <c r="Q187" s="66">
        <f>'Pay App 32'!Q187+N187+P187</f>
        <v>0</v>
      </c>
    </row>
    <row r="188" spans="1:17" ht="21" customHeight="1" x14ac:dyDescent="0.2">
      <c r="A188" s="151" t="s">
        <v>330</v>
      </c>
      <c r="B188" s="151"/>
      <c r="C188" s="151" t="s">
        <v>331</v>
      </c>
      <c r="D188" s="152"/>
      <c r="E188" s="52">
        <f>'Pay App 32'!E188</f>
        <v>0</v>
      </c>
      <c r="F188" s="45"/>
      <c r="G188" s="65">
        <f>'Pay App 32'!G188+F188</f>
        <v>0</v>
      </c>
      <c r="H188" s="188">
        <f>'Pay App 32'!K188</f>
        <v>0</v>
      </c>
      <c r="I188" s="189"/>
      <c r="J188" s="55"/>
      <c r="K188" s="33">
        <f t="shared" si="4"/>
        <v>0</v>
      </c>
      <c r="L188" s="68">
        <f t="shared" si="7"/>
        <v>0</v>
      </c>
      <c r="M188" s="66">
        <f t="shared" si="5"/>
        <v>0</v>
      </c>
      <c r="N188" s="32">
        <f t="shared" si="6"/>
        <v>0</v>
      </c>
      <c r="O188" s="52">
        <f>'Pay App 32'!O188+'Pay App 32'!P188</f>
        <v>0</v>
      </c>
      <c r="P188" s="45"/>
      <c r="Q188" s="66">
        <f>'Pay App 32'!Q188+N188+P188</f>
        <v>0</v>
      </c>
    </row>
    <row r="189" spans="1:17" ht="21" customHeight="1" x14ac:dyDescent="0.2">
      <c r="A189" s="151" t="s">
        <v>332</v>
      </c>
      <c r="B189" s="151"/>
      <c r="C189" s="151" t="s">
        <v>333</v>
      </c>
      <c r="D189" s="152"/>
      <c r="E189" s="52">
        <f>'Pay App 32'!E189</f>
        <v>0</v>
      </c>
      <c r="F189" s="45"/>
      <c r="G189" s="65">
        <f>'Pay App 32'!G189+F189</f>
        <v>0</v>
      </c>
      <c r="H189" s="188">
        <f>'Pay App 32'!K189</f>
        <v>0</v>
      </c>
      <c r="I189" s="189"/>
      <c r="J189" s="55"/>
      <c r="K189" s="33">
        <f t="shared" si="4"/>
        <v>0</v>
      </c>
      <c r="L189" s="68">
        <f t="shared" si="7"/>
        <v>0</v>
      </c>
      <c r="M189" s="66">
        <f t="shared" si="5"/>
        <v>0</v>
      </c>
      <c r="N189" s="32">
        <f t="shared" si="6"/>
        <v>0</v>
      </c>
      <c r="O189" s="52">
        <f>'Pay App 32'!O189+'Pay App 32'!P189</f>
        <v>0</v>
      </c>
      <c r="P189" s="45"/>
      <c r="Q189" s="66">
        <f>'Pay App 32'!Q189+N189+P189</f>
        <v>0</v>
      </c>
    </row>
    <row r="190" spans="1:17" ht="21" customHeight="1" x14ac:dyDescent="0.2">
      <c r="A190" s="141" t="s">
        <v>334</v>
      </c>
      <c r="B190" s="141"/>
      <c r="C190" s="141" t="s">
        <v>335</v>
      </c>
      <c r="D190" s="142"/>
      <c r="E190" s="52">
        <f>'Pay App 32'!E190</f>
        <v>0</v>
      </c>
      <c r="F190" s="45"/>
      <c r="G190" s="65">
        <f>'Pay App 32'!G190+F190</f>
        <v>0</v>
      </c>
      <c r="H190" s="188">
        <f>'Pay App 32'!K190</f>
        <v>0</v>
      </c>
      <c r="I190" s="189"/>
      <c r="J190" s="55"/>
      <c r="K190" s="33">
        <f t="shared" si="4"/>
        <v>0</v>
      </c>
      <c r="L190" s="68">
        <f t="shared" si="7"/>
        <v>0</v>
      </c>
      <c r="M190" s="66">
        <f t="shared" si="5"/>
        <v>0</v>
      </c>
      <c r="N190" s="32">
        <f t="shared" si="6"/>
        <v>0</v>
      </c>
      <c r="O190" s="52">
        <f>'Pay App 32'!O190+'Pay App 32'!P190</f>
        <v>0</v>
      </c>
      <c r="P190" s="45"/>
      <c r="Q190" s="66">
        <f>'Pay App 32'!Q190+N190+P190</f>
        <v>0</v>
      </c>
    </row>
    <row r="191" spans="1:17" ht="21" customHeight="1" x14ac:dyDescent="0.2">
      <c r="A191" s="149" t="s">
        <v>336</v>
      </c>
      <c r="B191" s="149"/>
      <c r="C191" s="149" t="s">
        <v>337</v>
      </c>
      <c r="D191" s="150"/>
      <c r="E191" s="52">
        <f>'Pay App 32'!E191</f>
        <v>0</v>
      </c>
      <c r="F191" s="45"/>
      <c r="G191" s="65">
        <f>'Pay App 32'!G191+F191</f>
        <v>0</v>
      </c>
      <c r="H191" s="188">
        <f>'Pay App 32'!K191</f>
        <v>0</v>
      </c>
      <c r="I191" s="189"/>
      <c r="J191" s="55"/>
      <c r="K191" s="33">
        <f t="shared" si="4"/>
        <v>0</v>
      </c>
      <c r="L191" s="68">
        <f t="shared" si="7"/>
        <v>0</v>
      </c>
      <c r="M191" s="66">
        <f t="shared" si="5"/>
        <v>0</v>
      </c>
      <c r="N191" s="32">
        <f t="shared" si="6"/>
        <v>0</v>
      </c>
      <c r="O191" s="52">
        <f>'Pay App 32'!O191+'Pay App 32'!P191</f>
        <v>0</v>
      </c>
      <c r="P191" s="45"/>
      <c r="Q191" s="66">
        <f>'Pay App 32'!Q191+N191+P191</f>
        <v>0</v>
      </c>
    </row>
    <row r="192" spans="1:17" ht="21" customHeight="1" x14ac:dyDescent="0.2">
      <c r="A192" s="149" t="s">
        <v>338</v>
      </c>
      <c r="B192" s="149"/>
      <c r="C192" s="151" t="s">
        <v>339</v>
      </c>
      <c r="D192" s="152"/>
      <c r="E192" s="52">
        <f>'Pay App 32'!E192</f>
        <v>0</v>
      </c>
      <c r="F192" s="45"/>
      <c r="G192" s="65">
        <f>'Pay App 32'!G192+F192</f>
        <v>0</v>
      </c>
      <c r="H192" s="188">
        <f>'Pay App 32'!K192</f>
        <v>0</v>
      </c>
      <c r="I192" s="189"/>
      <c r="J192" s="55"/>
      <c r="K192" s="33">
        <f t="shared" si="4"/>
        <v>0</v>
      </c>
      <c r="L192" s="68">
        <f t="shared" si="7"/>
        <v>0</v>
      </c>
      <c r="M192" s="66">
        <f t="shared" si="5"/>
        <v>0</v>
      </c>
      <c r="N192" s="32">
        <f t="shared" si="6"/>
        <v>0</v>
      </c>
      <c r="O192" s="52">
        <f>'Pay App 32'!O192+'Pay App 32'!P192</f>
        <v>0</v>
      </c>
      <c r="P192" s="45"/>
      <c r="Q192" s="66">
        <f>'Pay App 32'!Q192+N192+P192</f>
        <v>0</v>
      </c>
    </row>
    <row r="193" spans="1:17" ht="21" customHeight="1" x14ac:dyDescent="0.2">
      <c r="A193" s="141" t="s">
        <v>340</v>
      </c>
      <c r="B193" s="141"/>
      <c r="C193" s="141" t="s">
        <v>341</v>
      </c>
      <c r="D193" s="142"/>
      <c r="E193" s="52">
        <f>'Pay App 32'!E193</f>
        <v>0</v>
      </c>
      <c r="F193" s="45"/>
      <c r="G193" s="65">
        <f>'Pay App 32'!G193+F193</f>
        <v>0</v>
      </c>
      <c r="H193" s="188">
        <f>'Pay App 32'!K193</f>
        <v>0</v>
      </c>
      <c r="I193" s="189"/>
      <c r="J193" s="55"/>
      <c r="K193" s="33">
        <f t="shared" si="4"/>
        <v>0</v>
      </c>
      <c r="L193" s="68">
        <f t="shared" si="7"/>
        <v>0</v>
      </c>
      <c r="M193" s="66">
        <f t="shared" si="5"/>
        <v>0</v>
      </c>
      <c r="N193" s="32">
        <f t="shared" si="6"/>
        <v>0</v>
      </c>
      <c r="O193" s="52">
        <f>'Pay App 32'!O193+'Pay App 32'!P193</f>
        <v>0</v>
      </c>
      <c r="P193" s="45"/>
      <c r="Q193" s="66">
        <f>'Pay App 32'!Q193+N193+P193</f>
        <v>0</v>
      </c>
    </row>
    <row r="194" spans="1:17" ht="21" customHeight="1" x14ac:dyDescent="0.2">
      <c r="A194" s="149" t="s">
        <v>342</v>
      </c>
      <c r="B194" s="149"/>
      <c r="C194" s="149" t="s">
        <v>343</v>
      </c>
      <c r="D194" s="150"/>
      <c r="E194" s="52">
        <f>'Pay App 32'!E194</f>
        <v>0</v>
      </c>
      <c r="F194" s="45"/>
      <c r="G194" s="65">
        <f>'Pay App 32'!G194+F194</f>
        <v>0</v>
      </c>
      <c r="H194" s="188">
        <f>'Pay App 32'!K194</f>
        <v>0</v>
      </c>
      <c r="I194" s="189"/>
      <c r="J194" s="55"/>
      <c r="K194" s="33">
        <f t="shared" si="4"/>
        <v>0</v>
      </c>
      <c r="L194" s="68">
        <f t="shared" si="7"/>
        <v>0</v>
      </c>
      <c r="M194" s="66">
        <f t="shared" si="5"/>
        <v>0</v>
      </c>
      <c r="N194" s="32">
        <f t="shared" si="6"/>
        <v>0</v>
      </c>
      <c r="O194" s="52">
        <f>'Pay App 32'!O194+'Pay App 32'!P194</f>
        <v>0</v>
      </c>
      <c r="P194" s="45"/>
      <c r="Q194" s="66">
        <f>'Pay App 32'!Q194+N194+P194</f>
        <v>0</v>
      </c>
    </row>
    <row r="195" spans="1:17" ht="21" customHeight="1" x14ac:dyDescent="0.2">
      <c r="A195" s="149" t="s">
        <v>344</v>
      </c>
      <c r="B195" s="149"/>
      <c r="C195" s="151" t="s">
        <v>345</v>
      </c>
      <c r="D195" s="152"/>
      <c r="E195" s="52">
        <f>'Pay App 32'!E195</f>
        <v>0</v>
      </c>
      <c r="F195" s="45"/>
      <c r="G195" s="65">
        <f>'Pay App 32'!G195+F195</f>
        <v>0</v>
      </c>
      <c r="H195" s="188">
        <f>'Pay App 32'!K195</f>
        <v>0</v>
      </c>
      <c r="I195" s="189"/>
      <c r="J195" s="55"/>
      <c r="K195" s="33">
        <f t="shared" si="4"/>
        <v>0</v>
      </c>
      <c r="L195" s="68">
        <f t="shared" si="7"/>
        <v>0</v>
      </c>
      <c r="M195" s="66">
        <f t="shared" si="5"/>
        <v>0</v>
      </c>
      <c r="N195" s="32">
        <f t="shared" si="6"/>
        <v>0</v>
      </c>
      <c r="O195" s="52">
        <f>'Pay App 32'!O195+'Pay App 32'!P195</f>
        <v>0</v>
      </c>
      <c r="P195" s="45"/>
      <c r="Q195" s="66">
        <f>'Pay App 32'!Q195+N195+P195</f>
        <v>0</v>
      </c>
    </row>
    <row r="196" spans="1:17" ht="21" customHeight="1" x14ac:dyDescent="0.2">
      <c r="A196" s="149" t="s">
        <v>346</v>
      </c>
      <c r="B196" s="149"/>
      <c r="C196" s="149" t="s">
        <v>347</v>
      </c>
      <c r="D196" s="150"/>
      <c r="E196" s="52">
        <f>'Pay App 32'!E196</f>
        <v>0</v>
      </c>
      <c r="F196" s="45"/>
      <c r="G196" s="65">
        <f>'Pay App 32'!G196+F196</f>
        <v>0</v>
      </c>
      <c r="H196" s="188">
        <f>'Pay App 32'!K196</f>
        <v>0</v>
      </c>
      <c r="I196" s="189"/>
      <c r="J196" s="55"/>
      <c r="K196" s="33">
        <f t="shared" si="4"/>
        <v>0</v>
      </c>
      <c r="L196" s="68">
        <f t="shared" si="7"/>
        <v>0</v>
      </c>
      <c r="M196" s="66">
        <f t="shared" si="5"/>
        <v>0</v>
      </c>
      <c r="N196" s="32">
        <f t="shared" si="6"/>
        <v>0</v>
      </c>
      <c r="O196" s="52">
        <f>'Pay App 32'!O196+'Pay App 32'!P196</f>
        <v>0</v>
      </c>
      <c r="P196" s="45"/>
      <c r="Q196" s="66">
        <f>'Pay App 32'!Q196+N196+P196</f>
        <v>0</v>
      </c>
    </row>
    <row r="197" spans="1:17" ht="21" customHeight="1" x14ac:dyDescent="0.2">
      <c r="A197" s="149" t="s">
        <v>348</v>
      </c>
      <c r="B197" s="149"/>
      <c r="C197" s="149" t="s">
        <v>349</v>
      </c>
      <c r="D197" s="150"/>
      <c r="E197" s="52">
        <f>'Pay App 32'!E197</f>
        <v>0</v>
      </c>
      <c r="F197" s="45"/>
      <c r="G197" s="65">
        <f>'Pay App 32'!G197+F197</f>
        <v>0</v>
      </c>
      <c r="H197" s="188">
        <f>'Pay App 32'!K197</f>
        <v>0</v>
      </c>
      <c r="I197" s="189"/>
      <c r="J197" s="55"/>
      <c r="K197" s="33">
        <f t="shared" si="4"/>
        <v>0</v>
      </c>
      <c r="L197" s="68">
        <f t="shared" si="7"/>
        <v>0</v>
      </c>
      <c r="M197" s="66">
        <f t="shared" si="5"/>
        <v>0</v>
      </c>
      <c r="N197" s="32">
        <f t="shared" si="6"/>
        <v>0</v>
      </c>
      <c r="O197" s="52">
        <f>'Pay App 32'!O197+'Pay App 32'!P197</f>
        <v>0</v>
      </c>
      <c r="P197" s="45"/>
      <c r="Q197" s="66">
        <f>'Pay App 32'!Q197+N197+P197</f>
        <v>0</v>
      </c>
    </row>
    <row r="198" spans="1:17" ht="21" customHeight="1" x14ac:dyDescent="0.2">
      <c r="A198" s="149" t="s">
        <v>350</v>
      </c>
      <c r="B198" s="149"/>
      <c r="C198" s="151" t="s">
        <v>305</v>
      </c>
      <c r="D198" s="152"/>
      <c r="E198" s="52">
        <f>'Pay App 32'!E198</f>
        <v>0</v>
      </c>
      <c r="F198" s="45"/>
      <c r="G198" s="65">
        <f>'Pay App 32'!G198+F198</f>
        <v>0</v>
      </c>
      <c r="H198" s="188">
        <f>'Pay App 32'!K198</f>
        <v>0</v>
      </c>
      <c r="I198" s="189"/>
      <c r="J198" s="55"/>
      <c r="K198" s="33">
        <f t="shared" si="4"/>
        <v>0</v>
      </c>
      <c r="L198" s="68">
        <f t="shared" si="7"/>
        <v>0</v>
      </c>
      <c r="M198" s="66">
        <f t="shared" si="5"/>
        <v>0</v>
      </c>
      <c r="N198" s="32">
        <f t="shared" si="6"/>
        <v>0</v>
      </c>
      <c r="O198" s="52">
        <f>'Pay App 32'!O198+'Pay App 32'!P198</f>
        <v>0</v>
      </c>
      <c r="P198" s="45"/>
      <c r="Q198" s="66">
        <f>'Pay App 32'!Q198+N198+P198</f>
        <v>0</v>
      </c>
    </row>
    <row r="199" spans="1:17" ht="21" customHeight="1" x14ac:dyDescent="0.2">
      <c r="A199" s="141" t="s">
        <v>351</v>
      </c>
      <c r="B199" s="141"/>
      <c r="C199" s="141" t="s">
        <v>352</v>
      </c>
      <c r="D199" s="142"/>
      <c r="E199" s="52">
        <f>'Pay App 32'!E199</f>
        <v>0</v>
      </c>
      <c r="F199" s="45"/>
      <c r="G199" s="65">
        <f>'Pay App 32'!G199+F199</f>
        <v>0</v>
      </c>
      <c r="H199" s="188">
        <f>'Pay App 32'!K199</f>
        <v>0</v>
      </c>
      <c r="I199" s="189"/>
      <c r="J199" s="55"/>
      <c r="K199" s="33">
        <f t="shared" si="4"/>
        <v>0</v>
      </c>
      <c r="L199" s="68">
        <f t="shared" si="7"/>
        <v>0</v>
      </c>
      <c r="M199" s="66">
        <f t="shared" si="5"/>
        <v>0</v>
      </c>
      <c r="N199" s="32">
        <f t="shared" si="6"/>
        <v>0</v>
      </c>
      <c r="O199" s="52">
        <f>'Pay App 32'!O199+'Pay App 32'!P199</f>
        <v>0</v>
      </c>
      <c r="P199" s="45"/>
      <c r="Q199" s="66">
        <f>'Pay App 32'!Q199+N199+P199</f>
        <v>0</v>
      </c>
    </row>
    <row r="200" spans="1:17" ht="21" customHeight="1" x14ac:dyDescent="0.2">
      <c r="A200" s="149" t="s">
        <v>353</v>
      </c>
      <c r="B200" s="149"/>
      <c r="C200" s="149" t="s">
        <v>354</v>
      </c>
      <c r="D200" s="150"/>
      <c r="E200" s="52">
        <f>'Pay App 32'!E200</f>
        <v>0</v>
      </c>
      <c r="F200" s="45"/>
      <c r="G200" s="65">
        <f>'Pay App 32'!G200+F200</f>
        <v>0</v>
      </c>
      <c r="H200" s="188">
        <f>'Pay App 32'!K200</f>
        <v>0</v>
      </c>
      <c r="I200" s="189"/>
      <c r="J200" s="55"/>
      <c r="K200" s="33">
        <f t="shared" si="4"/>
        <v>0</v>
      </c>
      <c r="L200" s="68">
        <f t="shared" si="7"/>
        <v>0</v>
      </c>
      <c r="M200" s="66">
        <f t="shared" si="5"/>
        <v>0</v>
      </c>
      <c r="N200" s="32">
        <f t="shared" si="6"/>
        <v>0</v>
      </c>
      <c r="O200" s="52">
        <f>'Pay App 32'!O200+'Pay App 32'!P200</f>
        <v>0</v>
      </c>
      <c r="P200" s="45"/>
      <c r="Q200" s="66">
        <f>'Pay App 32'!Q200+N200+P200</f>
        <v>0</v>
      </c>
    </row>
    <row r="201" spans="1:17" ht="21" customHeight="1" x14ac:dyDescent="0.2">
      <c r="A201" s="149" t="s">
        <v>355</v>
      </c>
      <c r="B201" s="149"/>
      <c r="C201" s="149" t="s">
        <v>356</v>
      </c>
      <c r="D201" s="150"/>
      <c r="E201" s="52">
        <f>'Pay App 32'!E201</f>
        <v>0</v>
      </c>
      <c r="F201" s="45"/>
      <c r="G201" s="65">
        <f>'Pay App 32'!G201+F201</f>
        <v>0</v>
      </c>
      <c r="H201" s="188">
        <f>'Pay App 32'!K201</f>
        <v>0</v>
      </c>
      <c r="I201" s="189"/>
      <c r="J201" s="55"/>
      <c r="K201" s="33">
        <f t="shared" si="4"/>
        <v>0</v>
      </c>
      <c r="L201" s="68">
        <f t="shared" si="7"/>
        <v>0</v>
      </c>
      <c r="M201" s="66">
        <f t="shared" si="5"/>
        <v>0</v>
      </c>
      <c r="N201" s="32">
        <f t="shared" si="6"/>
        <v>0</v>
      </c>
      <c r="O201" s="52">
        <f>'Pay App 32'!O201+'Pay App 32'!P201</f>
        <v>0</v>
      </c>
      <c r="P201" s="45"/>
      <c r="Q201" s="66">
        <f>'Pay App 32'!Q201+N201+P201</f>
        <v>0</v>
      </c>
    </row>
    <row r="202" spans="1:17" ht="21" customHeight="1" x14ac:dyDescent="0.2">
      <c r="A202" s="149" t="s">
        <v>357</v>
      </c>
      <c r="B202" s="149"/>
      <c r="C202" s="151" t="s">
        <v>358</v>
      </c>
      <c r="D202" s="152"/>
      <c r="E202" s="52">
        <f>'Pay App 32'!E202</f>
        <v>0</v>
      </c>
      <c r="F202" s="45"/>
      <c r="G202" s="65">
        <f>'Pay App 32'!G202+F202</f>
        <v>0</v>
      </c>
      <c r="H202" s="188">
        <f>'Pay App 32'!K202</f>
        <v>0</v>
      </c>
      <c r="I202" s="189"/>
      <c r="J202" s="55"/>
      <c r="K202" s="33">
        <f t="shared" si="4"/>
        <v>0</v>
      </c>
      <c r="L202" s="68">
        <f t="shared" si="7"/>
        <v>0</v>
      </c>
      <c r="M202" s="66">
        <f t="shared" si="5"/>
        <v>0</v>
      </c>
      <c r="N202" s="32">
        <f t="shared" si="6"/>
        <v>0</v>
      </c>
      <c r="O202" s="52">
        <f>'Pay App 32'!O202+'Pay App 32'!P202</f>
        <v>0</v>
      </c>
      <c r="P202" s="45"/>
      <c r="Q202" s="66">
        <f>'Pay App 32'!Q202+N202+P202</f>
        <v>0</v>
      </c>
    </row>
    <row r="203" spans="1:17" ht="21" customHeight="1" x14ac:dyDescent="0.2">
      <c r="A203" s="149" t="s">
        <v>359</v>
      </c>
      <c r="B203" s="149"/>
      <c r="C203" s="151" t="s">
        <v>360</v>
      </c>
      <c r="D203" s="152"/>
      <c r="E203" s="52">
        <f>'Pay App 32'!E203</f>
        <v>0</v>
      </c>
      <c r="F203" s="45"/>
      <c r="G203" s="65">
        <f>'Pay App 32'!G203+F203</f>
        <v>0</v>
      </c>
      <c r="H203" s="188">
        <f>'Pay App 32'!K203</f>
        <v>0</v>
      </c>
      <c r="I203" s="189"/>
      <c r="J203" s="55"/>
      <c r="K203" s="33">
        <f t="shared" si="4"/>
        <v>0</v>
      </c>
      <c r="L203" s="68">
        <f t="shared" si="7"/>
        <v>0</v>
      </c>
      <c r="M203" s="66">
        <f t="shared" si="5"/>
        <v>0</v>
      </c>
      <c r="N203" s="32">
        <f t="shared" si="6"/>
        <v>0</v>
      </c>
      <c r="O203" s="52">
        <f>'Pay App 32'!O203+'Pay App 32'!P203</f>
        <v>0</v>
      </c>
      <c r="P203" s="45"/>
      <c r="Q203" s="66">
        <f>'Pay App 32'!Q203+N203+P203</f>
        <v>0</v>
      </c>
    </row>
    <row r="204" spans="1:17" ht="21" customHeight="1" x14ac:dyDescent="0.2">
      <c r="A204" s="149" t="s">
        <v>361</v>
      </c>
      <c r="B204" s="149"/>
      <c r="C204" s="149" t="s">
        <v>362</v>
      </c>
      <c r="D204" s="150"/>
      <c r="E204" s="52">
        <f>'Pay App 32'!E204</f>
        <v>0</v>
      </c>
      <c r="F204" s="45"/>
      <c r="G204" s="65">
        <f>'Pay App 32'!G204+F204</f>
        <v>0</v>
      </c>
      <c r="H204" s="188">
        <f>'Pay App 32'!K204</f>
        <v>0</v>
      </c>
      <c r="I204" s="189"/>
      <c r="J204" s="55"/>
      <c r="K204" s="33">
        <f t="shared" si="4"/>
        <v>0</v>
      </c>
      <c r="L204" s="68">
        <f t="shared" si="7"/>
        <v>0</v>
      </c>
      <c r="M204" s="66">
        <f t="shared" si="5"/>
        <v>0</v>
      </c>
      <c r="N204" s="32">
        <f t="shared" si="6"/>
        <v>0</v>
      </c>
      <c r="O204" s="52">
        <f>'Pay App 32'!O204+'Pay App 32'!P204</f>
        <v>0</v>
      </c>
      <c r="P204" s="45"/>
      <c r="Q204" s="66">
        <f>'Pay App 32'!Q204+N204+P204</f>
        <v>0</v>
      </c>
    </row>
    <row r="205" spans="1:17" ht="21" customHeight="1" x14ac:dyDescent="0.2">
      <c r="A205" s="149" t="s">
        <v>363</v>
      </c>
      <c r="B205" s="149"/>
      <c r="C205" s="151" t="s">
        <v>364</v>
      </c>
      <c r="D205" s="152"/>
      <c r="E205" s="52">
        <f>'Pay App 32'!E205</f>
        <v>0</v>
      </c>
      <c r="F205" s="45"/>
      <c r="G205" s="65">
        <f>'Pay App 32'!G205+F205</f>
        <v>0</v>
      </c>
      <c r="H205" s="188">
        <f>'Pay App 32'!K205</f>
        <v>0</v>
      </c>
      <c r="I205" s="189"/>
      <c r="J205" s="55"/>
      <c r="K205" s="33">
        <f t="shared" si="4"/>
        <v>0</v>
      </c>
      <c r="L205" s="68">
        <f t="shared" si="7"/>
        <v>0</v>
      </c>
      <c r="M205" s="66">
        <f t="shared" si="5"/>
        <v>0</v>
      </c>
      <c r="N205" s="32">
        <f t="shared" si="6"/>
        <v>0</v>
      </c>
      <c r="O205" s="52">
        <f>'Pay App 32'!O205+'Pay App 32'!P205</f>
        <v>0</v>
      </c>
      <c r="P205" s="45"/>
      <c r="Q205" s="66">
        <f>'Pay App 32'!Q205+N205+P205</f>
        <v>0</v>
      </c>
    </row>
    <row r="206" spans="1:17" ht="21" customHeight="1" x14ac:dyDescent="0.2">
      <c r="A206" s="141" t="s">
        <v>365</v>
      </c>
      <c r="B206" s="141"/>
      <c r="C206" s="141" t="s">
        <v>366</v>
      </c>
      <c r="D206" s="142"/>
      <c r="E206" s="52">
        <f>'Pay App 32'!E206</f>
        <v>0</v>
      </c>
      <c r="F206" s="45"/>
      <c r="G206" s="65">
        <f>'Pay App 32'!G206+F206</f>
        <v>0</v>
      </c>
      <c r="H206" s="188">
        <f>'Pay App 32'!K206</f>
        <v>0</v>
      </c>
      <c r="I206" s="189"/>
      <c r="J206" s="55"/>
      <c r="K206" s="33">
        <f t="shared" si="4"/>
        <v>0</v>
      </c>
      <c r="L206" s="68">
        <f t="shared" si="7"/>
        <v>0</v>
      </c>
      <c r="M206" s="66">
        <f t="shared" si="5"/>
        <v>0</v>
      </c>
      <c r="N206" s="32">
        <f t="shared" si="6"/>
        <v>0</v>
      </c>
      <c r="O206" s="52">
        <f>'Pay App 32'!O206+'Pay App 32'!P206</f>
        <v>0</v>
      </c>
      <c r="P206" s="45"/>
      <c r="Q206" s="66">
        <f>'Pay App 32'!Q206+N206+P206</f>
        <v>0</v>
      </c>
    </row>
    <row r="207" spans="1:17" ht="21" customHeight="1" x14ac:dyDescent="0.2">
      <c r="A207" s="149" t="s">
        <v>367</v>
      </c>
      <c r="B207" s="149"/>
      <c r="C207" s="149" t="s">
        <v>368</v>
      </c>
      <c r="D207" s="150"/>
      <c r="E207" s="52">
        <f>'Pay App 32'!E207</f>
        <v>0</v>
      </c>
      <c r="F207" s="45"/>
      <c r="G207" s="65">
        <f>'Pay App 32'!G207+F207</f>
        <v>0</v>
      </c>
      <c r="H207" s="188">
        <f>'Pay App 32'!K207</f>
        <v>0</v>
      </c>
      <c r="I207" s="189"/>
      <c r="J207" s="55"/>
      <c r="K207" s="33">
        <f t="shared" si="4"/>
        <v>0</v>
      </c>
      <c r="L207" s="68">
        <f t="shared" si="7"/>
        <v>0</v>
      </c>
      <c r="M207" s="66">
        <f t="shared" si="5"/>
        <v>0</v>
      </c>
      <c r="N207" s="32">
        <f t="shared" si="6"/>
        <v>0</v>
      </c>
      <c r="O207" s="52">
        <f>'Pay App 32'!O207+'Pay App 32'!P207</f>
        <v>0</v>
      </c>
      <c r="P207" s="45"/>
      <c r="Q207" s="66">
        <f>'Pay App 32'!Q207+N207+P207</f>
        <v>0</v>
      </c>
    </row>
    <row r="208" spans="1:17" ht="21" customHeight="1" x14ac:dyDescent="0.2">
      <c r="A208" s="141" t="s">
        <v>369</v>
      </c>
      <c r="B208" s="141"/>
      <c r="C208" s="141" t="s">
        <v>370</v>
      </c>
      <c r="D208" s="142"/>
      <c r="E208" s="52">
        <f>'Pay App 32'!E208</f>
        <v>0</v>
      </c>
      <c r="F208" s="45"/>
      <c r="G208" s="65">
        <f>'Pay App 32'!G208+F208</f>
        <v>0</v>
      </c>
      <c r="H208" s="188">
        <f>'Pay App 32'!K208</f>
        <v>0</v>
      </c>
      <c r="I208" s="189"/>
      <c r="J208" s="55"/>
      <c r="K208" s="33">
        <f t="shared" si="4"/>
        <v>0</v>
      </c>
      <c r="L208" s="68">
        <f t="shared" si="7"/>
        <v>0</v>
      </c>
      <c r="M208" s="66">
        <f t="shared" si="5"/>
        <v>0</v>
      </c>
      <c r="N208" s="32">
        <f t="shared" si="6"/>
        <v>0</v>
      </c>
      <c r="O208" s="52">
        <f>'Pay App 32'!O208+'Pay App 32'!P208</f>
        <v>0</v>
      </c>
      <c r="P208" s="45"/>
      <c r="Q208" s="66">
        <f>'Pay App 32'!Q208+N208+P208</f>
        <v>0</v>
      </c>
    </row>
    <row r="209" spans="1:17" ht="21" customHeight="1" x14ac:dyDescent="0.2">
      <c r="A209" s="149" t="s">
        <v>371</v>
      </c>
      <c r="B209" s="149"/>
      <c r="C209" s="149" t="s">
        <v>372</v>
      </c>
      <c r="D209" s="150"/>
      <c r="E209" s="52">
        <f>'Pay App 32'!E209</f>
        <v>0</v>
      </c>
      <c r="F209" s="45"/>
      <c r="G209" s="65">
        <f>'Pay App 32'!G209+F209</f>
        <v>0</v>
      </c>
      <c r="H209" s="188">
        <f>'Pay App 32'!K209</f>
        <v>0</v>
      </c>
      <c r="I209" s="189"/>
      <c r="J209" s="55"/>
      <c r="K209" s="33">
        <f t="shared" si="4"/>
        <v>0</v>
      </c>
      <c r="L209" s="68">
        <f t="shared" si="7"/>
        <v>0</v>
      </c>
      <c r="M209" s="66">
        <f t="shared" si="5"/>
        <v>0</v>
      </c>
      <c r="N209" s="32">
        <f t="shared" si="6"/>
        <v>0</v>
      </c>
      <c r="O209" s="52">
        <f>'Pay App 32'!O209+'Pay App 32'!P209</f>
        <v>0</v>
      </c>
      <c r="P209" s="45"/>
      <c r="Q209" s="66">
        <f>'Pay App 32'!Q209+N209+P209</f>
        <v>0</v>
      </c>
    </row>
    <row r="210" spans="1:17" ht="21" customHeight="1" x14ac:dyDescent="0.2">
      <c r="A210" s="149" t="s">
        <v>373</v>
      </c>
      <c r="B210" s="149"/>
      <c r="C210" s="151" t="s">
        <v>374</v>
      </c>
      <c r="D210" s="152"/>
      <c r="E210" s="52">
        <f>'Pay App 32'!E210</f>
        <v>0</v>
      </c>
      <c r="F210" s="45"/>
      <c r="G210" s="65">
        <f>'Pay App 32'!G210+F210</f>
        <v>0</v>
      </c>
      <c r="H210" s="188">
        <f>'Pay App 32'!K210</f>
        <v>0</v>
      </c>
      <c r="I210" s="189"/>
      <c r="J210" s="55"/>
      <c r="K210" s="33">
        <f t="shared" si="4"/>
        <v>0</v>
      </c>
      <c r="L210" s="68">
        <f t="shared" si="7"/>
        <v>0</v>
      </c>
      <c r="M210" s="66">
        <f t="shared" si="5"/>
        <v>0</v>
      </c>
      <c r="N210" s="32">
        <f t="shared" si="6"/>
        <v>0</v>
      </c>
      <c r="O210" s="52">
        <f>'Pay App 32'!O210+'Pay App 32'!P210</f>
        <v>0</v>
      </c>
      <c r="P210" s="45"/>
      <c r="Q210" s="66">
        <f>'Pay App 32'!Q210+N210+P210</f>
        <v>0</v>
      </c>
    </row>
    <row r="211" spans="1:17" ht="21" customHeight="1" x14ac:dyDescent="0.2">
      <c r="A211" s="149" t="s">
        <v>375</v>
      </c>
      <c r="B211" s="149"/>
      <c r="C211" s="149" t="s">
        <v>376</v>
      </c>
      <c r="D211" s="150"/>
      <c r="E211" s="52">
        <f>'Pay App 32'!E211</f>
        <v>0</v>
      </c>
      <c r="F211" s="45"/>
      <c r="G211" s="65">
        <f>'Pay App 32'!G211+F211</f>
        <v>0</v>
      </c>
      <c r="H211" s="188">
        <f>'Pay App 32'!K211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32'!O211+'Pay App 32'!P211</f>
        <v>0</v>
      </c>
      <c r="P211" s="45"/>
      <c r="Q211" s="66">
        <f>'Pay App 32'!Q211+N211+P211</f>
        <v>0</v>
      </c>
    </row>
    <row r="212" spans="1:17" ht="21" customHeight="1" x14ac:dyDescent="0.2">
      <c r="A212" s="149" t="s">
        <v>377</v>
      </c>
      <c r="B212" s="149"/>
      <c r="C212" s="151" t="s">
        <v>378</v>
      </c>
      <c r="D212" s="152"/>
      <c r="E212" s="52">
        <f>'Pay App 32'!E212</f>
        <v>0</v>
      </c>
      <c r="F212" s="45"/>
      <c r="G212" s="65">
        <f>'Pay App 32'!G212+F212</f>
        <v>0</v>
      </c>
      <c r="H212" s="188">
        <f>'Pay App 32'!K212</f>
        <v>0</v>
      </c>
      <c r="I212" s="189"/>
      <c r="J212" s="55"/>
      <c r="K212" s="33">
        <f t="shared" si="8"/>
        <v>0</v>
      </c>
      <c r="L212" s="68">
        <f t="shared" ref="L212:L241" si="11">IF(ISERROR(K212/G212),0,K212/G212)</f>
        <v>0</v>
      </c>
      <c r="M212" s="66">
        <f t="shared" si="9"/>
        <v>0</v>
      </c>
      <c r="N212" s="32">
        <f t="shared" si="10"/>
        <v>0</v>
      </c>
      <c r="O212" s="52">
        <f>'Pay App 32'!O212+'Pay App 32'!P212</f>
        <v>0</v>
      </c>
      <c r="P212" s="45"/>
      <c r="Q212" s="66">
        <f>'Pay App 32'!Q212+N212+P212</f>
        <v>0</v>
      </c>
    </row>
    <row r="213" spans="1:17" ht="21" customHeight="1" x14ac:dyDescent="0.2">
      <c r="A213" s="141" t="s">
        <v>379</v>
      </c>
      <c r="B213" s="141"/>
      <c r="C213" s="141" t="s">
        <v>380</v>
      </c>
      <c r="D213" s="142"/>
      <c r="E213" s="52">
        <f>'Pay App 32'!E213</f>
        <v>0</v>
      </c>
      <c r="F213" s="45"/>
      <c r="G213" s="65">
        <f>'Pay App 32'!G213+F213</f>
        <v>0</v>
      </c>
      <c r="H213" s="188">
        <f>'Pay App 32'!K213</f>
        <v>0</v>
      </c>
      <c r="I213" s="189"/>
      <c r="J213" s="55"/>
      <c r="K213" s="33">
        <f t="shared" si="8"/>
        <v>0</v>
      </c>
      <c r="L213" s="68">
        <f t="shared" si="11"/>
        <v>0</v>
      </c>
      <c r="M213" s="66">
        <f t="shared" si="9"/>
        <v>0</v>
      </c>
      <c r="N213" s="32">
        <f t="shared" si="10"/>
        <v>0</v>
      </c>
      <c r="O213" s="52">
        <f>'Pay App 32'!O213+'Pay App 32'!P213</f>
        <v>0</v>
      </c>
      <c r="P213" s="45"/>
      <c r="Q213" s="66">
        <f>'Pay App 32'!Q213+N213+P213</f>
        <v>0</v>
      </c>
    </row>
    <row r="214" spans="1:17" ht="21" customHeight="1" x14ac:dyDescent="0.2">
      <c r="A214" s="149" t="s">
        <v>381</v>
      </c>
      <c r="B214" s="149"/>
      <c r="C214" s="151" t="s">
        <v>382</v>
      </c>
      <c r="D214" s="152"/>
      <c r="E214" s="52">
        <f>'Pay App 32'!E214</f>
        <v>0</v>
      </c>
      <c r="F214" s="45"/>
      <c r="G214" s="65">
        <f>'Pay App 32'!G214+F214</f>
        <v>0</v>
      </c>
      <c r="H214" s="188">
        <f>'Pay App 32'!K214</f>
        <v>0</v>
      </c>
      <c r="I214" s="189"/>
      <c r="J214" s="55"/>
      <c r="K214" s="33">
        <f t="shared" si="8"/>
        <v>0</v>
      </c>
      <c r="L214" s="68">
        <f t="shared" si="11"/>
        <v>0</v>
      </c>
      <c r="M214" s="66">
        <f t="shared" si="9"/>
        <v>0</v>
      </c>
      <c r="N214" s="32">
        <f t="shared" si="10"/>
        <v>0</v>
      </c>
      <c r="O214" s="52">
        <f>'Pay App 32'!O214+'Pay App 32'!P214</f>
        <v>0</v>
      </c>
      <c r="P214" s="45"/>
      <c r="Q214" s="66">
        <f>'Pay App 32'!Q214+N214+P214</f>
        <v>0</v>
      </c>
    </row>
    <row r="215" spans="1:17" ht="21" customHeight="1" x14ac:dyDescent="0.2">
      <c r="A215" s="149" t="s">
        <v>383</v>
      </c>
      <c r="B215" s="149"/>
      <c r="C215" s="149" t="s">
        <v>384</v>
      </c>
      <c r="D215" s="150"/>
      <c r="E215" s="52">
        <f>'Pay App 32'!E215</f>
        <v>0</v>
      </c>
      <c r="F215" s="45"/>
      <c r="G215" s="65">
        <f>'Pay App 32'!G215+F215</f>
        <v>0</v>
      </c>
      <c r="H215" s="188">
        <f>'Pay App 32'!K215</f>
        <v>0</v>
      </c>
      <c r="I215" s="189"/>
      <c r="J215" s="55"/>
      <c r="K215" s="33">
        <f t="shared" si="8"/>
        <v>0</v>
      </c>
      <c r="L215" s="68">
        <f t="shared" si="11"/>
        <v>0</v>
      </c>
      <c r="M215" s="66">
        <f t="shared" si="9"/>
        <v>0</v>
      </c>
      <c r="N215" s="32">
        <f t="shared" si="10"/>
        <v>0</v>
      </c>
      <c r="O215" s="52">
        <f>'Pay App 32'!O215+'Pay App 32'!P215</f>
        <v>0</v>
      </c>
      <c r="P215" s="45"/>
      <c r="Q215" s="66">
        <f>'Pay App 32'!Q215+N215+P215</f>
        <v>0</v>
      </c>
    </row>
    <row r="216" spans="1:17" ht="21" customHeight="1" x14ac:dyDescent="0.2">
      <c r="A216" s="149" t="s">
        <v>385</v>
      </c>
      <c r="B216" s="149"/>
      <c r="C216" s="149" t="s">
        <v>386</v>
      </c>
      <c r="D216" s="150"/>
      <c r="E216" s="52">
        <f>'Pay App 32'!E216</f>
        <v>0</v>
      </c>
      <c r="F216" s="45"/>
      <c r="G216" s="65">
        <f>'Pay App 32'!G216+F216</f>
        <v>0</v>
      </c>
      <c r="H216" s="188">
        <f>'Pay App 32'!K216</f>
        <v>0</v>
      </c>
      <c r="I216" s="189"/>
      <c r="J216" s="55"/>
      <c r="K216" s="33">
        <f t="shared" si="8"/>
        <v>0</v>
      </c>
      <c r="L216" s="68">
        <f t="shared" si="11"/>
        <v>0</v>
      </c>
      <c r="M216" s="66">
        <f t="shared" si="9"/>
        <v>0</v>
      </c>
      <c r="N216" s="32">
        <f t="shared" si="10"/>
        <v>0</v>
      </c>
      <c r="O216" s="52">
        <f>'Pay App 32'!O216+'Pay App 32'!P216</f>
        <v>0</v>
      </c>
      <c r="P216" s="45"/>
      <c r="Q216" s="66">
        <f>'Pay App 32'!Q216+N216+P216</f>
        <v>0</v>
      </c>
    </row>
    <row r="217" spans="1:17" ht="21" customHeight="1" x14ac:dyDescent="0.2">
      <c r="A217" s="149" t="s">
        <v>387</v>
      </c>
      <c r="B217" s="149"/>
      <c r="C217" s="149" t="s">
        <v>388</v>
      </c>
      <c r="D217" s="150"/>
      <c r="E217" s="52">
        <f>'Pay App 32'!E217</f>
        <v>0</v>
      </c>
      <c r="F217" s="45"/>
      <c r="G217" s="65">
        <f>'Pay App 32'!G217+F217</f>
        <v>0</v>
      </c>
      <c r="H217" s="188">
        <f>'Pay App 32'!K217</f>
        <v>0</v>
      </c>
      <c r="I217" s="189"/>
      <c r="J217" s="55"/>
      <c r="K217" s="33">
        <f t="shared" si="8"/>
        <v>0</v>
      </c>
      <c r="L217" s="68">
        <f t="shared" si="11"/>
        <v>0</v>
      </c>
      <c r="M217" s="66">
        <f>G217-K217</f>
        <v>0</v>
      </c>
      <c r="N217" s="32">
        <f t="shared" si="10"/>
        <v>0</v>
      </c>
      <c r="O217" s="52">
        <f>'Pay App 32'!O217+'Pay App 32'!P217</f>
        <v>0</v>
      </c>
      <c r="P217" s="45"/>
      <c r="Q217" s="66">
        <f>'Pay App 32'!Q217+N217+P217</f>
        <v>0</v>
      </c>
    </row>
    <row r="218" spans="1:17" ht="21" customHeight="1" x14ac:dyDescent="0.2">
      <c r="A218" s="149" t="s">
        <v>389</v>
      </c>
      <c r="B218" s="149"/>
      <c r="C218" s="151" t="s">
        <v>390</v>
      </c>
      <c r="D218" s="152"/>
      <c r="E218" s="52">
        <f>'Pay App 32'!E218</f>
        <v>0</v>
      </c>
      <c r="F218" s="45"/>
      <c r="G218" s="65">
        <f>'Pay App 32'!G218+F218</f>
        <v>0</v>
      </c>
      <c r="H218" s="188">
        <f>'Pay App 32'!K218</f>
        <v>0</v>
      </c>
      <c r="I218" s="189"/>
      <c r="J218" s="55"/>
      <c r="K218" s="33">
        <f t="shared" si="8"/>
        <v>0</v>
      </c>
      <c r="L218" s="68">
        <f t="shared" si="11"/>
        <v>0</v>
      </c>
      <c r="M218" s="66">
        <f t="shared" si="9"/>
        <v>0</v>
      </c>
      <c r="N218" s="32">
        <f t="shared" si="10"/>
        <v>0</v>
      </c>
      <c r="O218" s="52">
        <f>'Pay App 32'!O218+'Pay App 32'!P218</f>
        <v>0</v>
      </c>
      <c r="P218" s="45"/>
      <c r="Q218" s="66">
        <f>'Pay App 32'!Q218+N218+P218</f>
        <v>0</v>
      </c>
    </row>
    <row r="219" spans="1:17" ht="21" customHeight="1" x14ac:dyDescent="0.2">
      <c r="A219" s="141" t="s">
        <v>391</v>
      </c>
      <c r="B219" s="141"/>
      <c r="C219" s="141" t="s">
        <v>392</v>
      </c>
      <c r="D219" s="142"/>
      <c r="E219" s="52">
        <f>'Pay App 32'!E219</f>
        <v>0</v>
      </c>
      <c r="F219" s="45"/>
      <c r="G219" s="65">
        <f>'Pay App 32'!G219+F219</f>
        <v>0</v>
      </c>
      <c r="H219" s="188">
        <f>'Pay App 32'!K219</f>
        <v>0</v>
      </c>
      <c r="I219" s="189"/>
      <c r="J219" s="55"/>
      <c r="K219" s="33">
        <f t="shared" si="8"/>
        <v>0</v>
      </c>
      <c r="L219" s="68">
        <f t="shared" si="11"/>
        <v>0</v>
      </c>
      <c r="M219" s="66">
        <f t="shared" si="9"/>
        <v>0</v>
      </c>
      <c r="N219" s="32">
        <f t="shared" si="10"/>
        <v>0</v>
      </c>
      <c r="O219" s="52">
        <f>'Pay App 32'!O219+'Pay App 32'!P219</f>
        <v>0</v>
      </c>
      <c r="P219" s="45"/>
      <c r="Q219" s="66">
        <f>'Pay App 32'!Q219+N219+P219</f>
        <v>0</v>
      </c>
    </row>
    <row r="220" spans="1:17" ht="21" customHeight="1" x14ac:dyDescent="0.2">
      <c r="A220" s="149" t="s">
        <v>393</v>
      </c>
      <c r="B220" s="149"/>
      <c r="C220" s="149" t="s">
        <v>394</v>
      </c>
      <c r="D220" s="150"/>
      <c r="E220" s="52">
        <f>'Pay App 32'!E220</f>
        <v>0</v>
      </c>
      <c r="F220" s="45"/>
      <c r="G220" s="65">
        <f>'Pay App 32'!G220+F220</f>
        <v>0</v>
      </c>
      <c r="H220" s="188">
        <f>'Pay App 32'!K220</f>
        <v>0</v>
      </c>
      <c r="I220" s="189"/>
      <c r="J220" s="55"/>
      <c r="K220" s="33">
        <f t="shared" si="8"/>
        <v>0</v>
      </c>
      <c r="L220" s="68">
        <f t="shared" si="11"/>
        <v>0</v>
      </c>
      <c r="M220" s="66">
        <f t="shared" si="9"/>
        <v>0</v>
      </c>
      <c r="N220" s="32">
        <f t="shared" si="10"/>
        <v>0</v>
      </c>
      <c r="O220" s="52">
        <f>'Pay App 32'!O220+'Pay App 32'!P220</f>
        <v>0</v>
      </c>
      <c r="P220" s="45"/>
      <c r="Q220" s="66">
        <f>'Pay App 32'!Q220+N220+P220</f>
        <v>0</v>
      </c>
    </row>
    <row r="221" spans="1:17" ht="21" customHeight="1" x14ac:dyDescent="0.2">
      <c r="A221" s="141" t="s">
        <v>395</v>
      </c>
      <c r="B221" s="141"/>
      <c r="C221" s="141" t="s">
        <v>396</v>
      </c>
      <c r="D221" s="142"/>
      <c r="E221" s="52">
        <f>'Pay App 32'!E221</f>
        <v>0</v>
      </c>
      <c r="F221" s="45"/>
      <c r="G221" s="65">
        <f>'Pay App 32'!G221+F221</f>
        <v>0</v>
      </c>
      <c r="H221" s="188">
        <f>'Pay App 32'!K221</f>
        <v>0</v>
      </c>
      <c r="I221" s="189"/>
      <c r="J221" s="55"/>
      <c r="K221" s="33">
        <f t="shared" si="8"/>
        <v>0</v>
      </c>
      <c r="L221" s="68">
        <f t="shared" si="11"/>
        <v>0</v>
      </c>
      <c r="M221" s="66">
        <f t="shared" si="9"/>
        <v>0</v>
      </c>
      <c r="N221" s="32">
        <f t="shared" si="10"/>
        <v>0</v>
      </c>
      <c r="O221" s="52">
        <f>'Pay App 32'!O221+'Pay App 32'!P221</f>
        <v>0</v>
      </c>
      <c r="P221" s="45"/>
      <c r="Q221" s="66">
        <f>'Pay App 32'!Q221+N221+P221</f>
        <v>0</v>
      </c>
    </row>
    <row r="222" spans="1:17" ht="21" customHeight="1" x14ac:dyDescent="0.2">
      <c r="A222" s="149" t="s">
        <v>397</v>
      </c>
      <c r="B222" s="149"/>
      <c r="C222" s="149" t="s">
        <v>398</v>
      </c>
      <c r="D222" s="150"/>
      <c r="E222" s="52">
        <f>'Pay App 32'!E222</f>
        <v>0</v>
      </c>
      <c r="F222" s="45"/>
      <c r="G222" s="65">
        <f>'Pay App 32'!G222+F222</f>
        <v>0</v>
      </c>
      <c r="H222" s="188">
        <f>'Pay App 32'!K222</f>
        <v>0</v>
      </c>
      <c r="I222" s="189"/>
      <c r="J222" s="55"/>
      <c r="K222" s="33">
        <f t="shared" si="8"/>
        <v>0</v>
      </c>
      <c r="L222" s="68">
        <f t="shared" si="11"/>
        <v>0</v>
      </c>
      <c r="M222" s="66">
        <f t="shared" si="9"/>
        <v>0</v>
      </c>
      <c r="N222" s="32">
        <f t="shared" si="10"/>
        <v>0</v>
      </c>
      <c r="O222" s="52">
        <f>'Pay App 32'!O222+'Pay App 32'!P222</f>
        <v>0</v>
      </c>
      <c r="P222" s="45"/>
      <c r="Q222" s="66">
        <f>'Pay App 32'!Q222+N222+P222</f>
        <v>0</v>
      </c>
    </row>
    <row r="223" spans="1:17" ht="21" customHeight="1" x14ac:dyDescent="0.2">
      <c r="A223" s="149" t="s">
        <v>399</v>
      </c>
      <c r="B223" s="149"/>
      <c r="C223" s="149" t="s">
        <v>400</v>
      </c>
      <c r="D223" s="150"/>
      <c r="E223" s="52">
        <f>'Pay App 32'!E223</f>
        <v>0</v>
      </c>
      <c r="F223" s="45"/>
      <c r="G223" s="65">
        <f>'Pay App 32'!G223+F223</f>
        <v>0</v>
      </c>
      <c r="H223" s="188">
        <f>'Pay App 32'!K223</f>
        <v>0</v>
      </c>
      <c r="I223" s="189"/>
      <c r="J223" s="55"/>
      <c r="K223" s="33">
        <f t="shared" si="8"/>
        <v>0</v>
      </c>
      <c r="L223" s="68">
        <f t="shared" si="11"/>
        <v>0</v>
      </c>
      <c r="M223" s="66">
        <f t="shared" si="9"/>
        <v>0</v>
      </c>
      <c r="N223" s="32">
        <f t="shared" si="10"/>
        <v>0</v>
      </c>
      <c r="O223" s="52">
        <f>'Pay App 32'!O223+'Pay App 32'!P223</f>
        <v>0</v>
      </c>
      <c r="P223" s="45"/>
      <c r="Q223" s="66">
        <f>'Pay App 32'!Q223+N223+P223</f>
        <v>0</v>
      </c>
    </row>
    <row r="224" spans="1:17" ht="21" customHeight="1" x14ac:dyDescent="0.2">
      <c r="A224" s="149" t="s">
        <v>401</v>
      </c>
      <c r="B224" s="149"/>
      <c r="C224" s="149" t="s">
        <v>402</v>
      </c>
      <c r="D224" s="150"/>
      <c r="E224" s="52">
        <f>'Pay App 32'!E224</f>
        <v>0</v>
      </c>
      <c r="F224" s="45"/>
      <c r="G224" s="65">
        <f>'Pay App 32'!G224+F224</f>
        <v>0</v>
      </c>
      <c r="H224" s="188">
        <f>'Pay App 32'!K224</f>
        <v>0</v>
      </c>
      <c r="I224" s="189"/>
      <c r="J224" s="55"/>
      <c r="K224" s="33">
        <f t="shared" si="8"/>
        <v>0</v>
      </c>
      <c r="L224" s="68">
        <f t="shared" si="11"/>
        <v>0</v>
      </c>
      <c r="M224" s="66">
        <f t="shared" si="9"/>
        <v>0</v>
      </c>
      <c r="N224" s="32">
        <f t="shared" si="10"/>
        <v>0</v>
      </c>
      <c r="O224" s="52">
        <f>'Pay App 32'!O224+'Pay App 32'!P224</f>
        <v>0</v>
      </c>
      <c r="P224" s="45"/>
      <c r="Q224" s="66">
        <f>'Pay App 32'!Q224+N224+P224</f>
        <v>0</v>
      </c>
    </row>
    <row r="225" spans="1:17" ht="21" customHeight="1" x14ac:dyDescent="0.2">
      <c r="A225" s="149" t="s">
        <v>403</v>
      </c>
      <c r="B225" s="149"/>
      <c r="C225" s="149" t="s">
        <v>404</v>
      </c>
      <c r="D225" s="150"/>
      <c r="E225" s="52">
        <f>'Pay App 32'!E225</f>
        <v>0</v>
      </c>
      <c r="F225" s="45"/>
      <c r="G225" s="65">
        <f>'Pay App 32'!G225+F225</f>
        <v>0</v>
      </c>
      <c r="H225" s="188">
        <f>'Pay App 32'!K225</f>
        <v>0</v>
      </c>
      <c r="I225" s="189"/>
      <c r="J225" s="55"/>
      <c r="K225" s="33">
        <f t="shared" si="8"/>
        <v>0</v>
      </c>
      <c r="L225" s="68">
        <f t="shared" si="11"/>
        <v>0</v>
      </c>
      <c r="M225" s="66">
        <f t="shared" si="9"/>
        <v>0</v>
      </c>
      <c r="N225" s="32">
        <f t="shared" si="10"/>
        <v>0</v>
      </c>
      <c r="O225" s="52">
        <f>'Pay App 32'!O225+'Pay App 32'!P225</f>
        <v>0</v>
      </c>
      <c r="P225" s="45"/>
      <c r="Q225" s="66">
        <f>'Pay App 32'!Q225+N225+P225</f>
        <v>0</v>
      </c>
    </row>
    <row r="226" spans="1:17" ht="21" customHeight="1" x14ac:dyDescent="0.2">
      <c r="A226" s="141" t="s">
        <v>405</v>
      </c>
      <c r="B226" s="141"/>
      <c r="C226" s="141" t="s">
        <v>406</v>
      </c>
      <c r="D226" s="142"/>
      <c r="E226" s="52">
        <f>'Pay App 32'!E226</f>
        <v>0</v>
      </c>
      <c r="F226" s="45"/>
      <c r="G226" s="65">
        <f>'Pay App 32'!G226+F226</f>
        <v>0</v>
      </c>
      <c r="H226" s="188">
        <f>'Pay App 32'!K226</f>
        <v>0</v>
      </c>
      <c r="I226" s="189"/>
      <c r="J226" s="55"/>
      <c r="K226" s="33">
        <f t="shared" si="8"/>
        <v>0</v>
      </c>
      <c r="L226" s="68">
        <f t="shared" si="11"/>
        <v>0</v>
      </c>
      <c r="M226" s="66">
        <f t="shared" si="9"/>
        <v>0</v>
      </c>
      <c r="N226" s="32">
        <f t="shared" si="10"/>
        <v>0</v>
      </c>
      <c r="O226" s="52">
        <f>'Pay App 32'!O226+'Pay App 32'!P226</f>
        <v>0</v>
      </c>
      <c r="P226" s="45"/>
      <c r="Q226" s="66">
        <f>'Pay App 32'!Q226+N226+P226</f>
        <v>0</v>
      </c>
    </row>
    <row r="227" spans="1:17" ht="21" customHeight="1" x14ac:dyDescent="0.2">
      <c r="A227" s="149" t="s">
        <v>407</v>
      </c>
      <c r="B227" s="149"/>
      <c r="C227" s="149" t="s">
        <v>408</v>
      </c>
      <c r="D227" s="150"/>
      <c r="E227" s="52">
        <f>'Pay App 32'!E227</f>
        <v>0</v>
      </c>
      <c r="F227" s="45"/>
      <c r="G227" s="65">
        <f>'Pay App 32'!G227+F227</f>
        <v>0</v>
      </c>
      <c r="H227" s="188">
        <f>'Pay App 32'!K227</f>
        <v>0</v>
      </c>
      <c r="I227" s="189"/>
      <c r="J227" s="55"/>
      <c r="K227" s="33">
        <f t="shared" si="8"/>
        <v>0</v>
      </c>
      <c r="L227" s="68">
        <f t="shared" si="11"/>
        <v>0</v>
      </c>
      <c r="M227" s="66">
        <f t="shared" si="9"/>
        <v>0</v>
      </c>
      <c r="N227" s="32">
        <f t="shared" si="10"/>
        <v>0</v>
      </c>
      <c r="O227" s="52">
        <f>'Pay App 32'!O227+'Pay App 32'!P227</f>
        <v>0</v>
      </c>
      <c r="P227" s="45"/>
      <c r="Q227" s="66">
        <f>'Pay App 32'!Q227+N227+P227</f>
        <v>0</v>
      </c>
    </row>
    <row r="228" spans="1:17" ht="21" customHeight="1" x14ac:dyDescent="0.2">
      <c r="A228" s="149" t="s">
        <v>409</v>
      </c>
      <c r="B228" s="149"/>
      <c r="C228" s="149" t="s">
        <v>410</v>
      </c>
      <c r="D228" s="150"/>
      <c r="E228" s="52">
        <f>'Pay App 32'!E228</f>
        <v>0</v>
      </c>
      <c r="F228" s="45"/>
      <c r="G228" s="65">
        <f>'Pay App 32'!G228+F228</f>
        <v>0</v>
      </c>
      <c r="H228" s="188">
        <f>'Pay App 32'!K228</f>
        <v>0</v>
      </c>
      <c r="I228" s="189"/>
      <c r="J228" s="55"/>
      <c r="K228" s="33">
        <f t="shared" si="8"/>
        <v>0</v>
      </c>
      <c r="L228" s="68">
        <f t="shared" si="11"/>
        <v>0</v>
      </c>
      <c r="M228" s="66">
        <f t="shared" si="9"/>
        <v>0</v>
      </c>
      <c r="N228" s="32">
        <f t="shared" si="10"/>
        <v>0</v>
      </c>
      <c r="O228" s="52">
        <f>'Pay App 32'!O228+'Pay App 32'!P228</f>
        <v>0</v>
      </c>
      <c r="P228" s="45"/>
      <c r="Q228" s="66">
        <f>'Pay App 32'!Q228+N228+P228</f>
        <v>0</v>
      </c>
    </row>
    <row r="229" spans="1:17" ht="21" customHeight="1" x14ac:dyDescent="0.2">
      <c r="A229" s="149" t="s">
        <v>411</v>
      </c>
      <c r="B229" s="149"/>
      <c r="C229" s="149" t="s">
        <v>412</v>
      </c>
      <c r="D229" s="150"/>
      <c r="E229" s="52">
        <f>'Pay App 32'!E229</f>
        <v>0</v>
      </c>
      <c r="F229" s="45"/>
      <c r="G229" s="65">
        <f>'Pay App 32'!G229+F229</f>
        <v>0</v>
      </c>
      <c r="H229" s="188">
        <f>'Pay App 32'!K229</f>
        <v>0</v>
      </c>
      <c r="I229" s="189"/>
      <c r="J229" s="55"/>
      <c r="K229" s="33">
        <f t="shared" si="8"/>
        <v>0</v>
      </c>
      <c r="L229" s="68">
        <f t="shared" si="11"/>
        <v>0</v>
      </c>
      <c r="M229" s="66">
        <f t="shared" si="9"/>
        <v>0</v>
      </c>
      <c r="N229" s="32">
        <f t="shared" si="10"/>
        <v>0</v>
      </c>
      <c r="O229" s="52">
        <f>'Pay App 32'!O229+'Pay App 32'!P229</f>
        <v>0</v>
      </c>
      <c r="P229" s="45"/>
      <c r="Q229" s="66">
        <f>'Pay App 32'!Q229+N229+P229</f>
        <v>0</v>
      </c>
    </row>
    <row r="230" spans="1:17" ht="21" customHeight="1" x14ac:dyDescent="0.2">
      <c r="A230" s="149" t="s">
        <v>413</v>
      </c>
      <c r="B230" s="149"/>
      <c r="C230" s="149" t="s">
        <v>414</v>
      </c>
      <c r="D230" s="150"/>
      <c r="E230" s="52">
        <f>'Pay App 32'!E230</f>
        <v>0</v>
      </c>
      <c r="F230" s="45"/>
      <c r="G230" s="65">
        <f>'Pay App 32'!G230+F230</f>
        <v>0</v>
      </c>
      <c r="H230" s="188">
        <f>'Pay App 32'!K230</f>
        <v>0</v>
      </c>
      <c r="I230" s="189"/>
      <c r="J230" s="55"/>
      <c r="K230" s="33">
        <f t="shared" si="8"/>
        <v>0</v>
      </c>
      <c r="L230" s="68">
        <f t="shared" si="11"/>
        <v>0</v>
      </c>
      <c r="M230" s="66">
        <f t="shared" si="9"/>
        <v>0</v>
      </c>
      <c r="N230" s="32">
        <f t="shared" si="10"/>
        <v>0</v>
      </c>
      <c r="O230" s="52">
        <f>'Pay App 32'!O230+'Pay App 32'!P230</f>
        <v>0</v>
      </c>
      <c r="P230" s="45"/>
      <c r="Q230" s="66">
        <f>'Pay App 32'!Q230+N230+P230</f>
        <v>0</v>
      </c>
    </row>
    <row r="231" spans="1:17" ht="21" customHeight="1" x14ac:dyDescent="0.2">
      <c r="A231" s="149" t="s">
        <v>415</v>
      </c>
      <c r="B231" s="149"/>
      <c r="C231" s="149" t="s">
        <v>416</v>
      </c>
      <c r="D231" s="150"/>
      <c r="E231" s="52">
        <f>'Pay App 32'!E231</f>
        <v>0</v>
      </c>
      <c r="F231" s="45"/>
      <c r="G231" s="65">
        <f>'Pay App 32'!G231+F231</f>
        <v>0</v>
      </c>
      <c r="H231" s="188">
        <f>'Pay App 32'!K231</f>
        <v>0</v>
      </c>
      <c r="I231" s="189"/>
      <c r="J231" s="55"/>
      <c r="K231" s="33">
        <f t="shared" si="8"/>
        <v>0</v>
      </c>
      <c r="L231" s="68">
        <f t="shared" si="11"/>
        <v>0</v>
      </c>
      <c r="M231" s="66">
        <f t="shared" si="9"/>
        <v>0</v>
      </c>
      <c r="N231" s="32">
        <f t="shared" si="10"/>
        <v>0</v>
      </c>
      <c r="O231" s="52">
        <f>'Pay App 32'!O231+'Pay App 32'!P231</f>
        <v>0</v>
      </c>
      <c r="P231" s="45"/>
      <c r="Q231" s="66">
        <f>'Pay App 32'!Q231+N231+P231</f>
        <v>0</v>
      </c>
    </row>
    <row r="232" spans="1:17" ht="21" customHeight="1" x14ac:dyDescent="0.2">
      <c r="A232" s="141" t="s">
        <v>417</v>
      </c>
      <c r="B232" s="141"/>
      <c r="C232" s="141" t="s">
        <v>418</v>
      </c>
      <c r="D232" s="142"/>
      <c r="E232" s="52">
        <f>'Pay App 32'!E232</f>
        <v>0</v>
      </c>
      <c r="F232" s="45"/>
      <c r="G232" s="65">
        <f>'Pay App 32'!G232+F232</f>
        <v>0</v>
      </c>
      <c r="H232" s="188">
        <f>'Pay App 32'!K232</f>
        <v>0</v>
      </c>
      <c r="I232" s="189"/>
      <c r="J232" s="55"/>
      <c r="K232" s="33">
        <f t="shared" si="8"/>
        <v>0</v>
      </c>
      <c r="L232" s="68">
        <f t="shared" si="11"/>
        <v>0</v>
      </c>
      <c r="M232" s="66">
        <f t="shared" si="9"/>
        <v>0</v>
      </c>
      <c r="N232" s="32">
        <f t="shared" si="10"/>
        <v>0</v>
      </c>
      <c r="O232" s="52">
        <f>'Pay App 32'!O232+'Pay App 32'!P232</f>
        <v>0</v>
      </c>
      <c r="P232" s="45"/>
      <c r="Q232" s="66">
        <f>'Pay App 32'!Q232+N232+P232</f>
        <v>0</v>
      </c>
    </row>
    <row r="233" spans="1:17" ht="21" customHeight="1" x14ac:dyDescent="0.2">
      <c r="A233" s="149" t="s">
        <v>419</v>
      </c>
      <c r="B233" s="149"/>
      <c r="C233" s="149" t="s">
        <v>420</v>
      </c>
      <c r="D233" s="150"/>
      <c r="E233" s="52">
        <f>'Pay App 32'!E233</f>
        <v>0</v>
      </c>
      <c r="F233" s="45"/>
      <c r="G233" s="65">
        <f>'Pay App 32'!G233+F233</f>
        <v>0</v>
      </c>
      <c r="H233" s="188">
        <f>'Pay App 32'!K233</f>
        <v>0</v>
      </c>
      <c r="I233" s="189"/>
      <c r="J233" s="55"/>
      <c r="K233" s="33">
        <f t="shared" si="8"/>
        <v>0</v>
      </c>
      <c r="L233" s="68">
        <f t="shared" si="11"/>
        <v>0</v>
      </c>
      <c r="M233" s="66">
        <f t="shared" si="9"/>
        <v>0</v>
      </c>
      <c r="N233" s="32">
        <f t="shared" si="10"/>
        <v>0</v>
      </c>
      <c r="O233" s="52">
        <f>'Pay App 32'!O233+'Pay App 32'!P233</f>
        <v>0</v>
      </c>
      <c r="P233" s="45"/>
      <c r="Q233" s="66">
        <f>'Pay App 32'!Q233+N233+P233</f>
        <v>0</v>
      </c>
    </row>
    <row r="234" spans="1:17" ht="21" customHeight="1" x14ac:dyDescent="0.2">
      <c r="A234" s="149" t="s">
        <v>421</v>
      </c>
      <c r="B234" s="149"/>
      <c r="C234" s="149" t="s">
        <v>422</v>
      </c>
      <c r="D234" s="150"/>
      <c r="E234" s="52">
        <f>'Pay App 32'!E234</f>
        <v>0</v>
      </c>
      <c r="F234" s="45"/>
      <c r="G234" s="65">
        <f>'Pay App 32'!G234+F234</f>
        <v>0</v>
      </c>
      <c r="H234" s="188">
        <f>'Pay App 32'!K234</f>
        <v>0</v>
      </c>
      <c r="I234" s="189"/>
      <c r="J234" s="55"/>
      <c r="K234" s="33">
        <f t="shared" si="8"/>
        <v>0</v>
      </c>
      <c r="L234" s="68">
        <f t="shared" si="11"/>
        <v>0</v>
      </c>
      <c r="M234" s="66">
        <f t="shared" si="9"/>
        <v>0</v>
      </c>
      <c r="N234" s="32">
        <f t="shared" si="10"/>
        <v>0</v>
      </c>
      <c r="O234" s="52">
        <f>'Pay App 32'!O234+'Pay App 32'!P234</f>
        <v>0</v>
      </c>
      <c r="P234" s="45"/>
      <c r="Q234" s="66">
        <f>'Pay App 32'!Q234+N234+P234</f>
        <v>0</v>
      </c>
    </row>
    <row r="235" spans="1:17" ht="21" customHeight="1" x14ac:dyDescent="0.2">
      <c r="A235" s="149" t="s">
        <v>423</v>
      </c>
      <c r="B235" s="149"/>
      <c r="C235" s="149" t="s">
        <v>424</v>
      </c>
      <c r="D235" s="150"/>
      <c r="E235" s="52">
        <f>'Pay App 32'!E235</f>
        <v>0</v>
      </c>
      <c r="F235" s="45"/>
      <c r="G235" s="65">
        <f>'Pay App 32'!G235+F235</f>
        <v>0</v>
      </c>
      <c r="H235" s="188">
        <f>'Pay App 32'!K235</f>
        <v>0</v>
      </c>
      <c r="I235" s="189"/>
      <c r="J235" s="55"/>
      <c r="K235" s="33">
        <f t="shared" si="8"/>
        <v>0</v>
      </c>
      <c r="L235" s="68">
        <f t="shared" si="11"/>
        <v>0</v>
      </c>
      <c r="M235" s="66">
        <f t="shared" si="9"/>
        <v>0</v>
      </c>
      <c r="N235" s="32">
        <f t="shared" si="10"/>
        <v>0</v>
      </c>
      <c r="O235" s="52">
        <f>'Pay App 32'!O235+'Pay App 32'!P235</f>
        <v>0</v>
      </c>
      <c r="P235" s="45"/>
      <c r="Q235" s="66">
        <f>'Pay App 32'!Q235+N235+P235</f>
        <v>0</v>
      </c>
    </row>
    <row r="236" spans="1:17" ht="21" customHeight="1" x14ac:dyDescent="0.2">
      <c r="A236" s="149" t="s">
        <v>425</v>
      </c>
      <c r="B236" s="149"/>
      <c r="C236" s="149" t="s">
        <v>426</v>
      </c>
      <c r="D236" s="150"/>
      <c r="E236" s="52">
        <f>'Pay App 32'!E236</f>
        <v>0</v>
      </c>
      <c r="F236" s="45"/>
      <c r="G236" s="65">
        <f>'Pay App 32'!G236+F236</f>
        <v>0</v>
      </c>
      <c r="H236" s="188">
        <f>'Pay App 32'!K236</f>
        <v>0</v>
      </c>
      <c r="I236" s="189"/>
      <c r="J236" s="55"/>
      <c r="K236" s="33">
        <f t="shared" si="8"/>
        <v>0</v>
      </c>
      <c r="L236" s="68">
        <f t="shared" si="11"/>
        <v>0</v>
      </c>
      <c r="M236" s="66">
        <f t="shared" si="9"/>
        <v>0</v>
      </c>
      <c r="N236" s="32">
        <f t="shared" si="10"/>
        <v>0</v>
      </c>
      <c r="O236" s="52">
        <f>'Pay App 32'!O236+'Pay App 32'!P236</f>
        <v>0</v>
      </c>
      <c r="P236" s="45"/>
      <c r="Q236" s="66">
        <f>'Pay App 32'!Q236+N236+P236</f>
        <v>0</v>
      </c>
    </row>
    <row r="237" spans="1:17" ht="21" customHeight="1" x14ac:dyDescent="0.2">
      <c r="A237" s="149" t="s">
        <v>427</v>
      </c>
      <c r="B237" s="149"/>
      <c r="C237" s="149" t="s">
        <v>428</v>
      </c>
      <c r="D237" s="150"/>
      <c r="E237" s="52">
        <f>'Pay App 32'!E237</f>
        <v>0</v>
      </c>
      <c r="F237" s="45"/>
      <c r="G237" s="65">
        <f>'Pay App 32'!G237+F237</f>
        <v>0</v>
      </c>
      <c r="H237" s="188">
        <f>'Pay App 32'!K237</f>
        <v>0</v>
      </c>
      <c r="I237" s="189"/>
      <c r="J237" s="55"/>
      <c r="K237" s="33">
        <f t="shared" si="8"/>
        <v>0</v>
      </c>
      <c r="L237" s="68">
        <f t="shared" si="11"/>
        <v>0</v>
      </c>
      <c r="M237" s="66">
        <f t="shared" si="9"/>
        <v>0</v>
      </c>
      <c r="N237" s="32">
        <f t="shared" si="10"/>
        <v>0</v>
      </c>
      <c r="O237" s="52">
        <f>'Pay App 32'!O237+'Pay App 32'!P237</f>
        <v>0</v>
      </c>
      <c r="P237" s="45"/>
      <c r="Q237" s="66">
        <f>'Pay App 32'!Q237+N237+P237</f>
        <v>0</v>
      </c>
    </row>
    <row r="238" spans="1:17" ht="21" customHeight="1" x14ac:dyDescent="0.2">
      <c r="A238" s="149" t="s">
        <v>429</v>
      </c>
      <c r="B238" s="149"/>
      <c r="C238" s="149" t="s">
        <v>430</v>
      </c>
      <c r="D238" s="150"/>
      <c r="E238" s="52">
        <f>'Pay App 32'!E238</f>
        <v>0</v>
      </c>
      <c r="F238" s="45"/>
      <c r="G238" s="65">
        <f>'Pay App 32'!G238+F238</f>
        <v>0</v>
      </c>
      <c r="H238" s="188">
        <f>'Pay App 32'!K238</f>
        <v>0</v>
      </c>
      <c r="I238" s="189"/>
      <c r="J238" s="55"/>
      <c r="K238" s="33">
        <f t="shared" si="8"/>
        <v>0</v>
      </c>
      <c r="L238" s="68">
        <f t="shared" si="11"/>
        <v>0</v>
      </c>
      <c r="M238" s="66">
        <f t="shared" si="9"/>
        <v>0</v>
      </c>
      <c r="N238" s="32">
        <f t="shared" si="10"/>
        <v>0</v>
      </c>
      <c r="O238" s="52">
        <f>'Pay App 32'!O238+'Pay App 32'!P238</f>
        <v>0</v>
      </c>
      <c r="P238" s="45"/>
      <c r="Q238" s="66">
        <f>'Pay App 32'!Q238+N238+P238</f>
        <v>0</v>
      </c>
    </row>
    <row r="239" spans="1:17" ht="21" customHeight="1" x14ac:dyDescent="0.2">
      <c r="A239" s="149" t="s">
        <v>431</v>
      </c>
      <c r="B239" s="149"/>
      <c r="C239" s="149" t="s">
        <v>432</v>
      </c>
      <c r="D239" s="150"/>
      <c r="E239" s="52">
        <f>'Pay App 32'!E239</f>
        <v>0</v>
      </c>
      <c r="F239" s="45"/>
      <c r="G239" s="65">
        <f>'Pay App 32'!G239+F239</f>
        <v>0</v>
      </c>
      <c r="H239" s="188">
        <f>'Pay App 32'!K239</f>
        <v>0</v>
      </c>
      <c r="I239" s="189"/>
      <c r="J239" s="55"/>
      <c r="K239" s="33">
        <f t="shared" si="8"/>
        <v>0</v>
      </c>
      <c r="L239" s="68">
        <f t="shared" si="11"/>
        <v>0</v>
      </c>
      <c r="M239" s="66">
        <f t="shared" si="9"/>
        <v>0</v>
      </c>
      <c r="N239" s="32">
        <f t="shared" si="10"/>
        <v>0</v>
      </c>
      <c r="O239" s="52">
        <f>'Pay App 32'!O239+'Pay App 32'!P239</f>
        <v>0</v>
      </c>
      <c r="P239" s="45"/>
      <c r="Q239" s="66">
        <f>'Pay App 32'!Q239+N239+P239</f>
        <v>0</v>
      </c>
    </row>
    <row r="240" spans="1:17" ht="21" customHeight="1" x14ac:dyDescent="0.2">
      <c r="A240" s="141" t="s">
        <v>433</v>
      </c>
      <c r="B240" s="141"/>
      <c r="C240" s="141" t="s">
        <v>434</v>
      </c>
      <c r="D240" s="142"/>
      <c r="E240" s="52">
        <f>'Pay App 32'!E240</f>
        <v>0</v>
      </c>
      <c r="F240" s="45"/>
      <c r="G240" s="66">
        <f>'Pay App 32'!G240+F240</f>
        <v>0</v>
      </c>
      <c r="H240" s="188">
        <f>'Pay App 32'!K240</f>
        <v>0</v>
      </c>
      <c r="I240" s="189"/>
      <c r="J240" s="55"/>
      <c r="K240" s="33">
        <f>H240+J240</f>
        <v>0</v>
      </c>
      <c r="L240" s="69">
        <f t="shared" si="11"/>
        <v>0</v>
      </c>
      <c r="M240" s="66">
        <f>G240-K240</f>
        <v>0</v>
      </c>
      <c r="N240" s="32">
        <f t="shared" si="10"/>
        <v>0</v>
      </c>
      <c r="O240" s="52">
        <f>'Pay App 32'!O240+'Pay App 32'!P240</f>
        <v>0</v>
      </c>
      <c r="P240" s="45"/>
      <c r="Q240" s="66">
        <f>'Pay App 32'!Q240+N240+P240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U0kOcCU0WezxfzC+Gr2TCndVbiK5klbYGxsDHgEUj2QZJ4XM+EffQ2vk636/Zfemwjz9drk1dm3Cq43ZCiV8og==" saltValue="+Yd5PI97s2eAHRNvoFeY/g=="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2200-000000000000}"/>
    <dataValidation type="decimal" operator="lessThanOrEqual" allowBlank="1" showInputMessage="1" showErrorMessage="1" errorTitle="Release retention" error="In order to release retention, the number entered into this cell must be negative." sqref="O81:O240" xr:uid="{00000000-0002-0000-22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37.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34</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33'!F36+F241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33'!F51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33'!F55+'Pay App 33'!F57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33'!B62+N241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34.1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34</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33'!E81</f>
        <v>0</v>
      </c>
      <c r="F81" s="44"/>
      <c r="G81" s="64">
        <f>'Pay App 33'!G81+F81</f>
        <v>0</v>
      </c>
      <c r="H81" s="190">
        <f>'Pay App 33'!K81</f>
        <v>0</v>
      </c>
      <c r="I81" s="191"/>
      <c r="J81" s="54"/>
      <c r="K81" s="31">
        <f>H81+J81</f>
        <v>0</v>
      </c>
      <c r="L81" s="67">
        <f>IF(ISERROR(K81/G81),0,K81/G81)</f>
        <v>0</v>
      </c>
      <c r="M81" s="64">
        <f>G81-K81</f>
        <v>0</v>
      </c>
      <c r="N81" s="30">
        <f>IF(MOD(ROUND(ABS(J81*0.05)*10000,0),10)=5,ROUNDDOWN((J81*0.05),2),ROUND((J81*0.05),2))</f>
        <v>0</v>
      </c>
      <c r="O81" s="51">
        <f>'Pay App 33'!O81+'Pay App 33'!P81</f>
        <v>0</v>
      </c>
      <c r="P81" s="44"/>
      <c r="Q81" s="64">
        <f>'Pay App 33'!Q81+N81+P81</f>
        <v>0</v>
      </c>
    </row>
    <row r="82" spans="1:17" ht="21" customHeight="1" x14ac:dyDescent="0.2">
      <c r="A82" s="151" t="s">
        <v>118</v>
      </c>
      <c r="B82" s="151"/>
      <c r="C82" s="151" t="s">
        <v>119</v>
      </c>
      <c r="D82" s="152"/>
      <c r="E82" s="52">
        <f>'Pay App 33'!E82</f>
        <v>0</v>
      </c>
      <c r="F82" s="45"/>
      <c r="G82" s="65">
        <f>'Pay App 33'!G82+F82</f>
        <v>0</v>
      </c>
      <c r="H82" s="188">
        <f>'Pay App 33'!K82</f>
        <v>0</v>
      </c>
      <c r="I82" s="189"/>
      <c r="J82" s="55"/>
      <c r="K82" s="33">
        <f>H82+J82</f>
        <v>0</v>
      </c>
      <c r="L82" s="68">
        <f t="shared" ref="L82:L147" si="0">IF(ISERROR(K82/G82),0,K82/G82)</f>
        <v>0</v>
      </c>
      <c r="M82" s="66">
        <f>G82-K82</f>
        <v>0</v>
      </c>
      <c r="N82" s="32">
        <f>IF(MOD(ROUND(ABS(J82*0.05)*10000,0),10)=5,ROUNDDOWN((J82*0.05),2),ROUND((J82*0.05),2))</f>
        <v>0</v>
      </c>
      <c r="O82" s="52">
        <f>'Pay App 33'!O82+'Pay App 33'!P82</f>
        <v>0</v>
      </c>
      <c r="P82" s="45"/>
      <c r="Q82" s="66">
        <f>'Pay App 33'!Q82+N82+P82</f>
        <v>0</v>
      </c>
    </row>
    <row r="83" spans="1:17" ht="21" customHeight="1" x14ac:dyDescent="0.2">
      <c r="A83" s="151" t="s">
        <v>120</v>
      </c>
      <c r="B83" s="151"/>
      <c r="C83" s="83" t="s">
        <v>121</v>
      </c>
      <c r="D83" s="35"/>
      <c r="E83" s="52">
        <f>'Pay App 33'!E83</f>
        <v>0</v>
      </c>
      <c r="F83" s="45"/>
      <c r="G83" s="65">
        <f>'Pay App 33'!G83+F83</f>
        <v>0</v>
      </c>
      <c r="H83" s="188">
        <f>'Pay App 33'!K83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33'!O83+'Pay App 33'!P83</f>
        <v>0</v>
      </c>
      <c r="P83" s="45"/>
      <c r="Q83" s="66">
        <f>'Pay App 33'!Q83+N83+P83</f>
        <v>0</v>
      </c>
    </row>
    <row r="84" spans="1:17" ht="21" customHeight="1" x14ac:dyDescent="0.2">
      <c r="A84" s="151" t="s">
        <v>122</v>
      </c>
      <c r="B84" s="151"/>
      <c r="C84" s="151" t="s">
        <v>123</v>
      </c>
      <c r="D84" s="152"/>
      <c r="E84" s="52">
        <f>'Pay App 33'!E84</f>
        <v>0</v>
      </c>
      <c r="F84" s="45"/>
      <c r="G84" s="65">
        <f>'Pay App 33'!G84+F84</f>
        <v>0</v>
      </c>
      <c r="H84" s="188">
        <f>'Pay App 33'!K84</f>
        <v>0</v>
      </c>
      <c r="I84" s="189"/>
      <c r="J84" s="55"/>
      <c r="K84" s="33">
        <f t="shared" si="1"/>
        <v>0</v>
      </c>
      <c r="L84" s="68">
        <f t="shared" si="0"/>
        <v>0</v>
      </c>
      <c r="M84" s="66">
        <f t="shared" si="2"/>
        <v>0</v>
      </c>
      <c r="N84" s="32">
        <f t="shared" si="3"/>
        <v>0</v>
      </c>
      <c r="O84" s="52">
        <f>'Pay App 33'!O84+'Pay App 33'!P84</f>
        <v>0</v>
      </c>
      <c r="P84" s="45"/>
      <c r="Q84" s="66">
        <f>'Pay App 33'!Q84+N84+P84</f>
        <v>0</v>
      </c>
    </row>
    <row r="85" spans="1:17" ht="21" customHeight="1" x14ac:dyDescent="0.2">
      <c r="A85" s="151" t="s">
        <v>124</v>
      </c>
      <c r="B85" s="151"/>
      <c r="C85" s="151" t="s">
        <v>125</v>
      </c>
      <c r="D85" s="152"/>
      <c r="E85" s="52">
        <f>'Pay App 33'!E85</f>
        <v>0</v>
      </c>
      <c r="F85" s="45"/>
      <c r="G85" s="65">
        <f>'Pay App 33'!G85+F85</f>
        <v>0</v>
      </c>
      <c r="H85" s="188">
        <f>'Pay App 33'!K85</f>
        <v>0</v>
      </c>
      <c r="I85" s="189"/>
      <c r="J85" s="55"/>
      <c r="K85" s="33">
        <f t="shared" si="1"/>
        <v>0</v>
      </c>
      <c r="L85" s="68">
        <f t="shared" si="0"/>
        <v>0</v>
      </c>
      <c r="M85" s="66">
        <f t="shared" si="2"/>
        <v>0</v>
      </c>
      <c r="N85" s="32">
        <f t="shared" si="3"/>
        <v>0</v>
      </c>
      <c r="O85" s="52">
        <f>'Pay App 33'!O85+'Pay App 33'!P85</f>
        <v>0</v>
      </c>
      <c r="P85" s="45"/>
      <c r="Q85" s="66">
        <f>'Pay App 33'!Q85+N85+P85</f>
        <v>0</v>
      </c>
    </row>
    <row r="86" spans="1:17" ht="21" customHeight="1" x14ac:dyDescent="0.2">
      <c r="A86" s="151" t="s">
        <v>126</v>
      </c>
      <c r="B86" s="151"/>
      <c r="C86" s="151" t="s">
        <v>127</v>
      </c>
      <c r="D86" s="152"/>
      <c r="E86" s="52">
        <f>'Pay App 33'!E86</f>
        <v>0</v>
      </c>
      <c r="F86" s="45"/>
      <c r="G86" s="65">
        <f>'Pay App 33'!G86+F86</f>
        <v>0</v>
      </c>
      <c r="H86" s="188">
        <f>'Pay App 33'!K86</f>
        <v>0</v>
      </c>
      <c r="I86" s="189"/>
      <c r="J86" s="55"/>
      <c r="K86" s="33">
        <f t="shared" si="1"/>
        <v>0</v>
      </c>
      <c r="L86" s="68">
        <f t="shared" si="0"/>
        <v>0</v>
      </c>
      <c r="M86" s="66">
        <f t="shared" si="2"/>
        <v>0</v>
      </c>
      <c r="N86" s="32">
        <f t="shared" si="3"/>
        <v>0</v>
      </c>
      <c r="O86" s="52">
        <f>'Pay App 33'!O86+'Pay App 33'!P86</f>
        <v>0</v>
      </c>
      <c r="P86" s="45"/>
      <c r="Q86" s="66">
        <f>'Pay App 33'!Q86+N86+P86</f>
        <v>0</v>
      </c>
    </row>
    <row r="87" spans="1:17" ht="21" customHeight="1" x14ac:dyDescent="0.2">
      <c r="A87" s="151" t="s">
        <v>128</v>
      </c>
      <c r="B87" s="151"/>
      <c r="C87" s="151" t="s">
        <v>129</v>
      </c>
      <c r="D87" s="152"/>
      <c r="E87" s="52">
        <f>'Pay App 33'!E87</f>
        <v>0</v>
      </c>
      <c r="F87" s="45"/>
      <c r="G87" s="65">
        <f>'Pay App 33'!G87+F87</f>
        <v>0</v>
      </c>
      <c r="H87" s="188">
        <f>'Pay App 33'!K87</f>
        <v>0</v>
      </c>
      <c r="I87" s="189"/>
      <c r="J87" s="55"/>
      <c r="K87" s="33">
        <f t="shared" si="1"/>
        <v>0</v>
      </c>
      <c r="L87" s="68">
        <f>IF(ISERROR(K87/G87),0,K87/G87)</f>
        <v>0</v>
      </c>
      <c r="M87" s="66">
        <f t="shared" si="2"/>
        <v>0</v>
      </c>
      <c r="N87" s="32">
        <f t="shared" si="3"/>
        <v>0</v>
      </c>
      <c r="O87" s="52">
        <f>'Pay App 33'!O87+'Pay App 33'!P87</f>
        <v>0</v>
      </c>
      <c r="P87" s="45"/>
      <c r="Q87" s="66">
        <f>'Pay App 33'!Q87+N87+P87</f>
        <v>0</v>
      </c>
    </row>
    <row r="88" spans="1:17" ht="21" customHeight="1" x14ac:dyDescent="0.2">
      <c r="A88" s="151" t="s">
        <v>130</v>
      </c>
      <c r="B88" s="151"/>
      <c r="C88" s="151" t="s">
        <v>131</v>
      </c>
      <c r="D88" s="152"/>
      <c r="E88" s="52">
        <f>'Pay App 33'!E88</f>
        <v>0</v>
      </c>
      <c r="F88" s="45"/>
      <c r="G88" s="65">
        <f>'Pay App 33'!G88+F88</f>
        <v>0</v>
      </c>
      <c r="H88" s="188">
        <f>'Pay App 33'!K88</f>
        <v>0</v>
      </c>
      <c r="I88" s="189"/>
      <c r="J88" s="55"/>
      <c r="K88" s="33">
        <f t="shared" si="1"/>
        <v>0</v>
      </c>
      <c r="L88" s="68">
        <f t="shared" si="0"/>
        <v>0</v>
      </c>
      <c r="M88" s="66">
        <f t="shared" si="2"/>
        <v>0</v>
      </c>
      <c r="N88" s="32">
        <f t="shared" si="3"/>
        <v>0</v>
      </c>
      <c r="O88" s="52">
        <f>'Pay App 33'!O88+'Pay App 33'!P88</f>
        <v>0</v>
      </c>
      <c r="P88" s="45"/>
      <c r="Q88" s="66">
        <f>'Pay App 33'!Q88+N88+P88</f>
        <v>0</v>
      </c>
    </row>
    <row r="89" spans="1:17" ht="21" customHeight="1" x14ac:dyDescent="0.2">
      <c r="A89" s="151" t="s">
        <v>132</v>
      </c>
      <c r="B89" s="151"/>
      <c r="C89" s="151" t="s">
        <v>133</v>
      </c>
      <c r="D89" s="152"/>
      <c r="E89" s="52">
        <f>'Pay App 33'!E89</f>
        <v>0</v>
      </c>
      <c r="F89" s="45"/>
      <c r="G89" s="65">
        <f>'Pay App 33'!G89+F89</f>
        <v>0</v>
      </c>
      <c r="H89" s="188">
        <f>'Pay App 33'!K89</f>
        <v>0</v>
      </c>
      <c r="I89" s="189"/>
      <c r="J89" s="55"/>
      <c r="K89" s="33">
        <f t="shared" si="1"/>
        <v>0</v>
      </c>
      <c r="L89" s="68">
        <f>IF(ISERROR(K89/G89),0,K89/G89)</f>
        <v>0</v>
      </c>
      <c r="M89" s="66">
        <f t="shared" si="2"/>
        <v>0</v>
      </c>
      <c r="N89" s="32">
        <f t="shared" si="3"/>
        <v>0</v>
      </c>
      <c r="O89" s="52">
        <f>'Pay App 33'!O89+'Pay App 33'!P89</f>
        <v>0</v>
      </c>
      <c r="P89" s="45"/>
      <c r="Q89" s="66">
        <f>'Pay App 33'!Q89+N89+P89</f>
        <v>0</v>
      </c>
    </row>
    <row r="90" spans="1:17" ht="21" customHeight="1" x14ac:dyDescent="0.2">
      <c r="A90" s="153" t="s">
        <v>134</v>
      </c>
      <c r="B90" s="153"/>
      <c r="C90" s="158" t="s">
        <v>135</v>
      </c>
      <c r="D90" s="159"/>
      <c r="E90" s="52">
        <f>'Pay App 33'!E90</f>
        <v>0</v>
      </c>
      <c r="F90" s="45"/>
      <c r="G90" s="65">
        <f>'Pay App 33'!G90+F90</f>
        <v>0</v>
      </c>
      <c r="H90" s="188">
        <f>'Pay App 33'!K90</f>
        <v>0</v>
      </c>
      <c r="I90" s="189"/>
      <c r="J90" s="55"/>
      <c r="K90" s="33">
        <f t="shared" si="1"/>
        <v>0</v>
      </c>
      <c r="L90" s="68">
        <f t="shared" si="0"/>
        <v>0</v>
      </c>
      <c r="M90" s="66">
        <f t="shared" si="2"/>
        <v>0</v>
      </c>
      <c r="N90" s="32">
        <f t="shared" si="3"/>
        <v>0</v>
      </c>
      <c r="O90" s="52">
        <f>'Pay App 33'!O90+'Pay App 33'!P90</f>
        <v>0</v>
      </c>
      <c r="P90" s="45"/>
      <c r="Q90" s="66">
        <f>'Pay App 33'!Q90+N90+P90</f>
        <v>0</v>
      </c>
    </row>
    <row r="91" spans="1:17" ht="21" customHeight="1" x14ac:dyDescent="0.2">
      <c r="A91" s="151" t="s">
        <v>136</v>
      </c>
      <c r="B91" s="151"/>
      <c r="C91" s="151" t="s">
        <v>137</v>
      </c>
      <c r="D91" s="152"/>
      <c r="E91" s="52">
        <f>'Pay App 33'!E91</f>
        <v>0</v>
      </c>
      <c r="F91" s="45"/>
      <c r="G91" s="65">
        <f>'Pay App 33'!G91+F91</f>
        <v>0</v>
      </c>
      <c r="H91" s="188">
        <f>'Pay App 33'!K91</f>
        <v>0</v>
      </c>
      <c r="I91" s="189"/>
      <c r="J91" s="55"/>
      <c r="K91" s="33">
        <f t="shared" si="1"/>
        <v>0</v>
      </c>
      <c r="L91" s="68">
        <f t="shared" si="0"/>
        <v>0</v>
      </c>
      <c r="M91" s="66">
        <f t="shared" si="2"/>
        <v>0</v>
      </c>
      <c r="N91" s="32">
        <f t="shared" si="3"/>
        <v>0</v>
      </c>
      <c r="O91" s="52">
        <f>'Pay App 33'!O91+'Pay App 33'!P91</f>
        <v>0</v>
      </c>
      <c r="P91" s="45"/>
      <c r="Q91" s="66">
        <f>'Pay App 33'!Q91+N91+P91</f>
        <v>0</v>
      </c>
    </row>
    <row r="92" spans="1:17" ht="21" customHeight="1" x14ac:dyDescent="0.2">
      <c r="A92" s="151" t="s">
        <v>138</v>
      </c>
      <c r="B92" s="151"/>
      <c r="C92" s="151" t="s">
        <v>139</v>
      </c>
      <c r="D92" s="152"/>
      <c r="E92" s="52">
        <f>'Pay App 33'!E92</f>
        <v>0</v>
      </c>
      <c r="F92" s="45"/>
      <c r="G92" s="65">
        <f>'Pay App 33'!G92+F92</f>
        <v>0</v>
      </c>
      <c r="H92" s="188">
        <f>'Pay App 33'!K92</f>
        <v>0</v>
      </c>
      <c r="I92" s="189"/>
      <c r="J92" s="55"/>
      <c r="K92" s="33">
        <f t="shared" si="1"/>
        <v>0</v>
      </c>
      <c r="L92" s="68">
        <f t="shared" si="0"/>
        <v>0</v>
      </c>
      <c r="M92" s="66">
        <f t="shared" si="2"/>
        <v>0</v>
      </c>
      <c r="N92" s="32">
        <f t="shared" si="3"/>
        <v>0</v>
      </c>
      <c r="O92" s="52">
        <f>'Pay App 33'!O92+'Pay App 33'!P92</f>
        <v>0</v>
      </c>
      <c r="P92" s="45"/>
      <c r="Q92" s="66">
        <f>'Pay App 33'!Q92+N92+P92</f>
        <v>0</v>
      </c>
    </row>
    <row r="93" spans="1:17" ht="21" customHeight="1" x14ac:dyDescent="0.2">
      <c r="A93" s="151" t="s">
        <v>140</v>
      </c>
      <c r="B93" s="151"/>
      <c r="C93" s="151" t="s">
        <v>141</v>
      </c>
      <c r="D93" s="152"/>
      <c r="E93" s="52">
        <f>'Pay App 33'!E93</f>
        <v>0</v>
      </c>
      <c r="F93" s="45"/>
      <c r="G93" s="65">
        <f>'Pay App 33'!G93+F93</f>
        <v>0</v>
      </c>
      <c r="H93" s="188">
        <f>'Pay App 33'!K93</f>
        <v>0</v>
      </c>
      <c r="I93" s="189"/>
      <c r="J93" s="55"/>
      <c r="K93" s="33">
        <f t="shared" si="1"/>
        <v>0</v>
      </c>
      <c r="L93" s="68">
        <f t="shared" si="0"/>
        <v>0</v>
      </c>
      <c r="M93" s="66">
        <f t="shared" si="2"/>
        <v>0</v>
      </c>
      <c r="N93" s="32">
        <f t="shared" si="3"/>
        <v>0</v>
      </c>
      <c r="O93" s="52">
        <f>'Pay App 33'!O93+'Pay App 33'!P93</f>
        <v>0</v>
      </c>
      <c r="P93" s="45"/>
      <c r="Q93" s="66">
        <f>'Pay App 33'!Q93+N93+P93</f>
        <v>0</v>
      </c>
    </row>
    <row r="94" spans="1:17" ht="21" customHeight="1" x14ac:dyDescent="0.2">
      <c r="A94" s="151" t="s">
        <v>142</v>
      </c>
      <c r="B94" s="151"/>
      <c r="C94" s="151" t="s">
        <v>143</v>
      </c>
      <c r="D94" s="152"/>
      <c r="E94" s="52">
        <f>'Pay App 33'!E94</f>
        <v>0</v>
      </c>
      <c r="F94" s="45"/>
      <c r="G94" s="65">
        <f>'Pay App 33'!G94+F94</f>
        <v>0</v>
      </c>
      <c r="H94" s="188">
        <f>'Pay App 33'!K94</f>
        <v>0</v>
      </c>
      <c r="I94" s="189"/>
      <c r="J94" s="55"/>
      <c r="K94" s="33">
        <f t="shared" si="1"/>
        <v>0</v>
      </c>
      <c r="L94" s="68">
        <f t="shared" si="0"/>
        <v>0</v>
      </c>
      <c r="M94" s="66">
        <f t="shared" si="2"/>
        <v>0</v>
      </c>
      <c r="N94" s="32">
        <f t="shared" si="3"/>
        <v>0</v>
      </c>
      <c r="O94" s="52">
        <f>'Pay App 33'!O94+'Pay App 33'!P94</f>
        <v>0</v>
      </c>
      <c r="P94" s="45"/>
      <c r="Q94" s="66">
        <f>'Pay App 33'!Q94+N94+P94</f>
        <v>0</v>
      </c>
    </row>
    <row r="95" spans="1:17" ht="21" customHeight="1" x14ac:dyDescent="0.2">
      <c r="A95" s="151" t="s">
        <v>144</v>
      </c>
      <c r="B95" s="151"/>
      <c r="C95" s="151" t="s">
        <v>145</v>
      </c>
      <c r="D95" s="152"/>
      <c r="E95" s="52">
        <f>'Pay App 33'!E95</f>
        <v>0</v>
      </c>
      <c r="F95" s="45"/>
      <c r="G95" s="65">
        <f>'Pay App 33'!G95+F95</f>
        <v>0</v>
      </c>
      <c r="H95" s="188">
        <f>'Pay App 33'!K95</f>
        <v>0</v>
      </c>
      <c r="I95" s="189"/>
      <c r="J95" s="55"/>
      <c r="K95" s="33">
        <f t="shared" si="1"/>
        <v>0</v>
      </c>
      <c r="L95" s="68">
        <f t="shared" si="0"/>
        <v>0</v>
      </c>
      <c r="M95" s="66">
        <f t="shared" si="2"/>
        <v>0</v>
      </c>
      <c r="N95" s="32">
        <f t="shared" si="3"/>
        <v>0</v>
      </c>
      <c r="O95" s="52">
        <f>'Pay App 33'!O95+'Pay App 33'!P95</f>
        <v>0</v>
      </c>
      <c r="P95" s="45"/>
      <c r="Q95" s="66">
        <f>'Pay App 33'!Q95+N95+P95</f>
        <v>0</v>
      </c>
    </row>
    <row r="96" spans="1:17" ht="21" customHeight="1" x14ac:dyDescent="0.2">
      <c r="A96" s="151" t="s">
        <v>146</v>
      </c>
      <c r="B96" s="151"/>
      <c r="C96" s="151" t="s">
        <v>147</v>
      </c>
      <c r="D96" s="152"/>
      <c r="E96" s="52">
        <f>'Pay App 33'!E96</f>
        <v>0</v>
      </c>
      <c r="F96" s="45"/>
      <c r="G96" s="65">
        <f>'Pay App 33'!G96+F96</f>
        <v>0</v>
      </c>
      <c r="H96" s="188">
        <f>'Pay App 33'!K96</f>
        <v>0</v>
      </c>
      <c r="I96" s="189"/>
      <c r="J96" s="55"/>
      <c r="K96" s="33">
        <f t="shared" si="1"/>
        <v>0</v>
      </c>
      <c r="L96" s="68">
        <f t="shared" si="0"/>
        <v>0</v>
      </c>
      <c r="M96" s="66">
        <f t="shared" si="2"/>
        <v>0</v>
      </c>
      <c r="N96" s="32">
        <f t="shared" si="3"/>
        <v>0</v>
      </c>
      <c r="O96" s="52">
        <f>'Pay App 33'!O96+'Pay App 33'!P96</f>
        <v>0</v>
      </c>
      <c r="P96" s="45"/>
      <c r="Q96" s="66">
        <f>'Pay App 33'!Q96+N96+P96</f>
        <v>0</v>
      </c>
    </row>
    <row r="97" spans="1:17" ht="21" customHeight="1" x14ac:dyDescent="0.2">
      <c r="A97" s="151" t="s">
        <v>148</v>
      </c>
      <c r="B97" s="151"/>
      <c r="C97" s="151" t="s">
        <v>149</v>
      </c>
      <c r="D97" s="152"/>
      <c r="E97" s="52">
        <f>'Pay App 33'!E97</f>
        <v>0</v>
      </c>
      <c r="F97" s="45"/>
      <c r="G97" s="65">
        <f>'Pay App 33'!G97+F97</f>
        <v>0</v>
      </c>
      <c r="H97" s="188">
        <f>'Pay App 33'!K97</f>
        <v>0</v>
      </c>
      <c r="I97" s="189"/>
      <c r="J97" s="55"/>
      <c r="K97" s="33">
        <f t="shared" si="1"/>
        <v>0</v>
      </c>
      <c r="L97" s="68">
        <f t="shared" si="0"/>
        <v>0</v>
      </c>
      <c r="M97" s="66">
        <f t="shared" si="2"/>
        <v>0</v>
      </c>
      <c r="N97" s="32">
        <f t="shared" si="3"/>
        <v>0</v>
      </c>
      <c r="O97" s="52">
        <f>'Pay App 33'!O97+'Pay App 33'!P97</f>
        <v>0</v>
      </c>
      <c r="P97" s="45"/>
      <c r="Q97" s="66">
        <f>'Pay App 33'!Q97+N97+P97</f>
        <v>0</v>
      </c>
    </row>
    <row r="98" spans="1:17" ht="21" customHeight="1" x14ac:dyDescent="0.2">
      <c r="A98" s="151" t="s">
        <v>150</v>
      </c>
      <c r="B98" s="151"/>
      <c r="C98" s="151" t="s">
        <v>151</v>
      </c>
      <c r="D98" s="152"/>
      <c r="E98" s="52">
        <f>'Pay App 33'!E98</f>
        <v>0</v>
      </c>
      <c r="F98" s="45"/>
      <c r="G98" s="65">
        <f>'Pay App 33'!G98+F98</f>
        <v>0</v>
      </c>
      <c r="H98" s="188">
        <f>'Pay App 33'!K98</f>
        <v>0</v>
      </c>
      <c r="I98" s="189"/>
      <c r="J98" s="55"/>
      <c r="K98" s="33">
        <f t="shared" si="1"/>
        <v>0</v>
      </c>
      <c r="L98" s="68">
        <f t="shared" si="0"/>
        <v>0</v>
      </c>
      <c r="M98" s="66">
        <f t="shared" si="2"/>
        <v>0</v>
      </c>
      <c r="N98" s="32">
        <f t="shared" si="3"/>
        <v>0</v>
      </c>
      <c r="O98" s="52">
        <f>'Pay App 33'!O98+'Pay App 33'!P98</f>
        <v>0</v>
      </c>
      <c r="P98" s="45"/>
      <c r="Q98" s="66">
        <f>'Pay App 33'!Q98+N98+P98</f>
        <v>0</v>
      </c>
    </row>
    <row r="99" spans="1:17" ht="21" customHeight="1" x14ac:dyDescent="0.2">
      <c r="A99" s="151" t="s">
        <v>152</v>
      </c>
      <c r="B99" s="151"/>
      <c r="C99" s="151" t="s">
        <v>153</v>
      </c>
      <c r="D99" s="152"/>
      <c r="E99" s="52">
        <f>'Pay App 33'!E99</f>
        <v>0</v>
      </c>
      <c r="F99" s="45"/>
      <c r="G99" s="65">
        <f>'Pay App 33'!G99+F99</f>
        <v>0</v>
      </c>
      <c r="H99" s="188">
        <f>'Pay App 33'!K99</f>
        <v>0</v>
      </c>
      <c r="I99" s="189"/>
      <c r="J99" s="55"/>
      <c r="K99" s="33">
        <f t="shared" si="1"/>
        <v>0</v>
      </c>
      <c r="L99" s="68">
        <f t="shared" si="0"/>
        <v>0</v>
      </c>
      <c r="M99" s="66">
        <f t="shared" si="2"/>
        <v>0</v>
      </c>
      <c r="N99" s="32">
        <f t="shared" si="3"/>
        <v>0</v>
      </c>
      <c r="O99" s="52">
        <f>'Pay App 33'!O99+'Pay App 33'!P99</f>
        <v>0</v>
      </c>
      <c r="P99" s="45"/>
      <c r="Q99" s="66">
        <f>'Pay App 33'!Q99+N99+P99</f>
        <v>0</v>
      </c>
    </row>
    <row r="100" spans="1:17" ht="21" customHeight="1" x14ac:dyDescent="0.2">
      <c r="A100" s="151" t="s">
        <v>154</v>
      </c>
      <c r="B100" s="151"/>
      <c r="C100" s="151" t="s">
        <v>155</v>
      </c>
      <c r="D100" s="152"/>
      <c r="E100" s="52">
        <f>'Pay App 33'!E100</f>
        <v>0</v>
      </c>
      <c r="F100" s="45"/>
      <c r="G100" s="65">
        <f>'Pay App 33'!G100+F100</f>
        <v>0</v>
      </c>
      <c r="H100" s="188">
        <f>'Pay App 33'!K100</f>
        <v>0</v>
      </c>
      <c r="I100" s="189"/>
      <c r="J100" s="55"/>
      <c r="K100" s="33">
        <f t="shared" si="1"/>
        <v>0</v>
      </c>
      <c r="L100" s="68">
        <f t="shared" si="0"/>
        <v>0</v>
      </c>
      <c r="M100" s="66">
        <f t="shared" si="2"/>
        <v>0</v>
      </c>
      <c r="N100" s="32">
        <f t="shared" si="3"/>
        <v>0</v>
      </c>
      <c r="O100" s="52">
        <f>'Pay App 33'!O100+'Pay App 33'!P100</f>
        <v>0</v>
      </c>
      <c r="P100" s="45"/>
      <c r="Q100" s="66">
        <f>'Pay App 33'!Q100+N100+P100</f>
        <v>0</v>
      </c>
    </row>
    <row r="101" spans="1:17" ht="21" customHeight="1" x14ac:dyDescent="0.2">
      <c r="A101" s="151" t="s">
        <v>156</v>
      </c>
      <c r="B101" s="151"/>
      <c r="C101" s="151" t="s">
        <v>157</v>
      </c>
      <c r="D101" s="152"/>
      <c r="E101" s="52">
        <f>'Pay App 33'!E101</f>
        <v>0</v>
      </c>
      <c r="F101" s="45"/>
      <c r="G101" s="65">
        <f>'Pay App 33'!G101+F101</f>
        <v>0</v>
      </c>
      <c r="H101" s="188">
        <f>'Pay App 33'!K101</f>
        <v>0</v>
      </c>
      <c r="I101" s="189"/>
      <c r="J101" s="55"/>
      <c r="K101" s="33">
        <f t="shared" si="1"/>
        <v>0</v>
      </c>
      <c r="L101" s="68">
        <f t="shared" si="0"/>
        <v>0</v>
      </c>
      <c r="M101" s="66">
        <f t="shared" si="2"/>
        <v>0</v>
      </c>
      <c r="N101" s="32">
        <f t="shared" si="3"/>
        <v>0</v>
      </c>
      <c r="O101" s="52">
        <f>'Pay App 33'!O101+'Pay App 33'!P101</f>
        <v>0</v>
      </c>
      <c r="P101" s="45"/>
      <c r="Q101" s="66">
        <f>'Pay App 33'!Q101+N101+P101</f>
        <v>0</v>
      </c>
    </row>
    <row r="102" spans="1:17" ht="21" customHeight="1" x14ac:dyDescent="0.2">
      <c r="A102" s="151" t="s">
        <v>158</v>
      </c>
      <c r="B102" s="151"/>
      <c r="C102" s="151" t="s">
        <v>159</v>
      </c>
      <c r="D102" s="152"/>
      <c r="E102" s="52">
        <f>'Pay App 33'!E102</f>
        <v>0</v>
      </c>
      <c r="F102" s="45"/>
      <c r="G102" s="65">
        <f>'Pay App 33'!G102+F102</f>
        <v>0</v>
      </c>
      <c r="H102" s="188">
        <f>'Pay App 33'!K102</f>
        <v>0</v>
      </c>
      <c r="I102" s="189"/>
      <c r="J102" s="55"/>
      <c r="K102" s="33">
        <f t="shared" si="1"/>
        <v>0</v>
      </c>
      <c r="L102" s="68">
        <f t="shared" si="0"/>
        <v>0</v>
      </c>
      <c r="M102" s="66">
        <f t="shared" si="2"/>
        <v>0</v>
      </c>
      <c r="N102" s="32">
        <f t="shared" si="3"/>
        <v>0</v>
      </c>
      <c r="O102" s="52">
        <f>'Pay App 33'!O102+'Pay App 33'!P102</f>
        <v>0</v>
      </c>
      <c r="P102" s="45"/>
      <c r="Q102" s="66">
        <f>'Pay App 33'!Q102+N102+P102</f>
        <v>0</v>
      </c>
    </row>
    <row r="103" spans="1:17" ht="21" customHeight="1" x14ac:dyDescent="0.2">
      <c r="A103" s="151" t="s">
        <v>160</v>
      </c>
      <c r="B103" s="151"/>
      <c r="C103" s="151" t="s">
        <v>161</v>
      </c>
      <c r="D103" s="152"/>
      <c r="E103" s="52">
        <f>'Pay App 33'!E103</f>
        <v>0</v>
      </c>
      <c r="F103" s="45"/>
      <c r="G103" s="65">
        <f>'Pay App 33'!G103+F103</f>
        <v>0</v>
      </c>
      <c r="H103" s="188">
        <f>'Pay App 33'!K103</f>
        <v>0</v>
      </c>
      <c r="I103" s="189"/>
      <c r="J103" s="55"/>
      <c r="K103" s="33">
        <f t="shared" si="1"/>
        <v>0</v>
      </c>
      <c r="L103" s="68">
        <f t="shared" si="0"/>
        <v>0</v>
      </c>
      <c r="M103" s="66">
        <f t="shared" si="2"/>
        <v>0</v>
      </c>
      <c r="N103" s="32">
        <f t="shared" si="3"/>
        <v>0</v>
      </c>
      <c r="O103" s="52">
        <f>'Pay App 33'!O103+'Pay App 33'!P103</f>
        <v>0</v>
      </c>
      <c r="P103" s="45"/>
      <c r="Q103" s="66">
        <f>'Pay App 33'!Q103+N103+P103</f>
        <v>0</v>
      </c>
    </row>
    <row r="104" spans="1:17" ht="21" customHeight="1" x14ac:dyDescent="0.2">
      <c r="A104" s="151" t="s">
        <v>162</v>
      </c>
      <c r="B104" s="151"/>
      <c r="C104" s="151" t="s">
        <v>163</v>
      </c>
      <c r="D104" s="152"/>
      <c r="E104" s="52">
        <f>'Pay App 33'!E104</f>
        <v>0</v>
      </c>
      <c r="F104" s="45"/>
      <c r="G104" s="65">
        <f>'Pay App 33'!G104+F104</f>
        <v>0</v>
      </c>
      <c r="H104" s="188">
        <f>'Pay App 33'!K104</f>
        <v>0</v>
      </c>
      <c r="I104" s="189"/>
      <c r="J104" s="55"/>
      <c r="K104" s="33">
        <f t="shared" si="1"/>
        <v>0</v>
      </c>
      <c r="L104" s="68">
        <f t="shared" si="0"/>
        <v>0</v>
      </c>
      <c r="M104" s="66">
        <f t="shared" si="2"/>
        <v>0</v>
      </c>
      <c r="N104" s="32">
        <f t="shared" si="3"/>
        <v>0</v>
      </c>
      <c r="O104" s="52">
        <f>'Pay App 33'!O104+'Pay App 33'!P104</f>
        <v>0</v>
      </c>
      <c r="P104" s="45"/>
      <c r="Q104" s="66">
        <f>'Pay App 33'!Q104+N104+P104</f>
        <v>0</v>
      </c>
    </row>
    <row r="105" spans="1:17" ht="21" customHeight="1" x14ac:dyDescent="0.2">
      <c r="A105" s="151" t="s">
        <v>164</v>
      </c>
      <c r="B105" s="151"/>
      <c r="C105" s="151" t="s">
        <v>165</v>
      </c>
      <c r="D105" s="152"/>
      <c r="E105" s="52">
        <f>'Pay App 33'!E105</f>
        <v>0</v>
      </c>
      <c r="F105" s="45"/>
      <c r="G105" s="65">
        <f>'Pay App 33'!G105+F105</f>
        <v>0</v>
      </c>
      <c r="H105" s="188">
        <f>'Pay App 33'!K105</f>
        <v>0</v>
      </c>
      <c r="I105" s="189"/>
      <c r="J105" s="55"/>
      <c r="K105" s="33">
        <f t="shared" si="1"/>
        <v>0</v>
      </c>
      <c r="L105" s="68">
        <f t="shared" si="0"/>
        <v>0</v>
      </c>
      <c r="M105" s="66">
        <f t="shared" si="2"/>
        <v>0</v>
      </c>
      <c r="N105" s="32">
        <f t="shared" si="3"/>
        <v>0</v>
      </c>
      <c r="O105" s="52">
        <f>'Pay App 33'!O105+'Pay App 33'!P105</f>
        <v>0</v>
      </c>
      <c r="P105" s="45"/>
      <c r="Q105" s="66">
        <f>'Pay App 33'!Q105+N105+P105</f>
        <v>0</v>
      </c>
    </row>
    <row r="106" spans="1:17" ht="21" customHeight="1" x14ac:dyDescent="0.2">
      <c r="A106" s="151" t="s">
        <v>166</v>
      </c>
      <c r="B106" s="151"/>
      <c r="C106" s="151" t="s">
        <v>167</v>
      </c>
      <c r="D106" s="152"/>
      <c r="E106" s="52">
        <f>'Pay App 33'!E106</f>
        <v>0</v>
      </c>
      <c r="F106" s="45"/>
      <c r="G106" s="65">
        <f>'Pay App 33'!G106+F106</f>
        <v>0</v>
      </c>
      <c r="H106" s="188">
        <f>'Pay App 33'!K106</f>
        <v>0</v>
      </c>
      <c r="I106" s="189"/>
      <c r="J106" s="55"/>
      <c r="K106" s="33">
        <f t="shared" si="1"/>
        <v>0</v>
      </c>
      <c r="L106" s="68">
        <f t="shared" si="0"/>
        <v>0</v>
      </c>
      <c r="M106" s="66">
        <f t="shared" si="2"/>
        <v>0</v>
      </c>
      <c r="N106" s="32">
        <f t="shared" si="3"/>
        <v>0</v>
      </c>
      <c r="O106" s="52">
        <f>'Pay App 33'!O106+'Pay App 33'!P106</f>
        <v>0</v>
      </c>
      <c r="P106" s="45"/>
      <c r="Q106" s="66">
        <f>'Pay App 33'!Q106+N106+P106</f>
        <v>0</v>
      </c>
    </row>
    <row r="107" spans="1:17" ht="21" customHeight="1" x14ac:dyDescent="0.2">
      <c r="A107" s="151" t="s">
        <v>168</v>
      </c>
      <c r="B107" s="151"/>
      <c r="C107" s="151" t="s">
        <v>169</v>
      </c>
      <c r="D107" s="152"/>
      <c r="E107" s="52">
        <f>'Pay App 33'!E107</f>
        <v>0</v>
      </c>
      <c r="F107" s="45"/>
      <c r="G107" s="65">
        <f>'Pay App 33'!G107+F107</f>
        <v>0</v>
      </c>
      <c r="H107" s="188">
        <f>'Pay App 33'!K107</f>
        <v>0</v>
      </c>
      <c r="I107" s="189"/>
      <c r="J107" s="55"/>
      <c r="K107" s="33">
        <f t="shared" si="1"/>
        <v>0</v>
      </c>
      <c r="L107" s="68">
        <f t="shared" si="0"/>
        <v>0</v>
      </c>
      <c r="M107" s="66">
        <f t="shared" si="2"/>
        <v>0</v>
      </c>
      <c r="N107" s="32">
        <f t="shared" si="3"/>
        <v>0</v>
      </c>
      <c r="O107" s="52">
        <f>'Pay App 33'!O107+'Pay App 33'!P107</f>
        <v>0</v>
      </c>
      <c r="P107" s="45"/>
      <c r="Q107" s="66">
        <f>'Pay App 33'!Q107+N107+P107</f>
        <v>0</v>
      </c>
    </row>
    <row r="108" spans="1:17" ht="21" customHeight="1" x14ac:dyDescent="0.2">
      <c r="A108" s="151" t="s">
        <v>170</v>
      </c>
      <c r="B108" s="151"/>
      <c r="C108" s="151" t="s">
        <v>171</v>
      </c>
      <c r="D108" s="152"/>
      <c r="E108" s="52">
        <f>'Pay App 33'!E108</f>
        <v>0</v>
      </c>
      <c r="F108" s="45"/>
      <c r="G108" s="65">
        <f>'Pay App 33'!G108+F108</f>
        <v>0</v>
      </c>
      <c r="H108" s="188">
        <f>'Pay App 33'!K108</f>
        <v>0</v>
      </c>
      <c r="I108" s="189"/>
      <c r="J108" s="55"/>
      <c r="K108" s="33">
        <f t="shared" si="1"/>
        <v>0</v>
      </c>
      <c r="L108" s="68">
        <f t="shared" si="0"/>
        <v>0</v>
      </c>
      <c r="M108" s="66">
        <f t="shared" si="2"/>
        <v>0</v>
      </c>
      <c r="N108" s="32">
        <f t="shared" si="3"/>
        <v>0</v>
      </c>
      <c r="O108" s="52">
        <f>'Pay App 33'!O108+'Pay App 33'!P108</f>
        <v>0</v>
      </c>
      <c r="P108" s="45"/>
      <c r="Q108" s="66">
        <f>'Pay App 33'!Q108+N108+P108</f>
        <v>0</v>
      </c>
    </row>
    <row r="109" spans="1:17" ht="21" customHeight="1" x14ac:dyDescent="0.2">
      <c r="A109" s="151" t="s">
        <v>172</v>
      </c>
      <c r="B109" s="151"/>
      <c r="C109" s="151" t="s">
        <v>173</v>
      </c>
      <c r="D109" s="152"/>
      <c r="E109" s="52">
        <f>'Pay App 33'!E109</f>
        <v>0</v>
      </c>
      <c r="F109" s="45"/>
      <c r="G109" s="65">
        <f>'Pay App 33'!G109+F109</f>
        <v>0</v>
      </c>
      <c r="H109" s="188">
        <f>'Pay App 33'!K109</f>
        <v>0</v>
      </c>
      <c r="I109" s="189"/>
      <c r="J109" s="55"/>
      <c r="K109" s="33">
        <f t="shared" si="1"/>
        <v>0</v>
      </c>
      <c r="L109" s="68">
        <f t="shared" si="0"/>
        <v>0</v>
      </c>
      <c r="M109" s="66">
        <f t="shared" si="2"/>
        <v>0</v>
      </c>
      <c r="N109" s="32">
        <f t="shared" si="3"/>
        <v>0</v>
      </c>
      <c r="O109" s="52">
        <f>'Pay App 33'!O109+'Pay App 33'!P109</f>
        <v>0</v>
      </c>
      <c r="P109" s="45"/>
      <c r="Q109" s="66">
        <f>'Pay App 33'!Q109+N109+P109</f>
        <v>0</v>
      </c>
    </row>
    <row r="110" spans="1:17" ht="21" customHeight="1" x14ac:dyDescent="0.2">
      <c r="A110" s="151" t="s">
        <v>174</v>
      </c>
      <c r="B110" s="151"/>
      <c r="C110" s="151" t="s">
        <v>175</v>
      </c>
      <c r="D110" s="152"/>
      <c r="E110" s="52">
        <f>'Pay App 33'!E110</f>
        <v>0</v>
      </c>
      <c r="F110" s="45"/>
      <c r="G110" s="65">
        <f>'Pay App 33'!G110+F110</f>
        <v>0</v>
      </c>
      <c r="H110" s="188">
        <f>'Pay App 33'!K110</f>
        <v>0</v>
      </c>
      <c r="I110" s="189"/>
      <c r="J110" s="55"/>
      <c r="K110" s="33">
        <f t="shared" si="1"/>
        <v>0</v>
      </c>
      <c r="L110" s="68">
        <f t="shared" si="0"/>
        <v>0</v>
      </c>
      <c r="M110" s="66">
        <f t="shared" si="2"/>
        <v>0</v>
      </c>
      <c r="N110" s="32">
        <f t="shared" si="3"/>
        <v>0</v>
      </c>
      <c r="O110" s="52">
        <f>'Pay App 33'!O110+'Pay App 33'!P110</f>
        <v>0</v>
      </c>
      <c r="P110" s="45"/>
      <c r="Q110" s="66">
        <f>'Pay App 33'!Q110+N110+P110</f>
        <v>0</v>
      </c>
    </row>
    <row r="111" spans="1:17" ht="21" customHeight="1" x14ac:dyDescent="0.2">
      <c r="A111" s="151" t="s">
        <v>176</v>
      </c>
      <c r="B111" s="151"/>
      <c r="C111" s="151" t="s">
        <v>177</v>
      </c>
      <c r="D111" s="152"/>
      <c r="E111" s="52">
        <f>'Pay App 33'!E111</f>
        <v>0</v>
      </c>
      <c r="F111" s="45"/>
      <c r="G111" s="65">
        <f>'Pay App 33'!G111+F111</f>
        <v>0</v>
      </c>
      <c r="H111" s="188">
        <f>'Pay App 33'!K111</f>
        <v>0</v>
      </c>
      <c r="I111" s="189"/>
      <c r="J111" s="55"/>
      <c r="K111" s="33">
        <f t="shared" si="1"/>
        <v>0</v>
      </c>
      <c r="L111" s="68">
        <f t="shared" si="0"/>
        <v>0</v>
      </c>
      <c r="M111" s="66">
        <f t="shared" si="2"/>
        <v>0</v>
      </c>
      <c r="N111" s="32">
        <f t="shared" si="3"/>
        <v>0</v>
      </c>
      <c r="O111" s="52">
        <f>'Pay App 33'!O111+'Pay App 33'!P111</f>
        <v>0</v>
      </c>
      <c r="P111" s="45"/>
      <c r="Q111" s="66">
        <f>'Pay App 33'!Q111+N111+P111</f>
        <v>0</v>
      </c>
    </row>
    <row r="112" spans="1:17" ht="21" customHeight="1" x14ac:dyDescent="0.2">
      <c r="A112" s="151" t="s">
        <v>178</v>
      </c>
      <c r="B112" s="151"/>
      <c r="C112" s="151" t="s">
        <v>179</v>
      </c>
      <c r="D112" s="152"/>
      <c r="E112" s="52">
        <f>'Pay App 33'!E112</f>
        <v>0</v>
      </c>
      <c r="F112" s="45"/>
      <c r="G112" s="65">
        <f>'Pay App 33'!G112+F112</f>
        <v>0</v>
      </c>
      <c r="H112" s="188">
        <f>'Pay App 33'!K112</f>
        <v>0</v>
      </c>
      <c r="I112" s="189"/>
      <c r="J112" s="55"/>
      <c r="K112" s="33">
        <f t="shared" si="1"/>
        <v>0</v>
      </c>
      <c r="L112" s="68">
        <f t="shared" si="0"/>
        <v>0</v>
      </c>
      <c r="M112" s="66">
        <f t="shared" si="2"/>
        <v>0</v>
      </c>
      <c r="N112" s="32">
        <f t="shared" si="3"/>
        <v>0</v>
      </c>
      <c r="O112" s="52">
        <f>'Pay App 33'!O112+'Pay App 33'!P112</f>
        <v>0</v>
      </c>
      <c r="P112" s="45"/>
      <c r="Q112" s="66">
        <f>'Pay App 33'!Q112+N112+P112</f>
        <v>0</v>
      </c>
    </row>
    <row r="113" spans="1:17" ht="21" customHeight="1" x14ac:dyDescent="0.2">
      <c r="A113" s="151" t="s">
        <v>180</v>
      </c>
      <c r="B113" s="151"/>
      <c r="C113" s="151" t="s">
        <v>181</v>
      </c>
      <c r="D113" s="152"/>
      <c r="E113" s="52">
        <f>'Pay App 33'!E113</f>
        <v>0</v>
      </c>
      <c r="F113" s="45"/>
      <c r="G113" s="65">
        <f>'Pay App 33'!G113+F113</f>
        <v>0</v>
      </c>
      <c r="H113" s="188">
        <f>'Pay App 33'!K113</f>
        <v>0</v>
      </c>
      <c r="I113" s="189"/>
      <c r="J113" s="55"/>
      <c r="K113" s="33">
        <f t="shared" si="1"/>
        <v>0</v>
      </c>
      <c r="L113" s="68">
        <f t="shared" si="0"/>
        <v>0</v>
      </c>
      <c r="M113" s="66">
        <f t="shared" si="2"/>
        <v>0</v>
      </c>
      <c r="N113" s="32">
        <f t="shared" si="3"/>
        <v>0</v>
      </c>
      <c r="O113" s="52">
        <f>'Pay App 33'!O113+'Pay App 33'!P113</f>
        <v>0</v>
      </c>
      <c r="P113" s="45"/>
      <c r="Q113" s="66">
        <f>'Pay App 33'!Q113+N113+P113</f>
        <v>0</v>
      </c>
    </row>
    <row r="114" spans="1:17" ht="21" customHeight="1" x14ac:dyDescent="0.2">
      <c r="A114" s="153" t="s">
        <v>182</v>
      </c>
      <c r="B114" s="153"/>
      <c r="C114" s="153" t="s">
        <v>183</v>
      </c>
      <c r="D114" s="154"/>
      <c r="E114" s="52">
        <f>'Pay App 33'!E114</f>
        <v>0</v>
      </c>
      <c r="F114" s="45"/>
      <c r="G114" s="65">
        <f>'Pay App 33'!G114+F114</f>
        <v>0</v>
      </c>
      <c r="H114" s="188">
        <f>'Pay App 33'!K114</f>
        <v>0</v>
      </c>
      <c r="I114" s="189"/>
      <c r="J114" s="55"/>
      <c r="K114" s="33">
        <f t="shared" si="1"/>
        <v>0</v>
      </c>
      <c r="L114" s="68">
        <f t="shared" si="0"/>
        <v>0</v>
      </c>
      <c r="M114" s="66">
        <f t="shared" si="2"/>
        <v>0</v>
      </c>
      <c r="N114" s="32">
        <f t="shared" si="3"/>
        <v>0</v>
      </c>
      <c r="O114" s="52">
        <f>'Pay App 33'!O114+'Pay App 33'!P114</f>
        <v>0</v>
      </c>
      <c r="P114" s="45"/>
      <c r="Q114" s="66">
        <f>'Pay App 33'!Q114+N114+P114</f>
        <v>0</v>
      </c>
    </row>
    <row r="115" spans="1:17" ht="21" customHeight="1" x14ac:dyDescent="0.2">
      <c r="A115" s="151" t="s">
        <v>184</v>
      </c>
      <c r="B115" s="151"/>
      <c r="C115" s="151" t="s">
        <v>185</v>
      </c>
      <c r="D115" s="152"/>
      <c r="E115" s="52">
        <f>'Pay App 33'!E115</f>
        <v>0</v>
      </c>
      <c r="F115" s="45"/>
      <c r="G115" s="65">
        <f>'Pay App 33'!G115+F115</f>
        <v>0</v>
      </c>
      <c r="H115" s="188">
        <f>'Pay App 33'!K115</f>
        <v>0</v>
      </c>
      <c r="I115" s="189"/>
      <c r="J115" s="55"/>
      <c r="K115" s="33">
        <f t="shared" si="1"/>
        <v>0</v>
      </c>
      <c r="L115" s="68">
        <f t="shared" si="0"/>
        <v>0</v>
      </c>
      <c r="M115" s="66">
        <f t="shared" si="2"/>
        <v>0</v>
      </c>
      <c r="N115" s="32">
        <f t="shared" si="3"/>
        <v>0</v>
      </c>
      <c r="O115" s="52">
        <f>'Pay App 33'!O115+'Pay App 33'!P115</f>
        <v>0</v>
      </c>
      <c r="P115" s="45"/>
      <c r="Q115" s="66">
        <f>'Pay App 33'!Q115+N115+P115</f>
        <v>0</v>
      </c>
    </row>
    <row r="116" spans="1:17" ht="21" customHeight="1" x14ac:dyDescent="0.2">
      <c r="A116" s="151" t="s">
        <v>186</v>
      </c>
      <c r="B116" s="151"/>
      <c r="C116" s="151" t="s">
        <v>187</v>
      </c>
      <c r="D116" s="152"/>
      <c r="E116" s="52">
        <f>'Pay App 33'!E116</f>
        <v>0</v>
      </c>
      <c r="F116" s="45"/>
      <c r="G116" s="65">
        <f>'Pay App 33'!G116+F116</f>
        <v>0</v>
      </c>
      <c r="H116" s="188">
        <f>'Pay App 33'!K116</f>
        <v>0</v>
      </c>
      <c r="I116" s="189"/>
      <c r="J116" s="55"/>
      <c r="K116" s="33">
        <f t="shared" si="1"/>
        <v>0</v>
      </c>
      <c r="L116" s="68">
        <f t="shared" si="0"/>
        <v>0</v>
      </c>
      <c r="M116" s="66">
        <f t="shared" si="2"/>
        <v>0</v>
      </c>
      <c r="N116" s="32">
        <f t="shared" si="3"/>
        <v>0</v>
      </c>
      <c r="O116" s="52">
        <f>'Pay App 33'!O116+'Pay App 33'!P116</f>
        <v>0</v>
      </c>
      <c r="P116" s="45"/>
      <c r="Q116" s="66">
        <f>'Pay App 33'!Q116+N116+P116</f>
        <v>0</v>
      </c>
    </row>
    <row r="117" spans="1:17" ht="21" customHeight="1" x14ac:dyDescent="0.2">
      <c r="A117" s="151" t="s">
        <v>188</v>
      </c>
      <c r="B117" s="151"/>
      <c r="C117" s="151" t="s">
        <v>581</v>
      </c>
      <c r="D117" s="152"/>
      <c r="E117" s="52">
        <f>'Pay App 33'!E117</f>
        <v>0</v>
      </c>
      <c r="F117" s="45"/>
      <c r="G117" s="65">
        <f>'Pay App 33'!G117+F117</f>
        <v>0</v>
      </c>
      <c r="H117" s="188">
        <f>'Pay App 33'!K117</f>
        <v>0</v>
      </c>
      <c r="I117" s="189"/>
      <c r="J117" s="55"/>
      <c r="K117" s="33">
        <f t="shared" si="1"/>
        <v>0</v>
      </c>
      <c r="L117" s="68">
        <f t="shared" si="0"/>
        <v>0</v>
      </c>
      <c r="M117" s="66">
        <f t="shared" si="2"/>
        <v>0</v>
      </c>
      <c r="N117" s="32">
        <f t="shared" si="3"/>
        <v>0</v>
      </c>
      <c r="O117" s="52">
        <f>'Pay App 33'!O117+'Pay App 33'!P117</f>
        <v>0</v>
      </c>
      <c r="P117" s="45"/>
      <c r="Q117" s="66">
        <f>'Pay App 33'!Q117+N117+P117</f>
        <v>0</v>
      </c>
    </row>
    <row r="118" spans="1:17" ht="21" customHeight="1" x14ac:dyDescent="0.2">
      <c r="A118" s="153" t="s">
        <v>190</v>
      </c>
      <c r="B118" s="153"/>
      <c r="C118" s="142" t="s">
        <v>191</v>
      </c>
      <c r="D118" s="156"/>
      <c r="E118" s="52">
        <f>'Pay App 33'!E118</f>
        <v>0</v>
      </c>
      <c r="F118" s="45"/>
      <c r="G118" s="65">
        <f>'Pay App 33'!G118+F118</f>
        <v>0</v>
      </c>
      <c r="H118" s="188">
        <f>'Pay App 33'!K118</f>
        <v>0</v>
      </c>
      <c r="I118" s="189"/>
      <c r="J118" s="55"/>
      <c r="K118" s="33">
        <f t="shared" si="1"/>
        <v>0</v>
      </c>
      <c r="L118" s="68">
        <f t="shared" si="0"/>
        <v>0</v>
      </c>
      <c r="M118" s="66">
        <f t="shared" si="2"/>
        <v>0</v>
      </c>
      <c r="N118" s="32">
        <f t="shared" si="3"/>
        <v>0</v>
      </c>
      <c r="O118" s="52">
        <f>'Pay App 33'!O118+'Pay App 33'!P118</f>
        <v>0</v>
      </c>
      <c r="P118" s="45"/>
      <c r="Q118" s="66">
        <f>'Pay App 33'!Q118+N118+P118</f>
        <v>0</v>
      </c>
    </row>
    <row r="119" spans="1:17" ht="21" customHeight="1" x14ac:dyDescent="0.2">
      <c r="A119" s="151" t="s">
        <v>192</v>
      </c>
      <c r="B119" s="151"/>
      <c r="C119" s="151" t="s">
        <v>193</v>
      </c>
      <c r="D119" s="152"/>
      <c r="E119" s="52">
        <f>'Pay App 33'!E119</f>
        <v>0</v>
      </c>
      <c r="F119" s="45"/>
      <c r="G119" s="65">
        <f>'Pay App 33'!G119+F119</f>
        <v>0</v>
      </c>
      <c r="H119" s="188">
        <f>'Pay App 33'!K119</f>
        <v>0</v>
      </c>
      <c r="I119" s="189"/>
      <c r="J119" s="55"/>
      <c r="K119" s="33">
        <f t="shared" si="1"/>
        <v>0</v>
      </c>
      <c r="L119" s="68">
        <f t="shared" si="0"/>
        <v>0</v>
      </c>
      <c r="M119" s="66">
        <f t="shared" si="2"/>
        <v>0</v>
      </c>
      <c r="N119" s="32">
        <f t="shared" si="3"/>
        <v>0</v>
      </c>
      <c r="O119" s="52">
        <f>'Pay App 33'!O119+'Pay App 33'!P119</f>
        <v>0</v>
      </c>
      <c r="P119" s="45"/>
      <c r="Q119" s="66">
        <f>'Pay App 33'!Q119+N119+P119</f>
        <v>0</v>
      </c>
    </row>
    <row r="120" spans="1:17" ht="21" customHeight="1" x14ac:dyDescent="0.2">
      <c r="A120" s="151" t="s">
        <v>194</v>
      </c>
      <c r="B120" s="151"/>
      <c r="C120" s="150" t="s">
        <v>195</v>
      </c>
      <c r="D120" s="157"/>
      <c r="E120" s="52">
        <f>'Pay App 33'!E120</f>
        <v>0</v>
      </c>
      <c r="F120" s="45"/>
      <c r="G120" s="65">
        <f>'Pay App 33'!G120+F120</f>
        <v>0</v>
      </c>
      <c r="H120" s="188">
        <f>'Pay App 33'!K120</f>
        <v>0</v>
      </c>
      <c r="I120" s="189"/>
      <c r="J120" s="55"/>
      <c r="K120" s="33">
        <f t="shared" si="1"/>
        <v>0</v>
      </c>
      <c r="L120" s="68">
        <f t="shared" si="0"/>
        <v>0</v>
      </c>
      <c r="M120" s="66">
        <f t="shared" si="2"/>
        <v>0</v>
      </c>
      <c r="N120" s="32">
        <f t="shared" si="3"/>
        <v>0</v>
      </c>
      <c r="O120" s="52">
        <f>'Pay App 33'!O120+'Pay App 33'!P120</f>
        <v>0</v>
      </c>
      <c r="P120" s="45"/>
      <c r="Q120" s="66">
        <f>'Pay App 33'!Q120+N120+P120</f>
        <v>0</v>
      </c>
    </row>
    <row r="121" spans="1:17" ht="21" customHeight="1" x14ac:dyDescent="0.2">
      <c r="A121" s="151" t="s">
        <v>196</v>
      </c>
      <c r="B121" s="151"/>
      <c r="C121" s="151" t="s">
        <v>197</v>
      </c>
      <c r="D121" s="152"/>
      <c r="E121" s="52">
        <f>'Pay App 33'!E121</f>
        <v>0</v>
      </c>
      <c r="F121" s="45"/>
      <c r="G121" s="65">
        <f>'Pay App 33'!G121+F121</f>
        <v>0</v>
      </c>
      <c r="H121" s="188">
        <f>'Pay App 33'!K121</f>
        <v>0</v>
      </c>
      <c r="I121" s="189"/>
      <c r="J121" s="55"/>
      <c r="K121" s="33">
        <f t="shared" si="1"/>
        <v>0</v>
      </c>
      <c r="L121" s="68">
        <f t="shared" si="0"/>
        <v>0</v>
      </c>
      <c r="M121" s="66">
        <f t="shared" si="2"/>
        <v>0</v>
      </c>
      <c r="N121" s="32">
        <f t="shared" si="3"/>
        <v>0</v>
      </c>
      <c r="O121" s="52">
        <f>'Pay App 33'!O121+'Pay App 33'!P121</f>
        <v>0</v>
      </c>
      <c r="P121" s="45"/>
      <c r="Q121" s="66">
        <f>'Pay App 33'!Q121+N121+P121</f>
        <v>0</v>
      </c>
    </row>
    <row r="122" spans="1:17" ht="21" customHeight="1" x14ac:dyDescent="0.2">
      <c r="A122" s="151" t="s">
        <v>198</v>
      </c>
      <c r="B122" s="151"/>
      <c r="C122" s="151" t="s">
        <v>199</v>
      </c>
      <c r="D122" s="152"/>
      <c r="E122" s="52">
        <f>'Pay App 33'!E122</f>
        <v>0</v>
      </c>
      <c r="F122" s="45"/>
      <c r="G122" s="65">
        <f>'Pay App 33'!G122+F122</f>
        <v>0</v>
      </c>
      <c r="H122" s="188">
        <f>'Pay App 33'!K122</f>
        <v>0</v>
      </c>
      <c r="I122" s="189"/>
      <c r="J122" s="55"/>
      <c r="K122" s="33">
        <f t="shared" si="1"/>
        <v>0</v>
      </c>
      <c r="L122" s="68">
        <f t="shared" si="0"/>
        <v>0</v>
      </c>
      <c r="M122" s="66">
        <f t="shared" si="2"/>
        <v>0</v>
      </c>
      <c r="N122" s="32">
        <f t="shared" si="3"/>
        <v>0</v>
      </c>
      <c r="O122" s="52">
        <f>'Pay App 33'!O122+'Pay App 33'!P122</f>
        <v>0</v>
      </c>
      <c r="P122" s="45"/>
      <c r="Q122" s="66">
        <f>'Pay App 33'!Q122+N122+P122</f>
        <v>0</v>
      </c>
    </row>
    <row r="123" spans="1:17" ht="21" customHeight="1" x14ac:dyDescent="0.2">
      <c r="A123" s="151" t="s">
        <v>200</v>
      </c>
      <c r="B123" s="151"/>
      <c r="C123" s="151" t="s">
        <v>201</v>
      </c>
      <c r="D123" s="152"/>
      <c r="E123" s="52">
        <f>'Pay App 33'!E123</f>
        <v>0</v>
      </c>
      <c r="F123" s="45"/>
      <c r="G123" s="65">
        <f>'Pay App 33'!G123+F123</f>
        <v>0</v>
      </c>
      <c r="H123" s="188">
        <f>'Pay App 33'!K123</f>
        <v>0</v>
      </c>
      <c r="I123" s="189"/>
      <c r="J123" s="55"/>
      <c r="K123" s="33">
        <f t="shared" si="1"/>
        <v>0</v>
      </c>
      <c r="L123" s="68">
        <f t="shared" si="0"/>
        <v>0</v>
      </c>
      <c r="M123" s="66">
        <f t="shared" si="2"/>
        <v>0</v>
      </c>
      <c r="N123" s="32">
        <f t="shared" si="3"/>
        <v>0</v>
      </c>
      <c r="O123" s="52">
        <f>'Pay App 33'!O123+'Pay App 33'!P123</f>
        <v>0</v>
      </c>
      <c r="P123" s="45"/>
      <c r="Q123" s="66">
        <f>'Pay App 33'!Q123+N123+P123</f>
        <v>0</v>
      </c>
    </row>
    <row r="124" spans="1:17" ht="21" customHeight="1" x14ac:dyDescent="0.2">
      <c r="A124" s="153" t="s">
        <v>202</v>
      </c>
      <c r="B124" s="153"/>
      <c r="C124" s="154" t="s">
        <v>203</v>
      </c>
      <c r="D124" s="155"/>
      <c r="E124" s="52">
        <f>'Pay App 33'!E124</f>
        <v>0</v>
      </c>
      <c r="F124" s="45"/>
      <c r="G124" s="65">
        <f>'Pay App 33'!G124+F124</f>
        <v>0</v>
      </c>
      <c r="H124" s="188">
        <f>'Pay App 33'!K124</f>
        <v>0</v>
      </c>
      <c r="I124" s="189"/>
      <c r="J124" s="55"/>
      <c r="K124" s="33">
        <f t="shared" si="1"/>
        <v>0</v>
      </c>
      <c r="L124" s="68">
        <f t="shared" si="0"/>
        <v>0</v>
      </c>
      <c r="M124" s="66">
        <f t="shared" si="2"/>
        <v>0</v>
      </c>
      <c r="N124" s="32">
        <f t="shared" si="3"/>
        <v>0</v>
      </c>
      <c r="O124" s="52">
        <f>'Pay App 33'!O124+'Pay App 33'!P124</f>
        <v>0</v>
      </c>
      <c r="P124" s="45"/>
      <c r="Q124" s="66">
        <f>'Pay App 33'!Q124+N124+P124</f>
        <v>0</v>
      </c>
    </row>
    <row r="125" spans="1:17" ht="21" customHeight="1" x14ac:dyDescent="0.2">
      <c r="A125" s="151" t="s">
        <v>204</v>
      </c>
      <c r="B125" s="151"/>
      <c r="C125" s="151" t="s">
        <v>205</v>
      </c>
      <c r="D125" s="152"/>
      <c r="E125" s="52">
        <f>'Pay App 33'!E125</f>
        <v>0</v>
      </c>
      <c r="F125" s="45"/>
      <c r="G125" s="65">
        <f>'Pay App 33'!G125+F125</f>
        <v>0</v>
      </c>
      <c r="H125" s="188">
        <f>'Pay App 33'!K125</f>
        <v>0</v>
      </c>
      <c r="I125" s="189"/>
      <c r="J125" s="55"/>
      <c r="K125" s="33">
        <f t="shared" si="1"/>
        <v>0</v>
      </c>
      <c r="L125" s="68">
        <f t="shared" si="0"/>
        <v>0</v>
      </c>
      <c r="M125" s="66">
        <f t="shared" si="2"/>
        <v>0</v>
      </c>
      <c r="N125" s="32">
        <f t="shared" si="3"/>
        <v>0</v>
      </c>
      <c r="O125" s="52">
        <f>'Pay App 33'!O125+'Pay App 33'!P125</f>
        <v>0</v>
      </c>
      <c r="P125" s="45"/>
      <c r="Q125" s="66">
        <f>'Pay App 33'!Q125+N125+P125</f>
        <v>0</v>
      </c>
    </row>
    <row r="126" spans="1:17" ht="21" customHeight="1" x14ac:dyDescent="0.2">
      <c r="A126" s="151" t="s">
        <v>206</v>
      </c>
      <c r="B126" s="151"/>
      <c r="C126" s="151" t="s">
        <v>207</v>
      </c>
      <c r="D126" s="152"/>
      <c r="E126" s="52">
        <f>'Pay App 33'!E126</f>
        <v>0</v>
      </c>
      <c r="F126" s="45"/>
      <c r="G126" s="65">
        <f>'Pay App 33'!G126+F126</f>
        <v>0</v>
      </c>
      <c r="H126" s="188">
        <f>'Pay App 33'!K126</f>
        <v>0</v>
      </c>
      <c r="I126" s="189"/>
      <c r="J126" s="55"/>
      <c r="K126" s="33">
        <f t="shared" si="1"/>
        <v>0</v>
      </c>
      <c r="L126" s="68">
        <f t="shared" si="0"/>
        <v>0</v>
      </c>
      <c r="M126" s="66">
        <f t="shared" si="2"/>
        <v>0</v>
      </c>
      <c r="N126" s="32">
        <f t="shared" si="3"/>
        <v>0</v>
      </c>
      <c r="O126" s="52">
        <f>'Pay App 33'!O126+'Pay App 33'!P126</f>
        <v>0</v>
      </c>
      <c r="P126" s="45"/>
      <c r="Q126" s="66">
        <f>'Pay App 33'!Q126+N126+P126</f>
        <v>0</v>
      </c>
    </row>
    <row r="127" spans="1:17" ht="21" customHeight="1" x14ac:dyDescent="0.2">
      <c r="A127" s="151" t="s">
        <v>208</v>
      </c>
      <c r="B127" s="151"/>
      <c r="C127" s="151" t="s">
        <v>209</v>
      </c>
      <c r="D127" s="152"/>
      <c r="E127" s="52">
        <f>'Pay App 33'!E127</f>
        <v>0</v>
      </c>
      <c r="F127" s="45"/>
      <c r="G127" s="65">
        <f>'Pay App 33'!G127+F127</f>
        <v>0</v>
      </c>
      <c r="H127" s="188">
        <f>'Pay App 33'!K127</f>
        <v>0</v>
      </c>
      <c r="I127" s="189"/>
      <c r="J127" s="55"/>
      <c r="K127" s="33">
        <f t="shared" si="1"/>
        <v>0</v>
      </c>
      <c r="L127" s="68">
        <f t="shared" si="0"/>
        <v>0</v>
      </c>
      <c r="M127" s="66">
        <f t="shared" si="2"/>
        <v>0</v>
      </c>
      <c r="N127" s="32">
        <f t="shared" si="3"/>
        <v>0</v>
      </c>
      <c r="O127" s="52">
        <f>'Pay App 33'!O127+'Pay App 33'!P127</f>
        <v>0</v>
      </c>
      <c r="P127" s="45"/>
      <c r="Q127" s="66">
        <f>'Pay App 33'!Q127+N127+P127</f>
        <v>0</v>
      </c>
    </row>
    <row r="128" spans="1:17" ht="21" customHeight="1" x14ac:dyDescent="0.2">
      <c r="A128" s="153" t="s">
        <v>210</v>
      </c>
      <c r="B128" s="153"/>
      <c r="C128" s="153" t="s">
        <v>211</v>
      </c>
      <c r="D128" s="154"/>
      <c r="E128" s="52">
        <f>'Pay App 33'!E128</f>
        <v>0</v>
      </c>
      <c r="F128" s="45"/>
      <c r="G128" s="65">
        <f>'Pay App 33'!G128+F128</f>
        <v>0</v>
      </c>
      <c r="H128" s="188">
        <f>'Pay App 33'!K128</f>
        <v>0</v>
      </c>
      <c r="I128" s="189"/>
      <c r="J128" s="55"/>
      <c r="K128" s="33">
        <f t="shared" si="1"/>
        <v>0</v>
      </c>
      <c r="L128" s="68">
        <f t="shared" si="0"/>
        <v>0</v>
      </c>
      <c r="M128" s="66">
        <f t="shared" si="2"/>
        <v>0</v>
      </c>
      <c r="N128" s="32">
        <f t="shared" si="3"/>
        <v>0</v>
      </c>
      <c r="O128" s="52">
        <f>'Pay App 33'!O128+'Pay App 33'!P128</f>
        <v>0</v>
      </c>
      <c r="P128" s="45"/>
      <c r="Q128" s="66">
        <f>'Pay App 33'!Q128+N128+P128</f>
        <v>0</v>
      </c>
    </row>
    <row r="129" spans="1:17" ht="21" customHeight="1" x14ac:dyDescent="0.2">
      <c r="A129" s="151" t="s">
        <v>212</v>
      </c>
      <c r="B129" s="151"/>
      <c r="C129" s="151" t="s">
        <v>213</v>
      </c>
      <c r="D129" s="152"/>
      <c r="E129" s="52">
        <f>'Pay App 33'!E129</f>
        <v>0</v>
      </c>
      <c r="F129" s="45"/>
      <c r="G129" s="65">
        <f>'Pay App 33'!G129+F129</f>
        <v>0</v>
      </c>
      <c r="H129" s="188">
        <f>'Pay App 33'!K129</f>
        <v>0</v>
      </c>
      <c r="I129" s="189"/>
      <c r="J129" s="55"/>
      <c r="K129" s="33">
        <f t="shared" si="1"/>
        <v>0</v>
      </c>
      <c r="L129" s="68">
        <f t="shared" si="0"/>
        <v>0</v>
      </c>
      <c r="M129" s="66">
        <f t="shared" si="2"/>
        <v>0</v>
      </c>
      <c r="N129" s="32">
        <f t="shared" si="3"/>
        <v>0</v>
      </c>
      <c r="O129" s="52">
        <f>'Pay App 33'!O129+'Pay App 33'!P129</f>
        <v>0</v>
      </c>
      <c r="P129" s="45"/>
      <c r="Q129" s="66">
        <f>'Pay App 33'!Q129+N129+P129</f>
        <v>0</v>
      </c>
    </row>
    <row r="130" spans="1:17" ht="21" customHeight="1" x14ac:dyDescent="0.2">
      <c r="A130" s="151" t="s">
        <v>214</v>
      </c>
      <c r="B130" s="151"/>
      <c r="C130" s="151" t="s">
        <v>215</v>
      </c>
      <c r="D130" s="152"/>
      <c r="E130" s="52">
        <f>'Pay App 33'!E130</f>
        <v>0</v>
      </c>
      <c r="F130" s="45"/>
      <c r="G130" s="65">
        <f>'Pay App 33'!G130+F130</f>
        <v>0</v>
      </c>
      <c r="H130" s="188">
        <f>'Pay App 33'!K130</f>
        <v>0</v>
      </c>
      <c r="I130" s="189"/>
      <c r="J130" s="55"/>
      <c r="K130" s="33">
        <f t="shared" si="1"/>
        <v>0</v>
      </c>
      <c r="L130" s="68">
        <f t="shared" si="0"/>
        <v>0</v>
      </c>
      <c r="M130" s="66">
        <f t="shared" si="2"/>
        <v>0</v>
      </c>
      <c r="N130" s="32">
        <f t="shared" si="3"/>
        <v>0</v>
      </c>
      <c r="O130" s="52">
        <f>'Pay App 33'!O130+'Pay App 33'!P130</f>
        <v>0</v>
      </c>
      <c r="P130" s="45"/>
      <c r="Q130" s="66">
        <f>'Pay App 33'!Q130+N130+P130</f>
        <v>0</v>
      </c>
    </row>
    <row r="131" spans="1:17" ht="21" customHeight="1" x14ac:dyDescent="0.2">
      <c r="A131" s="151" t="s">
        <v>216</v>
      </c>
      <c r="B131" s="151"/>
      <c r="C131" s="151" t="s">
        <v>217</v>
      </c>
      <c r="D131" s="152"/>
      <c r="E131" s="52">
        <f>'Pay App 33'!E131</f>
        <v>0</v>
      </c>
      <c r="F131" s="45"/>
      <c r="G131" s="65">
        <f>'Pay App 33'!G131+F131</f>
        <v>0</v>
      </c>
      <c r="H131" s="188">
        <f>'Pay App 33'!K131</f>
        <v>0</v>
      </c>
      <c r="I131" s="189"/>
      <c r="J131" s="55"/>
      <c r="K131" s="33">
        <f t="shared" si="1"/>
        <v>0</v>
      </c>
      <c r="L131" s="68">
        <f t="shared" si="0"/>
        <v>0</v>
      </c>
      <c r="M131" s="66">
        <f t="shared" si="2"/>
        <v>0</v>
      </c>
      <c r="N131" s="32">
        <f t="shared" si="3"/>
        <v>0</v>
      </c>
      <c r="O131" s="52">
        <f>'Pay App 33'!O131+'Pay App 33'!P131</f>
        <v>0</v>
      </c>
      <c r="P131" s="45"/>
      <c r="Q131" s="66">
        <f>'Pay App 33'!Q131+N131+P131</f>
        <v>0</v>
      </c>
    </row>
    <row r="132" spans="1:17" ht="21" customHeight="1" x14ac:dyDescent="0.2">
      <c r="A132" s="151" t="s">
        <v>218</v>
      </c>
      <c r="B132" s="151"/>
      <c r="C132" s="151" t="s">
        <v>219</v>
      </c>
      <c r="D132" s="152"/>
      <c r="E132" s="52">
        <f>'Pay App 33'!E132</f>
        <v>0</v>
      </c>
      <c r="F132" s="45"/>
      <c r="G132" s="65">
        <f>'Pay App 33'!G132+F132</f>
        <v>0</v>
      </c>
      <c r="H132" s="188">
        <f>'Pay App 33'!K132</f>
        <v>0</v>
      </c>
      <c r="I132" s="189"/>
      <c r="J132" s="55"/>
      <c r="K132" s="33">
        <f t="shared" si="1"/>
        <v>0</v>
      </c>
      <c r="L132" s="68">
        <f t="shared" si="0"/>
        <v>0</v>
      </c>
      <c r="M132" s="66">
        <f t="shared" si="2"/>
        <v>0</v>
      </c>
      <c r="N132" s="32">
        <f t="shared" si="3"/>
        <v>0</v>
      </c>
      <c r="O132" s="52">
        <f>'Pay App 33'!O132+'Pay App 33'!P132</f>
        <v>0</v>
      </c>
      <c r="P132" s="45"/>
      <c r="Q132" s="66">
        <f>'Pay App 33'!Q132+N132+P132</f>
        <v>0</v>
      </c>
    </row>
    <row r="133" spans="1:17" ht="21" customHeight="1" x14ac:dyDescent="0.2">
      <c r="A133" s="151" t="s">
        <v>220</v>
      </c>
      <c r="B133" s="151"/>
      <c r="C133" s="151" t="s">
        <v>221</v>
      </c>
      <c r="D133" s="152"/>
      <c r="E133" s="52">
        <f>'Pay App 33'!E133</f>
        <v>0</v>
      </c>
      <c r="F133" s="45"/>
      <c r="G133" s="65">
        <f>'Pay App 33'!G133+F133</f>
        <v>0</v>
      </c>
      <c r="H133" s="188">
        <f>'Pay App 33'!K133</f>
        <v>0</v>
      </c>
      <c r="I133" s="189"/>
      <c r="J133" s="55"/>
      <c r="K133" s="33">
        <f t="shared" si="1"/>
        <v>0</v>
      </c>
      <c r="L133" s="68">
        <f t="shared" si="0"/>
        <v>0</v>
      </c>
      <c r="M133" s="66">
        <f t="shared" si="2"/>
        <v>0</v>
      </c>
      <c r="N133" s="32">
        <f t="shared" si="3"/>
        <v>0</v>
      </c>
      <c r="O133" s="52">
        <f>'Pay App 33'!O133+'Pay App 33'!P133</f>
        <v>0</v>
      </c>
      <c r="P133" s="45"/>
      <c r="Q133" s="66">
        <f>'Pay App 33'!Q133+N133+P133</f>
        <v>0</v>
      </c>
    </row>
    <row r="134" spans="1:17" ht="21" customHeight="1" x14ac:dyDescent="0.2">
      <c r="A134" s="151" t="s">
        <v>222</v>
      </c>
      <c r="B134" s="151"/>
      <c r="C134" s="151" t="s">
        <v>223</v>
      </c>
      <c r="D134" s="152"/>
      <c r="E134" s="52">
        <f>'Pay App 33'!E134</f>
        <v>0</v>
      </c>
      <c r="F134" s="45"/>
      <c r="G134" s="65">
        <f>'Pay App 33'!G134+F134</f>
        <v>0</v>
      </c>
      <c r="H134" s="188">
        <f>'Pay App 33'!K134</f>
        <v>0</v>
      </c>
      <c r="I134" s="189"/>
      <c r="J134" s="55"/>
      <c r="K134" s="33">
        <f t="shared" si="1"/>
        <v>0</v>
      </c>
      <c r="L134" s="68">
        <f t="shared" si="0"/>
        <v>0</v>
      </c>
      <c r="M134" s="66">
        <f t="shared" si="2"/>
        <v>0</v>
      </c>
      <c r="N134" s="32">
        <f t="shared" si="3"/>
        <v>0</v>
      </c>
      <c r="O134" s="52">
        <f>'Pay App 33'!O134+'Pay App 33'!P134</f>
        <v>0</v>
      </c>
      <c r="P134" s="45"/>
      <c r="Q134" s="66">
        <f>'Pay App 33'!Q134+N134+P134</f>
        <v>0</v>
      </c>
    </row>
    <row r="135" spans="1:17" ht="21" customHeight="1" x14ac:dyDescent="0.2">
      <c r="A135" s="153" t="s">
        <v>224</v>
      </c>
      <c r="B135" s="153"/>
      <c r="C135" s="153" t="s">
        <v>225</v>
      </c>
      <c r="D135" s="154"/>
      <c r="E135" s="52">
        <f>'Pay App 33'!E135</f>
        <v>0</v>
      </c>
      <c r="F135" s="45"/>
      <c r="G135" s="65">
        <f>'Pay App 33'!G135+F135</f>
        <v>0</v>
      </c>
      <c r="H135" s="188">
        <f>'Pay App 33'!K135</f>
        <v>0</v>
      </c>
      <c r="I135" s="189"/>
      <c r="J135" s="55"/>
      <c r="K135" s="33">
        <f t="shared" si="1"/>
        <v>0</v>
      </c>
      <c r="L135" s="68">
        <f t="shared" si="0"/>
        <v>0</v>
      </c>
      <c r="M135" s="66">
        <f t="shared" si="2"/>
        <v>0</v>
      </c>
      <c r="N135" s="32">
        <f t="shared" si="3"/>
        <v>0</v>
      </c>
      <c r="O135" s="52">
        <f>'Pay App 33'!O135+'Pay App 33'!P135</f>
        <v>0</v>
      </c>
      <c r="P135" s="45"/>
      <c r="Q135" s="66">
        <f>'Pay App 33'!Q135+N135+P135</f>
        <v>0</v>
      </c>
    </row>
    <row r="136" spans="1:17" ht="21" customHeight="1" x14ac:dyDescent="0.2">
      <c r="A136" s="151" t="s">
        <v>226</v>
      </c>
      <c r="B136" s="151"/>
      <c r="C136" s="151" t="s">
        <v>227</v>
      </c>
      <c r="D136" s="152"/>
      <c r="E136" s="52">
        <f>'Pay App 33'!E136</f>
        <v>0</v>
      </c>
      <c r="F136" s="45"/>
      <c r="G136" s="65">
        <f>'Pay App 33'!G136+F136</f>
        <v>0</v>
      </c>
      <c r="H136" s="188">
        <f>'Pay App 33'!K136</f>
        <v>0</v>
      </c>
      <c r="I136" s="189"/>
      <c r="J136" s="55"/>
      <c r="K136" s="33">
        <f t="shared" si="1"/>
        <v>0</v>
      </c>
      <c r="L136" s="68">
        <f t="shared" si="0"/>
        <v>0</v>
      </c>
      <c r="M136" s="66">
        <f t="shared" si="2"/>
        <v>0</v>
      </c>
      <c r="N136" s="32">
        <f t="shared" si="3"/>
        <v>0</v>
      </c>
      <c r="O136" s="52">
        <f>'Pay App 33'!O136+'Pay App 33'!P136</f>
        <v>0</v>
      </c>
      <c r="P136" s="45"/>
      <c r="Q136" s="66">
        <f>'Pay App 33'!Q136+N136+P136</f>
        <v>0</v>
      </c>
    </row>
    <row r="137" spans="1:17" ht="21" customHeight="1" x14ac:dyDescent="0.2">
      <c r="A137" s="151" t="s">
        <v>228</v>
      </c>
      <c r="B137" s="151"/>
      <c r="C137" s="151" t="s">
        <v>229</v>
      </c>
      <c r="D137" s="152"/>
      <c r="E137" s="52">
        <f>'Pay App 33'!E137</f>
        <v>0</v>
      </c>
      <c r="F137" s="45"/>
      <c r="G137" s="65">
        <f>'Pay App 33'!G137+F137</f>
        <v>0</v>
      </c>
      <c r="H137" s="188">
        <f>'Pay App 33'!K137</f>
        <v>0</v>
      </c>
      <c r="I137" s="189"/>
      <c r="J137" s="55"/>
      <c r="K137" s="33">
        <f t="shared" si="1"/>
        <v>0</v>
      </c>
      <c r="L137" s="68">
        <f t="shared" si="0"/>
        <v>0</v>
      </c>
      <c r="M137" s="66">
        <f t="shared" si="2"/>
        <v>0</v>
      </c>
      <c r="N137" s="32">
        <f t="shared" si="3"/>
        <v>0</v>
      </c>
      <c r="O137" s="52">
        <f>'Pay App 33'!O137+'Pay App 33'!P137</f>
        <v>0</v>
      </c>
      <c r="P137" s="45"/>
      <c r="Q137" s="66">
        <f>'Pay App 33'!Q137+N137+P137</f>
        <v>0</v>
      </c>
    </row>
    <row r="138" spans="1:17" ht="21" customHeight="1" x14ac:dyDescent="0.2">
      <c r="A138" s="151" t="s">
        <v>230</v>
      </c>
      <c r="B138" s="151"/>
      <c r="C138" s="151" t="s">
        <v>231</v>
      </c>
      <c r="D138" s="152"/>
      <c r="E138" s="52">
        <f>'Pay App 33'!E138</f>
        <v>0</v>
      </c>
      <c r="F138" s="45"/>
      <c r="G138" s="65">
        <f>'Pay App 33'!G138+F138</f>
        <v>0</v>
      </c>
      <c r="H138" s="188">
        <f>'Pay App 33'!K138</f>
        <v>0</v>
      </c>
      <c r="I138" s="189"/>
      <c r="J138" s="55"/>
      <c r="K138" s="33">
        <f t="shared" si="1"/>
        <v>0</v>
      </c>
      <c r="L138" s="68">
        <f t="shared" si="0"/>
        <v>0</v>
      </c>
      <c r="M138" s="66">
        <f t="shared" si="2"/>
        <v>0</v>
      </c>
      <c r="N138" s="32">
        <f t="shared" si="3"/>
        <v>0</v>
      </c>
      <c r="O138" s="52">
        <f>'Pay App 33'!O138+'Pay App 33'!P138</f>
        <v>0</v>
      </c>
      <c r="P138" s="45"/>
      <c r="Q138" s="66">
        <f>'Pay App 33'!Q138+N138+P138</f>
        <v>0</v>
      </c>
    </row>
    <row r="139" spans="1:17" ht="21" customHeight="1" x14ac:dyDescent="0.2">
      <c r="A139" s="153" t="s">
        <v>232</v>
      </c>
      <c r="B139" s="153"/>
      <c r="C139" s="153" t="s">
        <v>233</v>
      </c>
      <c r="D139" s="154"/>
      <c r="E139" s="52">
        <f>'Pay App 33'!E139</f>
        <v>0</v>
      </c>
      <c r="F139" s="45"/>
      <c r="G139" s="65">
        <f>'Pay App 33'!G139+F139</f>
        <v>0</v>
      </c>
      <c r="H139" s="188">
        <f>'Pay App 33'!K139</f>
        <v>0</v>
      </c>
      <c r="I139" s="189"/>
      <c r="J139" s="55"/>
      <c r="K139" s="33">
        <f t="shared" si="1"/>
        <v>0</v>
      </c>
      <c r="L139" s="68">
        <f t="shared" si="0"/>
        <v>0</v>
      </c>
      <c r="M139" s="66">
        <f t="shared" si="2"/>
        <v>0</v>
      </c>
      <c r="N139" s="32">
        <f t="shared" si="3"/>
        <v>0</v>
      </c>
      <c r="O139" s="52">
        <f>'Pay App 33'!O139+'Pay App 33'!P139</f>
        <v>0</v>
      </c>
      <c r="P139" s="45"/>
      <c r="Q139" s="66">
        <f>'Pay App 33'!Q139+N139+P139</f>
        <v>0</v>
      </c>
    </row>
    <row r="140" spans="1:17" ht="21" customHeight="1" x14ac:dyDescent="0.2">
      <c r="A140" s="151" t="s">
        <v>234</v>
      </c>
      <c r="B140" s="151"/>
      <c r="C140" s="151" t="s">
        <v>235</v>
      </c>
      <c r="D140" s="152"/>
      <c r="E140" s="52">
        <f>'Pay App 33'!E140</f>
        <v>0</v>
      </c>
      <c r="F140" s="45"/>
      <c r="G140" s="65">
        <f>'Pay App 33'!G140+F140</f>
        <v>0</v>
      </c>
      <c r="H140" s="188">
        <f>'Pay App 33'!K140</f>
        <v>0</v>
      </c>
      <c r="I140" s="189"/>
      <c r="J140" s="55"/>
      <c r="K140" s="33">
        <f t="shared" si="1"/>
        <v>0</v>
      </c>
      <c r="L140" s="68">
        <f t="shared" si="0"/>
        <v>0</v>
      </c>
      <c r="M140" s="66">
        <f t="shared" si="2"/>
        <v>0</v>
      </c>
      <c r="N140" s="32">
        <f t="shared" si="3"/>
        <v>0</v>
      </c>
      <c r="O140" s="52">
        <f>'Pay App 33'!O140+'Pay App 33'!P140</f>
        <v>0</v>
      </c>
      <c r="P140" s="45"/>
      <c r="Q140" s="66">
        <f>'Pay App 33'!Q140+N140+P140</f>
        <v>0</v>
      </c>
    </row>
    <row r="141" spans="1:17" ht="21" customHeight="1" x14ac:dyDescent="0.2">
      <c r="A141" s="151" t="s">
        <v>236</v>
      </c>
      <c r="B141" s="151"/>
      <c r="C141" s="151" t="s">
        <v>237</v>
      </c>
      <c r="D141" s="152"/>
      <c r="E141" s="52">
        <f>'Pay App 33'!E141</f>
        <v>0</v>
      </c>
      <c r="F141" s="45"/>
      <c r="G141" s="65">
        <f>'Pay App 33'!G141+F141</f>
        <v>0</v>
      </c>
      <c r="H141" s="188">
        <f>'Pay App 33'!K141</f>
        <v>0</v>
      </c>
      <c r="I141" s="189"/>
      <c r="J141" s="55"/>
      <c r="K141" s="33">
        <f t="shared" si="1"/>
        <v>0</v>
      </c>
      <c r="L141" s="68">
        <f t="shared" si="0"/>
        <v>0</v>
      </c>
      <c r="M141" s="66">
        <f t="shared" si="2"/>
        <v>0</v>
      </c>
      <c r="N141" s="32">
        <f t="shared" si="3"/>
        <v>0</v>
      </c>
      <c r="O141" s="52">
        <f>'Pay App 33'!O141+'Pay App 33'!P141</f>
        <v>0</v>
      </c>
      <c r="P141" s="45"/>
      <c r="Q141" s="66">
        <f>'Pay App 33'!Q141+N141+P141</f>
        <v>0</v>
      </c>
    </row>
    <row r="142" spans="1:17" ht="21" customHeight="1" x14ac:dyDescent="0.2">
      <c r="A142" s="151" t="s">
        <v>238</v>
      </c>
      <c r="B142" s="151"/>
      <c r="C142" s="151" t="s">
        <v>239</v>
      </c>
      <c r="D142" s="152"/>
      <c r="E142" s="52">
        <f>'Pay App 33'!E142</f>
        <v>0</v>
      </c>
      <c r="F142" s="45"/>
      <c r="G142" s="65">
        <f>'Pay App 33'!G142+F142</f>
        <v>0</v>
      </c>
      <c r="H142" s="188">
        <f>'Pay App 33'!K142</f>
        <v>0</v>
      </c>
      <c r="I142" s="189"/>
      <c r="J142" s="55"/>
      <c r="K142" s="33">
        <f t="shared" si="1"/>
        <v>0</v>
      </c>
      <c r="L142" s="68">
        <f t="shared" si="0"/>
        <v>0</v>
      </c>
      <c r="M142" s="66">
        <f t="shared" si="2"/>
        <v>0</v>
      </c>
      <c r="N142" s="32">
        <f t="shared" si="3"/>
        <v>0</v>
      </c>
      <c r="O142" s="52">
        <f>'Pay App 33'!O142+'Pay App 33'!P142</f>
        <v>0</v>
      </c>
      <c r="P142" s="45"/>
      <c r="Q142" s="66">
        <f>'Pay App 33'!Q142+N142+P142</f>
        <v>0</v>
      </c>
    </row>
    <row r="143" spans="1:17" ht="21" customHeight="1" x14ac:dyDescent="0.2">
      <c r="A143" s="151" t="s">
        <v>240</v>
      </c>
      <c r="B143" s="151"/>
      <c r="C143" s="151" t="s">
        <v>241</v>
      </c>
      <c r="D143" s="152"/>
      <c r="E143" s="52">
        <f>'Pay App 33'!E143</f>
        <v>0</v>
      </c>
      <c r="F143" s="45"/>
      <c r="G143" s="65">
        <f>'Pay App 33'!G143+F143</f>
        <v>0</v>
      </c>
      <c r="H143" s="188">
        <f>'Pay App 33'!K143</f>
        <v>0</v>
      </c>
      <c r="I143" s="189"/>
      <c r="J143" s="55"/>
      <c r="K143" s="33">
        <f t="shared" si="1"/>
        <v>0</v>
      </c>
      <c r="L143" s="68">
        <f t="shared" si="0"/>
        <v>0</v>
      </c>
      <c r="M143" s="66">
        <f t="shared" si="2"/>
        <v>0</v>
      </c>
      <c r="N143" s="32">
        <f t="shared" si="3"/>
        <v>0</v>
      </c>
      <c r="O143" s="52">
        <f>'Pay App 33'!O143+'Pay App 33'!P143</f>
        <v>0</v>
      </c>
      <c r="P143" s="45"/>
      <c r="Q143" s="66">
        <f>'Pay App 33'!Q143+N143+P143</f>
        <v>0</v>
      </c>
    </row>
    <row r="144" spans="1:17" ht="21" customHeight="1" x14ac:dyDescent="0.2">
      <c r="A144" s="151" t="s">
        <v>242</v>
      </c>
      <c r="B144" s="151"/>
      <c r="C144" s="151" t="s">
        <v>243</v>
      </c>
      <c r="D144" s="152"/>
      <c r="E144" s="52">
        <f>'Pay App 33'!E144</f>
        <v>0</v>
      </c>
      <c r="F144" s="45"/>
      <c r="G144" s="65">
        <f>'Pay App 33'!G144+F144</f>
        <v>0</v>
      </c>
      <c r="H144" s="188">
        <f>'Pay App 33'!K144</f>
        <v>0</v>
      </c>
      <c r="I144" s="189"/>
      <c r="J144" s="55"/>
      <c r="K144" s="33">
        <f t="shared" si="1"/>
        <v>0</v>
      </c>
      <c r="L144" s="68">
        <f t="shared" si="0"/>
        <v>0</v>
      </c>
      <c r="M144" s="66">
        <f t="shared" si="2"/>
        <v>0</v>
      </c>
      <c r="N144" s="32">
        <f t="shared" si="3"/>
        <v>0</v>
      </c>
      <c r="O144" s="52">
        <f>'Pay App 33'!O144+'Pay App 33'!P144</f>
        <v>0</v>
      </c>
      <c r="P144" s="45"/>
      <c r="Q144" s="66">
        <f>'Pay App 33'!Q144+N144+P144</f>
        <v>0</v>
      </c>
    </row>
    <row r="145" spans="1:17" ht="21" customHeight="1" x14ac:dyDescent="0.2">
      <c r="A145" s="151" t="s">
        <v>244</v>
      </c>
      <c r="B145" s="151"/>
      <c r="C145" s="151" t="s">
        <v>245</v>
      </c>
      <c r="D145" s="152"/>
      <c r="E145" s="52">
        <f>'Pay App 33'!E145</f>
        <v>0</v>
      </c>
      <c r="F145" s="45"/>
      <c r="G145" s="65">
        <f>'Pay App 33'!G145+F145</f>
        <v>0</v>
      </c>
      <c r="H145" s="188">
        <f>'Pay App 33'!K145</f>
        <v>0</v>
      </c>
      <c r="I145" s="189"/>
      <c r="J145" s="55"/>
      <c r="K145" s="33">
        <f t="shared" si="1"/>
        <v>0</v>
      </c>
      <c r="L145" s="68">
        <f t="shared" si="0"/>
        <v>0</v>
      </c>
      <c r="M145" s="66">
        <f t="shared" si="2"/>
        <v>0</v>
      </c>
      <c r="N145" s="32">
        <f t="shared" si="3"/>
        <v>0</v>
      </c>
      <c r="O145" s="52">
        <f>'Pay App 33'!O145+'Pay App 33'!P145</f>
        <v>0</v>
      </c>
      <c r="P145" s="45"/>
      <c r="Q145" s="66">
        <f>'Pay App 33'!Q145+N145+P145</f>
        <v>0</v>
      </c>
    </row>
    <row r="146" spans="1:17" ht="21" customHeight="1" x14ac:dyDescent="0.2">
      <c r="A146" s="151" t="s">
        <v>246</v>
      </c>
      <c r="B146" s="151"/>
      <c r="C146" s="151" t="s">
        <v>247</v>
      </c>
      <c r="D146" s="152"/>
      <c r="E146" s="52">
        <f>'Pay App 33'!E146</f>
        <v>0</v>
      </c>
      <c r="F146" s="45"/>
      <c r="G146" s="65">
        <f>'Pay App 33'!G146+F146</f>
        <v>0</v>
      </c>
      <c r="H146" s="188">
        <f>'Pay App 33'!K146</f>
        <v>0</v>
      </c>
      <c r="I146" s="189"/>
      <c r="J146" s="55"/>
      <c r="K146" s="33">
        <f t="shared" si="1"/>
        <v>0</v>
      </c>
      <c r="L146" s="68">
        <f t="shared" si="0"/>
        <v>0</v>
      </c>
      <c r="M146" s="66">
        <f t="shared" si="2"/>
        <v>0</v>
      </c>
      <c r="N146" s="32">
        <f t="shared" si="3"/>
        <v>0</v>
      </c>
      <c r="O146" s="52">
        <f>'Pay App 33'!O146+'Pay App 33'!P146</f>
        <v>0</v>
      </c>
      <c r="P146" s="45"/>
      <c r="Q146" s="66">
        <f>'Pay App 33'!Q146+N146+P146</f>
        <v>0</v>
      </c>
    </row>
    <row r="147" spans="1:17" ht="21" customHeight="1" x14ac:dyDescent="0.2">
      <c r="A147" s="151" t="s">
        <v>248</v>
      </c>
      <c r="B147" s="151"/>
      <c r="C147" s="151" t="s">
        <v>249</v>
      </c>
      <c r="D147" s="152"/>
      <c r="E147" s="52">
        <f>'Pay App 33'!E147</f>
        <v>0</v>
      </c>
      <c r="F147" s="45"/>
      <c r="G147" s="65">
        <f>'Pay App 33'!G147+F147</f>
        <v>0</v>
      </c>
      <c r="H147" s="188">
        <f>'Pay App 33'!K147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33'!O147+'Pay App 33'!P147</f>
        <v>0</v>
      </c>
      <c r="P147" s="45"/>
      <c r="Q147" s="66">
        <f>'Pay App 33'!Q147+N147+P147</f>
        <v>0</v>
      </c>
    </row>
    <row r="148" spans="1:17" ht="21" customHeight="1" x14ac:dyDescent="0.2">
      <c r="A148" s="151" t="s">
        <v>250</v>
      </c>
      <c r="B148" s="151"/>
      <c r="C148" s="151" t="s">
        <v>251</v>
      </c>
      <c r="D148" s="152"/>
      <c r="E148" s="52">
        <f>'Pay App 33'!E148</f>
        <v>0</v>
      </c>
      <c r="F148" s="45"/>
      <c r="G148" s="65">
        <f>'Pay App 33'!G148+F148</f>
        <v>0</v>
      </c>
      <c r="H148" s="188">
        <f>'Pay App 33'!K148</f>
        <v>0</v>
      </c>
      <c r="I148" s="189"/>
      <c r="J148" s="55"/>
      <c r="K148" s="33">
        <f t="shared" si="4"/>
        <v>0</v>
      </c>
      <c r="L148" s="68">
        <f t="shared" ref="L148:L211" si="7">IF(ISERROR(K148/G148),0,K148/G148)</f>
        <v>0</v>
      </c>
      <c r="M148" s="66">
        <f t="shared" si="5"/>
        <v>0</v>
      </c>
      <c r="N148" s="32">
        <f t="shared" si="6"/>
        <v>0</v>
      </c>
      <c r="O148" s="52">
        <f>'Pay App 33'!O148+'Pay App 33'!P148</f>
        <v>0</v>
      </c>
      <c r="P148" s="45"/>
      <c r="Q148" s="66">
        <f>'Pay App 33'!Q148+N148+P148</f>
        <v>0</v>
      </c>
    </row>
    <row r="149" spans="1:17" ht="21" customHeight="1" x14ac:dyDescent="0.2">
      <c r="A149" s="153" t="s">
        <v>252</v>
      </c>
      <c r="B149" s="153"/>
      <c r="C149" s="153" t="s">
        <v>253</v>
      </c>
      <c r="D149" s="154"/>
      <c r="E149" s="52">
        <f>'Pay App 33'!E149</f>
        <v>0</v>
      </c>
      <c r="F149" s="45"/>
      <c r="G149" s="65">
        <f>'Pay App 33'!G149+F149</f>
        <v>0</v>
      </c>
      <c r="H149" s="188">
        <f>'Pay App 33'!K149</f>
        <v>0</v>
      </c>
      <c r="I149" s="189"/>
      <c r="J149" s="55"/>
      <c r="K149" s="33">
        <f t="shared" si="4"/>
        <v>0</v>
      </c>
      <c r="L149" s="68">
        <f t="shared" si="7"/>
        <v>0</v>
      </c>
      <c r="M149" s="66">
        <f t="shared" si="5"/>
        <v>0</v>
      </c>
      <c r="N149" s="32">
        <f t="shared" si="6"/>
        <v>0</v>
      </c>
      <c r="O149" s="52">
        <f>'Pay App 33'!O149+'Pay App 33'!P149</f>
        <v>0</v>
      </c>
      <c r="P149" s="45"/>
      <c r="Q149" s="66">
        <f>'Pay App 33'!Q149+N149+P149</f>
        <v>0</v>
      </c>
    </row>
    <row r="150" spans="1:17" ht="21" customHeight="1" x14ac:dyDescent="0.2">
      <c r="A150" s="151" t="s">
        <v>254</v>
      </c>
      <c r="B150" s="151"/>
      <c r="C150" s="151" t="s">
        <v>255</v>
      </c>
      <c r="D150" s="152"/>
      <c r="E150" s="52">
        <f>'Pay App 33'!E150</f>
        <v>0</v>
      </c>
      <c r="F150" s="45"/>
      <c r="G150" s="65">
        <f>'Pay App 33'!G150+F150</f>
        <v>0</v>
      </c>
      <c r="H150" s="188">
        <f>'Pay App 33'!K150</f>
        <v>0</v>
      </c>
      <c r="I150" s="189"/>
      <c r="J150" s="55"/>
      <c r="K150" s="33">
        <f t="shared" si="4"/>
        <v>0</v>
      </c>
      <c r="L150" s="68">
        <f t="shared" si="7"/>
        <v>0</v>
      </c>
      <c r="M150" s="66">
        <f t="shared" si="5"/>
        <v>0</v>
      </c>
      <c r="N150" s="32">
        <f t="shared" si="6"/>
        <v>0</v>
      </c>
      <c r="O150" s="52">
        <f>'Pay App 33'!O150+'Pay App 33'!P150</f>
        <v>0</v>
      </c>
      <c r="P150" s="45"/>
      <c r="Q150" s="66">
        <f>'Pay App 33'!Q150+N150+P150</f>
        <v>0</v>
      </c>
    </row>
    <row r="151" spans="1:17" ht="21" customHeight="1" x14ac:dyDescent="0.2">
      <c r="A151" s="151" t="s">
        <v>256</v>
      </c>
      <c r="B151" s="151"/>
      <c r="C151" s="151" t="s">
        <v>257</v>
      </c>
      <c r="D151" s="152"/>
      <c r="E151" s="52">
        <f>'Pay App 33'!E151</f>
        <v>0</v>
      </c>
      <c r="F151" s="45"/>
      <c r="G151" s="65">
        <f>'Pay App 33'!G151+F151</f>
        <v>0</v>
      </c>
      <c r="H151" s="188">
        <f>'Pay App 33'!K151</f>
        <v>0</v>
      </c>
      <c r="I151" s="189"/>
      <c r="J151" s="55"/>
      <c r="K151" s="33">
        <f t="shared" si="4"/>
        <v>0</v>
      </c>
      <c r="L151" s="68">
        <f t="shared" si="7"/>
        <v>0</v>
      </c>
      <c r="M151" s="66">
        <f t="shared" si="5"/>
        <v>0</v>
      </c>
      <c r="N151" s="32">
        <f t="shared" si="6"/>
        <v>0</v>
      </c>
      <c r="O151" s="52">
        <f>'Pay App 33'!O151+'Pay App 33'!P151</f>
        <v>0</v>
      </c>
      <c r="P151" s="45"/>
      <c r="Q151" s="66">
        <f>'Pay App 33'!Q151+N151+P151</f>
        <v>0</v>
      </c>
    </row>
    <row r="152" spans="1:17" ht="21" customHeight="1" x14ac:dyDescent="0.2">
      <c r="A152" s="151" t="s">
        <v>258</v>
      </c>
      <c r="B152" s="151"/>
      <c r="C152" s="151" t="s">
        <v>259</v>
      </c>
      <c r="D152" s="152"/>
      <c r="E152" s="52">
        <f>'Pay App 33'!E152</f>
        <v>0</v>
      </c>
      <c r="F152" s="45"/>
      <c r="G152" s="65">
        <f>'Pay App 33'!G152+F152</f>
        <v>0</v>
      </c>
      <c r="H152" s="188">
        <f>'Pay App 33'!K152</f>
        <v>0</v>
      </c>
      <c r="I152" s="189"/>
      <c r="J152" s="55"/>
      <c r="K152" s="33">
        <f t="shared" si="4"/>
        <v>0</v>
      </c>
      <c r="L152" s="68">
        <f t="shared" si="7"/>
        <v>0</v>
      </c>
      <c r="M152" s="66">
        <f t="shared" si="5"/>
        <v>0</v>
      </c>
      <c r="N152" s="32">
        <f t="shared" si="6"/>
        <v>0</v>
      </c>
      <c r="O152" s="52">
        <f>'Pay App 33'!O152+'Pay App 33'!P152</f>
        <v>0</v>
      </c>
      <c r="P152" s="45"/>
      <c r="Q152" s="66">
        <f>'Pay App 33'!Q152+N152+P152</f>
        <v>0</v>
      </c>
    </row>
    <row r="153" spans="1:17" ht="21" customHeight="1" x14ac:dyDescent="0.2">
      <c r="A153" s="151" t="s">
        <v>260</v>
      </c>
      <c r="B153" s="151"/>
      <c r="C153" s="151" t="s">
        <v>261</v>
      </c>
      <c r="D153" s="152"/>
      <c r="E153" s="52">
        <f>'Pay App 33'!E153</f>
        <v>0</v>
      </c>
      <c r="F153" s="45"/>
      <c r="G153" s="65">
        <f>'Pay App 33'!G153+F153</f>
        <v>0</v>
      </c>
      <c r="H153" s="188">
        <f>'Pay App 33'!K153</f>
        <v>0</v>
      </c>
      <c r="I153" s="189"/>
      <c r="J153" s="55"/>
      <c r="K153" s="33">
        <f t="shared" si="4"/>
        <v>0</v>
      </c>
      <c r="L153" s="68">
        <f t="shared" si="7"/>
        <v>0</v>
      </c>
      <c r="M153" s="66">
        <f t="shared" si="5"/>
        <v>0</v>
      </c>
      <c r="N153" s="32">
        <f t="shared" si="6"/>
        <v>0</v>
      </c>
      <c r="O153" s="52">
        <f>'Pay App 33'!O153+'Pay App 33'!P153</f>
        <v>0</v>
      </c>
      <c r="P153" s="45"/>
      <c r="Q153" s="66">
        <f>'Pay App 33'!Q153+N153+P153</f>
        <v>0</v>
      </c>
    </row>
    <row r="154" spans="1:17" ht="21" customHeight="1" x14ac:dyDescent="0.2">
      <c r="A154" s="151" t="s">
        <v>262</v>
      </c>
      <c r="B154" s="151"/>
      <c r="C154" s="151" t="s">
        <v>263</v>
      </c>
      <c r="D154" s="152"/>
      <c r="E154" s="52">
        <f>'Pay App 33'!E154</f>
        <v>0</v>
      </c>
      <c r="F154" s="45"/>
      <c r="G154" s="65">
        <f>'Pay App 33'!G154+F154</f>
        <v>0</v>
      </c>
      <c r="H154" s="188">
        <f>'Pay App 33'!K154</f>
        <v>0</v>
      </c>
      <c r="I154" s="189"/>
      <c r="J154" s="55"/>
      <c r="K154" s="33">
        <f t="shared" si="4"/>
        <v>0</v>
      </c>
      <c r="L154" s="68">
        <f t="shared" si="7"/>
        <v>0</v>
      </c>
      <c r="M154" s="66">
        <f t="shared" si="5"/>
        <v>0</v>
      </c>
      <c r="N154" s="32">
        <f t="shared" si="6"/>
        <v>0</v>
      </c>
      <c r="O154" s="52">
        <f>'Pay App 33'!O154+'Pay App 33'!P154</f>
        <v>0</v>
      </c>
      <c r="P154" s="45"/>
      <c r="Q154" s="66">
        <f>'Pay App 33'!Q154+N154+P154</f>
        <v>0</v>
      </c>
    </row>
    <row r="155" spans="1:17" ht="21" customHeight="1" x14ac:dyDescent="0.2">
      <c r="A155" s="151" t="s">
        <v>264</v>
      </c>
      <c r="B155" s="151"/>
      <c r="C155" s="151" t="s">
        <v>265</v>
      </c>
      <c r="D155" s="152"/>
      <c r="E155" s="52">
        <f>'Pay App 33'!E155</f>
        <v>0</v>
      </c>
      <c r="F155" s="45"/>
      <c r="G155" s="65">
        <f>'Pay App 33'!G155+F155</f>
        <v>0</v>
      </c>
      <c r="H155" s="188">
        <f>'Pay App 33'!K155</f>
        <v>0</v>
      </c>
      <c r="I155" s="189"/>
      <c r="J155" s="55"/>
      <c r="K155" s="33">
        <f t="shared" si="4"/>
        <v>0</v>
      </c>
      <c r="L155" s="68">
        <f t="shared" si="7"/>
        <v>0</v>
      </c>
      <c r="M155" s="66">
        <f t="shared" si="5"/>
        <v>0</v>
      </c>
      <c r="N155" s="32">
        <f t="shared" si="6"/>
        <v>0</v>
      </c>
      <c r="O155" s="52">
        <f>'Pay App 33'!O155+'Pay App 33'!P155</f>
        <v>0</v>
      </c>
      <c r="P155" s="45"/>
      <c r="Q155" s="66">
        <f>'Pay App 33'!Q155+N155+P155</f>
        <v>0</v>
      </c>
    </row>
    <row r="156" spans="1:17" ht="21" customHeight="1" x14ac:dyDescent="0.2">
      <c r="A156" s="151" t="s">
        <v>266</v>
      </c>
      <c r="B156" s="151"/>
      <c r="C156" s="151" t="s">
        <v>267</v>
      </c>
      <c r="D156" s="152"/>
      <c r="E156" s="52">
        <f>'Pay App 33'!E156</f>
        <v>0</v>
      </c>
      <c r="F156" s="45"/>
      <c r="G156" s="65">
        <f>'Pay App 33'!G156+F156</f>
        <v>0</v>
      </c>
      <c r="H156" s="188">
        <f>'Pay App 33'!K156</f>
        <v>0</v>
      </c>
      <c r="I156" s="189"/>
      <c r="J156" s="55"/>
      <c r="K156" s="33">
        <f t="shared" si="4"/>
        <v>0</v>
      </c>
      <c r="L156" s="68">
        <f t="shared" si="7"/>
        <v>0</v>
      </c>
      <c r="M156" s="66">
        <f t="shared" si="5"/>
        <v>0</v>
      </c>
      <c r="N156" s="32">
        <f t="shared" si="6"/>
        <v>0</v>
      </c>
      <c r="O156" s="52">
        <f>'Pay App 33'!O156+'Pay App 33'!P156</f>
        <v>0</v>
      </c>
      <c r="P156" s="45"/>
      <c r="Q156" s="66">
        <f>'Pay App 33'!Q156+N156+P156</f>
        <v>0</v>
      </c>
    </row>
    <row r="157" spans="1:17" ht="21" customHeight="1" x14ac:dyDescent="0.2">
      <c r="A157" s="151" t="s">
        <v>268</v>
      </c>
      <c r="B157" s="151"/>
      <c r="C157" s="151" t="s">
        <v>269</v>
      </c>
      <c r="D157" s="152"/>
      <c r="E157" s="52">
        <f>'Pay App 33'!E157</f>
        <v>0</v>
      </c>
      <c r="F157" s="45"/>
      <c r="G157" s="65">
        <f>'Pay App 33'!G157+F157</f>
        <v>0</v>
      </c>
      <c r="H157" s="188">
        <f>'Pay App 33'!K157</f>
        <v>0</v>
      </c>
      <c r="I157" s="189"/>
      <c r="J157" s="55"/>
      <c r="K157" s="33">
        <f t="shared" si="4"/>
        <v>0</v>
      </c>
      <c r="L157" s="68">
        <f t="shared" si="7"/>
        <v>0</v>
      </c>
      <c r="M157" s="66">
        <f t="shared" si="5"/>
        <v>0</v>
      </c>
      <c r="N157" s="32">
        <f t="shared" si="6"/>
        <v>0</v>
      </c>
      <c r="O157" s="52">
        <f>'Pay App 33'!O157+'Pay App 33'!P157</f>
        <v>0</v>
      </c>
      <c r="P157" s="45"/>
      <c r="Q157" s="66">
        <f>'Pay App 33'!Q157+N157+P157</f>
        <v>0</v>
      </c>
    </row>
    <row r="158" spans="1:17" ht="21" customHeight="1" x14ac:dyDescent="0.2">
      <c r="A158" s="153" t="s">
        <v>270</v>
      </c>
      <c r="B158" s="153"/>
      <c r="C158" s="153" t="s">
        <v>271</v>
      </c>
      <c r="D158" s="154"/>
      <c r="E158" s="52">
        <f>'Pay App 33'!E158</f>
        <v>0</v>
      </c>
      <c r="F158" s="45"/>
      <c r="G158" s="65">
        <f>'Pay App 33'!G158+F158</f>
        <v>0</v>
      </c>
      <c r="H158" s="188">
        <f>'Pay App 33'!K158</f>
        <v>0</v>
      </c>
      <c r="I158" s="189"/>
      <c r="J158" s="55"/>
      <c r="K158" s="33">
        <f t="shared" si="4"/>
        <v>0</v>
      </c>
      <c r="L158" s="68">
        <f t="shared" si="7"/>
        <v>0</v>
      </c>
      <c r="M158" s="66">
        <f t="shared" si="5"/>
        <v>0</v>
      </c>
      <c r="N158" s="32">
        <f t="shared" si="6"/>
        <v>0</v>
      </c>
      <c r="O158" s="52">
        <f>'Pay App 33'!O158+'Pay App 33'!P158</f>
        <v>0</v>
      </c>
      <c r="P158" s="45"/>
      <c r="Q158" s="66">
        <f>'Pay App 33'!Q158+N158+P158</f>
        <v>0</v>
      </c>
    </row>
    <row r="159" spans="1:17" ht="21" customHeight="1" x14ac:dyDescent="0.2">
      <c r="A159" s="151" t="s">
        <v>272</v>
      </c>
      <c r="B159" s="151"/>
      <c r="C159" s="151" t="s">
        <v>273</v>
      </c>
      <c r="D159" s="152"/>
      <c r="E159" s="52">
        <f>'Pay App 33'!E159</f>
        <v>0</v>
      </c>
      <c r="F159" s="45"/>
      <c r="G159" s="65">
        <f>'Pay App 33'!G159+F159</f>
        <v>0</v>
      </c>
      <c r="H159" s="188">
        <f>'Pay App 33'!K159</f>
        <v>0</v>
      </c>
      <c r="I159" s="189"/>
      <c r="J159" s="55"/>
      <c r="K159" s="33">
        <f t="shared" si="4"/>
        <v>0</v>
      </c>
      <c r="L159" s="68">
        <f t="shared" si="7"/>
        <v>0</v>
      </c>
      <c r="M159" s="66">
        <f t="shared" si="5"/>
        <v>0</v>
      </c>
      <c r="N159" s="32">
        <f t="shared" si="6"/>
        <v>0</v>
      </c>
      <c r="O159" s="52">
        <f>'Pay App 33'!O159+'Pay App 33'!P159</f>
        <v>0</v>
      </c>
      <c r="P159" s="45"/>
      <c r="Q159" s="66">
        <f>'Pay App 33'!Q159+N159+P159</f>
        <v>0</v>
      </c>
    </row>
    <row r="160" spans="1:17" ht="21" customHeight="1" x14ac:dyDescent="0.2">
      <c r="A160" s="151" t="s">
        <v>274</v>
      </c>
      <c r="B160" s="151"/>
      <c r="C160" s="151" t="s">
        <v>275</v>
      </c>
      <c r="D160" s="152"/>
      <c r="E160" s="52">
        <f>'Pay App 33'!E160</f>
        <v>0</v>
      </c>
      <c r="F160" s="45"/>
      <c r="G160" s="65">
        <f>'Pay App 33'!G160+F160</f>
        <v>0</v>
      </c>
      <c r="H160" s="188">
        <f>'Pay App 33'!K160</f>
        <v>0</v>
      </c>
      <c r="I160" s="189"/>
      <c r="J160" s="55"/>
      <c r="K160" s="33">
        <f t="shared" si="4"/>
        <v>0</v>
      </c>
      <c r="L160" s="68">
        <f t="shared" si="7"/>
        <v>0</v>
      </c>
      <c r="M160" s="66">
        <f t="shared" si="5"/>
        <v>0</v>
      </c>
      <c r="N160" s="32">
        <f t="shared" si="6"/>
        <v>0</v>
      </c>
      <c r="O160" s="52">
        <f>'Pay App 33'!O160+'Pay App 33'!P160</f>
        <v>0</v>
      </c>
      <c r="P160" s="45"/>
      <c r="Q160" s="66">
        <f>'Pay App 33'!Q160+N160+P160</f>
        <v>0</v>
      </c>
    </row>
    <row r="161" spans="1:17" ht="21" customHeight="1" x14ac:dyDescent="0.2">
      <c r="A161" s="151" t="s">
        <v>276</v>
      </c>
      <c r="B161" s="151"/>
      <c r="C161" s="151" t="s">
        <v>277</v>
      </c>
      <c r="D161" s="152"/>
      <c r="E161" s="52">
        <f>'Pay App 33'!E161</f>
        <v>0</v>
      </c>
      <c r="F161" s="45"/>
      <c r="G161" s="65">
        <f>'Pay App 33'!G161+F161</f>
        <v>0</v>
      </c>
      <c r="H161" s="188">
        <f>'Pay App 33'!K161</f>
        <v>0</v>
      </c>
      <c r="I161" s="189"/>
      <c r="J161" s="55"/>
      <c r="K161" s="33">
        <f t="shared" si="4"/>
        <v>0</v>
      </c>
      <c r="L161" s="68">
        <f t="shared" si="7"/>
        <v>0</v>
      </c>
      <c r="M161" s="66">
        <f t="shared" si="5"/>
        <v>0</v>
      </c>
      <c r="N161" s="32">
        <f t="shared" si="6"/>
        <v>0</v>
      </c>
      <c r="O161" s="52">
        <f>'Pay App 33'!O161+'Pay App 33'!P161</f>
        <v>0</v>
      </c>
      <c r="P161" s="45"/>
      <c r="Q161" s="66">
        <f>'Pay App 33'!Q161+N161+P161</f>
        <v>0</v>
      </c>
    </row>
    <row r="162" spans="1:17" ht="21" customHeight="1" x14ac:dyDescent="0.2">
      <c r="A162" s="151" t="s">
        <v>278</v>
      </c>
      <c r="B162" s="151"/>
      <c r="C162" s="151" t="s">
        <v>279</v>
      </c>
      <c r="D162" s="152"/>
      <c r="E162" s="52">
        <f>'Pay App 33'!E162</f>
        <v>0</v>
      </c>
      <c r="F162" s="45"/>
      <c r="G162" s="65">
        <f>'Pay App 33'!G162+F162</f>
        <v>0</v>
      </c>
      <c r="H162" s="188">
        <f>'Pay App 33'!K162</f>
        <v>0</v>
      </c>
      <c r="I162" s="189"/>
      <c r="J162" s="55"/>
      <c r="K162" s="33">
        <f t="shared" si="4"/>
        <v>0</v>
      </c>
      <c r="L162" s="68">
        <f t="shared" si="7"/>
        <v>0</v>
      </c>
      <c r="M162" s="66">
        <f t="shared" si="5"/>
        <v>0</v>
      </c>
      <c r="N162" s="32">
        <f t="shared" si="6"/>
        <v>0</v>
      </c>
      <c r="O162" s="52">
        <f>'Pay App 33'!O162+'Pay App 33'!P162</f>
        <v>0</v>
      </c>
      <c r="P162" s="45"/>
      <c r="Q162" s="66">
        <f>'Pay App 33'!Q162+N162+P162</f>
        <v>0</v>
      </c>
    </row>
    <row r="163" spans="1:17" ht="21" customHeight="1" x14ac:dyDescent="0.2">
      <c r="A163" s="151" t="s">
        <v>280</v>
      </c>
      <c r="B163" s="151"/>
      <c r="C163" s="151" t="s">
        <v>281</v>
      </c>
      <c r="D163" s="152"/>
      <c r="E163" s="52">
        <f>'Pay App 33'!E163</f>
        <v>0</v>
      </c>
      <c r="F163" s="45"/>
      <c r="G163" s="65">
        <f>'Pay App 33'!G163+F163</f>
        <v>0</v>
      </c>
      <c r="H163" s="188">
        <f>'Pay App 33'!K163</f>
        <v>0</v>
      </c>
      <c r="I163" s="189"/>
      <c r="J163" s="55"/>
      <c r="K163" s="33">
        <f t="shared" si="4"/>
        <v>0</v>
      </c>
      <c r="L163" s="68">
        <f t="shared" si="7"/>
        <v>0</v>
      </c>
      <c r="M163" s="66">
        <f t="shared" si="5"/>
        <v>0</v>
      </c>
      <c r="N163" s="32">
        <f t="shared" si="6"/>
        <v>0</v>
      </c>
      <c r="O163" s="52">
        <f>'Pay App 33'!O163+'Pay App 33'!P163</f>
        <v>0</v>
      </c>
      <c r="P163" s="45"/>
      <c r="Q163" s="66">
        <f>'Pay App 33'!Q163+N163+P163</f>
        <v>0</v>
      </c>
    </row>
    <row r="164" spans="1:17" ht="21" customHeight="1" x14ac:dyDescent="0.2">
      <c r="A164" s="151" t="s">
        <v>282</v>
      </c>
      <c r="B164" s="151"/>
      <c r="C164" s="151" t="s">
        <v>283</v>
      </c>
      <c r="D164" s="152"/>
      <c r="E164" s="52">
        <f>'Pay App 33'!E164</f>
        <v>0</v>
      </c>
      <c r="F164" s="45"/>
      <c r="G164" s="65">
        <f>'Pay App 33'!G164+F164</f>
        <v>0</v>
      </c>
      <c r="H164" s="188">
        <f>'Pay App 33'!K164</f>
        <v>0</v>
      </c>
      <c r="I164" s="189"/>
      <c r="J164" s="55"/>
      <c r="K164" s="33">
        <f t="shared" si="4"/>
        <v>0</v>
      </c>
      <c r="L164" s="68">
        <f t="shared" si="7"/>
        <v>0</v>
      </c>
      <c r="M164" s="66">
        <f t="shared" si="5"/>
        <v>0</v>
      </c>
      <c r="N164" s="32">
        <f t="shared" si="6"/>
        <v>0</v>
      </c>
      <c r="O164" s="52">
        <f>'Pay App 33'!O164+'Pay App 33'!P164</f>
        <v>0</v>
      </c>
      <c r="P164" s="45"/>
      <c r="Q164" s="66">
        <f>'Pay App 33'!Q164+N164+P164</f>
        <v>0</v>
      </c>
    </row>
    <row r="165" spans="1:17" ht="21" customHeight="1" x14ac:dyDescent="0.2">
      <c r="A165" s="151" t="s">
        <v>284</v>
      </c>
      <c r="B165" s="151"/>
      <c r="C165" s="151" t="s">
        <v>285</v>
      </c>
      <c r="D165" s="152"/>
      <c r="E165" s="52">
        <f>'Pay App 33'!E165</f>
        <v>0</v>
      </c>
      <c r="F165" s="45"/>
      <c r="G165" s="65">
        <f>'Pay App 33'!G165+F165</f>
        <v>0</v>
      </c>
      <c r="H165" s="188">
        <f>'Pay App 33'!K165</f>
        <v>0</v>
      </c>
      <c r="I165" s="189"/>
      <c r="J165" s="55"/>
      <c r="K165" s="33">
        <f t="shared" si="4"/>
        <v>0</v>
      </c>
      <c r="L165" s="68">
        <f t="shared" si="7"/>
        <v>0</v>
      </c>
      <c r="M165" s="66">
        <f t="shared" si="5"/>
        <v>0</v>
      </c>
      <c r="N165" s="32">
        <f t="shared" si="6"/>
        <v>0</v>
      </c>
      <c r="O165" s="52">
        <f>'Pay App 33'!O165+'Pay App 33'!P165</f>
        <v>0</v>
      </c>
      <c r="P165" s="45"/>
      <c r="Q165" s="66">
        <f>'Pay App 33'!Q165+N165+P165</f>
        <v>0</v>
      </c>
    </row>
    <row r="166" spans="1:17" ht="21" customHeight="1" x14ac:dyDescent="0.2">
      <c r="A166" s="153" t="s">
        <v>286</v>
      </c>
      <c r="B166" s="153"/>
      <c r="C166" s="153" t="s">
        <v>287</v>
      </c>
      <c r="D166" s="154"/>
      <c r="E166" s="52">
        <f>'Pay App 33'!E166</f>
        <v>0</v>
      </c>
      <c r="F166" s="45"/>
      <c r="G166" s="65">
        <f>'Pay App 33'!G166+F166</f>
        <v>0</v>
      </c>
      <c r="H166" s="188">
        <f>'Pay App 33'!K166</f>
        <v>0</v>
      </c>
      <c r="I166" s="189"/>
      <c r="J166" s="55"/>
      <c r="K166" s="33">
        <f t="shared" si="4"/>
        <v>0</v>
      </c>
      <c r="L166" s="68">
        <f t="shared" si="7"/>
        <v>0</v>
      </c>
      <c r="M166" s="66">
        <f t="shared" si="5"/>
        <v>0</v>
      </c>
      <c r="N166" s="32">
        <f t="shared" si="6"/>
        <v>0</v>
      </c>
      <c r="O166" s="52">
        <f>'Pay App 33'!O166+'Pay App 33'!P166</f>
        <v>0</v>
      </c>
      <c r="P166" s="45"/>
      <c r="Q166" s="66">
        <f>'Pay App 33'!Q166+N166+P166</f>
        <v>0</v>
      </c>
    </row>
    <row r="167" spans="1:17" ht="21" customHeight="1" x14ac:dyDescent="0.2">
      <c r="A167" s="153" t="s">
        <v>288</v>
      </c>
      <c r="B167" s="153"/>
      <c r="C167" s="153" t="s">
        <v>289</v>
      </c>
      <c r="D167" s="154"/>
      <c r="E167" s="52">
        <f>'Pay App 33'!E167</f>
        <v>0</v>
      </c>
      <c r="F167" s="45"/>
      <c r="G167" s="65">
        <f>'Pay App 33'!G167+F167</f>
        <v>0</v>
      </c>
      <c r="H167" s="188">
        <f>'Pay App 33'!K167</f>
        <v>0</v>
      </c>
      <c r="I167" s="189"/>
      <c r="J167" s="55"/>
      <c r="K167" s="33">
        <f t="shared" si="4"/>
        <v>0</v>
      </c>
      <c r="L167" s="68">
        <f t="shared" si="7"/>
        <v>0</v>
      </c>
      <c r="M167" s="66">
        <f t="shared" si="5"/>
        <v>0</v>
      </c>
      <c r="N167" s="32">
        <f t="shared" si="6"/>
        <v>0</v>
      </c>
      <c r="O167" s="52">
        <f>'Pay App 33'!O167+'Pay App 33'!P167</f>
        <v>0</v>
      </c>
      <c r="P167" s="45"/>
      <c r="Q167" s="66">
        <f>'Pay App 33'!Q167+N167+P167</f>
        <v>0</v>
      </c>
    </row>
    <row r="168" spans="1:17" ht="21" customHeight="1" x14ac:dyDescent="0.2">
      <c r="A168" s="151" t="s">
        <v>290</v>
      </c>
      <c r="B168" s="151"/>
      <c r="C168" s="151" t="s">
        <v>291</v>
      </c>
      <c r="D168" s="152"/>
      <c r="E168" s="52">
        <f>'Pay App 33'!E168</f>
        <v>0</v>
      </c>
      <c r="F168" s="45"/>
      <c r="G168" s="65">
        <f>'Pay App 33'!G168+F168</f>
        <v>0</v>
      </c>
      <c r="H168" s="188">
        <f>'Pay App 33'!K168</f>
        <v>0</v>
      </c>
      <c r="I168" s="189"/>
      <c r="J168" s="55"/>
      <c r="K168" s="33">
        <f t="shared" si="4"/>
        <v>0</v>
      </c>
      <c r="L168" s="68">
        <f t="shared" si="7"/>
        <v>0</v>
      </c>
      <c r="M168" s="66">
        <f t="shared" si="5"/>
        <v>0</v>
      </c>
      <c r="N168" s="32">
        <f t="shared" si="6"/>
        <v>0</v>
      </c>
      <c r="O168" s="52">
        <f>'Pay App 33'!O168+'Pay App 33'!P168</f>
        <v>0</v>
      </c>
      <c r="P168" s="45"/>
      <c r="Q168" s="66">
        <f>'Pay App 33'!Q168+N168+P168</f>
        <v>0</v>
      </c>
    </row>
    <row r="169" spans="1:17" ht="21" customHeight="1" x14ac:dyDescent="0.2">
      <c r="A169" s="151" t="s">
        <v>292</v>
      </c>
      <c r="B169" s="151"/>
      <c r="C169" s="151" t="s">
        <v>293</v>
      </c>
      <c r="D169" s="152"/>
      <c r="E169" s="52">
        <f>'Pay App 33'!E169</f>
        <v>0</v>
      </c>
      <c r="F169" s="45"/>
      <c r="G169" s="65">
        <f>'Pay App 33'!G169+F169</f>
        <v>0</v>
      </c>
      <c r="H169" s="188">
        <f>'Pay App 33'!K169</f>
        <v>0</v>
      </c>
      <c r="I169" s="189"/>
      <c r="J169" s="55"/>
      <c r="K169" s="33">
        <f t="shared" si="4"/>
        <v>0</v>
      </c>
      <c r="L169" s="68">
        <f t="shared" si="7"/>
        <v>0</v>
      </c>
      <c r="M169" s="66">
        <f t="shared" si="5"/>
        <v>0</v>
      </c>
      <c r="N169" s="32">
        <f t="shared" si="6"/>
        <v>0</v>
      </c>
      <c r="O169" s="52">
        <f>'Pay App 33'!O169+'Pay App 33'!P169</f>
        <v>0</v>
      </c>
      <c r="P169" s="45"/>
      <c r="Q169" s="66">
        <f>'Pay App 33'!Q169+N169+P169</f>
        <v>0</v>
      </c>
    </row>
    <row r="170" spans="1:17" ht="21" customHeight="1" x14ac:dyDescent="0.2">
      <c r="A170" s="151" t="s">
        <v>294</v>
      </c>
      <c r="B170" s="151"/>
      <c r="C170" s="151" t="s">
        <v>295</v>
      </c>
      <c r="D170" s="152"/>
      <c r="E170" s="52">
        <f>'Pay App 33'!E170</f>
        <v>0</v>
      </c>
      <c r="F170" s="45"/>
      <c r="G170" s="65">
        <f>'Pay App 33'!G170+F170</f>
        <v>0</v>
      </c>
      <c r="H170" s="188">
        <f>'Pay App 33'!K170</f>
        <v>0</v>
      </c>
      <c r="I170" s="189"/>
      <c r="J170" s="55"/>
      <c r="K170" s="33">
        <f t="shared" si="4"/>
        <v>0</v>
      </c>
      <c r="L170" s="68">
        <f t="shared" si="7"/>
        <v>0</v>
      </c>
      <c r="M170" s="66">
        <f t="shared" si="5"/>
        <v>0</v>
      </c>
      <c r="N170" s="32">
        <f t="shared" si="6"/>
        <v>0</v>
      </c>
      <c r="O170" s="52">
        <f>'Pay App 33'!O170+'Pay App 33'!P170</f>
        <v>0</v>
      </c>
      <c r="P170" s="45"/>
      <c r="Q170" s="66">
        <f>'Pay App 33'!Q170+N170+P170</f>
        <v>0</v>
      </c>
    </row>
    <row r="171" spans="1:17" ht="21" customHeight="1" x14ac:dyDescent="0.2">
      <c r="A171" s="151" t="s">
        <v>296</v>
      </c>
      <c r="B171" s="151"/>
      <c r="C171" s="151" t="s">
        <v>297</v>
      </c>
      <c r="D171" s="152"/>
      <c r="E171" s="52">
        <f>'Pay App 33'!E171</f>
        <v>0</v>
      </c>
      <c r="F171" s="45"/>
      <c r="G171" s="65">
        <f>'Pay App 33'!G171+F171</f>
        <v>0</v>
      </c>
      <c r="H171" s="188">
        <f>'Pay App 33'!K171</f>
        <v>0</v>
      </c>
      <c r="I171" s="189"/>
      <c r="J171" s="55"/>
      <c r="K171" s="33">
        <f t="shared" si="4"/>
        <v>0</v>
      </c>
      <c r="L171" s="68">
        <f t="shared" si="7"/>
        <v>0</v>
      </c>
      <c r="M171" s="66">
        <f t="shared" si="5"/>
        <v>0</v>
      </c>
      <c r="N171" s="32">
        <f t="shared" si="6"/>
        <v>0</v>
      </c>
      <c r="O171" s="52">
        <f>'Pay App 33'!O171+'Pay App 33'!P171</f>
        <v>0</v>
      </c>
      <c r="P171" s="45"/>
      <c r="Q171" s="66">
        <f>'Pay App 33'!Q171+N171+P171</f>
        <v>0</v>
      </c>
    </row>
    <row r="172" spans="1:17" ht="21" customHeight="1" x14ac:dyDescent="0.2">
      <c r="A172" s="151" t="s">
        <v>298</v>
      </c>
      <c r="B172" s="151"/>
      <c r="C172" s="151" t="s">
        <v>299</v>
      </c>
      <c r="D172" s="152"/>
      <c r="E172" s="52">
        <f>'Pay App 33'!E172</f>
        <v>0</v>
      </c>
      <c r="F172" s="45"/>
      <c r="G172" s="65">
        <f>'Pay App 33'!G172+F172</f>
        <v>0</v>
      </c>
      <c r="H172" s="188">
        <f>'Pay App 33'!K172</f>
        <v>0</v>
      </c>
      <c r="I172" s="189"/>
      <c r="J172" s="55"/>
      <c r="K172" s="33">
        <f t="shared" si="4"/>
        <v>0</v>
      </c>
      <c r="L172" s="68">
        <f t="shared" si="7"/>
        <v>0</v>
      </c>
      <c r="M172" s="66">
        <f t="shared" si="5"/>
        <v>0</v>
      </c>
      <c r="N172" s="32">
        <f t="shared" si="6"/>
        <v>0</v>
      </c>
      <c r="O172" s="52">
        <f>'Pay App 33'!O172+'Pay App 33'!P172</f>
        <v>0</v>
      </c>
      <c r="P172" s="45"/>
      <c r="Q172" s="66">
        <f>'Pay App 33'!Q172+N172+P172</f>
        <v>0</v>
      </c>
    </row>
    <row r="173" spans="1:17" ht="21" customHeight="1" x14ac:dyDescent="0.2">
      <c r="A173" s="151" t="s">
        <v>300</v>
      </c>
      <c r="B173" s="151"/>
      <c r="C173" s="151" t="s">
        <v>301</v>
      </c>
      <c r="D173" s="152"/>
      <c r="E173" s="52">
        <f>'Pay App 33'!E173</f>
        <v>0</v>
      </c>
      <c r="F173" s="45"/>
      <c r="G173" s="65">
        <f>'Pay App 33'!G173+F173</f>
        <v>0</v>
      </c>
      <c r="H173" s="188">
        <f>'Pay App 33'!K173</f>
        <v>0</v>
      </c>
      <c r="I173" s="189"/>
      <c r="J173" s="55"/>
      <c r="K173" s="33">
        <f t="shared" si="4"/>
        <v>0</v>
      </c>
      <c r="L173" s="68">
        <f t="shared" si="7"/>
        <v>0</v>
      </c>
      <c r="M173" s="66">
        <f t="shared" si="5"/>
        <v>0</v>
      </c>
      <c r="N173" s="32">
        <f t="shared" si="6"/>
        <v>0</v>
      </c>
      <c r="O173" s="52">
        <f>'Pay App 33'!O173+'Pay App 33'!P173</f>
        <v>0</v>
      </c>
      <c r="P173" s="45"/>
      <c r="Q173" s="66">
        <f>'Pay App 33'!Q173+N173+P173</f>
        <v>0</v>
      </c>
    </row>
    <row r="174" spans="1:17" ht="21" customHeight="1" x14ac:dyDescent="0.2">
      <c r="A174" s="151" t="s">
        <v>302</v>
      </c>
      <c r="B174" s="151"/>
      <c r="C174" s="151" t="s">
        <v>303</v>
      </c>
      <c r="D174" s="152"/>
      <c r="E174" s="52">
        <f>'Pay App 33'!E174</f>
        <v>0</v>
      </c>
      <c r="F174" s="45"/>
      <c r="G174" s="65">
        <f>'Pay App 33'!G174+F174</f>
        <v>0</v>
      </c>
      <c r="H174" s="188">
        <f>'Pay App 33'!K174</f>
        <v>0</v>
      </c>
      <c r="I174" s="189"/>
      <c r="J174" s="55"/>
      <c r="K174" s="33">
        <f t="shared" si="4"/>
        <v>0</v>
      </c>
      <c r="L174" s="68">
        <f t="shared" si="7"/>
        <v>0</v>
      </c>
      <c r="M174" s="66">
        <f t="shared" si="5"/>
        <v>0</v>
      </c>
      <c r="N174" s="32">
        <f t="shared" si="6"/>
        <v>0</v>
      </c>
      <c r="O174" s="52">
        <f>'Pay App 33'!O174+'Pay App 33'!P174</f>
        <v>0</v>
      </c>
      <c r="P174" s="45"/>
      <c r="Q174" s="66">
        <f>'Pay App 33'!Q174+N174+P174</f>
        <v>0</v>
      </c>
    </row>
    <row r="175" spans="1:17" ht="21" customHeight="1" x14ac:dyDescent="0.2">
      <c r="A175" s="151" t="s">
        <v>304</v>
      </c>
      <c r="B175" s="151"/>
      <c r="C175" s="151" t="s">
        <v>305</v>
      </c>
      <c r="D175" s="152"/>
      <c r="E175" s="52">
        <f>'Pay App 33'!E175</f>
        <v>0</v>
      </c>
      <c r="F175" s="45"/>
      <c r="G175" s="65">
        <f>'Pay App 33'!G175+F175</f>
        <v>0</v>
      </c>
      <c r="H175" s="188">
        <f>'Pay App 33'!K175</f>
        <v>0</v>
      </c>
      <c r="I175" s="189"/>
      <c r="J175" s="55"/>
      <c r="K175" s="33">
        <f t="shared" si="4"/>
        <v>0</v>
      </c>
      <c r="L175" s="68">
        <f t="shared" si="7"/>
        <v>0</v>
      </c>
      <c r="M175" s="66">
        <f t="shared" si="5"/>
        <v>0</v>
      </c>
      <c r="N175" s="32">
        <f t="shared" si="6"/>
        <v>0</v>
      </c>
      <c r="O175" s="52">
        <f>'Pay App 33'!O175+'Pay App 33'!P175</f>
        <v>0</v>
      </c>
      <c r="P175" s="45"/>
      <c r="Q175" s="66">
        <f>'Pay App 33'!Q175+N175+P175</f>
        <v>0</v>
      </c>
    </row>
    <row r="176" spans="1:17" ht="21" customHeight="1" x14ac:dyDescent="0.2">
      <c r="A176" s="151" t="s">
        <v>306</v>
      </c>
      <c r="B176" s="151"/>
      <c r="C176" s="151" t="s">
        <v>307</v>
      </c>
      <c r="D176" s="152"/>
      <c r="E176" s="52">
        <f>'Pay App 33'!E176</f>
        <v>0</v>
      </c>
      <c r="F176" s="45"/>
      <c r="G176" s="65">
        <f>'Pay App 33'!G176+F176</f>
        <v>0</v>
      </c>
      <c r="H176" s="188">
        <f>'Pay App 33'!K176</f>
        <v>0</v>
      </c>
      <c r="I176" s="189"/>
      <c r="J176" s="55"/>
      <c r="K176" s="33">
        <f t="shared" si="4"/>
        <v>0</v>
      </c>
      <c r="L176" s="68">
        <f t="shared" si="7"/>
        <v>0</v>
      </c>
      <c r="M176" s="66">
        <f t="shared" si="5"/>
        <v>0</v>
      </c>
      <c r="N176" s="32">
        <f t="shared" si="6"/>
        <v>0</v>
      </c>
      <c r="O176" s="52">
        <f>'Pay App 33'!O176+'Pay App 33'!P176</f>
        <v>0</v>
      </c>
      <c r="P176" s="45"/>
      <c r="Q176" s="66">
        <f>'Pay App 33'!Q176+N176+P176</f>
        <v>0</v>
      </c>
    </row>
    <row r="177" spans="1:17" ht="21" customHeight="1" x14ac:dyDescent="0.2">
      <c r="A177" s="151" t="s">
        <v>308</v>
      </c>
      <c r="B177" s="151"/>
      <c r="C177" s="151" t="s">
        <v>309</v>
      </c>
      <c r="D177" s="152"/>
      <c r="E177" s="52">
        <f>'Pay App 33'!E177</f>
        <v>0</v>
      </c>
      <c r="F177" s="45"/>
      <c r="G177" s="65">
        <f>'Pay App 33'!G177+F177</f>
        <v>0</v>
      </c>
      <c r="H177" s="188">
        <f>'Pay App 33'!K177</f>
        <v>0</v>
      </c>
      <c r="I177" s="189"/>
      <c r="J177" s="55"/>
      <c r="K177" s="33">
        <f t="shared" si="4"/>
        <v>0</v>
      </c>
      <c r="L177" s="68">
        <f t="shared" si="7"/>
        <v>0</v>
      </c>
      <c r="M177" s="66">
        <f t="shared" si="5"/>
        <v>0</v>
      </c>
      <c r="N177" s="32">
        <f t="shared" si="6"/>
        <v>0</v>
      </c>
      <c r="O177" s="52">
        <f>'Pay App 33'!O177+'Pay App 33'!P177</f>
        <v>0</v>
      </c>
      <c r="P177" s="45"/>
      <c r="Q177" s="66">
        <f>'Pay App 33'!Q177+N177+P177</f>
        <v>0</v>
      </c>
    </row>
    <row r="178" spans="1:17" ht="21" customHeight="1" x14ac:dyDescent="0.2">
      <c r="A178" s="141" t="s">
        <v>310</v>
      </c>
      <c r="B178" s="141"/>
      <c r="C178" s="141" t="s">
        <v>311</v>
      </c>
      <c r="D178" s="142"/>
      <c r="E178" s="52">
        <f>'Pay App 33'!E178</f>
        <v>0</v>
      </c>
      <c r="F178" s="45"/>
      <c r="G178" s="65">
        <f>'Pay App 33'!G178+F178</f>
        <v>0</v>
      </c>
      <c r="H178" s="188">
        <f>'Pay App 33'!K178</f>
        <v>0</v>
      </c>
      <c r="I178" s="189"/>
      <c r="J178" s="55"/>
      <c r="K178" s="33">
        <f t="shared" si="4"/>
        <v>0</v>
      </c>
      <c r="L178" s="68">
        <f t="shared" si="7"/>
        <v>0</v>
      </c>
      <c r="M178" s="66">
        <f t="shared" si="5"/>
        <v>0</v>
      </c>
      <c r="N178" s="32">
        <f t="shared" si="6"/>
        <v>0</v>
      </c>
      <c r="O178" s="52">
        <f>'Pay App 33'!O178+'Pay App 33'!P178</f>
        <v>0</v>
      </c>
      <c r="P178" s="45"/>
      <c r="Q178" s="66">
        <f>'Pay App 33'!Q178+N178+P178</f>
        <v>0</v>
      </c>
    </row>
    <row r="179" spans="1:17" ht="21" customHeight="1" x14ac:dyDescent="0.2">
      <c r="A179" s="151" t="s">
        <v>312</v>
      </c>
      <c r="B179" s="151"/>
      <c r="C179" s="151" t="s">
        <v>313</v>
      </c>
      <c r="D179" s="152"/>
      <c r="E179" s="52">
        <f>'Pay App 33'!E179</f>
        <v>0</v>
      </c>
      <c r="F179" s="45"/>
      <c r="G179" s="65">
        <f>'Pay App 33'!G179+F179</f>
        <v>0</v>
      </c>
      <c r="H179" s="188">
        <f>'Pay App 33'!K179</f>
        <v>0</v>
      </c>
      <c r="I179" s="189"/>
      <c r="J179" s="55"/>
      <c r="K179" s="33">
        <f t="shared" si="4"/>
        <v>0</v>
      </c>
      <c r="L179" s="68">
        <f t="shared" si="7"/>
        <v>0</v>
      </c>
      <c r="M179" s="66">
        <f t="shared" si="5"/>
        <v>0</v>
      </c>
      <c r="N179" s="32">
        <f t="shared" si="6"/>
        <v>0</v>
      </c>
      <c r="O179" s="52">
        <f>'Pay App 33'!O179+'Pay App 33'!P179</f>
        <v>0</v>
      </c>
      <c r="P179" s="45"/>
      <c r="Q179" s="66">
        <f>'Pay App 33'!Q179+N179+P179</f>
        <v>0</v>
      </c>
    </row>
    <row r="180" spans="1:17" ht="21" customHeight="1" x14ac:dyDescent="0.2">
      <c r="A180" s="151" t="s">
        <v>314</v>
      </c>
      <c r="B180" s="151"/>
      <c r="C180" s="149" t="s">
        <v>315</v>
      </c>
      <c r="D180" s="150"/>
      <c r="E180" s="52">
        <f>'Pay App 33'!E180</f>
        <v>0</v>
      </c>
      <c r="F180" s="45"/>
      <c r="G180" s="65">
        <f>'Pay App 33'!G180+F180</f>
        <v>0</v>
      </c>
      <c r="H180" s="188">
        <f>'Pay App 33'!K180</f>
        <v>0</v>
      </c>
      <c r="I180" s="189"/>
      <c r="J180" s="55"/>
      <c r="K180" s="33">
        <f t="shared" si="4"/>
        <v>0</v>
      </c>
      <c r="L180" s="68">
        <f t="shared" si="7"/>
        <v>0</v>
      </c>
      <c r="M180" s="66">
        <f t="shared" si="5"/>
        <v>0</v>
      </c>
      <c r="N180" s="32">
        <f t="shared" si="6"/>
        <v>0</v>
      </c>
      <c r="O180" s="52">
        <f>'Pay App 33'!O180+'Pay App 33'!P180</f>
        <v>0</v>
      </c>
      <c r="P180" s="45"/>
      <c r="Q180" s="66">
        <f>'Pay App 33'!Q180+N180+P180</f>
        <v>0</v>
      </c>
    </row>
    <row r="181" spans="1:17" ht="21" customHeight="1" x14ac:dyDescent="0.2">
      <c r="A181" s="151" t="s">
        <v>316</v>
      </c>
      <c r="B181" s="151"/>
      <c r="C181" s="151" t="s">
        <v>317</v>
      </c>
      <c r="D181" s="152"/>
      <c r="E181" s="52">
        <f>'Pay App 33'!E181</f>
        <v>0</v>
      </c>
      <c r="F181" s="45"/>
      <c r="G181" s="65">
        <f>'Pay App 33'!G181+F181</f>
        <v>0</v>
      </c>
      <c r="H181" s="188">
        <f>'Pay App 33'!K181</f>
        <v>0</v>
      </c>
      <c r="I181" s="189"/>
      <c r="J181" s="55"/>
      <c r="K181" s="33">
        <f t="shared" si="4"/>
        <v>0</v>
      </c>
      <c r="L181" s="68">
        <f t="shared" si="7"/>
        <v>0</v>
      </c>
      <c r="M181" s="66">
        <f t="shared" si="5"/>
        <v>0</v>
      </c>
      <c r="N181" s="32">
        <f t="shared" si="6"/>
        <v>0</v>
      </c>
      <c r="O181" s="52">
        <f>'Pay App 33'!O181+'Pay App 33'!P181</f>
        <v>0</v>
      </c>
      <c r="P181" s="45"/>
      <c r="Q181" s="66">
        <f>'Pay App 33'!Q181+N181+P181</f>
        <v>0</v>
      </c>
    </row>
    <row r="182" spans="1:17" ht="21" customHeight="1" x14ac:dyDescent="0.2">
      <c r="A182" s="151" t="s">
        <v>318</v>
      </c>
      <c r="B182" s="151"/>
      <c r="C182" s="151" t="s">
        <v>319</v>
      </c>
      <c r="D182" s="152"/>
      <c r="E182" s="52">
        <f>'Pay App 33'!E182</f>
        <v>0</v>
      </c>
      <c r="F182" s="45"/>
      <c r="G182" s="65">
        <f>'Pay App 33'!G182+F182</f>
        <v>0</v>
      </c>
      <c r="H182" s="188">
        <f>'Pay App 33'!K182</f>
        <v>0</v>
      </c>
      <c r="I182" s="189"/>
      <c r="J182" s="55"/>
      <c r="K182" s="33">
        <f t="shared" si="4"/>
        <v>0</v>
      </c>
      <c r="L182" s="68">
        <f t="shared" si="7"/>
        <v>0</v>
      </c>
      <c r="M182" s="66">
        <f t="shared" si="5"/>
        <v>0</v>
      </c>
      <c r="N182" s="32">
        <f t="shared" si="6"/>
        <v>0</v>
      </c>
      <c r="O182" s="52">
        <f>'Pay App 33'!O182+'Pay App 33'!P182</f>
        <v>0</v>
      </c>
      <c r="P182" s="45"/>
      <c r="Q182" s="66">
        <f>'Pay App 33'!Q182+N182+P182</f>
        <v>0</v>
      </c>
    </row>
    <row r="183" spans="1:17" ht="21" customHeight="1" x14ac:dyDescent="0.2">
      <c r="A183" s="151" t="s">
        <v>320</v>
      </c>
      <c r="B183" s="151"/>
      <c r="C183" s="151" t="s">
        <v>321</v>
      </c>
      <c r="D183" s="152"/>
      <c r="E183" s="52">
        <f>'Pay App 33'!E183</f>
        <v>0</v>
      </c>
      <c r="F183" s="45"/>
      <c r="G183" s="65">
        <f>'Pay App 33'!G183+F183</f>
        <v>0</v>
      </c>
      <c r="H183" s="188">
        <f>'Pay App 33'!K183</f>
        <v>0</v>
      </c>
      <c r="I183" s="189"/>
      <c r="J183" s="55"/>
      <c r="K183" s="33">
        <f t="shared" si="4"/>
        <v>0</v>
      </c>
      <c r="L183" s="68">
        <f t="shared" si="7"/>
        <v>0</v>
      </c>
      <c r="M183" s="66">
        <f t="shared" si="5"/>
        <v>0</v>
      </c>
      <c r="N183" s="32">
        <f t="shared" si="6"/>
        <v>0</v>
      </c>
      <c r="O183" s="52">
        <f>'Pay App 33'!O183+'Pay App 33'!P183</f>
        <v>0</v>
      </c>
      <c r="P183" s="45"/>
      <c r="Q183" s="66">
        <f>'Pay App 33'!Q183+N183+P183</f>
        <v>0</v>
      </c>
    </row>
    <row r="184" spans="1:17" ht="21" customHeight="1" x14ac:dyDescent="0.2">
      <c r="A184" s="151" t="s">
        <v>322</v>
      </c>
      <c r="B184" s="151"/>
      <c r="C184" s="151" t="s">
        <v>323</v>
      </c>
      <c r="D184" s="152"/>
      <c r="E184" s="52">
        <f>'Pay App 33'!E184</f>
        <v>0</v>
      </c>
      <c r="F184" s="45"/>
      <c r="G184" s="65">
        <f>'Pay App 33'!G184+F184</f>
        <v>0</v>
      </c>
      <c r="H184" s="188">
        <f>'Pay App 33'!K184</f>
        <v>0</v>
      </c>
      <c r="I184" s="189"/>
      <c r="J184" s="55"/>
      <c r="K184" s="33">
        <f t="shared" si="4"/>
        <v>0</v>
      </c>
      <c r="L184" s="68">
        <f t="shared" si="7"/>
        <v>0</v>
      </c>
      <c r="M184" s="66">
        <f t="shared" si="5"/>
        <v>0</v>
      </c>
      <c r="N184" s="32">
        <f t="shared" si="6"/>
        <v>0</v>
      </c>
      <c r="O184" s="52">
        <f>'Pay App 33'!O184+'Pay App 33'!P184</f>
        <v>0</v>
      </c>
      <c r="P184" s="45"/>
      <c r="Q184" s="66">
        <f>'Pay App 33'!Q184+N184+P184</f>
        <v>0</v>
      </c>
    </row>
    <row r="185" spans="1:17" ht="21" customHeight="1" x14ac:dyDescent="0.2">
      <c r="A185" s="141" t="s">
        <v>324</v>
      </c>
      <c r="B185" s="141"/>
      <c r="C185" s="141" t="s">
        <v>325</v>
      </c>
      <c r="D185" s="142"/>
      <c r="E185" s="52">
        <f>'Pay App 33'!E185</f>
        <v>0</v>
      </c>
      <c r="F185" s="45"/>
      <c r="G185" s="65">
        <f>'Pay App 33'!G185+F185</f>
        <v>0</v>
      </c>
      <c r="H185" s="188">
        <f>'Pay App 33'!K185</f>
        <v>0</v>
      </c>
      <c r="I185" s="189"/>
      <c r="J185" s="55"/>
      <c r="K185" s="33">
        <f t="shared" si="4"/>
        <v>0</v>
      </c>
      <c r="L185" s="68">
        <f t="shared" si="7"/>
        <v>0</v>
      </c>
      <c r="M185" s="66">
        <f t="shared" si="5"/>
        <v>0</v>
      </c>
      <c r="N185" s="32">
        <f t="shared" si="6"/>
        <v>0</v>
      </c>
      <c r="O185" s="52">
        <f>'Pay App 33'!O185+'Pay App 33'!P185</f>
        <v>0</v>
      </c>
      <c r="P185" s="45"/>
      <c r="Q185" s="66">
        <f>'Pay App 33'!Q185+N185+P185</f>
        <v>0</v>
      </c>
    </row>
    <row r="186" spans="1:17" ht="21" customHeight="1" x14ac:dyDescent="0.2">
      <c r="A186" s="141" t="s">
        <v>326</v>
      </c>
      <c r="B186" s="141"/>
      <c r="C186" s="141" t="s">
        <v>327</v>
      </c>
      <c r="D186" s="142"/>
      <c r="E186" s="52">
        <f>'Pay App 33'!E186</f>
        <v>0</v>
      </c>
      <c r="F186" s="45"/>
      <c r="G186" s="65">
        <f>'Pay App 33'!G186+F186</f>
        <v>0</v>
      </c>
      <c r="H186" s="188">
        <f>'Pay App 33'!K186</f>
        <v>0</v>
      </c>
      <c r="I186" s="189"/>
      <c r="J186" s="55"/>
      <c r="K186" s="33">
        <f t="shared" si="4"/>
        <v>0</v>
      </c>
      <c r="L186" s="68">
        <f t="shared" si="7"/>
        <v>0</v>
      </c>
      <c r="M186" s="66">
        <f t="shared" si="5"/>
        <v>0</v>
      </c>
      <c r="N186" s="32">
        <f t="shared" si="6"/>
        <v>0</v>
      </c>
      <c r="O186" s="52">
        <f>'Pay App 33'!O186+'Pay App 33'!P186</f>
        <v>0</v>
      </c>
      <c r="P186" s="45"/>
      <c r="Q186" s="66">
        <f>'Pay App 33'!Q186+N186+P186</f>
        <v>0</v>
      </c>
    </row>
    <row r="187" spans="1:17" ht="21" customHeight="1" x14ac:dyDescent="0.2">
      <c r="A187" s="151" t="s">
        <v>328</v>
      </c>
      <c r="B187" s="151"/>
      <c r="C187" s="151" t="s">
        <v>329</v>
      </c>
      <c r="D187" s="152"/>
      <c r="E187" s="52">
        <f>'Pay App 33'!E187</f>
        <v>0</v>
      </c>
      <c r="F187" s="45"/>
      <c r="G187" s="65">
        <f>'Pay App 33'!G187+F187</f>
        <v>0</v>
      </c>
      <c r="H187" s="188">
        <f>'Pay App 33'!K187</f>
        <v>0</v>
      </c>
      <c r="I187" s="189"/>
      <c r="J187" s="55"/>
      <c r="K187" s="33">
        <f t="shared" si="4"/>
        <v>0</v>
      </c>
      <c r="L187" s="68">
        <f t="shared" si="7"/>
        <v>0</v>
      </c>
      <c r="M187" s="66">
        <f t="shared" si="5"/>
        <v>0</v>
      </c>
      <c r="N187" s="32">
        <f t="shared" si="6"/>
        <v>0</v>
      </c>
      <c r="O187" s="52">
        <f>'Pay App 33'!O187+'Pay App 33'!P187</f>
        <v>0</v>
      </c>
      <c r="P187" s="45"/>
      <c r="Q187" s="66">
        <f>'Pay App 33'!Q187+N187+P187</f>
        <v>0</v>
      </c>
    </row>
    <row r="188" spans="1:17" ht="21" customHeight="1" x14ac:dyDescent="0.2">
      <c r="A188" s="151" t="s">
        <v>330</v>
      </c>
      <c r="B188" s="151"/>
      <c r="C188" s="151" t="s">
        <v>331</v>
      </c>
      <c r="D188" s="152"/>
      <c r="E188" s="52">
        <f>'Pay App 33'!E188</f>
        <v>0</v>
      </c>
      <c r="F188" s="45"/>
      <c r="G188" s="65">
        <f>'Pay App 33'!G188+F188</f>
        <v>0</v>
      </c>
      <c r="H188" s="188">
        <f>'Pay App 33'!K188</f>
        <v>0</v>
      </c>
      <c r="I188" s="189"/>
      <c r="J188" s="55"/>
      <c r="K188" s="33">
        <f t="shared" si="4"/>
        <v>0</v>
      </c>
      <c r="L188" s="68">
        <f t="shared" si="7"/>
        <v>0</v>
      </c>
      <c r="M188" s="66">
        <f t="shared" si="5"/>
        <v>0</v>
      </c>
      <c r="N188" s="32">
        <f t="shared" si="6"/>
        <v>0</v>
      </c>
      <c r="O188" s="52">
        <f>'Pay App 33'!O188+'Pay App 33'!P188</f>
        <v>0</v>
      </c>
      <c r="P188" s="45"/>
      <c r="Q188" s="66">
        <f>'Pay App 33'!Q188+N188+P188</f>
        <v>0</v>
      </c>
    </row>
    <row r="189" spans="1:17" ht="21" customHeight="1" x14ac:dyDescent="0.2">
      <c r="A189" s="151" t="s">
        <v>332</v>
      </c>
      <c r="B189" s="151"/>
      <c r="C189" s="151" t="s">
        <v>333</v>
      </c>
      <c r="D189" s="152"/>
      <c r="E189" s="52">
        <f>'Pay App 33'!E189</f>
        <v>0</v>
      </c>
      <c r="F189" s="45"/>
      <c r="G189" s="65">
        <f>'Pay App 33'!G189+F189</f>
        <v>0</v>
      </c>
      <c r="H189" s="188">
        <f>'Pay App 33'!K189</f>
        <v>0</v>
      </c>
      <c r="I189" s="189"/>
      <c r="J189" s="55"/>
      <c r="K189" s="33">
        <f t="shared" si="4"/>
        <v>0</v>
      </c>
      <c r="L189" s="68">
        <f t="shared" si="7"/>
        <v>0</v>
      </c>
      <c r="M189" s="66">
        <f t="shared" si="5"/>
        <v>0</v>
      </c>
      <c r="N189" s="32">
        <f t="shared" si="6"/>
        <v>0</v>
      </c>
      <c r="O189" s="52">
        <f>'Pay App 33'!O189+'Pay App 33'!P189</f>
        <v>0</v>
      </c>
      <c r="P189" s="45"/>
      <c r="Q189" s="66">
        <f>'Pay App 33'!Q189+N189+P189</f>
        <v>0</v>
      </c>
    </row>
    <row r="190" spans="1:17" ht="21" customHeight="1" x14ac:dyDescent="0.2">
      <c r="A190" s="141" t="s">
        <v>334</v>
      </c>
      <c r="B190" s="141"/>
      <c r="C190" s="141" t="s">
        <v>335</v>
      </c>
      <c r="D190" s="142"/>
      <c r="E190" s="52">
        <f>'Pay App 33'!E190</f>
        <v>0</v>
      </c>
      <c r="F190" s="45"/>
      <c r="G190" s="65">
        <f>'Pay App 33'!G190+F190</f>
        <v>0</v>
      </c>
      <c r="H190" s="188">
        <f>'Pay App 33'!K190</f>
        <v>0</v>
      </c>
      <c r="I190" s="189"/>
      <c r="J190" s="55"/>
      <c r="K190" s="33">
        <f t="shared" si="4"/>
        <v>0</v>
      </c>
      <c r="L190" s="68">
        <f t="shared" si="7"/>
        <v>0</v>
      </c>
      <c r="M190" s="66">
        <f t="shared" si="5"/>
        <v>0</v>
      </c>
      <c r="N190" s="32">
        <f t="shared" si="6"/>
        <v>0</v>
      </c>
      <c r="O190" s="52">
        <f>'Pay App 33'!O190+'Pay App 33'!P190</f>
        <v>0</v>
      </c>
      <c r="P190" s="45"/>
      <c r="Q190" s="66">
        <f>'Pay App 33'!Q190+N190+P190</f>
        <v>0</v>
      </c>
    </row>
    <row r="191" spans="1:17" ht="21" customHeight="1" x14ac:dyDescent="0.2">
      <c r="A191" s="149" t="s">
        <v>336</v>
      </c>
      <c r="B191" s="149"/>
      <c r="C191" s="149" t="s">
        <v>337</v>
      </c>
      <c r="D191" s="150"/>
      <c r="E191" s="52">
        <f>'Pay App 33'!E191</f>
        <v>0</v>
      </c>
      <c r="F191" s="45"/>
      <c r="G191" s="65">
        <f>'Pay App 33'!G191+F191</f>
        <v>0</v>
      </c>
      <c r="H191" s="188">
        <f>'Pay App 33'!K191</f>
        <v>0</v>
      </c>
      <c r="I191" s="189"/>
      <c r="J191" s="55"/>
      <c r="K191" s="33">
        <f t="shared" si="4"/>
        <v>0</v>
      </c>
      <c r="L191" s="68">
        <f t="shared" si="7"/>
        <v>0</v>
      </c>
      <c r="M191" s="66">
        <f t="shared" si="5"/>
        <v>0</v>
      </c>
      <c r="N191" s="32">
        <f t="shared" si="6"/>
        <v>0</v>
      </c>
      <c r="O191" s="52">
        <f>'Pay App 33'!O191+'Pay App 33'!P191</f>
        <v>0</v>
      </c>
      <c r="P191" s="45"/>
      <c r="Q191" s="66">
        <f>'Pay App 33'!Q191+N191+P191</f>
        <v>0</v>
      </c>
    </row>
    <row r="192" spans="1:17" ht="21" customHeight="1" x14ac:dyDescent="0.2">
      <c r="A192" s="149" t="s">
        <v>338</v>
      </c>
      <c r="B192" s="149"/>
      <c r="C192" s="151" t="s">
        <v>339</v>
      </c>
      <c r="D192" s="152"/>
      <c r="E192" s="52">
        <f>'Pay App 33'!E192</f>
        <v>0</v>
      </c>
      <c r="F192" s="45"/>
      <c r="G192" s="65">
        <f>'Pay App 33'!G192+F192</f>
        <v>0</v>
      </c>
      <c r="H192" s="188">
        <f>'Pay App 33'!K192</f>
        <v>0</v>
      </c>
      <c r="I192" s="189"/>
      <c r="J192" s="55"/>
      <c r="K192" s="33">
        <f t="shared" si="4"/>
        <v>0</v>
      </c>
      <c r="L192" s="68">
        <f t="shared" si="7"/>
        <v>0</v>
      </c>
      <c r="M192" s="66">
        <f t="shared" si="5"/>
        <v>0</v>
      </c>
      <c r="N192" s="32">
        <f t="shared" si="6"/>
        <v>0</v>
      </c>
      <c r="O192" s="52">
        <f>'Pay App 33'!O192+'Pay App 33'!P192</f>
        <v>0</v>
      </c>
      <c r="P192" s="45"/>
      <c r="Q192" s="66">
        <f>'Pay App 33'!Q192+N192+P192</f>
        <v>0</v>
      </c>
    </row>
    <row r="193" spans="1:17" ht="21" customHeight="1" x14ac:dyDescent="0.2">
      <c r="A193" s="141" t="s">
        <v>340</v>
      </c>
      <c r="B193" s="141"/>
      <c r="C193" s="141" t="s">
        <v>341</v>
      </c>
      <c r="D193" s="142"/>
      <c r="E193" s="52">
        <f>'Pay App 33'!E193</f>
        <v>0</v>
      </c>
      <c r="F193" s="45"/>
      <c r="G193" s="65">
        <f>'Pay App 33'!G193+F193</f>
        <v>0</v>
      </c>
      <c r="H193" s="188">
        <f>'Pay App 33'!K193</f>
        <v>0</v>
      </c>
      <c r="I193" s="189"/>
      <c r="J193" s="55"/>
      <c r="K193" s="33">
        <f t="shared" si="4"/>
        <v>0</v>
      </c>
      <c r="L193" s="68">
        <f t="shared" si="7"/>
        <v>0</v>
      </c>
      <c r="M193" s="66">
        <f t="shared" si="5"/>
        <v>0</v>
      </c>
      <c r="N193" s="32">
        <f t="shared" si="6"/>
        <v>0</v>
      </c>
      <c r="O193" s="52">
        <f>'Pay App 33'!O193+'Pay App 33'!P193</f>
        <v>0</v>
      </c>
      <c r="P193" s="45"/>
      <c r="Q193" s="66">
        <f>'Pay App 33'!Q193+N193+P193</f>
        <v>0</v>
      </c>
    </row>
    <row r="194" spans="1:17" ht="21" customHeight="1" x14ac:dyDescent="0.2">
      <c r="A194" s="149" t="s">
        <v>342</v>
      </c>
      <c r="B194" s="149"/>
      <c r="C194" s="149" t="s">
        <v>343</v>
      </c>
      <c r="D194" s="150"/>
      <c r="E194" s="52">
        <f>'Pay App 33'!E194</f>
        <v>0</v>
      </c>
      <c r="F194" s="45"/>
      <c r="G194" s="65">
        <f>'Pay App 33'!G194+F194</f>
        <v>0</v>
      </c>
      <c r="H194" s="188">
        <f>'Pay App 33'!K194</f>
        <v>0</v>
      </c>
      <c r="I194" s="189"/>
      <c r="J194" s="55"/>
      <c r="K194" s="33">
        <f t="shared" si="4"/>
        <v>0</v>
      </c>
      <c r="L194" s="68">
        <f t="shared" si="7"/>
        <v>0</v>
      </c>
      <c r="M194" s="66">
        <f t="shared" si="5"/>
        <v>0</v>
      </c>
      <c r="N194" s="32">
        <f t="shared" si="6"/>
        <v>0</v>
      </c>
      <c r="O194" s="52">
        <f>'Pay App 33'!O194+'Pay App 33'!P194</f>
        <v>0</v>
      </c>
      <c r="P194" s="45"/>
      <c r="Q194" s="66">
        <f>'Pay App 33'!Q194+N194+P194</f>
        <v>0</v>
      </c>
    </row>
    <row r="195" spans="1:17" ht="21" customHeight="1" x14ac:dyDescent="0.2">
      <c r="A195" s="149" t="s">
        <v>344</v>
      </c>
      <c r="B195" s="149"/>
      <c r="C195" s="151" t="s">
        <v>345</v>
      </c>
      <c r="D195" s="152"/>
      <c r="E195" s="52">
        <f>'Pay App 33'!E195</f>
        <v>0</v>
      </c>
      <c r="F195" s="45"/>
      <c r="G195" s="65">
        <f>'Pay App 33'!G195+F195</f>
        <v>0</v>
      </c>
      <c r="H195" s="188">
        <f>'Pay App 33'!K195</f>
        <v>0</v>
      </c>
      <c r="I195" s="189"/>
      <c r="J195" s="55"/>
      <c r="K195" s="33">
        <f t="shared" si="4"/>
        <v>0</v>
      </c>
      <c r="L195" s="68">
        <f t="shared" si="7"/>
        <v>0</v>
      </c>
      <c r="M195" s="66">
        <f t="shared" si="5"/>
        <v>0</v>
      </c>
      <c r="N195" s="32">
        <f t="shared" si="6"/>
        <v>0</v>
      </c>
      <c r="O195" s="52">
        <f>'Pay App 33'!O195+'Pay App 33'!P195</f>
        <v>0</v>
      </c>
      <c r="P195" s="45"/>
      <c r="Q195" s="66">
        <f>'Pay App 33'!Q195+N195+P195</f>
        <v>0</v>
      </c>
    </row>
    <row r="196" spans="1:17" ht="21" customHeight="1" x14ac:dyDescent="0.2">
      <c r="A196" s="149" t="s">
        <v>346</v>
      </c>
      <c r="B196" s="149"/>
      <c r="C196" s="149" t="s">
        <v>347</v>
      </c>
      <c r="D196" s="150"/>
      <c r="E196" s="52">
        <f>'Pay App 33'!E196</f>
        <v>0</v>
      </c>
      <c r="F196" s="45"/>
      <c r="G196" s="65">
        <f>'Pay App 33'!G196+F196</f>
        <v>0</v>
      </c>
      <c r="H196" s="188">
        <f>'Pay App 33'!K196</f>
        <v>0</v>
      </c>
      <c r="I196" s="189"/>
      <c r="J196" s="55"/>
      <c r="K196" s="33">
        <f t="shared" si="4"/>
        <v>0</v>
      </c>
      <c r="L196" s="68">
        <f t="shared" si="7"/>
        <v>0</v>
      </c>
      <c r="M196" s="66">
        <f t="shared" si="5"/>
        <v>0</v>
      </c>
      <c r="N196" s="32">
        <f t="shared" si="6"/>
        <v>0</v>
      </c>
      <c r="O196" s="52">
        <f>'Pay App 33'!O196+'Pay App 33'!P196</f>
        <v>0</v>
      </c>
      <c r="P196" s="45"/>
      <c r="Q196" s="66">
        <f>'Pay App 33'!Q196+N196+P196</f>
        <v>0</v>
      </c>
    </row>
    <row r="197" spans="1:17" ht="21" customHeight="1" x14ac:dyDescent="0.2">
      <c r="A197" s="149" t="s">
        <v>348</v>
      </c>
      <c r="B197" s="149"/>
      <c r="C197" s="149" t="s">
        <v>349</v>
      </c>
      <c r="D197" s="150"/>
      <c r="E197" s="52">
        <f>'Pay App 33'!E197</f>
        <v>0</v>
      </c>
      <c r="F197" s="45"/>
      <c r="G197" s="65">
        <f>'Pay App 33'!G197+F197</f>
        <v>0</v>
      </c>
      <c r="H197" s="188">
        <f>'Pay App 33'!K197</f>
        <v>0</v>
      </c>
      <c r="I197" s="189"/>
      <c r="J197" s="55"/>
      <c r="K197" s="33">
        <f t="shared" si="4"/>
        <v>0</v>
      </c>
      <c r="L197" s="68">
        <f t="shared" si="7"/>
        <v>0</v>
      </c>
      <c r="M197" s="66">
        <f t="shared" si="5"/>
        <v>0</v>
      </c>
      <c r="N197" s="32">
        <f t="shared" si="6"/>
        <v>0</v>
      </c>
      <c r="O197" s="52">
        <f>'Pay App 33'!O197+'Pay App 33'!P197</f>
        <v>0</v>
      </c>
      <c r="P197" s="45"/>
      <c r="Q197" s="66">
        <f>'Pay App 33'!Q197+N197+P197</f>
        <v>0</v>
      </c>
    </row>
    <row r="198" spans="1:17" ht="21" customHeight="1" x14ac:dyDescent="0.2">
      <c r="A198" s="149" t="s">
        <v>350</v>
      </c>
      <c r="B198" s="149"/>
      <c r="C198" s="151" t="s">
        <v>305</v>
      </c>
      <c r="D198" s="152"/>
      <c r="E198" s="52">
        <f>'Pay App 33'!E198</f>
        <v>0</v>
      </c>
      <c r="F198" s="45"/>
      <c r="G198" s="65">
        <f>'Pay App 33'!G198+F198</f>
        <v>0</v>
      </c>
      <c r="H198" s="188">
        <f>'Pay App 33'!K198</f>
        <v>0</v>
      </c>
      <c r="I198" s="189"/>
      <c r="J198" s="55"/>
      <c r="K198" s="33">
        <f t="shared" si="4"/>
        <v>0</v>
      </c>
      <c r="L198" s="68">
        <f t="shared" si="7"/>
        <v>0</v>
      </c>
      <c r="M198" s="66">
        <f t="shared" si="5"/>
        <v>0</v>
      </c>
      <c r="N198" s="32">
        <f t="shared" si="6"/>
        <v>0</v>
      </c>
      <c r="O198" s="52">
        <f>'Pay App 33'!O198+'Pay App 33'!P198</f>
        <v>0</v>
      </c>
      <c r="P198" s="45"/>
      <c r="Q198" s="66">
        <f>'Pay App 33'!Q198+N198+P198</f>
        <v>0</v>
      </c>
    </row>
    <row r="199" spans="1:17" ht="21" customHeight="1" x14ac:dyDescent="0.2">
      <c r="A199" s="141" t="s">
        <v>351</v>
      </c>
      <c r="B199" s="141"/>
      <c r="C199" s="141" t="s">
        <v>352</v>
      </c>
      <c r="D199" s="142"/>
      <c r="E199" s="52">
        <f>'Pay App 33'!E199</f>
        <v>0</v>
      </c>
      <c r="F199" s="45"/>
      <c r="G199" s="65">
        <f>'Pay App 33'!G199+F199</f>
        <v>0</v>
      </c>
      <c r="H199" s="188">
        <f>'Pay App 33'!K199</f>
        <v>0</v>
      </c>
      <c r="I199" s="189"/>
      <c r="J199" s="55"/>
      <c r="K199" s="33">
        <f t="shared" si="4"/>
        <v>0</v>
      </c>
      <c r="L199" s="68">
        <f t="shared" si="7"/>
        <v>0</v>
      </c>
      <c r="M199" s="66">
        <f t="shared" si="5"/>
        <v>0</v>
      </c>
      <c r="N199" s="32">
        <f t="shared" si="6"/>
        <v>0</v>
      </c>
      <c r="O199" s="52">
        <f>'Pay App 33'!O199+'Pay App 33'!P199</f>
        <v>0</v>
      </c>
      <c r="P199" s="45"/>
      <c r="Q199" s="66">
        <f>'Pay App 33'!Q199+N199+P199</f>
        <v>0</v>
      </c>
    </row>
    <row r="200" spans="1:17" ht="21" customHeight="1" x14ac:dyDescent="0.2">
      <c r="A200" s="149" t="s">
        <v>353</v>
      </c>
      <c r="B200" s="149"/>
      <c r="C200" s="149" t="s">
        <v>354</v>
      </c>
      <c r="D200" s="150"/>
      <c r="E200" s="52">
        <f>'Pay App 33'!E200</f>
        <v>0</v>
      </c>
      <c r="F200" s="45"/>
      <c r="G200" s="65">
        <f>'Pay App 33'!G200+F200</f>
        <v>0</v>
      </c>
      <c r="H200" s="188">
        <f>'Pay App 33'!K200</f>
        <v>0</v>
      </c>
      <c r="I200" s="189"/>
      <c r="J200" s="55"/>
      <c r="K200" s="33">
        <f t="shared" si="4"/>
        <v>0</v>
      </c>
      <c r="L200" s="68">
        <f t="shared" si="7"/>
        <v>0</v>
      </c>
      <c r="M200" s="66">
        <f t="shared" si="5"/>
        <v>0</v>
      </c>
      <c r="N200" s="32">
        <f t="shared" si="6"/>
        <v>0</v>
      </c>
      <c r="O200" s="52">
        <f>'Pay App 33'!O200+'Pay App 33'!P200</f>
        <v>0</v>
      </c>
      <c r="P200" s="45"/>
      <c r="Q200" s="66">
        <f>'Pay App 33'!Q200+N200+P200</f>
        <v>0</v>
      </c>
    </row>
    <row r="201" spans="1:17" ht="21" customHeight="1" x14ac:dyDescent="0.2">
      <c r="A201" s="149" t="s">
        <v>355</v>
      </c>
      <c r="B201" s="149"/>
      <c r="C201" s="149" t="s">
        <v>356</v>
      </c>
      <c r="D201" s="150"/>
      <c r="E201" s="52">
        <f>'Pay App 33'!E201</f>
        <v>0</v>
      </c>
      <c r="F201" s="45"/>
      <c r="G201" s="65">
        <f>'Pay App 33'!G201+F201</f>
        <v>0</v>
      </c>
      <c r="H201" s="188">
        <f>'Pay App 33'!K201</f>
        <v>0</v>
      </c>
      <c r="I201" s="189"/>
      <c r="J201" s="55"/>
      <c r="K201" s="33">
        <f t="shared" si="4"/>
        <v>0</v>
      </c>
      <c r="L201" s="68">
        <f t="shared" si="7"/>
        <v>0</v>
      </c>
      <c r="M201" s="66">
        <f t="shared" si="5"/>
        <v>0</v>
      </c>
      <c r="N201" s="32">
        <f t="shared" si="6"/>
        <v>0</v>
      </c>
      <c r="O201" s="52">
        <f>'Pay App 33'!O201+'Pay App 33'!P201</f>
        <v>0</v>
      </c>
      <c r="P201" s="45"/>
      <c r="Q201" s="66">
        <f>'Pay App 33'!Q201+N201+P201</f>
        <v>0</v>
      </c>
    </row>
    <row r="202" spans="1:17" ht="21" customHeight="1" x14ac:dyDescent="0.2">
      <c r="A202" s="149" t="s">
        <v>357</v>
      </c>
      <c r="B202" s="149"/>
      <c r="C202" s="151" t="s">
        <v>358</v>
      </c>
      <c r="D202" s="152"/>
      <c r="E202" s="52">
        <f>'Pay App 33'!E202</f>
        <v>0</v>
      </c>
      <c r="F202" s="45"/>
      <c r="G202" s="65">
        <f>'Pay App 33'!G202+F202</f>
        <v>0</v>
      </c>
      <c r="H202" s="188">
        <f>'Pay App 33'!K202</f>
        <v>0</v>
      </c>
      <c r="I202" s="189"/>
      <c r="J202" s="55"/>
      <c r="K202" s="33">
        <f t="shared" si="4"/>
        <v>0</v>
      </c>
      <c r="L202" s="68">
        <f t="shared" si="7"/>
        <v>0</v>
      </c>
      <c r="M202" s="66">
        <f t="shared" si="5"/>
        <v>0</v>
      </c>
      <c r="N202" s="32">
        <f t="shared" si="6"/>
        <v>0</v>
      </c>
      <c r="O202" s="52">
        <f>'Pay App 33'!O202+'Pay App 33'!P202</f>
        <v>0</v>
      </c>
      <c r="P202" s="45"/>
      <c r="Q202" s="66">
        <f>'Pay App 33'!Q202+N202+P202</f>
        <v>0</v>
      </c>
    </row>
    <row r="203" spans="1:17" ht="21" customHeight="1" x14ac:dyDescent="0.2">
      <c r="A203" s="149" t="s">
        <v>359</v>
      </c>
      <c r="B203" s="149"/>
      <c r="C203" s="151" t="s">
        <v>360</v>
      </c>
      <c r="D203" s="152"/>
      <c r="E203" s="52">
        <f>'Pay App 33'!E203</f>
        <v>0</v>
      </c>
      <c r="F203" s="45"/>
      <c r="G203" s="65">
        <f>'Pay App 33'!G203+F203</f>
        <v>0</v>
      </c>
      <c r="H203" s="188">
        <f>'Pay App 33'!K203</f>
        <v>0</v>
      </c>
      <c r="I203" s="189"/>
      <c r="J203" s="55"/>
      <c r="K203" s="33">
        <f t="shared" si="4"/>
        <v>0</v>
      </c>
      <c r="L203" s="68">
        <f t="shared" si="7"/>
        <v>0</v>
      </c>
      <c r="M203" s="66">
        <f t="shared" si="5"/>
        <v>0</v>
      </c>
      <c r="N203" s="32">
        <f t="shared" si="6"/>
        <v>0</v>
      </c>
      <c r="O203" s="52">
        <f>'Pay App 33'!O203+'Pay App 33'!P203</f>
        <v>0</v>
      </c>
      <c r="P203" s="45"/>
      <c r="Q203" s="66">
        <f>'Pay App 33'!Q203+N203+P203</f>
        <v>0</v>
      </c>
    </row>
    <row r="204" spans="1:17" ht="21" customHeight="1" x14ac:dyDescent="0.2">
      <c r="A204" s="149" t="s">
        <v>361</v>
      </c>
      <c r="B204" s="149"/>
      <c r="C204" s="149" t="s">
        <v>362</v>
      </c>
      <c r="D204" s="150"/>
      <c r="E204" s="52">
        <f>'Pay App 33'!E204</f>
        <v>0</v>
      </c>
      <c r="F204" s="45"/>
      <c r="G204" s="65">
        <f>'Pay App 33'!G204+F204</f>
        <v>0</v>
      </c>
      <c r="H204" s="188">
        <f>'Pay App 33'!K204</f>
        <v>0</v>
      </c>
      <c r="I204" s="189"/>
      <c r="J204" s="55"/>
      <c r="K204" s="33">
        <f t="shared" si="4"/>
        <v>0</v>
      </c>
      <c r="L204" s="68">
        <f t="shared" si="7"/>
        <v>0</v>
      </c>
      <c r="M204" s="66">
        <f t="shared" si="5"/>
        <v>0</v>
      </c>
      <c r="N204" s="32">
        <f t="shared" si="6"/>
        <v>0</v>
      </c>
      <c r="O204" s="52">
        <f>'Pay App 33'!O204+'Pay App 33'!P204</f>
        <v>0</v>
      </c>
      <c r="P204" s="45"/>
      <c r="Q204" s="66">
        <f>'Pay App 33'!Q204+N204+P204</f>
        <v>0</v>
      </c>
    </row>
    <row r="205" spans="1:17" ht="21" customHeight="1" x14ac:dyDescent="0.2">
      <c r="A205" s="149" t="s">
        <v>363</v>
      </c>
      <c r="B205" s="149"/>
      <c r="C205" s="151" t="s">
        <v>364</v>
      </c>
      <c r="D205" s="152"/>
      <c r="E205" s="52">
        <f>'Pay App 33'!E205</f>
        <v>0</v>
      </c>
      <c r="F205" s="45"/>
      <c r="G205" s="65">
        <f>'Pay App 33'!G205+F205</f>
        <v>0</v>
      </c>
      <c r="H205" s="188">
        <f>'Pay App 33'!K205</f>
        <v>0</v>
      </c>
      <c r="I205" s="189"/>
      <c r="J205" s="55"/>
      <c r="K205" s="33">
        <f t="shared" si="4"/>
        <v>0</v>
      </c>
      <c r="L205" s="68">
        <f t="shared" si="7"/>
        <v>0</v>
      </c>
      <c r="M205" s="66">
        <f t="shared" si="5"/>
        <v>0</v>
      </c>
      <c r="N205" s="32">
        <f t="shared" si="6"/>
        <v>0</v>
      </c>
      <c r="O205" s="52">
        <f>'Pay App 33'!O205+'Pay App 33'!P205</f>
        <v>0</v>
      </c>
      <c r="P205" s="45"/>
      <c r="Q205" s="66">
        <f>'Pay App 33'!Q205+N205+P205</f>
        <v>0</v>
      </c>
    </row>
    <row r="206" spans="1:17" ht="21" customHeight="1" x14ac:dyDescent="0.2">
      <c r="A206" s="141" t="s">
        <v>365</v>
      </c>
      <c r="B206" s="141"/>
      <c r="C206" s="141" t="s">
        <v>366</v>
      </c>
      <c r="D206" s="142"/>
      <c r="E206" s="52">
        <f>'Pay App 33'!E206</f>
        <v>0</v>
      </c>
      <c r="F206" s="45"/>
      <c r="G206" s="65">
        <f>'Pay App 33'!G206+F206</f>
        <v>0</v>
      </c>
      <c r="H206" s="188">
        <f>'Pay App 33'!K206</f>
        <v>0</v>
      </c>
      <c r="I206" s="189"/>
      <c r="J206" s="55"/>
      <c r="K206" s="33">
        <f t="shared" si="4"/>
        <v>0</v>
      </c>
      <c r="L206" s="68">
        <f t="shared" si="7"/>
        <v>0</v>
      </c>
      <c r="M206" s="66">
        <f t="shared" si="5"/>
        <v>0</v>
      </c>
      <c r="N206" s="32">
        <f t="shared" si="6"/>
        <v>0</v>
      </c>
      <c r="O206" s="52">
        <f>'Pay App 33'!O206+'Pay App 33'!P206</f>
        <v>0</v>
      </c>
      <c r="P206" s="45"/>
      <c r="Q206" s="66">
        <f>'Pay App 33'!Q206+N206+P206</f>
        <v>0</v>
      </c>
    </row>
    <row r="207" spans="1:17" ht="21" customHeight="1" x14ac:dyDescent="0.2">
      <c r="A207" s="149" t="s">
        <v>367</v>
      </c>
      <c r="B207" s="149"/>
      <c r="C207" s="149" t="s">
        <v>368</v>
      </c>
      <c r="D207" s="150"/>
      <c r="E207" s="52">
        <f>'Pay App 33'!E207</f>
        <v>0</v>
      </c>
      <c r="F207" s="45"/>
      <c r="G207" s="65">
        <f>'Pay App 33'!G207+F207</f>
        <v>0</v>
      </c>
      <c r="H207" s="188">
        <f>'Pay App 33'!K207</f>
        <v>0</v>
      </c>
      <c r="I207" s="189"/>
      <c r="J207" s="55"/>
      <c r="K207" s="33">
        <f t="shared" si="4"/>
        <v>0</v>
      </c>
      <c r="L207" s="68">
        <f t="shared" si="7"/>
        <v>0</v>
      </c>
      <c r="M207" s="66">
        <f t="shared" si="5"/>
        <v>0</v>
      </c>
      <c r="N207" s="32">
        <f t="shared" si="6"/>
        <v>0</v>
      </c>
      <c r="O207" s="52">
        <f>'Pay App 33'!O207+'Pay App 33'!P207</f>
        <v>0</v>
      </c>
      <c r="P207" s="45"/>
      <c r="Q207" s="66">
        <f>'Pay App 33'!Q207+N207+P207</f>
        <v>0</v>
      </c>
    </row>
    <row r="208" spans="1:17" ht="21" customHeight="1" x14ac:dyDescent="0.2">
      <c r="A208" s="141" t="s">
        <v>369</v>
      </c>
      <c r="B208" s="141"/>
      <c r="C208" s="141" t="s">
        <v>370</v>
      </c>
      <c r="D208" s="142"/>
      <c r="E208" s="52">
        <f>'Pay App 33'!E208</f>
        <v>0</v>
      </c>
      <c r="F208" s="45"/>
      <c r="G208" s="65">
        <f>'Pay App 33'!G208+F208</f>
        <v>0</v>
      </c>
      <c r="H208" s="188">
        <f>'Pay App 33'!K208</f>
        <v>0</v>
      </c>
      <c r="I208" s="189"/>
      <c r="J208" s="55"/>
      <c r="K208" s="33">
        <f t="shared" si="4"/>
        <v>0</v>
      </c>
      <c r="L208" s="68">
        <f t="shared" si="7"/>
        <v>0</v>
      </c>
      <c r="M208" s="66">
        <f t="shared" si="5"/>
        <v>0</v>
      </c>
      <c r="N208" s="32">
        <f t="shared" si="6"/>
        <v>0</v>
      </c>
      <c r="O208" s="52">
        <f>'Pay App 33'!O208+'Pay App 33'!P208</f>
        <v>0</v>
      </c>
      <c r="P208" s="45"/>
      <c r="Q208" s="66">
        <f>'Pay App 33'!Q208+N208+P208</f>
        <v>0</v>
      </c>
    </row>
    <row r="209" spans="1:17" ht="21" customHeight="1" x14ac:dyDescent="0.2">
      <c r="A209" s="149" t="s">
        <v>371</v>
      </c>
      <c r="B209" s="149"/>
      <c r="C209" s="149" t="s">
        <v>372</v>
      </c>
      <c r="D209" s="150"/>
      <c r="E209" s="52">
        <f>'Pay App 33'!E209</f>
        <v>0</v>
      </c>
      <c r="F209" s="45"/>
      <c r="G209" s="65">
        <f>'Pay App 33'!G209+F209</f>
        <v>0</v>
      </c>
      <c r="H209" s="188">
        <f>'Pay App 33'!K209</f>
        <v>0</v>
      </c>
      <c r="I209" s="189"/>
      <c r="J209" s="55"/>
      <c r="K209" s="33">
        <f t="shared" si="4"/>
        <v>0</v>
      </c>
      <c r="L209" s="68">
        <f t="shared" si="7"/>
        <v>0</v>
      </c>
      <c r="M209" s="66">
        <f t="shared" si="5"/>
        <v>0</v>
      </c>
      <c r="N209" s="32">
        <f t="shared" si="6"/>
        <v>0</v>
      </c>
      <c r="O209" s="52">
        <f>'Pay App 33'!O209+'Pay App 33'!P209</f>
        <v>0</v>
      </c>
      <c r="P209" s="45"/>
      <c r="Q209" s="66">
        <f>'Pay App 33'!Q209+N209+P209</f>
        <v>0</v>
      </c>
    </row>
    <row r="210" spans="1:17" ht="21" customHeight="1" x14ac:dyDescent="0.2">
      <c r="A210" s="149" t="s">
        <v>373</v>
      </c>
      <c r="B210" s="149"/>
      <c r="C210" s="151" t="s">
        <v>374</v>
      </c>
      <c r="D210" s="152"/>
      <c r="E210" s="52">
        <f>'Pay App 33'!E210</f>
        <v>0</v>
      </c>
      <c r="F210" s="45"/>
      <c r="G210" s="65">
        <f>'Pay App 33'!G210+F210</f>
        <v>0</v>
      </c>
      <c r="H210" s="188">
        <f>'Pay App 33'!K210</f>
        <v>0</v>
      </c>
      <c r="I210" s="189"/>
      <c r="J210" s="55"/>
      <c r="K210" s="33">
        <f t="shared" si="4"/>
        <v>0</v>
      </c>
      <c r="L210" s="68">
        <f t="shared" si="7"/>
        <v>0</v>
      </c>
      <c r="M210" s="66">
        <f t="shared" si="5"/>
        <v>0</v>
      </c>
      <c r="N210" s="32">
        <f t="shared" si="6"/>
        <v>0</v>
      </c>
      <c r="O210" s="52">
        <f>'Pay App 33'!O210+'Pay App 33'!P210</f>
        <v>0</v>
      </c>
      <c r="P210" s="45"/>
      <c r="Q210" s="66">
        <f>'Pay App 33'!Q210+N210+P210</f>
        <v>0</v>
      </c>
    </row>
    <row r="211" spans="1:17" ht="21" customHeight="1" x14ac:dyDescent="0.2">
      <c r="A211" s="149" t="s">
        <v>375</v>
      </c>
      <c r="B211" s="149"/>
      <c r="C211" s="149" t="s">
        <v>376</v>
      </c>
      <c r="D211" s="150"/>
      <c r="E211" s="52">
        <f>'Pay App 33'!E211</f>
        <v>0</v>
      </c>
      <c r="F211" s="45"/>
      <c r="G211" s="65">
        <f>'Pay App 33'!G211+F211</f>
        <v>0</v>
      </c>
      <c r="H211" s="188">
        <f>'Pay App 33'!K211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33'!O211+'Pay App 33'!P211</f>
        <v>0</v>
      </c>
      <c r="P211" s="45"/>
      <c r="Q211" s="66">
        <f>'Pay App 33'!Q211+N211+P211</f>
        <v>0</v>
      </c>
    </row>
    <row r="212" spans="1:17" ht="21" customHeight="1" x14ac:dyDescent="0.2">
      <c r="A212" s="149" t="s">
        <v>377</v>
      </c>
      <c r="B212" s="149"/>
      <c r="C212" s="151" t="s">
        <v>378</v>
      </c>
      <c r="D212" s="152"/>
      <c r="E212" s="52">
        <f>'Pay App 33'!E212</f>
        <v>0</v>
      </c>
      <c r="F212" s="45"/>
      <c r="G212" s="65">
        <f>'Pay App 33'!G212+F212</f>
        <v>0</v>
      </c>
      <c r="H212" s="188">
        <f>'Pay App 33'!K212</f>
        <v>0</v>
      </c>
      <c r="I212" s="189"/>
      <c r="J212" s="55"/>
      <c r="K212" s="33">
        <f t="shared" si="8"/>
        <v>0</v>
      </c>
      <c r="L212" s="68">
        <f t="shared" ref="L212:L241" si="11">IF(ISERROR(K212/G212),0,K212/G212)</f>
        <v>0</v>
      </c>
      <c r="M212" s="66">
        <f t="shared" si="9"/>
        <v>0</v>
      </c>
      <c r="N212" s="32">
        <f t="shared" si="10"/>
        <v>0</v>
      </c>
      <c r="O212" s="52">
        <f>'Pay App 33'!O212+'Pay App 33'!P212</f>
        <v>0</v>
      </c>
      <c r="P212" s="45"/>
      <c r="Q212" s="66">
        <f>'Pay App 33'!Q212+N212+P212</f>
        <v>0</v>
      </c>
    </row>
    <row r="213" spans="1:17" ht="21" customHeight="1" x14ac:dyDescent="0.2">
      <c r="A213" s="141" t="s">
        <v>379</v>
      </c>
      <c r="B213" s="141"/>
      <c r="C213" s="141" t="s">
        <v>380</v>
      </c>
      <c r="D213" s="142"/>
      <c r="E213" s="52">
        <f>'Pay App 33'!E213</f>
        <v>0</v>
      </c>
      <c r="F213" s="45"/>
      <c r="G213" s="65">
        <f>'Pay App 33'!G213+F213</f>
        <v>0</v>
      </c>
      <c r="H213" s="188">
        <f>'Pay App 33'!K213</f>
        <v>0</v>
      </c>
      <c r="I213" s="189"/>
      <c r="J213" s="55"/>
      <c r="K213" s="33">
        <f t="shared" si="8"/>
        <v>0</v>
      </c>
      <c r="L213" s="68">
        <f t="shared" si="11"/>
        <v>0</v>
      </c>
      <c r="M213" s="66">
        <f t="shared" si="9"/>
        <v>0</v>
      </c>
      <c r="N213" s="32">
        <f t="shared" si="10"/>
        <v>0</v>
      </c>
      <c r="O213" s="52">
        <f>'Pay App 33'!O213+'Pay App 33'!P213</f>
        <v>0</v>
      </c>
      <c r="P213" s="45"/>
      <c r="Q213" s="66">
        <f>'Pay App 33'!Q213+N213+P213</f>
        <v>0</v>
      </c>
    </row>
    <row r="214" spans="1:17" ht="21" customHeight="1" x14ac:dyDescent="0.2">
      <c r="A214" s="149" t="s">
        <v>381</v>
      </c>
      <c r="B214" s="149"/>
      <c r="C214" s="151" t="s">
        <v>382</v>
      </c>
      <c r="D214" s="152"/>
      <c r="E214" s="52">
        <f>'Pay App 33'!E214</f>
        <v>0</v>
      </c>
      <c r="F214" s="45"/>
      <c r="G214" s="65">
        <f>'Pay App 33'!G214+F214</f>
        <v>0</v>
      </c>
      <c r="H214" s="188">
        <f>'Pay App 33'!K214</f>
        <v>0</v>
      </c>
      <c r="I214" s="189"/>
      <c r="J214" s="55"/>
      <c r="K214" s="33">
        <f t="shared" si="8"/>
        <v>0</v>
      </c>
      <c r="L214" s="68">
        <f t="shared" si="11"/>
        <v>0</v>
      </c>
      <c r="M214" s="66">
        <f t="shared" si="9"/>
        <v>0</v>
      </c>
      <c r="N214" s="32">
        <f t="shared" si="10"/>
        <v>0</v>
      </c>
      <c r="O214" s="52">
        <f>'Pay App 33'!O214+'Pay App 33'!P214</f>
        <v>0</v>
      </c>
      <c r="P214" s="45"/>
      <c r="Q214" s="66">
        <f>'Pay App 33'!Q214+N214+P214</f>
        <v>0</v>
      </c>
    </row>
    <row r="215" spans="1:17" ht="21" customHeight="1" x14ac:dyDescent="0.2">
      <c r="A215" s="149" t="s">
        <v>383</v>
      </c>
      <c r="B215" s="149"/>
      <c r="C215" s="149" t="s">
        <v>384</v>
      </c>
      <c r="D215" s="150"/>
      <c r="E215" s="52">
        <f>'Pay App 33'!E215</f>
        <v>0</v>
      </c>
      <c r="F215" s="45"/>
      <c r="G215" s="65">
        <f>'Pay App 33'!G215+F215</f>
        <v>0</v>
      </c>
      <c r="H215" s="188">
        <f>'Pay App 33'!K215</f>
        <v>0</v>
      </c>
      <c r="I215" s="189"/>
      <c r="J215" s="55"/>
      <c r="K215" s="33">
        <f t="shared" si="8"/>
        <v>0</v>
      </c>
      <c r="L215" s="68">
        <f t="shared" si="11"/>
        <v>0</v>
      </c>
      <c r="M215" s="66">
        <f t="shared" si="9"/>
        <v>0</v>
      </c>
      <c r="N215" s="32">
        <f t="shared" si="10"/>
        <v>0</v>
      </c>
      <c r="O215" s="52">
        <f>'Pay App 33'!O215+'Pay App 33'!P215</f>
        <v>0</v>
      </c>
      <c r="P215" s="45"/>
      <c r="Q215" s="66">
        <f>'Pay App 33'!Q215+N215+P215</f>
        <v>0</v>
      </c>
    </row>
    <row r="216" spans="1:17" ht="21" customHeight="1" x14ac:dyDescent="0.2">
      <c r="A216" s="149" t="s">
        <v>385</v>
      </c>
      <c r="B216" s="149"/>
      <c r="C216" s="149" t="s">
        <v>386</v>
      </c>
      <c r="D216" s="150"/>
      <c r="E216" s="52">
        <f>'Pay App 33'!E216</f>
        <v>0</v>
      </c>
      <c r="F216" s="45"/>
      <c r="G216" s="65">
        <f>'Pay App 33'!G216+F216</f>
        <v>0</v>
      </c>
      <c r="H216" s="188">
        <f>'Pay App 33'!K216</f>
        <v>0</v>
      </c>
      <c r="I216" s="189"/>
      <c r="J216" s="55"/>
      <c r="K216" s="33">
        <f t="shared" si="8"/>
        <v>0</v>
      </c>
      <c r="L216" s="68">
        <f t="shared" si="11"/>
        <v>0</v>
      </c>
      <c r="M216" s="66">
        <f t="shared" si="9"/>
        <v>0</v>
      </c>
      <c r="N216" s="32">
        <f t="shared" si="10"/>
        <v>0</v>
      </c>
      <c r="O216" s="52">
        <f>'Pay App 33'!O216+'Pay App 33'!P216</f>
        <v>0</v>
      </c>
      <c r="P216" s="45"/>
      <c r="Q216" s="66">
        <f>'Pay App 33'!Q216+N216+P216</f>
        <v>0</v>
      </c>
    </row>
    <row r="217" spans="1:17" ht="21" customHeight="1" x14ac:dyDescent="0.2">
      <c r="A217" s="149" t="s">
        <v>387</v>
      </c>
      <c r="B217" s="149"/>
      <c r="C217" s="149" t="s">
        <v>388</v>
      </c>
      <c r="D217" s="150"/>
      <c r="E217" s="52">
        <f>'Pay App 33'!E217</f>
        <v>0</v>
      </c>
      <c r="F217" s="45"/>
      <c r="G217" s="65">
        <f>'Pay App 33'!G217+F217</f>
        <v>0</v>
      </c>
      <c r="H217" s="188">
        <f>'Pay App 33'!K217</f>
        <v>0</v>
      </c>
      <c r="I217" s="189"/>
      <c r="J217" s="55"/>
      <c r="K217" s="33">
        <f t="shared" si="8"/>
        <v>0</v>
      </c>
      <c r="L217" s="68">
        <f t="shared" si="11"/>
        <v>0</v>
      </c>
      <c r="M217" s="66">
        <f>G217-K217</f>
        <v>0</v>
      </c>
      <c r="N217" s="32">
        <f t="shared" si="10"/>
        <v>0</v>
      </c>
      <c r="O217" s="52">
        <f>'Pay App 33'!O217+'Pay App 33'!P217</f>
        <v>0</v>
      </c>
      <c r="P217" s="45"/>
      <c r="Q217" s="66">
        <f>'Pay App 33'!Q217+N217+P217</f>
        <v>0</v>
      </c>
    </row>
    <row r="218" spans="1:17" ht="21" customHeight="1" x14ac:dyDescent="0.2">
      <c r="A218" s="149" t="s">
        <v>389</v>
      </c>
      <c r="B218" s="149"/>
      <c r="C218" s="151" t="s">
        <v>390</v>
      </c>
      <c r="D218" s="152"/>
      <c r="E218" s="52">
        <f>'Pay App 33'!E218</f>
        <v>0</v>
      </c>
      <c r="F218" s="45"/>
      <c r="G218" s="65">
        <f>'Pay App 33'!G218+F218</f>
        <v>0</v>
      </c>
      <c r="H218" s="188">
        <f>'Pay App 33'!K218</f>
        <v>0</v>
      </c>
      <c r="I218" s="189"/>
      <c r="J218" s="55"/>
      <c r="K218" s="33">
        <f t="shared" si="8"/>
        <v>0</v>
      </c>
      <c r="L218" s="68">
        <f t="shared" si="11"/>
        <v>0</v>
      </c>
      <c r="M218" s="66">
        <f t="shared" si="9"/>
        <v>0</v>
      </c>
      <c r="N218" s="32">
        <f t="shared" si="10"/>
        <v>0</v>
      </c>
      <c r="O218" s="52">
        <f>'Pay App 33'!O218+'Pay App 33'!P218</f>
        <v>0</v>
      </c>
      <c r="P218" s="45"/>
      <c r="Q218" s="66">
        <f>'Pay App 33'!Q218+N218+P218</f>
        <v>0</v>
      </c>
    </row>
    <row r="219" spans="1:17" ht="21" customHeight="1" x14ac:dyDescent="0.2">
      <c r="A219" s="141" t="s">
        <v>391</v>
      </c>
      <c r="B219" s="141"/>
      <c r="C219" s="141" t="s">
        <v>392</v>
      </c>
      <c r="D219" s="142"/>
      <c r="E219" s="52">
        <f>'Pay App 33'!E219</f>
        <v>0</v>
      </c>
      <c r="F219" s="45"/>
      <c r="G219" s="65">
        <f>'Pay App 33'!G219+F219</f>
        <v>0</v>
      </c>
      <c r="H219" s="188">
        <f>'Pay App 33'!K219</f>
        <v>0</v>
      </c>
      <c r="I219" s="189"/>
      <c r="J219" s="55"/>
      <c r="K219" s="33">
        <f t="shared" si="8"/>
        <v>0</v>
      </c>
      <c r="L219" s="68">
        <f t="shared" si="11"/>
        <v>0</v>
      </c>
      <c r="M219" s="66">
        <f t="shared" si="9"/>
        <v>0</v>
      </c>
      <c r="N219" s="32">
        <f t="shared" si="10"/>
        <v>0</v>
      </c>
      <c r="O219" s="52">
        <f>'Pay App 33'!O219+'Pay App 33'!P219</f>
        <v>0</v>
      </c>
      <c r="P219" s="45"/>
      <c r="Q219" s="66">
        <f>'Pay App 33'!Q219+N219+P219</f>
        <v>0</v>
      </c>
    </row>
    <row r="220" spans="1:17" ht="21" customHeight="1" x14ac:dyDescent="0.2">
      <c r="A220" s="149" t="s">
        <v>393</v>
      </c>
      <c r="B220" s="149"/>
      <c r="C220" s="149" t="s">
        <v>394</v>
      </c>
      <c r="D220" s="150"/>
      <c r="E220" s="52">
        <f>'Pay App 33'!E220</f>
        <v>0</v>
      </c>
      <c r="F220" s="45"/>
      <c r="G220" s="65">
        <f>'Pay App 33'!G220+F220</f>
        <v>0</v>
      </c>
      <c r="H220" s="188">
        <f>'Pay App 33'!K220</f>
        <v>0</v>
      </c>
      <c r="I220" s="189"/>
      <c r="J220" s="55"/>
      <c r="K220" s="33">
        <f t="shared" si="8"/>
        <v>0</v>
      </c>
      <c r="L220" s="68">
        <f t="shared" si="11"/>
        <v>0</v>
      </c>
      <c r="M220" s="66">
        <f t="shared" si="9"/>
        <v>0</v>
      </c>
      <c r="N220" s="32">
        <f t="shared" si="10"/>
        <v>0</v>
      </c>
      <c r="O220" s="52">
        <f>'Pay App 33'!O220+'Pay App 33'!P220</f>
        <v>0</v>
      </c>
      <c r="P220" s="45"/>
      <c r="Q220" s="66">
        <f>'Pay App 33'!Q220+N220+P220</f>
        <v>0</v>
      </c>
    </row>
    <row r="221" spans="1:17" ht="21" customHeight="1" x14ac:dyDescent="0.2">
      <c r="A221" s="141" t="s">
        <v>395</v>
      </c>
      <c r="B221" s="141"/>
      <c r="C221" s="141" t="s">
        <v>396</v>
      </c>
      <c r="D221" s="142"/>
      <c r="E221" s="52">
        <f>'Pay App 33'!E221</f>
        <v>0</v>
      </c>
      <c r="F221" s="45"/>
      <c r="G221" s="65">
        <f>'Pay App 33'!G221+F221</f>
        <v>0</v>
      </c>
      <c r="H221" s="188">
        <f>'Pay App 33'!K221</f>
        <v>0</v>
      </c>
      <c r="I221" s="189"/>
      <c r="J221" s="55"/>
      <c r="K221" s="33">
        <f t="shared" si="8"/>
        <v>0</v>
      </c>
      <c r="L221" s="68">
        <f t="shared" si="11"/>
        <v>0</v>
      </c>
      <c r="M221" s="66">
        <f t="shared" si="9"/>
        <v>0</v>
      </c>
      <c r="N221" s="32">
        <f t="shared" si="10"/>
        <v>0</v>
      </c>
      <c r="O221" s="52">
        <f>'Pay App 33'!O221+'Pay App 33'!P221</f>
        <v>0</v>
      </c>
      <c r="P221" s="45"/>
      <c r="Q221" s="66">
        <f>'Pay App 33'!Q221+N221+P221</f>
        <v>0</v>
      </c>
    </row>
    <row r="222" spans="1:17" ht="21" customHeight="1" x14ac:dyDescent="0.2">
      <c r="A222" s="149" t="s">
        <v>397</v>
      </c>
      <c r="B222" s="149"/>
      <c r="C222" s="149" t="s">
        <v>398</v>
      </c>
      <c r="D222" s="150"/>
      <c r="E222" s="52">
        <f>'Pay App 33'!E222</f>
        <v>0</v>
      </c>
      <c r="F222" s="45"/>
      <c r="G222" s="65">
        <f>'Pay App 33'!G222+F222</f>
        <v>0</v>
      </c>
      <c r="H222" s="188">
        <f>'Pay App 33'!K222</f>
        <v>0</v>
      </c>
      <c r="I222" s="189"/>
      <c r="J222" s="55"/>
      <c r="K222" s="33">
        <f t="shared" si="8"/>
        <v>0</v>
      </c>
      <c r="L222" s="68">
        <f t="shared" si="11"/>
        <v>0</v>
      </c>
      <c r="M222" s="66">
        <f t="shared" si="9"/>
        <v>0</v>
      </c>
      <c r="N222" s="32">
        <f t="shared" si="10"/>
        <v>0</v>
      </c>
      <c r="O222" s="52">
        <f>'Pay App 33'!O222+'Pay App 33'!P222</f>
        <v>0</v>
      </c>
      <c r="P222" s="45"/>
      <c r="Q222" s="66">
        <f>'Pay App 33'!Q222+N222+P222</f>
        <v>0</v>
      </c>
    </row>
    <row r="223" spans="1:17" ht="21" customHeight="1" x14ac:dyDescent="0.2">
      <c r="A223" s="149" t="s">
        <v>399</v>
      </c>
      <c r="B223" s="149"/>
      <c r="C223" s="149" t="s">
        <v>400</v>
      </c>
      <c r="D223" s="150"/>
      <c r="E223" s="52">
        <f>'Pay App 33'!E223</f>
        <v>0</v>
      </c>
      <c r="F223" s="45"/>
      <c r="G223" s="65">
        <f>'Pay App 33'!G223+F223</f>
        <v>0</v>
      </c>
      <c r="H223" s="188">
        <f>'Pay App 33'!K223</f>
        <v>0</v>
      </c>
      <c r="I223" s="189"/>
      <c r="J223" s="55"/>
      <c r="K223" s="33">
        <f t="shared" si="8"/>
        <v>0</v>
      </c>
      <c r="L223" s="68">
        <f t="shared" si="11"/>
        <v>0</v>
      </c>
      <c r="M223" s="66">
        <f t="shared" si="9"/>
        <v>0</v>
      </c>
      <c r="N223" s="32">
        <f t="shared" si="10"/>
        <v>0</v>
      </c>
      <c r="O223" s="52">
        <f>'Pay App 33'!O223+'Pay App 33'!P223</f>
        <v>0</v>
      </c>
      <c r="P223" s="45"/>
      <c r="Q223" s="66">
        <f>'Pay App 33'!Q223+N223+P223</f>
        <v>0</v>
      </c>
    </row>
    <row r="224" spans="1:17" ht="21" customHeight="1" x14ac:dyDescent="0.2">
      <c r="A224" s="149" t="s">
        <v>401</v>
      </c>
      <c r="B224" s="149"/>
      <c r="C224" s="149" t="s">
        <v>402</v>
      </c>
      <c r="D224" s="150"/>
      <c r="E224" s="52">
        <f>'Pay App 33'!E224</f>
        <v>0</v>
      </c>
      <c r="F224" s="45"/>
      <c r="G224" s="65">
        <f>'Pay App 33'!G224+F224</f>
        <v>0</v>
      </c>
      <c r="H224" s="188">
        <f>'Pay App 33'!K224</f>
        <v>0</v>
      </c>
      <c r="I224" s="189"/>
      <c r="J224" s="55"/>
      <c r="K224" s="33">
        <f t="shared" si="8"/>
        <v>0</v>
      </c>
      <c r="L224" s="68">
        <f t="shared" si="11"/>
        <v>0</v>
      </c>
      <c r="M224" s="66">
        <f t="shared" si="9"/>
        <v>0</v>
      </c>
      <c r="N224" s="32">
        <f t="shared" si="10"/>
        <v>0</v>
      </c>
      <c r="O224" s="52">
        <f>'Pay App 33'!O224+'Pay App 33'!P224</f>
        <v>0</v>
      </c>
      <c r="P224" s="45"/>
      <c r="Q224" s="66">
        <f>'Pay App 33'!Q224+N224+P224</f>
        <v>0</v>
      </c>
    </row>
    <row r="225" spans="1:17" ht="21" customHeight="1" x14ac:dyDescent="0.2">
      <c r="A225" s="149" t="s">
        <v>403</v>
      </c>
      <c r="B225" s="149"/>
      <c r="C225" s="149" t="s">
        <v>404</v>
      </c>
      <c r="D225" s="150"/>
      <c r="E225" s="52">
        <f>'Pay App 33'!E225</f>
        <v>0</v>
      </c>
      <c r="F225" s="45"/>
      <c r="G225" s="65">
        <f>'Pay App 33'!G225+F225</f>
        <v>0</v>
      </c>
      <c r="H225" s="188">
        <f>'Pay App 33'!K225</f>
        <v>0</v>
      </c>
      <c r="I225" s="189"/>
      <c r="J225" s="55"/>
      <c r="K225" s="33">
        <f t="shared" si="8"/>
        <v>0</v>
      </c>
      <c r="L225" s="68">
        <f t="shared" si="11"/>
        <v>0</v>
      </c>
      <c r="M225" s="66">
        <f t="shared" si="9"/>
        <v>0</v>
      </c>
      <c r="N225" s="32">
        <f t="shared" si="10"/>
        <v>0</v>
      </c>
      <c r="O225" s="52">
        <f>'Pay App 33'!O225+'Pay App 33'!P225</f>
        <v>0</v>
      </c>
      <c r="P225" s="45"/>
      <c r="Q225" s="66">
        <f>'Pay App 33'!Q225+N225+P225</f>
        <v>0</v>
      </c>
    </row>
    <row r="226" spans="1:17" ht="21" customHeight="1" x14ac:dyDescent="0.2">
      <c r="A226" s="141" t="s">
        <v>405</v>
      </c>
      <c r="B226" s="141"/>
      <c r="C226" s="141" t="s">
        <v>406</v>
      </c>
      <c r="D226" s="142"/>
      <c r="E226" s="52">
        <f>'Pay App 33'!E226</f>
        <v>0</v>
      </c>
      <c r="F226" s="45"/>
      <c r="G226" s="65">
        <f>'Pay App 33'!G226+F226</f>
        <v>0</v>
      </c>
      <c r="H226" s="188">
        <f>'Pay App 33'!K226</f>
        <v>0</v>
      </c>
      <c r="I226" s="189"/>
      <c r="J226" s="55"/>
      <c r="K226" s="33">
        <f t="shared" si="8"/>
        <v>0</v>
      </c>
      <c r="L226" s="68">
        <f t="shared" si="11"/>
        <v>0</v>
      </c>
      <c r="M226" s="66">
        <f t="shared" si="9"/>
        <v>0</v>
      </c>
      <c r="N226" s="32">
        <f t="shared" si="10"/>
        <v>0</v>
      </c>
      <c r="O226" s="52">
        <f>'Pay App 33'!O226+'Pay App 33'!P226</f>
        <v>0</v>
      </c>
      <c r="P226" s="45"/>
      <c r="Q226" s="66">
        <f>'Pay App 33'!Q226+N226+P226</f>
        <v>0</v>
      </c>
    </row>
    <row r="227" spans="1:17" ht="21" customHeight="1" x14ac:dyDescent="0.2">
      <c r="A227" s="149" t="s">
        <v>407</v>
      </c>
      <c r="B227" s="149"/>
      <c r="C227" s="149" t="s">
        <v>408</v>
      </c>
      <c r="D227" s="150"/>
      <c r="E227" s="52">
        <f>'Pay App 33'!E227</f>
        <v>0</v>
      </c>
      <c r="F227" s="45"/>
      <c r="G227" s="65">
        <f>'Pay App 33'!G227+F227</f>
        <v>0</v>
      </c>
      <c r="H227" s="188">
        <f>'Pay App 33'!K227</f>
        <v>0</v>
      </c>
      <c r="I227" s="189"/>
      <c r="J227" s="55"/>
      <c r="K227" s="33">
        <f t="shared" si="8"/>
        <v>0</v>
      </c>
      <c r="L227" s="68">
        <f t="shared" si="11"/>
        <v>0</v>
      </c>
      <c r="M227" s="66">
        <f t="shared" si="9"/>
        <v>0</v>
      </c>
      <c r="N227" s="32">
        <f t="shared" si="10"/>
        <v>0</v>
      </c>
      <c r="O227" s="52">
        <f>'Pay App 33'!O227+'Pay App 33'!P227</f>
        <v>0</v>
      </c>
      <c r="P227" s="45"/>
      <c r="Q227" s="66">
        <f>'Pay App 33'!Q227+N227+P227</f>
        <v>0</v>
      </c>
    </row>
    <row r="228" spans="1:17" ht="21" customHeight="1" x14ac:dyDescent="0.2">
      <c r="A228" s="149" t="s">
        <v>409</v>
      </c>
      <c r="B228" s="149"/>
      <c r="C228" s="149" t="s">
        <v>410</v>
      </c>
      <c r="D228" s="150"/>
      <c r="E228" s="52">
        <f>'Pay App 33'!E228</f>
        <v>0</v>
      </c>
      <c r="F228" s="45"/>
      <c r="G228" s="65">
        <f>'Pay App 33'!G228+F228</f>
        <v>0</v>
      </c>
      <c r="H228" s="188">
        <f>'Pay App 33'!K228</f>
        <v>0</v>
      </c>
      <c r="I228" s="189"/>
      <c r="J228" s="55"/>
      <c r="K228" s="33">
        <f t="shared" si="8"/>
        <v>0</v>
      </c>
      <c r="L228" s="68">
        <f t="shared" si="11"/>
        <v>0</v>
      </c>
      <c r="M228" s="66">
        <f t="shared" si="9"/>
        <v>0</v>
      </c>
      <c r="N228" s="32">
        <f t="shared" si="10"/>
        <v>0</v>
      </c>
      <c r="O228" s="52">
        <f>'Pay App 33'!O228+'Pay App 33'!P228</f>
        <v>0</v>
      </c>
      <c r="P228" s="45"/>
      <c r="Q228" s="66">
        <f>'Pay App 33'!Q228+N228+P228</f>
        <v>0</v>
      </c>
    </row>
    <row r="229" spans="1:17" ht="21" customHeight="1" x14ac:dyDescent="0.2">
      <c r="A229" s="149" t="s">
        <v>411</v>
      </c>
      <c r="B229" s="149"/>
      <c r="C229" s="149" t="s">
        <v>412</v>
      </c>
      <c r="D229" s="150"/>
      <c r="E229" s="52">
        <f>'Pay App 33'!E229</f>
        <v>0</v>
      </c>
      <c r="F229" s="45"/>
      <c r="G229" s="65">
        <f>'Pay App 33'!G229+F229</f>
        <v>0</v>
      </c>
      <c r="H229" s="188">
        <f>'Pay App 33'!K229</f>
        <v>0</v>
      </c>
      <c r="I229" s="189"/>
      <c r="J229" s="55"/>
      <c r="K229" s="33">
        <f t="shared" si="8"/>
        <v>0</v>
      </c>
      <c r="L229" s="68">
        <f t="shared" si="11"/>
        <v>0</v>
      </c>
      <c r="M229" s="66">
        <f t="shared" si="9"/>
        <v>0</v>
      </c>
      <c r="N229" s="32">
        <f t="shared" si="10"/>
        <v>0</v>
      </c>
      <c r="O229" s="52">
        <f>'Pay App 33'!O229+'Pay App 33'!P229</f>
        <v>0</v>
      </c>
      <c r="P229" s="45"/>
      <c r="Q229" s="66">
        <f>'Pay App 33'!Q229+N229+P229</f>
        <v>0</v>
      </c>
    </row>
    <row r="230" spans="1:17" ht="21" customHeight="1" x14ac:dyDescent="0.2">
      <c r="A230" s="149" t="s">
        <v>413</v>
      </c>
      <c r="B230" s="149"/>
      <c r="C230" s="149" t="s">
        <v>414</v>
      </c>
      <c r="D230" s="150"/>
      <c r="E230" s="52">
        <f>'Pay App 33'!E230</f>
        <v>0</v>
      </c>
      <c r="F230" s="45"/>
      <c r="G230" s="65">
        <f>'Pay App 33'!G230+F230</f>
        <v>0</v>
      </c>
      <c r="H230" s="188">
        <f>'Pay App 33'!K230</f>
        <v>0</v>
      </c>
      <c r="I230" s="189"/>
      <c r="J230" s="55"/>
      <c r="K230" s="33">
        <f t="shared" si="8"/>
        <v>0</v>
      </c>
      <c r="L230" s="68">
        <f t="shared" si="11"/>
        <v>0</v>
      </c>
      <c r="M230" s="66">
        <f t="shared" si="9"/>
        <v>0</v>
      </c>
      <c r="N230" s="32">
        <f t="shared" si="10"/>
        <v>0</v>
      </c>
      <c r="O230" s="52">
        <f>'Pay App 33'!O230+'Pay App 33'!P230</f>
        <v>0</v>
      </c>
      <c r="P230" s="45"/>
      <c r="Q230" s="66">
        <f>'Pay App 33'!Q230+N230+P230</f>
        <v>0</v>
      </c>
    </row>
    <row r="231" spans="1:17" ht="21" customHeight="1" x14ac:dyDescent="0.2">
      <c r="A231" s="149" t="s">
        <v>415</v>
      </c>
      <c r="B231" s="149"/>
      <c r="C231" s="149" t="s">
        <v>416</v>
      </c>
      <c r="D231" s="150"/>
      <c r="E231" s="52">
        <f>'Pay App 33'!E231</f>
        <v>0</v>
      </c>
      <c r="F231" s="45"/>
      <c r="G231" s="65">
        <f>'Pay App 33'!G231+F231</f>
        <v>0</v>
      </c>
      <c r="H231" s="188">
        <f>'Pay App 33'!K231</f>
        <v>0</v>
      </c>
      <c r="I231" s="189"/>
      <c r="J231" s="55"/>
      <c r="K231" s="33">
        <f t="shared" si="8"/>
        <v>0</v>
      </c>
      <c r="L231" s="68">
        <f t="shared" si="11"/>
        <v>0</v>
      </c>
      <c r="M231" s="66">
        <f t="shared" si="9"/>
        <v>0</v>
      </c>
      <c r="N231" s="32">
        <f t="shared" si="10"/>
        <v>0</v>
      </c>
      <c r="O231" s="52">
        <f>'Pay App 33'!O231+'Pay App 33'!P231</f>
        <v>0</v>
      </c>
      <c r="P231" s="45"/>
      <c r="Q231" s="66">
        <f>'Pay App 33'!Q231+N231+P231</f>
        <v>0</v>
      </c>
    </row>
    <row r="232" spans="1:17" ht="21" customHeight="1" x14ac:dyDescent="0.2">
      <c r="A232" s="141" t="s">
        <v>417</v>
      </c>
      <c r="B232" s="141"/>
      <c r="C232" s="141" t="s">
        <v>418</v>
      </c>
      <c r="D232" s="142"/>
      <c r="E232" s="52">
        <f>'Pay App 33'!E232</f>
        <v>0</v>
      </c>
      <c r="F232" s="45"/>
      <c r="G232" s="65">
        <f>'Pay App 33'!G232+F232</f>
        <v>0</v>
      </c>
      <c r="H232" s="188">
        <f>'Pay App 33'!K232</f>
        <v>0</v>
      </c>
      <c r="I232" s="189"/>
      <c r="J232" s="55"/>
      <c r="K232" s="33">
        <f t="shared" si="8"/>
        <v>0</v>
      </c>
      <c r="L232" s="68">
        <f t="shared" si="11"/>
        <v>0</v>
      </c>
      <c r="M232" s="66">
        <f t="shared" si="9"/>
        <v>0</v>
      </c>
      <c r="N232" s="32">
        <f t="shared" si="10"/>
        <v>0</v>
      </c>
      <c r="O232" s="52">
        <f>'Pay App 33'!O232+'Pay App 33'!P232</f>
        <v>0</v>
      </c>
      <c r="P232" s="45"/>
      <c r="Q232" s="66">
        <f>'Pay App 33'!Q232+N232+P232</f>
        <v>0</v>
      </c>
    </row>
    <row r="233" spans="1:17" ht="21" customHeight="1" x14ac:dyDescent="0.2">
      <c r="A233" s="149" t="s">
        <v>419</v>
      </c>
      <c r="B233" s="149"/>
      <c r="C233" s="149" t="s">
        <v>420</v>
      </c>
      <c r="D233" s="150"/>
      <c r="E233" s="52">
        <f>'Pay App 33'!E233</f>
        <v>0</v>
      </c>
      <c r="F233" s="45"/>
      <c r="G233" s="65">
        <f>'Pay App 33'!G233+F233</f>
        <v>0</v>
      </c>
      <c r="H233" s="188">
        <f>'Pay App 33'!K233</f>
        <v>0</v>
      </c>
      <c r="I233" s="189"/>
      <c r="J233" s="55"/>
      <c r="K233" s="33">
        <f t="shared" si="8"/>
        <v>0</v>
      </c>
      <c r="L233" s="68">
        <f t="shared" si="11"/>
        <v>0</v>
      </c>
      <c r="M233" s="66">
        <f t="shared" si="9"/>
        <v>0</v>
      </c>
      <c r="N233" s="32">
        <f t="shared" si="10"/>
        <v>0</v>
      </c>
      <c r="O233" s="52">
        <f>'Pay App 33'!O233+'Pay App 33'!P233</f>
        <v>0</v>
      </c>
      <c r="P233" s="45"/>
      <c r="Q233" s="66">
        <f>'Pay App 33'!Q233+N233+P233</f>
        <v>0</v>
      </c>
    </row>
    <row r="234" spans="1:17" ht="21" customHeight="1" x14ac:dyDescent="0.2">
      <c r="A234" s="149" t="s">
        <v>421</v>
      </c>
      <c r="B234" s="149"/>
      <c r="C234" s="149" t="s">
        <v>422</v>
      </c>
      <c r="D234" s="150"/>
      <c r="E234" s="52">
        <f>'Pay App 33'!E234</f>
        <v>0</v>
      </c>
      <c r="F234" s="45"/>
      <c r="G234" s="65">
        <f>'Pay App 33'!G234+F234</f>
        <v>0</v>
      </c>
      <c r="H234" s="188">
        <f>'Pay App 33'!K234</f>
        <v>0</v>
      </c>
      <c r="I234" s="189"/>
      <c r="J234" s="55"/>
      <c r="K234" s="33">
        <f t="shared" si="8"/>
        <v>0</v>
      </c>
      <c r="L234" s="68">
        <f t="shared" si="11"/>
        <v>0</v>
      </c>
      <c r="M234" s="66">
        <f t="shared" si="9"/>
        <v>0</v>
      </c>
      <c r="N234" s="32">
        <f t="shared" si="10"/>
        <v>0</v>
      </c>
      <c r="O234" s="52">
        <f>'Pay App 33'!O234+'Pay App 33'!P234</f>
        <v>0</v>
      </c>
      <c r="P234" s="45"/>
      <c r="Q234" s="66">
        <f>'Pay App 33'!Q234+N234+P234</f>
        <v>0</v>
      </c>
    </row>
    <row r="235" spans="1:17" ht="21" customHeight="1" x14ac:dyDescent="0.2">
      <c r="A235" s="149" t="s">
        <v>423</v>
      </c>
      <c r="B235" s="149"/>
      <c r="C235" s="149" t="s">
        <v>424</v>
      </c>
      <c r="D235" s="150"/>
      <c r="E235" s="52">
        <f>'Pay App 33'!E235</f>
        <v>0</v>
      </c>
      <c r="F235" s="45"/>
      <c r="G235" s="65">
        <f>'Pay App 33'!G235+F235</f>
        <v>0</v>
      </c>
      <c r="H235" s="188">
        <f>'Pay App 33'!K235</f>
        <v>0</v>
      </c>
      <c r="I235" s="189"/>
      <c r="J235" s="55"/>
      <c r="K235" s="33">
        <f t="shared" si="8"/>
        <v>0</v>
      </c>
      <c r="L235" s="68">
        <f t="shared" si="11"/>
        <v>0</v>
      </c>
      <c r="M235" s="66">
        <f t="shared" si="9"/>
        <v>0</v>
      </c>
      <c r="N235" s="32">
        <f t="shared" si="10"/>
        <v>0</v>
      </c>
      <c r="O235" s="52">
        <f>'Pay App 33'!O235+'Pay App 33'!P235</f>
        <v>0</v>
      </c>
      <c r="P235" s="45"/>
      <c r="Q235" s="66">
        <f>'Pay App 33'!Q235+N235+P235</f>
        <v>0</v>
      </c>
    </row>
    <row r="236" spans="1:17" ht="21" customHeight="1" x14ac:dyDescent="0.2">
      <c r="A236" s="149" t="s">
        <v>425</v>
      </c>
      <c r="B236" s="149"/>
      <c r="C236" s="149" t="s">
        <v>426</v>
      </c>
      <c r="D236" s="150"/>
      <c r="E236" s="52">
        <f>'Pay App 33'!E236</f>
        <v>0</v>
      </c>
      <c r="F236" s="45"/>
      <c r="G236" s="65">
        <f>'Pay App 33'!G236+F236</f>
        <v>0</v>
      </c>
      <c r="H236" s="188">
        <f>'Pay App 33'!K236</f>
        <v>0</v>
      </c>
      <c r="I236" s="189"/>
      <c r="J236" s="55"/>
      <c r="K236" s="33">
        <f t="shared" si="8"/>
        <v>0</v>
      </c>
      <c r="L236" s="68">
        <f t="shared" si="11"/>
        <v>0</v>
      </c>
      <c r="M236" s="66">
        <f t="shared" si="9"/>
        <v>0</v>
      </c>
      <c r="N236" s="32">
        <f t="shared" si="10"/>
        <v>0</v>
      </c>
      <c r="O236" s="52">
        <f>'Pay App 33'!O236+'Pay App 33'!P236</f>
        <v>0</v>
      </c>
      <c r="P236" s="45"/>
      <c r="Q236" s="66">
        <f>'Pay App 33'!Q236+N236+P236</f>
        <v>0</v>
      </c>
    </row>
    <row r="237" spans="1:17" ht="21" customHeight="1" x14ac:dyDescent="0.2">
      <c r="A237" s="149" t="s">
        <v>427</v>
      </c>
      <c r="B237" s="149"/>
      <c r="C237" s="149" t="s">
        <v>428</v>
      </c>
      <c r="D237" s="150"/>
      <c r="E237" s="52">
        <f>'Pay App 33'!E237</f>
        <v>0</v>
      </c>
      <c r="F237" s="45"/>
      <c r="G237" s="65">
        <f>'Pay App 33'!G237+F237</f>
        <v>0</v>
      </c>
      <c r="H237" s="188">
        <f>'Pay App 33'!K237</f>
        <v>0</v>
      </c>
      <c r="I237" s="189"/>
      <c r="J237" s="55"/>
      <c r="K237" s="33">
        <f t="shared" si="8"/>
        <v>0</v>
      </c>
      <c r="L237" s="68">
        <f t="shared" si="11"/>
        <v>0</v>
      </c>
      <c r="M237" s="66">
        <f t="shared" si="9"/>
        <v>0</v>
      </c>
      <c r="N237" s="32">
        <f t="shared" si="10"/>
        <v>0</v>
      </c>
      <c r="O237" s="52">
        <f>'Pay App 33'!O237+'Pay App 33'!P237</f>
        <v>0</v>
      </c>
      <c r="P237" s="45"/>
      <c r="Q237" s="66">
        <f>'Pay App 33'!Q237+N237+P237</f>
        <v>0</v>
      </c>
    </row>
    <row r="238" spans="1:17" ht="21" customHeight="1" x14ac:dyDescent="0.2">
      <c r="A238" s="149" t="s">
        <v>429</v>
      </c>
      <c r="B238" s="149"/>
      <c r="C238" s="149" t="s">
        <v>430</v>
      </c>
      <c r="D238" s="150"/>
      <c r="E238" s="52">
        <f>'Pay App 33'!E238</f>
        <v>0</v>
      </c>
      <c r="F238" s="45"/>
      <c r="G238" s="65">
        <f>'Pay App 33'!G238+F238</f>
        <v>0</v>
      </c>
      <c r="H238" s="188">
        <f>'Pay App 33'!K238</f>
        <v>0</v>
      </c>
      <c r="I238" s="189"/>
      <c r="J238" s="55"/>
      <c r="K238" s="33">
        <f t="shared" si="8"/>
        <v>0</v>
      </c>
      <c r="L238" s="68">
        <f t="shared" si="11"/>
        <v>0</v>
      </c>
      <c r="M238" s="66">
        <f t="shared" si="9"/>
        <v>0</v>
      </c>
      <c r="N238" s="32">
        <f t="shared" si="10"/>
        <v>0</v>
      </c>
      <c r="O238" s="52">
        <f>'Pay App 33'!O238+'Pay App 33'!P238</f>
        <v>0</v>
      </c>
      <c r="P238" s="45"/>
      <c r="Q238" s="66">
        <f>'Pay App 33'!Q238+N238+P238</f>
        <v>0</v>
      </c>
    </row>
    <row r="239" spans="1:17" ht="21" customHeight="1" x14ac:dyDescent="0.2">
      <c r="A239" s="149" t="s">
        <v>431</v>
      </c>
      <c r="B239" s="149"/>
      <c r="C239" s="149" t="s">
        <v>432</v>
      </c>
      <c r="D239" s="150"/>
      <c r="E239" s="52">
        <f>'Pay App 33'!E239</f>
        <v>0</v>
      </c>
      <c r="F239" s="45"/>
      <c r="G239" s="65">
        <f>'Pay App 33'!G239+F239</f>
        <v>0</v>
      </c>
      <c r="H239" s="188">
        <f>'Pay App 33'!K239</f>
        <v>0</v>
      </c>
      <c r="I239" s="189"/>
      <c r="J239" s="55"/>
      <c r="K239" s="33">
        <f t="shared" si="8"/>
        <v>0</v>
      </c>
      <c r="L239" s="68">
        <f t="shared" si="11"/>
        <v>0</v>
      </c>
      <c r="M239" s="66">
        <f t="shared" si="9"/>
        <v>0</v>
      </c>
      <c r="N239" s="32">
        <f t="shared" si="10"/>
        <v>0</v>
      </c>
      <c r="O239" s="52">
        <f>'Pay App 33'!O239+'Pay App 33'!P239</f>
        <v>0</v>
      </c>
      <c r="P239" s="45"/>
      <c r="Q239" s="66">
        <f>'Pay App 33'!Q239+N239+P239</f>
        <v>0</v>
      </c>
    </row>
    <row r="240" spans="1:17" ht="21" customHeight="1" x14ac:dyDescent="0.2">
      <c r="A240" s="141" t="s">
        <v>433</v>
      </c>
      <c r="B240" s="141"/>
      <c r="C240" s="141" t="s">
        <v>434</v>
      </c>
      <c r="D240" s="142"/>
      <c r="E240" s="52">
        <f>'Pay App 33'!E240</f>
        <v>0</v>
      </c>
      <c r="F240" s="45"/>
      <c r="G240" s="66">
        <f>'Pay App 33'!G240+F240</f>
        <v>0</v>
      </c>
      <c r="H240" s="188">
        <f>'Pay App 33'!K240</f>
        <v>0</v>
      </c>
      <c r="I240" s="189"/>
      <c r="J240" s="55"/>
      <c r="K240" s="33">
        <f>H240+J240</f>
        <v>0</v>
      </c>
      <c r="L240" s="69">
        <f t="shared" si="11"/>
        <v>0</v>
      </c>
      <c r="M240" s="66">
        <f>G240-K240</f>
        <v>0</v>
      </c>
      <c r="N240" s="32">
        <f t="shared" si="10"/>
        <v>0</v>
      </c>
      <c r="O240" s="52">
        <f>'Pay App 33'!O240+'Pay App 33'!P240</f>
        <v>0</v>
      </c>
      <c r="P240" s="45"/>
      <c r="Q240" s="66">
        <f>'Pay App 33'!Q240+N240+P240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ckh2be3gx7Y2sZokKfIeeAb7g9ivvvX+1amb22ODWTykKa8iLvQyS/qDMOhgOfj2x4xgNcJPViG3x3b5aK7Wsw==" saltValue="5yiq9lSNbEtLwJdHXwLRMw=="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2300-000000000000}">
      <formula1>0</formula1>
    </dataValidation>
    <dataValidation allowBlank="1" showInputMessage="1" sqref="P81:P240" xr:uid="{00000000-0002-0000-23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38.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35</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34'!F36+F241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34'!F51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34'!F55+'Pay App 34'!F57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34'!B62+N241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35.1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35</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34'!E81</f>
        <v>0</v>
      </c>
      <c r="F81" s="44"/>
      <c r="G81" s="64">
        <f>'Pay App 34'!G81+F81</f>
        <v>0</v>
      </c>
      <c r="H81" s="190">
        <f>'Pay App 34'!K81</f>
        <v>0</v>
      </c>
      <c r="I81" s="191"/>
      <c r="J81" s="54"/>
      <c r="K81" s="31">
        <f>H81+J81</f>
        <v>0</v>
      </c>
      <c r="L81" s="67">
        <f>IF(ISERROR(K81/G81),0,K81/G81)</f>
        <v>0</v>
      </c>
      <c r="M81" s="64">
        <f>G81-K81</f>
        <v>0</v>
      </c>
      <c r="N81" s="30">
        <f>IF(MOD(ROUND(ABS(J81*0.05)*10000,0),10)=5,ROUNDDOWN((J81*0.05),2),ROUND((J81*0.05),2))</f>
        <v>0</v>
      </c>
      <c r="O81" s="51">
        <f>'Pay App 34'!O81+'Pay App 34'!P81</f>
        <v>0</v>
      </c>
      <c r="P81" s="44"/>
      <c r="Q81" s="64">
        <f>'Pay App 34'!Q81+N81+P81</f>
        <v>0</v>
      </c>
    </row>
    <row r="82" spans="1:17" ht="21" customHeight="1" x14ac:dyDescent="0.2">
      <c r="A82" s="151" t="s">
        <v>118</v>
      </c>
      <c r="B82" s="151"/>
      <c r="C82" s="151" t="s">
        <v>119</v>
      </c>
      <c r="D82" s="152"/>
      <c r="E82" s="52">
        <f>'Pay App 34'!E82</f>
        <v>0</v>
      </c>
      <c r="F82" s="45"/>
      <c r="G82" s="65">
        <f>'Pay App 34'!G82+F82</f>
        <v>0</v>
      </c>
      <c r="H82" s="188">
        <f>'Pay App 34'!K82</f>
        <v>0</v>
      </c>
      <c r="I82" s="189"/>
      <c r="J82" s="55"/>
      <c r="K82" s="33">
        <f>H82+J82</f>
        <v>0</v>
      </c>
      <c r="L82" s="68">
        <f t="shared" ref="L82:L147" si="0">IF(ISERROR(K82/G82),0,K82/G82)</f>
        <v>0</v>
      </c>
      <c r="M82" s="66">
        <f>G82-K82</f>
        <v>0</v>
      </c>
      <c r="N82" s="32">
        <f>IF(MOD(ROUND(ABS(J82*0.05)*10000,0),10)=5,ROUNDDOWN((J82*0.05),2),ROUND((J82*0.05),2))</f>
        <v>0</v>
      </c>
      <c r="O82" s="52">
        <f>'Pay App 34'!O82+'Pay App 34'!P82</f>
        <v>0</v>
      </c>
      <c r="P82" s="45"/>
      <c r="Q82" s="66">
        <f>'Pay App 34'!Q82+N82+P82</f>
        <v>0</v>
      </c>
    </row>
    <row r="83" spans="1:17" ht="21" customHeight="1" x14ac:dyDescent="0.2">
      <c r="A83" s="151" t="s">
        <v>120</v>
      </c>
      <c r="B83" s="151"/>
      <c r="C83" s="83" t="s">
        <v>121</v>
      </c>
      <c r="D83" s="35"/>
      <c r="E83" s="52">
        <f>'Pay App 34'!E83</f>
        <v>0</v>
      </c>
      <c r="F83" s="45"/>
      <c r="G83" s="65">
        <f>'Pay App 34'!G83+F83</f>
        <v>0</v>
      </c>
      <c r="H83" s="188">
        <f>'Pay App 34'!K83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34'!O83+'Pay App 34'!P83</f>
        <v>0</v>
      </c>
      <c r="P83" s="45"/>
      <c r="Q83" s="66">
        <f>'Pay App 34'!Q83+N83+P83</f>
        <v>0</v>
      </c>
    </row>
    <row r="84" spans="1:17" ht="21" customHeight="1" x14ac:dyDescent="0.2">
      <c r="A84" s="151" t="s">
        <v>122</v>
      </c>
      <c r="B84" s="151"/>
      <c r="C84" s="151" t="s">
        <v>123</v>
      </c>
      <c r="D84" s="152"/>
      <c r="E84" s="52">
        <f>'Pay App 34'!E84</f>
        <v>0</v>
      </c>
      <c r="F84" s="45"/>
      <c r="G84" s="65">
        <f>'Pay App 34'!G84+F84</f>
        <v>0</v>
      </c>
      <c r="H84" s="188">
        <f>'Pay App 34'!K84</f>
        <v>0</v>
      </c>
      <c r="I84" s="189"/>
      <c r="J84" s="55"/>
      <c r="K84" s="33">
        <f t="shared" si="1"/>
        <v>0</v>
      </c>
      <c r="L84" s="68">
        <f t="shared" si="0"/>
        <v>0</v>
      </c>
      <c r="M84" s="66">
        <f t="shared" si="2"/>
        <v>0</v>
      </c>
      <c r="N84" s="32">
        <f t="shared" si="3"/>
        <v>0</v>
      </c>
      <c r="O84" s="52">
        <f>'Pay App 34'!O84+'Pay App 34'!P84</f>
        <v>0</v>
      </c>
      <c r="P84" s="45"/>
      <c r="Q84" s="66">
        <f>'Pay App 34'!Q84+N84+P84</f>
        <v>0</v>
      </c>
    </row>
    <row r="85" spans="1:17" ht="21" customHeight="1" x14ac:dyDescent="0.2">
      <c r="A85" s="151" t="s">
        <v>124</v>
      </c>
      <c r="B85" s="151"/>
      <c r="C85" s="151" t="s">
        <v>125</v>
      </c>
      <c r="D85" s="152"/>
      <c r="E85" s="52">
        <f>'Pay App 34'!E85</f>
        <v>0</v>
      </c>
      <c r="F85" s="45"/>
      <c r="G85" s="65">
        <f>'Pay App 34'!G85+F85</f>
        <v>0</v>
      </c>
      <c r="H85" s="188">
        <f>'Pay App 34'!K85</f>
        <v>0</v>
      </c>
      <c r="I85" s="189"/>
      <c r="J85" s="55"/>
      <c r="K85" s="33">
        <f t="shared" si="1"/>
        <v>0</v>
      </c>
      <c r="L85" s="68">
        <f t="shared" si="0"/>
        <v>0</v>
      </c>
      <c r="M85" s="66">
        <f t="shared" si="2"/>
        <v>0</v>
      </c>
      <c r="N85" s="32">
        <f t="shared" si="3"/>
        <v>0</v>
      </c>
      <c r="O85" s="52">
        <f>'Pay App 34'!O85+'Pay App 34'!P85</f>
        <v>0</v>
      </c>
      <c r="P85" s="45"/>
      <c r="Q85" s="66">
        <f>'Pay App 34'!Q85+N85+P85</f>
        <v>0</v>
      </c>
    </row>
    <row r="86" spans="1:17" ht="21" customHeight="1" x14ac:dyDescent="0.2">
      <c r="A86" s="151" t="s">
        <v>126</v>
      </c>
      <c r="B86" s="151"/>
      <c r="C86" s="151" t="s">
        <v>127</v>
      </c>
      <c r="D86" s="152"/>
      <c r="E86" s="52">
        <f>'Pay App 34'!E86</f>
        <v>0</v>
      </c>
      <c r="F86" s="45"/>
      <c r="G86" s="65">
        <f>'Pay App 34'!G86+F86</f>
        <v>0</v>
      </c>
      <c r="H86" s="188">
        <f>'Pay App 34'!K86</f>
        <v>0</v>
      </c>
      <c r="I86" s="189"/>
      <c r="J86" s="55"/>
      <c r="K86" s="33">
        <f t="shared" si="1"/>
        <v>0</v>
      </c>
      <c r="L86" s="68">
        <f t="shared" si="0"/>
        <v>0</v>
      </c>
      <c r="M86" s="66">
        <f t="shared" si="2"/>
        <v>0</v>
      </c>
      <c r="N86" s="32">
        <f t="shared" si="3"/>
        <v>0</v>
      </c>
      <c r="O86" s="52">
        <f>'Pay App 34'!O86+'Pay App 34'!P86</f>
        <v>0</v>
      </c>
      <c r="P86" s="45"/>
      <c r="Q86" s="66">
        <f>'Pay App 34'!Q86+N86+P86</f>
        <v>0</v>
      </c>
    </row>
    <row r="87" spans="1:17" ht="21" customHeight="1" x14ac:dyDescent="0.2">
      <c r="A87" s="151" t="s">
        <v>128</v>
      </c>
      <c r="B87" s="151"/>
      <c r="C87" s="151" t="s">
        <v>129</v>
      </c>
      <c r="D87" s="152"/>
      <c r="E87" s="52">
        <f>'Pay App 34'!E87</f>
        <v>0</v>
      </c>
      <c r="F87" s="45"/>
      <c r="G87" s="65">
        <f>'Pay App 34'!G87+F87</f>
        <v>0</v>
      </c>
      <c r="H87" s="188">
        <f>'Pay App 34'!K87</f>
        <v>0</v>
      </c>
      <c r="I87" s="189"/>
      <c r="J87" s="55"/>
      <c r="K87" s="33">
        <f t="shared" si="1"/>
        <v>0</v>
      </c>
      <c r="L87" s="68">
        <f>IF(ISERROR(K87/G87),0,K87/G87)</f>
        <v>0</v>
      </c>
      <c r="M87" s="66">
        <f t="shared" si="2"/>
        <v>0</v>
      </c>
      <c r="N87" s="32">
        <f t="shared" si="3"/>
        <v>0</v>
      </c>
      <c r="O87" s="52">
        <f>'Pay App 34'!O87+'Pay App 34'!P87</f>
        <v>0</v>
      </c>
      <c r="P87" s="45"/>
      <c r="Q87" s="66">
        <f>'Pay App 34'!Q87+N87+P87</f>
        <v>0</v>
      </c>
    </row>
    <row r="88" spans="1:17" ht="21" customHeight="1" x14ac:dyDescent="0.2">
      <c r="A88" s="151" t="s">
        <v>130</v>
      </c>
      <c r="B88" s="151"/>
      <c r="C88" s="151" t="s">
        <v>131</v>
      </c>
      <c r="D88" s="152"/>
      <c r="E88" s="52">
        <f>'Pay App 34'!E88</f>
        <v>0</v>
      </c>
      <c r="F88" s="45"/>
      <c r="G88" s="65">
        <f>'Pay App 34'!G88+F88</f>
        <v>0</v>
      </c>
      <c r="H88" s="188">
        <f>'Pay App 34'!K88</f>
        <v>0</v>
      </c>
      <c r="I88" s="189"/>
      <c r="J88" s="55"/>
      <c r="K88" s="33">
        <f t="shared" si="1"/>
        <v>0</v>
      </c>
      <c r="L88" s="68">
        <f t="shared" si="0"/>
        <v>0</v>
      </c>
      <c r="M88" s="66">
        <f t="shared" si="2"/>
        <v>0</v>
      </c>
      <c r="N88" s="32">
        <f t="shared" si="3"/>
        <v>0</v>
      </c>
      <c r="O88" s="52">
        <f>'Pay App 34'!O88+'Pay App 34'!P88</f>
        <v>0</v>
      </c>
      <c r="P88" s="45"/>
      <c r="Q88" s="66">
        <f>'Pay App 34'!Q88+N88+P88</f>
        <v>0</v>
      </c>
    </row>
    <row r="89" spans="1:17" ht="21" customHeight="1" x14ac:dyDescent="0.2">
      <c r="A89" s="151" t="s">
        <v>132</v>
      </c>
      <c r="B89" s="151"/>
      <c r="C89" s="151" t="s">
        <v>133</v>
      </c>
      <c r="D89" s="152"/>
      <c r="E89" s="52">
        <f>'Pay App 34'!E89</f>
        <v>0</v>
      </c>
      <c r="F89" s="45"/>
      <c r="G89" s="65">
        <f>'Pay App 34'!G89+F89</f>
        <v>0</v>
      </c>
      <c r="H89" s="188">
        <f>'Pay App 34'!K89</f>
        <v>0</v>
      </c>
      <c r="I89" s="189"/>
      <c r="J89" s="55"/>
      <c r="K89" s="33">
        <f t="shared" si="1"/>
        <v>0</v>
      </c>
      <c r="L89" s="68">
        <f>IF(ISERROR(K89/G89),0,K89/G89)</f>
        <v>0</v>
      </c>
      <c r="M89" s="66">
        <f t="shared" si="2"/>
        <v>0</v>
      </c>
      <c r="N89" s="32">
        <f t="shared" si="3"/>
        <v>0</v>
      </c>
      <c r="O89" s="52">
        <f>'Pay App 34'!O89+'Pay App 34'!P89</f>
        <v>0</v>
      </c>
      <c r="P89" s="45"/>
      <c r="Q89" s="66">
        <f>'Pay App 34'!Q89+N89+P89</f>
        <v>0</v>
      </c>
    </row>
    <row r="90" spans="1:17" ht="21" customHeight="1" x14ac:dyDescent="0.2">
      <c r="A90" s="153" t="s">
        <v>134</v>
      </c>
      <c r="B90" s="153"/>
      <c r="C90" s="158" t="s">
        <v>135</v>
      </c>
      <c r="D90" s="159"/>
      <c r="E90" s="52">
        <f>'Pay App 34'!E90</f>
        <v>0</v>
      </c>
      <c r="F90" s="45"/>
      <c r="G90" s="65">
        <f>'Pay App 34'!G90+F90</f>
        <v>0</v>
      </c>
      <c r="H90" s="188">
        <f>'Pay App 34'!K90</f>
        <v>0</v>
      </c>
      <c r="I90" s="189"/>
      <c r="J90" s="55"/>
      <c r="K90" s="33">
        <f t="shared" si="1"/>
        <v>0</v>
      </c>
      <c r="L90" s="68">
        <f t="shared" si="0"/>
        <v>0</v>
      </c>
      <c r="M90" s="66">
        <f t="shared" si="2"/>
        <v>0</v>
      </c>
      <c r="N90" s="32">
        <f t="shared" si="3"/>
        <v>0</v>
      </c>
      <c r="O90" s="52">
        <f>'Pay App 34'!O90+'Pay App 34'!P90</f>
        <v>0</v>
      </c>
      <c r="P90" s="45"/>
      <c r="Q90" s="66">
        <f>'Pay App 34'!Q90+N90+P90</f>
        <v>0</v>
      </c>
    </row>
    <row r="91" spans="1:17" ht="21" customHeight="1" x14ac:dyDescent="0.2">
      <c r="A91" s="151" t="s">
        <v>136</v>
      </c>
      <c r="B91" s="151"/>
      <c r="C91" s="151" t="s">
        <v>137</v>
      </c>
      <c r="D91" s="152"/>
      <c r="E91" s="52">
        <f>'Pay App 34'!E91</f>
        <v>0</v>
      </c>
      <c r="F91" s="45"/>
      <c r="G91" s="65">
        <f>'Pay App 34'!G91+F91</f>
        <v>0</v>
      </c>
      <c r="H91" s="188">
        <f>'Pay App 34'!K91</f>
        <v>0</v>
      </c>
      <c r="I91" s="189"/>
      <c r="J91" s="55"/>
      <c r="K91" s="33">
        <f t="shared" si="1"/>
        <v>0</v>
      </c>
      <c r="L91" s="68">
        <f t="shared" si="0"/>
        <v>0</v>
      </c>
      <c r="M91" s="66">
        <f t="shared" si="2"/>
        <v>0</v>
      </c>
      <c r="N91" s="32">
        <f t="shared" si="3"/>
        <v>0</v>
      </c>
      <c r="O91" s="52">
        <f>'Pay App 34'!O91+'Pay App 34'!P91</f>
        <v>0</v>
      </c>
      <c r="P91" s="45"/>
      <c r="Q91" s="66">
        <f>'Pay App 34'!Q91+N91+P91</f>
        <v>0</v>
      </c>
    </row>
    <row r="92" spans="1:17" ht="21" customHeight="1" x14ac:dyDescent="0.2">
      <c r="A92" s="151" t="s">
        <v>138</v>
      </c>
      <c r="B92" s="151"/>
      <c r="C92" s="151" t="s">
        <v>139</v>
      </c>
      <c r="D92" s="152"/>
      <c r="E92" s="52">
        <f>'Pay App 34'!E92</f>
        <v>0</v>
      </c>
      <c r="F92" s="45"/>
      <c r="G92" s="65">
        <f>'Pay App 34'!G92+F92</f>
        <v>0</v>
      </c>
      <c r="H92" s="188">
        <f>'Pay App 34'!K92</f>
        <v>0</v>
      </c>
      <c r="I92" s="189"/>
      <c r="J92" s="55"/>
      <c r="K92" s="33">
        <f t="shared" si="1"/>
        <v>0</v>
      </c>
      <c r="L92" s="68">
        <f t="shared" si="0"/>
        <v>0</v>
      </c>
      <c r="M92" s="66">
        <f t="shared" si="2"/>
        <v>0</v>
      </c>
      <c r="N92" s="32">
        <f t="shared" si="3"/>
        <v>0</v>
      </c>
      <c r="O92" s="52">
        <f>'Pay App 34'!O92+'Pay App 34'!P92</f>
        <v>0</v>
      </c>
      <c r="P92" s="45"/>
      <c r="Q92" s="66">
        <f>'Pay App 34'!Q92+N92+P92</f>
        <v>0</v>
      </c>
    </row>
    <row r="93" spans="1:17" ht="21" customHeight="1" x14ac:dyDescent="0.2">
      <c r="A93" s="151" t="s">
        <v>140</v>
      </c>
      <c r="B93" s="151"/>
      <c r="C93" s="151" t="s">
        <v>141</v>
      </c>
      <c r="D93" s="152"/>
      <c r="E93" s="52">
        <f>'Pay App 34'!E93</f>
        <v>0</v>
      </c>
      <c r="F93" s="45"/>
      <c r="G93" s="65">
        <f>'Pay App 34'!G93+F93</f>
        <v>0</v>
      </c>
      <c r="H93" s="188">
        <f>'Pay App 34'!K93</f>
        <v>0</v>
      </c>
      <c r="I93" s="189"/>
      <c r="J93" s="55"/>
      <c r="K93" s="33">
        <f t="shared" si="1"/>
        <v>0</v>
      </c>
      <c r="L93" s="68">
        <f t="shared" si="0"/>
        <v>0</v>
      </c>
      <c r="M93" s="66">
        <f t="shared" si="2"/>
        <v>0</v>
      </c>
      <c r="N93" s="32">
        <f t="shared" si="3"/>
        <v>0</v>
      </c>
      <c r="O93" s="52">
        <f>'Pay App 34'!O93+'Pay App 34'!P93</f>
        <v>0</v>
      </c>
      <c r="P93" s="45"/>
      <c r="Q93" s="66">
        <f>'Pay App 34'!Q93+N93+P93</f>
        <v>0</v>
      </c>
    </row>
    <row r="94" spans="1:17" ht="21" customHeight="1" x14ac:dyDescent="0.2">
      <c r="A94" s="151" t="s">
        <v>142</v>
      </c>
      <c r="B94" s="151"/>
      <c r="C94" s="151" t="s">
        <v>143</v>
      </c>
      <c r="D94" s="152"/>
      <c r="E94" s="52">
        <f>'Pay App 34'!E94</f>
        <v>0</v>
      </c>
      <c r="F94" s="45"/>
      <c r="G94" s="65">
        <f>'Pay App 34'!G94+F94</f>
        <v>0</v>
      </c>
      <c r="H94" s="188">
        <f>'Pay App 34'!K94</f>
        <v>0</v>
      </c>
      <c r="I94" s="189"/>
      <c r="J94" s="55"/>
      <c r="K94" s="33">
        <f t="shared" si="1"/>
        <v>0</v>
      </c>
      <c r="L94" s="68">
        <f t="shared" si="0"/>
        <v>0</v>
      </c>
      <c r="M94" s="66">
        <f t="shared" si="2"/>
        <v>0</v>
      </c>
      <c r="N94" s="32">
        <f t="shared" si="3"/>
        <v>0</v>
      </c>
      <c r="O94" s="52">
        <f>'Pay App 34'!O94+'Pay App 34'!P94</f>
        <v>0</v>
      </c>
      <c r="P94" s="45"/>
      <c r="Q94" s="66">
        <f>'Pay App 34'!Q94+N94+P94</f>
        <v>0</v>
      </c>
    </row>
    <row r="95" spans="1:17" ht="21" customHeight="1" x14ac:dyDescent="0.2">
      <c r="A95" s="151" t="s">
        <v>144</v>
      </c>
      <c r="B95" s="151"/>
      <c r="C95" s="151" t="s">
        <v>145</v>
      </c>
      <c r="D95" s="152"/>
      <c r="E95" s="52">
        <f>'Pay App 34'!E95</f>
        <v>0</v>
      </c>
      <c r="F95" s="45"/>
      <c r="G95" s="65">
        <f>'Pay App 34'!G95+F95</f>
        <v>0</v>
      </c>
      <c r="H95" s="188">
        <f>'Pay App 34'!K95</f>
        <v>0</v>
      </c>
      <c r="I95" s="189"/>
      <c r="J95" s="55"/>
      <c r="K95" s="33">
        <f t="shared" si="1"/>
        <v>0</v>
      </c>
      <c r="L95" s="68">
        <f t="shared" si="0"/>
        <v>0</v>
      </c>
      <c r="M95" s="66">
        <f t="shared" si="2"/>
        <v>0</v>
      </c>
      <c r="N95" s="32">
        <f t="shared" si="3"/>
        <v>0</v>
      </c>
      <c r="O95" s="52">
        <f>'Pay App 34'!O95+'Pay App 34'!P95</f>
        <v>0</v>
      </c>
      <c r="P95" s="45"/>
      <c r="Q95" s="66">
        <f>'Pay App 34'!Q95+N95+P95</f>
        <v>0</v>
      </c>
    </row>
    <row r="96" spans="1:17" ht="21" customHeight="1" x14ac:dyDescent="0.2">
      <c r="A96" s="151" t="s">
        <v>146</v>
      </c>
      <c r="B96" s="151"/>
      <c r="C96" s="151" t="s">
        <v>147</v>
      </c>
      <c r="D96" s="152"/>
      <c r="E96" s="52">
        <f>'Pay App 34'!E96</f>
        <v>0</v>
      </c>
      <c r="F96" s="45"/>
      <c r="G96" s="65">
        <f>'Pay App 34'!G96+F96</f>
        <v>0</v>
      </c>
      <c r="H96" s="188">
        <f>'Pay App 34'!K96</f>
        <v>0</v>
      </c>
      <c r="I96" s="189"/>
      <c r="J96" s="55"/>
      <c r="K96" s="33">
        <f t="shared" si="1"/>
        <v>0</v>
      </c>
      <c r="L96" s="68">
        <f t="shared" si="0"/>
        <v>0</v>
      </c>
      <c r="M96" s="66">
        <f t="shared" si="2"/>
        <v>0</v>
      </c>
      <c r="N96" s="32">
        <f t="shared" si="3"/>
        <v>0</v>
      </c>
      <c r="O96" s="52">
        <f>'Pay App 34'!O96+'Pay App 34'!P96</f>
        <v>0</v>
      </c>
      <c r="P96" s="45"/>
      <c r="Q96" s="66">
        <f>'Pay App 34'!Q96+N96+P96</f>
        <v>0</v>
      </c>
    </row>
    <row r="97" spans="1:17" ht="21" customHeight="1" x14ac:dyDescent="0.2">
      <c r="A97" s="151" t="s">
        <v>148</v>
      </c>
      <c r="B97" s="151"/>
      <c r="C97" s="151" t="s">
        <v>149</v>
      </c>
      <c r="D97" s="152"/>
      <c r="E97" s="52">
        <f>'Pay App 34'!E97</f>
        <v>0</v>
      </c>
      <c r="F97" s="45"/>
      <c r="G97" s="65">
        <f>'Pay App 34'!G97+F97</f>
        <v>0</v>
      </c>
      <c r="H97" s="188">
        <f>'Pay App 34'!K97</f>
        <v>0</v>
      </c>
      <c r="I97" s="189"/>
      <c r="J97" s="55"/>
      <c r="K97" s="33">
        <f t="shared" si="1"/>
        <v>0</v>
      </c>
      <c r="L97" s="68">
        <f t="shared" si="0"/>
        <v>0</v>
      </c>
      <c r="M97" s="66">
        <f t="shared" si="2"/>
        <v>0</v>
      </c>
      <c r="N97" s="32">
        <f t="shared" si="3"/>
        <v>0</v>
      </c>
      <c r="O97" s="52">
        <f>'Pay App 34'!O97+'Pay App 34'!P97</f>
        <v>0</v>
      </c>
      <c r="P97" s="45"/>
      <c r="Q97" s="66">
        <f>'Pay App 34'!Q97+N97+P97</f>
        <v>0</v>
      </c>
    </row>
    <row r="98" spans="1:17" ht="21" customHeight="1" x14ac:dyDescent="0.2">
      <c r="A98" s="151" t="s">
        <v>150</v>
      </c>
      <c r="B98" s="151"/>
      <c r="C98" s="151" t="s">
        <v>151</v>
      </c>
      <c r="D98" s="152"/>
      <c r="E98" s="52">
        <f>'Pay App 34'!E98</f>
        <v>0</v>
      </c>
      <c r="F98" s="45"/>
      <c r="G98" s="65">
        <f>'Pay App 34'!G98+F98</f>
        <v>0</v>
      </c>
      <c r="H98" s="188">
        <f>'Pay App 34'!K98</f>
        <v>0</v>
      </c>
      <c r="I98" s="189"/>
      <c r="J98" s="55"/>
      <c r="K98" s="33">
        <f t="shared" si="1"/>
        <v>0</v>
      </c>
      <c r="L98" s="68">
        <f t="shared" si="0"/>
        <v>0</v>
      </c>
      <c r="M98" s="66">
        <f t="shared" si="2"/>
        <v>0</v>
      </c>
      <c r="N98" s="32">
        <f t="shared" si="3"/>
        <v>0</v>
      </c>
      <c r="O98" s="52">
        <f>'Pay App 34'!O98+'Pay App 34'!P98</f>
        <v>0</v>
      </c>
      <c r="P98" s="45"/>
      <c r="Q98" s="66">
        <f>'Pay App 34'!Q98+N98+P98</f>
        <v>0</v>
      </c>
    </row>
    <row r="99" spans="1:17" ht="21" customHeight="1" x14ac:dyDescent="0.2">
      <c r="A99" s="151" t="s">
        <v>152</v>
      </c>
      <c r="B99" s="151"/>
      <c r="C99" s="151" t="s">
        <v>153</v>
      </c>
      <c r="D99" s="152"/>
      <c r="E99" s="52">
        <f>'Pay App 34'!E99</f>
        <v>0</v>
      </c>
      <c r="F99" s="45"/>
      <c r="G99" s="65">
        <f>'Pay App 34'!G99+F99</f>
        <v>0</v>
      </c>
      <c r="H99" s="188">
        <f>'Pay App 34'!K99</f>
        <v>0</v>
      </c>
      <c r="I99" s="189"/>
      <c r="J99" s="55"/>
      <c r="K99" s="33">
        <f t="shared" si="1"/>
        <v>0</v>
      </c>
      <c r="L99" s="68">
        <f t="shared" si="0"/>
        <v>0</v>
      </c>
      <c r="M99" s="66">
        <f t="shared" si="2"/>
        <v>0</v>
      </c>
      <c r="N99" s="32">
        <f t="shared" si="3"/>
        <v>0</v>
      </c>
      <c r="O99" s="52">
        <f>'Pay App 34'!O99+'Pay App 34'!P99</f>
        <v>0</v>
      </c>
      <c r="P99" s="45"/>
      <c r="Q99" s="66">
        <f>'Pay App 34'!Q99+N99+P99</f>
        <v>0</v>
      </c>
    </row>
    <row r="100" spans="1:17" ht="21" customHeight="1" x14ac:dyDescent="0.2">
      <c r="A100" s="151" t="s">
        <v>154</v>
      </c>
      <c r="B100" s="151"/>
      <c r="C100" s="151" t="s">
        <v>155</v>
      </c>
      <c r="D100" s="152"/>
      <c r="E100" s="52">
        <f>'Pay App 34'!E100</f>
        <v>0</v>
      </c>
      <c r="F100" s="45"/>
      <c r="G100" s="65">
        <f>'Pay App 34'!G100+F100</f>
        <v>0</v>
      </c>
      <c r="H100" s="188">
        <f>'Pay App 34'!K100</f>
        <v>0</v>
      </c>
      <c r="I100" s="189"/>
      <c r="J100" s="55"/>
      <c r="K100" s="33">
        <f t="shared" si="1"/>
        <v>0</v>
      </c>
      <c r="L100" s="68">
        <f t="shared" si="0"/>
        <v>0</v>
      </c>
      <c r="M100" s="66">
        <f t="shared" si="2"/>
        <v>0</v>
      </c>
      <c r="N100" s="32">
        <f t="shared" si="3"/>
        <v>0</v>
      </c>
      <c r="O100" s="52">
        <f>'Pay App 34'!O100+'Pay App 34'!P100</f>
        <v>0</v>
      </c>
      <c r="P100" s="45"/>
      <c r="Q100" s="66">
        <f>'Pay App 34'!Q100+N100+P100</f>
        <v>0</v>
      </c>
    </row>
    <row r="101" spans="1:17" ht="21" customHeight="1" x14ac:dyDescent="0.2">
      <c r="A101" s="151" t="s">
        <v>156</v>
      </c>
      <c r="B101" s="151"/>
      <c r="C101" s="151" t="s">
        <v>157</v>
      </c>
      <c r="D101" s="152"/>
      <c r="E101" s="52">
        <f>'Pay App 34'!E101</f>
        <v>0</v>
      </c>
      <c r="F101" s="45"/>
      <c r="G101" s="65">
        <f>'Pay App 34'!G101+F101</f>
        <v>0</v>
      </c>
      <c r="H101" s="188">
        <f>'Pay App 34'!K101</f>
        <v>0</v>
      </c>
      <c r="I101" s="189"/>
      <c r="J101" s="55"/>
      <c r="K101" s="33">
        <f t="shared" si="1"/>
        <v>0</v>
      </c>
      <c r="L101" s="68">
        <f t="shared" si="0"/>
        <v>0</v>
      </c>
      <c r="M101" s="66">
        <f t="shared" si="2"/>
        <v>0</v>
      </c>
      <c r="N101" s="32">
        <f t="shared" si="3"/>
        <v>0</v>
      </c>
      <c r="O101" s="52">
        <f>'Pay App 34'!O101+'Pay App 34'!P101</f>
        <v>0</v>
      </c>
      <c r="P101" s="45"/>
      <c r="Q101" s="66">
        <f>'Pay App 34'!Q101+N101+P101</f>
        <v>0</v>
      </c>
    </row>
    <row r="102" spans="1:17" ht="21" customHeight="1" x14ac:dyDescent="0.2">
      <c r="A102" s="151" t="s">
        <v>158</v>
      </c>
      <c r="B102" s="151"/>
      <c r="C102" s="151" t="s">
        <v>159</v>
      </c>
      <c r="D102" s="152"/>
      <c r="E102" s="52">
        <f>'Pay App 34'!E102</f>
        <v>0</v>
      </c>
      <c r="F102" s="45"/>
      <c r="G102" s="65">
        <f>'Pay App 34'!G102+F102</f>
        <v>0</v>
      </c>
      <c r="H102" s="188">
        <f>'Pay App 34'!K102</f>
        <v>0</v>
      </c>
      <c r="I102" s="189"/>
      <c r="J102" s="55"/>
      <c r="K102" s="33">
        <f t="shared" si="1"/>
        <v>0</v>
      </c>
      <c r="L102" s="68">
        <f t="shared" si="0"/>
        <v>0</v>
      </c>
      <c r="M102" s="66">
        <f t="shared" si="2"/>
        <v>0</v>
      </c>
      <c r="N102" s="32">
        <f t="shared" si="3"/>
        <v>0</v>
      </c>
      <c r="O102" s="52">
        <f>'Pay App 34'!O102+'Pay App 34'!P102</f>
        <v>0</v>
      </c>
      <c r="P102" s="45"/>
      <c r="Q102" s="66">
        <f>'Pay App 34'!Q102+N102+P102</f>
        <v>0</v>
      </c>
    </row>
    <row r="103" spans="1:17" ht="21" customHeight="1" x14ac:dyDescent="0.2">
      <c r="A103" s="151" t="s">
        <v>160</v>
      </c>
      <c r="B103" s="151"/>
      <c r="C103" s="151" t="s">
        <v>161</v>
      </c>
      <c r="D103" s="152"/>
      <c r="E103" s="52">
        <f>'Pay App 34'!E103</f>
        <v>0</v>
      </c>
      <c r="F103" s="45"/>
      <c r="G103" s="65">
        <f>'Pay App 34'!G103+F103</f>
        <v>0</v>
      </c>
      <c r="H103" s="188">
        <f>'Pay App 34'!K103</f>
        <v>0</v>
      </c>
      <c r="I103" s="189"/>
      <c r="J103" s="55"/>
      <c r="K103" s="33">
        <f t="shared" si="1"/>
        <v>0</v>
      </c>
      <c r="L103" s="68">
        <f t="shared" si="0"/>
        <v>0</v>
      </c>
      <c r="M103" s="66">
        <f t="shared" si="2"/>
        <v>0</v>
      </c>
      <c r="N103" s="32">
        <f t="shared" si="3"/>
        <v>0</v>
      </c>
      <c r="O103" s="52">
        <f>'Pay App 34'!O103+'Pay App 34'!P103</f>
        <v>0</v>
      </c>
      <c r="P103" s="45"/>
      <c r="Q103" s="66">
        <f>'Pay App 34'!Q103+N103+P103</f>
        <v>0</v>
      </c>
    </row>
    <row r="104" spans="1:17" ht="21" customHeight="1" x14ac:dyDescent="0.2">
      <c r="A104" s="151" t="s">
        <v>162</v>
      </c>
      <c r="B104" s="151"/>
      <c r="C104" s="151" t="s">
        <v>163</v>
      </c>
      <c r="D104" s="152"/>
      <c r="E104" s="52">
        <f>'Pay App 34'!E104</f>
        <v>0</v>
      </c>
      <c r="F104" s="45"/>
      <c r="G104" s="65">
        <f>'Pay App 34'!G104+F104</f>
        <v>0</v>
      </c>
      <c r="H104" s="188">
        <f>'Pay App 34'!K104</f>
        <v>0</v>
      </c>
      <c r="I104" s="189"/>
      <c r="J104" s="55"/>
      <c r="K104" s="33">
        <f t="shared" si="1"/>
        <v>0</v>
      </c>
      <c r="L104" s="68">
        <f t="shared" si="0"/>
        <v>0</v>
      </c>
      <c r="M104" s="66">
        <f t="shared" si="2"/>
        <v>0</v>
      </c>
      <c r="N104" s="32">
        <f t="shared" si="3"/>
        <v>0</v>
      </c>
      <c r="O104" s="52">
        <f>'Pay App 34'!O104+'Pay App 34'!P104</f>
        <v>0</v>
      </c>
      <c r="P104" s="45"/>
      <c r="Q104" s="66">
        <f>'Pay App 34'!Q104+N104+P104</f>
        <v>0</v>
      </c>
    </row>
    <row r="105" spans="1:17" ht="21" customHeight="1" x14ac:dyDescent="0.2">
      <c r="A105" s="151" t="s">
        <v>164</v>
      </c>
      <c r="B105" s="151"/>
      <c r="C105" s="151" t="s">
        <v>165</v>
      </c>
      <c r="D105" s="152"/>
      <c r="E105" s="52">
        <f>'Pay App 34'!E105</f>
        <v>0</v>
      </c>
      <c r="F105" s="45"/>
      <c r="G105" s="65">
        <f>'Pay App 34'!G105+F105</f>
        <v>0</v>
      </c>
      <c r="H105" s="188">
        <f>'Pay App 34'!K105</f>
        <v>0</v>
      </c>
      <c r="I105" s="189"/>
      <c r="J105" s="55"/>
      <c r="K105" s="33">
        <f t="shared" si="1"/>
        <v>0</v>
      </c>
      <c r="L105" s="68">
        <f t="shared" si="0"/>
        <v>0</v>
      </c>
      <c r="M105" s="66">
        <f t="shared" si="2"/>
        <v>0</v>
      </c>
      <c r="N105" s="32">
        <f t="shared" si="3"/>
        <v>0</v>
      </c>
      <c r="O105" s="52">
        <f>'Pay App 34'!O105+'Pay App 34'!P105</f>
        <v>0</v>
      </c>
      <c r="P105" s="45"/>
      <c r="Q105" s="66">
        <f>'Pay App 34'!Q105+N105+P105</f>
        <v>0</v>
      </c>
    </row>
    <row r="106" spans="1:17" ht="21" customHeight="1" x14ac:dyDescent="0.2">
      <c r="A106" s="151" t="s">
        <v>166</v>
      </c>
      <c r="B106" s="151"/>
      <c r="C106" s="151" t="s">
        <v>167</v>
      </c>
      <c r="D106" s="152"/>
      <c r="E106" s="52">
        <f>'Pay App 34'!E106</f>
        <v>0</v>
      </c>
      <c r="F106" s="45"/>
      <c r="G106" s="65">
        <f>'Pay App 34'!G106+F106</f>
        <v>0</v>
      </c>
      <c r="H106" s="188">
        <f>'Pay App 34'!K106</f>
        <v>0</v>
      </c>
      <c r="I106" s="189"/>
      <c r="J106" s="55"/>
      <c r="K106" s="33">
        <f t="shared" si="1"/>
        <v>0</v>
      </c>
      <c r="L106" s="68">
        <f t="shared" si="0"/>
        <v>0</v>
      </c>
      <c r="M106" s="66">
        <f t="shared" si="2"/>
        <v>0</v>
      </c>
      <c r="N106" s="32">
        <f t="shared" si="3"/>
        <v>0</v>
      </c>
      <c r="O106" s="52">
        <f>'Pay App 34'!O106+'Pay App 34'!P106</f>
        <v>0</v>
      </c>
      <c r="P106" s="45"/>
      <c r="Q106" s="66">
        <f>'Pay App 34'!Q106+N106+P106</f>
        <v>0</v>
      </c>
    </row>
    <row r="107" spans="1:17" ht="21" customHeight="1" x14ac:dyDescent="0.2">
      <c r="A107" s="151" t="s">
        <v>168</v>
      </c>
      <c r="B107" s="151"/>
      <c r="C107" s="151" t="s">
        <v>169</v>
      </c>
      <c r="D107" s="152"/>
      <c r="E107" s="52">
        <f>'Pay App 34'!E107</f>
        <v>0</v>
      </c>
      <c r="F107" s="45"/>
      <c r="G107" s="65">
        <f>'Pay App 34'!G107+F107</f>
        <v>0</v>
      </c>
      <c r="H107" s="188">
        <f>'Pay App 34'!K107</f>
        <v>0</v>
      </c>
      <c r="I107" s="189"/>
      <c r="J107" s="55"/>
      <c r="K107" s="33">
        <f t="shared" si="1"/>
        <v>0</v>
      </c>
      <c r="L107" s="68">
        <f t="shared" si="0"/>
        <v>0</v>
      </c>
      <c r="M107" s="66">
        <f t="shared" si="2"/>
        <v>0</v>
      </c>
      <c r="N107" s="32">
        <f t="shared" si="3"/>
        <v>0</v>
      </c>
      <c r="O107" s="52">
        <f>'Pay App 34'!O107+'Pay App 34'!P107</f>
        <v>0</v>
      </c>
      <c r="P107" s="45"/>
      <c r="Q107" s="66">
        <f>'Pay App 34'!Q107+N107+P107</f>
        <v>0</v>
      </c>
    </row>
    <row r="108" spans="1:17" ht="21" customHeight="1" x14ac:dyDescent="0.2">
      <c r="A108" s="151" t="s">
        <v>170</v>
      </c>
      <c r="B108" s="151"/>
      <c r="C108" s="151" t="s">
        <v>171</v>
      </c>
      <c r="D108" s="152"/>
      <c r="E108" s="52">
        <f>'Pay App 34'!E108</f>
        <v>0</v>
      </c>
      <c r="F108" s="45"/>
      <c r="G108" s="65">
        <f>'Pay App 34'!G108+F108</f>
        <v>0</v>
      </c>
      <c r="H108" s="188">
        <f>'Pay App 34'!K108</f>
        <v>0</v>
      </c>
      <c r="I108" s="189"/>
      <c r="J108" s="55"/>
      <c r="K108" s="33">
        <f t="shared" si="1"/>
        <v>0</v>
      </c>
      <c r="L108" s="68">
        <f t="shared" si="0"/>
        <v>0</v>
      </c>
      <c r="M108" s="66">
        <f t="shared" si="2"/>
        <v>0</v>
      </c>
      <c r="N108" s="32">
        <f t="shared" si="3"/>
        <v>0</v>
      </c>
      <c r="O108" s="52">
        <f>'Pay App 34'!O108+'Pay App 34'!P108</f>
        <v>0</v>
      </c>
      <c r="P108" s="45"/>
      <c r="Q108" s="66">
        <f>'Pay App 34'!Q108+N108+P108</f>
        <v>0</v>
      </c>
    </row>
    <row r="109" spans="1:17" ht="21" customHeight="1" x14ac:dyDescent="0.2">
      <c r="A109" s="151" t="s">
        <v>172</v>
      </c>
      <c r="B109" s="151"/>
      <c r="C109" s="151" t="s">
        <v>173</v>
      </c>
      <c r="D109" s="152"/>
      <c r="E109" s="52">
        <f>'Pay App 34'!E109</f>
        <v>0</v>
      </c>
      <c r="F109" s="45"/>
      <c r="G109" s="65">
        <f>'Pay App 34'!G109+F109</f>
        <v>0</v>
      </c>
      <c r="H109" s="188">
        <f>'Pay App 34'!K109</f>
        <v>0</v>
      </c>
      <c r="I109" s="189"/>
      <c r="J109" s="55"/>
      <c r="K109" s="33">
        <f t="shared" si="1"/>
        <v>0</v>
      </c>
      <c r="L109" s="68">
        <f t="shared" si="0"/>
        <v>0</v>
      </c>
      <c r="M109" s="66">
        <f t="shared" si="2"/>
        <v>0</v>
      </c>
      <c r="N109" s="32">
        <f t="shared" si="3"/>
        <v>0</v>
      </c>
      <c r="O109" s="52">
        <f>'Pay App 34'!O109+'Pay App 34'!P109</f>
        <v>0</v>
      </c>
      <c r="P109" s="45"/>
      <c r="Q109" s="66">
        <f>'Pay App 34'!Q109+N109+P109</f>
        <v>0</v>
      </c>
    </row>
    <row r="110" spans="1:17" ht="21" customHeight="1" x14ac:dyDescent="0.2">
      <c r="A110" s="151" t="s">
        <v>174</v>
      </c>
      <c r="B110" s="151"/>
      <c r="C110" s="151" t="s">
        <v>175</v>
      </c>
      <c r="D110" s="152"/>
      <c r="E110" s="52">
        <f>'Pay App 34'!E110</f>
        <v>0</v>
      </c>
      <c r="F110" s="45"/>
      <c r="G110" s="65">
        <f>'Pay App 34'!G110+F110</f>
        <v>0</v>
      </c>
      <c r="H110" s="188">
        <f>'Pay App 34'!K110</f>
        <v>0</v>
      </c>
      <c r="I110" s="189"/>
      <c r="J110" s="55"/>
      <c r="K110" s="33">
        <f t="shared" si="1"/>
        <v>0</v>
      </c>
      <c r="L110" s="68">
        <f t="shared" si="0"/>
        <v>0</v>
      </c>
      <c r="M110" s="66">
        <f t="shared" si="2"/>
        <v>0</v>
      </c>
      <c r="N110" s="32">
        <f t="shared" si="3"/>
        <v>0</v>
      </c>
      <c r="O110" s="52">
        <f>'Pay App 34'!O110+'Pay App 34'!P110</f>
        <v>0</v>
      </c>
      <c r="P110" s="45"/>
      <c r="Q110" s="66">
        <f>'Pay App 34'!Q110+N110+P110</f>
        <v>0</v>
      </c>
    </row>
    <row r="111" spans="1:17" ht="21" customHeight="1" x14ac:dyDescent="0.2">
      <c r="A111" s="151" t="s">
        <v>176</v>
      </c>
      <c r="B111" s="151"/>
      <c r="C111" s="151" t="s">
        <v>177</v>
      </c>
      <c r="D111" s="152"/>
      <c r="E111" s="52">
        <f>'Pay App 34'!E111</f>
        <v>0</v>
      </c>
      <c r="F111" s="45"/>
      <c r="G111" s="65">
        <f>'Pay App 34'!G111+F111</f>
        <v>0</v>
      </c>
      <c r="H111" s="188">
        <f>'Pay App 34'!K111</f>
        <v>0</v>
      </c>
      <c r="I111" s="189"/>
      <c r="J111" s="55"/>
      <c r="K111" s="33">
        <f t="shared" si="1"/>
        <v>0</v>
      </c>
      <c r="L111" s="68">
        <f t="shared" si="0"/>
        <v>0</v>
      </c>
      <c r="M111" s="66">
        <f t="shared" si="2"/>
        <v>0</v>
      </c>
      <c r="N111" s="32">
        <f t="shared" si="3"/>
        <v>0</v>
      </c>
      <c r="O111" s="52">
        <f>'Pay App 34'!O111+'Pay App 34'!P111</f>
        <v>0</v>
      </c>
      <c r="P111" s="45"/>
      <c r="Q111" s="66">
        <f>'Pay App 34'!Q111+N111+P111</f>
        <v>0</v>
      </c>
    </row>
    <row r="112" spans="1:17" ht="21" customHeight="1" x14ac:dyDescent="0.2">
      <c r="A112" s="151" t="s">
        <v>178</v>
      </c>
      <c r="B112" s="151"/>
      <c r="C112" s="151" t="s">
        <v>179</v>
      </c>
      <c r="D112" s="152"/>
      <c r="E112" s="52">
        <f>'Pay App 34'!E112</f>
        <v>0</v>
      </c>
      <c r="F112" s="45"/>
      <c r="G112" s="65">
        <f>'Pay App 34'!G112+F112</f>
        <v>0</v>
      </c>
      <c r="H112" s="188">
        <f>'Pay App 34'!K112</f>
        <v>0</v>
      </c>
      <c r="I112" s="189"/>
      <c r="J112" s="55"/>
      <c r="K112" s="33">
        <f t="shared" si="1"/>
        <v>0</v>
      </c>
      <c r="L112" s="68">
        <f t="shared" si="0"/>
        <v>0</v>
      </c>
      <c r="M112" s="66">
        <f t="shared" si="2"/>
        <v>0</v>
      </c>
      <c r="N112" s="32">
        <f t="shared" si="3"/>
        <v>0</v>
      </c>
      <c r="O112" s="52">
        <f>'Pay App 34'!O112+'Pay App 34'!P112</f>
        <v>0</v>
      </c>
      <c r="P112" s="45"/>
      <c r="Q112" s="66">
        <f>'Pay App 34'!Q112+N112+P112</f>
        <v>0</v>
      </c>
    </row>
    <row r="113" spans="1:17" ht="21" customHeight="1" x14ac:dyDescent="0.2">
      <c r="A113" s="151" t="s">
        <v>180</v>
      </c>
      <c r="B113" s="151"/>
      <c r="C113" s="151" t="s">
        <v>181</v>
      </c>
      <c r="D113" s="152"/>
      <c r="E113" s="52">
        <f>'Pay App 34'!E113</f>
        <v>0</v>
      </c>
      <c r="F113" s="45"/>
      <c r="G113" s="65">
        <f>'Pay App 34'!G113+F113</f>
        <v>0</v>
      </c>
      <c r="H113" s="188">
        <f>'Pay App 34'!K113</f>
        <v>0</v>
      </c>
      <c r="I113" s="189"/>
      <c r="J113" s="55"/>
      <c r="K113" s="33">
        <f t="shared" si="1"/>
        <v>0</v>
      </c>
      <c r="L113" s="68">
        <f t="shared" si="0"/>
        <v>0</v>
      </c>
      <c r="M113" s="66">
        <f t="shared" si="2"/>
        <v>0</v>
      </c>
      <c r="N113" s="32">
        <f t="shared" si="3"/>
        <v>0</v>
      </c>
      <c r="O113" s="52">
        <f>'Pay App 34'!O113+'Pay App 34'!P113</f>
        <v>0</v>
      </c>
      <c r="P113" s="45"/>
      <c r="Q113" s="66">
        <f>'Pay App 34'!Q113+N113+P113</f>
        <v>0</v>
      </c>
    </row>
    <row r="114" spans="1:17" ht="21" customHeight="1" x14ac:dyDescent="0.2">
      <c r="A114" s="153" t="s">
        <v>182</v>
      </c>
      <c r="B114" s="153"/>
      <c r="C114" s="153" t="s">
        <v>183</v>
      </c>
      <c r="D114" s="154"/>
      <c r="E114" s="52">
        <f>'Pay App 34'!E114</f>
        <v>0</v>
      </c>
      <c r="F114" s="45"/>
      <c r="G114" s="65">
        <f>'Pay App 34'!G114+F114</f>
        <v>0</v>
      </c>
      <c r="H114" s="188">
        <f>'Pay App 34'!K114</f>
        <v>0</v>
      </c>
      <c r="I114" s="189"/>
      <c r="J114" s="55"/>
      <c r="K114" s="33">
        <f t="shared" si="1"/>
        <v>0</v>
      </c>
      <c r="L114" s="68">
        <f t="shared" si="0"/>
        <v>0</v>
      </c>
      <c r="M114" s="66">
        <f t="shared" si="2"/>
        <v>0</v>
      </c>
      <c r="N114" s="32">
        <f t="shared" si="3"/>
        <v>0</v>
      </c>
      <c r="O114" s="52">
        <f>'Pay App 34'!O114+'Pay App 34'!P114</f>
        <v>0</v>
      </c>
      <c r="P114" s="45"/>
      <c r="Q114" s="66">
        <f>'Pay App 34'!Q114+N114+P114</f>
        <v>0</v>
      </c>
    </row>
    <row r="115" spans="1:17" ht="21" customHeight="1" x14ac:dyDescent="0.2">
      <c r="A115" s="151" t="s">
        <v>184</v>
      </c>
      <c r="B115" s="151"/>
      <c r="C115" s="151" t="s">
        <v>185</v>
      </c>
      <c r="D115" s="152"/>
      <c r="E115" s="52">
        <f>'Pay App 34'!E115</f>
        <v>0</v>
      </c>
      <c r="F115" s="45"/>
      <c r="G115" s="65">
        <f>'Pay App 34'!G115+F115</f>
        <v>0</v>
      </c>
      <c r="H115" s="188">
        <f>'Pay App 34'!K115</f>
        <v>0</v>
      </c>
      <c r="I115" s="189"/>
      <c r="J115" s="55"/>
      <c r="K115" s="33">
        <f t="shared" si="1"/>
        <v>0</v>
      </c>
      <c r="L115" s="68">
        <f t="shared" si="0"/>
        <v>0</v>
      </c>
      <c r="M115" s="66">
        <f t="shared" si="2"/>
        <v>0</v>
      </c>
      <c r="N115" s="32">
        <f t="shared" si="3"/>
        <v>0</v>
      </c>
      <c r="O115" s="52">
        <f>'Pay App 34'!O115+'Pay App 34'!P115</f>
        <v>0</v>
      </c>
      <c r="P115" s="45"/>
      <c r="Q115" s="66">
        <f>'Pay App 34'!Q115+N115+P115</f>
        <v>0</v>
      </c>
    </row>
    <row r="116" spans="1:17" ht="21" customHeight="1" x14ac:dyDescent="0.2">
      <c r="A116" s="151" t="s">
        <v>186</v>
      </c>
      <c r="B116" s="151"/>
      <c r="C116" s="151" t="s">
        <v>187</v>
      </c>
      <c r="D116" s="152"/>
      <c r="E116" s="52">
        <f>'Pay App 34'!E116</f>
        <v>0</v>
      </c>
      <c r="F116" s="45"/>
      <c r="G116" s="65">
        <f>'Pay App 34'!G116+F116</f>
        <v>0</v>
      </c>
      <c r="H116" s="188">
        <f>'Pay App 34'!K116</f>
        <v>0</v>
      </c>
      <c r="I116" s="189"/>
      <c r="J116" s="55"/>
      <c r="K116" s="33">
        <f t="shared" si="1"/>
        <v>0</v>
      </c>
      <c r="L116" s="68">
        <f t="shared" si="0"/>
        <v>0</v>
      </c>
      <c r="M116" s="66">
        <f t="shared" si="2"/>
        <v>0</v>
      </c>
      <c r="N116" s="32">
        <f t="shared" si="3"/>
        <v>0</v>
      </c>
      <c r="O116" s="52">
        <f>'Pay App 34'!O116+'Pay App 34'!P116</f>
        <v>0</v>
      </c>
      <c r="P116" s="45"/>
      <c r="Q116" s="66">
        <f>'Pay App 34'!Q116+N116+P116</f>
        <v>0</v>
      </c>
    </row>
    <row r="117" spans="1:17" ht="21" customHeight="1" x14ac:dyDescent="0.2">
      <c r="A117" s="151" t="s">
        <v>188</v>
      </c>
      <c r="B117" s="151"/>
      <c r="C117" s="151" t="s">
        <v>581</v>
      </c>
      <c r="D117" s="152"/>
      <c r="E117" s="52">
        <f>'Pay App 34'!E117</f>
        <v>0</v>
      </c>
      <c r="F117" s="45"/>
      <c r="G117" s="65">
        <f>'Pay App 34'!G117+F117</f>
        <v>0</v>
      </c>
      <c r="H117" s="188">
        <f>'Pay App 34'!K117</f>
        <v>0</v>
      </c>
      <c r="I117" s="189"/>
      <c r="J117" s="55"/>
      <c r="K117" s="33">
        <f t="shared" si="1"/>
        <v>0</v>
      </c>
      <c r="L117" s="68">
        <f t="shared" si="0"/>
        <v>0</v>
      </c>
      <c r="M117" s="66">
        <f t="shared" si="2"/>
        <v>0</v>
      </c>
      <c r="N117" s="32">
        <f t="shared" si="3"/>
        <v>0</v>
      </c>
      <c r="O117" s="52">
        <f>'Pay App 34'!O117+'Pay App 34'!P117</f>
        <v>0</v>
      </c>
      <c r="P117" s="45"/>
      <c r="Q117" s="66">
        <f>'Pay App 34'!Q117+N117+P117</f>
        <v>0</v>
      </c>
    </row>
    <row r="118" spans="1:17" ht="21" customHeight="1" x14ac:dyDescent="0.2">
      <c r="A118" s="153" t="s">
        <v>190</v>
      </c>
      <c r="B118" s="153"/>
      <c r="C118" s="142" t="s">
        <v>191</v>
      </c>
      <c r="D118" s="156"/>
      <c r="E118" s="52">
        <f>'Pay App 34'!E118</f>
        <v>0</v>
      </c>
      <c r="F118" s="45"/>
      <c r="G118" s="65">
        <f>'Pay App 34'!G118+F118</f>
        <v>0</v>
      </c>
      <c r="H118" s="188">
        <f>'Pay App 34'!K118</f>
        <v>0</v>
      </c>
      <c r="I118" s="189"/>
      <c r="J118" s="55"/>
      <c r="K118" s="33">
        <f t="shared" si="1"/>
        <v>0</v>
      </c>
      <c r="L118" s="68">
        <f t="shared" si="0"/>
        <v>0</v>
      </c>
      <c r="M118" s="66">
        <f t="shared" si="2"/>
        <v>0</v>
      </c>
      <c r="N118" s="32">
        <f t="shared" si="3"/>
        <v>0</v>
      </c>
      <c r="O118" s="52">
        <f>'Pay App 34'!O118+'Pay App 34'!P118</f>
        <v>0</v>
      </c>
      <c r="P118" s="45"/>
      <c r="Q118" s="66">
        <f>'Pay App 34'!Q118+N118+P118</f>
        <v>0</v>
      </c>
    </row>
    <row r="119" spans="1:17" ht="21" customHeight="1" x14ac:dyDescent="0.2">
      <c r="A119" s="151" t="s">
        <v>192</v>
      </c>
      <c r="B119" s="151"/>
      <c r="C119" s="151" t="s">
        <v>193</v>
      </c>
      <c r="D119" s="152"/>
      <c r="E119" s="52">
        <f>'Pay App 34'!E119</f>
        <v>0</v>
      </c>
      <c r="F119" s="45"/>
      <c r="G119" s="65">
        <f>'Pay App 34'!G119+F119</f>
        <v>0</v>
      </c>
      <c r="H119" s="188">
        <f>'Pay App 34'!K119</f>
        <v>0</v>
      </c>
      <c r="I119" s="189"/>
      <c r="J119" s="55"/>
      <c r="K119" s="33">
        <f t="shared" si="1"/>
        <v>0</v>
      </c>
      <c r="L119" s="68">
        <f t="shared" si="0"/>
        <v>0</v>
      </c>
      <c r="M119" s="66">
        <f t="shared" si="2"/>
        <v>0</v>
      </c>
      <c r="N119" s="32">
        <f t="shared" si="3"/>
        <v>0</v>
      </c>
      <c r="O119" s="52">
        <f>'Pay App 34'!O119+'Pay App 34'!P119</f>
        <v>0</v>
      </c>
      <c r="P119" s="45"/>
      <c r="Q119" s="66">
        <f>'Pay App 34'!Q119+N119+P119</f>
        <v>0</v>
      </c>
    </row>
    <row r="120" spans="1:17" ht="21" customHeight="1" x14ac:dyDescent="0.2">
      <c r="A120" s="151" t="s">
        <v>194</v>
      </c>
      <c r="B120" s="151"/>
      <c r="C120" s="150" t="s">
        <v>195</v>
      </c>
      <c r="D120" s="157"/>
      <c r="E120" s="52">
        <f>'Pay App 34'!E120</f>
        <v>0</v>
      </c>
      <c r="F120" s="45"/>
      <c r="G120" s="65">
        <f>'Pay App 34'!G120+F120</f>
        <v>0</v>
      </c>
      <c r="H120" s="188">
        <f>'Pay App 34'!K120</f>
        <v>0</v>
      </c>
      <c r="I120" s="189"/>
      <c r="J120" s="55"/>
      <c r="K120" s="33">
        <f t="shared" si="1"/>
        <v>0</v>
      </c>
      <c r="L120" s="68">
        <f t="shared" si="0"/>
        <v>0</v>
      </c>
      <c r="M120" s="66">
        <f t="shared" si="2"/>
        <v>0</v>
      </c>
      <c r="N120" s="32">
        <f t="shared" si="3"/>
        <v>0</v>
      </c>
      <c r="O120" s="52">
        <f>'Pay App 34'!O120+'Pay App 34'!P120</f>
        <v>0</v>
      </c>
      <c r="P120" s="45"/>
      <c r="Q120" s="66">
        <f>'Pay App 34'!Q120+N120+P120</f>
        <v>0</v>
      </c>
    </row>
    <row r="121" spans="1:17" ht="21" customHeight="1" x14ac:dyDescent="0.2">
      <c r="A121" s="151" t="s">
        <v>196</v>
      </c>
      <c r="B121" s="151"/>
      <c r="C121" s="151" t="s">
        <v>197</v>
      </c>
      <c r="D121" s="152"/>
      <c r="E121" s="52">
        <f>'Pay App 34'!E121</f>
        <v>0</v>
      </c>
      <c r="F121" s="45"/>
      <c r="G121" s="65">
        <f>'Pay App 34'!G121+F121</f>
        <v>0</v>
      </c>
      <c r="H121" s="188">
        <f>'Pay App 34'!K121</f>
        <v>0</v>
      </c>
      <c r="I121" s="189"/>
      <c r="J121" s="55"/>
      <c r="K121" s="33">
        <f t="shared" si="1"/>
        <v>0</v>
      </c>
      <c r="L121" s="68">
        <f t="shared" si="0"/>
        <v>0</v>
      </c>
      <c r="M121" s="66">
        <f t="shared" si="2"/>
        <v>0</v>
      </c>
      <c r="N121" s="32">
        <f t="shared" si="3"/>
        <v>0</v>
      </c>
      <c r="O121" s="52">
        <f>'Pay App 34'!O121+'Pay App 34'!P121</f>
        <v>0</v>
      </c>
      <c r="P121" s="45"/>
      <c r="Q121" s="66">
        <f>'Pay App 34'!Q121+N121+P121</f>
        <v>0</v>
      </c>
    </row>
    <row r="122" spans="1:17" ht="21" customHeight="1" x14ac:dyDescent="0.2">
      <c r="A122" s="151" t="s">
        <v>198</v>
      </c>
      <c r="B122" s="151"/>
      <c r="C122" s="151" t="s">
        <v>199</v>
      </c>
      <c r="D122" s="152"/>
      <c r="E122" s="52">
        <f>'Pay App 34'!E122</f>
        <v>0</v>
      </c>
      <c r="F122" s="45"/>
      <c r="G122" s="65">
        <f>'Pay App 34'!G122+F122</f>
        <v>0</v>
      </c>
      <c r="H122" s="188">
        <f>'Pay App 34'!K122</f>
        <v>0</v>
      </c>
      <c r="I122" s="189"/>
      <c r="J122" s="55"/>
      <c r="K122" s="33">
        <f t="shared" si="1"/>
        <v>0</v>
      </c>
      <c r="L122" s="68">
        <f t="shared" si="0"/>
        <v>0</v>
      </c>
      <c r="M122" s="66">
        <f t="shared" si="2"/>
        <v>0</v>
      </c>
      <c r="N122" s="32">
        <f t="shared" si="3"/>
        <v>0</v>
      </c>
      <c r="O122" s="52">
        <f>'Pay App 34'!O122+'Pay App 34'!P122</f>
        <v>0</v>
      </c>
      <c r="P122" s="45"/>
      <c r="Q122" s="66">
        <f>'Pay App 34'!Q122+N122+P122</f>
        <v>0</v>
      </c>
    </row>
    <row r="123" spans="1:17" ht="21" customHeight="1" x14ac:dyDescent="0.2">
      <c r="A123" s="151" t="s">
        <v>200</v>
      </c>
      <c r="B123" s="151"/>
      <c r="C123" s="151" t="s">
        <v>201</v>
      </c>
      <c r="D123" s="152"/>
      <c r="E123" s="52">
        <f>'Pay App 34'!E123</f>
        <v>0</v>
      </c>
      <c r="F123" s="45"/>
      <c r="G123" s="65">
        <f>'Pay App 34'!G123+F123</f>
        <v>0</v>
      </c>
      <c r="H123" s="188">
        <f>'Pay App 34'!K123</f>
        <v>0</v>
      </c>
      <c r="I123" s="189"/>
      <c r="J123" s="55"/>
      <c r="K123" s="33">
        <f t="shared" si="1"/>
        <v>0</v>
      </c>
      <c r="L123" s="68">
        <f t="shared" si="0"/>
        <v>0</v>
      </c>
      <c r="M123" s="66">
        <f t="shared" si="2"/>
        <v>0</v>
      </c>
      <c r="N123" s="32">
        <f t="shared" si="3"/>
        <v>0</v>
      </c>
      <c r="O123" s="52">
        <f>'Pay App 34'!O123+'Pay App 34'!P123</f>
        <v>0</v>
      </c>
      <c r="P123" s="45"/>
      <c r="Q123" s="66">
        <f>'Pay App 34'!Q123+N123+P123</f>
        <v>0</v>
      </c>
    </row>
    <row r="124" spans="1:17" ht="21" customHeight="1" x14ac:dyDescent="0.2">
      <c r="A124" s="153" t="s">
        <v>202</v>
      </c>
      <c r="B124" s="153"/>
      <c r="C124" s="154" t="s">
        <v>203</v>
      </c>
      <c r="D124" s="155"/>
      <c r="E124" s="52">
        <f>'Pay App 34'!E124</f>
        <v>0</v>
      </c>
      <c r="F124" s="45"/>
      <c r="G124" s="65">
        <f>'Pay App 34'!G124+F124</f>
        <v>0</v>
      </c>
      <c r="H124" s="188">
        <f>'Pay App 34'!K124</f>
        <v>0</v>
      </c>
      <c r="I124" s="189"/>
      <c r="J124" s="55"/>
      <c r="K124" s="33">
        <f t="shared" si="1"/>
        <v>0</v>
      </c>
      <c r="L124" s="68">
        <f t="shared" si="0"/>
        <v>0</v>
      </c>
      <c r="M124" s="66">
        <f t="shared" si="2"/>
        <v>0</v>
      </c>
      <c r="N124" s="32">
        <f t="shared" si="3"/>
        <v>0</v>
      </c>
      <c r="O124" s="52">
        <f>'Pay App 34'!O124+'Pay App 34'!P124</f>
        <v>0</v>
      </c>
      <c r="P124" s="45"/>
      <c r="Q124" s="66">
        <f>'Pay App 34'!Q124+N124+P124</f>
        <v>0</v>
      </c>
    </row>
    <row r="125" spans="1:17" ht="21" customHeight="1" x14ac:dyDescent="0.2">
      <c r="A125" s="151" t="s">
        <v>204</v>
      </c>
      <c r="B125" s="151"/>
      <c r="C125" s="151" t="s">
        <v>205</v>
      </c>
      <c r="D125" s="152"/>
      <c r="E125" s="52">
        <f>'Pay App 34'!E125</f>
        <v>0</v>
      </c>
      <c r="F125" s="45"/>
      <c r="G125" s="65">
        <f>'Pay App 34'!G125+F125</f>
        <v>0</v>
      </c>
      <c r="H125" s="188">
        <f>'Pay App 34'!K125</f>
        <v>0</v>
      </c>
      <c r="I125" s="189"/>
      <c r="J125" s="55"/>
      <c r="K125" s="33">
        <f t="shared" si="1"/>
        <v>0</v>
      </c>
      <c r="L125" s="68">
        <f t="shared" si="0"/>
        <v>0</v>
      </c>
      <c r="M125" s="66">
        <f t="shared" si="2"/>
        <v>0</v>
      </c>
      <c r="N125" s="32">
        <f t="shared" si="3"/>
        <v>0</v>
      </c>
      <c r="O125" s="52">
        <f>'Pay App 34'!O125+'Pay App 34'!P125</f>
        <v>0</v>
      </c>
      <c r="P125" s="45"/>
      <c r="Q125" s="66">
        <f>'Pay App 34'!Q125+N125+P125</f>
        <v>0</v>
      </c>
    </row>
    <row r="126" spans="1:17" ht="21" customHeight="1" x14ac:dyDescent="0.2">
      <c r="A126" s="151" t="s">
        <v>206</v>
      </c>
      <c r="B126" s="151"/>
      <c r="C126" s="151" t="s">
        <v>207</v>
      </c>
      <c r="D126" s="152"/>
      <c r="E126" s="52">
        <f>'Pay App 34'!E126</f>
        <v>0</v>
      </c>
      <c r="F126" s="45"/>
      <c r="G126" s="65">
        <f>'Pay App 34'!G126+F126</f>
        <v>0</v>
      </c>
      <c r="H126" s="188">
        <f>'Pay App 34'!K126</f>
        <v>0</v>
      </c>
      <c r="I126" s="189"/>
      <c r="J126" s="55"/>
      <c r="K126" s="33">
        <f t="shared" si="1"/>
        <v>0</v>
      </c>
      <c r="L126" s="68">
        <f t="shared" si="0"/>
        <v>0</v>
      </c>
      <c r="M126" s="66">
        <f t="shared" si="2"/>
        <v>0</v>
      </c>
      <c r="N126" s="32">
        <f t="shared" si="3"/>
        <v>0</v>
      </c>
      <c r="O126" s="52">
        <f>'Pay App 34'!O126+'Pay App 34'!P126</f>
        <v>0</v>
      </c>
      <c r="P126" s="45"/>
      <c r="Q126" s="66">
        <f>'Pay App 34'!Q126+N126+P126</f>
        <v>0</v>
      </c>
    </row>
    <row r="127" spans="1:17" ht="21" customHeight="1" x14ac:dyDescent="0.2">
      <c r="A127" s="151" t="s">
        <v>208</v>
      </c>
      <c r="B127" s="151"/>
      <c r="C127" s="151" t="s">
        <v>209</v>
      </c>
      <c r="D127" s="152"/>
      <c r="E127" s="52">
        <f>'Pay App 34'!E127</f>
        <v>0</v>
      </c>
      <c r="F127" s="45"/>
      <c r="G127" s="65">
        <f>'Pay App 34'!G127+F127</f>
        <v>0</v>
      </c>
      <c r="H127" s="188">
        <f>'Pay App 34'!K127</f>
        <v>0</v>
      </c>
      <c r="I127" s="189"/>
      <c r="J127" s="55"/>
      <c r="K127" s="33">
        <f t="shared" si="1"/>
        <v>0</v>
      </c>
      <c r="L127" s="68">
        <f t="shared" si="0"/>
        <v>0</v>
      </c>
      <c r="M127" s="66">
        <f t="shared" si="2"/>
        <v>0</v>
      </c>
      <c r="N127" s="32">
        <f t="shared" si="3"/>
        <v>0</v>
      </c>
      <c r="O127" s="52">
        <f>'Pay App 34'!O127+'Pay App 34'!P127</f>
        <v>0</v>
      </c>
      <c r="P127" s="45"/>
      <c r="Q127" s="66">
        <f>'Pay App 34'!Q127+N127+P127</f>
        <v>0</v>
      </c>
    </row>
    <row r="128" spans="1:17" ht="21" customHeight="1" x14ac:dyDescent="0.2">
      <c r="A128" s="153" t="s">
        <v>210</v>
      </c>
      <c r="B128" s="153"/>
      <c r="C128" s="153" t="s">
        <v>211</v>
      </c>
      <c r="D128" s="154"/>
      <c r="E128" s="52">
        <f>'Pay App 34'!E128</f>
        <v>0</v>
      </c>
      <c r="F128" s="45"/>
      <c r="G128" s="65">
        <f>'Pay App 34'!G128+F128</f>
        <v>0</v>
      </c>
      <c r="H128" s="188">
        <f>'Pay App 34'!K128</f>
        <v>0</v>
      </c>
      <c r="I128" s="189"/>
      <c r="J128" s="55"/>
      <c r="K128" s="33">
        <f t="shared" si="1"/>
        <v>0</v>
      </c>
      <c r="L128" s="68">
        <f t="shared" si="0"/>
        <v>0</v>
      </c>
      <c r="M128" s="66">
        <f t="shared" si="2"/>
        <v>0</v>
      </c>
      <c r="N128" s="32">
        <f t="shared" si="3"/>
        <v>0</v>
      </c>
      <c r="O128" s="52">
        <f>'Pay App 34'!O128+'Pay App 34'!P128</f>
        <v>0</v>
      </c>
      <c r="P128" s="45"/>
      <c r="Q128" s="66">
        <f>'Pay App 34'!Q128+N128+P128</f>
        <v>0</v>
      </c>
    </row>
    <row r="129" spans="1:17" ht="21" customHeight="1" x14ac:dyDescent="0.2">
      <c r="A129" s="151" t="s">
        <v>212</v>
      </c>
      <c r="B129" s="151"/>
      <c r="C129" s="151" t="s">
        <v>213</v>
      </c>
      <c r="D129" s="152"/>
      <c r="E129" s="52">
        <f>'Pay App 34'!E129</f>
        <v>0</v>
      </c>
      <c r="F129" s="45"/>
      <c r="G129" s="65">
        <f>'Pay App 34'!G129+F129</f>
        <v>0</v>
      </c>
      <c r="H129" s="188">
        <f>'Pay App 34'!K129</f>
        <v>0</v>
      </c>
      <c r="I129" s="189"/>
      <c r="J129" s="55"/>
      <c r="K129" s="33">
        <f t="shared" si="1"/>
        <v>0</v>
      </c>
      <c r="L129" s="68">
        <f t="shared" si="0"/>
        <v>0</v>
      </c>
      <c r="M129" s="66">
        <f t="shared" si="2"/>
        <v>0</v>
      </c>
      <c r="N129" s="32">
        <f t="shared" si="3"/>
        <v>0</v>
      </c>
      <c r="O129" s="52">
        <f>'Pay App 34'!O129+'Pay App 34'!P129</f>
        <v>0</v>
      </c>
      <c r="P129" s="45"/>
      <c r="Q129" s="66">
        <f>'Pay App 34'!Q129+N129+P129</f>
        <v>0</v>
      </c>
    </row>
    <row r="130" spans="1:17" ht="21" customHeight="1" x14ac:dyDescent="0.2">
      <c r="A130" s="151" t="s">
        <v>214</v>
      </c>
      <c r="B130" s="151"/>
      <c r="C130" s="151" t="s">
        <v>215</v>
      </c>
      <c r="D130" s="152"/>
      <c r="E130" s="52">
        <f>'Pay App 34'!E130</f>
        <v>0</v>
      </c>
      <c r="F130" s="45"/>
      <c r="G130" s="65">
        <f>'Pay App 34'!G130+F130</f>
        <v>0</v>
      </c>
      <c r="H130" s="188">
        <f>'Pay App 34'!K130</f>
        <v>0</v>
      </c>
      <c r="I130" s="189"/>
      <c r="J130" s="55"/>
      <c r="K130" s="33">
        <f t="shared" si="1"/>
        <v>0</v>
      </c>
      <c r="L130" s="68">
        <f t="shared" si="0"/>
        <v>0</v>
      </c>
      <c r="M130" s="66">
        <f t="shared" si="2"/>
        <v>0</v>
      </c>
      <c r="N130" s="32">
        <f t="shared" si="3"/>
        <v>0</v>
      </c>
      <c r="O130" s="52">
        <f>'Pay App 34'!O130+'Pay App 34'!P130</f>
        <v>0</v>
      </c>
      <c r="P130" s="45"/>
      <c r="Q130" s="66">
        <f>'Pay App 34'!Q130+N130+P130</f>
        <v>0</v>
      </c>
    </row>
    <row r="131" spans="1:17" ht="21" customHeight="1" x14ac:dyDescent="0.2">
      <c r="A131" s="151" t="s">
        <v>216</v>
      </c>
      <c r="B131" s="151"/>
      <c r="C131" s="151" t="s">
        <v>217</v>
      </c>
      <c r="D131" s="152"/>
      <c r="E131" s="52">
        <f>'Pay App 34'!E131</f>
        <v>0</v>
      </c>
      <c r="F131" s="45"/>
      <c r="G131" s="65">
        <f>'Pay App 34'!G131+F131</f>
        <v>0</v>
      </c>
      <c r="H131" s="188">
        <f>'Pay App 34'!K131</f>
        <v>0</v>
      </c>
      <c r="I131" s="189"/>
      <c r="J131" s="55"/>
      <c r="K131" s="33">
        <f t="shared" si="1"/>
        <v>0</v>
      </c>
      <c r="L131" s="68">
        <f t="shared" si="0"/>
        <v>0</v>
      </c>
      <c r="M131" s="66">
        <f t="shared" si="2"/>
        <v>0</v>
      </c>
      <c r="N131" s="32">
        <f t="shared" si="3"/>
        <v>0</v>
      </c>
      <c r="O131" s="52">
        <f>'Pay App 34'!O131+'Pay App 34'!P131</f>
        <v>0</v>
      </c>
      <c r="P131" s="45"/>
      <c r="Q131" s="66">
        <f>'Pay App 34'!Q131+N131+P131</f>
        <v>0</v>
      </c>
    </row>
    <row r="132" spans="1:17" ht="21" customHeight="1" x14ac:dyDescent="0.2">
      <c r="A132" s="151" t="s">
        <v>218</v>
      </c>
      <c r="B132" s="151"/>
      <c r="C132" s="151" t="s">
        <v>219</v>
      </c>
      <c r="D132" s="152"/>
      <c r="E132" s="52">
        <f>'Pay App 34'!E132</f>
        <v>0</v>
      </c>
      <c r="F132" s="45"/>
      <c r="G132" s="65">
        <f>'Pay App 34'!G132+F132</f>
        <v>0</v>
      </c>
      <c r="H132" s="188">
        <f>'Pay App 34'!K132</f>
        <v>0</v>
      </c>
      <c r="I132" s="189"/>
      <c r="J132" s="55"/>
      <c r="K132" s="33">
        <f t="shared" si="1"/>
        <v>0</v>
      </c>
      <c r="L132" s="68">
        <f t="shared" si="0"/>
        <v>0</v>
      </c>
      <c r="M132" s="66">
        <f t="shared" si="2"/>
        <v>0</v>
      </c>
      <c r="N132" s="32">
        <f t="shared" si="3"/>
        <v>0</v>
      </c>
      <c r="O132" s="52">
        <f>'Pay App 34'!O132+'Pay App 34'!P132</f>
        <v>0</v>
      </c>
      <c r="P132" s="45"/>
      <c r="Q132" s="66">
        <f>'Pay App 34'!Q132+N132+P132</f>
        <v>0</v>
      </c>
    </row>
    <row r="133" spans="1:17" ht="21" customHeight="1" x14ac:dyDescent="0.2">
      <c r="A133" s="151" t="s">
        <v>220</v>
      </c>
      <c r="B133" s="151"/>
      <c r="C133" s="151" t="s">
        <v>221</v>
      </c>
      <c r="D133" s="152"/>
      <c r="E133" s="52">
        <f>'Pay App 34'!E133</f>
        <v>0</v>
      </c>
      <c r="F133" s="45"/>
      <c r="G133" s="65">
        <f>'Pay App 34'!G133+F133</f>
        <v>0</v>
      </c>
      <c r="H133" s="188">
        <f>'Pay App 34'!K133</f>
        <v>0</v>
      </c>
      <c r="I133" s="189"/>
      <c r="J133" s="55"/>
      <c r="K133" s="33">
        <f t="shared" si="1"/>
        <v>0</v>
      </c>
      <c r="L133" s="68">
        <f t="shared" si="0"/>
        <v>0</v>
      </c>
      <c r="M133" s="66">
        <f t="shared" si="2"/>
        <v>0</v>
      </c>
      <c r="N133" s="32">
        <f t="shared" si="3"/>
        <v>0</v>
      </c>
      <c r="O133" s="52">
        <f>'Pay App 34'!O133+'Pay App 34'!P133</f>
        <v>0</v>
      </c>
      <c r="P133" s="45"/>
      <c r="Q133" s="66">
        <f>'Pay App 34'!Q133+N133+P133</f>
        <v>0</v>
      </c>
    </row>
    <row r="134" spans="1:17" ht="21" customHeight="1" x14ac:dyDescent="0.2">
      <c r="A134" s="151" t="s">
        <v>222</v>
      </c>
      <c r="B134" s="151"/>
      <c r="C134" s="151" t="s">
        <v>223</v>
      </c>
      <c r="D134" s="152"/>
      <c r="E134" s="52">
        <f>'Pay App 34'!E134</f>
        <v>0</v>
      </c>
      <c r="F134" s="45"/>
      <c r="G134" s="65">
        <f>'Pay App 34'!G134+F134</f>
        <v>0</v>
      </c>
      <c r="H134" s="188">
        <f>'Pay App 34'!K134</f>
        <v>0</v>
      </c>
      <c r="I134" s="189"/>
      <c r="J134" s="55"/>
      <c r="K134" s="33">
        <f t="shared" si="1"/>
        <v>0</v>
      </c>
      <c r="L134" s="68">
        <f t="shared" si="0"/>
        <v>0</v>
      </c>
      <c r="M134" s="66">
        <f t="shared" si="2"/>
        <v>0</v>
      </c>
      <c r="N134" s="32">
        <f t="shared" si="3"/>
        <v>0</v>
      </c>
      <c r="O134" s="52">
        <f>'Pay App 34'!O134+'Pay App 34'!P134</f>
        <v>0</v>
      </c>
      <c r="P134" s="45"/>
      <c r="Q134" s="66">
        <f>'Pay App 34'!Q134+N134+P134</f>
        <v>0</v>
      </c>
    </row>
    <row r="135" spans="1:17" ht="21" customHeight="1" x14ac:dyDescent="0.2">
      <c r="A135" s="153" t="s">
        <v>224</v>
      </c>
      <c r="B135" s="153"/>
      <c r="C135" s="153" t="s">
        <v>225</v>
      </c>
      <c r="D135" s="154"/>
      <c r="E135" s="52">
        <f>'Pay App 34'!E135</f>
        <v>0</v>
      </c>
      <c r="F135" s="45"/>
      <c r="G135" s="65">
        <f>'Pay App 34'!G135+F135</f>
        <v>0</v>
      </c>
      <c r="H135" s="188">
        <f>'Pay App 34'!K135</f>
        <v>0</v>
      </c>
      <c r="I135" s="189"/>
      <c r="J135" s="55"/>
      <c r="K135" s="33">
        <f t="shared" si="1"/>
        <v>0</v>
      </c>
      <c r="L135" s="68">
        <f t="shared" si="0"/>
        <v>0</v>
      </c>
      <c r="M135" s="66">
        <f t="shared" si="2"/>
        <v>0</v>
      </c>
      <c r="N135" s="32">
        <f t="shared" si="3"/>
        <v>0</v>
      </c>
      <c r="O135" s="52">
        <f>'Pay App 34'!O135+'Pay App 34'!P135</f>
        <v>0</v>
      </c>
      <c r="P135" s="45"/>
      <c r="Q135" s="66">
        <f>'Pay App 34'!Q135+N135+P135</f>
        <v>0</v>
      </c>
    </row>
    <row r="136" spans="1:17" ht="21" customHeight="1" x14ac:dyDescent="0.2">
      <c r="A136" s="151" t="s">
        <v>226</v>
      </c>
      <c r="B136" s="151"/>
      <c r="C136" s="151" t="s">
        <v>227</v>
      </c>
      <c r="D136" s="152"/>
      <c r="E136" s="52">
        <f>'Pay App 34'!E136</f>
        <v>0</v>
      </c>
      <c r="F136" s="45"/>
      <c r="G136" s="65">
        <f>'Pay App 34'!G136+F136</f>
        <v>0</v>
      </c>
      <c r="H136" s="188">
        <f>'Pay App 34'!K136</f>
        <v>0</v>
      </c>
      <c r="I136" s="189"/>
      <c r="J136" s="55"/>
      <c r="K136" s="33">
        <f t="shared" si="1"/>
        <v>0</v>
      </c>
      <c r="L136" s="68">
        <f t="shared" si="0"/>
        <v>0</v>
      </c>
      <c r="M136" s="66">
        <f t="shared" si="2"/>
        <v>0</v>
      </c>
      <c r="N136" s="32">
        <f t="shared" si="3"/>
        <v>0</v>
      </c>
      <c r="O136" s="52">
        <f>'Pay App 34'!O136+'Pay App 34'!P136</f>
        <v>0</v>
      </c>
      <c r="P136" s="45"/>
      <c r="Q136" s="66">
        <f>'Pay App 34'!Q136+N136+P136</f>
        <v>0</v>
      </c>
    </row>
    <row r="137" spans="1:17" ht="21" customHeight="1" x14ac:dyDescent="0.2">
      <c r="A137" s="151" t="s">
        <v>228</v>
      </c>
      <c r="B137" s="151"/>
      <c r="C137" s="151" t="s">
        <v>229</v>
      </c>
      <c r="D137" s="152"/>
      <c r="E137" s="52">
        <f>'Pay App 34'!E137</f>
        <v>0</v>
      </c>
      <c r="F137" s="45"/>
      <c r="G137" s="65">
        <f>'Pay App 34'!G137+F137</f>
        <v>0</v>
      </c>
      <c r="H137" s="188">
        <f>'Pay App 34'!K137</f>
        <v>0</v>
      </c>
      <c r="I137" s="189"/>
      <c r="J137" s="55"/>
      <c r="K137" s="33">
        <f t="shared" si="1"/>
        <v>0</v>
      </c>
      <c r="L137" s="68">
        <f t="shared" si="0"/>
        <v>0</v>
      </c>
      <c r="M137" s="66">
        <f t="shared" si="2"/>
        <v>0</v>
      </c>
      <c r="N137" s="32">
        <f t="shared" si="3"/>
        <v>0</v>
      </c>
      <c r="O137" s="52">
        <f>'Pay App 34'!O137+'Pay App 34'!P137</f>
        <v>0</v>
      </c>
      <c r="P137" s="45"/>
      <c r="Q137" s="66">
        <f>'Pay App 34'!Q137+N137+P137</f>
        <v>0</v>
      </c>
    </row>
    <row r="138" spans="1:17" ht="21" customHeight="1" x14ac:dyDescent="0.2">
      <c r="A138" s="151" t="s">
        <v>230</v>
      </c>
      <c r="B138" s="151"/>
      <c r="C138" s="151" t="s">
        <v>231</v>
      </c>
      <c r="D138" s="152"/>
      <c r="E138" s="52">
        <f>'Pay App 34'!E138</f>
        <v>0</v>
      </c>
      <c r="F138" s="45"/>
      <c r="G138" s="65">
        <f>'Pay App 34'!G138+F138</f>
        <v>0</v>
      </c>
      <c r="H138" s="188">
        <f>'Pay App 34'!K138</f>
        <v>0</v>
      </c>
      <c r="I138" s="189"/>
      <c r="J138" s="55"/>
      <c r="K138" s="33">
        <f t="shared" si="1"/>
        <v>0</v>
      </c>
      <c r="L138" s="68">
        <f t="shared" si="0"/>
        <v>0</v>
      </c>
      <c r="M138" s="66">
        <f t="shared" si="2"/>
        <v>0</v>
      </c>
      <c r="N138" s="32">
        <f t="shared" si="3"/>
        <v>0</v>
      </c>
      <c r="O138" s="52">
        <f>'Pay App 34'!O138+'Pay App 34'!P138</f>
        <v>0</v>
      </c>
      <c r="P138" s="45"/>
      <c r="Q138" s="66">
        <f>'Pay App 34'!Q138+N138+P138</f>
        <v>0</v>
      </c>
    </row>
    <row r="139" spans="1:17" ht="21" customHeight="1" x14ac:dyDescent="0.2">
      <c r="A139" s="153" t="s">
        <v>232</v>
      </c>
      <c r="B139" s="153"/>
      <c r="C139" s="153" t="s">
        <v>233</v>
      </c>
      <c r="D139" s="154"/>
      <c r="E139" s="52">
        <f>'Pay App 34'!E139</f>
        <v>0</v>
      </c>
      <c r="F139" s="45"/>
      <c r="G139" s="65">
        <f>'Pay App 34'!G139+F139</f>
        <v>0</v>
      </c>
      <c r="H139" s="188">
        <f>'Pay App 34'!K139</f>
        <v>0</v>
      </c>
      <c r="I139" s="189"/>
      <c r="J139" s="55"/>
      <c r="K139" s="33">
        <f t="shared" si="1"/>
        <v>0</v>
      </c>
      <c r="L139" s="68">
        <f t="shared" si="0"/>
        <v>0</v>
      </c>
      <c r="M139" s="66">
        <f t="shared" si="2"/>
        <v>0</v>
      </c>
      <c r="N139" s="32">
        <f t="shared" si="3"/>
        <v>0</v>
      </c>
      <c r="O139" s="52">
        <f>'Pay App 34'!O139+'Pay App 34'!P139</f>
        <v>0</v>
      </c>
      <c r="P139" s="45"/>
      <c r="Q139" s="66">
        <f>'Pay App 34'!Q139+N139+P139</f>
        <v>0</v>
      </c>
    </row>
    <row r="140" spans="1:17" ht="21" customHeight="1" x14ac:dyDescent="0.2">
      <c r="A140" s="151" t="s">
        <v>234</v>
      </c>
      <c r="B140" s="151"/>
      <c r="C140" s="151" t="s">
        <v>235</v>
      </c>
      <c r="D140" s="152"/>
      <c r="E140" s="52">
        <f>'Pay App 34'!E140</f>
        <v>0</v>
      </c>
      <c r="F140" s="45"/>
      <c r="G140" s="65">
        <f>'Pay App 34'!G140+F140</f>
        <v>0</v>
      </c>
      <c r="H140" s="188">
        <f>'Pay App 34'!K140</f>
        <v>0</v>
      </c>
      <c r="I140" s="189"/>
      <c r="J140" s="55"/>
      <c r="K140" s="33">
        <f t="shared" si="1"/>
        <v>0</v>
      </c>
      <c r="L140" s="68">
        <f t="shared" si="0"/>
        <v>0</v>
      </c>
      <c r="M140" s="66">
        <f t="shared" si="2"/>
        <v>0</v>
      </c>
      <c r="N140" s="32">
        <f t="shared" si="3"/>
        <v>0</v>
      </c>
      <c r="O140" s="52">
        <f>'Pay App 34'!O140+'Pay App 34'!P140</f>
        <v>0</v>
      </c>
      <c r="P140" s="45"/>
      <c r="Q140" s="66">
        <f>'Pay App 34'!Q140+N140+P140</f>
        <v>0</v>
      </c>
    </row>
    <row r="141" spans="1:17" ht="21" customHeight="1" x14ac:dyDescent="0.2">
      <c r="A141" s="151" t="s">
        <v>236</v>
      </c>
      <c r="B141" s="151"/>
      <c r="C141" s="151" t="s">
        <v>237</v>
      </c>
      <c r="D141" s="152"/>
      <c r="E141" s="52">
        <f>'Pay App 34'!E141</f>
        <v>0</v>
      </c>
      <c r="F141" s="45"/>
      <c r="G141" s="65">
        <f>'Pay App 34'!G141+F141</f>
        <v>0</v>
      </c>
      <c r="H141" s="188">
        <f>'Pay App 34'!K141</f>
        <v>0</v>
      </c>
      <c r="I141" s="189"/>
      <c r="J141" s="55"/>
      <c r="K141" s="33">
        <f t="shared" si="1"/>
        <v>0</v>
      </c>
      <c r="L141" s="68">
        <f t="shared" si="0"/>
        <v>0</v>
      </c>
      <c r="M141" s="66">
        <f t="shared" si="2"/>
        <v>0</v>
      </c>
      <c r="N141" s="32">
        <f t="shared" si="3"/>
        <v>0</v>
      </c>
      <c r="O141" s="52">
        <f>'Pay App 34'!O141+'Pay App 34'!P141</f>
        <v>0</v>
      </c>
      <c r="P141" s="45"/>
      <c r="Q141" s="66">
        <f>'Pay App 34'!Q141+N141+P141</f>
        <v>0</v>
      </c>
    </row>
    <row r="142" spans="1:17" ht="21" customHeight="1" x14ac:dyDescent="0.2">
      <c r="A142" s="151" t="s">
        <v>238</v>
      </c>
      <c r="B142" s="151"/>
      <c r="C142" s="151" t="s">
        <v>239</v>
      </c>
      <c r="D142" s="152"/>
      <c r="E142" s="52">
        <f>'Pay App 34'!E142</f>
        <v>0</v>
      </c>
      <c r="F142" s="45"/>
      <c r="G142" s="65">
        <f>'Pay App 34'!G142+F142</f>
        <v>0</v>
      </c>
      <c r="H142" s="188">
        <f>'Pay App 34'!K142</f>
        <v>0</v>
      </c>
      <c r="I142" s="189"/>
      <c r="J142" s="55"/>
      <c r="K142" s="33">
        <f t="shared" si="1"/>
        <v>0</v>
      </c>
      <c r="L142" s="68">
        <f t="shared" si="0"/>
        <v>0</v>
      </c>
      <c r="M142" s="66">
        <f t="shared" si="2"/>
        <v>0</v>
      </c>
      <c r="N142" s="32">
        <f t="shared" si="3"/>
        <v>0</v>
      </c>
      <c r="O142" s="52">
        <f>'Pay App 34'!O142+'Pay App 34'!P142</f>
        <v>0</v>
      </c>
      <c r="P142" s="45"/>
      <c r="Q142" s="66">
        <f>'Pay App 34'!Q142+N142+P142</f>
        <v>0</v>
      </c>
    </row>
    <row r="143" spans="1:17" ht="21" customHeight="1" x14ac:dyDescent="0.2">
      <c r="A143" s="151" t="s">
        <v>240</v>
      </c>
      <c r="B143" s="151"/>
      <c r="C143" s="151" t="s">
        <v>241</v>
      </c>
      <c r="D143" s="152"/>
      <c r="E143" s="52">
        <f>'Pay App 34'!E143</f>
        <v>0</v>
      </c>
      <c r="F143" s="45"/>
      <c r="G143" s="65">
        <f>'Pay App 34'!G143+F143</f>
        <v>0</v>
      </c>
      <c r="H143" s="188">
        <f>'Pay App 34'!K143</f>
        <v>0</v>
      </c>
      <c r="I143" s="189"/>
      <c r="J143" s="55"/>
      <c r="K143" s="33">
        <f t="shared" si="1"/>
        <v>0</v>
      </c>
      <c r="L143" s="68">
        <f t="shared" si="0"/>
        <v>0</v>
      </c>
      <c r="M143" s="66">
        <f t="shared" si="2"/>
        <v>0</v>
      </c>
      <c r="N143" s="32">
        <f t="shared" si="3"/>
        <v>0</v>
      </c>
      <c r="O143" s="52">
        <f>'Pay App 34'!O143+'Pay App 34'!P143</f>
        <v>0</v>
      </c>
      <c r="P143" s="45"/>
      <c r="Q143" s="66">
        <f>'Pay App 34'!Q143+N143+P143</f>
        <v>0</v>
      </c>
    </row>
    <row r="144" spans="1:17" ht="21" customHeight="1" x14ac:dyDescent="0.2">
      <c r="A144" s="151" t="s">
        <v>242</v>
      </c>
      <c r="B144" s="151"/>
      <c r="C144" s="151" t="s">
        <v>243</v>
      </c>
      <c r="D144" s="152"/>
      <c r="E144" s="52">
        <f>'Pay App 34'!E144</f>
        <v>0</v>
      </c>
      <c r="F144" s="45"/>
      <c r="G144" s="65">
        <f>'Pay App 34'!G144+F144</f>
        <v>0</v>
      </c>
      <c r="H144" s="188">
        <f>'Pay App 34'!K144</f>
        <v>0</v>
      </c>
      <c r="I144" s="189"/>
      <c r="J144" s="55"/>
      <c r="K144" s="33">
        <f t="shared" si="1"/>
        <v>0</v>
      </c>
      <c r="L144" s="68">
        <f t="shared" si="0"/>
        <v>0</v>
      </c>
      <c r="M144" s="66">
        <f t="shared" si="2"/>
        <v>0</v>
      </c>
      <c r="N144" s="32">
        <f t="shared" si="3"/>
        <v>0</v>
      </c>
      <c r="O144" s="52">
        <f>'Pay App 34'!O144+'Pay App 34'!P144</f>
        <v>0</v>
      </c>
      <c r="P144" s="45"/>
      <c r="Q144" s="66">
        <f>'Pay App 34'!Q144+N144+P144</f>
        <v>0</v>
      </c>
    </row>
    <row r="145" spans="1:17" ht="21" customHeight="1" x14ac:dyDescent="0.2">
      <c r="A145" s="151" t="s">
        <v>244</v>
      </c>
      <c r="B145" s="151"/>
      <c r="C145" s="151" t="s">
        <v>245</v>
      </c>
      <c r="D145" s="152"/>
      <c r="E145" s="52">
        <f>'Pay App 34'!E145</f>
        <v>0</v>
      </c>
      <c r="F145" s="45"/>
      <c r="G145" s="65">
        <f>'Pay App 34'!G145+F145</f>
        <v>0</v>
      </c>
      <c r="H145" s="188">
        <f>'Pay App 34'!K145</f>
        <v>0</v>
      </c>
      <c r="I145" s="189"/>
      <c r="J145" s="55"/>
      <c r="K145" s="33">
        <f t="shared" si="1"/>
        <v>0</v>
      </c>
      <c r="L145" s="68">
        <f t="shared" si="0"/>
        <v>0</v>
      </c>
      <c r="M145" s="66">
        <f t="shared" si="2"/>
        <v>0</v>
      </c>
      <c r="N145" s="32">
        <f t="shared" si="3"/>
        <v>0</v>
      </c>
      <c r="O145" s="52">
        <f>'Pay App 34'!O145+'Pay App 34'!P145</f>
        <v>0</v>
      </c>
      <c r="P145" s="45"/>
      <c r="Q145" s="66">
        <f>'Pay App 34'!Q145+N145+P145</f>
        <v>0</v>
      </c>
    </row>
    <row r="146" spans="1:17" ht="21" customHeight="1" x14ac:dyDescent="0.2">
      <c r="A146" s="151" t="s">
        <v>246</v>
      </c>
      <c r="B146" s="151"/>
      <c r="C146" s="151" t="s">
        <v>247</v>
      </c>
      <c r="D146" s="152"/>
      <c r="E146" s="52">
        <f>'Pay App 34'!E146</f>
        <v>0</v>
      </c>
      <c r="F146" s="45"/>
      <c r="G146" s="65">
        <f>'Pay App 34'!G146+F146</f>
        <v>0</v>
      </c>
      <c r="H146" s="188">
        <f>'Pay App 34'!K146</f>
        <v>0</v>
      </c>
      <c r="I146" s="189"/>
      <c r="J146" s="55"/>
      <c r="K146" s="33">
        <f t="shared" si="1"/>
        <v>0</v>
      </c>
      <c r="L146" s="68">
        <f t="shared" si="0"/>
        <v>0</v>
      </c>
      <c r="M146" s="66">
        <f t="shared" si="2"/>
        <v>0</v>
      </c>
      <c r="N146" s="32">
        <f t="shared" si="3"/>
        <v>0</v>
      </c>
      <c r="O146" s="52">
        <f>'Pay App 34'!O146+'Pay App 34'!P146</f>
        <v>0</v>
      </c>
      <c r="P146" s="45"/>
      <c r="Q146" s="66">
        <f>'Pay App 34'!Q146+N146+P146</f>
        <v>0</v>
      </c>
    </row>
    <row r="147" spans="1:17" ht="21" customHeight="1" x14ac:dyDescent="0.2">
      <c r="A147" s="151" t="s">
        <v>248</v>
      </c>
      <c r="B147" s="151"/>
      <c r="C147" s="151" t="s">
        <v>249</v>
      </c>
      <c r="D147" s="152"/>
      <c r="E147" s="52">
        <f>'Pay App 34'!E147</f>
        <v>0</v>
      </c>
      <c r="F147" s="45"/>
      <c r="G147" s="65">
        <f>'Pay App 34'!G147+F147</f>
        <v>0</v>
      </c>
      <c r="H147" s="188">
        <f>'Pay App 34'!K147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34'!O147+'Pay App 34'!P147</f>
        <v>0</v>
      </c>
      <c r="P147" s="45"/>
      <c r="Q147" s="66">
        <f>'Pay App 34'!Q147+N147+P147</f>
        <v>0</v>
      </c>
    </row>
    <row r="148" spans="1:17" ht="21" customHeight="1" x14ac:dyDescent="0.2">
      <c r="A148" s="151" t="s">
        <v>250</v>
      </c>
      <c r="B148" s="151"/>
      <c r="C148" s="151" t="s">
        <v>251</v>
      </c>
      <c r="D148" s="152"/>
      <c r="E148" s="52">
        <f>'Pay App 34'!E148</f>
        <v>0</v>
      </c>
      <c r="F148" s="45"/>
      <c r="G148" s="65">
        <f>'Pay App 34'!G148+F148</f>
        <v>0</v>
      </c>
      <c r="H148" s="188">
        <f>'Pay App 34'!K148</f>
        <v>0</v>
      </c>
      <c r="I148" s="189"/>
      <c r="J148" s="55"/>
      <c r="K148" s="33">
        <f t="shared" si="4"/>
        <v>0</v>
      </c>
      <c r="L148" s="68">
        <f t="shared" ref="L148:L211" si="7">IF(ISERROR(K148/G148),0,K148/G148)</f>
        <v>0</v>
      </c>
      <c r="M148" s="66">
        <f t="shared" si="5"/>
        <v>0</v>
      </c>
      <c r="N148" s="32">
        <f t="shared" si="6"/>
        <v>0</v>
      </c>
      <c r="O148" s="52">
        <f>'Pay App 34'!O148+'Pay App 34'!P148</f>
        <v>0</v>
      </c>
      <c r="P148" s="45"/>
      <c r="Q148" s="66">
        <f>'Pay App 34'!Q148+N148+P148</f>
        <v>0</v>
      </c>
    </row>
    <row r="149" spans="1:17" ht="21" customHeight="1" x14ac:dyDescent="0.2">
      <c r="A149" s="153" t="s">
        <v>252</v>
      </c>
      <c r="B149" s="153"/>
      <c r="C149" s="153" t="s">
        <v>253</v>
      </c>
      <c r="D149" s="154"/>
      <c r="E149" s="52">
        <f>'Pay App 34'!E149</f>
        <v>0</v>
      </c>
      <c r="F149" s="45"/>
      <c r="G149" s="65">
        <f>'Pay App 34'!G149+F149</f>
        <v>0</v>
      </c>
      <c r="H149" s="188">
        <f>'Pay App 34'!K149</f>
        <v>0</v>
      </c>
      <c r="I149" s="189"/>
      <c r="J149" s="55"/>
      <c r="K149" s="33">
        <f t="shared" si="4"/>
        <v>0</v>
      </c>
      <c r="L149" s="68">
        <f t="shared" si="7"/>
        <v>0</v>
      </c>
      <c r="M149" s="66">
        <f t="shared" si="5"/>
        <v>0</v>
      </c>
      <c r="N149" s="32">
        <f t="shared" si="6"/>
        <v>0</v>
      </c>
      <c r="O149" s="52">
        <f>'Pay App 34'!O149+'Pay App 34'!P149</f>
        <v>0</v>
      </c>
      <c r="P149" s="45"/>
      <c r="Q149" s="66">
        <f>'Pay App 34'!Q149+N149+P149</f>
        <v>0</v>
      </c>
    </row>
    <row r="150" spans="1:17" ht="21" customHeight="1" x14ac:dyDescent="0.2">
      <c r="A150" s="151" t="s">
        <v>254</v>
      </c>
      <c r="B150" s="151"/>
      <c r="C150" s="151" t="s">
        <v>255</v>
      </c>
      <c r="D150" s="152"/>
      <c r="E150" s="52">
        <f>'Pay App 34'!E150</f>
        <v>0</v>
      </c>
      <c r="F150" s="45"/>
      <c r="G150" s="65">
        <f>'Pay App 34'!G150+F150</f>
        <v>0</v>
      </c>
      <c r="H150" s="188">
        <f>'Pay App 34'!K150</f>
        <v>0</v>
      </c>
      <c r="I150" s="189"/>
      <c r="J150" s="55"/>
      <c r="K150" s="33">
        <f t="shared" si="4"/>
        <v>0</v>
      </c>
      <c r="L150" s="68">
        <f t="shared" si="7"/>
        <v>0</v>
      </c>
      <c r="M150" s="66">
        <f t="shared" si="5"/>
        <v>0</v>
      </c>
      <c r="N150" s="32">
        <f t="shared" si="6"/>
        <v>0</v>
      </c>
      <c r="O150" s="52">
        <f>'Pay App 34'!O150+'Pay App 34'!P150</f>
        <v>0</v>
      </c>
      <c r="P150" s="45"/>
      <c r="Q150" s="66">
        <f>'Pay App 34'!Q150+N150+P150</f>
        <v>0</v>
      </c>
    </row>
    <row r="151" spans="1:17" ht="21" customHeight="1" x14ac:dyDescent="0.2">
      <c r="A151" s="151" t="s">
        <v>256</v>
      </c>
      <c r="B151" s="151"/>
      <c r="C151" s="151" t="s">
        <v>257</v>
      </c>
      <c r="D151" s="152"/>
      <c r="E151" s="52">
        <f>'Pay App 34'!E151</f>
        <v>0</v>
      </c>
      <c r="F151" s="45"/>
      <c r="G151" s="65">
        <f>'Pay App 34'!G151+F151</f>
        <v>0</v>
      </c>
      <c r="H151" s="188">
        <f>'Pay App 34'!K151</f>
        <v>0</v>
      </c>
      <c r="I151" s="189"/>
      <c r="J151" s="55"/>
      <c r="K151" s="33">
        <f t="shared" si="4"/>
        <v>0</v>
      </c>
      <c r="L151" s="68">
        <f t="shared" si="7"/>
        <v>0</v>
      </c>
      <c r="M151" s="66">
        <f t="shared" si="5"/>
        <v>0</v>
      </c>
      <c r="N151" s="32">
        <f t="shared" si="6"/>
        <v>0</v>
      </c>
      <c r="O151" s="52">
        <f>'Pay App 34'!O151+'Pay App 34'!P151</f>
        <v>0</v>
      </c>
      <c r="P151" s="45"/>
      <c r="Q151" s="66">
        <f>'Pay App 34'!Q151+N151+P151</f>
        <v>0</v>
      </c>
    </row>
    <row r="152" spans="1:17" ht="21" customHeight="1" x14ac:dyDescent="0.2">
      <c r="A152" s="151" t="s">
        <v>258</v>
      </c>
      <c r="B152" s="151"/>
      <c r="C152" s="151" t="s">
        <v>259</v>
      </c>
      <c r="D152" s="152"/>
      <c r="E152" s="52">
        <f>'Pay App 34'!E152</f>
        <v>0</v>
      </c>
      <c r="F152" s="45"/>
      <c r="G152" s="65">
        <f>'Pay App 34'!G152+F152</f>
        <v>0</v>
      </c>
      <c r="H152" s="188">
        <f>'Pay App 34'!K152</f>
        <v>0</v>
      </c>
      <c r="I152" s="189"/>
      <c r="J152" s="55"/>
      <c r="K152" s="33">
        <f t="shared" si="4"/>
        <v>0</v>
      </c>
      <c r="L152" s="68">
        <f t="shared" si="7"/>
        <v>0</v>
      </c>
      <c r="M152" s="66">
        <f t="shared" si="5"/>
        <v>0</v>
      </c>
      <c r="N152" s="32">
        <f t="shared" si="6"/>
        <v>0</v>
      </c>
      <c r="O152" s="52">
        <f>'Pay App 34'!O152+'Pay App 34'!P152</f>
        <v>0</v>
      </c>
      <c r="P152" s="45"/>
      <c r="Q152" s="66">
        <f>'Pay App 34'!Q152+N152+P152</f>
        <v>0</v>
      </c>
    </row>
    <row r="153" spans="1:17" ht="21" customHeight="1" x14ac:dyDescent="0.2">
      <c r="A153" s="151" t="s">
        <v>260</v>
      </c>
      <c r="B153" s="151"/>
      <c r="C153" s="151" t="s">
        <v>261</v>
      </c>
      <c r="D153" s="152"/>
      <c r="E153" s="52">
        <f>'Pay App 34'!E153</f>
        <v>0</v>
      </c>
      <c r="F153" s="45"/>
      <c r="G153" s="65">
        <f>'Pay App 34'!G153+F153</f>
        <v>0</v>
      </c>
      <c r="H153" s="188">
        <f>'Pay App 34'!K153</f>
        <v>0</v>
      </c>
      <c r="I153" s="189"/>
      <c r="J153" s="55"/>
      <c r="K153" s="33">
        <f t="shared" si="4"/>
        <v>0</v>
      </c>
      <c r="L153" s="68">
        <f t="shared" si="7"/>
        <v>0</v>
      </c>
      <c r="M153" s="66">
        <f t="shared" si="5"/>
        <v>0</v>
      </c>
      <c r="N153" s="32">
        <f t="shared" si="6"/>
        <v>0</v>
      </c>
      <c r="O153" s="52">
        <f>'Pay App 34'!O153+'Pay App 34'!P153</f>
        <v>0</v>
      </c>
      <c r="P153" s="45"/>
      <c r="Q153" s="66">
        <f>'Pay App 34'!Q153+N153+P153</f>
        <v>0</v>
      </c>
    </row>
    <row r="154" spans="1:17" ht="21" customHeight="1" x14ac:dyDescent="0.2">
      <c r="A154" s="151" t="s">
        <v>262</v>
      </c>
      <c r="B154" s="151"/>
      <c r="C154" s="151" t="s">
        <v>263</v>
      </c>
      <c r="D154" s="152"/>
      <c r="E154" s="52">
        <f>'Pay App 34'!E154</f>
        <v>0</v>
      </c>
      <c r="F154" s="45"/>
      <c r="G154" s="65">
        <f>'Pay App 34'!G154+F154</f>
        <v>0</v>
      </c>
      <c r="H154" s="188">
        <f>'Pay App 34'!K154</f>
        <v>0</v>
      </c>
      <c r="I154" s="189"/>
      <c r="J154" s="55"/>
      <c r="K154" s="33">
        <f t="shared" si="4"/>
        <v>0</v>
      </c>
      <c r="L154" s="68">
        <f t="shared" si="7"/>
        <v>0</v>
      </c>
      <c r="M154" s="66">
        <f t="shared" si="5"/>
        <v>0</v>
      </c>
      <c r="N154" s="32">
        <f t="shared" si="6"/>
        <v>0</v>
      </c>
      <c r="O154" s="52">
        <f>'Pay App 34'!O154+'Pay App 34'!P154</f>
        <v>0</v>
      </c>
      <c r="P154" s="45"/>
      <c r="Q154" s="66">
        <f>'Pay App 34'!Q154+N154+P154</f>
        <v>0</v>
      </c>
    </row>
    <row r="155" spans="1:17" ht="21" customHeight="1" x14ac:dyDescent="0.2">
      <c r="A155" s="151" t="s">
        <v>264</v>
      </c>
      <c r="B155" s="151"/>
      <c r="C155" s="151" t="s">
        <v>265</v>
      </c>
      <c r="D155" s="152"/>
      <c r="E155" s="52">
        <f>'Pay App 34'!E155</f>
        <v>0</v>
      </c>
      <c r="F155" s="45"/>
      <c r="G155" s="65">
        <f>'Pay App 34'!G155+F155</f>
        <v>0</v>
      </c>
      <c r="H155" s="188">
        <f>'Pay App 34'!K155</f>
        <v>0</v>
      </c>
      <c r="I155" s="189"/>
      <c r="J155" s="55"/>
      <c r="K155" s="33">
        <f t="shared" si="4"/>
        <v>0</v>
      </c>
      <c r="L155" s="68">
        <f t="shared" si="7"/>
        <v>0</v>
      </c>
      <c r="M155" s="66">
        <f t="shared" si="5"/>
        <v>0</v>
      </c>
      <c r="N155" s="32">
        <f t="shared" si="6"/>
        <v>0</v>
      </c>
      <c r="O155" s="52">
        <f>'Pay App 34'!O155+'Pay App 34'!P155</f>
        <v>0</v>
      </c>
      <c r="P155" s="45"/>
      <c r="Q155" s="66">
        <f>'Pay App 34'!Q155+N155+P155</f>
        <v>0</v>
      </c>
    </row>
    <row r="156" spans="1:17" ht="21" customHeight="1" x14ac:dyDescent="0.2">
      <c r="A156" s="151" t="s">
        <v>266</v>
      </c>
      <c r="B156" s="151"/>
      <c r="C156" s="151" t="s">
        <v>267</v>
      </c>
      <c r="D156" s="152"/>
      <c r="E156" s="52">
        <f>'Pay App 34'!E156</f>
        <v>0</v>
      </c>
      <c r="F156" s="45"/>
      <c r="G156" s="65">
        <f>'Pay App 34'!G156+F156</f>
        <v>0</v>
      </c>
      <c r="H156" s="188">
        <f>'Pay App 34'!K156</f>
        <v>0</v>
      </c>
      <c r="I156" s="189"/>
      <c r="J156" s="55"/>
      <c r="K156" s="33">
        <f t="shared" si="4"/>
        <v>0</v>
      </c>
      <c r="L156" s="68">
        <f t="shared" si="7"/>
        <v>0</v>
      </c>
      <c r="M156" s="66">
        <f t="shared" si="5"/>
        <v>0</v>
      </c>
      <c r="N156" s="32">
        <f t="shared" si="6"/>
        <v>0</v>
      </c>
      <c r="O156" s="52">
        <f>'Pay App 34'!O156+'Pay App 34'!P156</f>
        <v>0</v>
      </c>
      <c r="P156" s="45"/>
      <c r="Q156" s="66">
        <f>'Pay App 34'!Q156+N156+P156</f>
        <v>0</v>
      </c>
    </row>
    <row r="157" spans="1:17" ht="21" customHeight="1" x14ac:dyDescent="0.2">
      <c r="A157" s="151" t="s">
        <v>268</v>
      </c>
      <c r="B157" s="151"/>
      <c r="C157" s="151" t="s">
        <v>269</v>
      </c>
      <c r="D157" s="152"/>
      <c r="E157" s="52">
        <f>'Pay App 34'!E157</f>
        <v>0</v>
      </c>
      <c r="F157" s="45"/>
      <c r="G157" s="65">
        <f>'Pay App 34'!G157+F157</f>
        <v>0</v>
      </c>
      <c r="H157" s="188">
        <f>'Pay App 34'!K157</f>
        <v>0</v>
      </c>
      <c r="I157" s="189"/>
      <c r="J157" s="55"/>
      <c r="K157" s="33">
        <f t="shared" si="4"/>
        <v>0</v>
      </c>
      <c r="L157" s="68">
        <f t="shared" si="7"/>
        <v>0</v>
      </c>
      <c r="M157" s="66">
        <f t="shared" si="5"/>
        <v>0</v>
      </c>
      <c r="N157" s="32">
        <f t="shared" si="6"/>
        <v>0</v>
      </c>
      <c r="O157" s="52">
        <f>'Pay App 34'!O157+'Pay App 34'!P157</f>
        <v>0</v>
      </c>
      <c r="P157" s="45"/>
      <c r="Q157" s="66">
        <f>'Pay App 34'!Q157+N157+P157</f>
        <v>0</v>
      </c>
    </row>
    <row r="158" spans="1:17" ht="21" customHeight="1" x14ac:dyDescent="0.2">
      <c r="A158" s="153" t="s">
        <v>270</v>
      </c>
      <c r="B158" s="153"/>
      <c r="C158" s="153" t="s">
        <v>271</v>
      </c>
      <c r="D158" s="154"/>
      <c r="E158" s="52">
        <f>'Pay App 34'!E158</f>
        <v>0</v>
      </c>
      <c r="F158" s="45"/>
      <c r="G158" s="65">
        <f>'Pay App 34'!G158+F158</f>
        <v>0</v>
      </c>
      <c r="H158" s="188">
        <f>'Pay App 34'!K158</f>
        <v>0</v>
      </c>
      <c r="I158" s="189"/>
      <c r="J158" s="55"/>
      <c r="K158" s="33">
        <f t="shared" si="4"/>
        <v>0</v>
      </c>
      <c r="L158" s="68">
        <f t="shared" si="7"/>
        <v>0</v>
      </c>
      <c r="M158" s="66">
        <f t="shared" si="5"/>
        <v>0</v>
      </c>
      <c r="N158" s="32">
        <f t="shared" si="6"/>
        <v>0</v>
      </c>
      <c r="O158" s="52">
        <f>'Pay App 34'!O158+'Pay App 34'!P158</f>
        <v>0</v>
      </c>
      <c r="P158" s="45"/>
      <c r="Q158" s="66">
        <f>'Pay App 34'!Q158+N158+P158</f>
        <v>0</v>
      </c>
    </row>
    <row r="159" spans="1:17" ht="21" customHeight="1" x14ac:dyDescent="0.2">
      <c r="A159" s="151" t="s">
        <v>272</v>
      </c>
      <c r="B159" s="151"/>
      <c r="C159" s="151" t="s">
        <v>273</v>
      </c>
      <c r="D159" s="152"/>
      <c r="E159" s="52">
        <f>'Pay App 34'!E159</f>
        <v>0</v>
      </c>
      <c r="F159" s="45"/>
      <c r="G159" s="65">
        <f>'Pay App 34'!G159+F159</f>
        <v>0</v>
      </c>
      <c r="H159" s="188">
        <f>'Pay App 34'!K159</f>
        <v>0</v>
      </c>
      <c r="I159" s="189"/>
      <c r="J159" s="55"/>
      <c r="K159" s="33">
        <f t="shared" si="4"/>
        <v>0</v>
      </c>
      <c r="L159" s="68">
        <f t="shared" si="7"/>
        <v>0</v>
      </c>
      <c r="M159" s="66">
        <f t="shared" si="5"/>
        <v>0</v>
      </c>
      <c r="N159" s="32">
        <f t="shared" si="6"/>
        <v>0</v>
      </c>
      <c r="O159" s="52">
        <f>'Pay App 34'!O159+'Pay App 34'!P159</f>
        <v>0</v>
      </c>
      <c r="P159" s="45"/>
      <c r="Q159" s="66">
        <f>'Pay App 34'!Q159+N159+P159</f>
        <v>0</v>
      </c>
    </row>
    <row r="160" spans="1:17" ht="21" customHeight="1" x14ac:dyDescent="0.2">
      <c r="A160" s="151" t="s">
        <v>274</v>
      </c>
      <c r="B160" s="151"/>
      <c r="C160" s="151" t="s">
        <v>275</v>
      </c>
      <c r="D160" s="152"/>
      <c r="E160" s="52">
        <f>'Pay App 34'!E160</f>
        <v>0</v>
      </c>
      <c r="F160" s="45"/>
      <c r="G160" s="65">
        <f>'Pay App 34'!G160+F160</f>
        <v>0</v>
      </c>
      <c r="H160" s="188">
        <f>'Pay App 34'!K160</f>
        <v>0</v>
      </c>
      <c r="I160" s="189"/>
      <c r="J160" s="55"/>
      <c r="K160" s="33">
        <f t="shared" si="4"/>
        <v>0</v>
      </c>
      <c r="L160" s="68">
        <f t="shared" si="7"/>
        <v>0</v>
      </c>
      <c r="M160" s="66">
        <f t="shared" si="5"/>
        <v>0</v>
      </c>
      <c r="N160" s="32">
        <f t="shared" si="6"/>
        <v>0</v>
      </c>
      <c r="O160" s="52">
        <f>'Pay App 34'!O160+'Pay App 34'!P160</f>
        <v>0</v>
      </c>
      <c r="P160" s="45"/>
      <c r="Q160" s="66">
        <f>'Pay App 34'!Q160+N160+P160</f>
        <v>0</v>
      </c>
    </row>
    <row r="161" spans="1:17" ht="21" customHeight="1" x14ac:dyDescent="0.2">
      <c r="A161" s="151" t="s">
        <v>276</v>
      </c>
      <c r="B161" s="151"/>
      <c r="C161" s="151" t="s">
        <v>277</v>
      </c>
      <c r="D161" s="152"/>
      <c r="E161" s="52">
        <f>'Pay App 34'!E161</f>
        <v>0</v>
      </c>
      <c r="F161" s="45"/>
      <c r="G161" s="65">
        <f>'Pay App 34'!G161+F161</f>
        <v>0</v>
      </c>
      <c r="H161" s="188">
        <f>'Pay App 34'!K161</f>
        <v>0</v>
      </c>
      <c r="I161" s="189"/>
      <c r="J161" s="55"/>
      <c r="K161" s="33">
        <f t="shared" si="4"/>
        <v>0</v>
      </c>
      <c r="L161" s="68">
        <f t="shared" si="7"/>
        <v>0</v>
      </c>
      <c r="M161" s="66">
        <f t="shared" si="5"/>
        <v>0</v>
      </c>
      <c r="N161" s="32">
        <f t="shared" si="6"/>
        <v>0</v>
      </c>
      <c r="O161" s="52">
        <f>'Pay App 34'!O161+'Pay App 34'!P161</f>
        <v>0</v>
      </c>
      <c r="P161" s="45"/>
      <c r="Q161" s="66">
        <f>'Pay App 34'!Q161+N161+P161</f>
        <v>0</v>
      </c>
    </row>
    <row r="162" spans="1:17" ht="21" customHeight="1" x14ac:dyDescent="0.2">
      <c r="A162" s="151" t="s">
        <v>278</v>
      </c>
      <c r="B162" s="151"/>
      <c r="C162" s="151" t="s">
        <v>279</v>
      </c>
      <c r="D162" s="152"/>
      <c r="E162" s="52">
        <f>'Pay App 34'!E162</f>
        <v>0</v>
      </c>
      <c r="F162" s="45"/>
      <c r="G162" s="65">
        <f>'Pay App 34'!G162+F162</f>
        <v>0</v>
      </c>
      <c r="H162" s="188">
        <f>'Pay App 34'!K162</f>
        <v>0</v>
      </c>
      <c r="I162" s="189"/>
      <c r="J162" s="55"/>
      <c r="K162" s="33">
        <f t="shared" si="4"/>
        <v>0</v>
      </c>
      <c r="L162" s="68">
        <f t="shared" si="7"/>
        <v>0</v>
      </c>
      <c r="M162" s="66">
        <f t="shared" si="5"/>
        <v>0</v>
      </c>
      <c r="N162" s="32">
        <f t="shared" si="6"/>
        <v>0</v>
      </c>
      <c r="O162" s="52">
        <f>'Pay App 34'!O162+'Pay App 34'!P162</f>
        <v>0</v>
      </c>
      <c r="P162" s="45"/>
      <c r="Q162" s="66">
        <f>'Pay App 34'!Q162+N162+P162</f>
        <v>0</v>
      </c>
    </row>
    <row r="163" spans="1:17" ht="21" customHeight="1" x14ac:dyDescent="0.2">
      <c r="A163" s="151" t="s">
        <v>280</v>
      </c>
      <c r="B163" s="151"/>
      <c r="C163" s="151" t="s">
        <v>281</v>
      </c>
      <c r="D163" s="152"/>
      <c r="E163" s="52">
        <f>'Pay App 34'!E163</f>
        <v>0</v>
      </c>
      <c r="F163" s="45"/>
      <c r="G163" s="65">
        <f>'Pay App 34'!G163+F163</f>
        <v>0</v>
      </c>
      <c r="H163" s="188">
        <f>'Pay App 34'!K163</f>
        <v>0</v>
      </c>
      <c r="I163" s="189"/>
      <c r="J163" s="55"/>
      <c r="K163" s="33">
        <f t="shared" si="4"/>
        <v>0</v>
      </c>
      <c r="L163" s="68">
        <f t="shared" si="7"/>
        <v>0</v>
      </c>
      <c r="M163" s="66">
        <f t="shared" si="5"/>
        <v>0</v>
      </c>
      <c r="N163" s="32">
        <f t="shared" si="6"/>
        <v>0</v>
      </c>
      <c r="O163" s="52">
        <f>'Pay App 34'!O163+'Pay App 34'!P163</f>
        <v>0</v>
      </c>
      <c r="P163" s="45"/>
      <c r="Q163" s="66">
        <f>'Pay App 34'!Q163+N163+P163</f>
        <v>0</v>
      </c>
    </row>
    <row r="164" spans="1:17" ht="21" customHeight="1" x14ac:dyDescent="0.2">
      <c r="A164" s="151" t="s">
        <v>282</v>
      </c>
      <c r="B164" s="151"/>
      <c r="C164" s="151" t="s">
        <v>283</v>
      </c>
      <c r="D164" s="152"/>
      <c r="E164" s="52">
        <f>'Pay App 34'!E164</f>
        <v>0</v>
      </c>
      <c r="F164" s="45"/>
      <c r="G164" s="65">
        <f>'Pay App 34'!G164+F164</f>
        <v>0</v>
      </c>
      <c r="H164" s="188">
        <f>'Pay App 34'!K164</f>
        <v>0</v>
      </c>
      <c r="I164" s="189"/>
      <c r="J164" s="55"/>
      <c r="K164" s="33">
        <f t="shared" si="4"/>
        <v>0</v>
      </c>
      <c r="L164" s="68">
        <f t="shared" si="7"/>
        <v>0</v>
      </c>
      <c r="M164" s="66">
        <f t="shared" si="5"/>
        <v>0</v>
      </c>
      <c r="N164" s="32">
        <f t="shared" si="6"/>
        <v>0</v>
      </c>
      <c r="O164" s="52">
        <f>'Pay App 34'!O164+'Pay App 34'!P164</f>
        <v>0</v>
      </c>
      <c r="P164" s="45"/>
      <c r="Q164" s="66">
        <f>'Pay App 34'!Q164+N164+P164</f>
        <v>0</v>
      </c>
    </row>
    <row r="165" spans="1:17" ht="21" customHeight="1" x14ac:dyDescent="0.2">
      <c r="A165" s="151" t="s">
        <v>284</v>
      </c>
      <c r="B165" s="151"/>
      <c r="C165" s="151" t="s">
        <v>285</v>
      </c>
      <c r="D165" s="152"/>
      <c r="E165" s="52">
        <f>'Pay App 34'!E165</f>
        <v>0</v>
      </c>
      <c r="F165" s="45"/>
      <c r="G165" s="65">
        <f>'Pay App 34'!G165+F165</f>
        <v>0</v>
      </c>
      <c r="H165" s="188">
        <f>'Pay App 34'!K165</f>
        <v>0</v>
      </c>
      <c r="I165" s="189"/>
      <c r="J165" s="55"/>
      <c r="K165" s="33">
        <f t="shared" si="4"/>
        <v>0</v>
      </c>
      <c r="L165" s="68">
        <f t="shared" si="7"/>
        <v>0</v>
      </c>
      <c r="M165" s="66">
        <f t="shared" si="5"/>
        <v>0</v>
      </c>
      <c r="N165" s="32">
        <f t="shared" si="6"/>
        <v>0</v>
      </c>
      <c r="O165" s="52">
        <f>'Pay App 34'!O165+'Pay App 34'!P165</f>
        <v>0</v>
      </c>
      <c r="P165" s="45"/>
      <c r="Q165" s="66">
        <f>'Pay App 34'!Q165+N165+P165</f>
        <v>0</v>
      </c>
    </row>
    <row r="166" spans="1:17" ht="21" customHeight="1" x14ac:dyDescent="0.2">
      <c r="A166" s="153" t="s">
        <v>286</v>
      </c>
      <c r="B166" s="153"/>
      <c r="C166" s="153" t="s">
        <v>287</v>
      </c>
      <c r="D166" s="154"/>
      <c r="E166" s="52">
        <f>'Pay App 34'!E166</f>
        <v>0</v>
      </c>
      <c r="F166" s="45"/>
      <c r="G166" s="65">
        <f>'Pay App 34'!G166+F166</f>
        <v>0</v>
      </c>
      <c r="H166" s="188">
        <f>'Pay App 34'!K166</f>
        <v>0</v>
      </c>
      <c r="I166" s="189"/>
      <c r="J166" s="55"/>
      <c r="K166" s="33">
        <f t="shared" si="4"/>
        <v>0</v>
      </c>
      <c r="L166" s="68">
        <f t="shared" si="7"/>
        <v>0</v>
      </c>
      <c r="M166" s="66">
        <f t="shared" si="5"/>
        <v>0</v>
      </c>
      <c r="N166" s="32">
        <f t="shared" si="6"/>
        <v>0</v>
      </c>
      <c r="O166" s="52">
        <f>'Pay App 34'!O166+'Pay App 34'!P166</f>
        <v>0</v>
      </c>
      <c r="P166" s="45"/>
      <c r="Q166" s="66">
        <f>'Pay App 34'!Q166+N166+P166</f>
        <v>0</v>
      </c>
    </row>
    <row r="167" spans="1:17" ht="21" customHeight="1" x14ac:dyDescent="0.2">
      <c r="A167" s="153" t="s">
        <v>288</v>
      </c>
      <c r="B167" s="153"/>
      <c r="C167" s="153" t="s">
        <v>289</v>
      </c>
      <c r="D167" s="154"/>
      <c r="E167" s="52">
        <f>'Pay App 34'!E167</f>
        <v>0</v>
      </c>
      <c r="F167" s="45"/>
      <c r="G167" s="65">
        <f>'Pay App 34'!G167+F167</f>
        <v>0</v>
      </c>
      <c r="H167" s="188">
        <f>'Pay App 34'!K167</f>
        <v>0</v>
      </c>
      <c r="I167" s="189"/>
      <c r="J167" s="55"/>
      <c r="K167" s="33">
        <f t="shared" si="4"/>
        <v>0</v>
      </c>
      <c r="L167" s="68">
        <f t="shared" si="7"/>
        <v>0</v>
      </c>
      <c r="M167" s="66">
        <f t="shared" si="5"/>
        <v>0</v>
      </c>
      <c r="N167" s="32">
        <f t="shared" si="6"/>
        <v>0</v>
      </c>
      <c r="O167" s="52">
        <f>'Pay App 34'!O167+'Pay App 34'!P167</f>
        <v>0</v>
      </c>
      <c r="P167" s="45"/>
      <c r="Q167" s="66">
        <f>'Pay App 34'!Q167+N167+P167</f>
        <v>0</v>
      </c>
    </row>
    <row r="168" spans="1:17" ht="21" customHeight="1" x14ac:dyDescent="0.2">
      <c r="A168" s="151" t="s">
        <v>290</v>
      </c>
      <c r="B168" s="151"/>
      <c r="C168" s="151" t="s">
        <v>291</v>
      </c>
      <c r="D168" s="152"/>
      <c r="E168" s="52">
        <f>'Pay App 34'!E168</f>
        <v>0</v>
      </c>
      <c r="F168" s="45"/>
      <c r="G168" s="65">
        <f>'Pay App 34'!G168+F168</f>
        <v>0</v>
      </c>
      <c r="H168" s="188">
        <f>'Pay App 34'!K168</f>
        <v>0</v>
      </c>
      <c r="I168" s="189"/>
      <c r="J168" s="55"/>
      <c r="K168" s="33">
        <f t="shared" si="4"/>
        <v>0</v>
      </c>
      <c r="L168" s="68">
        <f t="shared" si="7"/>
        <v>0</v>
      </c>
      <c r="M168" s="66">
        <f t="shared" si="5"/>
        <v>0</v>
      </c>
      <c r="N168" s="32">
        <f t="shared" si="6"/>
        <v>0</v>
      </c>
      <c r="O168" s="52">
        <f>'Pay App 34'!O168+'Pay App 34'!P168</f>
        <v>0</v>
      </c>
      <c r="P168" s="45"/>
      <c r="Q168" s="66">
        <f>'Pay App 34'!Q168+N168+P168</f>
        <v>0</v>
      </c>
    </row>
    <row r="169" spans="1:17" ht="21" customHeight="1" x14ac:dyDescent="0.2">
      <c r="A169" s="151" t="s">
        <v>292</v>
      </c>
      <c r="B169" s="151"/>
      <c r="C169" s="151" t="s">
        <v>293</v>
      </c>
      <c r="D169" s="152"/>
      <c r="E169" s="52">
        <f>'Pay App 34'!E169</f>
        <v>0</v>
      </c>
      <c r="F169" s="45"/>
      <c r="G169" s="65">
        <f>'Pay App 34'!G169+F169</f>
        <v>0</v>
      </c>
      <c r="H169" s="188">
        <f>'Pay App 34'!K169</f>
        <v>0</v>
      </c>
      <c r="I169" s="189"/>
      <c r="J169" s="55"/>
      <c r="K169" s="33">
        <f t="shared" si="4"/>
        <v>0</v>
      </c>
      <c r="L169" s="68">
        <f t="shared" si="7"/>
        <v>0</v>
      </c>
      <c r="M169" s="66">
        <f t="shared" si="5"/>
        <v>0</v>
      </c>
      <c r="N169" s="32">
        <f t="shared" si="6"/>
        <v>0</v>
      </c>
      <c r="O169" s="52">
        <f>'Pay App 34'!O169+'Pay App 34'!P169</f>
        <v>0</v>
      </c>
      <c r="P169" s="45"/>
      <c r="Q169" s="66">
        <f>'Pay App 34'!Q169+N169+P169</f>
        <v>0</v>
      </c>
    </row>
    <row r="170" spans="1:17" ht="21" customHeight="1" x14ac:dyDescent="0.2">
      <c r="A170" s="151" t="s">
        <v>294</v>
      </c>
      <c r="B170" s="151"/>
      <c r="C170" s="151" t="s">
        <v>295</v>
      </c>
      <c r="D170" s="152"/>
      <c r="E170" s="52">
        <f>'Pay App 34'!E170</f>
        <v>0</v>
      </c>
      <c r="F170" s="45"/>
      <c r="G170" s="65">
        <f>'Pay App 34'!G170+F170</f>
        <v>0</v>
      </c>
      <c r="H170" s="188">
        <f>'Pay App 34'!K170</f>
        <v>0</v>
      </c>
      <c r="I170" s="189"/>
      <c r="J170" s="55"/>
      <c r="K170" s="33">
        <f t="shared" si="4"/>
        <v>0</v>
      </c>
      <c r="L170" s="68">
        <f t="shared" si="7"/>
        <v>0</v>
      </c>
      <c r="M170" s="66">
        <f t="shared" si="5"/>
        <v>0</v>
      </c>
      <c r="N170" s="32">
        <f t="shared" si="6"/>
        <v>0</v>
      </c>
      <c r="O170" s="52">
        <f>'Pay App 34'!O170+'Pay App 34'!P170</f>
        <v>0</v>
      </c>
      <c r="P170" s="45"/>
      <c r="Q170" s="66">
        <f>'Pay App 34'!Q170+N170+P170</f>
        <v>0</v>
      </c>
    </row>
    <row r="171" spans="1:17" ht="21" customHeight="1" x14ac:dyDescent="0.2">
      <c r="A171" s="151" t="s">
        <v>296</v>
      </c>
      <c r="B171" s="151"/>
      <c r="C171" s="151" t="s">
        <v>297</v>
      </c>
      <c r="D171" s="152"/>
      <c r="E171" s="52">
        <f>'Pay App 34'!E171</f>
        <v>0</v>
      </c>
      <c r="F171" s="45"/>
      <c r="G171" s="65">
        <f>'Pay App 34'!G171+F171</f>
        <v>0</v>
      </c>
      <c r="H171" s="188">
        <f>'Pay App 34'!K171</f>
        <v>0</v>
      </c>
      <c r="I171" s="189"/>
      <c r="J171" s="55"/>
      <c r="K171" s="33">
        <f t="shared" si="4"/>
        <v>0</v>
      </c>
      <c r="L171" s="68">
        <f t="shared" si="7"/>
        <v>0</v>
      </c>
      <c r="M171" s="66">
        <f t="shared" si="5"/>
        <v>0</v>
      </c>
      <c r="N171" s="32">
        <f t="shared" si="6"/>
        <v>0</v>
      </c>
      <c r="O171" s="52">
        <f>'Pay App 34'!O171+'Pay App 34'!P171</f>
        <v>0</v>
      </c>
      <c r="P171" s="45"/>
      <c r="Q171" s="66">
        <f>'Pay App 34'!Q171+N171+P171</f>
        <v>0</v>
      </c>
    </row>
    <row r="172" spans="1:17" ht="21" customHeight="1" x14ac:dyDescent="0.2">
      <c r="A172" s="151" t="s">
        <v>298</v>
      </c>
      <c r="B172" s="151"/>
      <c r="C172" s="151" t="s">
        <v>299</v>
      </c>
      <c r="D172" s="152"/>
      <c r="E172" s="52">
        <f>'Pay App 34'!E172</f>
        <v>0</v>
      </c>
      <c r="F172" s="45"/>
      <c r="G172" s="65">
        <f>'Pay App 34'!G172+F172</f>
        <v>0</v>
      </c>
      <c r="H172" s="188">
        <f>'Pay App 34'!K172</f>
        <v>0</v>
      </c>
      <c r="I172" s="189"/>
      <c r="J172" s="55"/>
      <c r="K172" s="33">
        <f t="shared" si="4"/>
        <v>0</v>
      </c>
      <c r="L172" s="68">
        <f t="shared" si="7"/>
        <v>0</v>
      </c>
      <c r="M172" s="66">
        <f t="shared" si="5"/>
        <v>0</v>
      </c>
      <c r="N172" s="32">
        <f t="shared" si="6"/>
        <v>0</v>
      </c>
      <c r="O172" s="52">
        <f>'Pay App 34'!O172+'Pay App 34'!P172</f>
        <v>0</v>
      </c>
      <c r="P172" s="45"/>
      <c r="Q172" s="66">
        <f>'Pay App 34'!Q172+N172+P172</f>
        <v>0</v>
      </c>
    </row>
    <row r="173" spans="1:17" ht="21" customHeight="1" x14ac:dyDescent="0.2">
      <c r="A173" s="151" t="s">
        <v>300</v>
      </c>
      <c r="B173" s="151"/>
      <c r="C173" s="151" t="s">
        <v>301</v>
      </c>
      <c r="D173" s="152"/>
      <c r="E173" s="52">
        <f>'Pay App 34'!E173</f>
        <v>0</v>
      </c>
      <c r="F173" s="45"/>
      <c r="G173" s="65">
        <f>'Pay App 34'!G173+F173</f>
        <v>0</v>
      </c>
      <c r="H173" s="188">
        <f>'Pay App 34'!K173</f>
        <v>0</v>
      </c>
      <c r="I173" s="189"/>
      <c r="J173" s="55"/>
      <c r="K173" s="33">
        <f t="shared" si="4"/>
        <v>0</v>
      </c>
      <c r="L173" s="68">
        <f t="shared" si="7"/>
        <v>0</v>
      </c>
      <c r="M173" s="66">
        <f t="shared" si="5"/>
        <v>0</v>
      </c>
      <c r="N173" s="32">
        <f t="shared" si="6"/>
        <v>0</v>
      </c>
      <c r="O173" s="52">
        <f>'Pay App 34'!O173+'Pay App 34'!P173</f>
        <v>0</v>
      </c>
      <c r="P173" s="45"/>
      <c r="Q173" s="66">
        <f>'Pay App 34'!Q173+N173+P173</f>
        <v>0</v>
      </c>
    </row>
    <row r="174" spans="1:17" ht="21" customHeight="1" x14ac:dyDescent="0.2">
      <c r="A174" s="151" t="s">
        <v>302</v>
      </c>
      <c r="B174" s="151"/>
      <c r="C174" s="151" t="s">
        <v>303</v>
      </c>
      <c r="D174" s="152"/>
      <c r="E174" s="52">
        <f>'Pay App 34'!E174</f>
        <v>0</v>
      </c>
      <c r="F174" s="45"/>
      <c r="G174" s="65">
        <f>'Pay App 34'!G174+F174</f>
        <v>0</v>
      </c>
      <c r="H174" s="188">
        <f>'Pay App 34'!K174</f>
        <v>0</v>
      </c>
      <c r="I174" s="189"/>
      <c r="J174" s="55"/>
      <c r="K174" s="33">
        <f t="shared" si="4"/>
        <v>0</v>
      </c>
      <c r="L174" s="68">
        <f t="shared" si="7"/>
        <v>0</v>
      </c>
      <c r="M174" s="66">
        <f t="shared" si="5"/>
        <v>0</v>
      </c>
      <c r="N174" s="32">
        <f t="shared" si="6"/>
        <v>0</v>
      </c>
      <c r="O174" s="52">
        <f>'Pay App 34'!O174+'Pay App 34'!P174</f>
        <v>0</v>
      </c>
      <c r="P174" s="45"/>
      <c r="Q174" s="66">
        <f>'Pay App 34'!Q174+N174+P174</f>
        <v>0</v>
      </c>
    </row>
    <row r="175" spans="1:17" ht="21" customHeight="1" x14ac:dyDescent="0.2">
      <c r="A175" s="151" t="s">
        <v>304</v>
      </c>
      <c r="B175" s="151"/>
      <c r="C175" s="151" t="s">
        <v>305</v>
      </c>
      <c r="D175" s="152"/>
      <c r="E175" s="52">
        <f>'Pay App 34'!E175</f>
        <v>0</v>
      </c>
      <c r="F175" s="45"/>
      <c r="G175" s="65">
        <f>'Pay App 34'!G175+F175</f>
        <v>0</v>
      </c>
      <c r="H175" s="188">
        <f>'Pay App 34'!K175</f>
        <v>0</v>
      </c>
      <c r="I175" s="189"/>
      <c r="J175" s="55"/>
      <c r="K175" s="33">
        <f t="shared" si="4"/>
        <v>0</v>
      </c>
      <c r="L175" s="68">
        <f t="shared" si="7"/>
        <v>0</v>
      </c>
      <c r="M175" s="66">
        <f t="shared" si="5"/>
        <v>0</v>
      </c>
      <c r="N175" s="32">
        <f t="shared" si="6"/>
        <v>0</v>
      </c>
      <c r="O175" s="52">
        <f>'Pay App 34'!O175+'Pay App 34'!P175</f>
        <v>0</v>
      </c>
      <c r="P175" s="45"/>
      <c r="Q175" s="66">
        <f>'Pay App 34'!Q175+N175+P175</f>
        <v>0</v>
      </c>
    </row>
    <row r="176" spans="1:17" ht="21" customHeight="1" x14ac:dyDescent="0.2">
      <c r="A176" s="151" t="s">
        <v>306</v>
      </c>
      <c r="B176" s="151"/>
      <c r="C176" s="151" t="s">
        <v>307</v>
      </c>
      <c r="D176" s="152"/>
      <c r="E176" s="52">
        <f>'Pay App 34'!E176</f>
        <v>0</v>
      </c>
      <c r="F176" s="45"/>
      <c r="G176" s="65">
        <f>'Pay App 34'!G176+F176</f>
        <v>0</v>
      </c>
      <c r="H176" s="188">
        <f>'Pay App 34'!K176</f>
        <v>0</v>
      </c>
      <c r="I176" s="189"/>
      <c r="J176" s="55"/>
      <c r="K176" s="33">
        <f t="shared" si="4"/>
        <v>0</v>
      </c>
      <c r="L176" s="68">
        <f t="shared" si="7"/>
        <v>0</v>
      </c>
      <c r="M176" s="66">
        <f t="shared" si="5"/>
        <v>0</v>
      </c>
      <c r="N176" s="32">
        <f t="shared" si="6"/>
        <v>0</v>
      </c>
      <c r="O176" s="52">
        <f>'Pay App 34'!O176+'Pay App 34'!P176</f>
        <v>0</v>
      </c>
      <c r="P176" s="45"/>
      <c r="Q176" s="66">
        <f>'Pay App 34'!Q176+N176+P176</f>
        <v>0</v>
      </c>
    </row>
    <row r="177" spans="1:17" ht="21" customHeight="1" x14ac:dyDescent="0.2">
      <c r="A177" s="151" t="s">
        <v>308</v>
      </c>
      <c r="B177" s="151"/>
      <c r="C177" s="151" t="s">
        <v>309</v>
      </c>
      <c r="D177" s="152"/>
      <c r="E177" s="52">
        <f>'Pay App 34'!E177</f>
        <v>0</v>
      </c>
      <c r="F177" s="45"/>
      <c r="G177" s="65">
        <f>'Pay App 34'!G177+F177</f>
        <v>0</v>
      </c>
      <c r="H177" s="188">
        <f>'Pay App 34'!K177</f>
        <v>0</v>
      </c>
      <c r="I177" s="189"/>
      <c r="J177" s="55"/>
      <c r="K177" s="33">
        <f t="shared" si="4"/>
        <v>0</v>
      </c>
      <c r="L177" s="68">
        <f t="shared" si="7"/>
        <v>0</v>
      </c>
      <c r="M177" s="66">
        <f t="shared" si="5"/>
        <v>0</v>
      </c>
      <c r="N177" s="32">
        <f t="shared" si="6"/>
        <v>0</v>
      </c>
      <c r="O177" s="52">
        <f>'Pay App 34'!O177+'Pay App 34'!P177</f>
        <v>0</v>
      </c>
      <c r="P177" s="45"/>
      <c r="Q177" s="66">
        <f>'Pay App 34'!Q177+N177+P177</f>
        <v>0</v>
      </c>
    </row>
    <row r="178" spans="1:17" ht="21" customHeight="1" x14ac:dyDescent="0.2">
      <c r="A178" s="141" t="s">
        <v>310</v>
      </c>
      <c r="B178" s="141"/>
      <c r="C178" s="141" t="s">
        <v>311</v>
      </c>
      <c r="D178" s="142"/>
      <c r="E178" s="52">
        <f>'Pay App 34'!E178</f>
        <v>0</v>
      </c>
      <c r="F178" s="45"/>
      <c r="G178" s="65">
        <f>'Pay App 34'!G178+F178</f>
        <v>0</v>
      </c>
      <c r="H178" s="188">
        <f>'Pay App 34'!K178</f>
        <v>0</v>
      </c>
      <c r="I178" s="189"/>
      <c r="J178" s="55"/>
      <c r="K178" s="33">
        <f t="shared" si="4"/>
        <v>0</v>
      </c>
      <c r="L178" s="68">
        <f t="shared" si="7"/>
        <v>0</v>
      </c>
      <c r="M178" s="66">
        <f t="shared" si="5"/>
        <v>0</v>
      </c>
      <c r="N178" s="32">
        <f t="shared" si="6"/>
        <v>0</v>
      </c>
      <c r="O178" s="52">
        <f>'Pay App 34'!O178+'Pay App 34'!P178</f>
        <v>0</v>
      </c>
      <c r="P178" s="45"/>
      <c r="Q178" s="66">
        <f>'Pay App 34'!Q178+N178+P178</f>
        <v>0</v>
      </c>
    </row>
    <row r="179" spans="1:17" ht="21" customHeight="1" x14ac:dyDescent="0.2">
      <c r="A179" s="151" t="s">
        <v>312</v>
      </c>
      <c r="B179" s="151"/>
      <c r="C179" s="151" t="s">
        <v>313</v>
      </c>
      <c r="D179" s="152"/>
      <c r="E179" s="52">
        <f>'Pay App 34'!E179</f>
        <v>0</v>
      </c>
      <c r="F179" s="45"/>
      <c r="G179" s="65">
        <f>'Pay App 34'!G179+F179</f>
        <v>0</v>
      </c>
      <c r="H179" s="188">
        <f>'Pay App 34'!K179</f>
        <v>0</v>
      </c>
      <c r="I179" s="189"/>
      <c r="J179" s="55"/>
      <c r="K179" s="33">
        <f t="shared" si="4"/>
        <v>0</v>
      </c>
      <c r="L179" s="68">
        <f t="shared" si="7"/>
        <v>0</v>
      </c>
      <c r="M179" s="66">
        <f t="shared" si="5"/>
        <v>0</v>
      </c>
      <c r="N179" s="32">
        <f t="shared" si="6"/>
        <v>0</v>
      </c>
      <c r="O179" s="52">
        <f>'Pay App 34'!O179+'Pay App 34'!P179</f>
        <v>0</v>
      </c>
      <c r="P179" s="45"/>
      <c r="Q179" s="66">
        <f>'Pay App 34'!Q179+N179+P179</f>
        <v>0</v>
      </c>
    </row>
    <row r="180" spans="1:17" ht="21" customHeight="1" x14ac:dyDescent="0.2">
      <c r="A180" s="151" t="s">
        <v>314</v>
      </c>
      <c r="B180" s="151"/>
      <c r="C180" s="149" t="s">
        <v>315</v>
      </c>
      <c r="D180" s="150"/>
      <c r="E180" s="52">
        <f>'Pay App 34'!E180</f>
        <v>0</v>
      </c>
      <c r="F180" s="45"/>
      <c r="G180" s="65">
        <f>'Pay App 34'!G180+F180</f>
        <v>0</v>
      </c>
      <c r="H180" s="188">
        <f>'Pay App 34'!K180</f>
        <v>0</v>
      </c>
      <c r="I180" s="189"/>
      <c r="J180" s="55"/>
      <c r="K180" s="33">
        <f t="shared" si="4"/>
        <v>0</v>
      </c>
      <c r="L180" s="68">
        <f t="shared" si="7"/>
        <v>0</v>
      </c>
      <c r="M180" s="66">
        <f t="shared" si="5"/>
        <v>0</v>
      </c>
      <c r="N180" s="32">
        <f t="shared" si="6"/>
        <v>0</v>
      </c>
      <c r="O180" s="52">
        <f>'Pay App 34'!O180+'Pay App 34'!P180</f>
        <v>0</v>
      </c>
      <c r="P180" s="45"/>
      <c r="Q180" s="66">
        <f>'Pay App 34'!Q180+N180+P180</f>
        <v>0</v>
      </c>
    </row>
    <row r="181" spans="1:17" ht="21" customHeight="1" x14ac:dyDescent="0.2">
      <c r="A181" s="151" t="s">
        <v>316</v>
      </c>
      <c r="B181" s="151"/>
      <c r="C181" s="151" t="s">
        <v>317</v>
      </c>
      <c r="D181" s="152"/>
      <c r="E181" s="52">
        <f>'Pay App 34'!E181</f>
        <v>0</v>
      </c>
      <c r="F181" s="45"/>
      <c r="G181" s="65">
        <f>'Pay App 34'!G181+F181</f>
        <v>0</v>
      </c>
      <c r="H181" s="188">
        <f>'Pay App 34'!K181</f>
        <v>0</v>
      </c>
      <c r="I181" s="189"/>
      <c r="J181" s="55"/>
      <c r="K181" s="33">
        <f t="shared" si="4"/>
        <v>0</v>
      </c>
      <c r="L181" s="68">
        <f t="shared" si="7"/>
        <v>0</v>
      </c>
      <c r="M181" s="66">
        <f t="shared" si="5"/>
        <v>0</v>
      </c>
      <c r="N181" s="32">
        <f t="shared" si="6"/>
        <v>0</v>
      </c>
      <c r="O181" s="52">
        <f>'Pay App 34'!O181+'Pay App 34'!P181</f>
        <v>0</v>
      </c>
      <c r="P181" s="45"/>
      <c r="Q181" s="66">
        <f>'Pay App 34'!Q181+N181+P181</f>
        <v>0</v>
      </c>
    </row>
    <row r="182" spans="1:17" ht="21" customHeight="1" x14ac:dyDescent="0.2">
      <c r="A182" s="151" t="s">
        <v>318</v>
      </c>
      <c r="B182" s="151"/>
      <c r="C182" s="151" t="s">
        <v>319</v>
      </c>
      <c r="D182" s="152"/>
      <c r="E182" s="52">
        <f>'Pay App 34'!E182</f>
        <v>0</v>
      </c>
      <c r="F182" s="45"/>
      <c r="G182" s="65">
        <f>'Pay App 34'!G182+F182</f>
        <v>0</v>
      </c>
      <c r="H182" s="188">
        <f>'Pay App 34'!K182</f>
        <v>0</v>
      </c>
      <c r="I182" s="189"/>
      <c r="J182" s="55"/>
      <c r="K182" s="33">
        <f t="shared" si="4"/>
        <v>0</v>
      </c>
      <c r="L182" s="68">
        <f t="shared" si="7"/>
        <v>0</v>
      </c>
      <c r="M182" s="66">
        <f t="shared" si="5"/>
        <v>0</v>
      </c>
      <c r="N182" s="32">
        <f t="shared" si="6"/>
        <v>0</v>
      </c>
      <c r="O182" s="52">
        <f>'Pay App 34'!O182+'Pay App 34'!P182</f>
        <v>0</v>
      </c>
      <c r="P182" s="45"/>
      <c r="Q182" s="66">
        <f>'Pay App 34'!Q182+N182+P182</f>
        <v>0</v>
      </c>
    </row>
    <row r="183" spans="1:17" ht="21" customHeight="1" x14ac:dyDescent="0.2">
      <c r="A183" s="151" t="s">
        <v>320</v>
      </c>
      <c r="B183" s="151"/>
      <c r="C183" s="151" t="s">
        <v>321</v>
      </c>
      <c r="D183" s="152"/>
      <c r="E183" s="52">
        <f>'Pay App 34'!E183</f>
        <v>0</v>
      </c>
      <c r="F183" s="45"/>
      <c r="G183" s="65">
        <f>'Pay App 34'!G183+F183</f>
        <v>0</v>
      </c>
      <c r="H183" s="188">
        <f>'Pay App 34'!K183</f>
        <v>0</v>
      </c>
      <c r="I183" s="189"/>
      <c r="J183" s="55"/>
      <c r="K183" s="33">
        <f t="shared" si="4"/>
        <v>0</v>
      </c>
      <c r="L183" s="68">
        <f t="shared" si="7"/>
        <v>0</v>
      </c>
      <c r="M183" s="66">
        <f t="shared" si="5"/>
        <v>0</v>
      </c>
      <c r="N183" s="32">
        <f t="shared" si="6"/>
        <v>0</v>
      </c>
      <c r="O183" s="52">
        <f>'Pay App 34'!O183+'Pay App 34'!P183</f>
        <v>0</v>
      </c>
      <c r="P183" s="45"/>
      <c r="Q183" s="66">
        <f>'Pay App 34'!Q183+N183+P183</f>
        <v>0</v>
      </c>
    </row>
    <row r="184" spans="1:17" ht="21" customHeight="1" x14ac:dyDescent="0.2">
      <c r="A184" s="151" t="s">
        <v>322</v>
      </c>
      <c r="B184" s="151"/>
      <c r="C184" s="151" t="s">
        <v>323</v>
      </c>
      <c r="D184" s="152"/>
      <c r="E184" s="52">
        <f>'Pay App 34'!E184</f>
        <v>0</v>
      </c>
      <c r="F184" s="45"/>
      <c r="G184" s="65">
        <f>'Pay App 34'!G184+F184</f>
        <v>0</v>
      </c>
      <c r="H184" s="188">
        <f>'Pay App 34'!K184</f>
        <v>0</v>
      </c>
      <c r="I184" s="189"/>
      <c r="J184" s="55"/>
      <c r="K184" s="33">
        <f t="shared" si="4"/>
        <v>0</v>
      </c>
      <c r="L184" s="68">
        <f t="shared" si="7"/>
        <v>0</v>
      </c>
      <c r="M184" s="66">
        <f t="shared" si="5"/>
        <v>0</v>
      </c>
      <c r="N184" s="32">
        <f t="shared" si="6"/>
        <v>0</v>
      </c>
      <c r="O184" s="52">
        <f>'Pay App 34'!O184+'Pay App 34'!P184</f>
        <v>0</v>
      </c>
      <c r="P184" s="45"/>
      <c r="Q184" s="66">
        <f>'Pay App 34'!Q184+N184+P184</f>
        <v>0</v>
      </c>
    </row>
    <row r="185" spans="1:17" ht="21" customHeight="1" x14ac:dyDescent="0.2">
      <c r="A185" s="141" t="s">
        <v>324</v>
      </c>
      <c r="B185" s="141"/>
      <c r="C185" s="141" t="s">
        <v>325</v>
      </c>
      <c r="D185" s="142"/>
      <c r="E185" s="52">
        <f>'Pay App 34'!E185</f>
        <v>0</v>
      </c>
      <c r="F185" s="45"/>
      <c r="G185" s="65">
        <f>'Pay App 34'!G185+F185</f>
        <v>0</v>
      </c>
      <c r="H185" s="188">
        <f>'Pay App 34'!K185</f>
        <v>0</v>
      </c>
      <c r="I185" s="189"/>
      <c r="J185" s="55"/>
      <c r="K185" s="33">
        <f t="shared" si="4"/>
        <v>0</v>
      </c>
      <c r="L185" s="68">
        <f t="shared" si="7"/>
        <v>0</v>
      </c>
      <c r="M185" s="66">
        <f t="shared" si="5"/>
        <v>0</v>
      </c>
      <c r="N185" s="32">
        <f t="shared" si="6"/>
        <v>0</v>
      </c>
      <c r="O185" s="52">
        <f>'Pay App 34'!O185+'Pay App 34'!P185</f>
        <v>0</v>
      </c>
      <c r="P185" s="45"/>
      <c r="Q185" s="66">
        <f>'Pay App 34'!Q185+N185+P185</f>
        <v>0</v>
      </c>
    </row>
    <row r="186" spans="1:17" ht="21" customHeight="1" x14ac:dyDescent="0.2">
      <c r="A186" s="141" t="s">
        <v>326</v>
      </c>
      <c r="B186" s="141"/>
      <c r="C186" s="141" t="s">
        <v>327</v>
      </c>
      <c r="D186" s="142"/>
      <c r="E186" s="52">
        <f>'Pay App 34'!E186</f>
        <v>0</v>
      </c>
      <c r="F186" s="45"/>
      <c r="G186" s="65">
        <f>'Pay App 34'!G186+F186</f>
        <v>0</v>
      </c>
      <c r="H186" s="188">
        <f>'Pay App 34'!K186</f>
        <v>0</v>
      </c>
      <c r="I186" s="189"/>
      <c r="J186" s="55"/>
      <c r="K186" s="33">
        <f t="shared" si="4"/>
        <v>0</v>
      </c>
      <c r="L186" s="68">
        <f t="shared" si="7"/>
        <v>0</v>
      </c>
      <c r="M186" s="66">
        <f t="shared" si="5"/>
        <v>0</v>
      </c>
      <c r="N186" s="32">
        <f t="shared" si="6"/>
        <v>0</v>
      </c>
      <c r="O186" s="52">
        <f>'Pay App 34'!O186+'Pay App 34'!P186</f>
        <v>0</v>
      </c>
      <c r="P186" s="45"/>
      <c r="Q186" s="66">
        <f>'Pay App 34'!Q186+N186+P186</f>
        <v>0</v>
      </c>
    </row>
    <row r="187" spans="1:17" ht="21" customHeight="1" x14ac:dyDescent="0.2">
      <c r="A187" s="151" t="s">
        <v>328</v>
      </c>
      <c r="B187" s="151"/>
      <c r="C187" s="151" t="s">
        <v>329</v>
      </c>
      <c r="D187" s="152"/>
      <c r="E187" s="52">
        <f>'Pay App 34'!E187</f>
        <v>0</v>
      </c>
      <c r="F187" s="45"/>
      <c r="G187" s="65">
        <f>'Pay App 34'!G187+F187</f>
        <v>0</v>
      </c>
      <c r="H187" s="188">
        <f>'Pay App 34'!K187</f>
        <v>0</v>
      </c>
      <c r="I187" s="189"/>
      <c r="J187" s="55"/>
      <c r="K187" s="33">
        <f t="shared" si="4"/>
        <v>0</v>
      </c>
      <c r="L187" s="68">
        <f t="shared" si="7"/>
        <v>0</v>
      </c>
      <c r="M187" s="66">
        <f t="shared" si="5"/>
        <v>0</v>
      </c>
      <c r="N187" s="32">
        <f t="shared" si="6"/>
        <v>0</v>
      </c>
      <c r="O187" s="52">
        <f>'Pay App 34'!O187+'Pay App 34'!P187</f>
        <v>0</v>
      </c>
      <c r="P187" s="45"/>
      <c r="Q187" s="66">
        <f>'Pay App 34'!Q187+N187+P187</f>
        <v>0</v>
      </c>
    </row>
    <row r="188" spans="1:17" ht="21" customHeight="1" x14ac:dyDescent="0.2">
      <c r="A188" s="151" t="s">
        <v>330</v>
      </c>
      <c r="B188" s="151"/>
      <c r="C188" s="151" t="s">
        <v>331</v>
      </c>
      <c r="D188" s="152"/>
      <c r="E188" s="52">
        <f>'Pay App 34'!E188</f>
        <v>0</v>
      </c>
      <c r="F188" s="45"/>
      <c r="G188" s="65">
        <f>'Pay App 34'!G188+F188</f>
        <v>0</v>
      </c>
      <c r="H188" s="188">
        <f>'Pay App 34'!K188</f>
        <v>0</v>
      </c>
      <c r="I188" s="189"/>
      <c r="J188" s="55"/>
      <c r="K188" s="33">
        <f t="shared" si="4"/>
        <v>0</v>
      </c>
      <c r="L188" s="68">
        <f t="shared" si="7"/>
        <v>0</v>
      </c>
      <c r="M188" s="66">
        <f t="shared" si="5"/>
        <v>0</v>
      </c>
      <c r="N188" s="32">
        <f t="shared" si="6"/>
        <v>0</v>
      </c>
      <c r="O188" s="52">
        <f>'Pay App 34'!O188+'Pay App 34'!P188</f>
        <v>0</v>
      </c>
      <c r="P188" s="45"/>
      <c r="Q188" s="66">
        <f>'Pay App 34'!Q188+N188+P188</f>
        <v>0</v>
      </c>
    </row>
    <row r="189" spans="1:17" ht="21" customHeight="1" x14ac:dyDescent="0.2">
      <c r="A189" s="151" t="s">
        <v>332</v>
      </c>
      <c r="B189" s="151"/>
      <c r="C189" s="151" t="s">
        <v>333</v>
      </c>
      <c r="D189" s="152"/>
      <c r="E189" s="52">
        <f>'Pay App 34'!E189</f>
        <v>0</v>
      </c>
      <c r="F189" s="45"/>
      <c r="G189" s="65">
        <f>'Pay App 34'!G189+F189</f>
        <v>0</v>
      </c>
      <c r="H189" s="188">
        <f>'Pay App 34'!K189</f>
        <v>0</v>
      </c>
      <c r="I189" s="189"/>
      <c r="J189" s="55"/>
      <c r="K189" s="33">
        <f t="shared" si="4"/>
        <v>0</v>
      </c>
      <c r="L189" s="68">
        <f t="shared" si="7"/>
        <v>0</v>
      </c>
      <c r="M189" s="66">
        <f t="shared" si="5"/>
        <v>0</v>
      </c>
      <c r="N189" s="32">
        <f t="shared" si="6"/>
        <v>0</v>
      </c>
      <c r="O189" s="52">
        <f>'Pay App 34'!O189+'Pay App 34'!P189</f>
        <v>0</v>
      </c>
      <c r="P189" s="45"/>
      <c r="Q189" s="66">
        <f>'Pay App 34'!Q189+N189+P189</f>
        <v>0</v>
      </c>
    </row>
    <row r="190" spans="1:17" ht="21" customHeight="1" x14ac:dyDescent="0.2">
      <c r="A190" s="141" t="s">
        <v>334</v>
      </c>
      <c r="B190" s="141"/>
      <c r="C190" s="141" t="s">
        <v>335</v>
      </c>
      <c r="D190" s="142"/>
      <c r="E190" s="52">
        <f>'Pay App 34'!E190</f>
        <v>0</v>
      </c>
      <c r="F190" s="45"/>
      <c r="G190" s="65">
        <f>'Pay App 34'!G190+F190</f>
        <v>0</v>
      </c>
      <c r="H190" s="188">
        <f>'Pay App 34'!K190</f>
        <v>0</v>
      </c>
      <c r="I190" s="189"/>
      <c r="J190" s="55"/>
      <c r="K190" s="33">
        <f t="shared" si="4"/>
        <v>0</v>
      </c>
      <c r="L190" s="68">
        <f t="shared" si="7"/>
        <v>0</v>
      </c>
      <c r="M190" s="66">
        <f t="shared" si="5"/>
        <v>0</v>
      </c>
      <c r="N190" s="32">
        <f t="shared" si="6"/>
        <v>0</v>
      </c>
      <c r="O190" s="52">
        <f>'Pay App 34'!O190+'Pay App 34'!P190</f>
        <v>0</v>
      </c>
      <c r="P190" s="45"/>
      <c r="Q190" s="66">
        <f>'Pay App 34'!Q190+N190+P190</f>
        <v>0</v>
      </c>
    </row>
    <row r="191" spans="1:17" ht="21" customHeight="1" x14ac:dyDescent="0.2">
      <c r="A191" s="149" t="s">
        <v>336</v>
      </c>
      <c r="B191" s="149"/>
      <c r="C191" s="149" t="s">
        <v>337</v>
      </c>
      <c r="D191" s="150"/>
      <c r="E191" s="52">
        <f>'Pay App 34'!E191</f>
        <v>0</v>
      </c>
      <c r="F191" s="45"/>
      <c r="G191" s="65">
        <f>'Pay App 34'!G191+F191</f>
        <v>0</v>
      </c>
      <c r="H191" s="188">
        <f>'Pay App 34'!K191</f>
        <v>0</v>
      </c>
      <c r="I191" s="189"/>
      <c r="J191" s="55"/>
      <c r="K191" s="33">
        <f t="shared" si="4"/>
        <v>0</v>
      </c>
      <c r="L191" s="68">
        <f t="shared" si="7"/>
        <v>0</v>
      </c>
      <c r="M191" s="66">
        <f t="shared" si="5"/>
        <v>0</v>
      </c>
      <c r="N191" s="32">
        <f t="shared" si="6"/>
        <v>0</v>
      </c>
      <c r="O191" s="52">
        <f>'Pay App 34'!O191+'Pay App 34'!P191</f>
        <v>0</v>
      </c>
      <c r="P191" s="45"/>
      <c r="Q191" s="66">
        <f>'Pay App 34'!Q191+N191+P191</f>
        <v>0</v>
      </c>
    </row>
    <row r="192" spans="1:17" ht="21" customHeight="1" x14ac:dyDescent="0.2">
      <c r="A192" s="149" t="s">
        <v>338</v>
      </c>
      <c r="B192" s="149"/>
      <c r="C192" s="151" t="s">
        <v>339</v>
      </c>
      <c r="D192" s="152"/>
      <c r="E192" s="52">
        <f>'Pay App 34'!E192</f>
        <v>0</v>
      </c>
      <c r="F192" s="45"/>
      <c r="G192" s="65">
        <f>'Pay App 34'!G192+F192</f>
        <v>0</v>
      </c>
      <c r="H192" s="188">
        <f>'Pay App 34'!K192</f>
        <v>0</v>
      </c>
      <c r="I192" s="189"/>
      <c r="J192" s="55"/>
      <c r="K192" s="33">
        <f t="shared" si="4"/>
        <v>0</v>
      </c>
      <c r="L192" s="68">
        <f t="shared" si="7"/>
        <v>0</v>
      </c>
      <c r="M192" s="66">
        <f t="shared" si="5"/>
        <v>0</v>
      </c>
      <c r="N192" s="32">
        <f t="shared" si="6"/>
        <v>0</v>
      </c>
      <c r="O192" s="52">
        <f>'Pay App 34'!O192+'Pay App 34'!P192</f>
        <v>0</v>
      </c>
      <c r="P192" s="45"/>
      <c r="Q192" s="66">
        <f>'Pay App 34'!Q192+N192+P192</f>
        <v>0</v>
      </c>
    </row>
    <row r="193" spans="1:17" ht="21" customHeight="1" x14ac:dyDescent="0.2">
      <c r="A193" s="141" t="s">
        <v>340</v>
      </c>
      <c r="B193" s="141"/>
      <c r="C193" s="141" t="s">
        <v>341</v>
      </c>
      <c r="D193" s="142"/>
      <c r="E193" s="52">
        <f>'Pay App 34'!E193</f>
        <v>0</v>
      </c>
      <c r="F193" s="45"/>
      <c r="G193" s="65">
        <f>'Pay App 34'!G193+F193</f>
        <v>0</v>
      </c>
      <c r="H193" s="188">
        <f>'Pay App 34'!K193</f>
        <v>0</v>
      </c>
      <c r="I193" s="189"/>
      <c r="J193" s="55"/>
      <c r="K193" s="33">
        <f t="shared" si="4"/>
        <v>0</v>
      </c>
      <c r="L193" s="68">
        <f t="shared" si="7"/>
        <v>0</v>
      </c>
      <c r="M193" s="66">
        <f t="shared" si="5"/>
        <v>0</v>
      </c>
      <c r="N193" s="32">
        <f t="shared" si="6"/>
        <v>0</v>
      </c>
      <c r="O193" s="52">
        <f>'Pay App 34'!O193+'Pay App 34'!P193</f>
        <v>0</v>
      </c>
      <c r="P193" s="45"/>
      <c r="Q193" s="66">
        <f>'Pay App 34'!Q193+N193+P193</f>
        <v>0</v>
      </c>
    </row>
    <row r="194" spans="1:17" ht="21" customHeight="1" x14ac:dyDescent="0.2">
      <c r="A194" s="149" t="s">
        <v>342</v>
      </c>
      <c r="B194" s="149"/>
      <c r="C194" s="149" t="s">
        <v>343</v>
      </c>
      <c r="D194" s="150"/>
      <c r="E194" s="52">
        <f>'Pay App 34'!E194</f>
        <v>0</v>
      </c>
      <c r="F194" s="45"/>
      <c r="G194" s="65">
        <f>'Pay App 34'!G194+F194</f>
        <v>0</v>
      </c>
      <c r="H194" s="188">
        <f>'Pay App 34'!K194</f>
        <v>0</v>
      </c>
      <c r="I194" s="189"/>
      <c r="J194" s="55"/>
      <c r="K194" s="33">
        <f t="shared" si="4"/>
        <v>0</v>
      </c>
      <c r="L194" s="68">
        <f t="shared" si="7"/>
        <v>0</v>
      </c>
      <c r="M194" s="66">
        <f t="shared" si="5"/>
        <v>0</v>
      </c>
      <c r="N194" s="32">
        <f t="shared" si="6"/>
        <v>0</v>
      </c>
      <c r="O194" s="52">
        <f>'Pay App 34'!O194+'Pay App 34'!P194</f>
        <v>0</v>
      </c>
      <c r="P194" s="45"/>
      <c r="Q194" s="66">
        <f>'Pay App 34'!Q194+N194+P194</f>
        <v>0</v>
      </c>
    </row>
    <row r="195" spans="1:17" ht="21" customHeight="1" x14ac:dyDescent="0.2">
      <c r="A195" s="149" t="s">
        <v>344</v>
      </c>
      <c r="B195" s="149"/>
      <c r="C195" s="151" t="s">
        <v>345</v>
      </c>
      <c r="D195" s="152"/>
      <c r="E195" s="52">
        <f>'Pay App 34'!E195</f>
        <v>0</v>
      </c>
      <c r="F195" s="45"/>
      <c r="G195" s="65">
        <f>'Pay App 34'!G195+F195</f>
        <v>0</v>
      </c>
      <c r="H195" s="188">
        <f>'Pay App 34'!K195</f>
        <v>0</v>
      </c>
      <c r="I195" s="189"/>
      <c r="J195" s="55"/>
      <c r="K195" s="33">
        <f t="shared" si="4"/>
        <v>0</v>
      </c>
      <c r="L195" s="68">
        <f t="shared" si="7"/>
        <v>0</v>
      </c>
      <c r="M195" s="66">
        <f t="shared" si="5"/>
        <v>0</v>
      </c>
      <c r="N195" s="32">
        <f t="shared" si="6"/>
        <v>0</v>
      </c>
      <c r="O195" s="52">
        <f>'Pay App 34'!O195+'Pay App 34'!P195</f>
        <v>0</v>
      </c>
      <c r="P195" s="45"/>
      <c r="Q195" s="66">
        <f>'Pay App 34'!Q195+N195+P195</f>
        <v>0</v>
      </c>
    </row>
    <row r="196" spans="1:17" ht="21" customHeight="1" x14ac:dyDescent="0.2">
      <c r="A196" s="149" t="s">
        <v>346</v>
      </c>
      <c r="B196" s="149"/>
      <c r="C196" s="149" t="s">
        <v>347</v>
      </c>
      <c r="D196" s="150"/>
      <c r="E196" s="52">
        <f>'Pay App 34'!E196</f>
        <v>0</v>
      </c>
      <c r="F196" s="45"/>
      <c r="G196" s="65">
        <f>'Pay App 34'!G196+F196</f>
        <v>0</v>
      </c>
      <c r="H196" s="188">
        <f>'Pay App 34'!K196</f>
        <v>0</v>
      </c>
      <c r="I196" s="189"/>
      <c r="J196" s="55"/>
      <c r="K196" s="33">
        <f t="shared" si="4"/>
        <v>0</v>
      </c>
      <c r="L196" s="68">
        <f t="shared" si="7"/>
        <v>0</v>
      </c>
      <c r="M196" s="66">
        <f t="shared" si="5"/>
        <v>0</v>
      </c>
      <c r="N196" s="32">
        <f t="shared" si="6"/>
        <v>0</v>
      </c>
      <c r="O196" s="52">
        <f>'Pay App 34'!O196+'Pay App 34'!P196</f>
        <v>0</v>
      </c>
      <c r="P196" s="45"/>
      <c r="Q196" s="66">
        <f>'Pay App 34'!Q196+N196+P196</f>
        <v>0</v>
      </c>
    </row>
    <row r="197" spans="1:17" ht="21" customHeight="1" x14ac:dyDescent="0.2">
      <c r="A197" s="149" t="s">
        <v>348</v>
      </c>
      <c r="B197" s="149"/>
      <c r="C197" s="149" t="s">
        <v>349</v>
      </c>
      <c r="D197" s="150"/>
      <c r="E197" s="52">
        <f>'Pay App 34'!E197</f>
        <v>0</v>
      </c>
      <c r="F197" s="45"/>
      <c r="G197" s="65">
        <f>'Pay App 34'!G197+F197</f>
        <v>0</v>
      </c>
      <c r="H197" s="188">
        <f>'Pay App 34'!K197</f>
        <v>0</v>
      </c>
      <c r="I197" s="189"/>
      <c r="J197" s="55"/>
      <c r="K197" s="33">
        <f t="shared" si="4"/>
        <v>0</v>
      </c>
      <c r="L197" s="68">
        <f t="shared" si="7"/>
        <v>0</v>
      </c>
      <c r="M197" s="66">
        <f t="shared" si="5"/>
        <v>0</v>
      </c>
      <c r="N197" s="32">
        <f t="shared" si="6"/>
        <v>0</v>
      </c>
      <c r="O197" s="52">
        <f>'Pay App 34'!O197+'Pay App 34'!P197</f>
        <v>0</v>
      </c>
      <c r="P197" s="45"/>
      <c r="Q197" s="66">
        <f>'Pay App 34'!Q197+N197+P197</f>
        <v>0</v>
      </c>
    </row>
    <row r="198" spans="1:17" ht="21" customHeight="1" x14ac:dyDescent="0.2">
      <c r="A198" s="149" t="s">
        <v>350</v>
      </c>
      <c r="B198" s="149"/>
      <c r="C198" s="151" t="s">
        <v>305</v>
      </c>
      <c r="D198" s="152"/>
      <c r="E198" s="52">
        <f>'Pay App 34'!E198</f>
        <v>0</v>
      </c>
      <c r="F198" s="45"/>
      <c r="G198" s="65">
        <f>'Pay App 34'!G198+F198</f>
        <v>0</v>
      </c>
      <c r="H198" s="188">
        <f>'Pay App 34'!K198</f>
        <v>0</v>
      </c>
      <c r="I198" s="189"/>
      <c r="J198" s="55"/>
      <c r="K198" s="33">
        <f t="shared" si="4"/>
        <v>0</v>
      </c>
      <c r="L198" s="68">
        <f t="shared" si="7"/>
        <v>0</v>
      </c>
      <c r="M198" s="66">
        <f t="shared" si="5"/>
        <v>0</v>
      </c>
      <c r="N198" s="32">
        <f t="shared" si="6"/>
        <v>0</v>
      </c>
      <c r="O198" s="52">
        <f>'Pay App 34'!O198+'Pay App 34'!P198</f>
        <v>0</v>
      </c>
      <c r="P198" s="45"/>
      <c r="Q198" s="66">
        <f>'Pay App 34'!Q198+N198+P198</f>
        <v>0</v>
      </c>
    </row>
    <row r="199" spans="1:17" ht="21" customHeight="1" x14ac:dyDescent="0.2">
      <c r="A199" s="141" t="s">
        <v>351</v>
      </c>
      <c r="B199" s="141"/>
      <c r="C199" s="141" t="s">
        <v>352</v>
      </c>
      <c r="D199" s="142"/>
      <c r="E199" s="52">
        <f>'Pay App 34'!E199</f>
        <v>0</v>
      </c>
      <c r="F199" s="45"/>
      <c r="G199" s="65">
        <f>'Pay App 34'!G199+F199</f>
        <v>0</v>
      </c>
      <c r="H199" s="188">
        <f>'Pay App 34'!K199</f>
        <v>0</v>
      </c>
      <c r="I199" s="189"/>
      <c r="J199" s="55"/>
      <c r="K199" s="33">
        <f t="shared" si="4"/>
        <v>0</v>
      </c>
      <c r="L199" s="68">
        <f t="shared" si="7"/>
        <v>0</v>
      </c>
      <c r="M199" s="66">
        <f t="shared" si="5"/>
        <v>0</v>
      </c>
      <c r="N199" s="32">
        <f t="shared" si="6"/>
        <v>0</v>
      </c>
      <c r="O199" s="52">
        <f>'Pay App 34'!O199+'Pay App 34'!P199</f>
        <v>0</v>
      </c>
      <c r="P199" s="45"/>
      <c r="Q199" s="66">
        <f>'Pay App 34'!Q199+N199+P199</f>
        <v>0</v>
      </c>
    </row>
    <row r="200" spans="1:17" ht="21" customHeight="1" x14ac:dyDescent="0.2">
      <c r="A200" s="149" t="s">
        <v>353</v>
      </c>
      <c r="B200" s="149"/>
      <c r="C200" s="149" t="s">
        <v>354</v>
      </c>
      <c r="D200" s="150"/>
      <c r="E200" s="52">
        <f>'Pay App 34'!E200</f>
        <v>0</v>
      </c>
      <c r="F200" s="45"/>
      <c r="G200" s="65">
        <f>'Pay App 34'!G200+F200</f>
        <v>0</v>
      </c>
      <c r="H200" s="188">
        <f>'Pay App 34'!K200</f>
        <v>0</v>
      </c>
      <c r="I200" s="189"/>
      <c r="J200" s="55"/>
      <c r="K200" s="33">
        <f t="shared" si="4"/>
        <v>0</v>
      </c>
      <c r="L200" s="68">
        <f t="shared" si="7"/>
        <v>0</v>
      </c>
      <c r="M200" s="66">
        <f t="shared" si="5"/>
        <v>0</v>
      </c>
      <c r="N200" s="32">
        <f t="shared" si="6"/>
        <v>0</v>
      </c>
      <c r="O200" s="52">
        <f>'Pay App 34'!O200+'Pay App 34'!P200</f>
        <v>0</v>
      </c>
      <c r="P200" s="45"/>
      <c r="Q200" s="66">
        <f>'Pay App 34'!Q200+N200+P200</f>
        <v>0</v>
      </c>
    </row>
    <row r="201" spans="1:17" ht="21" customHeight="1" x14ac:dyDescent="0.2">
      <c r="A201" s="149" t="s">
        <v>355</v>
      </c>
      <c r="B201" s="149"/>
      <c r="C201" s="149" t="s">
        <v>356</v>
      </c>
      <c r="D201" s="150"/>
      <c r="E201" s="52">
        <f>'Pay App 34'!E201</f>
        <v>0</v>
      </c>
      <c r="F201" s="45"/>
      <c r="G201" s="65">
        <f>'Pay App 34'!G201+F201</f>
        <v>0</v>
      </c>
      <c r="H201" s="188">
        <f>'Pay App 34'!K201</f>
        <v>0</v>
      </c>
      <c r="I201" s="189"/>
      <c r="J201" s="55"/>
      <c r="K201" s="33">
        <f t="shared" si="4"/>
        <v>0</v>
      </c>
      <c r="L201" s="68">
        <f t="shared" si="7"/>
        <v>0</v>
      </c>
      <c r="M201" s="66">
        <f t="shared" si="5"/>
        <v>0</v>
      </c>
      <c r="N201" s="32">
        <f t="shared" si="6"/>
        <v>0</v>
      </c>
      <c r="O201" s="52">
        <f>'Pay App 34'!O201+'Pay App 34'!P201</f>
        <v>0</v>
      </c>
      <c r="P201" s="45"/>
      <c r="Q201" s="66">
        <f>'Pay App 34'!Q201+N201+P201</f>
        <v>0</v>
      </c>
    </row>
    <row r="202" spans="1:17" ht="21" customHeight="1" x14ac:dyDescent="0.2">
      <c r="A202" s="149" t="s">
        <v>357</v>
      </c>
      <c r="B202" s="149"/>
      <c r="C202" s="151" t="s">
        <v>358</v>
      </c>
      <c r="D202" s="152"/>
      <c r="E202" s="52">
        <f>'Pay App 34'!E202</f>
        <v>0</v>
      </c>
      <c r="F202" s="45"/>
      <c r="G202" s="65">
        <f>'Pay App 34'!G202+F202</f>
        <v>0</v>
      </c>
      <c r="H202" s="188">
        <f>'Pay App 34'!K202</f>
        <v>0</v>
      </c>
      <c r="I202" s="189"/>
      <c r="J202" s="55"/>
      <c r="K202" s="33">
        <f t="shared" si="4"/>
        <v>0</v>
      </c>
      <c r="L202" s="68">
        <f t="shared" si="7"/>
        <v>0</v>
      </c>
      <c r="M202" s="66">
        <f t="shared" si="5"/>
        <v>0</v>
      </c>
      <c r="N202" s="32">
        <f t="shared" si="6"/>
        <v>0</v>
      </c>
      <c r="O202" s="52">
        <f>'Pay App 34'!O202+'Pay App 34'!P202</f>
        <v>0</v>
      </c>
      <c r="P202" s="45"/>
      <c r="Q202" s="66">
        <f>'Pay App 34'!Q202+N202+P202</f>
        <v>0</v>
      </c>
    </row>
    <row r="203" spans="1:17" ht="21" customHeight="1" x14ac:dyDescent="0.2">
      <c r="A203" s="149" t="s">
        <v>359</v>
      </c>
      <c r="B203" s="149"/>
      <c r="C203" s="151" t="s">
        <v>360</v>
      </c>
      <c r="D203" s="152"/>
      <c r="E203" s="52">
        <f>'Pay App 34'!E203</f>
        <v>0</v>
      </c>
      <c r="F203" s="45"/>
      <c r="G203" s="65">
        <f>'Pay App 34'!G203+F203</f>
        <v>0</v>
      </c>
      <c r="H203" s="188">
        <f>'Pay App 34'!K203</f>
        <v>0</v>
      </c>
      <c r="I203" s="189"/>
      <c r="J203" s="55"/>
      <c r="K203" s="33">
        <f t="shared" si="4"/>
        <v>0</v>
      </c>
      <c r="L203" s="68">
        <f t="shared" si="7"/>
        <v>0</v>
      </c>
      <c r="M203" s="66">
        <f t="shared" si="5"/>
        <v>0</v>
      </c>
      <c r="N203" s="32">
        <f t="shared" si="6"/>
        <v>0</v>
      </c>
      <c r="O203" s="52">
        <f>'Pay App 34'!O203+'Pay App 34'!P203</f>
        <v>0</v>
      </c>
      <c r="P203" s="45"/>
      <c r="Q203" s="66">
        <f>'Pay App 34'!Q203+N203+P203</f>
        <v>0</v>
      </c>
    </row>
    <row r="204" spans="1:17" ht="21" customHeight="1" x14ac:dyDescent="0.2">
      <c r="A204" s="149" t="s">
        <v>361</v>
      </c>
      <c r="B204" s="149"/>
      <c r="C204" s="149" t="s">
        <v>362</v>
      </c>
      <c r="D204" s="150"/>
      <c r="E204" s="52">
        <f>'Pay App 34'!E204</f>
        <v>0</v>
      </c>
      <c r="F204" s="45"/>
      <c r="G204" s="65">
        <f>'Pay App 34'!G204+F204</f>
        <v>0</v>
      </c>
      <c r="H204" s="188">
        <f>'Pay App 34'!K204</f>
        <v>0</v>
      </c>
      <c r="I204" s="189"/>
      <c r="J204" s="55"/>
      <c r="K204" s="33">
        <f t="shared" si="4"/>
        <v>0</v>
      </c>
      <c r="L204" s="68">
        <f t="shared" si="7"/>
        <v>0</v>
      </c>
      <c r="M204" s="66">
        <f t="shared" si="5"/>
        <v>0</v>
      </c>
      <c r="N204" s="32">
        <f t="shared" si="6"/>
        <v>0</v>
      </c>
      <c r="O204" s="52">
        <f>'Pay App 34'!O204+'Pay App 34'!P204</f>
        <v>0</v>
      </c>
      <c r="P204" s="45"/>
      <c r="Q204" s="66">
        <f>'Pay App 34'!Q204+N204+P204</f>
        <v>0</v>
      </c>
    </row>
    <row r="205" spans="1:17" ht="21" customHeight="1" x14ac:dyDescent="0.2">
      <c r="A205" s="149" t="s">
        <v>363</v>
      </c>
      <c r="B205" s="149"/>
      <c r="C205" s="151" t="s">
        <v>364</v>
      </c>
      <c r="D205" s="152"/>
      <c r="E205" s="52">
        <f>'Pay App 34'!E205</f>
        <v>0</v>
      </c>
      <c r="F205" s="45"/>
      <c r="G205" s="65">
        <f>'Pay App 34'!G205+F205</f>
        <v>0</v>
      </c>
      <c r="H205" s="188">
        <f>'Pay App 34'!K205</f>
        <v>0</v>
      </c>
      <c r="I205" s="189"/>
      <c r="J205" s="55"/>
      <c r="K205" s="33">
        <f t="shared" si="4"/>
        <v>0</v>
      </c>
      <c r="L205" s="68">
        <f t="shared" si="7"/>
        <v>0</v>
      </c>
      <c r="M205" s="66">
        <f t="shared" si="5"/>
        <v>0</v>
      </c>
      <c r="N205" s="32">
        <f t="shared" si="6"/>
        <v>0</v>
      </c>
      <c r="O205" s="52">
        <f>'Pay App 34'!O205+'Pay App 34'!P205</f>
        <v>0</v>
      </c>
      <c r="P205" s="45"/>
      <c r="Q205" s="66">
        <f>'Pay App 34'!Q205+N205+P205</f>
        <v>0</v>
      </c>
    </row>
    <row r="206" spans="1:17" ht="21" customHeight="1" x14ac:dyDescent="0.2">
      <c r="A206" s="141" t="s">
        <v>365</v>
      </c>
      <c r="B206" s="141"/>
      <c r="C206" s="141" t="s">
        <v>366</v>
      </c>
      <c r="D206" s="142"/>
      <c r="E206" s="52">
        <f>'Pay App 34'!E206</f>
        <v>0</v>
      </c>
      <c r="F206" s="45"/>
      <c r="G206" s="65">
        <f>'Pay App 34'!G206+F206</f>
        <v>0</v>
      </c>
      <c r="H206" s="188">
        <f>'Pay App 34'!K206</f>
        <v>0</v>
      </c>
      <c r="I206" s="189"/>
      <c r="J206" s="55"/>
      <c r="K206" s="33">
        <f t="shared" si="4"/>
        <v>0</v>
      </c>
      <c r="L206" s="68">
        <f t="shared" si="7"/>
        <v>0</v>
      </c>
      <c r="M206" s="66">
        <f t="shared" si="5"/>
        <v>0</v>
      </c>
      <c r="N206" s="32">
        <f t="shared" si="6"/>
        <v>0</v>
      </c>
      <c r="O206" s="52">
        <f>'Pay App 34'!O206+'Pay App 34'!P206</f>
        <v>0</v>
      </c>
      <c r="P206" s="45"/>
      <c r="Q206" s="66">
        <f>'Pay App 34'!Q206+N206+P206</f>
        <v>0</v>
      </c>
    </row>
    <row r="207" spans="1:17" ht="21" customHeight="1" x14ac:dyDescent="0.2">
      <c r="A207" s="149" t="s">
        <v>367</v>
      </c>
      <c r="B207" s="149"/>
      <c r="C207" s="149" t="s">
        <v>368</v>
      </c>
      <c r="D207" s="150"/>
      <c r="E207" s="52">
        <f>'Pay App 34'!E207</f>
        <v>0</v>
      </c>
      <c r="F207" s="45"/>
      <c r="G207" s="65">
        <f>'Pay App 34'!G207+F207</f>
        <v>0</v>
      </c>
      <c r="H207" s="188">
        <f>'Pay App 34'!K207</f>
        <v>0</v>
      </c>
      <c r="I207" s="189"/>
      <c r="J207" s="55"/>
      <c r="K207" s="33">
        <f t="shared" si="4"/>
        <v>0</v>
      </c>
      <c r="L207" s="68">
        <f t="shared" si="7"/>
        <v>0</v>
      </c>
      <c r="M207" s="66">
        <f t="shared" si="5"/>
        <v>0</v>
      </c>
      <c r="N207" s="32">
        <f t="shared" si="6"/>
        <v>0</v>
      </c>
      <c r="O207" s="52">
        <f>'Pay App 34'!O207+'Pay App 34'!P207</f>
        <v>0</v>
      </c>
      <c r="P207" s="45"/>
      <c r="Q207" s="66">
        <f>'Pay App 34'!Q207+N207+P207</f>
        <v>0</v>
      </c>
    </row>
    <row r="208" spans="1:17" ht="21" customHeight="1" x14ac:dyDescent="0.2">
      <c r="A208" s="141" t="s">
        <v>369</v>
      </c>
      <c r="B208" s="141"/>
      <c r="C208" s="141" t="s">
        <v>370</v>
      </c>
      <c r="D208" s="142"/>
      <c r="E208" s="52">
        <f>'Pay App 34'!E208</f>
        <v>0</v>
      </c>
      <c r="F208" s="45"/>
      <c r="G208" s="65">
        <f>'Pay App 34'!G208+F208</f>
        <v>0</v>
      </c>
      <c r="H208" s="188">
        <f>'Pay App 34'!K208</f>
        <v>0</v>
      </c>
      <c r="I208" s="189"/>
      <c r="J208" s="55"/>
      <c r="K208" s="33">
        <f t="shared" si="4"/>
        <v>0</v>
      </c>
      <c r="L208" s="68">
        <f t="shared" si="7"/>
        <v>0</v>
      </c>
      <c r="M208" s="66">
        <f t="shared" si="5"/>
        <v>0</v>
      </c>
      <c r="N208" s="32">
        <f t="shared" si="6"/>
        <v>0</v>
      </c>
      <c r="O208" s="52">
        <f>'Pay App 34'!O208+'Pay App 34'!P208</f>
        <v>0</v>
      </c>
      <c r="P208" s="45"/>
      <c r="Q208" s="66">
        <f>'Pay App 34'!Q208+N208+P208</f>
        <v>0</v>
      </c>
    </row>
    <row r="209" spans="1:17" ht="21" customHeight="1" x14ac:dyDescent="0.2">
      <c r="A209" s="149" t="s">
        <v>371</v>
      </c>
      <c r="B209" s="149"/>
      <c r="C209" s="149" t="s">
        <v>372</v>
      </c>
      <c r="D209" s="150"/>
      <c r="E209" s="52">
        <f>'Pay App 34'!E209</f>
        <v>0</v>
      </c>
      <c r="F209" s="45"/>
      <c r="G209" s="65">
        <f>'Pay App 34'!G209+F209</f>
        <v>0</v>
      </c>
      <c r="H209" s="188">
        <f>'Pay App 34'!K209</f>
        <v>0</v>
      </c>
      <c r="I209" s="189"/>
      <c r="J209" s="55"/>
      <c r="K209" s="33">
        <f t="shared" si="4"/>
        <v>0</v>
      </c>
      <c r="L209" s="68">
        <f t="shared" si="7"/>
        <v>0</v>
      </c>
      <c r="M209" s="66">
        <f t="shared" si="5"/>
        <v>0</v>
      </c>
      <c r="N209" s="32">
        <f t="shared" si="6"/>
        <v>0</v>
      </c>
      <c r="O209" s="52">
        <f>'Pay App 34'!O209+'Pay App 34'!P209</f>
        <v>0</v>
      </c>
      <c r="P209" s="45"/>
      <c r="Q209" s="66">
        <f>'Pay App 34'!Q209+N209+P209</f>
        <v>0</v>
      </c>
    </row>
    <row r="210" spans="1:17" ht="21" customHeight="1" x14ac:dyDescent="0.2">
      <c r="A210" s="149" t="s">
        <v>373</v>
      </c>
      <c r="B210" s="149"/>
      <c r="C210" s="151" t="s">
        <v>374</v>
      </c>
      <c r="D210" s="152"/>
      <c r="E210" s="52">
        <f>'Pay App 34'!E210</f>
        <v>0</v>
      </c>
      <c r="F210" s="45"/>
      <c r="G210" s="65">
        <f>'Pay App 34'!G210+F210</f>
        <v>0</v>
      </c>
      <c r="H210" s="188">
        <f>'Pay App 34'!K210</f>
        <v>0</v>
      </c>
      <c r="I210" s="189"/>
      <c r="J210" s="55"/>
      <c r="K210" s="33">
        <f t="shared" si="4"/>
        <v>0</v>
      </c>
      <c r="L210" s="68">
        <f t="shared" si="7"/>
        <v>0</v>
      </c>
      <c r="M210" s="66">
        <f t="shared" si="5"/>
        <v>0</v>
      </c>
      <c r="N210" s="32">
        <f t="shared" si="6"/>
        <v>0</v>
      </c>
      <c r="O210" s="52">
        <f>'Pay App 34'!O210+'Pay App 34'!P210</f>
        <v>0</v>
      </c>
      <c r="P210" s="45"/>
      <c r="Q210" s="66">
        <f>'Pay App 34'!Q210+N210+P210</f>
        <v>0</v>
      </c>
    </row>
    <row r="211" spans="1:17" ht="21" customHeight="1" x14ac:dyDescent="0.2">
      <c r="A211" s="149" t="s">
        <v>375</v>
      </c>
      <c r="B211" s="149"/>
      <c r="C211" s="149" t="s">
        <v>376</v>
      </c>
      <c r="D211" s="150"/>
      <c r="E211" s="52">
        <f>'Pay App 34'!E211</f>
        <v>0</v>
      </c>
      <c r="F211" s="45"/>
      <c r="G211" s="65">
        <f>'Pay App 34'!G211+F211</f>
        <v>0</v>
      </c>
      <c r="H211" s="188">
        <f>'Pay App 34'!K211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34'!O211+'Pay App 34'!P211</f>
        <v>0</v>
      </c>
      <c r="P211" s="45"/>
      <c r="Q211" s="66">
        <f>'Pay App 34'!Q211+N211+P211</f>
        <v>0</v>
      </c>
    </row>
    <row r="212" spans="1:17" ht="21" customHeight="1" x14ac:dyDescent="0.2">
      <c r="A212" s="149" t="s">
        <v>377</v>
      </c>
      <c r="B212" s="149"/>
      <c r="C212" s="151" t="s">
        <v>378</v>
      </c>
      <c r="D212" s="152"/>
      <c r="E212" s="52">
        <f>'Pay App 34'!E212</f>
        <v>0</v>
      </c>
      <c r="F212" s="45"/>
      <c r="G212" s="65">
        <f>'Pay App 34'!G212+F212</f>
        <v>0</v>
      </c>
      <c r="H212" s="188">
        <f>'Pay App 34'!K212</f>
        <v>0</v>
      </c>
      <c r="I212" s="189"/>
      <c r="J212" s="55"/>
      <c r="K212" s="33">
        <f t="shared" si="8"/>
        <v>0</v>
      </c>
      <c r="L212" s="68">
        <f t="shared" ref="L212:L241" si="11">IF(ISERROR(K212/G212),0,K212/G212)</f>
        <v>0</v>
      </c>
      <c r="M212" s="66">
        <f t="shared" si="9"/>
        <v>0</v>
      </c>
      <c r="N212" s="32">
        <f t="shared" si="10"/>
        <v>0</v>
      </c>
      <c r="O212" s="52">
        <f>'Pay App 34'!O212+'Pay App 34'!P212</f>
        <v>0</v>
      </c>
      <c r="P212" s="45"/>
      <c r="Q212" s="66">
        <f>'Pay App 34'!Q212+N212+P212</f>
        <v>0</v>
      </c>
    </row>
    <row r="213" spans="1:17" ht="21" customHeight="1" x14ac:dyDescent="0.2">
      <c r="A213" s="141" t="s">
        <v>379</v>
      </c>
      <c r="B213" s="141"/>
      <c r="C213" s="141" t="s">
        <v>380</v>
      </c>
      <c r="D213" s="142"/>
      <c r="E213" s="52">
        <f>'Pay App 34'!E213</f>
        <v>0</v>
      </c>
      <c r="F213" s="45"/>
      <c r="G213" s="65">
        <f>'Pay App 34'!G213+F213</f>
        <v>0</v>
      </c>
      <c r="H213" s="188">
        <f>'Pay App 34'!K213</f>
        <v>0</v>
      </c>
      <c r="I213" s="189"/>
      <c r="J213" s="55"/>
      <c r="K213" s="33">
        <f t="shared" si="8"/>
        <v>0</v>
      </c>
      <c r="L213" s="68">
        <f t="shared" si="11"/>
        <v>0</v>
      </c>
      <c r="M213" s="66">
        <f t="shared" si="9"/>
        <v>0</v>
      </c>
      <c r="N213" s="32">
        <f t="shared" si="10"/>
        <v>0</v>
      </c>
      <c r="O213" s="52">
        <f>'Pay App 34'!O213+'Pay App 34'!P213</f>
        <v>0</v>
      </c>
      <c r="P213" s="45"/>
      <c r="Q213" s="66">
        <f>'Pay App 34'!Q213+N213+P213</f>
        <v>0</v>
      </c>
    </row>
    <row r="214" spans="1:17" ht="21" customHeight="1" x14ac:dyDescent="0.2">
      <c r="A214" s="149" t="s">
        <v>381</v>
      </c>
      <c r="B214" s="149"/>
      <c r="C214" s="151" t="s">
        <v>382</v>
      </c>
      <c r="D214" s="152"/>
      <c r="E214" s="52">
        <f>'Pay App 34'!E214</f>
        <v>0</v>
      </c>
      <c r="F214" s="45"/>
      <c r="G214" s="65">
        <f>'Pay App 34'!G214+F214</f>
        <v>0</v>
      </c>
      <c r="H214" s="188">
        <f>'Pay App 34'!K214</f>
        <v>0</v>
      </c>
      <c r="I214" s="189"/>
      <c r="J214" s="55"/>
      <c r="K214" s="33">
        <f t="shared" si="8"/>
        <v>0</v>
      </c>
      <c r="L214" s="68">
        <f t="shared" si="11"/>
        <v>0</v>
      </c>
      <c r="M214" s="66">
        <f t="shared" si="9"/>
        <v>0</v>
      </c>
      <c r="N214" s="32">
        <f t="shared" si="10"/>
        <v>0</v>
      </c>
      <c r="O214" s="52">
        <f>'Pay App 34'!O214+'Pay App 34'!P214</f>
        <v>0</v>
      </c>
      <c r="P214" s="45"/>
      <c r="Q214" s="66">
        <f>'Pay App 34'!Q214+N214+P214</f>
        <v>0</v>
      </c>
    </row>
    <row r="215" spans="1:17" ht="21" customHeight="1" x14ac:dyDescent="0.2">
      <c r="A215" s="149" t="s">
        <v>383</v>
      </c>
      <c r="B215" s="149"/>
      <c r="C215" s="149" t="s">
        <v>384</v>
      </c>
      <c r="D215" s="150"/>
      <c r="E215" s="52">
        <f>'Pay App 34'!E215</f>
        <v>0</v>
      </c>
      <c r="F215" s="45"/>
      <c r="G215" s="65">
        <f>'Pay App 34'!G215+F215</f>
        <v>0</v>
      </c>
      <c r="H215" s="188">
        <f>'Pay App 34'!K215</f>
        <v>0</v>
      </c>
      <c r="I215" s="189"/>
      <c r="J215" s="55"/>
      <c r="K215" s="33">
        <f t="shared" si="8"/>
        <v>0</v>
      </c>
      <c r="L215" s="68">
        <f t="shared" si="11"/>
        <v>0</v>
      </c>
      <c r="M215" s="66">
        <f t="shared" si="9"/>
        <v>0</v>
      </c>
      <c r="N215" s="32">
        <f t="shared" si="10"/>
        <v>0</v>
      </c>
      <c r="O215" s="52">
        <f>'Pay App 34'!O215+'Pay App 34'!P215</f>
        <v>0</v>
      </c>
      <c r="P215" s="45"/>
      <c r="Q215" s="66">
        <f>'Pay App 34'!Q215+N215+P215</f>
        <v>0</v>
      </c>
    </row>
    <row r="216" spans="1:17" ht="21" customHeight="1" x14ac:dyDescent="0.2">
      <c r="A216" s="149" t="s">
        <v>385</v>
      </c>
      <c r="B216" s="149"/>
      <c r="C216" s="149" t="s">
        <v>386</v>
      </c>
      <c r="D216" s="150"/>
      <c r="E216" s="52">
        <f>'Pay App 34'!E216</f>
        <v>0</v>
      </c>
      <c r="F216" s="45"/>
      <c r="G216" s="65">
        <f>'Pay App 34'!G216+F216</f>
        <v>0</v>
      </c>
      <c r="H216" s="188">
        <f>'Pay App 34'!K216</f>
        <v>0</v>
      </c>
      <c r="I216" s="189"/>
      <c r="J216" s="55"/>
      <c r="K216" s="33">
        <f t="shared" si="8"/>
        <v>0</v>
      </c>
      <c r="L216" s="68">
        <f t="shared" si="11"/>
        <v>0</v>
      </c>
      <c r="M216" s="66">
        <f t="shared" si="9"/>
        <v>0</v>
      </c>
      <c r="N216" s="32">
        <f t="shared" si="10"/>
        <v>0</v>
      </c>
      <c r="O216" s="52">
        <f>'Pay App 34'!O216+'Pay App 34'!P216</f>
        <v>0</v>
      </c>
      <c r="P216" s="45"/>
      <c r="Q216" s="66">
        <f>'Pay App 34'!Q216+N216+P216</f>
        <v>0</v>
      </c>
    </row>
    <row r="217" spans="1:17" ht="21" customHeight="1" x14ac:dyDescent="0.2">
      <c r="A217" s="149" t="s">
        <v>387</v>
      </c>
      <c r="B217" s="149"/>
      <c r="C217" s="149" t="s">
        <v>388</v>
      </c>
      <c r="D217" s="150"/>
      <c r="E217" s="52">
        <f>'Pay App 34'!E217</f>
        <v>0</v>
      </c>
      <c r="F217" s="45"/>
      <c r="G217" s="65">
        <f>'Pay App 34'!G217+F217</f>
        <v>0</v>
      </c>
      <c r="H217" s="188">
        <f>'Pay App 34'!K217</f>
        <v>0</v>
      </c>
      <c r="I217" s="189"/>
      <c r="J217" s="55"/>
      <c r="K217" s="33">
        <f t="shared" si="8"/>
        <v>0</v>
      </c>
      <c r="L217" s="68">
        <f t="shared" si="11"/>
        <v>0</v>
      </c>
      <c r="M217" s="66">
        <f>G217-K217</f>
        <v>0</v>
      </c>
      <c r="N217" s="32">
        <f t="shared" si="10"/>
        <v>0</v>
      </c>
      <c r="O217" s="52">
        <f>'Pay App 34'!O217+'Pay App 34'!P217</f>
        <v>0</v>
      </c>
      <c r="P217" s="45"/>
      <c r="Q217" s="66">
        <f>'Pay App 34'!Q217+N217+P217</f>
        <v>0</v>
      </c>
    </row>
    <row r="218" spans="1:17" ht="21" customHeight="1" x14ac:dyDescent="0.2">
      <c r="A218" s="149" t="s">
        <v>389</v>
      </c>
      <c r="B218" s="149"/>
      <c r="C218" s="151" t="s">
        <v>390</v>
      </c>
      <c r="D218" s="152"/>
      <c r="E218" s="52">
        <f>'Pay App 34'!E218</f>
        <v>0</v>
      </c>
      <c r="F218" s="45"/>
      <c r="G218" s="65">
        <f>'Pay App 34'!G218+F218</f>
        <v>0</v>
      </c>
      <c r="H218" s="188">
        <f>'Pay App 34'!K218</f>
        <v>0</v>
      </c>
      <c r="I218" s="189"/>
      <c r="J218" s="55"/>
      <c r="K218" s="33">
        <f t="shared" si="8"/>
        <v>0</v>
      </c>
      <c r="L218" s="68">
        <f t="shared" si="11"/>
        <v>0</v>
      </c>
      <c r="M218" s="66">
        <f t="shared" si="9"/>
        <v>0</v>
      </c>
      <c r="N218" s="32">
        <f t="shared" si="10"/>
        <v>0</v>
      </c>
      <c r="O218" s="52">
        <f>'Pay App 34'!O218+'Pay App 34'!P218</f>
        <v>0</v>
      </c>
      <c r="P218" s="45"/>
      <c r="Q218" s="66">
        <f>'Pay App 34'!Q218+N218+P218</f>
        <v>0</v>
      </c>
    </row>
    <row r="219" spans="1:17" ht="21" customHeight="1" x14ac:dyDescent="0.2">
      <c r="A219" s="141" t="s">
        <v>391</v>
      </c>
      <c r="B219" s="141"/>
      <c r="C219" s="141" t="s">
        <v>392</v>
      </c>
      <c r="D219" s="142"/>
      <c r="E219" s="52">
        <f>'Pay App 34'!E219</f>
        <v>0</v>
      </c>
      <c r="F219" s="45"/>
      <c r="G219" s="65">
        <f>'Pay App 34'!G219+F219</f>
        <v>0</v>
      </c>
      <c r="H219" s="188">
        <f>'Pay App 34'!K219</f>
        <v>0</v>
      </c>
      <c r="I219" s="189"/>
      <c r="J219" s="55"/>
      <c r="K219" s="33">
        <f t="shared" si="8"/>
        <v>0</v>
      </c>
      <c r="L219" s="68">
        <f t="shared" si="11"/>
        <v>0</v>
      </c>
      <c r="M219" s="66">
        <f t="shared" si="9"/>
        <v>0</v>
      </c>
      <c r="N219" s="32">
        <f t="shared" si="10"/>
        <v>0</v>
      </c>
      <c r="O219" s="52">
        <f>'Pay App 34'!O219+'Pay App 34'!P219</f>
        <v>0</v>
      </c>
      <c r="P219" s="45"/>
      <c r="Q219" s="66">
        <f>'Pay App 34'!Q219+N219+P219</f>
        <v>0</v>
      </c>
    </row>
    <row r="220" spans="1:17" ht="21" customHeight="1" x14ac:dyDescent="0.2">
      <c r="A220" s="149" t="s">
        <v>393</v>
      </c>
      <c r="B220" s="149"/>
      <c r="C220" s="149" t="s">
        <v>394</v>
      </c>
      <c r="D220" s="150"/>
      <c r="E220" s="52">
        <f>'Pay App 34'!E220</f>
        <v>0</v>
      </c>
      <c r="F220" s="45"/>
      <c r="G220" s="65">
        <f>'Pay App 34'!G220+F220</f>
        <v>0</v>
      </c>
      <c r="H220" s="188">
        <f>'Pay App 34'!K220</f>
        <v>0</v>
      </c>
      <c r="I220" s="189"/>
      <c r="J220" s="55"/>
      <c r="K220" s="33">
        <f t="shared" si="8"/>
        <v>0</v>
      </c>
      <c r="L220" s="68">
        <f t="shared" si="11"/>
        <v>0</v>
      </c>
      <c r="M220" s="66">
        <f t="shared" si="9"/>
        <v>0</v>
      </c>
      <c r="N220" s="32">
        <f t="shared" si="10"/>
        <v>0</v>
      </c>
      <c r="O220" s="52">
        <f>'Pay App 34'!O220+'Pay App 34'!P220</f>
        <v>0</v>
      </c>
      <c r="P220" s="45"/>
      <c r="Q220" s="66">
        <f>'Pay App 34'!Q220+N220+P220</f>
        <v>0</v>
      </c>
    </row>
    <row r="221" spans="1:17" ht="21" customHeight="1" x14ac:dyDescent="0.2">
      <c r="A221" s="141" t="s">
        <v>395</v>
      </c>
      <c r="B221" s="141"/>
      <c r="C221" s="141" t="s">
        <v>396</v>
      </c>
      <c r="D221" s="142"/>
      <c r="E221" s="52">
        <f>'Pay App 34'!E221</f>
        <v>0</v>
      </c>
      <c r="F221" s="45"/>
      <c r="G221" s="65">
        <f>'Pay App 34'!G221+F221</f>
        <v>0</v>
      </c>
      <c r="H221" s="188">
        <f>'Pay App 34'!K221</f>
        <v>0</v>
      </c>
      <c r="I221" s="189"/>
      <c r="J221" s="55"/>
      <c r="K221" s="33">
        <f t="shared" si="8"/>
        <v>0</v>
      </c>
      <c r="L221" s="68">
        <f t="shared" si="11"/>
        <v>0</v>
      </c>
      <c r="M221" s="66">
        <f t="shared" si="9"/>
        <v>0</v>
      </c>
      <c r="N221" s="32">
        <f t="shared" si="10"/>
        <v>0</v>
      </c>
      <c r="O221" s="52">
        <f>'Pay App 34'!O221+'Pay App 34'!P221</f>
        <v>0</v>
      </c>
      <c r="P221" s="45"/>
      <c r="Q221" s="66">
        <f>'Pay App 34'!Q221+N221+P221</f>
        <v>0</v>
      </c>
    </row>
    <row r="222" spans="1:17" ht="21" customHeight="1" x14ac:dyDescent="0.2">
      <c r="A222" s="149" t="s">
        <v>397</v>
      </c>
      <c r="B222" s="149"/>
      <c r="C222" s="149" t="s">
        <v>398</v>
      </c>
      <c r="D222" s="150"/>
      <c r="E222" s="52">
        <f>'Pay App 34'!E222</f>
        <v>0</v>
      </c>
      <c r="F222" s="45"/>
      <c r="G222" s="65">
        <f>'Pay App 34'!G222+F222</f>
        <v>0</v>
      </c>
      <c r="H222" s="188">
        <f>'Pay App 34'!K222</f>
        <v>0</v>
      </c>
      <c r="I222" s="189"/>
      <c r="J222" s="55"/>
      <c r="K222" s="33">
        <f t="shared" si="8"/>
        <v>0</v>
      </c>
      <c r="L222" s="68">
        <f t="shared" si="11"/>
        <v>0</v>
      </c>
      <c r="M222" s="66">
        <f t="shared" si="9"/>
        <v>0</v>
      </c>
      <c r="N222" s="32">
        <f t="shared" si="10"/>
        <v>0</v>
      </c>
      <c r="O222" s="52">
        <f>'Pay App 34'!O222+'Pay App 34'!P222</f>
        <v>0</v>
      </c>
      <c r="P222" s="45"/>
      <c r="Q222" s="66">
        <f>'Pay App 34'!Q222+N222+P222</f>
        <v>0</v>
      </c>
    </row>
    <row r="223" spans="1:17" ht="21" customHeight="1" x14ac:dyDescent="0.2">
      <c r="A223" s="149" t="s">
        <v>399</v>
      </c>
      <c r="B223" s="149"/>
      <c r="C223" s="149" t="s">
        <v>400</v>
      </c>
      <c r="D223" s="150"/>
      <c r="E223" s="52">
        <f>'Pay App 34'!E223</f>
        <v>0</v>
      </c>
      <c r="F223" s="45"/>
      <c r="G223" s="65">
        <f>'Pay App 34'!G223+F223</f>
        <v>0</v>
      </c>
      <c r="H223" s="188">
        <f>'Pay App 34'!K223</f>
        <v>0</v>
      </c>
      <c r="I223" s="189"/>
      <c r="J223" s="55"/>
      <c r="K223" s="33">
        <f t="shared" si="8"/>
        <v>0</v>
      </c>
      <c r="L223" s="68">
        <f t="shared" si="11"/>
        <v>0</v>
      </c>
      <c r="M223" s="66">
        <f t="shared" si="9"/>
        <v>0</v>
      </c>
      <c r="N223" s="32">
        <f t="shared" si="10"/>
        <v>0</v>
      </c>
      <c r="O223" s="52">
        <f>'Pay App 34'!O223+'Pay App 34'!P223</f>
        <v>0</v>
      </c>
      <c r="P223" s="45"/>
      <c r="Q223" s="66">
        <f>'Pay App 34'!Q223+N223+P223</f>
        <v>0</v>
      </c>
    </row>
    <row r="224" spans="1:17" ht="21" customHeight="1" x14ac:dyDescent="0.2">
      <c r="A224" s="149" t="s">
        <v>401</v>
      </c>
      <c r="B224" s="149"/>
      <c r="C224" s="149" t="s">
        <v>402</v>
      </c>
      <c r="D224" s="150"/>
      <c r="E224" s="52">
        <f>'Pay App 34'!E224</f>
        <v>0</v>
      </c>
      <c r="F224" s="45"/>
      <c r="G224" s="65">
        <f>'Pay App 34'!G224+F224</f>
        <v>0</v>
      </c>
      <c r="H224" s="188">
        <f>'Pay App 34'!K224</f>
        <v>0</v>
      </c>
      <c r="I224" s="189"/>
      <c r="J224" s="55"/>
      <c r="K224" s="33">
        <f t="shared" si="8"/>
        <v>0</v>
      </c>
      <c r="L224" s="68">
        <f t="shared" si="11"/>
        <v>0</v>
      </c>
      <c r="M224" s="66">
        <f t="shared" si="9"/>
        <v>0</v>
      </c>
      <c r="N224" s="32">
        <f t="shared" si="10"/>
        <v>0</v>
      </c>
      <c r="O224" s="52">
        <f>'Pay App 34'!O224+'Pay App 34'!P224</f>
        <v>0</v>
      </c>
      <c r="P224" s="45"/>
      <c r="Q224" s="66">
        <f>'Pay App 34'!Q224+N224+P224</f>
        <v>0</v>
      </c>
    </row>
    <row r="225" spans="1:17" ht="21" customHeight="1" x14ac:dyDescent="0.2">
      <c r="A225" s="149" t="s">
        <v>403</v>
      </c>
      <c r="B225" s="149"/>
      <c r="C225" s="149" t="s">
        <v>404</v>
      </c>
      <c r="D225" s="150"/>
      <c r="E225" s="52">
        <f>'Pay App 34'!E225</f>
        <v>0</v>
      </c>
      <c r="F225" s="45"/>
      <c r="G225" s="65">
        <f>'Pay App 34'!G225+F225</f>
        <v>0</v>
      </c>
      <c r="H225" s="188">
        <f>'Pay App 34'!K225</f>
        <v>0</v>
      </c>
      <c r="I225" s="189"/>
      <c r="J225" s="55"/>
      <c r="K225" s="33">
        <f t="shared" si="8"/>
        <v>0</v>
      </c>
      <c r="L225" s="68">
        <f t="shared" si="11"/>
        <v>0</v>
      </c>
      <c r="M225" s="66">
        <f t="shared" si="9"/>
        <v>0</v>
      </c>
      <c r="N225" s="32">
        <f t="shared" si="10"/>
        <v>0</v>
      </c>
      <c r="O225" s="52">
        <f>'Pay App 34'!O225+'Pay App 34'!P225</f>
        <v>0</v>
      </c>
      <c r="P225" s="45"/>
      <c r="Q225" s="66">
        <f>'Pay App 34'!Q225+N225+P225</f>
        <v>0</v>
      </c>
    </row>
    <row r="226" spans="1:17" ht="21" customHeight="1" x14ac:dyDescent="0.2">
      <c r="A226" s="141" t="s">
        <v>405</v>
      </c>
      <c r="B226" s="141"/>
      <c r="C226" s="141" t="s">
        <v>406</v>
      </c>
      <c r="D226" s="142"/>
      <c r="E226" s="52">
        <f>'Pay App 34'!E226</f>
        <v>0</v>
      </c>
      <c r="F226" s="45"/>
      <c r="G226" s="65">
        <f>'Pay App 34'!G226+F226</f>
        <v>0</v>
      </c>
      <c r="H226" s="188">
        <f>'Pay App 34'!K226</f>
        <v>0</v>
      </c>
      <c r="I226" s="189"/>
      <c r="J226" s="55"/>
      <c r="K226" s="33">
        <f t="shared" si="8"/>
        <v>0</v>
      </c>
      <c r="L226" s="68">
        <f t="shared" si="11"/>
        <v>0</v>
      </c>
      <c r="M226" s="66">
        <f t="shared" si="9"/>
        <v>0</v>
      </c>
      <c r="N226" s="32">
        <f t="shared" si="10"/>
        <v>0</v>
      </c>
      <c r="O226" s="52">
        <f>'Pay App 34'!O226+'Pay App 34'!P226</f>
        <v>0</v>
      </c>
      <c r="P226" s="45"/>
      <c r="Q226" s="66">
        <f>'Pay App 34'!Q226+N226+P226</f>
        <v>0</v>
      </c>
    </row>
    <row r="227" spans="1:17" ht="21" customHeight="1" x14ac:dyDescent="0.2">
      <c r="A227" s="149" t="s">
        <v>407</v>
      </c>
      <c r="B227" s="149"/>
      <c r="C227" s="149" t="s">
        <v>408</v>
      </c>
      <c r="D227" s="150"/>
      <c r="E227" s="52">
        <f>'Pay App 34'!E227</f>
        <v>0</v>
      </c>
      <c r="F227" s="45"/>
      <c r="G227" s="65">
        <f>'Pay App 34'!G227+F227</f>
        <v>0</v>
      </c>
      <c r="H227" s="188">
        <f>'Pay App 34'!K227</f>
        <v>0</v>
      </c>
      <c r="I227" s="189"/>
      <c r="J227" s="55"/>
      <c r="K227" s="33">
        <f t="shared" si="8"/>
        <v>0</v>
      </c>
      <c r="L227" s="68">
        <f t="shared" si="11"/>
        <v>0</v>
      </c>
      <c r="M227" s="66">
        <f t="shared" si="9"/>
        <v>0</v>
      </c>
      <c r="N227" s="32">
        <f t="shared" si="10"/>
        <v>0</v>
      </c>
      <c r="O227" s="52">
        <f>'Pay App 34'!O227+'Pay App 34'!P227</f>
        <v>0</v>
      </c>
      <c r="P227" s="45"/>
      <c r="Q227" s="66">
        <f>'Pay App 34'!Q227+N227+P227</f>
        <v>0</v>
      </c>
    </row>
    <row r="228" spans="1:17" ht="21" customHeight="1" x14ac:dyDescent="0.2">
      <c r="A228" s="149" t="s">
        <v>409</v>
      </c>
      <c r="B228" s="149"/>
      <c r="C228" s="149" t="s">
        <v>410</v>
      </c>
      <c r="D228" s="150"/>
      <c r="E228" s="52">
        <f>'Pay App 34'!E228</f>
        <v>0</v>
      </c>
      <c r="F228" s="45"/>
      <c r="G228" s="65">
        <f>'Pay App 34'!G228+F228</f>
        <v>0</v>
      </c>
      <c r="H228" s="188">
        <f>'Pay App 34'!K228</f>
        <v>0</v>
      </c>
      <c r="I228" s="189"/>
      <c r="J228" s="55"/>
      <c r="K228" s="33">
        <f t="shared" si="8"/>
        <v>0</v>
      </c>
      <c r="L228" s="68">
        <f t="shared" si="11"/>
        <v>0</v>
      </c>
      <c r="M228" s="66">
        <f t="shared" si="9"/>
        <v>0</v>
      </c>
      <c r="N228" s="32">
        <f t="shared" si="10"/>
        <v>0</v>
      </c>
      <c r="O228" s="52">
        <f>'Pay App 34'!O228+'Pay App 34'!P228</f>
        <v>0</v>
      </c>
      <c r="P228" s="45"/>
      <c r="Q228" s="66">
        <f>'Pay App 34'!Q228+N228+P228</f>
        <v>0</v>
      </c>
    </row>
    <row r="229" spans="1:17" ht="21" customHeight="1" x14ac:dyDescent="0.2">
      <c r="A229" s="149" t="s">
        <v>411</v>
      </c>
      <c r="B229" s="149"/>
      <c r="C229" s="149" t="s">
        <v>412</v>
      </c>
      <c r="D229" s="150"/>
      <c r="E229" s="52">
        <f>'Pay App 34'!E229</f>
        <v>0</v>
      </c>
      <c r="F229" s="45"/>
      <c r="G229" s="65">
        <f>'Pay App 34'!G229+F229</f>
        <v>0</v>
      </c>
      <c r="H229" s="188">
        <f>'Pay App 34'!K229</f>
        <v>0</v>
      </c>
      <c r="I229" s="189"/>
      <c r="J229" s="55"/>
      <c r="K229" s="33">
        <f t="shared" si="8"/>
        <v>0</v>
      </c>
      <c r="L229" s="68">
        <f t="shared" si="11"/>
        <v>0</v>
      </c>
      <c r="M229" s="66">
        <f t="shared" si="9"/>
        <v>0</v>
      </c>
      <c r="N229" s="32">
        <f t="shared" si="10"/>
        <v>0</v>
      </c>
      <c r="O229" s="52">
        <f>'Pay App 34'!O229+'Pay App 34'!P229</f>
        <v>0</v>
      </c>
      <c r="P229" s="45"/>
      <c r="Q229" s="66">
        <f>'Pay App 34'!Q229+N229+P229</f>
        <v>0</v>
      </c>
    </row>
    <row r="230" spans="1:17" ht="21" customHeight="1" x14ac:dyDescent="0.2">
      <c r="A230" s="149" t="s">
        <v>413</v>
      </c>
      <c r="B230" s="149"/>
      <c r="C230" s="149" t="s">
        <v>414</v>
      </c>
      <c r="D230" s="150"/>
      <c r="E230" s="52">
        <f>'Pay App 34'!E230</f>
        <v>0</v>
      </c>
      <c r="F230" s="45"/>
      <c r="G230" s="65">
        <f>'Pay App 34'!G230+F230</f>
        <v>0</v>
      </c>
      <c r="H230" s="188">
        <f>'Pay App 34'!K230</f>
        <v>0</v>
      </c>
      <c r="I230" s="189"/>
      <c r="J230" s="55"/>
      <c r="K230" s="33">
        <f t="shared" si="8"/>
        <v>0</v>
      </c>
      <c r="L230" s="68">
        <f t="shared" si="11"/>
        <v>0</v>
      </c>
      <c r="M230" s="66">
        <f t="shared" si="9"/>
        <v>0</v>
      </c>
      <c r="N230" s="32">
        <f t="shared" si="10"/>
        <v>0</v>
      </c>
      <c r="O230" s="52">
        <f>'Pay App 34'!O230+'Pay App 34'!P230</f>
        <v>0</v>
      </c>
      <c r="P230" s="45"/>
      <c r="Q230" s="66">
        <f>'Pay App 34'!Q230+N230+P230</f>
        <v>0</v>
      </c>
    </row>
    <row r="231" spans="1:17" ht="21" customHeight="1" x14ac:dyDescent="0.2">
      <c r="A231" s="149" t="s">
        <v>415</v>
      </c>
      <c r="B231" s="149"/>
      <c r="C231" s="149" t="s">
        <v>416</v>
      </c>
      <c r="D231" s="150"/>
      <c r="E231" s="52">
        <f>'Pay App 34'!E231</f>
        <v>0</v>
      </c>
      <c r="F231" s="45"/>
      <c r="G231" s="65">
        <f>'Pay App 34'!G231+F231</f>
        <v>0</v>
      </c>
      <c r="H231" s="188">
        <f>'Pay App 34'!K231</f>
        <v>0</v>
      </c>
      <c r="I231" s="189"/>
      <c r="J231" s="55"/>
      <c r="K231" s="33">
        <f t="shared" si="8"/>
        <v>0</v>
      </c>
      <c r="L231" s="68">
        <f t="shared" si="11"/>
        <v>0</v>
      </c>
      <c r="M231" s="66">
        <f t="shared" si="9"/>
        <v>0</v>
      </c>
      <c r="N231" s="32">
        <f t="shared" si="10"/>
        <v>0</v>
      </c>
      <c r="O231" s="52">
        <f>'Pay App 34'!O231+'Pay App 34'!P231</f>
        <v>0</v>
      </c>
      <c r="P231" s="45"/>
      <c r="Q231" s="66">
        <f>'Pay App 34'!Q231+N231+P231</f>
        <v>0</v>
      </c>
    </row>
    <row r="232" spans="1:17" ht="21" customHeight="1" x14ac:dyDescent="0.2">
      <c r="A232" s="141" t="s">
        <v>417</v>
      </c>
      <c r="B232" s="141"/>
      <c r="C232" s="141" t="s">
        <v>418</v>
      </c>
      <c r="D232" s="142"/>
      <c r="E232" s="52">
        <f>'Pay App 34'!E232</f>
        <v>0</v>
      </c>
      <c r="F232" s="45"/>
      <c r="G232" s="65">
        <f>'Pay App 34'!G232+F232</f>
        <v>0</v>
      </c>
      <c r="H232" s="188">
        <f>'Pay App 34'!K232</f>
        <v>0</v>
      </c>
      <c r="I232" s="189"/>
      <c r="J232" s="55"/>
      <c r="K232" s="33">
        <f t="shared" si="8"/>
        <v>0</v>
      </c>
      <c r="L232" s="68">
        <f t="shared" si="11"/>
        <v>0</v>
      </c>
      <c r="M232" s="66">
        <f t="shared" si="9"/>
        <v>0</v>
      </c>
      <c r="N232" s="32">
        <f t="shared" si="10"/>
        <v>0</v>
      </c>
      <c r="O232" s="52">
        <f>'Pay App 34'!O232+'Pay App 34'!P232</f>
        <v>0</v>
      </c>
      <c r="P232" s="45"/>
      <c r="Q232" s="66">
        <f>'Pay App 34'!Q232+N232+P232</f>
        <v>0</v>
      </c>
    </row>
    <row r="233" spans="1:17" ht="21" customHeight="1" x14ac:dyDescent="0.2">
      <c r="A233" s="149" t="s">
        <v>419</v>
      </c>
      <c r="B233" s="149"/>
      <c r="C233" s="149" t="s">
        <v>420</v>
      </c>
      <c r="D233" s="150"/>
      <c r="E233" s="52">
        <f>'Pay App 34'!E233</f>
        <v>0</v>
      </c>
      <c r="F233" s="45"/>
      <c r="G233" s="65">
        <f>'Pay App 34'!G233+F233</f>
        <v>0</v>
      </c>
      <c r="H233" s="188">
        <f>'Pay App 34'!K233</f>
        <v>0</v>
      </c>
      <c r="I233" s="189"/>
      <c r="J233" s="55"/>
      <c r="K233" s="33">
        <f t="shared" si="8"/>
        <v>0</v>
      </c>
      <c r="L233" s="68">
        <f t="shared" si="11"/>
        <v>0</v>
      </c>
      <c r="M233" s="66">
        <f t="shared" si="9"/>
        <v>0</v>
      </c>
      <c r="N233" s="32">
        <f t="shared" si="10"/>
        <v>0</v>
      </c>
      <c r="O233" s="52">
        <f>'Pay App 34'!O233+'Pay App 34'!P233</f>
        <v>0</v>
      </c>
      <c r="P233" s="45"/>
      <c r="Q233" s="66">
        <f>'Pay App 34'!Q233+N233+P233</f>
        <v>0</v>
      </c>
    </row>
    <row r="234" spans="1:17" ht="21" customHeight="1" x14ac:dyDescent="0.2">
      <c r="A234" s="149" t="s">
        <v>421</v>
      </c>
      <c r="B234" s="149"/>
      <c r="C234" s="149" t="s">
        <v>422</v>
      </c>
      <c r="D234" s="150"/>
      <c r="E234" s="52">
        <f>'Pay App 34'!E234</f>
        <v>0</v>
      </c>
      <c r="F234" s="45"/>
      <c r="G234" s="65">
        <f>'Pay App 34'!G234+F234</f>
        <v>0</v>
      </c>
      <c r="H234" s="188">
        <f>'Pay App 34'!K234</f>
        <v>0</v>
      </c>
      <c r="I234" s="189"/>
      <c r="J234" s="55"/>
      <c r="K234" s="33">
        <f t="shared" si="8"/>
        <v>0</v>
      </c>
      <c r="L234" s="68">
        <f t="shared" si="11"/>
        <v>0</v>
      </c>
      <c r="M234" s="66">
        <f t="shared" si="9"/>
        <v>0</v>
      </c>
      <c r="N234" s="32">
        <f t="shared" si="10"/>
        <v>0</v>
      </c>
      <c r="O234" s="52">
        <f>'Pay App 34'!O234+'Pay App 34'!P234</f>
        <v>0</v>
      </c>
      <c r="P234" s="45"/>
      <c r="Q234" s="66">
        <f>'Pay App 34'!Q234+N234+P234</f>
        <v>0</v>
      </c>
    </row>
    <row r="235" spans="1:17" ht="21" customHeight="1" x14ac:dyDescent="0.2">
      <c r="A235" s="149" t="s">
        <v>423</v>
      </c>
      <c r="B235" s="149"/>
      <c r="C235" s="149" t="s">
        <v>424</v>
      </c>
      <c r="D235" s="150"/>
      <c r="E235" s="52">
        <f>'Pay App 34'!E235</f>
        <v>0</v>
      </c>
      <c r="F235" s="45"/>
      <c r="G235" s="65">
        <f>'Pay App 34'!G235+F235</f>
        <v>0</v>
      </c>
      <c r="H235" s="188">
        <f>'Pay App 34'!K235</f>
        <v>0</v>
      </c>
      <c r="I235" s="189"/>
      <c r="J235" s="55"/>
      <c r="K235" s="33">
        <f t="shared" si="8"/>
        <v>0</v>
      </c>
      <c r="L235" s="68">
        <f t="shared" si="11"/>
        <v>0</v>
      </c>
      <c r="M235" s="66">
        <f t="shared" si="9"/>
        <v>0</v>
      </c>
      <c r="N235" s="32">
        <f t="shared" si="10"/>
        <v>0</v>
      </c>
      <c r="O235" s="52">
        <f>'Pay App 34'!O235+'Pay App 34'!P235</f>
        <v>0</v>
      </c>
      <c r="P235" s="45"/>
      <c r="Q235" s="66">
        <f>'Pay App 34'!Q235+N235+P235</f>
        <v>0</v>
      </c>
    </row>
    <row r="236" spans="1:17" ht="21" customHeight="1" x14ac:dyDescent="0.2">
      <c r="A236" s="149" t="s">
        <v>425</v>
      </c>
      <c r="B236" s="149"/>
      <c r="C236" s="149" t="s">
        <v>426</v>
      </c>
      <c r="D236" s="150"/>
      <c r="E236" s="52">
        <f>'Pay App 34'!E236</f>
        <v>0</v>
      </c>
      <c r="F236" s="45"/>
      <c r="G236" s="65">
        <f>'Pay App 34'!G236+F236</f>
        <v>0</v>
      </c>
      <c r="H236" s="188">
        <f>'Pay App 34'!K236</f>
        <v>0</v>
      </c>
      <c r="I236" s="189"/>
      <c r="J236" s="55"/>
      <c r="K236" s="33">
        <f t="shared" si="8"/>
        <v>0</v>
      </c>
      <c r="L236" s="68">
        <f t="shared" si="11"/>
        <v>0</v>
      </c>
      <c r="M236" s="66">
        <f t="shared" si="9"/>
        <v>0</v>
      </c>
      <c r="N236" s="32">
        <f t="shared" si="10"/>
        <v>0</v>
      </c>
      <c r="O236" s="52">
        <f>'Pay App 34'!O236+'Pay App 34'!P236</f>
        <v>0</v>
      </c>
      <c r="P236" s="45"/>
      <c r="Q236" s="66">
        <f>'Pay App 34'!Q236+N236+P236</f>
        <v>0</v>
      </c>
    </row>
    <row r="237" spans="1:17" ht="21" customHeight="1" x14ac:dyDescent="0.2">
      <c r="A237" s="149" t="s">
        <v>427</v>
      </c>
      <c r="B237" s="149"/>
      <c r="C237" s="149" t="s">
        <v>428</v>
      </c>
      <c r="D237" s="150"/>
      <c r="E237" s="52">
        <f>'Pay App 34'!E237</f>
        <v>0</v>
      </c>
      <c r="F237" s="45"/>
      <c r="G237" s="65">
        <f>'Pay App 34'!G237+F237</f>
        <v>0</v>
      </c>
      <c r="H237" s="188">
        <f>'Pay App 34'!K237</f>
        <v>0</v>
      </c>
      <c r="I237" s="189"/>
      <c r="J237" s="55"/>
      <c r="K237" s="33">
        <f t="shared" si="8"/>
        <v>0</v>
      </c>
      <c r="L237" s="68">
        <f t="shared" si="11"/>
        <v>0</v>
      </c>
      <c r="M237" s="66">
        <f t="shared" si="9"/>
        <v>0</v>
      </c>
      <c r="N237" s="32">
        <f t="shared" si="10"/>
        <v>0</v>
      </c>
      <c r="O237" s="52">
        <f>'Pay App 34'!O237+'Pay App 34'!P237</f>
        <v>0</v>
      </c>
      <c r="P237" s="45"/>
      <c r="Q237" s="66">
        <f>'Pay App 34'!Q237+N237+P237</f>
        <v>0</v>
      </c>
    </row>
    <row r="238" spans="1:17" ht="21" customHeight="1" x14ac:dyDescent="0.2">
      <c r="A238" s="149" t="s">
        <v>429</v>
      </c>
      <c r="B238" s="149"/>
      <c r="C238" s="149" t="s">
        <v>430</v>
      </c>
      <c r="D238" s="150"/>
      <c r="E238" s="52">
        <f>'Pay App 34'!E238</f>
        <v>0</v>
      </c>
      <c r="F238" s="45"/>
      <c r="G238" s="65">
        <f>'Pay App 34'!G238+F238</f>
        <v>0</v>
      </c>
      <c r="H238" s="188">
        <f>'Pay App 34'!K238</f>
        <v>0</v>
      </c>
      <c r="I238" s="189"/>
      <c r="J238" s="55"/>
      <c r="K238" s="33">
        <f t="shared" si="8"/>
        <v>0</v>
      </c>
      <c r="L238" s="68">
        <f t="shared" si="11"/>
        <v>0</v>
      </c>
      <c r="M238" s="66">
        <f t="shared" si="9"/>
        <v>0</v>
      </c>
      <c r="N238" s="32">
        <f t="shared" si="10"/>
        <v>0</v>
      </c>
      <c r="O238" s="52">
        <f>'Pay App 34'!O238+'Pay App 34'!P238</f>
        <v>0</v>
      </c>
      <c r="P238" s="45"/>
      <c r="Q238" s="66">
        <f>'Pay App 34'!Q238+N238+P238</f>
        <v>0</v>
      </c>
    </row>
    <row r="239" spans="1:17" ht="21" customHeight="1" x14ac:dyDescent="0.2">
      <c r="A239" s="149" t="s">
        <v>431</v>
      </c>
      <c r="B239" s="149"/>
      <c r="C239" s="149" t="s">
        <v>432</v>
      </c>
      <c r="D239" s="150"/>
      <c r="E239" s="52">
        <f>'Pay App 34'!E239</f>
        <v>0</v>
      </c>
      <c r="F239" s="45"/>
      <c r="G239" s="65">
        <f>'Pay App 34'!G239+F239</f>
        <v>0</v>
      </c>
      <c r="H239" s="188">
        <f>'Pay App 34'!K239</f>
        <v>0</v>
      </c>
      <c r="I239" s="189"/>
      <c r="J239" s="55"/>
      <c r="K239" s="33">
        <f t="shared" si="8"/>
        <v>0</v>
      </c>
      <c r="L239" s="68">
        <f t="shared" si="11"/>
        <v>0</v>
      </c>
      <c r="M239" s="66">
        <f t="shared" si="9"/>
        <v>0</v>
      </c>
      <c r="N239" s="32">
        <f t="shared" si="10"/>
        <v>0</v>
      </c>
      <c r="O239" s="52">
        <f>'Pay App 34'!O239+'Pay App 34'!P239</f>
        <v>0</v>
      </c>
      <c r="P239" s="45"/>
      <c r="Q239" s="66">
        <f>'Pay App 34'!Q239+N239+P239</f>
        <v>0</v>
      </c>
    </row>
    <row r="240" spans="1:17" ht="21" customHeight="1" x14ac:dyDescent="0.2">
      <c r="A240" s="141" t="s">
        <v>433</v>
      </c>
      <c r="B240" s="141"/>
      <c r="C240" s="141" t="s">
        <v>434</v>
      </c>
      <c r="D240" s="142"/>
      <c r="E240" s="52">
        <f>'Pay App 34'!E240</f>
        <v>0</v>
      </c>
      <c r="F240" s="45"/>
      <c r="G240" s="66">
        <f>'Pay App 34'!G240+F240</f>
        <v>0</v>
      </c>
      <c r="H240" s="188">
        <f>'Pay App 34'!K240</f>
        <v>0</v>
      </c>
      <c r="I240" s="189"/>
      <c r="J240" s="55"/>
      <c r="K240" s="33">
        <f>H240+J240</f>
        <v>0</v>
      </c>
      <c r="L240" s="69">
        <f t="shared" si="11"/>
        <v>0</v>
      </c>
      <c r="M240" s="66">
        <f>G240-K240</f>
        <v>0</v>
      </c>
      <c r="N240" s="32">
        <f t="shared" si="10"/>
        <v>0</v>
      </c>
      <c r="O240" s="52">
        <f>'Pay App 34'!O240+'Pay App 34'!P240</f>
        <v>0</v>
      </c>
      <c r="P240" s="45"/>
      <c r="Q240" s="66">
        <f>'Pay App 34'!Q240+N240+P240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vZj6aii+2f6bE2O+ujJQUSABJma6HIMf9ZlNEVwtEEO5XO22Y1vx/ko/kUuoC5dqlzEmgqFFyCev8bJi2LdNxw==" saltValue="4opTvZP+BTW54JSkIQ/qiw=="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2400-000000000000}"/>
    <dataValidation type="decimal" operator="lessThanOrEqual" allowBlank="1" showInputMessage="1" showErrorMessage="1" errorTitle="Release retention" error="In order to release retention, the number entered into this cell must be negative." sqref="O81:O240" xr:uid="{00000000-0002-0000-24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39.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36</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35'!F36+F241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35'!F51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35'!F55+'Pay App 35'!F57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35'!B62+N241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36.1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36</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35'!E81</f>
        <v>0</v>
      </c>
      <c r="F81" s="44"/>
      <c r="G81" s="64">
        <f>'Pay App 35'!G81+F81</f>
        <v>0</v>
      </c>
      <c r="H81" s="190">
        <f>'Pay App 35'!K81</f>
        <v>0</v>
      </c>
      <c r="I81" s="191"/>
      <c r="J81" s="54"/>
      <c r="K81" s="31">
        <f>H81+J81</f>
        <v>0</v>
      </c>
      <c r="L81" s="67">
        <f>IF(ISERROR(K81/G81),0,K81/G81)</f>
        <v>0</v>
      </c>
      <c r="M81" s="64">
        <f>G81-K81</f>
        <v>0</v>
      </c>
      <c r="N81" s="30">
        <f>IF(MOD(ROUND(ABS(J81*0.05)*10000,0),10)=5,ROUNDDOWN((J81*0.05),2),ROUND((J81*0.05),2))</f>
        <v>0</v>
      </c>
      <c r="O81" s="51">
        <f>'Pay App 35'!O81+'Pay App 35'!P81</f>
        <v>0</v>
      </c>
      <c r="P81" s="44"/>
      <c r="Q81" s="64">
        <f>'Pay App 35'!Q81+N81+P81</f>
        <v>0</v>
      </c>
    </row>
    <row r="82" spans="1:17" ht="21" customHeight="1" x14ac:dyDescent="0.2">
      <c r="A82" s="151" t="s">
        <v>118</v>
      </c>
      <c r="B82" s="151"/>
      <c r="C82" s="151" t="s">
        <v>119</v>
      </c>
      <c r="D82" s="152"/>
      <c r="E82" s="52">
        <f>'Pay App 35'!E82</f>
        <v>0</v>
      </c>
      <c r="F82" s="45"/>
      <c r="G82" s="65">
        <f>'Pay App 35'!G82+F82</f>
        <v>0</v>
      </c>
      <c r="H82" s="188">
        <f>'Pay App 35'!K82</f>
        <v>0</v>
      </c>
      <c r="I82" s="189"/>
      <c r="J82" s="55"/>
      <c r="K82" s="33">
        <f>H82+J82</f>
        <v>0</v>
      </c>
      <c r="L82" s="68">
        <f t="shared" ref="L82:L147" si="0">IF(ISERROR(K82/G82),0,K82/G82)</f>
        <v>0</v>
      </c>
      <c r="M82" s="66">
        <f>G82-K82</f>
        <v>0</v>
      </c>
      <c r="N82" s="32">
        <f>IF(MOD(ROUND(ABS(J82*0.05)*10000,0),10)=5,ROUNDDOWN((J82*0.05),2),ROUND((J82*0.05),2))</f>
        <v>0</v>
      </c>
      <c r="O82" s="52">
        <f>'Pay App 35'!O82+'Pay App 35'!P82</f>
        <v>0</v>
      </c>
      <c r="P82" s="45"/>
      <c r="Q82" s="66">
        <f>'Pay App 35'!Q82+N82+P82</f>
        <v>0</v>
      </c>
    </row>
    <row r="83" spans="1:17" ht="21" customHeight="1" x14ac:dyDescent="0.2">
      <c r="A83" s="151" t="s">
        <v>120</v>
      </c>
      <c r="B83" s="151"/>
      <c r="C83" s="83" t="s">
        <v>121</v>
      </c>
      <c r="D83" s="35"/>
      <c r="E83" s="52">
        <f>'Pay App 35'!E83</f>
        <v>0</v>
      </c>
      <c r="F83" s="45"/>
      <c r="G83" s="65">
        <f>'Pay App 35'!G83+F83</f>
        <v>0</v>
      </c>
      <c r="H83" s="188">
        <f>'Pay App 35'!K83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35'!O83+'Pay App 35'!P83</f>
        <v>0</v>
      </c>
      <c r="P83" s="45"/>
      <c r="Q83" s="66">
        <f>'Pay App 35'!Q83+N83+P83</f>
        <v>0</v>
      </c>
    </row>
    <row r="84" spans="1:17" ht="21" customHeight="1" x14ac:dyDescent="0.2">
      <c r="A84" s="151" t="s">
        <v>122</v>
      </c>
      <c r="B84" s="151"/>
      <c r="C84" s="151" t="s">
        <v>123</v>
      </c>
      <c r="D84" s="152"/>
      <c r="E84" s="52">
        <f>'Pay App 35'!E84</f>
        <v>0</v>
      </c>
      <c r="F84" s="45"/>
      <c r="G84" s="65">
        <f>'Pay App 35'!G84+F84</f>
        <v>0</v>
      </c>
      <c r="H84" s="188">
        <f>'Pay App 35'!K84</f>
        <v>0</v>
      </c>
      <c r="I84" s="189"/>
      <c r="J84" s="55"/>
      <c r="K84" s="33">
        <f t="shared" si="1"/>
        <v>0</v>
      </c>
      <c r="L84" s="68">
        <f t="shared" si="0"/>
        <v>0</v>
      </c>
      <c r="M84" s="66">
        <f t="shared" si="2"/>
        <v>0</v>
      </c>
      <c r="N84" s="32">
        <f t="shared" si="3"/>
        <v>0</v>
      </c>
      <c r="O84" s="52">
        <f>'Pay App 35'!O84+'Pay App 35'!P84</f>
        <v>0</v>
      </c>
      <c r="P84" s="45"/>
      <c r="Q84" s="66">
        <f>'Pay App 35'!Q84+N84+P84</f>
        <v>0</v>
      </c>
    </row>
    <row r="85" spans="1:17" ht="21" customHeight="1" x14ac:dyDescent="0.2">
      <c r="A85" s="151" t="s">
        <v>124</v>
      </c>
      <c r="B85" s="151"/>
      <c r="C85" s="151" t="s">
        <v>125</v>
      </c>
      <c r="D85" s="152"/>
      <c r="E85" s="52">
        <f>'Pay App 35'!E85</f>
        <v>0</v>
      </c>
      <c r="F85" s="45"/>
      <c r="G85" s="65">
        <f>'Pay App 35'!G85+F85</f>
        <v>0</v>
      </c>
      <c r="H85" s="188">
        <f>'Pay App 35'!K85</f>
        <v>0</v>
      </c>
      <c r="I85" s="189"/>
      <c r="J85" s="55"/>
      <c r="K85" s="33">
        <f t="shared" si="1"/>
        <v>0</v>
      </c>
      <c r="L85" s="68">
        <f t="shared" si="0"/>
        <v>0</v>
      </c>
      <c r="M85" s="66">
        <f t="shared" si="2"/>
        <v>0</v>
      </c>
      <c r="N85" s="32">
        <f t="shared" si="3"/>
        <v>0</v>
      </c>
      <c r="O85" s="52">
        <f>'Pay App 35'!O85+'Pay App 35'!P85</f>
        <v>0</v>
      </c>
      <c r="P85" s="45"/>
      <c r="Q85" s="66">
        <f>'Pay App 35'!Q85+N85+P85</f>
        <v>0</v>
      </c>
    </row>
    <row r="86" spans="1:17" ht="21" customHeight="1" x14ac:dyDescent="0.2">
      <c r="A86" s="151" t="s">
        <v>126</v>
      </c>
      <c r="B86" s="151"/>
      <c r="C86" s="151" t="s">
        <v>127</v>
      </c>
      <c r="D86" s="152"/>
      <c r="E86" s="52">
        <f>'Pay App 35'!E86</f>
        <v>0</v>
      </c>
      <c r="F86" s="45"/>
      <c r="G86" s="65">
        <f>'Pay App 35'!G86+F86</f>
        <v>0</v>
      </c>
      <c r="H86" s="188">
        <f>'Pay App 35'!K86</f>
        <v>0</v>
      </c>
      <c r="I86" s="189"/>
      <c r="J86" s="55"/>
      <c r="K86" s="33">
        <f t="shared" si="1"/>
        <v>0</v>
      </c>
      <c r="L86" s="68">
        <f t="shared" si="0"/>
        <v>0</v>
      </c>
      <c r="M86" s="66">
        <f t="shared" si="2"/>
        <v>0</v>
      </c>
      <c r="N86" s="32">
        <f t="shared" si="3"/>
        <v>0</v>
      </c>
      <c r="O86" s="52">
        <f>'Pay App 35'!O86+'Pay App 35'!P86</f>
        <v>0</v>
      </c>
      <c r="P86" s="45"/>
      <c r="Q86" s="66">
        <f>'Pay App 35'!Q86+N86+P86</f>
        <v>0</v>
      </c>
    </row>
    <row r="87" spans="1:17" ht="21" customHeight="1" x14ac:dyDescent="0.2">
      <c r="A87" s="151" t="s">
        <v>128</v>
      </c>
      <c r="B87" s="151"/>
      <c r="C87" s="151" t="s">
        <v>129</v>
      </c>
      <c r="D87" s="152"/>
      <c r="E87" s="52">
        <f>'Pay App 35'!E87</f>
        <v>0</v>
      </c>
      <c r="F87" s="45"/>
      <c r="G87" s="65">
        <f>'Pay App 35'!G87+F87</f>
        <v>0</v>
      </c>
      <c r="H87" s="188">
        <f>'Pay App 35'!K87</f>
        <v>0</v>
      </c>
      <c r="I87" s="189"/>
      <c r="J87" s="55"/>
      <c r="K87" s="33">
        <f t="shared" si="1"/>
        <v>0</v>
      </c>
      <c r="L87" s="68">
        <f>IF(ISERROR(K87/G87),0,K87/G87)</f>
        <v>0</v>
      </c>
      <c r="M87" s="66">
        <f t="shared" si="2"/>
        <v>0</v>
      </c>
      <c r="N87" s="32">
        <f t="shared" si="3"/>
        <v>0</v>
      </c>
      <c r="O87" s="52">
        <f>'Pay App 35'!O87+'Pay App 35'!P87</f>
        <v>0</v>
      </c>
      <c r="P87" s="45"/>
      <c r="Q87" s="66">
        <f>'Pay App 35'!Q87+N87+P87</f>
        <v>0</v>
      </c>
    </row>
    <row r="88" spans="1:17" ht="21" customHeight="1" x14ac:dyDescent="0.2">
      <c r="A88" s="151" t="s">
        <v>130</v>
      </c>
      <c r="B88" s="151"/>
      <c r="C88" s="151" t="s">
        <v>131</v>
      </c>
      <c r="D88" s="152"/>
      <c r="E88" s="52">
        <f>'Pay App 35'!E88</f>
        <v>0</v>
      </c>
      <c r="F88" s="45"/>
      <c r="G88" s="65">
        <f>'Pay App 35'!G88+F88</f>
        <v>0</v>
      </c>
      <c r="H88" s="188">
        <f>'Pay App 35'!K88</f>
        <v>0</v>
      </c>
      <c r="I88" s="189"/>
      <c r="J88" s="55"/>
      <c r="K88" s="33">
        <f t="shared" si="1"/>
        <v>0</v>
      </c>
      <c r="L88" s="68">
        <f t="shared" si="0"/>
        <v>0</v>
      </c>
      <c r="M88" s="66">
        <f t="shared" si="2"/>
        <v>0</v>
      </c>
      <c r="N88" s="32">
        <f t="shared" si="3"/>
        <v>0</v>
      </c>
      <c r="O88" s="52">
        <f>'Pay App 35'!O88+'Pay App 35'!P88</f>
        <v>0</v>
      </c>
      <c r="P88" s="45"/>
      <c r="Q88" s="66">
        <f>'Pay App 35'!Q88+N88+P88</f>
        <v>0</v>
      </c>
    </row>
    <row r="89" spans="1:17" ht="21" customHeight="1" x14ac:dyDescent="0.2">
      <c r="A89" s="151" t="s">
        <v>132</v>
      </c>
      <c r="B89" s="151"/>
      <c r="C89" s="151" t="s">
        <v>133</v>
      </c>
      <c r="D89" s="152"/>
      <c r="E89" s="52">
        <f>'Pay App 35'!E89</f>
        <v>0</v>
      </c>
      <c r="F89" s="45"/>
      <c r="G89" s="65">
        <f>'Pay App 35'!G89+F89</f>
        <v>0</v>
      </c>
      <c r="H89" s="188">
        <f>'Pay App 35'!K89</f>
        <v>0</v>
      </c>
      <c r="I89" s="189"/>
      <c r="J89" s="55"/>
      <c r="K89" s="33">
        <f t="shared" si="1"/>
        <v>0</v>
      </c>
      <c r="L89" s="68">
        <f>IF(ISERROR(K89/G89),0,K89/G89)</f>
        <v>0</v>
      </c>
      <c r="M89" s="66">
        <f t="shared" si="2"/>
        <v>0</v>
      </c>
      <c r="N89" s="32">
        <f t="shared" si="3"/>
        <v>0</v>
      </c>
      <c r="O89" s="52">
        <f>'Pay App 35'!O89+'Pay App 35'!P89</f>
        <v>0</v>
      </c>
      <c r="P89" s="45"/>
      <c r="Q89" s="66">
        <f>'Pay App 35'!Q89+N89+P89</f>
        <v>0</v>
      </c>
    </row>
    <row r="90" spans="1:17" ht="21" customHeight="1" x14ac:dyDescent="0.2">
      <c r="A90" s="153" t="s">
        <v>134</v>
      </c>
      <c r="B90" s="153"/>
      <c r="C90" s="158" t="s">
        <v>135</v>
      </c>
      <c r="D90" s="159"/>
      <c r="E90" s="52">
        <f>'Pay App 35'!E90</f>
        <v>0</v>
      </c>
      <c r="F90" s="45"/>
      <c r="G90" s="65">
        <f>'Pay App 35'!G90+F90</f>
        <v>0</v>
      </c>
      <c r="H90" s="188">
        <f>'Pay App 35'!K90</f>
        <v>0</v>
      </c>
      <c r="I90" s="189"/>
      <c r="J90" s="55"/>
      <c r="K90" s="33">
        <f t="shared" si="1"/>
        <v>0</v>
      </c>
      <c r="L90" s="68">
        <f t="shared" si="0"/>
        <v>0</v>
      </c>
      <c r="M90" s="66">
        <f t="shared" si="2"/>
        <v>0</v>
      </c>
      <c r="N90" s="32">
        <f t="shared" si="3"/>
        <v>0</v>
      </c>
      <c r="O90" s="52">
        <f>'Pay App 35'!O90+'Pay App 35'!P90</f>
        <v>0</v>
      </c>
      <c r="P90" s="45"/>
      <c r="Q90" s="66">
        <f>'Pay App 35'!Q90+N90+P90</f>
        <v>0</v>
      </c>
    </row>
    <row r="91" spans="1:17" ht="21" customHeight="1" x14ac:dyDescent="0.2">
      <c r="A91" s="151" t="s">
        <v>136</v>
      </c>
      <c r="B91" s="151"/>
      <c r="C91" s="151" t="s">
        <v>137</v>
      </c>
      <c r="D91" s="152"/>
      <c r="E91" s="52">
        <f>'Pay App 35'!E91</f>
        <v>0</v>
      </c>
      <c r="F91" s="45"/>
      <c r="G91" s="65">
        <f>'Pay App 35'!G91+F91</f>
        <v>0</v>
      </c>
      <c r="H91" s="188">
        <f>'Pay App 35'!K91</f>
        <v>0</v>
      </c>
      <c r="I91" s="189"/>
      <c r="J91" s="55"/>
      <c r="K91" s="33">
        <f t="shared" si="1"/>
        <v>0</v>
      </c>
      <c r="L91" s="68">
        <f t="shared" si="0"/>
        <v>0</v>
      </c>
      <c r="M91" s="66">
        <f t="shared" si="2"/>
        <v>0</v>
      </c>
      <c r="N91" s="32">
        <f t="shared" si="3"/>
        <v>0</v>
      </c>
      <c r="O91" s="52">
        <f>'Pay App 35'!O91+'Pay App 35'!P91</f>
        <v>0</v>
      </c>
      <c r="P91" s="45"/>
      <c r="Q91" s="66">
        <f>'Pay App 35'!Q91+N91+P91</f>
        <v>0</v>
      </c>
    </row>
    <row r="92" spans="1:17" ht="21" customHeight="1" x14ac:dyDescent="0.2">
      <c r="A92" s="151" t="s">
        <v>138</v>
      </c>
      <c r="B92" s="151"/>
      <c r="C92" s="151" t="s">
        <v>139</v>
      </c>
      <c r="D92" s="152"/>
      <c r="E92" s="52">
        <f>'Pay App 35'!E92</f>
        <v>0</v>
      </c>
      <c r="F92" s="45"/>
      <c r="G92" s="65">
        <f>'Pay App 35'!G92+F92</f>
        <v>0</v>
      </c>
      <c r="H92" s="188">
        <f>'Pay App 35'!K92</f>
        <v>0</v>
      </c>
      <c r="I92" s="189"/>
      <c r="J92" s="55"/>
      <c r="K92" s="33">
        <f t="shared" si="1"/>
        <v>0</v>
      </c>
      <c r="L92" s="68">
        <f t="shared" si="0"/>
        <v>0</v>
      </c>
      <c r="M92" s="66">
        <f t="shared" si="2"/>
        <v>0</v>
      </c>
      <c r="N92" s="32">
        <f t="shared" si="3"/>
        <v>0</v>
      </c>
      <c r="O92" s="52">
        <f>'Pay App 35'!O92+'Pay App 35'!P92</f>
        <v>0</v>
      </c>
      <c r="P92" s="45"/>
      <c r="Q92" s="66">
        <f>'Pay App 35'!Q92+N92+P92</f>
        <v>0</v>
      </c>
    </row>
    <row r="93" spans="1:17" ht="21" customHeight="1" x14ac:dyDescent="0.2">
      <c r="A93" s="151" t="s">
        <v>140</v>
      </c>
      <c r="B93" s="151"/>
      <c r="C93" s="151" t="s">
        <v>141</v>
      </c>
      <c r="D93" s="152"/>
      <c r="E93" s="52">
        <f>'Pay App 35'!E93</f>
        <v>0</v>
      </c>
      <c r="F93" s="45"/>
      <c r="G93" s="65">
        <f>'Pay App 35'!G93+F93</f>
        <v>0</v>
      </c>
      <c r="H93" s="188">
        <f>'Pay App 35'!K93</f>
        <v>0</v>
      </c>
      <c r="I93" s="189"/>
      <c r="J93" s="55"/>
      <c r="K93" s="33">
        <f t="shared" si="1"/>
        <v>0</v>
      </c>
      <c r="L93" s="68">
        <f t="shared" si="0"/>
        <v>0</v>
      </c>
      <c r="M93" s="66">
        <f t="shared" si="2"/>
        <v>0</v>
      </c>
      <c r="N93" s="32">
        <f t="shared" si="3"/>
        <v>0</v>
      </c>
      <c r="O93" s="52">
        <f>'Pay App 35'!O93+'Pay App 35'!P93</f>
        <v>0</v>
      </c>
      <c r="P93" s="45"/>
      <c r="Q93" s="66">
        <f>'Pay App 35'!Q93+N93+P93</f>
        <v>0</v>
      </c>
    </row>
    <row r="94" spans="1:17" ht="21" customHeight="1" x14ac:dyDescent="0.2">
      <c r="A94" s="151" t="s">
        <v>142</v>
      </c>
      <c r="B94" s="151"/>
      <c r="C94" s="151" t="s">
        <v>143</v>
      </c>
      <c r="D94" s="152"/>
      <c r="E94" s="52">
        <f>'Pay App 35'!E94</f>
        <v>0</v>
      </c>
      <c r="F94" s="45"/>
      <c r="G94" s="65">
        <f>'Pay App 35'!G94+F94</f>
        <v>0</v>
      </c>
      <c r="H94" s="188">
        <f>'Pay App 35'!K94</f>
        <v>0</v>
      </c>
      <c r="I94" s="189"/>
      <c r="J94" s="55"/>
      <c r="K94" s="33">
        <f t="shared" si="1"/>
        <v>0</v>
      </c>
      <c r="L94" s="68">
        <f t="shared" si="0"/>
        <v>0</v>
      </c>
      <c r="M94" s="66">
        <f t="shared" si="2"/>
        <v>0</v>
      </c>
      <c r="N94" s="32">
        <f t="shared" si="3"/>
        <v>0</v>
      </c>
      <c r="O94" s="52">
        <f>'Pay App 35'!O94+'Pay App 35'!P94</f>
        <v>0</v>
      </c>
      <c r="P94" s="45"/>
      <c r="Q94" s="66">
        <f>'Pay App 35'!Q94+N94+P94</f>
        <v>0</v>
      </c>
    </row>
    <row r="95" spans="1:17" ht="21" customHeight="1" x14ac:dyDescent="0.2">
      <c r="A95" s="151" t="s">
        <v>144</v>
      </c>
      <c r="B95" s="151"/>
      <c r="C95" s="151" t="s">
        <v>145</v>
      </c>
      <c r="D95" s="152"/>
      <c r="E95" s="52">
        <f>'Pay App 35'!E95</f>
        <v>0</v>
      </c>
      <c r="F95" s="45"/>
      <c r="G95" s="65">
        <f>'Pay App 35'!G95+F95</f>
        <v>0</v>
      </c>
      <c r="H95" s="188">
        <f>'Pay App 35'!K95</f>
        <v>0</v>
      </c>
      <c r="I95" s="189"/>
      <c r="J95" s="55"/>
      <c r="K95" s="33">
        <f t="shared" si="1"/>
        <v>0</v>
      </c>
      <c r="L95" s="68">
        <f t="shared" si="0"/>
        <v>0</v>
      </c>
      <c r="M95" s="66">
        <f t="shared" si="2"/>
        <v>0</v>
      </c>
      <c r="N95" s="32">
        <f t="shared" si="3"/>
        <v>0</v>
      </c>
      <c r="O95" s="52">
        <f>'Pay App 35'!O95+'Pay App 35'!P95</f>
        <v>0</v>
      </c>
      <c r="P95" s="45"/>
      <c r="Q95" s="66">
        <f>'Pay App 35'!Q95+N95+P95</f>
        <v>0</v>
      </c>
    </row>
    <row r="96" spans="1:17" ht="21" customHeight="1" x14ac:dyDescent="0.2">
      <c r="A96" s="151" t="s">
        <v>146</v>
      </c>
      <c r="B96" s="151"/>
      <c r="C96" s="151" t="s">
        <v>147</v>
      </c>
      <c r="D96" s="152"/>
      <c r="E96" s="52">
        <f>'Pay App 35'!E96</f>
        <v>0</v>
      </c>
      <c r="F96" s="45"/>
      <c r="G96" s="65">
        <f>'Pay App 35'!G96+F96</f>
        <v>0</v>
      </c>
      <c r="H96" s="188">
        <f>'Pay App 35'!K96</f>
        <v>0</v>
      </c>
      <c r="I96" s="189"/>
      <c r="J96" s="55"/>
      <c r="K96" s="33">
        <f t="shared" si="1"/>
        <v>0</v>
      </c>
      <c r="L96" s="68">
        <f t="shared" si="0"/>
        <v>0</v>
      </c>
      <c r="M96" s="66">
        <f t="shared" si="2"/>
        <v>0</v>
      </c>
      <c r="N96" s="32">
        <f t="shared" si="3"/>
        <v>0</v>
      </c>
      <c r="O96" s="52">
        <f>'Pay App 35'!O96+'Pay App 35'!P96</f>
        <v>0</v>
      </c>
      <c r="P96" s="45"/>
      <c r="Q96" s="66">
        <f>'Pay App 35'!Q96+N96+P96</f>
        <v>0</v>
      </c>
    </row>
    <row r="97" spans="1:17" ht="21" customHeight="1" x14ac:dyDescent="0.2">
      <c r="A97" s="151" t="s">
        <v>148</v>
      </c>
      <c r="B97" s="151"/>
      <c r="C97" s="151" t="s">
        <v>149</v>
      </c>
      <c r="D97" s="152"/>
      <c r="E97" s="52">
        <f>'Pay App 35'!E97</f>
        <v>0</v>
      </c>
      <c r="F97" s="45"/>
      <c r="G97" s="65">
        <f>'Pay App 35'!G97+F97</f>
        <v>0</v>
      </c>
      <c r="H97" s="188">
        <f>'Pay App 35'!K97</f>
        <v>0</v>
      </c>
      <c r="I97" s="189"/>
      <c r="J97" s="55"/>
      <c r="K97" s="33">
        <f t="shared" si="1"/>
        <v>0</v>
      </c>
      <c r="L97" s="68">
        <f t="shared" si="0"/>
        <v>0</v>
      </c>
      <c r="M97" s="66">
        <f t="shared" si="2"/>
        <v>0</v>
      </c>
      <c r="N97" s="32">
        <f t="shared" si="3"/>
        <v>0</v>
      </c>
      <c r="O97" s="52">
        <f>'Pay App 35'!O97+'Pay App 35'!P97</f>
        <v>0</v>
      </c>
      <c r="P97" s="45"/>
      <c r="Q97" s="66">
        <f>'Pay App 35'!Q97+N97+P97</f>
        <v>0</v>
      </c>
    </row>
    <row r="98" spans="1:17" ht="21" customHeight="1" x14ac:dyDescent="0.2">
      <c r="A98" s="151" t="s">
        <v>150</v>
      </c>
      <c r="B98" s="151"/>
      <c r="C98" s="151" t="s">
        <v>151</v>
      </c>
      <c r="D98" s="152"/>
      <c r="E98" s="52">
        <f>'Pay App 35'!E98</f>
        <v>0</v>
      </c>
      <c r="F98" s="45"/>
      <c r="G98" s="65">
        <f>'Pay App 35'!G98+F98</f>
        <v>0</v>
      </c>
      <c r="H98" s="188">
        <f>'Pay App 35'!K98</f>
        <v>0</v>
      </c>
      <c r="I98" s="189"/>
      <c r="J98" s="55"/>
      <c r="K98" s="33">
        <f t="shared" si="1"/>
        <v>0</v>
      </c>
      <c r="L98" s="68">
        <f t="shared" si="0"/>
        <v>0</v>
      </c>
      <c r="M98" s="66">
        <f t="shared" si="2"/>
        <v>0</v>
      </c>
      <c r="N98" s="32">
        <f t="shared" si="3"/>
        <v>0</v>
      </c>
      <c r="O98" s="52">
        <f>'Pay App 35'!O98+'Pay App 35'!P98</f>
        <v>0</v>
      </c>
      <c r="P98" s="45"/>
      <c r="Q98" s="66">
        <f>'Pay App 35'!Q98+N98+P98</f>
        <v>0</v>
      </c>
    </row>
    <row r="99" spans="1:17" ht="21" customHeight="1" x14ac:dyDescent="0.2">
      <c r="A99" s="151" t="s">
        <v>152</v>
      </c>
      <c r="B99" s="151"/>
      <c r="C99" s="151" t="s">
        <v>153</v>
      </c>
      <c r="D99" s="152"/>
      <c r="E99" s="52">
        <f>'Pay App 35'!E99</f>
        <v>0</v>
      </c>
      <c r="F99" s="45"/>
      <c r="G99" s="65">
        <f>'Pay App 35'!G99+F99</f>
        <v>0</v>
      </c>
      <c r="H99" s="188">
        <f>'Pay App 35'!K99</f>
        <v>0</v>
      </c>
      <c r="I99" s="189"/>
      <c r="J99" s="55"/>
      <c r="K99" s="33">
        <f t="shared" si="1"/>
        <v>0</v>
      </c>
      <c r="L99" s="68">
        <f t="shared" si="0"/>
        <v>0</v>
      </c>
      <c r="M99" s="66">
        <f t="shared" si="2"/>
        <v>0</v>
      </c>
      <c r="N99" s="32">
        <f t="shared" si="3"/>
        <v>0</v>
      </c>
      <c r="O99" s="52">
        <f>'Pay App 35'!O99+'Pay App 35'!P99</f>
        <v>0</v>
      </c>
      <c r="P99" s="45"/>
      <c r="Q99" s="66">
        <f>'Pay App 35'!Q99+N99+P99</f>
        <v>0</v>
      </c>
    </row>
    <row r="100" spans="1:17" ht="21" customHeight="1" x14ac:dyDescent="0.2">
      <c r="A100" s="151" t="s">
        <v>154</v>
      </c>
      <c r="B100" s="151"/>
      <c r="C100" s="151" t="s">
        <v>155</v>
      </c>
      <c r="D100" s="152"/>
      <c r="E100" s="52">
        <f>'Pay App 35'!E100</f>
        <v>0</v>
      </c>
      <c r="F100" s="45"/>
      <c r="G100" s="65">
        <f>'Pay App 35'!G100+F100</f>
        <v>0</v>
      </c>
      <c r="H100" s="188">
        <f>'Pay App 35'!K100</f>
        <v>0</v>
      </c>
      <c r="I100" s="189"/>
      <c r="J100" s="55"/>
      <c r="K100" s="33">
        <f t="shared" si="1"/>
        <v>0</v>
      </c>
      <c r="L100" s="68">
        <f t="shared" si="0"/>
        <v>0</v>
      </c>
      <c r="M100" s="66">
        <f t="shared" si="2"/>
        <v>0</v>
      </c>
      <c r="N100" s="32">
        <f t="shared" si="3"/>
        <v>0</v>
      </c>
      <c r="O100" s="52">
        <f>'Pay App 35'!O100+'Pay App 35'!P100</f>
        <v>0</v>
      </c>
      <c r="P100" s="45"/>
      <c r="Q100" s="66">
        <f>'Pay App 35'!Q100+N100+P100</f>
        <v>0</v>
      </c>
    </row>
    <row r="101" spans="1:17" ht="21" customHeight="1" x14ac:dyDescent="0.2">
      <c r="A101" s="151" t="s">
        <v>156</v>
      </c>
      <c r="B101" s="151"/>
      <c r="C101" s="151" t="s">
        <v>157</v>
      </c>
      <c r="D101" s="152"/>
      <c r="E101" s="52">
        <f>'Pay App 35'!E101</f>
        <v>0</v>
      </c>
      <c r="F101" s="45"/>
      <c r="G101" s="65">
        <f>'Pay App 35'!G101+F101</f>
        <v>0</v>
      </c>
      <c r="H101" s="188">
        <f>'Pay App 35'!K101</f>
        <v>0</v>
      </c>
      <c r="I101" s="189"/>
      <c r="J101" s="55"/>
      <c r="K101" s="33">
        <f t="shared" si="1"/>
        <v>0</v>
      </c>
      <c r="L101" s="68">
        <f t="shared" si="0"/>
        <v>0</v>
      </c>
      <c r="M101" s="66">
        <f t="shared" si="2"/>
        <v>0</v>
      </c>
      <c r="N101" s="32">
        <f t="shared" si="3"/>
        <v>0</v>
      </c>
      <c r="O101" s="52">
        <f>'Pay App 35'!O101+'Pay App 35'!P101</f>
        <v>0</v>
      </c>
      <c r="P101" s="45"/>
      <c r="Q101" s="66">
        <f>'Pay App 35'!Q101+N101+P101</f>
        <v>0</v>
      </c>
    </row>
    <row r="102" spans="1:17" ht="21" customHeight="1" x14ac:dyDescent="0.2">
      <c r="A102" s="151" t="s">
        <v>158</v>
      </c>
      <c r="B102" s="151"/>
      <c r="C102" s="151" t="s">
        <v>159</v>
      </c>
      <c r="D102" s="152"/>
      <c r="E102" s="52">
        <f>'Pay App 35'!E102</f>
        <v>0</v>
      </c>
      <c r="F102" s="45"/>
      <c r="G102" s="65">
        <f>'Pay App 35'!G102+F102</f>
        <v>0</v>
      </c>
      <c r="H102" s="188">
        <f>'Pay App 35'!K102</f>
        <v>0</v>
      </c>
      <c r="I102" s="189"/>
      <c r="J102" s="55"/>
      <c r="K102" s="33">
        <f t="shared" si="1"/>
        <v>0</v>
      </c>
      <c r="L102" s="68">
        <f t="shared" si="0"/>
        <v>0</v>
      </c>
      <c r="M102" s="66">
        <f t="shared" si="2"/>
        <v>0</v>
      </c>
      <c r="N102" s="32">
        <f t="shared" si="3"/>
        <v>0</v>
      </c>
      <c r="O102" s="52">
        <f>'Pay App 35'!O102+'Pay App 35'!P102</f>
        <v>0</v>
      </c>
      <c r="P102" s="45"/>
      <c r="Q102" s="66">
        <f>'Pay App 35'!Q102+N102+P102</f>
        <v>0</v>
      </c>
    </row>
    <row r="103" spans="1:17" ht="21" customHeight="1" x14ac:dyDescent="0.2">
      <c r="A103" s="151" t="s">
        <v>160</v>
      </c>
      <c r="B103" s="151"/>
      <c r="C103" s="151" t="s">
        <v>161</v>
      </c>
      <c r="D103" s="152"/>
      <c r="E103" s="52">
        <f>'Pay App 35'!E103</f>
        <v>0</v>
      </c>
      <c r="F103" s="45"/>
      <c r="G103" s="65">
        <f>'Pay App 35'!G103+F103</f>
        <v>0</v>
      </c>
      <c r="H103" s="188">
        <f>'Pay App 35'!K103</f>
        <v>0</v>
      </c>
      <c r="I103" s="189"/>
      <c r="J103" s="55"/>
      <c r="K103" s="33">
        <f t="shared" si="1"/>
        <v>0</v>
      </c>
      <c r="L103" s="68">
        <f t="shared" si="0"/>
        <v>0</v>
      </c>
      <c r="M103" s="66">
        <f t="shared" si="2"/>
        <v>0</v>
      </c>
      <c r="N103" s="32">
        <f t="shared" si="3"/>
        <v>0</v>
      </c>
      <c r="O103" s="52">
        <f>'Pay App 35'!O103+'Pay App 35'!P103</f>
        <v>0</v>
      </c>
      <c r="P103" s="45"/>
      <c r="Q103" s="66">
        <f>'Pay App 35'!Q103+N103+P103</f>
        <v>0</v>
      </c>
    </row>
    <row r="104" spans="1:17" ht="21" customHeight="1" x14ac:dyDescent="0.2">
      <c r="A104" s="151" t="s">
        <v>162</v>
      </c>
      <c r="B104" s="151"/>
      <c r="C104" s="151" t="s">
        <v>163</v>
      </c>
      <c r="D104" s="152"/>
      <c r="E104" s="52">
        <f>'Pay App 35'!E104</f>
        <v>0</v>
      </c>
      <c r="F104" s="45"/>
      <c r="G104" s="65">
        <f>'Pay App 35'!G104+F104</f>
        <v>0</v>
      </c>
      <c r="H104" s="188">
        <f>'Pay App 35'!K104</f>
        <v>0</v>
      </c>
      <c r="I104" s="189"/>
      <c r="J104" s="55"/>
      <c r="K104" s="33">
        <f t="shared" si="1"/>
        <v>0</v>
      </c>
      <c r="L104" s="68">
        <f t="shared" si="0"/>
        <v>0</v>
      </c>
      <c r="M104" s="66">
        <f t="shared" si="2"/>
        <v>0</v>
      </c>
      <c r="N104" s="32">
        <f t="shared" si="3"/>
        <v>0</v>
      </c>
      <c r="O104" s="52">
        <f>'Pay App 35'!O104+'Pay App 35'!P104</f>
        <v>0</v>
      </c>
      <c r="P104" s="45"/>
      <c r="Q104" s="66">
        <f>'Pay App 35'!Q104+N104+P104</f>
        <v>0</v>
      </c>
    </row>
    <row r="105" spans="1:17" ht="21" customHeight="1" x14ac:dyDescent="0.2">
      <c r="A105" s="151" t="s">
        <v>164</v>
      </c>
      <c r="B105" s="151"/>
      <c r="C105" s="151" t="s">
        <v>165</v>
      </c>
      <c r="D105" s="152"/>
      <c r="E105" s="52">
        <f>'Pay App 35'!E105</f>
        <v>0</v>
      </c>
      <c r="F105" s="45"/>
      <c r="G105" s="65">
        <f>'Pay App 35'!G105+F105</f>
        <v>0</v>
      </c>
      <c r="H105" s="188">
        <f>'Pay App 35'!K105</f>
        <v>0</v>
      </c>
      <c r="I105" s="189"/>
      <c r="J105" s="55"/>
      <c r="K105" s="33">
        <f t="shared" si="1"/>
        <v>0</v>
      </c>
      <c r="L105" s="68">
        <f t="shared" si="0"/>
        <v>0</v>
      </c>
      <c r="M105" s="66">
        <f t="shared" si="2"/>
        <v>0</v>
      </c>
      <c r="N105" s="32">
        <f t="shared" si="3"/>
        <v>0</v>
      </c>
      <c r="O105" s="52">
        <f>'Pay App 35'!O105+'Pay App 35'!P105</f>
        <v>0</v>
      </c>
      <c r="P105" s="45"/>
      <c r="Q105" s="66">
        <f>'Pay App 35'!Q105+N105+P105</f>
        <v>0</v>
      </c>
    </row>
    <row r="106" spans="1:17" ht="21" customHeight="1" x14ac:dyDescent="0.2">
      <c r="A106" s="151" t="s">
        <v>166</v>
      </c>
      <c r="B106" s="151"/>
      <c r="C106" s="151" t="s">
        <v>167</v>
      </c>
      <c r="D106" s="152"/>
      <c r="E106" s="52">
        <f>'Pay App 35'!E106</f>
        <v>0</v>
      </c>
      <c r="F106" s="45"/>
      <c r="G106" s="65">
        <f>'Pay App 35'!G106+F106</f>
        <v>0</v>
      </c>
      <c r="H106" s="188">
        <f>'Pay App 35'!K106</f>
        <v>0</v>
      </c>
      <c r="I106" s="189"/>
      <c r="J106" s="55"/>
      <c r="K106" s="33">
        <f t="shared" si="1"/>
        <v>0</v>
      </c>
      <c r="L106" s="68">
        <f t="shared" si="0"/>
        <v>0</v>
      </c>
      <c r="M106" s="66">
        <f t="shared" si="2"/>
        <v>0</v>
      </c>
      <c r="N106" s="32">
        <f t="shared" si="3"/>
        <v>0</v>
      </c>
      <c r="O106" s="52">
        <f>'Pay App 35'!O106+'Pay App 35'!P106</f>
        <v>0</v>
      </c>
      <c r="P106" s="45"/>
      <c r="Q106" s="66">
        <f>'Pay App 35'!Q106+N106+P106</f>
        <v>0</v>
      </c>
    </row>
    <row r="107" spans="1:17" ht="21" customHeight="1" x14ac:dyDescent="0.2">
      <c r="A107" s="151" t="s">
        <v>168</v>
      </c>
      <c r="B107" s="151"/>
      <c r="C107" s="151" t="s">
        <v>169</v>
      </c>
      <c r="D107" s="152"/>
      <c r="E107" s="52">
        <f>'Pay App 35'!E107</f>
        <v>0</v>
      </c>
      <c r="F107" s="45"/>
      <c r="G107" s="65">
        <f>'Pay App 35'!G107+F107</f>
        <v>0</v>
      </c>
      <c r="H107" s="188">
        <f>'Pay App 35'!K107</f>
        <v>0</v>
      </c>
      <c r="I107" s="189"/>
      <c r="J107" s="55"/>
      <c r="K107" s="33">
        <f t="shared" si="1"/>
        <v>0</v>
      </c>
      <c r="L107" s="68">
        <f t="shared" si="0"/>
        <v>0</v>
      </c>
      <c r="M107" s="66">
        <f t="shared" si="2"/>
        <v>0</v>
      </c>
      <c r="N107" s="32">
        <f t="shared" si="3"/>
        <v>0</v>
      </c>
      <c r="O107" s="52">
        <f>'Pay App 35'!O107+'Pay App 35'!P107</f>
        <v>0</v>
      </c>
      <c r="P107" s="45"/>
      <c r="Q107" s="66">
        <f>'Pay App 35'!Q107+N107+P107</f>
        <v>0</v>
      </c>
    </row>
    <row r="108" spans="1:17" ht="21" customHeight="1" x14ac:dyDescent="0.2">
      <c r="A108" s="151" t="s">
        <v>170</v>
      </c>
      <c r="B108" s="151"/>
      <c r="C108" s="151" t="s">
        <v>171</v>
      </c>
      <c r="D108" s="152"/>
      <c r="E108" s="52">
        <f>'Pay App 35'!E108</f>
        <v>0</v>
      </c>
      <c r="F108" s="45"/>
      <c r="G108" s="65">
        <f>'Pay App 35'!G108+F108</f>
        <v>0</v>
      </c>
      <c r="H108" s="188">
        <f>'Pay App 35'!K108</f>
        <v>0</v>
      </c>
      <c r="I108" s="189"/>
      <c r="J108" s="55"/>
      <c r="K108" s="33">
        <f t="shared" si="1"/>
        <v>0</v>
      </c>
      <c r="L108" s="68">
        <f t="shared" si="0"/>
        <v>0</v>
      </c>
      <c r="M108" s="66">
        <f t="shared" si="2"/>
        <v>0</v>
      </c>
      <c r="N108" s="32">
        <f t="shared" si="3"/>
        <v>0</v>
      </c>
      <c r="O108" s="52">
        <f>'Pay App 35'!O108+'Pay App 35'!P108</f>
        <v>0</v>
      </c>
      <c r="P108" s="45"/>
      <c r="Q108" s="66">
        <f>'Pay App 35'!Q108+N108+P108</f>
        <v>0</v>
      </c>
    </row>
    <row r="109" spans="1:17" ht="21" customHeight="1" x14ac:dyDescent="0.2">
      <c r="A109" s="151" t="s">
        <v>172</v>
      </c>
      <c r="B109" s="151"/>
      <c r="C109" s="151" t="s">
        <v>173</v>
      </c>
      <c r="D109" s="152"/>
      <c r="E109" s="52">
        <f>'Pay App 35'!E109</f>
        <v>0</v>
      </c>
      <c r="F109" s="45"/>
      <c r="G109" s="65">
        <f>'Pay App 35'!G109+F109</f>
        <v>0</v>
      </c>
      <c r="H109" s="188">
        <f>'Pay App 35'!K109</f>
        <v>0</v>
      </c>
      <c r="I109" s="189"/>
      <c r="J109" s="55"/>
      <c r="K109" s="33">
        <f t="shared" si="1"/>
        <v>0</v>
      </c>
      <c r="L109" s="68">
        <f t="shared" si="0"/>
        <v>0</v>
      </c>
      <c r="M109" s="66">
        <f t="shared" si="2"/>
        <v>0</v>
      </c>
      <c r="N109" s="32">
        <f t="shared" si="3"/>
        <v>0</v>
      </c>
      <c r="O109" s="52">
        <f>'Pay App 35'!O109+'Pay App 35'!P109</f>
        <v>0</v>
      </c>
      <c r="P109" s="45"/>
      <c r="Q109" s="66">
        <f>'Pay App 35'!Q109+N109+P109</f>
        <v>0</v>
      </c>
    </row>
    <row r="110" spans="1:17" ht="21" customHeight="1" x14ac:dyDescent="0.2">
      <c r="A110" s="151" t="s">
        <v>174</v>
      </c>
      <c r="B110" s="151"/>
      <c r="C110" s="151" t="s">
        <v>175</v>
      </c>
      <c r="D110" s="152"/>
      <c r="E110" s="52">
        <f>'Pay App 35'!E110</f>
        <v>0</v>
      </c>
      <c r="F110" s="45"/>
      <c r="G110" s="65">
        <f>'Pay App 35'!G110+F110</f>
        <v>0</v>
      </c>
      <c r="H110" s="188">
        <f>'Pay App 35'!K110</f>
        <v>0</v>
      </c>
      <c r="I110" s="189"/>
      <c r="J110" s="55"/>
      <c r="K110" s="33">
        <f t="shared" si="1"/>
        <v>0</v>
      </c>
      <c r="L110" s="68">
        <f t="shared" si="0"/>
        <v>0</v>
      </c>
      <c r="M110" s="66">
        <f t="shared" si="2"/>
        <v>0</v>
      </c>
      <c r="N110" s="32">
        <f t="shared" si="3"/>
        <v>0</v>
      </c>
      <c r="O110" s="52">
        <f>'Pay App 35'!O110+'Pay App 35'!P110</f>
        <v>0</v>
      </c>
      <c r="P110" s="45"/>
      <c r="Q110" s="66">
        <f>'Pay App 35'!Q110+N110+P110</f>
        <v>0</v>
      </c>
    </row>
    <row r="111" spans="1:17" ht="21" customHeight="1" x14ac:dyDescent="0.2">
      <c r="A111" s="151" t="s">
        <v>176</v>
      </c>
      <c r="B111" s="151"/>
      <c r="C111" s="151" t="s">
        <v>177</v>
      </c>
      <c r="D111" s="152"/>
      <c r="E111" s="52">
        <f>'Pay App 35'!E111</f>
        <v>0</v>
      </c>
      <c r="F111" s="45"/>
      <c r="G111" s="65">
        <f>'Pay App 35'!G111+F111</f>
        <v>0</v>
      </c>
      <c r="H111" s="188">
        <f>'Pay App 35'!K111</f>
        <v>0</v>
      </c>
      <c r="I111" s="189"/>
      <c r="J111" s="55"/>
      <c r="K111" s="33">
        <f t="shared" si="1"/>
        <v>0</v>
      </c>
      <c r="L111" s="68">
        <f t="shared" si="0"/>
        <v>0</v>
      </c>
      <c r="M111" s="66">
        <f t="shared" si="2"/>
        <v>0</v>
      </c>
      <c r="N111" s="32">
        <f t="shared" si="3"/>
        <v>0</v>
      </c>
      <c r="O111" s="52">
        <f>'Pay App 35'!O111+'Pay App 35'!P111</f>
        <v>0</v>
      </c>
      <c r="P111" s="45"/>
      <c r="Q111" s="66">
        <f>'Pay App 35'!Q111+N111+P111</f>
        <v>0</v>
      </c>
    </row>
    <row r="112" spans="1:17" ht="21" customHeight="1" x14ac:dyDescent="0.2">
      <c r="A112" s="151" t="s">
        <v>178</v>
      </c>
      <c r="B112" s="151"/>
      <c r="C112" s="151" t="s">
        <v>179</v>
      </c>
      <c r="D112" s="152"/>
      <c r="E112" s="52">
        <f>'Pay App 35'!E112</f>
        <v>0</v>
      </c>
      <c r="F112" s="45"/>
      <c r="G112" s="65">
        <f>'Pay App 35'!G112+F112</f>
        <v>0</v>
      </c>
      <c r="H112" s="188">
        <f>'Pay App 35'!K112</f>
        <v>0</v>
      </c>
      <c r="I112" s="189"/>
      <c r="J112" s="55"/>
      <c r="K112" s="33">
        <f t="shared" si="1"/>
        <v>0</v>
      </c>
      <c r="L112" s="68">
        <f t="shared" si="0"/>
        <v>0</v>
      </c>
      <c r="M112" s="66">
        <f t="shared" si="2"/>
        <v>0</v>
      </c>
      <c r="N112" s="32">
        <f t="shared" si="3"/>
        <v>0</v>
      </c>
      <c r="O112" s="52">
        <f>'Pay App 35'!O112+'Pay App 35'!P112</f>
        <v>0</v>
      </c>
      <c r="P112" s="45"/>
      <c r="Q112" s="66">
        <f>'Pay App 35'!Q112+N112+P112</f>
        <v>0</v>
      </c>
    </row>
    <row r="113" spans="1:17" ht="21" customHeight="1" x14ac:dyDescent="0.2">
      <c r="A113" s="151" t="s">
        <v>180</v>
      </c>
      <c r="B113" s="151"/>
      <c r="C113" s="151" t="s">
        <v>181</v>
      </c>
      <c r="D113" s="152"/>
      <c r="E113" s="52">
        <f>'Pay App 35'!E113</f>
        <v>0</v>
      </c>
      <c r="F113" s="45"/>
      <c r="G113" s="65">
        <f>'Pay App 35'!G113+F113</f>
        <v>0</v>
      </c>
      <c r="H113" s="188">
        <f>'Pay App 35'!K113</f>
        <v>0</v>
      </c>
      <c r="I113" s="189"/>
      <c r="J113" s="55"/>
      <c r="K113" s="33">
        <f t="shared" si="1"/>
        <v>0</v>
      </c>
      <c r="L113" s="68">
        <f t="shared" si="0"/>
        <v>0</v>
      </c>
      <c r="M113" s="66">
        <f t="shared" si="2"/>
        <v>0</v>
      </c>
      <c r="N113" s="32">
        <f t="shared" si="3"/>
        <v>0</v>
      </c>
      <c r="O113" s="52">
        <f>'Pay App 35'!O113+'Pay App 35'!P113</f>
        <v>0</v>
      </c>
      <c r="P113" s="45"/>
      <c r="Q113" s="66">
        <f>'Pay App 35'!Q113+N113+P113</f>
        <v>0</v>
      </c>
    </row>
    <row r="114" spans="1:17" ht="21" customHeight="1" x14ac:dyDescent="0.2">
      <c r="A114" s="153" t="s">
        <v>182</v>
      </c>
      <c r="B114" s="153"/>
      <c r="C114" s="153" t="s">
        <v>183</v>
      </c>
      <c r="D114" s="154"/>
      <c r="E114" s="52">
        <f>'Pay App 35'!E114</f>
        <v>0</v>
      </c>
      <c r="F114" s="45"/>
      <c r="G114" s="65">
        <f>'Pay App 35'!G114+F114</f>
        <v>0</v>
      </c>
      <c r="H114" s="188">
        <f>'Pay App 35'!K114</f>
        <v>0</v>
      </c>
      <c r="I114" s="189"/>
      <c r="J114" s="55"/>
      <c r="K114" s="33">
        <f t="shared" si="1"/>
        <v>0</v>
      </c>
      <c r="L114" s="68">
        <f t="shared" si="0"/>
        <v>0</v>
      </c>
      <c r="M114" s="66">
        <f t="shared" si="2"/>
        <v>0</v>
      </c>
      <c r="N114" s="32">
        <f t="shared" si="3"/>
        <v>0</v>
      </c>
      <c r="O114" s="52">
        <f>'Pay App 35'!O114+'Pay App 35'!P114</f>
        <v>0</v>
      </c>
      <c r="P114" s="45"/>
      <c r="Q114" s="66">
        <f>'Pay App 35'!Q114+N114+P114</f>
        <v>0</v>
      </c>
    </row>
    <row r="115" spans="1:17" ht="21" customHeight="1" x14ac:dyDescent="0.2">
      <c r="A115" s="151" t="s">
        <v>184</v>
      </c>
      <c r="B115" s="151"/>
      <c r="C115" s="151" t="s">
        <v>185</v>
      </c>
      <c r="D115" s="152"/>
      <c r="E115" s="52">
        <f>'Pay App 35'!E115</f>
        <v>0</v>
      </c>
      <c r="F115" s="45"/>
      <c r="G115" s="65">
        <f>'Pay App 35'!G115+F115</f>
        <v>0</v>
      </c>
      <c r="H115" s="188">
        <f>'Pay App 35'!K115</f>
        <v>0</v>
      </c>
      <c r="I115" s="189"/>
      <c r="J115" s="55"/>
      <c r="K115" s="33">
        <f t="shared" si="1"/>
        <v>0</v>
      </c>
      <c r="L115" s="68">
        <f t="shared" si="0"/>
        <v>0</v>
      </c>
      <c r="M115" s="66">
        <f t="shared" si="2"/>
        <v>0</v>
      </c>
      <c r="N115" s="32">
        <f t="shared" si="3"/>
        <v>0</v>
      </c>
      <c r="O115" s="52">
        <f>'Pay App 35'!O115+'Pay App 35'!P115</f>
        <v>0</v>
      </c>
      <c r="P115" s="45"/>
      <c r="Q115" s="66">
        <f>'Pay App 35'!Q115+N115+P115</f>
        <v>0</v>
      </c>
    </row>
    <row r="116" spans="1:17" ht="21" customHeight="1" x14ac:dyDescent="0.2">
      <c r="A116" s="151" t="s">
        <v>186</v>
      </c>
      <c r="B116" s="151"/>
      <c r="C116" s="151" t="s">
        <v>187</v>
      </c>
      <c r="D116" s="152"/>
      <c r="E116" s="52">
        <f>'Pay App 35'!E116</f>
        <v>0</v>
      </c>
      <c r="F116" s="45"/>
      <c r="G116" s="65">
        <f>'Pay App 35'!G116+F116</f>
        <v>0</v>
      </c>
      <c r="H116" s="188">
        <f>'Pay App 35'!K116</f>
        <v>0</v>
      </c>
      <c r="I116" s="189"/>
      <c r="J116" s="55"/>
      <c r="K116" s="33">
        <f t="shared" si="1"/>
        <v>0</v>
      </c>
      <c r="L116" s="68">
        <f t="shared" si="0"/>
        <v>0</v>
      </c>
      <c r="M116" s="66">
        <f t="shared" si="2"/>
        <v>0</v>
      </c>
      <c r="N116" s="32">
        <f t="shared" si="3"/>
        <v>0</v>
      </c>
      <c r="O116" s="52">
        <f>'Pay App 35'!O116+'Pay App 35'!P116</f>
        <v>0</v>
      </c>
      <c r="P116" s="45"/>
      <c r="Q116" s="66">
        <f>'Pay App 35'!Q116+N116+P116</f>
        <v>0</v>
      </c>
    </row>
    <row r="117" spans="1:17" ht="21" customHeight="1" x14ac:dyDescent="0.2">
      <c r="A117" s="151" t="s">
        <v>188</v>
      </c>
      <c r="B117" s="151"/>
      <c r="C117" s="151" t="s">
        <v>581</v>
      </c>
      <c r="D117" s="152"/>
      <c r="E117" s="52">
        <f>'Pay App 35'!E117</f>
        <v>0</v>
      </c>
      <c r="F117" s="45"/>
      <c r="G117" s="65">
        <f>'Pay App 35'!G117+F117</f>
        <v>0</v>
      </c>
      <c r="H117" s="188">
        <f>'Pay App 35'!K117</f>
        <v>0</v>
      </c>
      <c r="I117" s="189"/>
      <c r="J117" s="55"/>
      <c r="K117" s="33">
        <f t="shared" si="1"/>
        <v>0</v>
      </c>
      <c r="L117" s="68">
        <f t="shared" si="0"/>
        <v>0</v>
      </c>
      <c r="M117" s="66">
        <f t="shared" si="2"/>
        <v>0</v>
      </c>
      <c r="N117" s="32">
        <f t="shared" si="3"/>
        <v>0</v>
      </c>
      <c r="O117" s="52">
        <f>'Pay App 35'!O117+'Pay App 35'!P117</f>
        <v>0</v>
      </c>
      <c r="P117" s="45"/>
      <c r="Q117" s="66">
        <f>'Pay App 35'!Q117+N117+P117</f>
        <v>0</v>
      </c>
    </row>
    <row r="118" spans="1:17" ht="21" customHeight="1" x14ac:dyDescent="0.2">
      <c r="A118" s="153" t="s">
        <v>190</v>
      </c>
      <c r="B118" s="153"/>
      <c r="C118" s="142" t="s">
        <v>191</v>
      </c>
      <c r="D118" s="156"/>
      <c r="E118" s="52">
        <f>'Pay App 35'!E118</f>
        <v>0</v>
      </c>
      <c r="F118" s="45"/>
      <c r="G118" s="65">
        <f>'Pay App 35'!G118+F118</f>
        <v>0</v>
      </c>
      <c r="H118" s="188">
        <f>'Pay App 35'!K118</f>
        <v>0</v>
      </c>
      <c r="I118" s="189"/>
      <c r="J118" s="55"/>
      <c r="K118" s="33">
        <f t="shared" si="1"/>
        <v>0</v>
      </c>
      <c r="L118" s="68">
        <f t="shared" si="0"/>
        <v>0</v>
      </c>
      <c r="M118" s="66">
        <f t="shared" si="2"/>
        <v>0</v>
      </c>
      <c r="N118" s="32">
        <f t="shared" si="3"/>
        <v>0</v>
      </c>
      <c r="O118" s="52">
        <f>'Pay App 35'!O118+'Pay App 35'!P118</f>
        <v>0</v>
      </c>
      <c r="P118" s="45"/>
      <c r="Q118" s="66">
        <f>'Pay App 35'!Q118+N118+P118</f>
        <v>0</v>
      </c>
    </row>
    <row r="119" spans="1:17" ht="21" customHeight="1" x14ac:dyDescent="0.2">
      <c r="A119" s="151" t="s">
        <v>192</v>
      </c>
      <c r="B119" s="151"/>
      <c r="C119" s="151" t="s">
        <v>193</v>
      </c>
      <c r="D119" s="152"/>
      <c r="E119" s="52">
        <f>'Pay App 35'!E119</f>
        <v>0</v>
      </c>
      <c r="F119" s="45"/>
      <c r="G119" s="65">
        <f>'Pay App 35'!G119+F119</f>
        <v>0</v>
      </c>
      <c r="H119" s="188">
        <f>'Pay App 35'!K119</f>
        <v>0</v>
      </c>
      <c r="I119" s="189"/>
      <c r="J119" s="55"/>
      <c r="K119" s="33">
        <f t="shared" si="1"/>
        <v>0</v>
      </c>
      <c r="L119" s="68">
        <f t="shared" si="0"/>
        <v>0</v>
      </c>
      <c r="M119" s="66">
        <f t="shared" si="2"/>
        <v>0</v>
      </c>
      <c r="N119" s="32">
        <f t="shared" si="3"/>
        <v>0</v>
      </c>
      <c r="O119" s="52">
        <f>'Pay App 35'!O119+'Pay App 35'!P119</f>
        <v>0</v>
      </c>
      <c r="P119" s="45"/>
      <c r="Q119" s="66">
        <f>'Pay App 35'!Q119+N119+P119</f>
        <v>0</v>
      </c>
    </row>
    <row r="120" spans="1:17" ht="21" customHeight="1" x14ac:dyDescent="0.2">
      <c r="A120" s="151" t="s">
        <v>194</v>
      </c>
      <c r="B120" s="151"/>
      <c r="C120" s="150" t="s">
        <v>195</v>
      </c>
      <c r="D120" s="157"/>
      <c r="E120" s="52">
        <f>'Pay App 35'!E120</f>
        <v>0</v>
      </c>
      <c r="F120" s="45"/>
      <c r="G120" s="65">
        <f>'Pay App 35'!G120+F120</f>
        <v>0</v>
      </c>
      <c r="H120" s="188">
        <f>'Pay App 35'!K120</f>
        <v>0</v>
      </c>
      <c r="I120" s="189"/>
      <c r="J120" s="55"/>
      <c r="K120" s="33">
        <f t="shared" si="1"/>
        <v>0</v>
      </c>
      <c r="L120" s="68">
        <f t="shared" si="0"/>
        <v>0</v>
      </c>
      <c r="M120" s="66">
        <f t="shared" si="2"/>
        <v>0</v>
      </c>
      <c r="N120" s="32">
        <f t="shared" si="3"/>
        <v>0</v>
      </c>
      <c r="O120" s="52">
        <f>'Pay App 35'!O120+'Pay App 35'!P120</f>
        <v>0</v>
      </c>
      <c r="P120" s="45"/>
      <c r="Q120" s="66">
        <f>'Pay App 35'!Q120+N120+P120</f>
        <v>0</v>
      </c>
    </row>
    <row r="121" spans="1:17" ht="21" customHeight="1" x14ac:dyDescent="0.2">
      <c r="A121" s="151" t="s">
        <v>196</v>
      </c>
      <c r="B121" s="151"/>
      <c r="C121" s="151" t="s">
        <v>197</v>
      </c>
      <c r="D121" s="152"/>
      <c r="E121" s="52">
        <f>'Pay App 35'!E121</f>
        <v>0</v>
      </c>
      <c r="F121" s="45"/>
      <c r="G121" s="65">
        <f>'Pay App 35'!G121+F121</f>
        <v>0</v>
      </c>
      <c r="H121" s="188">
        <f>'Pay App 35'!K121</f>
        <v>0</v>
      </c>
      <c r="I121" s="189"/>
      <c r="J121" s="55"/>
      <c r="K121" s="33">
        <f t="shared" si="1"/>
        <v>0</v>
      </c>
      <c r="L121" s="68">
        <f t="shared" si="0"/>
        <v>0</v>
      </c>
      <c r="M121" s="66">
        <f t="shared" si="2"/>
        <v>0</v>
      </c>
      <c r="N121" s="32">
        <f t="shared" si="3"/>
        <v>0</v>
      </c>
      <c r="O121" s="52">
        <f>'Pay App 35'!O121+'Pay App 35'!P121</f>
        <v>0</v>
      </c>
      <c r="P121" s="45"/>
      <c r="Q121" s="66">
        <f>'Pay App 35'!Q121+N121+P121</f>
        <v>0</v>
      </c>
    </row>
    <row r="122" spans="1:17" ht="21" customHeight="1" x14ac:dyDescent="0.2">
      <c r="A122" s="151" t="s">
        <v>198</v>
      </c>
      <c r="B122" s="151"/>
      <c r="C122" s="151" t="s">
        <v>199</v>
      </c>
      <c r="D122" s="152"/>
      <c r="E122" s="52">
        <f>'Pay App 35'!E122</f>
        <v>0</v>
      </c>
      <c r="F122" s="45"/>
      <c r="G122" s="65">
        <f>'Pay App 35'!G122+F122</f>
        <v>0</v>
      </c>
      <c r="H122" s="188">
        <f>'Pay App 35'!K122</f>
        <v>0</v>
      </c>
      <c r="I122" s="189"/>
      <c r="J122" s="55"/>
      <c r="K122" s="33">
        <f t="shared" si="1"/>
        <v>0</v>
      </c>
      <c r="L122" s="68">
        <f t="shared" si="0"/>
        <v>0</v>
      </c>
      <c r="M122" s="66">
        <f t="shared" si="2"/>
        <v>0</v>
      </c>
      <c r="N122" s="32">
        <f t="shared" si="3"/>
        <v>0</v>
      </c>
      <c r="O122" s="52">
        <f>'Pay App 35'!O122+'Pay App 35'!P122</f>
        <v>0</v>
      </c>
      <c r="P122" s="45"/>
      <c r="Q122" s="66">
        <f>'Pay App 35'!Q122+N122+P122</f>
        <v>0</v>
      </c>
    </row>
    <row r="123" spans="1:17" ht="21" customHeight="1" x14ac:dyDescent="0.2">
      <c r="A123" s="151" t="s">
        <v>200</v>
      </c>
      <c r="B123" s="151"/>
      <c r="C123" s="151" t="s">
        <v>201</v>
      </c>
      <c r="D123" s="152"/>
      <c r="E123" s="52">
        <f>'Pay App 35'!E123</f>
        <v>0</v>
      </c>
      <c r="F123" s="45"/>
      <c r="G123" s="65">
        <f>'Pay App 35'!G123+F123</f>
        <v>0</v>
      </c>
      <c r="H123" s="188">
        <f>'Pay App 35'!K123</f>
        <v>0</v>
      </c>
      <c r="I123" s="189"/>
      <c r="J123" s="55"/>
      <c r="K123" s="33">
        <f t="shared" si="1"/>
        <v>0</v>
      </c>
      <c r="L123" s="68">
        <f t="shared" si="0"/>
        <v>0</v>
      </c>
      <c r="M123" s="66">
        <f t="shared" si="2"/>
        <v>0</v>
      </c>
      <c r="N123" s="32">
        <f t="shared" si="3"/>
        <v>0</v>
      </c>
      <c r="O123" s="52">
        <f>'Pay App 35'!O123+'Pay App 35'!P123</f>
        <v>0</v>
      </c>
      <c r="P123" s="45"/>
      <c r="Q123" s="66">
        <f>'Pay App 35'!Q123+N123+P123</f>
        <v>0</v>
      </c>
    </row>
    <row r="124" spans="1:17" ht="21" customHeight="1" x14ac:dyDescent="0.2">
      <c r="A124" s="153" t="s">
        <v>202</v>
      </c>
      <c r="B124" s="153"/>
      <c r="C124" s="154" t="s">
        <v>203</v>
      </c>
      <c r="D124" s="155"/>
      <c r="E124" s="52">
        <f>'Pay App 35'!E124</f>
        <v>0</v>
      </c>
      <c r="F124" s="45"/>
      <c r="G124" s="65">
        <f>'Pay App 35'!G124+F124</f>
        <v>0</v>
      </c>
      <c r="H124" s="188">
        <f>'Pay App 35'!K124</f>
        <v>0</v>
      </c>
      <c r="I124" s="189"/>
      <c r="J124" s="55"/>
      <c r="K124" s="33">
        <f t="shared" si="1"/>
        <v>0</v>
      </c>
      <c r="L124" s="68">
        <f t="shared" si="0"/>
        <v>0</v>
      </c>
      <c r="M124" s="66">
        <f t="shared" si="2"/>
        <v>0</v>
      </c>
      <c r="N124" s="32">
        <f t="shared" si="3"/>
        <v>0</v>
      </c>
      <c r="O124" s="52">
        <f>'Pay App 35'!O124+'Pay App 35'!P124</f>
        <v>0</v>
      </c>
      <c r="P124" s="45"/>
      <c r="Q124" s="66">
        <f>'Pay App 35'!Q124+N124+P124</f>
        <v>0</v>
      </c>
    </row>
    <row r="125" spans="1:17" ht="21" customHeight="1" x14ac:dyDescent="0.2">
      <c r="A125" s="151" t="s">
        <v>204</v>
      </c>
      <c r="B125" s="151"/>
      <c r="C125" s="151" t="s">
        <v>205</v>
      </c>
      <c r="D125" s="152"/>
      <c r="E125" s="52">
        <f>'Pay App 35'!E125</f>
        <v>0</v>
      </c>
      <c r="F125" s="45"/>
      <c r="G125" s="65">
        <f>'Pay App 35'!G125+F125</f>
        <v>0</v>
      </c>
      <c r="H125" s="188">
        <f>'Pay App 35'!K125</f>
        <v>0</v>
      </c>
      <c r="I125" s="189"/>
      <c r="J125" s="55"/>
      <c r="K125" s="33">
        <f t="shared" si="1"/>
        <v>0</v>
      </c>
      <c r="L125" s="68">
        <f t="shared" si="0"/>
        <v>0</v>
      </c>
      <c r="M125" s="66">
        <f t="shared" si="2"/>
        <v>0</v>
      </c>
      <c r="N125" s="32">
        <f t="shared" si="3"/>
        <v>0</v>
      </c>
      <c r="O125" s="52">
        <f>'Pay App 35'!O125+'Pay App 35'!P125</f>
        <v>0</v>
      </c>
      <c r="P125" s="45"/>
      <c r="Q125" s="66">
        <f>'Pay App 35'!Q125+N125+P125</f>
        <v>0</v>
      </c>
    </row>
    <row r="126" spans="1:17" ht="21" customHeight="1" x14ac:dyDescent="0.2">
      <c r="A126" s="151" t="s">
        <v>206</v>
      </c>
      <c r="B126" s="151"/>
      <c r="C126" s="151" t="s">
        <v>207</v>
      </c>
      <c r="D126" s="152"/>
      <c r="E126" s="52">
        <f>'Pay App 35'!E126</f>
        <v>0</v>
      </c>
      <c r="F126" s="45"/>
      <c r="G126" s="65">
        <f>'Pay App 35'!G126+F126</f>
        <v>0</v>
      </c>
      <c r="H126" s="188">
        <f>'Pay App 35'!K126</f>
        <v>0</v>
      </c>
      <c r="I126" s="189"/>
      <c r="J126" s="55"/>
      <c r="K126" s="33">
        <f t="shared" si="1"/>
        <v>0</v>
      </c>
      <c r="L126" s="68">
        <f t="shared" si="0"/>
        <v>0</v>
      </c>
      <c r="M126" s="66">
        <f t="shared" si="2"/>
        <v>0</v>
      </c>
      <c r="N126" s="32">
        <f t="shared" si="3"/>
        <v>0</v>
      </c>
      <c r="O126" s="52">
        <f>'Pay App 35'!O126+'Pay App 35'!P126</f>
        <v>0</v>
      </c>
      <c r="P126" s="45"/>
      <c r="Q126" s="66">
        <f>'Pay App 35'!Q126+N126+P126</f>
        <v>0</v>
      </c>
    </row>
    <row r="127" spans="1:17" ht="21" customHeight="1" x14ac:dyDescent="0.2">
      <c r="A127" s="151" t="s">
        <v>208</v>
      </c>
      <c r="B127" s="151"/>
      <c r="C127" s="151" t="s">
        <v>209</v>
      </c>
      <c r="D127" s="152"/>
      <c r="E127" s="52">
        <f>'Pay App 35'!E127</f>
        <v>0</v>
      </c>
      <c r="F127" s="45"/>
      <c r="G127" s="65">
        <f>'Pay App 35'!G127+F127</f>
        <v>0</v>
      </c>
      <c r="H127" s="188">
        <f>'Pay App 35'!K127</f>
        <v>0</v>
      </c>
      <c r="I127" s="189"/>
      <c r="J127" s="55"/>
      <c r="K127" s="33">
        <f t="shared" si="1"/>
        <v>0</v>
      </c>
      <c r="L127" s="68">
        <f t="shared" si="0"/>
        <v>0</v>
      </c>
      <c r="M127" s="66">
        <f t="shared" si="2"/>
        <v>0</v>
      </c>
      <c r="N127" s="32">
        <f t="shared" si="3"/>
        <v>0</v>
      </c>
      <c r="O127" s="52">
        <f>'Pay App 35'!O127+'Pay App 35'!P127</f>
        <v>0</v>
      </c>
      <c r="P127" s="45"/>
      <c r="Q127" s="66">
        <f>'Pay App 35'!Q127+N127+P127</f>
        <v>0</v>
      </c>
    </row>
    <row r="128" spans="1:17" ht="21" customHeight="1" x14ac:dyDescent="0.2">
      <c r="A128" s="153" t="s">
        <v>210</v>
      </c>
      <c r="B128" s="153"/>
      <c r="C128" s="153" t="s">
        <v>211</v>
      </c>
      <c r="D128" s="154"/>
      <c r="E128" s="52">
        <f>'Pay App 35'!E128</f>
        <v>0</v>
      </c>
      <c r="F128" s="45"/>
      <c r="G128" s="65">
        <f>'Pay App 35'!G128+F128</f>
        <v>0</v>
      </c>
      <c r="H128" s="188">
        <f>'Pay App 35'!K128</f>
        <v>0</v>
      </c>
      <c r="I128" s="189"/>
      <c r="J128" s="55"/>
      <c r="K128" s="33">
        <f t="shared" si="1"/>
        <v>0</v>
      </c>
      <c r="L128" s="68">
        <f t="shared" si="0"/>
        <v>0</v>
      </c>
      <c r="M128" s="66">
        <f t="shared" si="2"/>
        <v>0</v>
      </c>
      <c r="N128" s="32">
        <f t="shared" si="3"/>
        <v>0</v>
      </c>
      <c r="O128" s="52">
        <f>'Pay App 35'!O128+'Pay App 35'!P128</f>
        <v>0</v>
      </c>
      <c r="P128" s="45"/>
      <c r="Q128" s="66">
        <f>'Pay App 35'!Q128+N128+P128</f>
        <v>0</v>
      </c>
    </row>
    <row r="129" spans="1:17" ht="21" customHeight="1" x14ac:dyDescent="0.2">
      <c r="A129" s="151" t="s">
        <v>212</v>
      </c>
      <c r="B129" s="151"/>
      <c r="C129" s="151" t="s">
        <v>213</v>
      </c>
      <c r="D129" s="152"/>
      <c r="E129" s="52">
        <f>'Pay App 35'!E129</f>
        <v>0</v>
      </c>
      <c r="F129" s="45"/>
      <c r="G129" s="65">
        <f>'Pay App 35'!G129+F129</f>
        <v>0</v>
      </c>
      <c r="H129" s="188">
        <f>'Pay App 35'!K129</f>
        <v>0</v>
      </c>
      <c r="I129" s="189"/>
      <c r="J129" s="55"/>
      <c r="K129" s="33">
        <f t="shared" si="1"/>
        <v>0</v>
      </c>
      <c r="L129" s="68">
        <f t="shared" si="0"/>
        <v>0</v>
      </c>
      <c r="M129" s="66">
        <f t="shared" si="2"/>
        <v>0</v>
      </c>
      <c r="N129" s="32">
        <f t="shared" si="3"/>
        <v>0</v>
      </c>
      <c r="O129" s="52">
        <f>'Pay App 35'!O129+'Pay App 35'!P129</f>
        <v>0</v>
      </c>
      <c r="P129" s="45"/>
      <c r="Q129" s="66">
        <f>'Pay App 35'!Q129+N129+P129</f>
        <v>0</v>
      </c>
    </row>
    <row r="130" spans="1:17" ht="21" customHeight="1" x14ac:dyDescent="0.2">
      <c r="A130" s="151" t="s">
        <v>214</v>
      </c>
      <c r="B130" s="151"/>
      <c r="C130" s="151" t="s">
        <v>215</v>
      </c>
      <c r="D130" s="152"/>
      <c r="E130" s="52">
        <f>'Pay App 35'!E130</f>
        <v>0</v>
      </c>
      <c r="F130" s="45"/>
      <c r="G130" s="65">
        <f>'Pay App 35'!G130+F130</f>
        <v>0</v>
      </c>
      <c r="H130" s="188">
        <f>'Pay App 35'!K130</f>
        <v>0</v>
      </c>
      <c r="I130" s="189"/>
      <c r="J130" s="55"/>
      <c r="K130" s="33">
        <f t="shared" si="1"/>
        <v>0</v>
      </c>
      <c r="L130" s="68">
        <f t="shared" si="0"/>
        <v>0</v>
      </c>
      <c r="M130" s="66">
        <f t="shared" si="2"/>
        <v>0</v>
      </c>
      <c r="N130" s="32">
        <f t="shared" si="3"/>
        <v>0</v>
      </c>
      <c r="O130" s="52">
        <f>'Pay App 35'!O130+'Pay App 35'!P130</f>
        <v>0</v>
      </c>
      <c r="P130" s="45"/>
      <c r="Q130" s="66">
        <f>'Pay App 35'!Q130+N130+P130</f>
        <v>0</v>
      </c>
    </row>
    <row r="131" spans="1:17" ht="21" customHeight="1" x14ac:dyDescent="0.2">
      <c r="A131" s="151" t="s">
        <v>216</v>
      </c>
      <c r="B131" s="151"/>
      <c r="C131" s="151" t="s">
        <v>217</v>
      </c>
      <c r="D131" s="152"/>
      <c r="E131" s="52">
        <f>'Pay App 35'!E131</f>
        <v>0</v>
      </c>
      <c r="F131" s="45"/>
      <c r="G131" s="65">
        <f>'Pay App 35'!G131+F131</f>
        <v>0</v>
      </c>
      <c r="H131" s="188">
        <f>'Pay App 35'!K131</f>
        <v>0</v>
      </c>
      <c r="I131" s="189"/>
      <c r="J131" s="55"/>
      <c r="K131" s="33">
        <f t="shared" si="1"/>
        <v>0</v>
      </c>
      <c r="L131" s="68">
        <f t="shared" si="0"/>
        <v>0</v>
      </c>
      <c r="M131" s="66">
        <f t="shared" si="2"/>
        <v>0</v>
      </c>
      <c r="N131" s="32">
        <f t="shared" si="3"/>
        <v>0</v>
      </c>
      <c r="O131" s="52">
        <f>'Pay App 35'!O131+'Pay App 35'!P131</f>
        <v>0</v>
      </c>
      <c r="P131" s="45"/>
      <c r="Q131" s="66">
        <f>'Pay App 35'!Q131+N131+P131</f>
        <v>0</v>
      </c>
    </row>
    <row r="132" spans="1:17" ht="21" customHeight="1" x14ac:dyDescent="0.2">
      <c r="A132" s="151" t="s">
        <v>218</v>
      </c>
      <c r="B132" s="151"/>
      <c r="C132" s="151" t="s">
        <v>219</v>
      </c>
      <c r="D132" s="152"/>
      <c r="E132" s="52">
        <f>'Pay App 35'!E132</f>
        <v>0</v>
      </c>
      <c r="F132" s="45"/>
      <c r="G132" s="65">
        <f>'Pay App 35'!G132+F132</f>
        <v>0</v>
      </c>
      <c r="H132" s="188">
        <f>'Pay App 35'!K132</f>
        <v>0</v>
      </c>
      <c r="I132" s="189"/>
      <c r="J132" s="55"/>
      <c r="K132" s="33">
        <f t="shared" si="1"/>
        <v>0</v>
      </c>
      <c r="L132" s="68">
        <f t="shared" si="0"/>
        <v>0</v>
      </c>
      <c r="M132" s="66">
        <f t="shared" si="2"/>
        <v>0</v>
      </c>
      <c r="N132" s="32">
        <f t="shared" si="3"/>
        <v>0</v>
      </c>
      <c r="O132" s="52">
        <f>'Pay App 35'!O132+'Pay App 35'!P132</f>
        <v>0</v>
      </c>
      <c r="P132" s="45"/>
      <c r="Q132" s="66">
        <f>'Pay App 35'!Q132+N132+P132</f>
        <v>0</v>
      </c>
    </row>
    <row r="133" spans="1:17" ht="21" customHeight="1" x14ac:dyDescent="0.2">
      <c r="A133" s="151" t="s">
        <v>220</v>
      </c>
      <c r="B133" s="151"/>
      <c r="C133" s="151" t="s">
        <v>221</v>
      </c>
      <c r="D133" s="152"/>
      <c r="E133" s="52">
        <f>'Pay App 35'!E133</f>
        <v>0</v>
      </c>
      <c r="F133" s="45"/>
      <c r="G133" s="65">
        <f>'Pay App 35'!G133+F133</f>
        <v>0</v>
      </c>
      <c r="H133" s="188">
        <f>'Pay App 35'!K133</f>
        <v>0</v>
      </c>
      <c r="I133" s="189"/>
      <c r="J133" s="55"/>
      <c r="K133" s="33">
        <f t="shared" si="1"/>
        <v>0</v>
      </c>
      <c r="L133" s="68">
        <f t="shared" si="0"/>
        <v>0</v>
      </c>
      <c r="M133" s="66">
        <f t="shared" si="2"/>
        <v>0</v>
      </c>
      <c r="N133" s="32">
        <f t="shared" si="3"/>
        <v>0</v>
      </c>
      <c r="O133" s="52">
        <f>'Pay App 35'!O133+'Pay App 35'!P133</f>
        <v>0</v>
      </c>
      <c r="P133" s="45"/>
      <c r="Q133" s="66">
        <f>'Pay App 35'!Q133+N133+P133</f>
        <v>0</v>
      </c>
    </row>
    <row r="134" spans="1:17" ht="21" customHeight="1" x14ac:dyDescent="0.2">
      <c r="A134" s="151" t="s">
        <v>222</v>
      </c>
      <c r="B134" s="151"/>
      <c r="C134" s="151" t="s">
        <v>223</v>
      </c>
      <c r="D134" s="152"/>
      <c r="E134" s="52">
        <f>'Pay App 35'!E134</f>
        <v>0</v>
      </c>
      <c r="F134" s="45"/>
      <c r="G134" s="65">
        <f>'Pay App 35'!G134+F134</f>
        <v>0</v>
      </c>
      <c r="H134" s="188">
        <f>'Pay App 35'!K134</f>
        <v>0</v>
      </c>
      <c r="I134" s="189"/>
      <c r="J134" s="55"/>
      <c r="K134" s="33">
        <f t="shared" si="1"/>
        <v>0</v>
      </c>
      <c r="L134" s="68">
        <f t="shared" si="0"/>
        <v>0</v>
      </c>
      <c r="M134" s="66">
        <f t="shared" si="2"/>
        <v>0</v>
      </c>
      <c r="N134" s="32">
        <f t="shared" si="3"/>
        <v>0</v>
      </c>
      <c r="O134" s="52">
        <f>'Pay App 35'!O134+'Pay App 35'!P134</f>
        <v>0</v>
      </c>
      <c r="P134" s="45"/>
      <c r="Q134" s="66">
        <f>'Pay App 35'!Q134+N134+P134</f>
        <v>0</v>
      </c>
    </row>
    <row r="135" spans="1:17" ht="21" customHeight="1" x14ac:dyDescent="0.2">
      <c r="A135" s="153" t="s">
        <v>224</v>
      </c>
      <c r="B135" s="153"/>
      <c r="C135" s="153" t="s">
        <v>225</v>
      </c>
      <c r="D135" s="154"/>
      <c r="E135" s="52">
        <f>'Pay App 35'!E135</f>
        <v>0</v>
      </c>
      <c r="F135" s="45"/>
      <c r="G135" s="65">
        <f>'Pay App 35'!G135+F135</f>
        <v>0</v>
      </c>
      <c r="H135" s="188">
        <f>'Pay App 35'!K135</f>
        <v>0</v>
      </c>
      <c r="I135" s="189"/>
      <c r="J135" s="55"/>
      <c r="K135" s="33">
        <f t="shared" si="1"/>
        <v>0</v>
      </c>
      <c r="L135" s="68">
        <f t="shared" si="0"/>
        <v>0</v>
      </c>
      <c r="M135" s="66">
        <f t="shared" si="2"/>
        <v>0</v>
      </c>
      <c r="N135" s="32">
        <f t="shared" si="3"/>
        <v>0</v>
      </c>
      <c r="O135" s="52">
        <f>'Pay App 35'!O135+'Pay App 35'!P135</f>
        <v>0</v>
      </c>
      <c r="P135" s="45"/>
      <c r="Q135" s="66">
        <f>'Pay App 35'!Q135+N135+P135</f>
        <v>0</v>
      </c>
    </row>
    <row r="136" spans="1:17" ht="21" customHeight="1" x14ac:dyDescent="0.2">
      <c r="A136" s="151" t="s">
        <v>226</v>
      </c>
      <c r="B136" s="151"/>
      <c r="C136" s="151" t="s">
        <v>227</v>
      </c>
      <c r="D136" s="152"/>
      <c r="E136" s="52">
        <f>'Pay App 35'!E136</f>
        <v>0</v>
      </c>
      <c r="F136" s="45"/>
      <c r="G136" s="65">
        <f>'Pay App 35'!G136+F136</f>
        <v>0</v>
      </c>
      <c r="H136" s="188">
        <f>'Pay App 35'!K136</f>
        <v>0</v>
      </c>
      <c r="I136" s="189"/>
      <c r="J136" s="55"/>
      <c r="K136" s="33">
        <f t="shared" si="1"/>
        <v>0</v>
      </c>
      <c r="L136" s="68">
        <f t="shared" si="0"/>
        <v>0</v>
      </c>
      <c r="M136" s="66">
        <f t="shared" si="2"/>
        <v>0</v>
      </c>
      <c r="N136" s="32">
        <f t="shared" si="3"/>
        <v>0</v>
      </c>
      <c r="O136" s="52">
        <f>'Pay App 35'!O136+'Pay App 35'!P136</f>
        <v>0</v>
      </c>
      <c r="P136" s="45"/>
      <c r="Q136" s="66">
        <f>'Pay App 35'!Q136+N136+P136</f>
        <v>0</v>
      </c>
    </row>
    <row r="137" spans="1:17" ht="21" customHeight="1" x14ac:dyDescent="0.2">
      <c r="A137" s="151" t="s">
        <v>228</v>
      </c>
      <c r="B137" s="151"/>
      <c r="C137" s="151" t="s">
        <v>229</v>
      </c>
      <c r="D137" s="152"/>
      <c r="E137" s="52">
        <f>'Pay App 35'!E137</f>
        <v>0</v>
      </c>
      <c r="F137" s="45"/>
      <c r="G137" s="65">
        <f>'Pay App 35'!G137+F137</f>
        <v>0</v>
      </c>
      <c r="H137" s="188">
        <f>'Pay App 35'!K137</f>
        <v>0</v>
      </c>
      <c r="I137" s="189"/>
      <c r="J137" s="55"/>
      <c r="K137" s="33">
        <f t="shared" si="1"/>
        <v>0</v>
      </c>
      <c r="L137" s="68">
        <f t="shared" si="0"/>
        <v>0</v>
      </c>
      <c r="M137" s="66">
        <f t="shared" si="2"/>
        <v>0</v>
      </c>
      <c r="N137" s="32">
        <f t="shared" si="3"/>
        <v>0</v>
      </c>
      <c r="O137" s="52">
        <f>'Pay App 35'!O137+'Pay App 35'!P137</f>
        <v>0</v>
      </c>
      <c r="P137" s="45"/>
      <c r="Q137" s="66">
        <f>'Pay App 35'!Q137+N137+P137</f>
        <v>0</v>
      </c>
    </row>
    <row r="138" spans="1:17" ht="21" customHeight="1" x14ac:dyDescent="0.2">
      <c r="A138" s="151" t="s">
        <v>230</v>
      </c>
      <c r="B138" s="151"/>
      <c r="C138" s="151" t="s">
        <v>231</v>
      </c>
      <c r="D138" s="152"/>
      <c r="E138" s="52">
        <f>'Pay App 35'!E138</f>
        <v>0</v>
      </c>
      <c r="F138" s="45"/>
      <c r="G138" s="65">
        <f>'Pay App 35'!G138+F138</f>
        <v>0</v>
      </c>
      <c r="H138" s="188">
        <f>'Pay App 35'!K138</f>
        <v>0</v>
      </c>
      <c r="I138" s="189"/>
      <c r="J138" s="55"/>
      <c r="K138" s="33">
        <f t="shared" si="1"/>
        <v>0</v>
      </c>
      <c r="L138" s="68">
        <f t="shared" si="0"/>
        <v>0</v>
      </c>
      <c r="M138" s="66">
        <f t="shared" si="2"/>
        <v>0</v>
      </c>
      <c r="N138" s="32">
        <f t="shared" si="3"/>
        <v>0</v>
      </c>
      <c r="O138" s="52">
        <f>'Pay App 35'!O138+'Pay App 35'!P138</f>
        <v>0</v>
      </c>
      <c r="P138" s="45"/>
      <c r="Q138" s="66">
        <f>'Pay App 35'!Q138+N138+P138</f>
        <v>0</v>
      </c>
    </row>
    <row r="139" spans="1:17" ht="21" customHeight="1" x14ac:dyDescent="0.2">
      <c r="A139" s="153" t="s">
        <v>232</v>
      </c>
      <c r="B139" s="153"/>
      <c r="C139" s="153" t="s">
        <v>233</v>
      </c>
      <c r="D139" s="154"/>
      <c r="E139" s="52">
        <f>'Pay App 35'!E139</f>
        <v>0</v>
      </c>
      <c r="F139" s="45"/>
      <c r="G139" s="65">
        <f>'Pay App 35'!G139+F139</f>
        <v>0</v>
      </c>
      <c r="H139" s="188">
        <f>'Pay App 35'!K139</f>
        <v>0</v>
      </c>
      <c r="I139" s="189"/>
      <c r="J139" s="55"/>
      <c r="K139" s="33">
        <f t="shared" si="1"/>
        <v>0</v>
      </c>
      <c r="L139" s="68">
        <f t="shared" si="0"/>
        <v>0</v>
      </c>
      <c r="M139" s="66">
        <f t="shared" si="2"/>
        <v>0</v>
      </c>
      <c r="N139" s="32">
        <f t="shared" si="3"/>
        <v>0</v>
      </c>
      <c r="O139" s="52">
        <f>'Pay App 35'!O139+'Pay App 35'!P139</f>
        <v>0</v>
      </c>
      <c r="P139" s="45"/>
      <c r="Q139" s="66">
        <f>'Pay App 35'!Q139+N139+P139</f>
        <v>0</v>
      </c>
    </row>
    <row r="140" spans="1:17" ht="21" customHeight="1" x14ac:dyDescent="0.2">
      <c r="A140" s="151" t="s">
        <v>234</v>
      </c>
      <c r="B140" s="151"/>
      <c r="C140" s="151" t="s">
        <v>235</v>
      </c>
      <c r="D140" s="152"/>
      <c r="E140" s="52">
        <f>'Pay App 35'!E140</f>
        <v>0</v>
      </c>
      <c r="F140" s="45"/>
      <c r="G140" s="65">
        <f>'Pay App 35'!G140+F140</f>
        <v>0</v>
      </c>
      <c r="H140" s="188">
        <f>'Pay App 35'!K140</f>
        <v>0</v>
      </c>
      <c r="I140" s="189"/>
      <c r="J140" s="55"/>
      <c r="K140" s="33">
        <f t="shared" si="1"/>
        <v>0</v>
      </c>
      <c r="L140" s="68">
        <f t="shared" si="0"/>
        <v>0</v>
      </c>
      <c r="M140" s="66">
        <f t="shared" si="2"/>
        <v>0</v>
      </c>
      <c r="N140" s="32">
        <f t="shared" si="3"/>
        <v>0</v>
      </c>
      <c r="O140" s="52">
        <f>'Pay App 35'!O140+'Pay App 35'!P140</f>
        <v>0</v>
      </c>
      <c r="P140" s="45"/>
      <c r="Q140" s="66">
        <f>'Pay App 35'!Q140+N140+P140</f>
        <v>0</v>
      </c>
    </row>
    <row r="141" spans="1:17" ht="21" customHeight="1" x14ac:dyDescent="0.2">
      <c r="A141" s="151" t="s">
        <v>236</v>
      </c>
      <c r="B141" s="151"/>
      <c r="C141" s="151" t="s">
        <v>237</v>
      </c>
      <c r="D141" s="152"/>
      <c r="E141" s="52">
        <f>'Pay App 35'!E141</f>
        <v>0</v>
      </c>
      <c r="F141" s="45"/>
      <c r="G141" s="65">
        <f>'Pay App 35'!G141+F141</f>
        <v>0</v>
      </c>
      <c r="H141" s="188">
        <f>'Pay App 35'!K141</f>
        <v>0</v>
      </c>
      <c r="I141" s="189"/>
      <c r="J141" s="55"/>
      <c r="K141" s="33">
        <f t="shared" si="1"/>
        <v>0</v>
      </c>
      <c r="L141" s="68">
        <f t="shared" si="0"/>
        <v>0</v>
      </c>
      <c r="M141" s="66">
        <f t="shared" si="2"/>
        <v>0</v>
      </c>
      <c r="N141" s="32">
        <f t="shared" si="3"/>
        <v>0</v>
      </c>
      <c r="O141" s="52">
        <f>'Pay App 35'!O141+'Pay App 35'!P141</f>
        <v>0</v>
      </c>
      <c r="P141" s="45"/>
      <c r="Q141" s="66">
        <f>'Pay App 35'!Q141+N141+P141</f>
        <v>0</v>
      </c>
    </row>
    <row r="142" spans="1:17" ht="21" customHeight="1" x14ac:dyDescent="0.2">
      <c r="A142" s="151" t="s">
        <v>238</v>
      </c>
      <c r="B142" s="151"/>
      <c r="C142" s="151" t="s">
        <v>239</v>
      </c>
      <c r="D142" s="152"/>
      <c r="E142" s="52">
        <f>'Pay App 35'!E142</f>
        <v>0</v>
      </c>
      <c r="F142" s="45"/>
      <c r="G142" s="65">
        <f>'Pay App 35'!G142+F142</f>
        <v>0</v>
      </c>
      <c r="H142" s="188">
        <f>'Pay App 35'!K142</f>
        <v>0</v>
      </c>
      <c r="I142" s="189"/>
      <c r="J142" s="55"/>
      <c r="K142" s="33">
        <f t="shared" si="1"/>
        <v>0</v>
      </c>
      <c r="L142" s="68">
        <f t="shared" si="0"/>
        <v>0</v>
      </c>
      <c r="M142" s="66">
        <f t="shared" si="2"/>
        <v>0</v>
      </c>
      <c r="N142" s="32">
        <f t="shared" si="3"/>
        <v>0</v>
      </c>
      <c r="O142" s="52">
        <f>'Pay App 35'!O142+'Pay App 35'!P142</f>
        <v>0</v>
      </c>
      <c r="P142" s="45"/>
      <c r="Q142" s="66">
        <f>'Pay App 35'!Q142+N142+P142</f>
        <v>0</v>
      </c>
    </row>
    <row r="143" spans="1:17" ht="21" customHeight="1" x14ac:dyDescent="0.2">
      <c r="A143" s="151" t="s">
        <v>240</v>
      </c>
      <c r="B143" s="151"/>
      <c r="C143" s="151" t="s">
        <v>241</v>
      </c>
      <c r="D143" s="152"/>
      <c r="E143" s="52">
        <f>'Pay App 35'!E143</f>
        <v>0</v>
      </c>
      <c r="F143" s="45"/>
      <c r="G143" s="65">
        <f>'Pay App 35'!G143+F143</f>
        <v>0</v>
      </c>
      <c r="H143" s="188">
        <f>'Pay App 35'!K143</f>
        <v>0</v>
      </c>
      <c r="I143" s="189"/>
      <c r="J143" s="55"/>
      <c r="K143" s="33">
        <f t="shared" si="1"/>
        <v>0</v>
      </c>
      <c r="L143" s="68">
        <f t="shared" si="0"/>
        <v>0</v>
      </c>
      <c r="M143" s="66">
        <f t="shared" si="2"/>
        <v>0</v>
      </c>
      <c r="N143" s="32">
        <f t="shared" si="3"/>
        <v>0</v>
      </c>
      <c r="O143" s="52">
        <f>'Pay App 35'!O143+'Pay App 35'!P143</f>
        <v>0</v>
      </c>
      <c r="P143" s="45"/>
      <c r="Q143" s="66">
        <f>'Pay App 35'!Q143+N143+P143</f>
        <v>0</v>
      </c>
    </row>
    <row r="144" spans="1:17" ht="21" customHeight="1" x14ac:dyDescent="0.2">
      <c r="A144" s="151" t="s">
        <v>242</v>
      </c>
      <c r="B144" s="151"/>
      <c r="C144" s="151" t="s">
        <v>243</v>
      </c>
      <c r="D144" s="152"/>
      <c r="E144" s="52">
        <f>'Pay App 35'!E144</f>
        <v>0</v>
      </c>
      <c r="F144" s="45"/>
      <c r="G144" s="65">
        <f>'Pay App 35'!G144+F144</f>
        <v>0</v>
      </c>
      <c r="H144" s="188">
        <f>'Pay App 35'!K144</f>
        <v>0</v>
      </c>
      <c r="I144" s="189"/>
      <c r="J144" s="55"/>
      <c r="K144" s="33">
        <f t="shared" si="1"/>
        <v>0</v>
      </c>
      <c r="L144" s="68">
        <f t="shared" si="0"/>
        <v>0</v>
      </c>
      <c r="M144" s="66">
        <f t="shared" si="2"/>
        <v>0</v>
      </c>
      <c r="N144" s="32">
        <f t="shared" si="3"/>
        <v>0</v>
      </c>
      <c r="O144" s="52">
        <f>'Pay App 35'!O144+'Pay App 35'!P144</f>
        <v>0</v>
      </c>
      <c r="P144" s="45"/>
      <c r="Q144" s="66">
        <f>'Pay App 35'!Q144+N144+P144</f>
        <v>0</v>
      </c>
    </row>
    <row r="145" spans="1:17" ht="21" customHeight="1" x14ac:dyDescent="0.2">
      <c r="A145" s="151" t="s">
        <v>244</v>
      </c>
      <c r="B145" s="151"/>
      <c r="C145" s="151" t="s">
        <v>245</v>
      </c>
      <c r="D145" s="152"/>
      <c r="E145" s="52">
        <f>'Pay App 35'!E145</f>
        <v>0</v>
      </c>
      <c r="F145" s="45"/>
      <c r="G145" s="65">
        <f>'Pay App 35'!G145+F145</f>
        <v>0</v>
      </c>
      <c r="H145" s="188">
        <f>'Pay App 35'!K145</f>
        <v>0</v>
      </c>
      <c r="I145" s="189"/>
      <c r="J145" s="55"/>
      <c r="K145" s="33">
        <f t="shared" si="1"/>
        <v>0</v>
      </c>
      <c r="L145" s="68">
        <f t="shared" si="0"/>
        <v>0</v>
      </c>
      <c r="M145" s="66">
        <f t="shared" si="2"/>
        <v>0</v>
      </c>
      <c r="N145" s="32">
        <f t="shared" si="3"/>
        <v>0</v>
      </c>
      <c r="O145" s="52">
        <f>'Pay App 35'!O145+'Pay App 35'!P145</f>
        <v>0</v>
      </c>
      <c r="P145" s="45"/>
      <c r="Q145" s="66">
        <f>'Pay App 35'!Q145+N145+P145</f>
        <v>0</v>
      </c>
    </row>
    <row r="146" spans="1:17" ht="21" customHeight="1" x14ac:dyDescent="0.2">
      <c r="A146" s="151" t="s">
        <v>246</v>
      </c>
      <c r="B146" s="151"/>
      <c r="C146" s="151" t="s">
        <v>247</v>
      </c>
      <c r="D146" s="152"/>
      <c r="E146" s="52">
        <f>'Pay App 35'!E146</f>
        <v>0</v>
      </c>
      <c r="F146" s="45"/>
      <c r="G146" s="65">
        <f>'Pay App 35'!G146+F146</f>
        <v>0</v>
      </c>
      <c r="H146" s="188">
        <f>'Pay App 35'!K146</f>
        <v>0</v>
      </c>
      <c r="I146" s="189"/>
      <c r="J146" s="55"/>
      <c r="K146" s="33">
        <f t="shared" si="1"/>
        <v>0</v>
      </c>
      <c r="L146" s="68">
        <f t="shared" si="0"/>
        <v>0</v>
      </c>
      <c r="M146" s="66">
        <f t="shared" si="2"/>
        <v>0</v>
      </c>
      <c r="N146" s="32">
        <f t="shared" si="3"/>
        <v>0</v>
      </c>
      <c r="O146" s="52">
        <f>'Pay App 35'!O146+'Pay App 35'!P146</f>
        <v>0</v>
      </c>
      <c r="P146" s="45"/>
      <c r="Q146" s="66">
        <f>'Pay App 35'!Q146+N146+P146</f>
        <v>0</v>
      </c>
    </row>
    <row r="147" spans="1:17" ht="21" customHeight="1" x14ac:dyDescent="0.2">
      <c r="A147" s="151" t="s">
        <v>248</v>
      </c>
      <c r="B147" s="151"/>
      <c r="C147" s="151" t="s">
        <v>249</v>
      </c>
      <c r="D147" s="152"/>
      <c r="E147" s="52">
        <f>'Pay App 35'!E147</f>
        <v>0</v>
      </c>
      <c r="F147" s="45"/>
      <c r="G147" s="65">
        <f>'Pay App 35'!G147+F147</f>
        <v>0</v>
      </c>
      <c r="H147" s="188">
        <f>'Pay App 35'!K147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35'!O147+'Pay App 35'!P147</f>
        <v>0</v>
      </c>
      <c r="P147" s="45"/>
      <c r="Q147" s="66">
        <f>'Pay App 35'!Q147+N147+P147</f>
        <v>0</v>
      </c>
    </row>
    <row r="148" spans="1:17" ht="21" customHeight="1" x14ac:dyDescent="0.2">
      <c r="A148" s="151" t="s">
        <v>250</v>
      </c>
      <c r="B148" s="151"/>
      <c r="C148" s="151" t="s">
        <v>251</v>
      </c>
      <c r="D148" s="152"/>
      <c r="E148" s="52">
        <f>'Pay App 35'!E148</f>
        <v>0</v>
      </c>
      <c r="F148" s="45"/>
      <c r="G148" s="65">
        <f>'Pay App 35'!G148+F148</f>
        <v>0</v>
      </c>
      <c r="H148" s="188">
        <f>'Pay App 35'!K148</f>
        <v>0</v>
      </c>
      <c r="I148" s="189"/>
      <c r="J148" s="55"/>
      <c r="K148" s="33">
        <f t="shared" si="4"/>
        <v>0</v>
      </c>
      <c r="L148" s="68">
        <f t="shared" ref="L148:L211" si="7">IF(ISERROR(K148/G148),0,K148/G148)</f>
        <v>0</v>
      </c>
      <c r="M148" s="66">
        <f t="shared" si="5"/>
        <v>0</v>
      </c>
      <c r="N148" s="32">
        <f t="shared" si="6"/>
        <v>0</v>
      </c>
      <c r="O148" s="52">
        <f>'Pay App 35'!O148+'Pay App 35'!P148</f>
        <v>0</v>
      </c>
      <c r="P148" s="45"/>
      <c r="Q148" s="66">
        <f>'Pay App 35'!Q148+N148+P148</f>
        <v>0</v>
      </c>
    </row>
    <row r="149" spans="1:17" ht="21" customHeight="1" x14ac:dyDescent="0.2">
      <c r="A149" s="153" t="s">
        <v>252</v>
      </c>
      <c r="B149" s="153"/>
      <c r="C149" s="153" t="s">
        <v>253</v>
      </c>
      <c r="D149" s="154"/>
      <c r="E149" s="52">
        <f>'Pay App 35'!E149</f>
        <v>0</v>
      </c>
      <c r="F149" s="45"/>
      <c r="G149" s="65">
        <f>'Pay App 35'!G149+F149</f>
        <v>0</v>
      </c>
      <c r="H149" s="188">
        <f>'Pay App 35'!K149</f>
        <v>0</v>
      </c>
      <c r="I149" s="189"/>
      <c r="J149" s="55"/>
      <c r="K149" s="33">
        <f t="shared" si="4"/>
        <v>0</v>
      </c>
      <c r="L149" s="68">
        <f t="shared" si="7"/>
        <v>0</v>
      </c>
      <c r="M149" s="66">
        <f t="shared" si="5"/>
        <v>0</v>
      </c>
      <c r="N149" s="32">
        <f t="shared" si="6"/>
        <v>0</v>
      </c>
      <c r="O149" s="52">
        <f>'Pay App 35'!O149+'Pay App 35'!P149</f>
        <v>0</v>
      </c>
      <c r="P149" s="45"/>
      <c r="Q149" s="66">
        <f>'Pay App 35'!Q149+N149+P149</f>
        <v>0</v>
      </c>
    </row>
    <row r="150" spans="1:17" ht="21" customHeight="1" x14ac:dyDescent="0.2">
      <c r="A150" s="151" t="s">
        <v>254</v>
      </c>
      <c r="B150" s="151"/>
      <c r="C150" s="151" t="s">
        <v>255</v>
      </c>
      <c r="D150" s="152"/>
      <c r="E150" s="52">
        <f>'Pay App 35'!E150</f>
        <v>0</v>
      </c>
      <c r="F150" s="45"/>
      <c r="G150" s="65">
        <f>'Pay App 35'!G150+F150</f>
        <v>0</v>
      </c>
      <c r="H150" s="188">
        <f>'Pay App 35'!K150</f>
        <v>0</v>
      </c>
      <c r="I150" s="189"/>
      <c r="J150" s="55"/>
      <c r="K150" s="33">
        <f t="shared" si="4"/>
        <v>0</v>
      </c>
      <c r="L150" s="68">
        <f t="shared" si="7"/>
        <v>0</v>
      </c>
      <c r="M150" s="66">
        <f t="shared" si="5"/>
        <v>0</v>
      </c>
      <c r="N150" s="32">
        <f t="shared" si="6"/>
        <v>0</v>
      </c>
      <c r="O150" s="52">
        <f>'Pay App 35'!O150+'Pay App 35'!P150</f>
        <v>0</v>
      </c>
      <c r="P150" s="45"/>
      <c r="Q150" s="66">
        <f>'Pay App 35'!Q150+N150+P150</f>
        <v>0</v>
      </c>
    </row>
    <row r="151" spans="1:17" ht="21" customHeight="1" x14ac:dyDescent="0.2">
      <c r="A151" s="151" t="s">
        <v>256</v>
      </c>
      <c r="B151" s="151"/>
      <c r="C151" s="151" t="s">
        <v>257</v>
      </c>
      <c r="D151" s="152"/>
      <c r="E151" s="52">
        <f>'Pay App 35'!E151</f>
        <v>0</v>
      </c>
      <c r="F151" s="45"/>
      <c r="G151" s="65">
        <f>'Pay App 35'!G151+F151</f>
        <v>0</v>
      </c>
      <c r="H151" s="188">
        <f>'Pay App 35'!K151</f>
        <v>0</v>
      </c>
      <c r="I151" s="189"/>
      <c r="J151" s="55"/>
      <c r="K151" s="33">
        <f t="shared" si="4"/>
        <v>0</v>
      </c>
      <c r="L151" s="68">
        <f t="shared" si="7"/>
        <v>0</v>
      </c>
      <c r="M151" s="66">
        <f t="shared" si="5"/>
        <v>0</v>
      </c>
      <c r="N151" s="32">
        <f t="shared" si="6"/>
        <v>0</v>
      </c>
      <c r="O151" s="52">
        <f>'Pay App 35'!O151+'Pay App 35'!P151</f>
        <v>0</v>
      </c>
      <c r="P151" s="45"/>
      <c r="Q151" s="66">
        <f>'Pay App 35'!Q151+N151+P151</f>
        <v>0</v>
      </c>
    </row>
    <row r="152" spans="1:17" ht="21" customHeight="1" x14ac:dyDescent="0.2">
      <c r="A152" s="151" t="s">
        <v>258</v>
      </c>
      <c r="B152" s="151"/>
      <c r="C152" s="151" t="s">
        <v>259</v>
      </c>
      <c r="D152" s="152"/>
      <c r="E152" s="52">
        <f>'Pay App 35'!E152</f>
        <v>0</v>
      </c>
      <c r="F152" s="45"/>
      <c r="G152" s="65">
        <f>'Pay App 35'!G152+F152</f>
        <v>0</v>
      </c>
      <c r="H152" s="188">
        <f>'Pay App 35'!K152</f>
        <v>0</v>
      </c>
      <c r="I152" s="189"/>
      <c r="J152" s="55"/>
      <c r="K152" s="33">
        <f t="shared" si="4"/>
        <v>0</v>
      </c>
      <c r="L152" s="68">
        <f t="shared" si="7"/>
        <v>0</v>
      </c>
      <c r="M152" s="66">
        <f t="shared" si="5"/>
        <v>0</v>
      </c>
      <c r="N152" s="32">
        <f t="shared" si="6"/>
        <v>0</v>
      </c>
      <c r="O152" s="52">
        <f>'Pay App 35'!O152+'Pay App 35'!P152</f>
        <v>0</v>
      </c>
      <c r="P152" s="45"/>
      <c r="Q152" s="66">
        <f>'Pay App 35'!Q152+N152+P152</f>
        <v>0</v>
      </c>
    </row>
    <row r="153" spans="1:17" ht="21" customHeight="1" x14ac:dyDescent="0.2">
      <c r="A153" s="151" t="s">
        <v>260</v>
      </c>
      <c r="B153" s="151"/>
      <c r="C153" s="151" t="s">
        <v>261</v>
      </c>
      <c r="D153" s="152"/>
      <c r="E153" s="52">
        <f>'Pay App 35'!E153</f>
        <v>0</v>
      </c>
      <c r="F153" s="45"/>
      <c r="G153" s="65">
        <f>'Pay App 35'!G153+F153</f>
        <v>0</v>
      </c>
      <c r="H153" s="188">
        <f>'Pay App 35'!K153</f>
        <v>0</v>
      </c>
      <c r="I153" s="189"/>
      <c r="J153" s="55"/>
      <c r="K153" s="33">
        <f t="shared" si="4"/>
        <v>0</v>
      </c>
      <c r="L153" s="68">
        <f t="shared" si="7"/>
        <v>0</v>
      </c>
      <c r="M153" s="66">
        <f t="shared" si="5"/>
        <v>0</v>
      </c>
      <c r="N153" s="32">
        <f t="shared" si="6"/>
        <v>0</v>
      </c>
      <c r="O153" s="52">
        <f>'Pay App 35'!O153+'Pay App 35'!P153</f>
        <v>0</v>
      </c>
      <c r="P153" s="45"/>
      <c r="Q153" s="66">
        <f>'Pay App 35'!Q153+N153+P153</f>
        <v>0</v>
      </c>
    </row>
    <row r="154" spans="1:17" ht="21" customHeight="1" x14ac:dyDescent="0.2">
      <c r="A154" s="151" t="s">
        <v>262</v>
      </c>
      <c r="B154" s="151"/>
      <c r="C154" s="151" t="s">
        <v>263</v>
      </c>
      <c r="D154" s="152"/>
      <c r="E154" s="52">
        <f>'Pay App 35'!E154</f>
        <v>0</v>
      </c>
      <c r="F154" s="45"/>
      <c r="G154" s="65">
        <f>'Pay App 35'!G154+F154</f>
        <v>0</v>
      </c>
      <c r="H154" s="188">
        <f>'Pay App 35'!K154</f>
        <v>0</v>
      </c>
      <c r="I154" s="189"/>
      <c r="J154" s="55"/>
      <c r="K154" s="33">
        <f t="shared" si="4"/>
        <v>0</v>
      </c>
      <c r="L154" s="68">
        <f t="shared" si="7"/>
        <v>0</v>
      </c>
      <c r="M154" s="66">
        <f t="shared" si="5"/>
        <v>0</v>
      </c>
      <c r="N154" s="32">
        <f t="shared" si="6"/>
        <v>0</v>
      </c>
      <c r="O154" s="52">
        <f>'Pay App 35'!O154+'Pay App 35'!P154</f>
        <v>0</v>
      </c>
      <c r="P154" s="45"/>
      <c r="Q154" s="66">
        <f>'Pay App 35'!Q154+N154+P154</f>
        <v>0</v>
      </c>
    </row>
    <row r="155" spans="1:17" ht="21" customHeight="1" x14ac:dyDescent="0.2">
      <c r="A155" s="151" t="s">
        <v>264</v>
      </c>
      <c r="B155" s="151"/>
      <c r="C155" s="151" t="s">
        <v>265</v>
      </c>
      <c r="D155" s="152"/>
      <c r="E155" s="52">
        <f>'Pay App 35'!E155</f>
        <v>0</v>
      </c>
      <c r="F155" s="45"/>
      <c r="G155" s="65">
        <f>'Pay App 35'!G155+F155</f>
        <v>0</v>
      </c>
      <c r="H155" s="188">
        <f>'Pay App 35'!K155</f>
        <v>0</v>
      </c>
      <c r="I155" s="189"/>
      <c r="J155" s="55"/>
      <c r="K155" s="33">
        <f t="shared" si="4"/>
        <v>0</v>
      </c>
      <c r="L155" s="68">
        <f t="shared" si="7"/>
        <v>0</v>
      </c>
      <c r="M155" s="66">
        <f t="shared" si="5"/>
        <v>0</v>
      </c>
      <c r="N155" s="32">
        <f t="shared" si="6"/>
        <v>0</v>
      </c>
      <c r="O155" s="52">
        <f>'Pay App 35'!O155+'Pay App 35'!P155</f>
        <v>0</v>
      </c>
      <c r="P155" s="45"/>
      <c r="Q155" s="66">
        <f>'Pay App 35'!Q155+N155+P155</f>
        <v>0</v>
      </c>
    </row>
    <row r="156" spans="1:17" ht="21" customHeight="1" x14ac:dyDescent="0.2">
      <c r="A156" s="151" t="s">
        <v>266</v>
      </c>
      <c r="B156" s="151"/>
      <c r="C156" s="151" t="s">
        <v>267</v>
      </c>
      <c r="D156" s="152"/>
      <c r="E156" s="52">
        <f>'Pay App 35'!E156</f>
        <v>0</v>
      </c>
      <c r="F156" s="45"/>
      <c r="G156" s="65">
        <f>'Pay App 35'!G156+F156</f>
        <v>0</v>
      </c>
      <c r="H156" s="188">
        <f>'Pay App 35'!K156</f>
        <v>0</v>
      </c>
      <c r="I156" s="189"/>
      <c r="J156" s="55"/>
      <c r="K156" s="33">
        <f t="shared" si="4"/>
        <v>0</v>
      </c>
      <c r="L156" s="68">
        <f t="shared" si="7"/>
        <v>0</v>
      </c>
      <c r="M156" s="66">
        <f t="shared" si="5"/>
        <v>0</v>
      </c>
      <c r="N156" s="32">
        <f t="shared" si="6"/>
        <v>0</v>
      </c>
      <c r="O156" s="52">
        <f>'Pay App 35'!O156+'Pay App 35'!P156</f>
        <v>0</v>
      </c>
      <c r="P156" s="45"/>
      <c r="Q156" s="66">
        <f>'Pay App 35'!Q156+N156+P156</f>
        <v>0</v>
      </c>
    </row>
    <row r="157" spans="1:17" ht="21" customHeight="1" x14ac:dyDescent="0.2">
      <c r="A157" s="151" t="s">
        <v>268</v>
      </c>
      <c r="B157" s="151"/>
      <c r="C157" s="151" t="s">
        <v>269</v>
      </c>
      <c r="D157" s="152"/>
      <c r="E157" s="52">
        <f>'Pay App 35'!E157</f>
        <v>0</v>
      </c>
      <c r="F157" s="45"/>
      <c r="G157" s="65">
        <f>'Pay App 35'!G157+F157</f>
        <v>0</v>
      </c>
      <c r="H157" s="188">
        <f>'Pay App 35'!K157</f>
        <v>0</v>
      </c>
      <c r="I157" s="189"/>
      <c r="J157" s="55"/>
      <c r="K157" s="33">
        <f t="shared" si="4"/>
        <v>0</v>
      </c>
      <c r="L157" s="68">
        <f t="shared" si="7"/>
        <v>0</v>
      </c>
      <c r="M157" s="66">
        <f t="shared" si="5"/>
        <v>0</v>
      </c>
      <c r="N157" s="32">
        <f t="shared" si="6"/>
        <v>0</v>
      </c>
      <c r="O157" s="52">
        <f>'Pay App 35'!O157+'Pay App 35'!P157</f>
        <v>0</v>
      </c>
      <c r="P157" s="45"/>
      <c r="Q157" s="66">
        <f>'Pay App 35'!Q157+N157+P157</f>
        <v>0</v>
      </c>
    </row>
    <row r="158" spans="1:17" ht="21" customHeight="1" x14ac:dyDescent="0.2">
      <c r="A158" s="153" t="s">
        <v>270</v>
      </c>
      <c r="B158" s="153"/>
      <c r="C158" s="153" t="s">
        <v>271</v>
      </c>
      <c r="D158" s="154"/>
      <c r="E158" s="52">
        <f>'Pay App 35'!E158</f>
        <v>0</v>
      </c>
      <c r="F158" s="45"/>
      <c r="G158" s="65">
        <f>'Pay App 35'!G158+F158</f>
        <v>0</v>
      </c>
      <c r="H158" s="188">
        <f>'Pay App 35'!K158</f>
        <v>0</v>
      </c>
      <c r="I158" s="189"/>
      <c r="J158" s="55"/>
      <c r="K158" s="33">
        <f t="shared" si="4"/>
        <v>0</v>
      </c>
      <c r="L158" s="68">
        <f t="shared" si="7"/>
        <v>0</v>
      </c>
      <c r="M158" s="66">
        <f t="shared" si="5"/>
        <v>0</v>
      </c>
      <c r="N158" s="32">
        <f t="shared" si="6"/>
        <v>0</v>
      </c>
      <c r="O158" s="52">
        <f>'Pay App 35'!O158+'Pay App 35'!P158</f>
        <v>0</v>
      </c>
      <c r="P158" s="45"/>
      <c r="Q158" s="66">
        <f>'Pay App 35'!Q158+N158+P158</f>
        <v>0</v>
      </c>
    </row>
    <row r="159" spans="1:17" ht="21" customHeight="1" x14ac:dyDescent="0.2">
      <c r="A159" s="151" t="s">
        <v>272</v>
      </c>
      <c r="B159" s="151"/>
      <c r="C159" s="151" t="s">
        <v>273</v>
      </c>
      <c r="D159" s="152"/>
      <c r="E159" s="52">
        <f>'Pay App 35'!E159</f>
        <v>0</v>
      </c>
      <c r="F159" s="45"/>
      <c r="G159" s="65">
        <f>'Pay App 35'!G159+F159</f>
        <v>0</v>
      </c>
      <c r="H159" s="188">
        <f>'Pay App 35'!K159</f>
        <v>0</v>
      </c>
      <c r="I159" s="189"/>
      <c r="J159" s="55"/>
      <c r="K159" s="33">
        <f t="shared" si="4"/>
        <v>0</v>
      </c>
      <c r="L159" s="68">
        <f t="shared" si="7"/>
        <v>0</v>
      </c>
      <c r="M159" s="66">
        <f t="shared" si="5"/>
        <v>0</v>
      </c>
      <c r="N159" s="32">
        <f t="shared" si="6"/>
        <v>0</v>
      </c>
      <c r="O159" s="52">
        <f>'Pay App 35'!O159+'Pay App 35'!P159</f>
        <v>0</v>
      </c>
      <c r="P159" s="45"/>
      <c r="Q159" s="66">
        <f>'Pay App 35'!Q159+N159+P159</f>
        <v>0</v>
      </c>
    </row>
    <row r="160" spans="1:17" ht="21" customHeight="1" x14ac:dyDescent="0.2">
      <c r="A160" s="151" t="s">
        <v>274</v>
      </c>
      <c r="B160" s="151"/>
      <c r="C160" s="151" t="s">
        <v>275</v>
      </c>
      <c r="D160" s="152"/>
      <c r="E160" s="52">
        <f>'Pay App 35'!E160</f>
        <v>0</v>
      </c>
      <c r="F160" s="45"/>
      <c r="G160" s="65">
        <f>'Pay App 35'!G160+F160</f>
        <v>0</v>
      </c>
      <c r="H160" s="188">
        <f>'Pay App 35'!K160</f>
        <v>0</v>
      </c>
      <c r="I160" s="189"/>
      <c r="J160" s="55"/>
      <c r="K160" s="33">
        <f t="shared" si="4"/>
        <v>0</v>
      </c>
      <c r="L160" s="68">
        <f t="shared" si="7"/>
        <v>0</v>
      </c>
      <c r="M160" s="66">
        <f t="shared" si="5"/>
        <v>0</v>
      </c>
      <c r="N160" s="32">
        <f t="shared" si="6"/>
        <v>0</v>
      </c>
      <c r="O160" s="52">
        <f>'Pay App 35'!O160+'Pay App 35'!P160</f>
        <v>0</v>
      </c>
      <c r="P160" s="45"/>
      <c r="Q160" s="66">
        <f>'Pay App 35'!Q160+N160+P160</f>
        <v>0</v>
      </c>
    </row>
    <row r="161" spans="1:17" ht="21" customHeight="1" x14ac:dyDescent="0.2">
      <c r="A161" s="151" t="s">
        <v>276</v>
      </c>
      <c r="B161" s="151"/>
      <c r="C161" s="151" t="s">
        <v>277</v>
      </c>
      <c r="D161" s="152"/>
      <c r="E161" s="52">
        <f>'Pay App 35'!E161</f>
        <v>0</v>
      </c>
      <c r="F161" s="45"/>
      <c r="G161" s="65">
        <f>'Pay App 35'!G161+F161</f>
        <v>0</v>
      </c>
      <c r="H161" s="188">
        <f>'Pay App 35'!K161</f>
        <v>0</v>
      </c>
      <c r="I161" s="189"/>
      <c r="J161" s="55"/>
      <c r="K161" s="33">
        <f t="shared" si="4"/>
        <v>0</v>
      </c>
      <c r="L161" s="68">
        <f t="shared" si="7"/>
        <v>0</v>
      </c>
      <c r="M161" s="66">
        <f t="shared" si="5"/>
        <v>0</v>
      </c>
      <c r="N161" s="32">
        <f t="shared" si="6"/>
        <v>0</v>
      </c>
      <c r="O161" s="52">
        <f>'Pay App 35'!O161+'Pay App 35'!P161</f>
        <v>0</v>
      </c>
      <c r="P161" s="45"/>
      <c r="Q161" s="66">
        <f>'Pay App 35'!Q161+N161+P161</f>
        <v>0</v>
      </c>
    </row>
    <row r="162" spans="1:17" ht="21" customHeight="1" x14ac:dyDescent="0.2">
      <c r="A162" s="151" t="s">
        <v>278</v>
      </c>
      <c r="B162" s="151"/>
      <c r="C162" s="151" t="s">
        <v>279</v>
      </c>
      <c r="D162" s="152"/>
      <c r="E162" s="52">
        <f>'Pay App 35'!E162</f>
        <v>0</v>
      </c>
      <c r="F162" s="45"/>
      <c r="G162" s="65">
        <f>'Pay App 35'!G162+F162</f>
        <v>0</v>
      </c>
      <c r="H162" s="188">
        <f>'Pay App 35'!K162</f>
        <v>0</v>
      </c>
      <c r="I162" s="189"/>
      <c r="J162" s="55"/>
      <c r="K162" s="33">
        <f t="shared" si="4"/>
        <v>0</v>
      </c>
      <c r="L162" s="68">
        <f t="shared" si="7"/>
        <v>0</v>
      </c>
      <c r="M162" s="66">
        <f t="shared" si="5"/>
        <v>0</v>
      </c>
      <c r="N162" s="32">
        <f t="shared" si="6"/>
        <v>0</v>
      </c>
      <c r="O162" s="52">
        <f>'Pay App 35'!O162+'Pay App 35'!P162</f>
        <v>0</v>
      </c>
      <c r="P162" s="45"/>
      <c r="Q162" s="66">
        <f>'Pay App 35'!Q162+N162+P162</f>
        <v>0</v>
      </c>
    </row>
    <row r="163" spans="1:17" ht="21" customHeight="1" x14ac:dyDescent="0.2">
      <c r="A163" s="151" t="s">
        <v>280</v>
      </c>
      <c r="B163" s="151"/>
      <c r="C163" s="151" t="s">
        <v>281</v>
      </c>
      <c r="D163" s="152"/>
      <c r="E163" s="52">
        <f>'Pay App 35'!E163</f>
        <v>0</v>
      </c>
      <c r="F163" s="45"/>
      <c r="G163" s="65">
        <f>'Pay App 35'!G163+F163</f>
        <v>0</v>
      </c>
      <c r="H163" s="188">
        <f>'Pay App 35'!K163</f>
        <v>0</v>
      </c>
      <c r="I163" s="189"/>
      <c r="J163" s="55"/>
      <c r="K163" s="33">
        <f t="shared" si="4"/>
        <v>0</v>
      </c>
      <c r="L163" s="68">
        <f t="shared" si="7"/>
        <v>0</v>
      </c>
      <c r="M163" s="66">
        <f t="shared" si="5"/>
        <v>0</v>
      </c>
      <c r="N163" s="32">
        <f t="shared" si="6"/>
        <v>0</v>
      </c>
      <c r="O163" s="52">
        <f>'Pay App 35'!O163+'Pay App 35'!P163</f>
        <v>0</v>
      </c>
      <c r="P163" s="45"/>
      <c r="Q163" s="66">
        <f>'Pay App 35'!Q163+N163+P163</f>
        <v>0</v>
      </c>
    </row>
    <row r="164" spans="1:17" ht="21" customHeight="1" x14ac:dyDescent="0.2">
      <c r="A164" s="151" t="s">
        <v>282</v>
      </c>
      <c r="B164" s="151"/>
      <c r="C164" s="151" t="s">
        <v>283</v>
      </c>
      <c r="D164" s="152"/>
      <c r="E164" s="52">
        <f>'Pay App 35'!E164</f>
        <v>0</v>
      </c>
      <c r="F164" s="45"/>
      <c r="G164" s="65">
        <f>'Pay App 35'!G164+F164</f>
        <v>0</v>
      </c>
      <c r="H164" s="188">
        <f>'Pay App 35'!K164</f>
        <v>0</v>
      </c>
      <c r="I164" s="189"/>
      <c r="J164" s="55"/>
      <c r="K164" s="33">
        <f t="shared" si="4"/>
        <v>0</v>
      </c>
      <c r="L164" s="68">
        <f t="shared" si="7"/>
        <v>0</v>
      </c>
      <c r="M164" s="66">
        <f t="shared" si="5"/>
        <v>0</v>
      </c>
      <c r="N164" s="32">
        <f t="shared" si="6"/>
        <v>0</v>
      </c>
      <c r="O164" s="52">
        <f>'Pay App 35'!O164+'Pay App 35'!P164</f>
        <v>0</v>
      </c>
      <c r="P164" s="45"/>
      <c r="Q164" s="66">
        <f>'Pay App 35'!Q164+N164+P164</f>
        <v>0</v>
      </c>
    </row>
    <row r="165" spans="1:17" ht="21" customHeight="1" x14ac:dyDescent="0.2">
      <c r="A165" s="151" t="s">
        <v>284</v>
      </c>
      <c r="B165" s="151"/>
      <c r="C165" s="151" t="s">
        <v>285</v>
      </c>
      <c r="D165" s="152"/>
      <c r="E165" s="52">
        <f>'Pay App 35'!E165</f>
        <v>0</v>
      </c>
      <c r="F165" s="45"/>
      <c r="G165" s="65">
        <f>'Pay App 35'!G165+F165</f>
        <v>0</v>
      </c>
      <c r="H165" s="188">
        <f>'Pay App 35'!K165</f>
        <v>0</v>
      </c>
      <c r="I165" s="189"/>
      <c r="J165" s="55"/>
      <c r="K165" s="33">
        <f t="shared" si="4"/>
        <v>0</v>
      </c>
      <c r="L165" s="68">
        <f t="shared" si="7"/>
        <v>0</v>
      </c>
      <c r="M165" s="66">
        <f t="shared" si="5"/>
        <v>0</v>
      </c>
      <c r="N165" s="32">
        <f t="shared" si="6"/>
        <v>0</v>
      </c>
      <c r="O165" s="52">
        <f>'Pay App 35'!O165+'Pay App 35'!P165</f>
        <v>0</v>
      </c>
      <c r="P165" s="45"/>
      <c r="Q165" s="66">
        <f>'Pay App 35'!Q165+N165+P165</f>
        <v>0</v>
      </c>
    </row>
    <row r="166" spans="1:17" ht="21" customHeight="1" x14ac:dyDescent="0.2">
      <c r="A166" s="153" t="s">
        <v>286</v>
      </c>
      <c r="B166" s="153"/>
      <c r="C166" s="153" t="s">
        <v>287</v>
      </c>
      <c r="D166" s="154"/>
      <c r="E166" s="52">
        <f>'Pay App 35'!E166</f>
        <v>0</v>
      </c>
      <c r="F166" s="45"/>
      <c r="G166" s="65">
        <f>'Pay App 35'!G166+F166</f>
        <v>0</v>
      </c>
      <c r="H166" s="188">
        <f>'Pay App 35'!K166</f>
        <v>0</v>
      </c>
      <c r="I166" s="189"/>
      <c r="J166" s="55"/>
      <c r="K166" s="33">
        <f t="shared" si="4"/>
        <v>0</v>
      </c>
      <c r="L166" s="68">
        <f t="shared" si="7"/>
        <v>0</v>
      </c>
      <c r="M166" s="66">
        <f t="shared" si="5"/>
        <v>0</v>
      </c>
      <c r="N166" s="32">
        <f t="shared" si="6"/>
        <v>0</v>
      </c>
      <c r="O166" s="52">
        <f>'Pay App 35'!O166+'Pay App 35'!P166</f>
        <v>0</v>
      </c>
      <c r="P166" s="45"/>
      <c r="Q166" s="66">
        <f>'Pay App 35'!Q166+N166+P166</f>
        <v>0</v>
      </c>
    </row>
    <row r="167" spans="1:17" ht="21" customHeight="1" x14ac:dyDescent="0.2">
      <c r="A167" s="153" t="s">
        <v>288</v>
      </c>
      <c r="B167" s="153"/>
      <c r="C167" s="153" t="s">
        <v>289</v>
      </c>
      <c r="D167" s="154"/>
      <c r="E167" s="52">
        <f>'Pay App 35'!E167</f>
        <v>0</v>
      </c>
      <c r="F167" s="45"/>
      <c r="G167" s="65">
        <f>'Pay App 35'!G167+F167</f>
        <v>0</v>
      </c>
      <c r="H167" s="188">
        <f>'Pay App 35'!K167</f>
        <v>0</v>
      </c>
      <c r="I167" s="189"/>
      <c r="J167" s="55"/>
      <c r="K167" s="33">
        <f t="shared" si="4"/>
        <v>0</v>
      </c>
      <c r="L167" s="68">
        <f t="shared" si="7"/>
        <v>0</v>
      </c>
      <c r="M167" s="66">
        <f t="shared" si="5"/>
        <v>0</v>
      </c>
      <c r="N167" s="32">
        <f t="shared" si="6"/>
        <v>0</v>
      </c>
      <c r="O167" s="52">
        <f>'Pay App 35'!O167+'Pay App 35'!P167</f>
        <v>0</v>
      </c>
      <c r="P167" s="45"/>
      <c r="Q167" s="66">
        <f>'Pay App 35'!Q167+N167+P167</f>
        <v>0</v>
      </c>
    </row>
    <row r="168" spans="1:17" ht="21" customHeight="1" x14ac:dyDescent="0.2">
      <c r="A168" s="151" t="s">
        <v>290</v>
      </c>
      <c r="B168" s="151"/>
      <c r="C168" s="151" t="s">
        <v>291</v>
      </c>
      <c r="D168" s="152"/>
      <c r="E168" s="52">
        <f>'Pay App 35'!E168</f>
        <v>0</v>
      </c>
      <c r="F168" s="45"/>
      <c r="G168" s="65">
        <f>'Pay App 35'!G168+F168</f>
        <v>0</v>
      </c>
      <c r="H168" s="188">
        <f>'Pay App 35'!K168</f>
        <v>0</v>
      </c>
      <c r="I168" s="189"/>
      <c r="J168" s="55"/>
      <c r="K168" s="33">
        <f t="shared" si="4"/>
        <v>0</v>
      </c>
      <c r="L168" s="68">
        <f t="shared" si="7"/>
        <v>0</v>
      </c>
      <c r="M168" s="66">
        <f t="shared" si="5"/>
        <v>0</v>
      </c>
      <c r="N168" s="32">
        <f t="shared" si="6"/>
        <v>0</v>
      </c>
      <c r="O168" s="52">
        <f>'Pay App 35'!O168+'Pay App 35'!P168</f>
        <v>0</v>
      </c>
      <c r="P168" s="45"/>
      <c r="Q168" s="66">
        <f>'Pay App 35'!Q168+N168+P168</f>
        <v>0</v>
      </c>
    </row>
    <row r="169" spans="1:17" ht="21" customHeight="1" x14ac:dyDescent="0.2">
      <c r="A169" s="151" t="s">
        <v>292</v>
      </c>
      <c r="B169" s="151"/>
      <c r="C169" s="151" t="s">
        <v>293</v>
      </c>
      <c r="D169" s="152"/>
      <c r="E169" s="52">
        <f>'Pay App 35'!E169</f>
        <v>0</v>
      </c>
      <c r="F169" s="45"/>
      <c r="G169" s="65">
        <f>'Pay App 35'!G169+F169</f>
        <v>0</v>
      </c>
      <c r="H169" s="188">
        <f>'Pay App 35'!K169</f>
        <v>0</v>
      </c>
      <c r="I169" s="189"/>
      <c r="J169" s="55"/>
      <c r="K169" s="33">
        <f t="shared" si="4"/>
        <v>0</v>
      </c>
      <c r="L169" s="68">
        <f t="shared" si="7"/>
        <v>0</v>
      </c>
      <c r="M169" s="66">
        <f t="shared" si="5"/>
        <v>0</v>
      </c>
      <c r="N169" s="32">
        <f t="shared" si="6"/>
        <v>0</v>
      </c>
      <c r="O169" s="52">
        <f>'Pay App 35'!O169+'Pay App 35'!P169</f>
        <v>0</v>
      </c>
      <c r="P169" s="45"/>
      <c r="Q169" s="66">
        <f>'Pay App 35'!Q169+N169+P169</f>
        <v>0</v>
      </c>
    </row>
    <row r="170" spans="1:17" ht="21" customHeight="1" x14ac:dyDescent="0.2">
      <c r="A170" s="151" t="s">
        <v>294</v>
      </c>
      <c r="B170" s="151"/>
      <c r="C170" s="151" t="s">
        <v>295</v>
      </c>
      <c r="D170" s="152"/>
      <c r="E170" s="52">
        <f>'Pay App 35'!E170</f>
        <v>0</v>
      </c>
      <c r="F170" s="45"/>
      <c r="G170" s="65">
        <f>'Pay App 35'!G170+F170</f>
        <v>0</v>
      </c>
      <c r="H170" s="188">
        <f>'Pay App 35'!K170</f>
        <v>0</v>
      </c>
      <c r="I170" s="189"/>
      <c r="J170" s="55"/>
      <c r="K170" s="33">
        <f t="shared" si="4"/>
        <v>0</v>
      </c>
      <c r="L170" s="68">
        <f t="shared" si="7"/>
        <v>0</v>
      </c>
      <c r="M170" s="66">
        <f t="shared" si="5"/>
        <v>0</v>
      </c>
      <c r="N170" s="32">
        <f t="shared" si="6"/>
        <v>0</v>
      </c>
      <c r="O170" s="52">
        <f>'Pay App 35'!O170+'Pay App 35'!P170</f>
        <v>0</v>
      </c>
      <c r="P170" s="45"/>
      <c r="Q170" s="66">
        <f>'Pay App 35'!Q170+N170+P170</f>
        <v>0</v>
      </c>
    </row>
    <row r="171" spans="1:17" ht="21" customHeight="1" x14ac:dyDescent="0.2">
      <c r="A171" s="151" t="s">
        <v>296</v>
      </c>
      <c r="B171" s="151"/>
      <c r="C171" s="151" t="s">
        <v>297</v>
      </c>
      <c r="D171" s="152"/>
      <c r="E171" s="52">
        <f>'Pay App 35'!E171</f>
        <v>0</v>
      </c>
      <c r="F171" s="45"/>
      <c r="G171" s="65">
        <f>'Pay App 35'!G171+F171</f>
        <v>0</v>
      </c>
      <c r="H171" s="188">
        <f>'Pay App 35'!K171</f>
        <v>0</v>
      </c>
      <c r="I171" s="189"/>
      <c r="J171" s="55"/>
      <c r="K171" s="33">
        <f t="shared" si="4"/>
        <v>0</v>
      </c>
      <c r="L171" s="68">
        <f t="shared" si="7"/>
        <v>0</v>
      </c>
      <c r="M171" s="66">
        <f t="shared" si="5"/>
        <v>0</v>
      </c>
      <c r="N171" s="32">
        <f t="shared" si="6"/>
        <v>0</v>
      </c>
      <c r="O171" s="52">
        <f>'Pay App 35'!O171+'Pay App 35'!P171</f>
        <v>0</v>
      </c>
      <c r="P171" s="45"/>
      <c r="Q171" s="66">
        <f>'Pay App 35'!Q171+N171+P171</f>
        <v>0</v>
      </c>
    </row>
    <row r="172" spans="1:17" ht="21" customHeight="1" x14ac:dyDescent="0.2">
      <c r="A172" s="151" t="s">
        <v>298</v>
      </c>
      <c r="B172" s="151"/>
      <c r="C172" s="151" t="s">
        <v>299</v>
      </c>
      <c r="D172" s="152"/>
      <c r="E172" s="52">
        <f>'Pay App 35'!E172</f>
        <v>0</v>
      </c>
      <c r="F172" s="45"/>
      <c r="G172" s="65">
        <f>'Pay App 35'!G172+F172</f>
        <v>0</v>
      </c>
      <c r="H172" s="188">
        <f>'Pay App 35'!K172</f>
        <v>0</v>
      </c>
      <c r="I172" s="189"/>
      <c r="J172" s="55"/>
      <c r="K172" s="33">
        <f t="shared" si="4"/>
        <v>0</v>
      </c>
      <c r="L172" s="68">
        <f t="shared" si="7"/>
        <v>0</v>
      </c>
      <c r="M172" s="66">
        <f t="shared" si="5"/>
        <v>0</v>
      </c>
      <c r="N172" s="32">
        <f t="shared" si="6"/>
        <v>0</v>
      </c>
      <c r="O172" s="52">
        <f>'Pay App 35'!O172+'Pay App 35'!P172</f>
        <v>0</v>
      </c>
      <c r="P172" s="45"/>
      <c r="Q172" s="66">
        <f>'Pay App 35'!Q172+N172+P172</f>
        <v>0</v>
      </c>
    </row>
    <row r="173" spans="1:17" ht="21" customHeight="1" x14ac:dyDescent="0.2">
      <c r="A173" s="151" t="s">
        <v>300</v>
      </c>
      <c r="B173" s="151"/>
      <c r="C173" s="151" t="s">
        <v>301</v>
      </c>
      <c r="D173" s="152"/>
      <c r="E173" s="52">
        <f>'Pay App 35'!E173</f>
        <v>0</v>
      </c>
      <c r="F173" s="45"/>
      <c r="G173" s="65">
        <f>'Pay App 35'!G173+F173</f>
        <v>0</v>
      </c>
      <c r="H173" s="188">
        <f>'Pay App 35'!K173</f>
        <v>0</v>
      </c>
      <c r="I173" s="189"/>
      <c r="J173" s="55"/>
      <c r="K173" s="33">
        <f t="shared" si="4"/>
        <v>0</v>
      </c>
      <c r="L173" s="68">
        <f t="shared" si="7"/>
        <v>0</v>
      </c>
      <c r="M173" s="66">
        <f t="shared" si="5"/>
        <v>0</v>
      </c>
      <c r="N173" s="32">
        <f t="shared" si="6"/>
        <v>0</v>
      </c>
      <c r="O173" s="52">
        <f>'Pay App 35'!O173+'Pay App 35'!P173</f>
        <v>0</v>
      </c>
      <c r="P173" s="45"/>
      <c r="Q173" s="66">
        <f>'Pay App 35'!Q173+N173+P173</f>
        <v>0</v>
      </c>
    </row>
    <row r="174" spans="1:17" ht="21" customHeight="1" x14ac:dyDescent="0.2">
      <c r="A174" s="151" t="s">
        <v>302</v>
      </c>
      <c r="B174" s="151"/>
      <c r="C174" s="151" t="s">
        <v>303</v>
      </c>
      <c r="D174" s="152"/>
      <c r="E174" s="52">
        <f>'Pay App 35'!E174</f>
        <v>0</v>
      </c>
      <c r="F174" s="45"/>
      <c r="G174" s="65">
        <f>'Pay App 35'!G174+F174</f>
        <v>0</v>
      </c>
      <c r="H174" s="188">
        <f>'Pay App 35'!K174</f>
        <v>0</v>
      </c>
      <c r="I174" s="189"/>
      <c r="J174" s="55"/>
      <c r="K174" s="33">
        <f t="shared" si="4"/>
        <v>0</v>
      </c>
      <c r="L174" s="68">
        <f t="shared" si="7"/>
        <v>0</v>
      </c>
      <c r="M174" s="66">
        <f t="shared" si="5"/>
        <v>0</v>
      </c>
      <c r="N174" s="32">
        <f t="shared" si="6"/>
        <v>0</v>
      </c>
      <c r="O174" s="52">
        <f>'Pay App 35'!O174+'Pay App 35'!P174</f>
        <v>0</v>
      </c>
      <c r="P174" s="45"/>
      <c r="Q174" s="66">
        <f>'Pay App 35'!Q174+N174+P174</f>
        <v>0</v>
      </c>
    </row>
    <row r="175" spans="1:17" ht="21" customHeight="1" x14ac:dyDescent="0.2">
      <c r="A175" s="151" t="s">
        <v>304</v>
      </c>
      <c r="B175" s="151"/>
      <c r="C175" s="151" t="s">
        <v>305</v>
      </c>
      <c r="D175" s="152"/>
      <c r="E175" s="52">
        <f>'Pay App 35'!E175</f>
        <v>0</v>
      </c>
      <c r="F175" s="45"/>
      <c r="G175" s="65">
        <f>'Pay App 35'!G175+F175</f>
        <v>0</v>
      </c>
      <c r="H175" s="188">
        <f>'Pay App 35'!K175</f>
        <v>0</v>
      </c>
      <c r="I175" s="189"/>
      <c r="J175" s="55"/>
      <c r="K175" s="33">
        <f t="shared" si="4"/>
        <v>0</v>
      </c>
      <c r="L175" s="68">
        <f t="shared" si="7"/>
        <v>0</v>
      </c>
      <c r="M175" s="66">
        <f t="shared" si="5"/>
        <v>0</v>
      </c>
      <c r="N175" s="32">
        <f t="shared" si="6"/>
        <v>0</v>
      </c>
      <c r="O175" s="52">
        <f>'Pay App 35'!O175+'Pay App 35'!P175</f>
        <v>0</v>
      </c>
      <c r="P175" s="45"/>
      <c r="Q175" s="66">
        <f>'Pay App 35'!Q175+N175+P175</f>
        <v>0</v>
      </c>
    </row>
    <row r="176" spans="1:17" ht="21" customHeight="1" x14ac:dyDescent="0.2">
      <c r="A176" s="151" t="s">
        <v>306</v>
      </c>
      <c r="B176" s="151"/>
      <c r="C176" s="151" t="s">
        <v>307</v>
      </c>
      <c r="D176" s="152"/>
      <c r="E176" s="52">
        <f>'Pay App 35'!E176</f>
        <v>0</v>
      </c>
      <c r="F176" s="45"/>
      <c r="G176" s="65">
        <f>'Pay App 35'!G176+F176</f>
        <v>0</v>
      </c>
      <c r="H176" s="188">
        <f>'Pay App 35'!K176</f>
        <v>0</v>
      </c>
      <c r="I176" s="189"/>
      <c r="J176" s="55"/>
      <c r="K176" s="33">
        <f t="shared" si="4"/>
        <v>0</v>
      </c>
      <c r="L176" s="68">
        <f t="shared" si="7"/>
        <v>0</v>
      </c>
      <c r="M176" s="66">
        <f t="shared" si="5"/>
        <v>0</v>
      </c>
      <c r="N176" s="32">
        <f t="shared" si="6"/>
        <v>0</v>
      </c>
      <c r="O176" s="52">
        <f>'Pay App 35'!O176+'Pay App 35'!P176</f>
        <v>0</v>
      </c>
      <c r="P176" s="45"/>
      <c r="Q176" s="66">
        <f>'Pay App 35'!Q176+N176+P176</f>
        <v>0</v>
      </c>
    </row>
    <row r="177" spans="1:17" ht="21" customHeight="1" x14ac:dyDescent="0.2">
      <c r="A177" s="151" t="s">
        <v>308</v>
      </c>
      <c r="B177" s="151"/>
      <c r="C177" s="151" t="s">
        <v>309</v>
      </c>
      <c r="D177" s="152"/>
      <c r="E177" s="52">
        <f>'Pay App 35'!E177</f>
        <v>0</v>
      </c>
      <c r="F177" s="45"/>
      <c r="G177" s="65">
        <f>'Pay App 35'!G177+F177</f>
        <v>0</v>
      </c>
      <c r="H177" s="188">
        <f>'Pay App 35'!K177</f>
        <v>0</v>
      </c>
      <c r="I177" s="189"/>
      <c r="J177" s="55"/>
      <c r="K177" s="33">
        <f t="shared" si="4"/>
        <v>0</v>
      </c>
      <c r="L177" s="68">
        <f t="shared" si="7"/>
        <v>0</v>
      </c>
      <c r="M177" s="66">
        <f t="shared" si="5"/>
        <v>0</v>
      </c>
      <c r="N177" s="32">
        <f t="shared" si="6"/>
        <v>0</v>
      </c>
      <c r="O177" s="52">
        <f>'Pay App 35'!O177+'Pay App 35'!P177</f>
        <v>0</v>
      </c>
      <c r="P177" s="45"/>
      <c r="Q177" s="66">
        <f>'Pay App 35'!Q177+N177+P177</f>
        <v>0</v>
      </c>
    </row>
    <row r="178" spans="1:17" ht="21" customHeight="1" x14ac:dyDescent="0.2">
      <c r="A178" s="141" t="s">
        <v>310</v>
      </c>
      <c r="B178" s="141"/>
      <c r="C178" s="141" t="s">
        <v>311</v>
      </c>
      <c r="D178" s="142"/>
      <c r="E178" s="52">
        <f>'Pay App 35'!E178</f>
        <v>0</v>
      </c>
      <c r="F178" s="45"/>
      <c r="G178" s="65">
        <f>'Pay App 35'!G178+F178</f>
        <v>0</v>
      </c>
      <c r="H178" s="188">
        <f>'Pay App 35'!K178</f>
        <v>0</v>
      </c>
      <c r="I178" s="189"/>
      <c r="J178" s="55"/>
      <c r="K178" s="33">
        <f t="shared" si="4"/>
        <v>0</v>
      </c>
      <c r="L178" s="68">
        <f t="shared" si="7"/>
        <v>0</v>
      </c>
      <c r="M178" s="66">
        <f t="shared" si="5"/>
        <v>0</v>
      </c>
      <c r="N178" s="32">
        <f t="shared" si="6"/>
        <v>0</v>
      </c>
      <c r="O178" s="52">
        <f>'Pay App 35'!O178+'Pay App 35'!P178</f>
        <v>0</v>
      </c>
      <c r="P178" s="45"/>
      <c r="Q178" s="66">
        <f>'Pay App 35'!Q178+N178+P178</f>
        <v>0</v>
      </c>
    </row>
    <row r="179" spans="1:17" ht="21" customHeight="1" x14ac:dyDescent="0.2">
      <c r="A179" s="151" t="s">
        <v>312</v>
      </c>
      <c r="B179" s="151"/>
      <c r="C179" s="151" t="s">
        <v>313</v>
      </c>
      <c r="D179" s="152"/>
      <c r="E179" s="52">
        <f>'Pay App 35'!E179</f>
        <v>0</v>
      </c>
      <c r="F179" s="45"/>
      <c r="G179" s="65">
        <f>'Pay App 35'!G179+F179</f>
        <v>0</v>
      </c>
      <c r="H179" s="188">
        <f>'Pay App 35'!K179</f>
        <v>0</v>
      </c>
      <c r="I179" s="189"/>
      <c r="J179" s="55"/>
      <c r="K179" s="33">
        <f t="shared" si="4"/>
        <v>0</v>
      </c>
      <c r="L179" s="68">
        <f t="shared" si="7"/>
        <v>0</v>
      </c>
      <c r="M179" s="66">
        <f t="shared" si="5"/>
        <v>0</v>
      </c>
      <c r="N179" s="32">
        <f t="shared" si="6"/>
        <v>0</v>
      </c>
      <c r="O179" s="52">
        <f>'Pay App 35'!O179+'Pay App 35'!P179</f>
        <v>0</v>
      </c>
      <c r="P179" s="45"/>
      <c r="Q179" s="66">
        <f>'Pay App 35'!Q179+N179+P179</f>
        <v>0</v>
      </c>
    </row>
    <row r="180" spans="1:17" ht="21" customHeight="1" x14ac:dyDescent="0.2">
      <c r="A180" s="151" t="s">
        <v>314</v>
      </c>
      <c r="B180" s="151"/>
      <c r="C180" s="149" t="s">
        <v>315</v>
      </c>
      <c r="D180" s="150"/>
      <c r="E180" s="52">
        <f>'Pay App 35'!E180</f>
        <v>0</v>
      </c>
      <c r="F180" s="45"/>
      <c r="G180" s="65">
        <f>'Pay App 35'!G180+F180</f>
        <v>0</v>
      </c>
      <c r="H180" s="188">
        <f>'Pay App 35'!K180</f>
        <v>0</v>
      </c>
      <c r="I180" s="189"/>
      <c r="J180" s="55"/>
      <c r="K180" s="33">
        <f t="shared" si="4"/>
        <v>0</v>
      </c>
      <c r="L180" s="68">
        <f t="shared" si="7"/>
        <v>0</v>
      </c>
      <c r="M180" s="66">
        <f t="shared" si="5"/>
        <v>0</v>
      </c>
      <c r="N180" s="32">
        <f t="shared" si="6"/>
        <v>0</v>
      </c>
      <c r="O180" s="52">
        <f>'Pay App 35'!O180+'Pay App 35'!P180</f>
        <v>0</v>
      </c>
      <c r="P180" s="45"/>
      <c r="Q180" s="66">
        <f>'Pay App 35'!Q180+N180+P180</f>
        <v>0</v>
      </c>
    </row>
    <row r="181" spans="1:17" ht="21" customHeight="1" x14ac:dyDescent="0.2">
      <c r="A181" s="151" t="s">
        <v>316</v>
      </c>
      <c r="B181" s="151"/>
      <c r="C181" s="151" t="s">
        <v>317</v>
      </c>
      <c r="D181" s="152"/>
      <c r="E181" s="52">
        <f>'Pay App 35'!E181</f>
        <v>0</v>
      </c>
      <c r="F181" s="45"/>
      <c r="G181" s="65">
        <f>'Pay App 35'!G181+F181</f>
        <v>0</v>
      </c>
      <c r="H181" s="188">
        <f>'Pay App 35'!K181</f>
        <v>0</v>
      </c>
      <c r="I181" s="189"/>
      <c r="J181" s="55"/>
      <c r="K181" s="33">
        <f t="shared" si="4"/>
        <v>0</v>
      </c>
      <c r="L181" s="68">
        <f t="shared" si="7"/>
        <v>0</v>
      </c>
      <c r="M181" s="66">
        <f t="shared" si="5"/>
        <v>0</v>
      </c>
      <c r="N181" s="32">
        <f t="shared" si="6"/>
        <v>0</v>
      </c>
      <c r="O181" s="52">
        <f>'Pay App 35'!O181+'Pay App 35'!P181</f>
        <v>0</v>
      </c>
      <c r="P181" s="45"/>
      <c r="Q181" s="66">
        <f>'Pay App 35'!Q181+N181+P181</f>
        <v>0</v>
      </c>
    </row>
    <row r="182" spans="1:17" ht="21" customHeight="1" x14ac:dyDescent="0.2">
      <c r="A182" s="151" t="s">
        <v>318</v>
      </c>
      <c r="B182" s="151"/>
      <c r="C182" s="151" t="s">
        <v>319</v>
      </c>
      <c r="D182" s="152"/>
      <c r="E182" s="52">
        <f>'Pay App 35'!E182</f>
        <v>0</v>
      </c>
      <c r="F182" s="45"/>
      <c r="G182" s="65">
        <f>'Pay App 35'!G182+F182</f>
        <v>0</v>
      </c>
      <c r="H182" s="188">
        <f>'Pay App 35'!K182</f>
        <v>0</v>
      </c>
      <c r="I182" s="189"/>
      <c r="J182" s="55"/>
      <c r="K182" s="33">
        <f t="shared" si="4"/>
        <v>0</v>
      </c>
      <c r="L182" s="68">
        <f t="shared" si="7"/>
        <v>0</v>
      </c>
      <c r="M182" s="66">
        <f t="shared" si="5"/>
        <v>0</v>
      </c>
      <c r="N182" s="32">
        <f t="shared" si="6"/>
        <v>0</v>
      </c>
      <c r="O182" s="52">
        <f>'Pay App 35'!O182+'Pay App 35'!P182</f>
        <v>0</v>
      </c>
      <c r="P182" s="45"/>
      <c r="Q182" s="66">
        <f>'Pay App 35'!Q182+N182+P182</f>
        <v>0</v>
      </c>
    </row>
    <row r="183" spans="1:17" ht="21" customHeight="1" x14ac:dyDescent="0.2">
      <c r="A183" s="151" t="s">
        <v>320</v>
      </c>
      <c r="B183" s="151"/>
      <c r="C183" s="151" t="s">
        <v>321</v>
      </c>
      <c r="D183" s="152"/>
      <c r="E183" s="52">
        <f>'Pay App 35'!E183</f>
        <v>0</v>
      </c>
      <c r="F183" s="45"/>
      <c r="G183" s="65">
        <f>'Pay App 35'!G183+F183</f>
        <v>0</v>
      </c>
      <c r="H183" s="188">
        <f>'Pay App 35'!K183</f>
        <v>0</v>
      </c>
      <c r="I183" s="189"/>
      <c r="J183" s="55"/>
      <c r="K183" s="33">
        <f t="shared" si="4"/>
        <v>0</v>
      </c>
      <c r="L183" s="68">
        <f t="shared" si="7"/>
        <v>0</v>
      </c>
      <c r="M183" s="66">
        <f t="shared" si="5"/>
        <v>0</v>
      </c>
      <c r="N183" s="32">
        <f t="shared" si="6"/>
        <v>0</v>
      </c>
      <c r="O183" s="52">
        <f>'Pay App 35'!O183+'Pay App 35'!P183</f>
        <v>0</v>
      </c>
      <c r="P183" s="45"/>
      <c r="Q183" s="66">
        <f>'Pay App 35'!Q183+N183+P183</f>
        <v>0</v>
      </c>
    </row>
    <row r="184" spans="1:17" ht="21" customHeight="1" x14ac:dyDescent="0.2">
      <c r="A184" s="151" t="s">
        <v>322</v>
      </c>
      <c r="B184" s="151"/>
      <c r="C184" s="151" t="s">
        <v>323</v>
      </c>
      <c r="D184" s="152"/>
      <c r="E184" s="52">
        <f>'Pay App 35'!E184</f>
        <v>0</v>
      </c>
      <c r="F184" s="45"/>
      <c r="G184" s="65">
        <f>'Pay App 35'!G184+F184</f>
        <v>0</v>
      </c>
      <c r="H184" s="188">
        <f>'Pay App 35'!K184</f>
        <v>0</v>
      </c>
      <c r="I184" s="189"/>
      <c r="J184" s="55"/>
      <c r="K184" s="33">
        <f t="shared" si="4"/>
        <v>0</v>
      </c>
      <c r="L184" s="68">
        <f t="shared" si="7"/>
        <v>0</v>
      </c>
      <c r="M184" s="66">
        <f t="shared" si="5"/>
        <v>0</v>
      </c>
      <c r="N184" s="32">
        <f t="shared" si="6"/>
        <v>0</v>
      </c>
      <c r="O184" s="52">
        <f>'Pay App 35'!O184+'Pay App 35'!P184</f>
        <v>0</v>
      </c>
      <c r="P184" s="45"/>
      <c r="Q184" s="66">
        <f>'Pay App 35'!Q184+N184+P184</f>
        <v>0</v>
      </c>
    </row>
    <row r="185" spans="1:17" ht="21" customHeight="1" x14ac:dyDescent="0.2">
      <c r="A185" s="141" t="s">
        <v>324</v>
      </c>
      <c r="B185" s="141"/>
      <c r="C185" s="141" t="s">
        <v>325</v>
      </c>
      <c r="D185" s="142"/>
      <c r="E185" s="52">
        <f>'Pay App 35'!E185</f>
        <v>0</v>
      </c>
      <c r="F185" s="45"/>
      <c r="G185" s="65">
        <f>'Pay App 35'!G185+F185</f>
        <v>0</v>
      </c>
      <c r="H185" s="188">
        <f>'Pay App 35'!K185</f>
        <v>0</v>
      </c>
      <c r="I185" s="189"/>
      <c r="J185" s="55"/>
      <c r="K185" s="33">
        <f t="shared" si="4"/>
        <v>0</v>
      </c>
      <c r="L185" s="68">
        <f t="shared" si="7"/>
        <v>0</v>
      </c>
      <c r="M185" s="66">
        <f t="shared" si="5"/>
        <v>0</v>
      </c>
      <c r="N185" s="32">
        <f t="shared" si="6"/>
        <v>0</v>
      </c>
      <c r="O185" s="52">
        <f>'Pay App 35'!O185+'Pay App 35'!P185</f>
        <v>0</v>
      </c>
      <c r="P185" s="45"/>
      <c r="Q185" s="66">
        <f>'Pay App 35'!Q185+N185+P185</f>
        <v>0</v>
      </c>
    </row>
    <row r="186" spans="1:17" ht="21" customHeight="1" x14ac:dyDescent="0.2">
      <c r="A186" s="141" t="s">
        <v>326</v>
      </c>
      <c r="B186" s="141"/>
      <c r="C186" s="141" t="s">
        <v>327</v>
      </c>
      <c r="D186" s="142"/>
      <c r="E186" s="52">
        <f>'Pay App 35'!E186</f>
        <v>0</v>
      </c>
      <c r="F186" s="45"/>
      <c r="G186" s="65">
        <f>'Pay App 35'!G186+F186</f>
        <v>0</v>
      </c>
      <c r="H186" s="188">
        <f>'Pay App 35'!K186</f>
        <v>0</v>
      </c>
      <c r="I186" s="189"/>
      <c r="J186" s="55"/>
      <c r="K186" s="33">
        <f t="shared" si="4"/>
        <v>0</v>
      </c>
      <c r="L186" s="68">
        <f t="shared" si="7"/>
        <v>0</v>
      </c>
      <c r="M186" s="66">
        <f t="shared" si="5"/>
        <v>0</v>
      </c>
      <c r="N186" s="32">
        <f t="shared" si="6"/>
        <v>0</v>
      </c>
      <c r="O186" s="52">
        <f>'Pay App 35'!O186+'Pay App 35'!P186</f>
        <v>0</v>
      </c>
      <c r="P186" s="45"/>
      <c r="Q186" s="66">
        <f>'Pay App 35'!Q186+N186+P186</f>
        <v>0</v>
      </c>
    </row>
    <row r="187" spans="1:17" ht="21" customHeight="1" x14ac:dyDescent="0.2">
      <c r="A187" s="151" t="s">
        <v>328</v>
      </c>
      <c r="B187" s="151"/>
      <c r="C187" s="151" t="s">
        <v>329</v>
      </c>
      <c r="D187" s="152"/>
      <c r="E187" s="52">
        <f>'Pay App 35'!E187</f>
        <v>0</v>
      </c>
      <c r="F187" s="45"/>
      <c r="G187" s="65">
        <f>'Pay App 35'!G187+F187</f>
        <v>0</v>
      </c>
      <c r="H187" s="188">
        <f>'Pay App 35'!K187</f>
        <v>0</v>
      </c>
      <c r="I187" s="189"/>
      <c r="J187" s="55"/>
      <c r="K187" s="33">
        <f t="shared" si="4"/>
        <v>0</v>
      </c>
      <c r="L187" s="68">
        <f t="shared" si="7"/>
        <v>0</v>
      </c>
      <c r="M187" s="66">
        <f t="shared" si="5"/>
        <v>0</v>
      </c>
      <c r="N187" s="32">
        <f t="shared" si="6"/>
        <v>0</v>
      </c>
      <c r="O187" s="52">
        <f>'Pay App 35'!O187+'Pay App 35'!P187</f>
        <v>0</v>
      </c>
      <c r="P187" s="45"/>
      <c r="Q187" s="66">
        <f>'Pay App 35'!Q187+N187+P187</f>
        <v>0</v>
      </c>
    </row>
    <row r="188" spans="1:17" ht="21" customHeight="1" x14ac:dyDescent="0.2">
      <c r="A188" s="151" t="s">
        <v>330</v>
      </c>
      <c r="B188" s="151"/>
      <c r="C188" s="151" t="s">
        <v>331</v>
      </c>
      <c r="D188" s="152"/>
      <c r="E188" s="52">
        <f>'Pay App 35'!E188</f>
        <v>0</v>
      </c>
      <c r="F188" s="45"/>
      <c r="G188" s="65">
        <f>'Pay App 35'!G188+F188</f>
        <v>0</v>
      </c>
      <c r="H188" s="188">
        <f>'Pay App 35'!K188</f>
        <v>0</v>
      </c>
      <c r="I188" s="189"/>
      <c r="J188" s="55"/>
      <c r="K188" s="33">
        <f t="shared" si="4"/>
        <v>0</v>
      </c>
      <c r="L188" s="68">
        <f t="shared" si="7"/>
        <v>0</v>
      </c>
      <c r="M188" s="66">
        <f t="shared" si="5"/>
        <v>0</v>
      </c>
      <c r="N188" s="32">
        <f t="shared" si="6"/>
        <v>0</v>
      </c>
      <c r="O188" s="52">
        <f>'Pay App 35'!O188+'Pay App 35'!P188</f>
        <v>0</v>
      </c>
      <c r="P188" s="45"/>
      <c r="Q188" s="66">
        <f>'Pay App 35'!Q188+N188+P188</f>
        <v>0</v>
      </c>
    </row>
    <row r="189" spans="1:17" ht="21" customHeight="1" x14ac:dyDescent="0.2">
      <c r="A189" s="151" t="s">
        <v>332</v>
      </c>
      <c r="B189" s="151"/>
      <c r="C189" s="151" t="s">
        <v>333</v>
      </c>
      <c r="D189" s="152"/>
      <c r="E189" s="52">
        <f>'Pay App 35'!E189</f>
        <v>0</v>
      </c>
      <c r="F189" s="45"/>
      <c r="G189" s="65">
        <f>'Pay App 35'!G189+F189</f>
        <v>0</v>
      </c>
      <c r="H189" s="188">
        <f>'Pay App 35'!K189</f>
        <v>0</v>
      </c>
      <c r="I189" s="189"/>
      <c r="J189" s="55"/>
      <c r="K189" s="33">
        <f t="shared" si="4"/>
        <v>0</v>
      </c>
      <c r="L189" s="68">
        <f t="shared" si="7"/>
        <v>0</v>
      </c>
      <c r="M189" s="66">
        <f t="shared" si="5"/>
        <v>0</v>
      </c>
      <c r="N189" s="32">
        <f t="shared" si="6"/>
        <v>0</v>
      </c>
      <c r="O189" s="52">
        <f>'Pay App 35'!O189+'Pay App 35'!P189</f>
        <v>0</v>
      </c>
      <c r="P189" s="45"/>
      <c r="Q189" s="66">
        <f>'Pay App 35'!Q189+N189+P189</f>
        <v>0</v>
      </c>
    </row>
    <row r="190" spans="1:17" ht="21" customHeight="1" x14ac:dyDescent="0.2">
      <c r="A190" s="141" t="s">
        <v>334</v>
      </c>
      <c r="B190" s="141"/>
      <c r="C190" s="141" t="s">
        <v>335</v>
      </c>
      <c r="D190" s="142"/>
      <c r="E190" s="52">
        <f>'Pay App 35'!E190</f>
        <v>0</v>
      </c>
      <c r="F190" s="45"/>
      <c r="G190" s="65">
        <f>'Pay App 35'!G190+F190</f>
        <v>0</v>
      </c>
      <c r="H190" s="188">
        <f>'Pay App 35'!K190</f>
        <v>0</v>
      </c>
      <c r="I190" s="189"/>
      <c r="J190" s="55"/>
      <c r="K190" s="33">
        <f t="shared" si="4"/>
        <v>0</v>
      </c>
      <c r="L190" s="68">
        <f t="shared" si="7"/>
        <v>0</v>
      </c>
      <c r="M190" s="66">
        <f t="shared" si="5"/>
        <v>0</v>
      </c>
      <c r="N190" s="32">
        <f t="shared" si="6"/>
        <v>0</v>
      </c>
      <c r="O190" s="52">
        <f>'Pay App 35'!O190+'Pay App 35'!P190</f>
        <v>0</v>
      </c>
      <c r="P190" s="45"/>
      <c r="Q190" s="66">
        <f>'Pay App 35'!Q190+N190+P190</f>
        <v>0</v>
      </c>
    </row>
    <row r="191" spans="1:17" ht="21" customHeight="1" x14ac:dyDescent="0.2">
      <c r="A191" s="149" t="s">
        <v>336</v>
      </c>
      <c r="B191" s="149"/>
      <c r="C191" s="149" t="s">
        <v>337</v>
      </c>
      <c r="D191" s="150"/>
      <c r="E191" s="52">
        <f>'Pay App 35'!E191</f>
        <v>0</v>
      </c>
      <c r="F191" s="45"/>
      <c r="G191" s="65">
        <f>'Pay App 35'!G191+F191</f>
        <v>0</v>
      </c>
      <c r="H191" s="188">
        <f>'Pay App 35'!K191</f>
        <v>0</v>
      </c>
      <c r="I191" s="189"/>
      <c r="J191" s="55"/>
      <c r="K191" s="33">
        <f t="shared" si="4"/>
        <v>0</v>
      </c>
      <c r="L191" s="68">
        <f t="shared" si="7"/>
        <v>0</v>
      </c>
      <c r="M191" s="66">
        <f t="shared" si="5"/>
        <v>0</v>
      </c>
      <c r="N191" s="32">
        <f t="shared" si="6"/>
        <v>0</v>
      </c>
      <c r="O191" s="52">
        <f>'Pay App 35'!O191+'Pay App 35'!P191</f>
        <v>0</v>
      </c>
      <c r="P191" s="45"/>
      <c r="Q191" s="66">
        <f>'Pay App 35'!Q191+N191+P191</f>
        <v>0</v>
      </c>
    </row>
    <row r="192" spans="1:17" ht="21" customHeight="1" x14ac:dyDescent="0.2">
      <c r="A192" s="149" t="s">
        <v>338</v>
      </c>
      <c r="B192" s="149"/>
      <c r="C192" s="151" t="s">
        <v>339</v>
      </c>
      <c r="D192" s="152"/>
      <c r="E192" s="52">
        <f>'Pay App 35'!E192</f>
        <v>0</v>
      </c>
      <c r="F192" s="45"/>
      <c r="G192" s="65">
        <f>'Pay App 35'!G192+F192</f>
        <v>0</v>
      </c>
      <c r="H192" s="188">
        <f>'Pay App 35'!K192</f>
        <v>0</v>
      </c>
      <c r="I192" s="189"/>
      <c r="J192" s="55"/>
      <c r="K192" s="33">
        <f t="shared" si="4"/>
        <v>0</v>
      </c>
      <c r="L192" s="68">
        <f t="shared" si="7"/>
        <v>0</v>
      </c>
      <c r="M192" s="66">
        <f t="shared" si="5"/>
        <v>0</v>
      </c>
      <c r="N192" s="32">
        <f t="shared" si="6"/>
        <v>0</v>
      </c>
      <c r="O192" s="52">
        <f>'Pay App 35'!O192+'Pay App 35'!P192</f>
        <v>0</v>
      </c>
      <c r="P192" s="45"/>
      <c r="Q192" s="66">
        <f>'Pay App 35'!Q192+N192+P192</f>
        <v>0</v>
      </c>
    </row>
    <row r="193" spans="1:17" ht="21" customHeight="1" x14ac:dyDescent="0.2">
      <c r="A193" s="141" t="s">
        <v>340</v>
      </c>
      <c r="B193" s="141"/>
      <c r="C193" s="141" t="s">
        <v>341</v>
      </c>
      <c r="D193" s="142"/>
      <c r="E193" s="52">
        <f>'Pay App 35'!E193</f>
        <v>0</v>
      </c>
      <c r="F193" s="45"/>
      <c r="G193" s="65">
        <f>'Pay App 35'!G193+F193</f>
        <v>0</v>
      </c>
      <c r="H193" s="188">
        <f>'Pay App 35'!K193</f>
        <v>0</v>
      </c>
      <c r="I193" s="189"/>
      <c r="J193" s="55"/>
      <c r="K193" s="33">
        <f t="shared" si="4"/>
        <v>0</v>
      </c>
      <c r="L193" s="68">
        <f t="shared" si="7"/>
        <v>0</v>
      </c>
      <c r="M193" s="66">
        <f t="shared" si="5"/>
        <v>0</v>
      </c>
      <c r="N193" s="32">
        <f t="shared" si="6"/>
        <v>0</v>
      </c>
      <c r="O193" s="52">
        <f>'Pay App 35'!O193+'Pay App 35'!P193</f>
        <v>0</v>
      </c>
      <c r="P193" s="45"/>
      <c r="Q193" s="66">
        <f>'Pay App 35'!Q193+N193+P193</f>
        <v>0</v>
      </c>
    </row>
    <row r="194" spans="1:17" ht="21" customHeight="1" x14ac:dyDescent="0.2">
      <c r="A194" s="149" t="s">
        <v>342</v>
      </c>
      <c r="B194" s="149"/>
      <c r="C194" s="149" t="s">
        <v>343</v>
      </c>
      <c r="D194" s="150"/>
      <c r="E194" s="52">
        <f>'Pay App 35'!E194</f>
        <v>0</v>
      </c>
      <c r="F194" s="45"/>
      <c r="G194" s="65">
        <f>'Pay App 35'!G194+F194</f>
        <v>0</v>
      </c>
      <c r="H194" s="188">
        <f>'Pay App 35'!K194</f>
        <v>0</v>
      </c>
      <c r="I194" s="189"/>
      <c r="J194" s="55"/>
      <c r="K194" s="33">
        <f t="shared" si="4"/>
        <v>0</v>
      </c>
      <c r="L194" s="68">
        <f t="shared" si="7"/>
        <v>0</v>
      </c>
      <c r="M194" s="66">
        <f t="shared" si="5"/>
        <v>0</v>
      </c>
      <c r="N194" s="32">
        <f t="shared" si="6"/>
        <v>0</v>
      </c>
      <c r="O194" s="52">
        <f>'Pay App 35'!O194+'Pay App 35'!P194</f>
        <v>0</v>
      </c>
      <c r="P194" s="45"/>
      <c r="Q194" s="66">
        <f>'Pay App 35'!Q194+N194+P194</f>
        <v>0</v>
      </c>
    </row>
    <row r="195" spans="1:17" ht="21" customHeight="1" x14ac:dyDescent="0.2">
      <c r="A195" s="149" t="s">
        <v>344</v>
      </c>
      <c r="B195" s="149"/>
      <c r="C195" s="151" t="s">
        <v>345</v>
      </c>
      <c r="D195" s="152"/>
      <c r="E195" s="52">
        <f>'Pay App 35'!E195</f>
        <v>0</v>
      </c>
      <c r="F195" s="45"/>
      <c r="G195" s="65">
        <f>'Pay App 35'!G195+F195</f>
        <v>0</v>
      </c>
      <c r="H195" s="188">
        <f>'Pay App 35'!K195</f>
        <v>0</v>
      </c>
      <c r="I195" s="189"/>
      <c r="J195" s="55"/>
      <c r="K195" s="33">
        <f t="shared" si="4"/>
        <v>0</v>
      </c>
      <c r="L195" s="68">
        <f t="shared" si="7"/>
        <v>0</v>
      </c>
      <c r="M195" s="66">
        <f t="shared" si="5"/>
        <v>0</v>
      </c>
      <c r="N195" s="32">
        <f t="shared" si="6"/>
        <v>0</v>
      </c>
      <c r="O195" s="52">
        <f>'Pay App 35'!O195+'Pay App 35'!P195</f>
        <v>0</v>
      </c>
      <c r="P195" s="45"/>
      <c r="Q195" s="66">
        <f>'Pay App 35'!Q195+N195+P195</f>
        <v>0</v>
      </c>
    </row>
    <row r="196" spans="1:17" ht="21" customHeight="1" x14ac:dyDescent="0.2">
      <c r="A196" s="149" t="s">
        <v>346</v>
      </c>
      <c r="B196" s="149"/>
      <c r="C196" s="149" t="s">
        <v>347</v>
      </c>
      <c r="D196" s="150"/>
      <c r="E196" s="52">
        <f>'Pay App 35'!E196</f>
        <v>0</v>
      </c>
      <c r="F196" s="45"/>
      <c r="G196" s="65">
        <f>'Pay App 35'!G196+F196</f>
        <v>0</v>
      </c>
      <c r="H196" s="188">
        <f>'Pay App 35'!K196</f>
        <v>0</v>
      </c>
      <c r="I196" s="189"/>
      <c r="J196" s="55"/>
      <c r="K196" s="33">
        <f t="shared" si="4"/>
        <v>0</v>
      </c>
      <c r="L196" s="68">
        <f t="shared" si="7"/>
        <v>0</v>
      </c>
      <c r="M196" s="66">
        <f t="shared" si="5"/>
        <v>0</v>
      </c>
      <c r="N196" s="32">
        <f t="shared" si="6"/>
        <v>0</v>
      </c>
      <c r="O196" s="52">
        <f>'Pay App 35'!O196+'Pay App 35'!P196</f>
        <v>0</v>
      </c>
      <c r="P196" s="45"/>
      <c r="Q196" s="66">
        <f>'Pay App 35'!Q196+N196+P196</f>
        <v>0</v>
      </c>
    </row>
    <row r="197" spans="1:17" ht="21" customHeight="1" x14ac:dyDescent="0.2">
      <c r="A197" s="149" t="s">
        <v>348</v>
      </c>
      <c r="B197" s="149"/>
      <c r="C197" s="149" t="s">
        <v>349</v>
      </c>
      <c r="D197" s="150"/>
      <c r="E197" s="52">
        <f>'Pay App 35'!E197</f>
        <v>0</v>
      </c>
      <c r="F197" s="45"/>
      <c r="G197" s="65">
        <f>'Pay App 35'!G197+F197</f>
        <v>0</v>
      </c>
      <c r="H197" s="188">
        <f>'Pay App 35'!K197</f>
        <v>0</v>
      </c>
      <c r="I197" s="189"/>
      <c r="J197" s="55"/>
      <c r="K197" s="33">
        <f t="shared" si="4"/>
        <v>0</v>
      </c>
      <c r="L197" s="68">
        <f t="shared" si="7"/>
        <v>0</v>
      </c>
      <c r="M197" s="66">
        <f t="shared" si="5"/>
        <v>0</v>
      </c>
      <c r="N197" s="32">
        <f t="shared" si="6"/>
        <v>0</v>
      </c>
      <c r="O197" s="52">
        <f>'Pay App 35'!O197+'Pay App 35'!P197</f>
        <v>0</v>
      </c>
      <c r="P197" s="45"/>
      <c r="Q197" s="66">
        <f>'Pay App 35'!Q197+N197+P197</f>
        <v>0</v>
      </c>
    </row>
    <row r="198" spans="1:17" ht="21" customHeight="1" x14ac:dyDescent="0.2">
      <c r="A198" s="149" t="s">
        <v>350</v>
      </c>
      <c r="B198" s="149"/>
      <c r="C198" s="151" t="s">
        <v>305</v>
      </c>
      <c r="D198" s="152"/>
      <c r="E198" s="52">
        <f>'Pay App 35'!E198</f>
        <v>0</v>
      </c>
      <c r="F198" s="45"/>
      <c r="G198" s="65">
        <f>'Pay App 35'!G198+F198</f>
        <v>0</v>
      </c>
      <c r="H198" s="188">
        <f>'Pay App 35'!K198</f>
        <v>0</v>
      </c>
      <c r="I198" s="189"/>
      <c r="J198" s="55"/>
      <c r="K198" s="33">
        <f t="shared" si="4"/>
        <v>0</v>
      </c>
      <c r="L198" s="68">
        <f t="shared" si="7"/>
        <v>0</v>
      </c>
      <c r="M198" s="66">
        <f t="shared" si="5"/>
        <v>0</v>
      </c>
      <c r="N198" s="32">
        <f t="shared" si="6"/>
        <v>0</v>
      </c>
      <c r="O198" s="52">
        <f>'Pay App 35'!O198+'Pay App 35'!P198</f>
        <v>0</v>
      </c>
      <c r="P198" s="45"/>
      <c r="Q198" s="66">
        <f>'Pay App 35'!Q198+N198+P198</f>
        <v>0</v>
      </c>
    </row>
    <row r="199" spans="1:17" ht="21" customHeight="1" x14ac:dyDescent="0.2">
      <c r="A199" s="141" t="s">
        <v>351</v>
      </c>
      <c r="B199" s="141"/>
      <c r="C199" s="141" t="s">
        <v>352</v>
      </c>
      <c r="D199" s="142"/>
      <c r="E199" s="52">
        <f>'Pay App 35'!E199</f>
        <v>0</v>
      </c>
      <c r="F199" s="45"/>
      <c r="G199" s="65">
        <f>'Pay App 35'!G199+F199</f>
        <v>0</v>
      </c>
      <c r="H199" s="188">
        <f>'Pay App 35'!K199</f>
        <v>0</v>
      </c>
      <c r="I199" s="189"/>
      <c r="J199" s="55"/>
      <c r="K199" s="33">
        <f t="shared" si="4"/>
        <v>0</v>
      </c>
      <c r="L199" s="68">
        <f t="shared" si="7"/>
        <v>0</v>
      </c>
      <c r="M199" s="66">
        <f t="shared" si="5"/>
        <v>0</v>
      </c>
      <c r="N199" s="32">
        <f t="shared" si="6"/>
        <v>0</v>
      </c>
      <c r="O199" s="52">
        <f>'Pay App 35'!O199+'Pay App 35'!P199</f>
        <v>0</v>
      </c>
      <c r="P199" s="45"/>
      <c r="Q199" s="66">
        <f>'Pay App 35'!Q199+N199+P199</f>
        <v>0</v>
      </c>
    </row>
    <row r="200" spans="1:17" ht="21" customHeight="1" x14ac:dyDescent="0.2">
      <c r="A200" s="149" t="s">
        <v>353</v>
      </c>
      <c r="B200" s="149"/>
      <c r="C200" s="149" t="s">
        <v>354</v>
      </c>
      <c r="D200" s="150"/>
      <c r="E200" s="52">
        <f>'Pay App 35'!E200</f>
        <v>0</v>
      </c>
      <c r="F200" s="45"/>
      <c r="G200" s="65">
        <f>'Pay App 35'!G200+F200</f>
        <v>0</v>
      </c>
      <c r="H200" s="188">
        <f>'Pay App 35'!K200</f>
        <v>0</v>
      </c>
      <c r="I200" s="189"/>
      <c r="J200" s="55"/>
      <c r="K200" s="33">
        <f t="shared" si="4"/>
        <v>0</v>
      </c>
      <c r="L200" s="68">
        <f t="shared" si="7"/>
        <v>0</v>
      </c>
      <c r="M200" s="66">
        <f t="shared" si="5"/>
        <v>0</v>
      </c>
      <c r="N200" s="32">
        <f t="shared" si="6"/>
        <v>0</v>
      </c>
      <c r="O200" s="52">
        <f>'Pay App 35'!O200+'Pay App 35'!P200</f>
        <v>0</v>
      </c>
      <c r="P200" s="45"/>
      <c r="Q200" s="66">
        <f>'Pay App 35'!Q200+N200+P200</f>
        <v>0</v>
      </c>
    </row>
    <row r="201" spans="1:17" ht="21" customHeight="1" x14ac:dyDescent="0.2">
      <c r="A201" s="149" t="s">
        <v>355</v>
      </c>
      <c r="B201" s="149"/>
      <c r="C201" s="149" t="s">
        <v>356</v>
      </c>
      <c r="D201" s="150"/>
      <c r="E201" s="52">
        <f>'Pay App 35'!E201</f>
        <v>0</v>
      </c>
      <c r="F201" s="45"/>
      <c r="G201" s="65">
        <f>'Pay App 35'!G201+F201</f>
        <v>0</v>
      </c>
      <c r="H201" s="188">
        <f>'Pay App 35'!K201</f>
        <v>0</v>
      </c>
      <c r="I201" s="189"/>
      <c r="J201" s="55"/>
      <c r="K201" s="33">
        <f t="shared" si="4"/>
        <v>0</v>
      </c>
      <c r="L201" s="68">
        <f t="shared" si="7"/>
        <v>0</v>
      </c>
      <c r="M201" s="66">
        <f t="shared" si="5"/>
        <v>0</v>
      </c>
      <c r="N201" s="32">
        <f t="shared" si="6"/>
        <v>0</v>
      </c>
      <c r="O201" s="52">
        <f>'Pay App 35'!O201+'Pay App 35'!P201</f>
        <v>0</v>
      </c>
      <c r="P201" s="45"/>
      <c r="Q201" s="66">
        <f>'Pay App 35'!Q201+N201+P201</f>
        <v>0</v>
      </c>
    </row>
    <row r="202" spans="1:17" ht="21" customHeight="1" x14ac:dyDescent="0.2">
      <c r="A202" s="149" t="s">
        <v>357</v>
      </c>
      <c r="B202" s="149"/>
      <c r="C202" s="151" t="s">
        <v>358</v>
      </c>
      <c r="D202" s="152"/>
      <c r="E202" s="52">
        <f>'Pay App 35'!E202</f>
        <v>0</v>
      </c>
      <c r="F202" s="45"/>
      <c r="G202" s="65">
        <f>'Pay App 35'!G202+F202</f>
        <v>0</v>
      </c>
      <c r="H202" s="188">
        <f>'Pay App 35'!K202</f>
        <v>0</v>
      </c>
      <c r="I202" s="189"/>
      <c r="J202" s="55"/>
      <c r="K202" s="33">
        <f t="shared" si="4"/>
        <v>0</v>
      </c>
      <c r="L202" s="68">
        <f t="shared" si="7"/>
        <v>0</v>
      </c>
      <c r="M202" s="66">
        <f t="shared" si="5"/>
        <v>0</v>
      </c>
      <c r="N202" s="32">
        <f t="shared" si="6"/>
        <v>0</v>
      </c>
      <c r="O202" s="52">
        <f>'Pay App 35'!O202+'Pay App 35'!P202</f>
        <v>0</v>
      </c>
      <c r="P202" s="45"/>
      <c r="Q202" s="66">
        <f>'Pay App 35'!Q202+N202+P202</f>
        <v>0</v>
      </c>
    </row>
    <row r="203" spans="1:17" ht="21" customHeight="1" x14ac:dyDescent="0.2">
      <c r="A203" s="149" t="s">
        <v>359</v>
      </c>
      <c r="B203" s="149"/>
      <c r="C203" s="151" t="s">
        <v>360</v>
      </c>
      <c r="D203" s="152"/>
      <c r="E203" s="52">
        <f>'Pay App 35'!E203</f>
        <v>0</v>
      </c>
      <c r="F203" s="45"/>
      <c r="G203" s="65">
        <f>'Pay App 35'!G203+F203</f>
        <v>0</v>
      </c>
      <c r="H203" s="188">
        <f>'Pay App 35'!K203</f>
        <v>0</v>
      </c>
      <c r="I203" s="189"/>
      <c r="J203" s="55"/>
      <c r="K203" s="33">
        <f t="shared" si="4"/>
        <v>0</v>
      </c>
      <c r="L203" s="68">
        <f t="shared" si="7"/>
        <v>0</v>
      </c>
      <c r="M203" s="66">
        <f t="shared" si="5"/>
        <v>0</v>
      </c>
      <c r="N203" s="32">
        <f t="shared" si="6"/>
        <v>0</v>
      </c>
      <c r="O203" s="52">
        <f>'Pay App 35'!O203+'Pay App 35'!P203</f>
        <v>0</v>
      </c>
      <c r="P203" s="45"/>
      <c r="Q203" s="66">
        <f>'Pay App 35'!Q203+N203+P203</f>
        <v>0</v>
      </c>
    </row>
    <row r="204" spans="1:17" ht="21" customHeight="1" x14ac:dyDescent="0.2">
      <c r="A204" s="149" t="s">
        <v>361</v>
      </c>
      <c r="B204" s="149"/>
      <c r="C204" s="149" t="s">
        <v>362</v>
      </c>
      <c r="D204" s="150"/>
      <c r="E204" s="52">
        <f>'Pay App 35'!E204</f>
        <v>0</v>
      </c>
      <c r="F204" s="45"/>
      <c r="G204" s="65">
        <f>'Pay App 35'!G204+F204</f>
        <v>0</v>
      </c>
      <c r="H204" s="188">
        <f>'Pay App 35'!K204</f>
        <v>0</v>
      </c>
      <c r="I204" s="189"/>
      <c r="J204" s="55"/>
      <c r="K204" s="33">
        <f t="shared" si="4"/>
        <v>0</v>
      </c>
      <c r="L204" s="68">
        <f t="shared" si="7"/>
        <v>0</v>
      </c>
      <c r="M204" s="66">
        <f t="shared" si="5"/>
        <v>0</v>
      </c>
      <c r="N204" s="32">
        <f t="shared" si="6"/>
        <v>0</v>
      </c>
      <c r="O204" s="52">
        <f>'Pay App 35'!O204+'Pay App 35'!P204</f>
        <v>0</v>
      </c>
      <c r="P204" s="45"/>
      <c r="Q204" s="66">
        <f>'Pay App 35'!Q204+N204+P204</f>
        <v>0</v>
      </c>
    </row>
    <row r="205" spans="1:17" ht="21" customHeight="1" x14ac:dyDescent="0.2">
      <c r="A205" s="149" t="s">
        <v>363</v>
      </c>
      <c r="B205" s="149"/>
      <c r="C205" s="151" t="s">
        <v>364</v>
      </c>
      <c r="D205" s="152"/>
      <c r="E205" s="52">
        <f>'Pay App 35'!E205</f>
        <v>0</v>
      </c>
      <c r="F205" s="45"/>
      <c r="G205" s="65">
        <f>'Pay App 35'!G205+F205</f>
        <v>0</v>
      </c>
      <c r="H205" s="188">
        <f>'Pay App 35'!K205</f>
        <v>0</v>
      </c>
      <c r="I205" s="189"/>
      <c r="J205" s="55"/>
      <c r="K205" s="33">
        <f t="shared" si="4"/>
        <v>0</v>
      </c>
      <c r="L205" s="68">
        <f t="shared" si="7"/>
        <v>0</v>
      </c>
      <c r="M205" s="66">
        <f t="shared" si="5"/>
        <v>0</v>
      </c>
      <c r="N205" s="32">
        <f t="shared" si="6"/>
        <v>0</v>
      </c>
      <c r="O205" s="52">
        <f>'Pay App 35'!O205+'Pay App 35'!P205</f>
        <v>0</v>
      </c>
      <c r="P205" s="45"/>
      <c r="Q205" s="66">
        <f>'Pay App 35'!Q205+N205+P205</f>
        <v>0</v>
      </c>
    </row>
    <row r="206" spans="1:17" ht="21" customHeight="1" x14ac:dyDescent="0.2">
      <c r="A206" s="141" t="s">
        <v>365</v>
      </c>
      <c r="B206" s="141"/>
      <c r="C206" s="141" t="s">
        <v>366</v>
      </c>
      <c r="D206" s="142"/>
      <c r="E206" s="52">
        <f>'Pay App 35'!E206</f>
        <v>0</v>
      </c>
      <c r="F206" s="45"/>
      <c r="G206" s="65">
        <f>'Pay App 35'!G206+F206</f>
        <v>0</v>
      </c>
      <c r="H206" s="188">
        <f>'Pay App 35'!K206</f>
        <v>0</v>
      </c>
      <c r="I206" s="189"/>
      <c r="J206" s="55"/>
      <c r="K206" s="33">
        <f t="shared" si="4"/>
        <v>0</v>
      </c>
      <c r="L206" s="68">
        <f t="shared" si="7"/>
        <v>0</v>
      </c>
      <c r="M206" s="66">
        <f t="shared" si="5"/>
        <v>0</v>
      </c>
      <c r="N206" s="32">
        <f t="shared" si="6"/>
        <v>0</v>
      </c>
      <c r="O206" s="52">
        <f>'Pay App 35'!O206+'Pay App 35'!P206</f>
        <v>0</v>
      </c>
      <c r="P206" s="45"/>
      <c r="Q206" s="66">
        <f>'Pay App 35'!Q206+N206+P206</f>
        <v>0</v>
      </c>
    </row>
    <row r="207" spans="1:17" ht="21" customHeight="1" x14ac:dyDescent="0.2">
      <c r="A207" s="149" t="s">
        <v>367</v>
      </c>
      <c r="B207" s="149"/>
      <c r="C207" s="149" t="s">
        <v>368</v>
      </c>
      <c r="D207" s="150"/>
      <c r="E207" s="52">
        <f>'Pay App 35'!E207</f>
        <v>0</v>
      </c>
      <c r="F207" s="45"/>
      <c r="G207" s="65">
        <f>'Pay App 35'!G207+F207</f>
        <v>0</v>
      </c>
      <c r="H207" s="188">
        <f>'Pay App 35'!K207</f>
        <v>0</v>
      </c>
      <c r="I207" s="189"/>
      <c r="J207" s="55"/>
      <c r="K207" s="33">
        <f t="shared" si="4"/>
        <v>0</v>
      </c>
      <c r="L207" s="68">
        <f t="shared" si="7"/>
        <v>0</v>
      </c>
      <c r="M207" s="66">
        <f t="shared" si="5"/>
        <v>0</v>
      </c>
      <c r="N207" s="32">
        <f t="shared" si="6"/>
        <v>0</v>
      </c>
      <c r="O207" s="52">
        <f>'Pay App 35'!O207+'Pay App 35'!P207</f>
        <v>0</v>
      </c>
      <c r="P207" s="45"/>
      <c r="Q207" s="66">
        <f>'Pay App 35'!Q207+N207+P207</f>
        <v>0</v>
      </c>
    </row>
    <row r="208" spans="1:17" ht="21" customHeight="1" x14ac:dyDescent="0.2">
      <c r="A208" s="141" t="s">
        <v>369</v>
      </c>
      <c r="B208" s="141"/>
      <c r="C208" s="141" t="s">
        <v>370</v>
      </c>
      <c r="D208" s="142"/>
      <c r="E208" s="52">
        <f>'Pay App 35'!E208</f>
        <v>0</v>
      </c>
      <c r="F208" s="45"/>
      <c r="G208" s="65">
        <f>'Pay App 35'!G208+F208</f>
        <v>0</v>
      </c>
      <c r="H208" s="188">
        <f>'Pay App 35'!K208</f>
        <v>0</v>
      </c>
      <c r="I208" s="189"/>
      <c r="J208" s="55"/>
      <c r="K208" s="33">
        <f t="shared" si="4"/>
        <v>0</v>
      </c>
      <c r="L208" s="68">
        <f t="shared" si="7"/>
        <v>0</v>
      </c>
      <c r="M208" s="66">
        <f t="shared" si="5"/>
        <v>0</v>
      </c>
      <c r="N208" s="32">
        <f t="shared" si="6"/>
        <v>0</v>
      </c>
      <c r="O208" s="52">
        <f>'Pay App 35'!O208+'Pay App 35'!P208</f>
        <v>0</v>
      </c>
      <c r="P208" s="45"/>
      <c r="Q208" s="66">
        <f>'Pay App 35'!Q208+N208+P208</f>
        <v>0</v>
      </c>
    </row>
    <row r="209" spans="1:17" ht="21" customHeight="1" x14ac:dyDescent="0.2">
      <c r="A209" s="149" t="s">
        <v>371</v>
      </c>
      <c r="B209" s="149"/>
      <c r="C209" s="149" t="s">
        <v>372</v>
      </c>
      <c r="D209" s="150"/>
      <c r="E209" s="52">
        <f>'Pay App 35'!E209</f>
        <v>0</v>
      </c>
      <c r="F209" s="45"/>
      <c r="G209" s="65">
        <f>'Pay App 35'!G209+F209</f>
        <v>0</v>
      </c>
      <c r="H209" s="188">
        <f>'Pay App 35'!K209</f>
        <v>0</v>
      </c>
      <c r="I209" s="189"/>
      <c r="J209" s="55"/>
      <c r="K209" s="33">
        <f t="shared" si="4"/>
        <v>0</v>
      </c>
      <c r="L209" s="68">
        <f t="shared" si="7"/>
        <v>0</v>
      </c>
      <c r="M209" s="66">
        <f t="shared" si="5"/>
        <v>0</v>
      </c>
      <c r="N209" s="32">
        <f t="shared" si="6"/>
        <v>0</v>
      </c>
      <c r="O209" s="52">
        <f>'Pay App 35'!O209+'Pay App 35'!P209</f>
        <v>0</v>
      </c>
      <c r="P209" s="45"/>
      <c r="Q209" s="66">
        <f>'Pay App 35'!Q209+N209+P209</f>
        <v>0</v>
      </c>
    </row>
    <row r="210" spans="1:17" ht="21" customHeight="1" x14ac:dyDescent="0.2">
      <c r="A210" s="149" t="s">
        <v>373</v>
      </c>
      <c r="B210" s="149"/>
      <c r="C210" s="151" t="s">
        <v>374</v>
      </c>
      <c r="D210" s="152"/>
      <c r="E210" s="52">
        <f>'Pay App 35'!E210</f>
        <v>0</v>
      </c>
      <c r="F210" s="45"/>
      <c r="G210" s="65">
        <f>'Pay App 35'!G210+F210</f>
        <v>0</v>
      </c>
      <c r="H210" s="188">
        <f>'Pay App 35'!K210</f>
        <v>0</v>
      </c>
      <c r="I210" s="189"/>
      <c r="J210" s="55"/>
      <c r="K210" s="33">
        <f t="shared" si="4"/>
        <v>0</v>
      </c>
      <c r="L210" s="68">
        <f t="shared" si="7"/>
        <v>0</v>
      </c>
      <c r="M210" s="66">
        <f t="shared" si="5"/>
        <v>0</v>
      </c>
      <c r="N210" s="32">
        <f t="shared" si="6"/>
        <v>0</v>
      </c>
      <c r="O210" s="52">
        <f>'Pay App 35'!O210+'Pay App 35'!P210</f>
        <v>0</v>
      </c>
      <c r="P210" s="45"/>
      <c r="Q210" s="66">
        <f>'Pay App 35'!Q210+N210+P210</f>
        <v>0</v>
      </c>
    </row>
    <row r="211" spans="1:17" ht="21" customHeight="1" x14ac:dyDescent="0.2">
      <c r="A211" s="149" t="s">
        <v>375</v>
      </c>
      <c r="B211" s="149"/>
      <c r="C211" s="149" t="s">
        <v>376</v>
      </c>
      <c r="D211" s="150"/>
      <c r="E211" s="52">
        <f>'Pay App 35'!E211</f>
        <v>0</v>
      </c>
      <c r="F211" s="45"/>
      <c r="G211" s="65">
        <f>'Pay App 35'!G211+F211</f>
        <v>0</v>
      </c>
      <c r="H211" s="188">
        <f>'Pay App 35'!K211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35'!O211+'Pay App 35'!P211</f>
        <v>0</v>
      </c>
      <c r="P211" s="45"/>
      <c r="Q211" s="66">
        <f>'Pay App 35'!Q211+N211+P211</f>
        <v>0</v>
      </c>
    </row>
    <row r="212" spans="1:17" ht="21" customHeight="1" x14ac:dyDescent="0.2">
      <c r="A212" s="149" t="s">
        <v>377</v>
      </c>
      <c r="B212" s="149"/>
      <c r="C212" s="151" t="s">
        <v>378</v>
      </c>
      <c r="D212" s="152"/>
      <c r="E212" s="52">
        <f>'Pay App 35'!E212</f>
        <v>0</v>
      </c>
      <c r="F212" s="45"/>
      <c r="G212" s="65">
        <f>'Pay App 35'!G212+F212</f>
        <v>0</v>
      </c>
      <c r="H212" s="188">
        <f>'Pay App 35'!K212</f>
        <v>0</v>
      </c>
      <c r="I212" s="189"/>
      <c r="J212" s="55"/>
      <c r="K212" s="33">
        <f t="shared" si="8"/>
        <v>0</v>
      </c>
      <c r="L212" s="68">
        <f t="shared" ref="L212:L241" si="11">IF(ISERROR(K212/G212),0,K212/G212)</f>
        <v>0</v>
      </c>
      <c r="M212" s="66">
        <f t="shared" si="9"/>
        <v>0</v>
      </c>
      <c r="N212" s="32">
        <f t="shared" si="10"/>
        <v>0</v>
      </c>
      <c r="O212" s="52">
        <f>'Pay App 35'!O212+'Pay App 35'!P212</f>
        <v>0</v>
      </c>
      <c r="P212" s="45"/>
      <c r="Q212" s="66">
        <f>'Pay App 35'!Q212+N212+P212</f>
        <v>0</v>
      </c>
    </row>
    <row r="213" spans="1:17" ht="21" customHeight="1" x14ac:dyDescent="0.2">
      <c r="A213" s="141" t="s">
        <v>379</v>
      </c>
      <c r="B213" s="141"/>
      <c r="C213" s="141" t="s">
        <v>380</v>
      </c>
      <c r="D213" s="142"/>
      <c r="E213" s="52">
        <f>'Pay App 35'!E213</f>
        <v>0</v>
      </c>
      <c r="F213" s="45"/>
      <c r="G213" s="65">
        <f>'Pay App 35'!G213+F213</f>
        <v>0</v>
      </c>
      <c r="H213" s="188">
        <f>'Pay App 35'!K213</f>
        <v>0</v>
      </c>
      <c r="I213" s="189"/>
      <c r="J213" s="55"/>
      <c r="K213" s="33">
        <f t="shared" si="8"/>
        <v>0</v>
      </c>
      <c r="L213" s="68">
        <f t="shared" si="11"/>
        <v>0</v>
      </c>
      <c r="M213" s="66">
        <f t="shared" si="9"/>
        <v>0</v>
      </c>
      <c r="N213" s="32">
        <f t="shared" si="10"/>
        <v>0</v>
      </c>
      <c r="O213" s="52">
        <f>'Pay App 35'!O213+'Pay App 35'!P213</f>
        <v>0</v>
      </c>
      <c r="P213" s="45"/>
      <c r="Q213" s="66">
        <f>'Pay App 35'!Q213+N213+P213</f>
        <v>0</v>
      </c>
    </row>
    <row r="214" spans="1:17" ht="21" customHeight="1" x14ac:dyDescent="0.2">
      <c r="A214" s="149" t="s">
        <v>381</v>
      </c>
      <c r="B214" s="149"/>
      <c r="C214" s="151" t="s">
        <v>382</v>
      </c>
      <c r="D214" s="152"/>
      <c r="E214" s="52">
        <f>'Pay App 35'!E214</f>
        <v>0</v>
      </c>
      <c r="F214" s="45"/>
      <c r="G214" s="65">
        <f>'Pay App 35'!G214+F214</f>
        <v>0</v>
      </c>
      <c r="H214" s="188">
        <f>'Pay App 35'!K214</f>
        <v>0</v>
      </c>
      <c r="I214" s="189"/>
      <c r="J214" s="55"/>
      <c r="K214" s="33">
        <f t="shared" si="8"/>
        <v>0</v>
      </c>
      <c r="L214" s="68">
        <f t="shared" si="11"/>
        <v>0</v>
      </c>
      <c r="M214" s="66">
        <f t="shared" si="9"/>
        <v>0</v>
      </c>
      <c r="N214" s="32">
        <f t="shared" si="10"/>
        <v>0</v>
      </c>
      <c r="O214" s="52">
        <f>'Pay App 35'!O214+'Pay App 35'!P214</f>
        <v>0</v>
      </c>
      <c r="P214" s="45"/>
      <c r="Q214" s="66">
        <f>'Pay App 35'!Q214+N214+P214</f>
        <v>0</v>
      </c>
    </row>
    <row r="215" spans="1:17" ht="21" customHeight="1" x14ac:dyDescent="0.2">
      <c r="A215" s="149" t="s">
        <v>383</v>
      </c>
      <c r="B215" s="149"/>
      <c r="C215" s="149" t="s">
        <v>384</v>
      </c>
      <c r="D215" s="150"/>
      <c r="E215" s="52">
        <f>'Pay App 35'!E215</f>
        <v>0</v>
      </c>
      <c r="F215" s="45"/>
      <c r="G215" s="65">
        <f>'Pay App 35'!G215+F215</f>
        <v>0</v>
      </c>
      <c r="H215" s="188">
        <f>'Pay App 35'!K215</f>
        <v>0</v>
      </c>
      <c r="I215" s="189"/>
      <c r="J215" s="55"/>
      <c r="K215" s="33">
        <f t="shared" si="8"/>
        <v>0</v>
      </c>
      <c r="L215" s="68">
        <f t="shared" si="11"/>
        <v>0</v>
      </c>
      <c r="M215" s="66">
        <f t="shared" si="9"/>
        <v>0</v>
      </c>
      <c r="N215" s="32">
        <f t="shared" si="10"/>
        <v>0</v>
      </c>
      <c r="O215" s="52">
        <f>'Pay App 35'!O215+'Pay App 35'!P215</f>
        <v>0</v>
      </c>
      <c r="P215" s="45"/>
      <c r="Q215" s="66">
        <f>'Pay App 35'!Q215+N215+P215</f>
        <v>0</v>
      </c>
    </row>
    <row r="216" spans="1:17" ht="21" customHeight="1" x14ac:dyDescent="0.2">
      <c r="A216" s="149" t="s">
        <v>385</v>
      </c>
      <c r="B216" s="149"/>
      <c r="C216" s="149" t="s">
        <v>386</v>
      </c>
      <c r="D216" s="150"/>
      <c r="E216" s="52">
        <f>'Pay App 35'!E216</f>
        <v>0</v>
      </c>
      <c r="F216" s="45"/>
      <c r="G216" s="65">
        <f>'Pay App 35'!G216+F216</f>
        <v>0</v>
      </c>
      <c r="H216" s="188">
        <f>'Pay App 35'!K216</f>
        <v>0</v>
      </c>
      <c r="I216" s="189"/>
      <c r="J216" s="55"/>
      <c r="K216" s="33">
        <f t="shared" si="8"/>
        <v>0</v>
      </c>
      <c r="L216" s="68">
        <f t="shared" si="11"/>
        <v>0</v>
      </c>
      <c r="M216" s="66">
        <f t="shared" si="9"/>
        <v>0</v>
      </c>
      <c r="N216" s="32">
        <f t="shared" si="10"/>
        <v>0</v>
      </c>
      <c r="O216" s="52">
        <f>'Pay App 35'!O216+'Pay App 35'!P216</f>
        <v>0</v>
      </c>
      <c r="P216" s="45"/>
      <c r="Q216" s="66">
        <f>'Pay App 35'!Q216+N216+P216</f>
        <v>0</v>
      </c>
    </row>
    <row r="217" spans="1:17" ht="21" customHeight="1" x14ac:dyDescent="0.2">
      <c r="A217" s="149" t="s">
        <v>387</v>
      </c>
      <c r="B217" s="149"/>
      <c r="C217" s="149" t="s">
        <v>388</v>
      </c>
      <c r="D217" s="150"/>
      <c r="E217" s="52">
        <f>'Pay App 35'!E217</f>
        <v>0</v>
      </c>
      <c r="F217" s="45"/>
      <c r="G217" s="65">
        <f>'Pay App 35'!G217+F217</f>
        <v>0</v>
      </c>
      <c r="H217" s="188">
        <f>'Pay App 35'!K217</f>
        <v>0</v>
      </c>
      <c r="I217" s="189"/>
      <c r="J217" s="55"/>
      <c r="K217" s="33">
        <f t="shared" si="8"/>
        <v>0</v>
      </c>
      <c r="L217" s="68">
        <f t="shared" si="11"/>
        <v>0</v>
      </c>
      <c r="M217" s="66">
        <f>G217-K217</f>
        <v>0</v>
      </c>
      <c r="N217" s="32">
        <f t="shared" si="10"/>
        <v>0</v>
      </c>
      <c r="O217" s="52">
        <f>'Pay App 35'!O217+'Pay App 35'!P217</f>
        <v>0</v>
      </c>
      <c r="P217" s="45"/>
      <c r="Q217" s="66">
        <f>'Pay App 35'!Q217+N217+P217</f>
        <v>0</v>
      </c>
    </row>
    <row r="218" spans="1:17" ht="21" customHeight="1" x14ac:dyDescent="0.2">
      <c r="A218" s="149" t="s">
        <v>389</v>
      </c>
      <c r="B218" s="149"/>
      <c r="C218" s="151" t="s">
        <v>390</v>
      </c>
      <c r="D218" s="152"/>
      <c r="E218" s="52">
        <f>'Pay App 35'!E218</f>
        <v>0</v>
      </c>
      <c r="F218" s="45"/>
      <c r="G218" s="65">
        <f>'Pay App 35'!G218+F218</f>
        <v>0</v>
      </c>
      <c r="H218" s="188">
        <f>'Pay App 35'!K218</f>
        <v>0</v>
      </c>
      <c r="I218" s="189"/>
      <c r="J218" s="55"/>
      <c r="K218" s="33">
        <f t="shared" si="8"/>
        <v>0</v>
      </c>
      <c r="L218" s="68">
        <f t="shared" si="11"/>
        <v>0</v>
      </c>
      <c r="M218" s="66">
        <f t="shared" si="9"/>
        <v>0</v>
      </c>
      <c r="N218" s="32">
        <f t="shared" si="10"/>
        <v>0</v>
      </c>
      <c r="O218" s="52">
        <f>'Pay App 35'!O218+'Pay App 35'!P218</f>
        <v>0</v>
      </c>
      <c r="P218" s="45"/>
      <c r="Q218" s="66">
        <f>'Pay App 35'!Q218+N218+P218</f>
        <v>0</v>
      </c>
    </row>
    <row r="219" spans="1:17" ht="21" customHeight="1" x14ac:dyDescent="0.2">
      <c r="A219" s="141" t="s">
        <v>391</v>
      </c>
      <c r="B219" s="141"/>
      <c r="C219" s="141" t="s">
        <v>392</v>
      </c>
      <c r="D219" s="142"/>
      <c r="E219" s="52">
        <f>'Pay App 35'!E219</f>
        <v>0</v>
      </c>
      <c r="F219" s="45"/>
      <c r="G219" s="65">
        <f>'Pay App 35'!G219+F219</f>
        <v>0</v>
      </c>
      <c r="H219" s="188">
        <f>'Pay App 35'!K219</f>
        <v>0</v>
      </c>
      <c r="I219" s="189"/>
      <c r="J219" s="55"/>
      <c r="K219" s="33">
        <f t="shared" si="8"/>
        <v>0</v>
      </c>
      <c r="L219" s="68">
        <f t="shared" si="11"/>
        <v>0</v>
      </c>
      <c r="M219" s="66">
        <f t="shared" si="9"/>
        <v>0</v>
      </c>
      <c r="N219" s="32">
        <f t="shared" si="10"/>
        <v>0</v>
      </c>
      <c r="O219" s="52">
        <f>'Pay App 35'!O219+'Pay App 35'!P219</f>
        <v>0</v>
      </c>
      <c r="P219" s="45"/>
      <c r="Q219" s="66">
        <f>'Pay App 35'!Q219+N219+P219</f>
        <v>0</v>
      </c>
    </row>
    <row r="220" spans="1:17" ht="21" customHeight="1" x14ac:dyDescent="0.2">
      <c r="A220" s="149" t="s">
        <v>393</v>
      </c>
      <c r="B220" s="149"/>
      <c r="C220" s="149" t="s">
        <v>394</v>
      </c>
      <c r="D220" s="150"/>
      <c r="E220" s="52">
        <f>'Pay App 35'!E220</f>
        <v>0</v>
      </c>
      <c r="F220" s="45"/>
      <c r="G220" s="65">
        <f>'Pay App 35'!G220+F220</f>
        <v>0</v>
      </c>
      <c r="H220" s="188">
        <f>'Pay App 35'!K220</f>
        <v>0</v>
      </c>
      <c r="I220" s="189"/>
      <c r="J220" s="55"/>
      <c r="K220" s="33">
        <f t="shared" si="8"/>
        <v>0</v>
      </c>
      <c r="L220" s="68">
        <f t="shared" si="11"/>
        <v>0</v>
      </c>
      <c r="M220" s="66">
        <f t="shared" si="9"/>
        <v>0</v>
      </c>
      <c r="N220" s="32">
        <f t="shared" si="10"/>
        <v>0</v>
      </c>
      <c r="O220" s="52">
        <f>'Pay App 35'!O220+'Pay App 35'!P220</f>
        <v>0</v>
      </c>
      <c r="P220" s="45"/>
      <c r="Q220" s="66">
        <f>'Pay App 35'!Q220+N220+P220</f>
        <v>0</v>
      </c>
    </row>
    <row r="221" spans="1:17" ht="21" customHeight="1" x14ac:dyDescent="0.2">
      <c r="A221" s="141" t="s">
        <v>395</v>
      </c>
      <c r="B221" s="141"/>
      <c r="C221" s="141" t="s">
        <v>396</v>
      </c>
      <c r="D221" s="142"/>
      <c r="E221" s="52">
        <f>'Pay App 35'!E221</f>
        <v>0</v>
      </c>
      <c r="F221" s="45"/>
      <c r="G221" s="65">
        <f>'Pay App 35'!G221+F221</f>
        <v>0</v>
      </c>
      <c r="H221" s="188">
        <f>'Pay App 35'!K221</f>
        <v>0</v>
      </c>
      <c r="I221" s="189"/>
      <c r="J221" s="55"/>
      <c r="K221" s="33">
        <f t="shared" si="8"/>
        <v>0</v>
      </c>
      <c r="L221" s="68">
        <f t="shared" si="11"/>
        <v>0</v>
      </c>
      <c r="M221" s="66">
        <f t="shared" si="9"/>
        <v>0</v>
      </c>
      <c r="N221" s="32">
        <f t="shared" si="10"/>
        <v>0</v>
      </c>
      <c r="O221" s="52">
        <f>'Pay App 35'!O221+'Pay App 35'!P221</f>
        <v>0</v>
      </c>
      <c r="P221" s="45"/>
      <c r="Q221" s="66">
        <f>'Pay App 35'!Q221+N221+P221</f>
        <v>0</v>
      </c>
    </row>
    <row r="222" spans="1:17" ht="21" customHeight="1" x14ac:dyDescent="0.2">
      <c r="A222" s="149" t="s">
        <v>397</v>
      </c>
      <c r="B222" s="149"/>
      <c r="C222" s="149" t="s">
        <v>398</v>
      </c>
      <c r="D222" s="150"/>
      <c r="E222" s="52">
        <f>'Pay App 35'!E222</f>
        <v>0</v>
      </c>
      <c r="F222" s="45"/>
      <c r="G222" s="65">
        <f>'Pay App 35'!G222+F222</f>
        <v>0</v>
      </c>
      <c r="H222" s="188">
        <f>'Pay App 35'!K222</f>
        <v>0</v>
      </c>
      <c r="I222" s="189"/>
      <c r="J222" s="55"/>
      <c r="K222" s="33">
        <f t="shared" si="8"/>
        <v>0</v>
      </c>
      <c r="L222" s="68">
        <f t="shared" si="11"/>
        <v>0</v>
      </c>
      <c r="M222" s="66">
        <f t="shared" si="9"/>
        <v>0</v>
      </c>
      <c r="N222" s="32">
        <f t="shared" si="10"/>
        <v>0</v>
      </c>
      <c r="O222" s="52">
        <f>'Pay App 35'!O222+'Pay App 35'!P222</f>
        <v>0</v>
      </c>
      <c r="P222" s="45"/>
      <c r="Q222" s="66">
        <f>'Pay App 35'!Q222+N222+P222</f>
        <v>0</v>
      </c>
    </row>
    <row r="223" spans="1:17" ht="21" customHeight="1" x14ac:dyDescent="0.2">
      <c r="A223" s="149" t="s">
        <v>399</v>
      </c>
      <c r="B223" s="149"/>
      <c r="C223" s="149" t="s">
        <v>400</v>
      </c>
      <c r="D223" s="150"/>
      <c r="E223" s="52">
        <f>'Pay App 35'!E223</f>
        <v>0</v>
      </c>
      <c r="F223" s="45"/>
      <c r="G223" s="65">
        <f>'Pay App 35'!G223+F223</f>
        <v>0</v>
      </c>
      <c r="H223" s="188">
        <f>'Pay App 35'!K223</f>
        <v>0</v>
      </c>
      <c r="I223" s="189"/>
      <c r="J223" s="55"/>
      <c r="K223" s="33">
        <f t="shared" si="8"/>
        <v>0</v>
      </c>
      <c r="L223" s="68">
        <f t="shared" si="11"/>
        <v>0</v>
      </c>
      <c r="M223" s="66">
        <f t="shared" si="9"/>
        <v>0</v>
      </c>
      <c r="N223" s="32">
        <f t="shared" si="10"/>
        <v>0</v>
      </c>
      <c r="O223" s="52">
        <f>'Pay App 35'!O223+'Pay App 35'!P223</f>
        <v>0</v>
      </c>
      <c r="P223" s="45"/>
      <c r="Q223" s="66">
        <f>'Pay App 35'!Q223+N223+P223</f>
        <v>0</v>
      </c>
    </row>
    <row r="224" spans="1:17" ht="21" customHeight="1" x14ac:dyDescent="0.2">
      <c r="A224" s="149" t="s">
        <v>401</v>
      </c>
      <c r="B224" s="149"/>
      <c r="C224" s="149" t="s">
        <v>402</v>
      </c>
      <c r="D224" s="150"/>
      <c r="E224" s="52">
        <f>'Pay App 35'!E224</f>
        <v>0</v>
      </c>
      <c r="F224" s="45"/>
      <c r="G224" s="65">
        <f>'Pay App 35'!G224+F224</f>
        <v>0</v>
      </c>
      <c r="H224" s="188">
        <f>'Pay App 35'!K224</f>
        <v>0</v>
      </c>
      <c r="I224" s="189"/>
      <c r="J224" s="55"/>
      <c r="K224" s="33">
        <f t="shared" si="8"/>
        <v>0</v>
      </c>
      <c r="L224" s="68">
        <f t="shared" si="11"/>
        <v>0</v>
      </c>
      <c r="M224" s="66">
        <f t="shared" si="9"/>
        <v>0</v>
      </c>
      <c r="N224" s="32">
        <f t="shared" si="10"/>
        <v>0</v>
      </c>
      <c r="O224" s="52">
        <f>'Pay App 35'!O224+'Pay App 35'!P224</f>
        <v>0</v>
      </c>
      <c r="P224" s="45"/>
      <c r="Q224" s="66">
        <f>'Pay App 35'!Q224+N224+P224</f>
        <v>0</v>
      </c>
    </row>
    <row r="225" spans="1:17" ht="21" customHeight="1" x14ac:dyDescent="0.2">
      <c r="A225" s="149" t="s">
        <v>403</v>
      </c>
      <c r="B225" s="149"/>
      <c r="C225" s="149" t="s">
        <v>404</v>
      </c>
      <c r="D225" s="150"/>
      <c r="E225" s="52">
        <f>'Pay App 35'!E225</f>
        <v>0</v>
      </c>
      <c r="F225" s="45"/>
      <c r="G225" s="65">
        <f>'Pay App 35'!G225+F225</f>
        <v>0</v>
      </c>
      <c r="H225" s="188">
        <f>'Pay App 35'!K225</f>
        <v>0</v>
      </c>
      <c r="I225" s="189"/>
      <c r="J225" s="55"/>
      <c r="K225" s="33">
        <f t="shared" si="8"/>
        <v>0</v>
      </c>
      <c r="L225" s="68">
        <f t="shared" si="11"/>
        <v>0</v>
      </c>
      <c r="M225" s="66">
        <f t="shared" si="9"/>
        <v>0</v>
      </c>
      <c r="N225" s="32">
        <f t="shared" si="10"/>
        <v>0</v>
      </c>
      <c r="O225" s="52">
        <f>'Pay App 35'!O225+'Pay App 35'!P225</f>
        <v>0</v>
      </c>
      <c r="P225" s="45"/>
      <c r="Q225" s="66">
        <f>'Pay App 35'!Q225+N225+P225</f>
        <v>0</v>
      </c>
    </row>
    <row r="226" spans="1:17" ht="21" customHeight="1" x14ac:dyDescent="0.2">
      <c r="A226" s="141" t="s">
        <v>405</v>
      </c>
      <c r="B226" s="141"/>
      <c r="C226" s="141" t="s">
        <v>406</v>
      </c>
      <c r="D226" s="142"/>
      <c r="E226" s="52">
        <f>'Pay App 35'!E226</f>
        <v>0</v>
      </c>
      <c r="F226" s="45"/>
      <c r="G226" s="65">
        <f>'Pay App 35'!G226+F226</f>
        <v>0</v>
      </c>
      <c r="H226" s="188">
        <f>'Pay App 35'!K226</f>
        <v>0</v>
      </c>
      <c r="I226" s="189"/>
      <c r="J226" s="55"/>
      <c r="K226" s="33">
        <f t="shared" si="8"/>
        <v>0</v>
      </c>
      <c r="L226" s="68">
        <f t="shared" si="11"/>
        <v>0</v>
      </c>
      <c r="M226" s="66">
        <f t="shared" si="9"/>
        <v>0</v>
      </c>
      <c r="N226" s="32">
        <f t="shared" si="10"/>
        <v>0</v>
      </c>
      <c r="O226" s="52">
        <f>'Pay App 35'!O226+'Pay App 35'!P226</f>
        <v>0</v>
      </c>
      <c r="P226" s="45"/>
      <c r="Q226" s="66">
        <f>'Pay App 35'!Q226+N226+P226</f>
        <v>0</v>
      </c>
    </row>
    <row r="227" spans="1:17" ht="21" customHeight="1" x14ac:dyDescent="0.2">
      <c r="A227" s="149" t="s">
        <v>407</v>
      </c>
      <c r="B227" s="149"/>
      <c r="C227" s="149" t="s">
        <v>408</v>
      </c>
      <c r="D227" s="150"/>
      <c r="E227" s="52">
        <f>'Pay App 35'!E227</f>
        <v>0</v>
      </c>
      <c r="F227" s="45"/>
      <c r="G227" s="65">
        <f>'Pay App 35'!G227+F227</f>
        <v>0</v>
      </c>
      <c r="H227" s="188">
        <f>'Pay App 35'!K227</f>
        <v>0</v>
      </c>
      <c r="I227" s="189"/>
      <c r="J227" s="55"/>
      <c r="K227" s="33">
        <f t="shared" si="8"/>
        <v>0</v>
      </c>
      <c r="L227" s="68">
        <f t="shared" si="11"/>
        <v>0</v>
      </c>
      <c r="M227" s="66">
        <f t="shared" si="9"/>
        <v>0</v>
      </c>
      <c r="N227" s="32">
        <f t="shared" si="10"/>
        <v>0</v>
      </c>
      <c r="O227" s="52">
        <f>'Pay App 35'!O227+'Pay App 35'!P227</f>
        <v>0</v>
      </c>
      <c r="P227" s="45"/>
      <c r="Q227" s="66">
        <f>'Pay App 35'!Q227+N227+P227</f>
        <v>0</v>
      </c>
    </row>
    <row r="228" spans="1:17" ht="21" customHeight="1" x14ac:dyDescent="0.2">
      <c r="A228" s="149" t="s">
        <v>409</v>
      </c>
      <c r="B228" s="149"/>
      <c r="C228" s="149" t="s">
        <v>410</v>
      </c>
      <c r="D228" s="150"/>
      <c r="E228" s="52">
        <f>'Pay App 35'!E228</f>
        <v>0</v>
      </c>
      <c r="F228" s="45"/>
      <c r="G228" s="65">
        <f>'Pay App 35'!G228+F228</f>
        <v>0</v>
      </c>
      <c r="H228" s="188">
        <f>'Pay App 35'!K228</f>
        <v>0</v>
      </c>
      <c r="I228" s="189"/>
      <c r="J228" s="55"/>
      <c r="K228" s="33">
        <f t="shared" si="8"/>
        <v>0</v>
      </c>
      <c r="L228" s="68">
        <f t="shared" si="11"/>
        <v>0</v>
      </c>
      <c r="M228" s="66">
        <f t="shared" si="9"/>
        <v>0</v>
      </c>
      <c r="N228" s="32">
        <f t="shared" si="10"/>
        <v>0</v>
      </c>
      <c r="O228" s="52">
        <f>'Pay App 35'!O228+'Pay App 35'!P228</f>
        <v>0</v>
      </c>
      <c r="P228" s="45"/>
      <c r="Q228" s="66">
        <f>'Pay App 35'!Q228+N228+P228</f>
        <v>0</v>
      </c>
    </row>
    <row r="229" spans="1:17" ht="21" customHeight="1" x14ac:dyDescent="0.2">
      <c r="A229" s="149" t="s">
        <v>411</v>
      </c>
      <c r="B229" s="149"/>
      <c r="C229" s="149" t="s">
        <v>412</v>
      </c>
      <c r="D229" s="150"/>
      <c r="E229" s="52">
        <f>'Pay App 35'!E229</f>
        <v>0</v>
      </c>
      <c r="F229" s="45"/>
      <c r="G229" s="65">
        <f>'Pay App 35'!G229+F229</f>
        <v>0</v>
      </c>
      <c r="H229" s="188">
        <f>'Pay App 35'!K229</f>
        <v>0</v>
      </c>
      <c r="I229" s="189"/>
      <c r="J229" s="55"/>
      <c r="K229" s="33">
        <f t="shared" si="8"/>
        <v>0</v>
      </c>
      <c r="L229" s="68">
        <f t="shared" si="11"/>
        <v>0</v>
      </c>
      <c r="M229" s="66">
        <f t="shared" si="9"/>
        <v>0</v>
      </c>
      <c r="N229" s="32">
        <f t="shared" si="10"/>
        <v>0</v>
      </c>
      <c r="O229" s="52">
        <f>'Pay App 35'!O229+'Pay App 35'!P229</f>
        <v>0</v>
      </c>
      <c r="P229" s="45"/>
      <c r="Q229" s="66">
        <f>'Pay App 35'!Q229+N229+P229</f>
        <v>0</v>
      </c>
    </row>
    <row r="230" spans="1:17" ht="21" customHeight="1" x14ac:dyDescent="0.2">
      <c r="A230" s="149" t="s">
        <v>413</v>
      </c>
      <c r="B230" s="149"/>
      <c r="C230" s="149" t="s">
        <v>414</v>
      </c>
      <c r="D230" s="150"/>
      <c r="E230" s="52">
        <f>'Pay App 35'!E230</f>
        <v>0</v>
      </c>
      <c r="F230" s="45"/>
      <c r="G230" s="65">
        <f>'Pay App 35'!G230+F230</f>
        <v>0</v>
      </c>
      <c r="H230" s="188">
        <f>'Pay App 35'!K230</f>
        <v>0</v>
      </c>
      <c r="I230" s="189"/>
      <c r="J230" s="55"/>
      <c r="K230" s="33">
        <f t="shared" si="8"/>
        <v>0</v>
      </c>
      <c r="L230" s="68">
        <f t="shared" si="11"/>
        <v>0</v>
      </c>
      <c r="M230" s="66">
        <f t="shared" si="9"/>
        <v>0</v>
      </c>
      <c r="N230" s="32">
        <f t="shared" si="10"/>
        <v>0</v>
      </c>
      <c r="O230" s="52">
        <f>'Pay App 35'!O230+'Pay App 35'!P230</f>
        <v>0</v>
      </c>
      <c r="P230" s="45"/>
      <c r="Q230" s="66">
        <f>'Pay App 35'!Q230+N230+P230</f>
        <v>0</v>
      </c>
    </row>
    <row r="231" spans="1:17" ht="21" customHeight="1" x14ac:dyDescent="0.2">
      <c r="A231" s="149" t="s">
        <v>415</v>
      </c>
      <c r="B231" s="149"/>
      <c r="C231" s="149" t="s">
        <v>416</v>
      </c>
      <c r="D231" s="150"/>
      <c r="E231" s="52">
        <f>'Pay App 35'!E231</f>
        <v>0</v>
      </c>
      <c r="F231" s="45"/>
      <c r="G231" s="65">
        <f>'Pay App 35'!G231+F231</f>
        <v>0</v>
      </c>
      <c r="H231" s="188">
        <f>'Pay App 35'!K231</f>
        <v>0</v>
      </c>
      <c r="I231" s="189"/>
      <c r="J231" s="55"/>
      <c r="K231" s="33">
        <f t="shared" si="8"/>
        <v>0</v>
      </c>
      <c r="L231" s="68">
        <f t="shared" si="11"/>
        <v>0</v>
      </c>
      <c r="M231" s="66">
        <f t="shared" si="9"/>
        <v>0</v>
      </c>
      <c r="N231" s="32">
        <f t="shared" si="10"/>
        <v>0</v>
      </c>
      <c r="O231" s="52">
        <f>'Pay App 35'!O231+'Pay App 35'!P231</f>
        <v>0</v>
      </c>
      <c r="P231" s="45"/>
      <c r="Q231" s="66">
        <f>'Pay App 35'!Q231+N231+P231</f>
        <v>0</v>
      </c>
    </row>
    <row r="232" spans="1:17" ht="21" customHeight="1" x14ac:dyDescent="0.2">
      <c r="A232" s="141" t="s">
        <v>417</v>
      </c>
      <c r="B232" s="141"/>
      <c r="C232" s="141" t="s">
        <v>418</v>
      </c>
      <c r="D232" s="142"/>
      <c r="E232" s="52">
        <f>'Pay App 35'!E232</f>
        <v>0</v>
      </c>
      <c r="F232" s="45"/>
      <c r="G232" s="65">
        <f>'Pay App 35'!G232+F232</f>
        <v>0</v>
      </c>
      <c r="H232" s="188">
        <f>'Pay App 35'!K232</f>
        <v>0</v>
      </c>
      <c r="I232" s="189"/>
      <c r="J232" s="55"/>
      <c r="K232" s="33">
        <f t="shared" si="8"/>
        <v>0</v>
      </c>
      <c r="L232" s="68">
        <f t="shared" si="11"/>
        <v>0</v>
      </c>
      <c r="M232" s="66">
        <f t="shared" si="9"/>
        <v>0</v>
      </c>
      <c r="N232" s="32">
        <f t="shared" si="10"/>
        <v>0</v>
      </c>
      <c r="O232" s="52">
        <f>'Pay App 35'!O232+'Pay App 35'!P232</f>
        <v>0</v>
      </c>
      <c r="P232" s="45"/>
      <c r="Q232" s="66">
        <f>'Pay App 35'!Q232+N232+P232</f>
        <v>0</v>
      </c>
    </row>
    <row r="233" spans="1:17" ht="21" customHeight="1" x14ac:dyDescent="0.2">
      <c r="A233" s="149" t="s">
        <v>419</v>
      </c>
      <c r="B233" s="149"/>
      <c r="C233" s="149" t="s">
        <v>420</v>
      </c>
      <c r="D233" s="150"/>
      <c r="E233" s="52">
        <f>'Pay App 35'!E233</f>
        <v>0</v>
      </c>
      <c r="F233" s="45"/>
      <c r="G233" s="65">
        <f>'Pay App 35'!G233+F233</f>
        <v>0</v>
      </c>
      <c r="H233" s="188">
        <f>'Pay App 35'!K233</f>
        <v>0</v>
      </c>
      <c r="I233" s="189"/>
      <c r="J233" s="55"/>
      <c r="K233" s="33">
        <f t="shared" si="8"/>
        <v>0</v>
      </c>
      <c r="L233" s="68">
        <f t="shared" si="11"/>
        <v>0</v>
      </c>
      <c r="M233" s="66">
        <f t="shared" si="9"/>
        <v>0</v>
      </c>
      <c r="N233" s="32">
        <f t="shared" si="10"/>
        <v>0</v>
      </c>
      <c r="O233" s="52">
        <f>'Pay App 35'!O233+'Pay App 35'!P233</f>
        <v>0</v>
      </c>
      <c r="P233" s="45"/>
      <c r="Q233" s="66">
        <f>'Pay App 35'!Q233+N233+P233</f>
        <v>0</v>
      </c>
    </row>
    <row r="234" spans="1:17" ht="21" customHeight="1" x14ac:dyDescent="0.2">
      <c r="A234" s="149" t="s">
        <v>421</v>
      </c>
      <c r="B234" s="149"/>
      <c r="C234" s="149" t="s">
        <v>422</v>
      </c>
      <c r="D234" s="150"/>
      <c r="E234" s="52">
        <f>'Pay App 35'!E234</f>
        <v>0</v>
      </c>
      <c r="F234" s="45"/>
      <c r="G234" s="65">
        <f>'Pay App 35'!G234+F234</f>
        <v>0</v>
      </c>
      <c r="H234" s="188">
        <f>'Pay App 35'!K234</f>
        <v>0</v>
      </c>
      <c r="I234" s="189"/>
      <c r="J234" s="55"/>
      <c r="K234" s="33">
        <f t="shared" si="8"/>
        <v>0</v>
      </c>
      <c r="L234" s="68">
        <f t="shared" si="11"/>
        <v>0</v>
      </c>
      <c r="M234" s="66">
        <f t="shared" si="9"/>
        <v>0</v>
      </c>
      <c r="N234" s="32">
        <f t="shared" si="10"/>
        <v>0</v>
      </c>
      <c r="O234" s="52">
        <f>'Pay App 35'!O234+'Pay App 35'!P234</f>
        <v>0</v>
      </c>
      <c r="P234" s="45"/>
      <c r="Q234" s="66">
        <f>'Pay App 35'!Q234+N234+P234</f>
        <v>0</v>
      </c>
    </row>
    <row r="235" spans="1:17" ht="21" customHeight="1" x14ac:dyDescent="0.2">
      <c r="A235" s="149" t="s">
        <v>423</v>
      </c>
      <c r="B235" s="149"/>
      <c r="C235" s="149" t="s">
        <v>424</v>
      </c>
      <c r="D235" s="150"/>
      <c r="E235" s="52">
        <f>'Pay App 35'!E235</f>
        <v>0</v>
      </c>
      <c r="F235" s="45"/>
      <c r="G235" s="65">
        <f>'Pay App 35'!G235+F235</f>
        <v>0</v>
      </c>
      <c r="H235" s="188">
        <f>'Pay App 35'!K235</f>
        <v>0</v>
      </c>
      <c r="I235" s="189"/>
      <c r="J235" s="55"/>
      <c r="K235" s="33">
        <f t="shared" si="8"/>
        <v>0</v>
      </c>
      <c r="L235" s="68">
        <f t="shared" si="11"/>
        <v>0</v>
      </c>
      <c r="M235" s="66">
        <f t="shared" si="9"/>
        <v>0</v>
      </c>
      <c r="N235" s="32">
        <f t="shared" si="10"/>
        <v>0</v>
      </c>
      <c r="O235" s="52">
        <f>'Pay App 35'!O235+'Pay App 35'!P235</f>
        <v>0</v>
      </c>
      <c r="P235" s="45"/>
      <c r="Q235" s="66">
        <f>'Pay App 35'!Q235+N235+P235</f>
        <v>0</v>
      </c>
    </row>
    <row r="236" spans="1:17" ht="21" customHeight="1" x14ac:dyDescent="0.2">
      <c r="A236" s="149" t="s">
        <v>425</v>
      </c>
      <c r="B236" s="149"/>
      <c r="C236" s="149" t="s">
        <v>426</v>
      </c>
      <c r="D236" s="150"/>
      <c r="E236" s="52">
        <f>'Pay App 35'!E236</f>
        <v>0</v>
      </c>
      <c r="F236" s="45"/>
      <c r="G236" s="65">
        <f>'Pay App 35'!G236+F236</f>
        <v>0</v>
      </c>
      <c r="H236" s="188">
        <f>'Pay App 35'!K236</f>
        <v>0</v>
      </c>
      <c r="I236" s="189"/>
      <c r="J236" s="55"/>
      <c r="K236" s="33">
        <f t="shared" si="8"/>
        <v>0</v>
      </c>
      <c r="L236" s="68">
        <f t="shared" si="11"/>
        <v>0</v>
      </c>
      <c r="M236" s="66">
        <f t="shared" si="9"/>
        <v>0</v>
      </c>
      <c r="N236" s="32">
        <f t="shared" si="10"/>
        <v>0</v>
      </c>
      <c r="O236" s="52">
        <f>'Pay App 35'!O236+'Pay App 35'!P236</f>
        <v>0</v>
      </c>
      <c r="P236" s="45"/>
      <c r="Q236" s="66">
        <f>'Pay App 35'!Q236+N236+P236</f>
        <v>0</v>
      </c>
    </row>
    <row r="237" spans="1:17" ht="21" customHeight="1" x14ac:dyDescent="0.2">
      <c r="A237" s="149" t="s">
        <v>427</v>
      </c>
      <c r="B237" s="149"/>
      <c r="C237" s="149" t="s">
        <v>428</v>
      </c>
      <c r="D237" s="150"/>
      <c r="E237" s="52">
        <f>'Pay App 35'!E237</f>
        <v>0</v>
      </c>
      <c r="F237" s="45"/>
      <c r="G237" s="65">
        <f>'Pay App 35'!G237+F237</f>
        <v>0</v>
      </c>
      <c r="H237" s="188">
        <f>'Pay App 35'!K237</f>
        <v>0</v>
      </c>
      <c r="I237" s="189"/>
      <c r="J237" s="55"/>
      <c r="K237" s="33">
        <f t="shared" si="8"/>
        <v>0</v>
      </c>
      <c r="L237" s="68">
        <f t="shared" si="11"/>
        <v>0</v>
      </c>
      <c r="M237" s="66">
        <f t="shared" si="9"/>
        <v>0</v>
      </c>
      <c r="N237" s="32">
        <f t="shared" si="10"/>
        <v>0</v>
      </c>
      <c r="O237" s="52">
        <f>'Pay App 35'!O237+'Pay App 35'!P237</f>
        <v>0</v>
      </c>
      <c r="P237" s="45"/>
      <c r="Q237" s="66">
        <f>'Pay App 35'!Q237+N237+P237</f>
        <v>0</v>
      </c>
    </row>
    <row r="238" spans="1:17" ht="21" customHeight="1" x14ac:dyDescent="0.2">
      <c r="A238" s="149" t="s">
        <v>429</v>
      </c>
      <c r="B238" s="149"/>
      <c r="C238" s="149" t="s">
        <v>430</v>
      </c>
      <c r="D238" s="150"/>
      <c r="E238" s="52">
        <f>'Pay App 35'!E238</f>
        <v>0</v>
      </c>
      <c r="F238" s="45"/>
      <c r="G238" s="65">
        <f>'Pay App 35'!G238+F238</f>
        <v>0</v>
      </c>
      <c r="H238" s="188">
        <f>'Pay App 35'!K238</f>
        <v>0</v>
      </c>
      <c r="I238" s="189"/>
      <c r="J238" s="55"/>
      <c r="K238" s="33">
        <f t="shared" si="8"/>
        <v>0</v>
      </c>
      <c r="L238" s="68">
        <f t="shared" si="11"/>
        <v>0</v>
      </c>
      <c r="M238" s="66">
        <f t="shared" si="9"/>
        <v>0</v>
      </c>
      <c r="N238" s="32">
        <f t="shared" si="10"/>
        <v>0</v>
      </c>
      <c r="O238" s="52">
        <f>'Pay App 35'!O238+'Pay App 35'!P238</f>
        <v>0</v>
      </c>
      <c r="P238" s="45"/>
      <c r="Q238" s="66">
        <f>'Pay App 35'!Q238+N238+P238</f>
        <v>0</v>
      </c>
    </row>
    <row r="239" spans="1:17" ht="21" customHeight="1" x14ac:dyDescent="0.2">
      <c r="A239" s="149" t="s">
        <v>431</v>
      </c>
      <c r="B239" s="149"/>
      <c r="C239" s="149" t="s">
        <v>432</v>
      </c>
      <c r="D239" s="150"/>
      <c r="E239" s="52">
        <f>'Pay App 35'!E239</f>
        <v>0</v>
      </c>
      <c r="F239" s="45"/>
      <c r="G239" s="65">
        <f>'Pay App 35'!G239+F239</f>
        <v>0</v>
      </c>
      <c r="H239" s="188">
        <f>'Pay App 35'!K239</f>
        <v>0</v>
      </c>
      <c r="I239" s="189"/>
      <c r="J239" s="55"/>
      <c r="K239" s="33">
        <f t="shared" si="8"/>
        <v>0</v>
      </c>
      <c r="L239" s="68">
        <f t="shared" si="11"/>
        <v>0</v>
      </c>
      <c r="M239" s="66">
        <f t="shared" si="9"/>
        <v>0</v>
      </c>
      <c r="N239" s="32">
        <f t="shared" si="10"/>
        <v>0</v>
      </c>
      <c r="O239" s="52">
        <f>'Pay App 35'!O239+'Pay App 35'!P239</f>
        <v>0</v>
      </c>
      <c r="P239" s="45"/>
      <c r="Q239" s="66">
        <f>'Pay App 35'!Q239+N239+P239</f>
        <v>0</v>
      </c>
    </row>
    <row r="240" spans="1:17" ht="21" customHeight="1" x14ac:dyDescent="0.2">
      <c r="A240" s="141" t="s">
        <v>433</v>
      </c>
      <c r="B240" s="141"/>
      <c r="C240" s="141" t="s">
        <v>434</v>
      </c>
      <c r="D240" s="142"/>
      <c r="E240" s="52">
        <f>'Pay App 35'!E240</f>
        <v>0</v>
      </c>
      <c r="F240" s="45"/>
      <c r="G240" s="66">
        <f>'Pay App 35'!G240+F240</f>
        <v>0</v>
      </c>
      <c r="H240" s="188">
        <f>'Pay App 35'!K240</f>
        <v>0</v>
      </c>
      <c r="I240" s="189"/>
      <c r="J240" s="55"/>
      <c r="K240" s="33">
        <f>H240+J240</f>
        <v>0</v>
      </c>
      <c r="L240" s="69">
        <f t="shared" si="11"/>
        <v>0</v>
      </c>
      <c r="M240" s="66">
        <f>G240-K240</f>
        <v>0</v>
      </c>
      <c r="N240" s="32">
        <f t="shared" si="10"/>
        <v>0</v>
      </c>
      <c r="O240" s="52">
        <f>'Pay App 35'!O240+'Pay App 35'!P240</f>
        <v>0</v>
      </c>
      <c r="P240" s="45"/>
      <c r="Q240" s="66">
        <f>'Pay App 35'!Q240+N240+P240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WZ+wws2iALU9vX6cJrQSyA++HWipO8ZaubT2pML5iMlAR0oRmd+TOzRV5KeSaFdA3aq7kmEDK6wvEHx/ZJkyJQ==" saltValue="m/tGKS6ZJ1EQhxIt8vZzvw=="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2500-000000000000}">
      <formula1>0</formula1>
    </dataValidation>
    <dataValidation allowBlank="1" showInputMessage="1" sqref="P81:P240" xr:uid="{00000000-0002-0000-25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FF00"/>
  </sheetPr>
  <dimension ref="A1:T244"/>
  <sheetViews>
    <sheetView showGridLines="0" zoomScale="70" zoomScaleNormal="70" zoomScaleSheetLayoutView="55" zoomScalePageLayoutView="70" workbookViewId="0">
      <selection activeCell="E81" sqref="E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3.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3">
      <c r="A1" s="101"/>
      <c r="B1" s="102"/>
      <c r="C1" s="1"/>
      <c r="D1" s="1"/>
      <c r="E1" s="1"/>
      <c r="F1" s="1"/>
      <c r="G1" s="1"/>
      <c r="H1" s="1"/>
      <c r="I1" s="1"/>
      <c r="J1" s="1"/>
      <c r="K1" s="1"/>
      <c r="L1" s="1"/>
      <c r="M1" s="1"/>
      <c r="N1" s="103"/>
      <c r="O1" s="1"/>
      <c r="P1" s="1"/>
      <c r="Q1" s="104" t="s">
        <v>30</v>
      </c>
    </row>
    <row r="2" spans="1:19" ht="29.5" customHeight="1" x14ac:dyDescent="0.3">
      <c r="A2" s="1"/>
      <c r="B2" s="1"/>
      <c r="C2" s="1"/>
      <c r="D2" s="1"/>
      <c r="E2" s="1"/>
      <c r="F2" s="1"/>
      <c r="G2" s="1"/>
      <c r="H2" s="1"/>
      <c r="I2" s="1"/>
      <c r="J2" s="1"/>
      <c r="K2" s="1"/>
      <c r="L2" s="1"/>
      <c r="M2" s="1"/>
      <c r="N2" s="1"/>
      <c r="O2" s="185" t="s">
        <v>31</v>
      </c>
      <c r="P2" s="185"/>
      <c r="Q2" s="63">
        <v>1</v>
      </c>
    </row>
    <row r="3" spans="1:19" ht="29.5" customHeight="1" x14ac:dyDescent="0.3">
      <c r="A3" s="1"/>
      <c r="B3" s="89"/>
      <c r="C3" s="1"/>
      <c r="D3" s="1"/>
      <c r="E3" s="1"/>
      <c r="F3" s="1"/>
      <c r="G3" s="1"/>
      <c r="H3" s="1"/>
      <c r="I3" s="124"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49"/>
      <c r="D28" s="10"/>
      <c r="E28" s="11"/>
      <c r="F28" s="11"/>
      <c r="G28" s="10"/>
      <c r="K28" s="10"/>
      <c r="L28" s="10"/>
      <c r="M28" s="10"/>
      <c r="P28" s="10"/>
      <c r="Q28" s="10"/>
      <c r="T28" s="10"/>
    </row>
    <row r="29" spans="1:20" ht="19" x14ac:dyDescent="0.25">
      <c r="A29" s="177"/>
      <c r="B29" s="177"/>
      <c r="C29" s="50"/>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108" t="s">
        <v>54</v>
      </c>
      <c r="B38" s="109" t="s">
        <v>55</v>
      </c>
      <c r="C38" s="109"/>
      <c r="D38" s="109"/>
      <c r="E38" s="110"/>
      <c r="F38" s="111">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108" t="s">
        <v>60</v>
      </c>
      <c r="B44" s="109" t="s">
        <v>61</v>
      </c>
      <c r="C44" s="109"/>
      <c r="D44" s="109"/>
      <c r="E44" s="110"/>
      <c r="F44" s="111">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65</v>
      </c>
      <c r="C49" s="10"/>
      <c r="D49" s="10"/>
      <c r="E49" s="14">
        <f>N241</f>
        <v>0</v>
      </c>
      <c r="F49" s="13"/>
      <c r="G49" s="10"/>
      <c r="H49" s="11" t="s">
        <v>66</v>
      </c>
      <c r="I49" s="11"/>
      <c r="J49" s="11"/>
      <c r="L49" s="11" t="s">
        <v>67</v>
      </c>
      <c r="N49" s="11" t="s">
        <v>586</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
        <v>586</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00">
        <f>P241</f>
        <v>0</v>
      </c>
      <c r="C64" s="10" t="s">
        <v>82</v>
      </c>
      <c r="D64" s="10"/>
      <c r="E64" s="13"/>
      <c r="F64" s="15"/>
      <c r="G64" s="10"/>
      <c r="H64" s="176"/>
      <c r="I64" s="176"/>
      <c r="J64" s="176"/>
      <c r="K64" s="176"/>
      <c r="L64" s="176"/>
      <c r="M64" s="176"/>
      <c r="N64" s="176"/>
      <c r="O64" s="176"/>
      <c r="P64" s="176"/>
      <c r="Q64" s="84"/>
      <c r="S64" s="9"/>
    </row>
    <row r="65" spans="1:20" ht="15" customHeight="1" x14ac:dyDescent="0.2">
      <c r="B65" s="112">
        <f>N241+P241</f>
        <v>0</v>
      </c>
      <c r="C65" s="10" t="s">
        <v>83</v>
      </c>
      <c r="D65" s="10"/>
      <c r="E65" s="13"/>
      <c r="F65" s="15"/>
      <c r="G65" s="10"/>
      <c r="H65" s="176"/>
      <c r="I65" s="176"/>
      <c r="J65" s="176"/>
      <c r="K65" s="176"/>
      <c r="L65" s="176"/>
      <c r="M65" s="176"/>
      <c r="N65" s="176"/>
      <c r="O65" s="176"/>
      <c r="P65" s="176"/>
      <c r="Q65" s="84"/>
      <c r="S65" s="9"/>
    </row>
    <row r="66" spans="1:20" ht="15" customHeight="1" thickBot="1" x14ac:dyDescent="0.25">
      <c r="B66" s="57">
        <f>SUM(B62:B64)</f>
        <v>0</v>
      </c>
      <c r="C66" s="10" t="s">
        <v>84</v>
      </c>
      <c r="D66" s="10"/>
      <c r="E66" s="13"/>
      <c r="F66" s="15"/>
      <c r="G66" s="10"/>
      <c r="H66" s="84"/>
      <c r="I66" s="84"/>
      <c r="J66" s="84"/>
      <c r="K66" s="84"/>
      <c r="L66" s="84"/>
      <c r="M66" s="84"/>
      <c r="N66" s="84"/>
      <c r="O66" s="84"/>
      <c r="P66" s="84"/>
      <c r="Q66" s="84"/>
      <c r="S66" s="9"/>
    </row>
    <row r="67" spans="1:20" ht="15.75" customHeight="1" thickTop="1" x14ac:dyDescent="0.2">
      <c r="A67" s="12"/>
      <c r="G67" s="10"/>
      <c r="H67" s="84"/>
      <c r="I67" s="84"/>
      <c r="J67" s="84"/>
      <c r="K67" s="84"/>
      <c r="L67" s="84"/>
      <c r="M67" s="84"/>
      <c r="N67" s="84"/>
      <c r="O67" s="84"/>
      <c r="P67" s="84"/>
      <c r="Q67" s="84"/>
      <c r="S67" s="9"/>
      <c r="T67" s="10"/>
    </row>
    <row r="68" spans="1:20" ht="16" x14ac:dyDescent="0.2">
      <c r="A68" s="12"/>
      <c r="D68" s="10"/>
      <c r="E68" s="10"/>
      <c r="F68" s="10"/>
      <c r="G68" s="10"/>
      <c r="H68" s="10"/>
      <c r="J68" s="10"/>
      <c r="K68" s="10"/>
      <c r="L68" s="10"/>
      <c r="M68" s="10"/>
      <c r="N68" s="10"/>
      <c r="O68" s="10"/>
      <c r="P68" s="10"/>
      <c r="Q68" s="10"/>
      <c r="S68" s="9"/>
    </row>
    <row r="69" spans="1:20" ht="25" customHeight="1" x14ac:dyDescent="0.3">
      <c r="A69" s="1"/>
      <c r="B69" s="102"/>
      <c r="C69" s="1"/>
      <c r="D69" s="1"/>
      <c r="E69" s="1"/>
      <c r="F69" s="1"/>
      <c r="G69" s="1"/>
      <c r="H69" s="1"/>
      <c r="I69" s="1"/>
      <c r="J69" s="1"/>
      <c r="K69" s="1"/>
      <c r="L69" s="1"/>
      <c r="M69" s="1"/>
      <c r="N69" s="1"/>
      <c r="O69" s="1"/>
      <c r="P69" s="175" t="s">
        <v>85</v>
      </c>
      <c r="Q69" s="175"/>
    </row>
    <row r="70" spans="1:20" ht="18" customHeight="1" x14ac:dyDescent="0.2">
      <c r="A70" s="1"/>
      <c r="B70" s="1"/>
      <c r="C70" s="1"/>
      <c r="D70" s="1"/>
      <c r="E70" s="1"/>
      <c r="F70" s="1"/>
      <c r="G70" s="1"/>
      <c r="H70" s="1"/>
      <c r="I70" s="1"/>
      <c r="J70" s="1"/>
      <c r="K70" s="1"/>
      <c r="L70" s="1"/>
      <c r="M70" s="1"/>
      <c r="N70" s="1"/>
      <c r="O70" s="1"/>
      <c r="P70" s="88"/>
      <c r="Q70" s="92">
        <f>Q2+0.1</f>
        <v>1.1000000000000001</v>
      </c>
    </row>
    <row r="71" spans="1:20" ht="18" customHeight="1" x14ac:dyDescent="0.3">
      <c r="A71" s="1"/>
      <c r="B71" s="1"/>
      <c r="C71" s="1"/>
      <c r="D71" s="1"/>
      <c r="E71" s="1"/>
      <c r="F71" s="1"/>
      <c r="G71" s="1"/>
      <c r="H71" s="1"/>
      <c r="I71" s="124"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L74" s="6"/>
      <c r="M74" s="118" t="s">
        <v>86</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L75" s="6"/>
      <c r="M75" s="118" t="s">
        <v>10</v>
      </c>
      <c r="N75" s="166">
        <f>$C$25</f>
        <v>0</v>
      </c>
      <c r="O75" s="166"/>
      <c r="P75" s="166"/>
      <c r="Q75" s="166"/>
    </row>
    <row r="76" spans="1:20" ht="20" customHeight="1" x14ac:dyDescent="0.2">
      <c r="A76" s="5"/>
      <c r="C76" s="172">
        <f>'Project Summary Sheet'!$C$15:$F$15</f>
        <v>0</v>
      </c>
      <c r="D76" s="172"/>
      <c r="E76" s="6"/>
      <c r="F76" s="6"/>
      <c r="G76" s="6"/>
      <c r="H76" s="174" t="s">
        <v>87</v>
      </c>
      <c r="I76" s="174"/>
      <c r="J76" s="73">
        <f>$Q$2</f>
        <v>1</v>
      </c>
      <c r="L76" s="6"/>
      <c r="M76" s="118"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65.2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44"/>
      <c r="F81" s="44"/>
      <c r="G81" s="30">
        <f>E81+F81</f>
        <v>0</v>
      </c>
      <c r="H81" s="162"/>
      <c r="I81" s="163"/>
      <c r="J81" s="54"/>
      <c r="K81" s="31">
        <f>H81+J81</f>
        <v>0</v>
      </c>
      <c r="L81" s="43">
        <f>IF(ISERROR(K81/G81),0,K81/G81)</f>
        <v>0</v>
      </c>
      <c r="M81" s="30">
        <f>G81-K81</f>
        <v>0</v>
      </c>
      <c r="N81" s="30">
        <f>IF(MOD(ROUND(ABS(J81*0.05)*10000,0),10)=5,ROUNDDOWN((J81*0.05),2),ROUND((J81*0.05),2))</f>
        <v>0</v>
      </c>
      <c r="O81" s="51"/>
      <c r="P81" s="44"/>
      <c r="Q81" s="30">
        <f>N81+P81</f>
        <v>0</v>
      </c>
    </row>
    <row r="82" spans="1:17" ht="21" customHeight="1" x14ac:dyDescent="0.2">
      <c r="A82" s="151" t="s">
        <v>118</v>
      </c>
      <c r="B82" s="151"/>
      <c r="C82" s="151" t="s">
        <v>119</v>
      </c>
      <c r="D82" s="152"/>
      <c r="E82" s="45"/>
      <c r="F82" s="45"/>
      <c r="G82" s="53">
        <f>E82+F82</f>
        <v>0</v>
      </c>
      <c r="H82" s="143"/>
      <c r="I82" s="144"/>
      <c r="J82" s="55"/>
      <c r="K82" s="33">
        <f>H82+J82</f>
        <v>0</v>
      </c>
      <c r="L82" s="34">
        <f t="shared" ref="L82:L147" si="0">IF(ISERROR(K82/G82),0,K82/G82)</f>
        <v>0</v>
      </c>
      <c r="M82" s="53">
        <f>G82-K82</f>
        <v>0</v>
      </c>
      <c r="N82" s="32">
        <f>IF(MOD(ROUND(ABS(J82*0.05)*10000,0),10)=5,ROUNDDOWN((J82*0.05),2),ROUND((J82*0.05),2))</f>
        <v>0</v>
      </c>
      <c r="O82" s="95"/>
      <c r="P82" s="45"/>
      <c r="Q82" s="32">
        <f>N82+P82</f>
        <v>0</v>
      </c>
    </row>
    <row r="83" spans="1:17" ht="21" customHeight="1" x14ac:dyDescent="0.2">
      <c r="A83" s="151" t="s">
        <v>120</v>
      </c>
      <c r="B83" s="151"/>
      <c r="C83" s="83" t="s">
        <v>121</v>
      </c>
      <c r="D83" s="35"/>
      <c r="E83" s="45"/>
      <c r="F83" s="45"/>
      <c r="G83" s="53">
        <f t="shared" ref="G83:G146" si="1">E83+F83</f>
        <v>0</v>
      </c>
      <c r="H83" s="143"/>
      <c r="I83" s="144"/>
      <c r="J83" s="55"/>
      <c r="K83" s="33">
        <f t="shared" ref="K83:K146" si="2">H83+J83</f>
        <v>0</v>
      </c>
      <c r="L83" s="34">
        <f t="shared" si="0"/>
        <v>0</v>
      </c>
      <c r="M83" s="32">
        <f t="shared" ref="M83:M146" si="3">G83-K83</f>
        <v>0</v>
      </c>
      <c r="N83" s="32">
        <f t="shared" ref="N83:N146" si="4">IF(MOD(ROUND(ABS(J83*0.05)*10000,0),10)=5,ROUNDDOWN((J83*0.05),2),ROUND((J83*0.05),2))</f>
        <v>0</v>
      </c>
      <c r="O83" s="52"/>
      <c r="P83" s="45"/>
      <c r="Q83" s="32">
        <f t="shared" ref="Q83:Q146" si="5">N83+P83</f>
        <v>0</v>
      </c>
    </row>
    <row r="84" spans="1:17" ht="21" customHeight="1" x14ac:dyDescent="0.2">
      <c r="A84" s="151" t="s">
        <v>122</v>
      </c>
      <c r="B84" s="151"/>
      <c r="C84" s="151" t="s">
        <v>123</v>
      </c>
      <c r="D84" s="152"/>
      <c r="E84" s="45"/>
      <c r="F84" s="45"/>
      <c r="G84" s="53">
        <f t="shared" si="1"/>
        <v>0</v>
      </c>
      <c r="H84" s="143"/>
      <c r="I84" s="144"/>
      <c r="J84" s="55"/>
      <c r="K84" s="33">
        <f t="shared" si="2"/>
        <v>0</v>
      </c>
      <c r="L84" s="34">
        <f t="shared" si="0"/>
        <v>0</v>
      </c>
      <c r="M84" s="32">
        <f t="shared" si="3"/>
        <v>0</v>
      </c>
      <c r="N84" s="32">
        <f t="shared" si="4"/>
        <v>0</v>
      </c>
      <c r="O84" s="52"/>
      <c r="P84" s="45"/>
      <c r="Q84" s="32">
        <f t="shared" si="5"/>
        <v>0</v>
      </c>
    </row>
    <row r="85" spans="1:17" ht="21" customHeight="1" x14ac:dyDescent="0.2">
      <c r="A85" s="151" t="s">
        <v>124</v>
      </c>
      <c r="B85" s="151"/>
      <c r="C85" s="151" t="s">
        <v>125</v>
      </c>
      <c r="D85" s="152"/>
      <c r="E85" s="45"/>
      <c r="F85" s="45"/>
      <c r="G85" s="53">
        <f t="shared" si="1"/>
        <v>0</v>
      </c>
      <c r="H85" s="143"/>
      <c r="I85" s="144"/>
      <c r="J85" s="55"/>
      <c r="K85" s="33">
        <f t="shared" si="2"/>
        <v>0</v>
      </c>
      <c r="L85" s="34">
        <f t="shared" si="0"/>
        <v>0</v>
      </c>
      <c r="M85" s="32">
        <f t="shared" si="3"/>
        <v>0</v>
      </c>
      <c r="N85" s="32">
        <f t="shared" si="4"/>
        <v>0</v>
      </c>
      <c r="O85" s="52"/>
      <c r="P85" s="45"/>
      <c r="Q85" s="32">
        <f t="shared" si="5"/>
        <v>0</v>
      </c>
    </row>
    <row r="86" spans="1:17" ht="21" customHeight="1" x14ac:dyDescent="0.2">
      <c r="A86" s="151" t="s">
        <v>126</v>
      </c>
      <c r="B86" s="151"/>
      <c r="C86" s="151" t="s">
        <v>127</v>
      </c>
      <c r="D86" s="152"/>
      <c r="E86" s="45"/>
      <c r="F86" s="45"/>
      <c r="G86" s="53">
        <f t="shared" si="1"/>
        <v>0</v>
      </c>
      <c r="H86" s="143"/>
      <c r="I86" s="144"/>
      <c r="J86" s="55"/>
      <c r="K86" s="33">
        <f t="shared" si="2"/>
        <v>0</v>
      </c>
      <c r="L86" s="34">
        <f t="shared" si="0"/>
        <v>0</v>
      </c>
      <c r="M86" s="32">
        <f t="shared" si="3"/>
        <v>0</v>
      </c>
      <c r="N86" s="32">
        <f t="shared" si="4"/>
        <v>0</v>
      </c>
      <c r="O86" s="52"/>
      <c r="P86" s="45"/>
      <c r="Q86" s="32">
        <f t="shared" si="5"/>
        <v>0</v>
      </c>
    </row>
    <row r="87" spans="1:17" ht="21" customHeight="1" x14ac:dyDescent="0.2">
      <c r="A87" s="151" t="s">
        <v>128</v>
      </c>
      <c r="B87" s="151"/>
      <c r="C87" s="151" t="s">
        <v>129</v>
      </c>
      <c r="D87" s="152"/>
      <c r="E87" s="45"/>
      <c r="F87" s="45"/>
      <c r="G87" s="53">
        <f t="shared" si="1"/>
        <v>0</v>
      </c>
      <c r="H87" s="143"/>
      <c r="I87" s="144"/>
      <c r="J87" s="55"/>
      <c r="K87" s="33">
        <f t="shared" si="2"/>
        <v>0</v>
      </c>
      <c r="L87" s="34">
        <f>IF(ISERROR(K87/G87),0,K87/G87)</f>
        <v>0</v>
      </c>
      <c r="M87" s="32">
        <f t="shared" si="3"/>
        <v>0</v>
      </c>
      <c r="N87" s="32">
        <f t="shared" si="4"/>
        <v>0</v>
      </c>
      <c r="O87" s="52"/>
      <c r="P87" s="45"/>
      <c r="Q87" s="32">
        <f t="shared" si="5"/>
        <v>0</v>
      </c>
    </row>
    <row r="88" spans="1:17" ht="21" customHeight="1" x14ac:dyDescent="0.2">
      <c r="A88" s="151" t="s">
        <v>130</v>
      </c>
      <c r="B88" s="151"/>
      <c r="C88" s="151" t="s">
        <v>131</v>
      </c>
      <c r="D88" s="152"/>
      <c r="E88" s="45"/>
      <c r="F88" s="45"/>
      <c r="G88" s="53">
        <f t="shared" si="1"/>
        <v>0</v>
      </c>
      <c r="H88" s="143"/>
      <c r="I88" s="144"/>
      <c r="J88" s="55"/>
      <c r="K88" s="33">
        <f t="shared" si="2"/>
        <v>0</v>
      </c>
      <c r="L88" s="34">
        <f t="shared" si="0"/>
        <v>0</v>
      </c>
      <c r="M88" s="32">
        <f t="shared" si="3"/>
        <v>0</v>
      </c>
      <c r="N88" s="32">
        <f t="shared" si="4"/>
        <v>0</v>
      </c>
      <c r="O88" s="52"/>
      <c r="P88" s="45"/>
      <c r="Q88" s="32">
        <f t="shared" si="5"/>
        <v>0</v>
      </c>
    </row>
    <row r="89" spans="1:17" ht="21" customHeight="1" x14ac:dyDescent="0.2">
      <c r="A89" s="151" t="s">
        <v>132</v>
      </c>
      <c r="B89" s="151"/>
      <c r="C89" s="151" t="s">
        <v>133</v>
      </c>
      <c r="D89" s="152"/>
      <c r="E89" s="45"/>
      <c r="F89" s="45"/>
      <c r="G89" s="53">
        <f t="shared" si="1"/>
        <v>0</v>
      </c>
      <c r="H89" s="143"/>
      <c r="I89" s="144"/>
      <c r="J89" s="55"/>
      <c r="K89" s="33">
        <f t="shared" si="2"/>
        <v>0</v>
      </c>
      <c r="L89" s="34">
        <f>IF(ISERROR(K89/G89),0,K89/G89)</f>
        <v>0</v>
      </c>
      <c r="M89" s="32">
        <f t="shared" si="3"/>
        <v>0</v>
      </c>
      <c r="N89" s="32">
        <f t="shared" si="4"/>
        <v>0</v>
      </c>
      <c r="O89" s="52"/>
      <c r="P89" s="45"/>
      <c r="Q89" s="32">
        <f t="shared" si="5"/>
        <v>0</v>
      </c>
    </row>
    <row r="90" spans="1:17" ht="21" customHeight="1" x14ac:dyDescent="0.2">
      <c r="A90" s="153" t="s">
        <v>134</v>
      </c>
      <c r="B90" s="153"/>
      <c r="C90" s="158" t="s">
        <v>135</v>
      </c>
      <c r="D90" s="159"/>
      <c r="E90" s="45"/>
      <c r="F90" s="45"/>
      <c r="G90" s="53">
        <f t="shared" si="1"/>
        <v>0</v>
      </c>
      <c r="H90" s="143"/>
      <c r="I90" s="144"/>
      <c r="J90" s="55"/>
      <c r="K90" s="33">
        <f t="shared" si="2"/>
        <v>0</v>
      </c>
      <c r="L90" s="34">
        <f t="shared" si="0"/>
        <v>0</v>
      </c>
      <c r="M90" s="32">
        <f t="shared" si="3"/>
        <v>0</v>
      </c>
      <c r="N90" s="32">
        <f t="shared" si="4"/>
        <v>0</v>
      </c>
      <c r="O90" s="52"/>
      <c r="P90" s="45"/>
      <c r="Q90" s="32">
        <f t="shared" si="5"/>
        <v>0</v>
      </c>
    </row>
    <row r="91" spans="1:17" ht="21" customHeight="1" x14ac:dyDescent="0.2">
      <c r="A91" s="151" t="s">
        <v>136</v>
      </c>
      <c r="B91" s="151"/>
      <c r="C91" s="151" t="s">
        <v>137</v>
      </c>
      <c r="D91" s="152"/>
      <c r="E91" s="45"/>
      <c r="F91" s="45"/>
      <c r="G91" s="53">
        <f t="shared" si="1"/>
        <v>0</v>
      </c>
      <c r="H91" s="143"/>
      <c r="I91" s="144"/>
      <c r="J91" s="55"/>
      <c r="K91" s="33">
        <f t="shared" si="2"/>
        <v>0</v>
      </c>
      <c r="L91" s="34">
        <f t="shared" si="0"/>
        <v>0</v>
      </c>
      <c r="M91" s="32">
        <f t="shared" si="3"/>
        <v>0</v>
      </c>
      <c r="N91" s="32">
        <f t="shared" si="4"/>
        <v>0</v>
      </c>
      <c r="O91" s="52"/>
      <c r="P91" s="45"/>
      <c r="Q91" s="32">
        <f t="shared" si="5"/>
        <v>0</v>
      </c>
    </row>
    <row r="92" spans="1:17" ht="21" customHeight="1" x14ac:dyDescent="0.2">
      <c r="A92" s="151" t="s">
        <v>138</v>
      </c>
      <c r="B92" s="151"/>
      <c r="C92" s="151" t="s">
        <v>139</v>
      </c>
      <c r="D92" s="152"/>
      <c r="E92" s="45"/>
      <c r="F92" s="45"/>
      <c r="G92" s="53">
        <f t="shared" si="1"/>
        <v>0</v>
      </c>
      <c r="H92" s="143"/>
      <c r="I92" s="144"/>
      <c r="J92" s="55"/>
      <c r="K92" s="33">
        <f t="shared" si="2"/>
        <v>0</v>
      </c>
      <c r="L92" s="34">
        <f t="shared" si="0"/>
        <v>0</v>
      </c>
      <c r="M92" s="32">
        <f t="shared" si="3"/>
        <v>0</v>
      </c>
      <c r="N92" s="32">
        <f t="shared" si="4"/>
        <v>0</v>
      </c>
      <c r="O92" s="52"/>
      <c r="P92" s="45"/>
      <c r="Q92" s="32">
        <f t="shared" si="5"/>
        <v>0</v>
      </c>
    </row>
    <row r="93" spans="1:17" ht="21" customHeight="1" x14ac:dyDescent="0.2">
      <c r="A93" s="151" t="s">
        <v>140</v>
      </c>
      <c r="B93" s="151"/>
      <c r="C93" s="151" t="s">
        <v>141</v>
      </c>
      <c r="D93" s="152"/>
      <c r="E93" s="45"/>
      <c r="F93" s="45"/>
      <c r="G93" s="53">
        <f t="shared" si="1"/>
        <v>0</v>
      </c>
      <c r="H93" s="143"/>
      <c r="I93" s="144"/>
      <c r="J93" s="55"/>
      <c r="K93" s="33">
        <f t="shared" si="2"/>
        <v>0</v>
      </c>
      <c r="L93" s="34">
        <f t="shared" si="0"/>
        <v>0</v>
      </c>
      <c r="M93" s="32">
        <f t="shared" si="3"/>
        <v>0</v>
      </c>
      <c r="N93" s="32">
        <f t="shared" si="4"/>
        <v>0</v>
      </c>
      <c r="O93" s="52"/>
      <c r="P93" s="45"/>
      <c r="Q93" s="32">
        <f t="shared" si="5"/>
        <v>0</v>
      </c>
    </row>
    <row r="94" spans="1:17" ht="21" customHeight="1" x14ac:dyDescent="0.2">
      <c r="A94" s="151" t="s">
        <v>142</v>
      </c>
      <c r="B94" s="151"/>
      <c r="C94" s="151" t="s">
        <v>143</v>
      </c>
      <c r="D94" s="152"/>
      <c r="E94" s="45"/>
      <c r="F94" s="45"/>
      <c r="G94" s="53">
        <f t="shared" si="1"/>
        <v>0</v>
      </c>
      <c r="H94" s="143"/>
      <c r="I94" s="144"/>
      <c r="J94" s="55"/>
      <c r="K94" s="33">
        <f t="shared" si="2"/>
        <v>0</v>
      </c>
      <c r="L94" s="34">
        <f t="shared" si="0"/>
        <v>0</v>
      </c>
      <c r="M94" s="32">
        <f t="shared" si="3"/>
        <v>0</v>
      </c>
      <c r="N94" s="32">
        <f t="shared" si="4"/>
        <v>0</v>
      </c>
      <c r="O94" s="52"/>
      <c r="P94" s="45"/>
      <c r="Q94" s="32">
        <f t="shared" si="5"/>
        <v>0</v>
      </c>
    </row>
    <row r="95" spans="1:17" ht="21" customHeight="1" x14ac:dyDescent="0.2">
      <c r="A95" s="151" t="s">
        <v>144</v>
      </c>
      <c r="B95" s="151"/>
      <c r="C95" s="151" t="s">
        <v>145</v>
      </c>
      <c r="D95" s="152"/>
      <c r="E95" s="45"/>
      <c r="F95" s="45"/>
      <c r="G95" s="53">
        <f t="shared" si="1"/>
        <v>0</v>
      </c>
      <c r="H95" s="143"/>
      <c r="I95" s="144"/>
      <c r="J95" s="55"/>
      <c r="K95" s="33">
        <f t="shared" si="2"/>
        <v>0</v>
      </c>
      <c r="L95" s="34">
        <f t="shared" si="0"/>
        <v>0</v>
      </c>
      <c r="M95" s="32">
        <f t="shared" si="3"/>
        <v>0</v>
      </c>
      <c r="N95" s="32">
        <f t="shared" si="4"/>
        <v>0</v>
      </c>
      <c r="O95" s="52"/>
      <c r="P95" s="45"/>
      <c r="Q95" s="32">
        <f t="shared" si="5"/>
        <v>0</v>
      </c>
    </row>
    <row r="96" spans="1:17" ht="21" customHeight="1" x14ac:dyDescent="0.2">
      <c r="A96" s="151" t="s">
        <v>146</v>
      </c>
      <c r="B96" s="151"/>
      <c r="C96" s="151" t="s">
        <v>147</v>
      </c>
      <c r="D96" s="152"/>
      <c r="E96" s="45"/>
      <c r="F96" s="45"/>
      <c r="G96" s="53">
        <f t="shared" si="1"/>
        <v>0</v>
      </c>
      <c r="H96" s="143"/>
      <c r="I96" s="144"/>
      <c r="J96" s="55"/>
      <c r="K96" s="33">
        <f t="shared" si="2"/>
        <v>0</v>
      </c>
      <c r="L96" s="34">
        <f t="shared" si="0"/>
        <v>0</v>
      </c>
      <c r="M96" s="32">
        <f t="shared" si="3"/>
        <v>0</v>
      </c>
      <c r="N96" s="32">
        <f t="shared" si="4"/>
        <v>0</v>
      </c>
      <c r="O96" s="52"/>
      <c r="P96" s="45"/>
      <c r="Q96" s="32">
        <f t="shared" si="5"/>
        <v>0</v>
      </c>
    </row>
    <row r="97" spans="1:17" ht="21" customHeight="1" x14ac:dyDescent="0.2">
      <c r="A97" s="151" t="s">
        <v>148</v>
      </c>
      <c r="B97" s="151"/>
      <c r="C97" s="151" t="s">
        <v>149</v>
      </c>
      <c r="D97" s="152"/>
      <c r="E97" s="45"/>
      <c r="F97" s="45"/>
      <c r="G97" s="53">
        <f t="shared" si="1"/>
        <v>0</v>
      </c>
      <c r="H97" s="143"/>
      <c r="I97" s="144"/>
      <c r="J97" s="55"/>
      <c r="K97" s="33">
        <f t="shared" si="2"/>
        <v>0</v>
      </c>
      <c r="L97" s="34">
        <f t="shared" si="0"/>
        <v>0</v>
      </c>
      <c r="M97" s="32">
        <f t="shared" si="3"/>
        <v>0</v>
      </c>
      <c r="N97" s="32">
        <f t="shared" si="4"/>
        <v>0</v>
      </c>
      <c r="O97" s="52"/>
      <c r="P97" s="45"/>
      <c r="Q97" s="32">
        <f t="shared" si="5"/>
        <v>0</v>
      </c>
    </row>
    <row r="98" spans="1:17" ht="21" customHeight="1" x14ac:dyDescent="0.2">
      <c r="A98" s="151" t="s">
        <v>150</v>
      </c>
      <c r="B98" s="151"/>
      <c r="C98" s="151" t="s">
        <v>151</v>
      </c>
      <c r="D98" s="152"/>
      <c r="E98" s="45"/>
      <c r="F98" s="45"/>
      <c r="G98" s="53">
        <f t="shared" si="1"/>
        <v>0</v>
      </c>
      <c r="H98" s="143"/>
      <c r="I98" s="144"/>
      <c r="J98" s="55"/>
      <c r="K98" s="33">
        <f t="shared" si="2"/>
        <v>0</v>
      </c>
      <c r="L98" s="34">
        <f t="shared" si="0"/>
        <v>0</v>
      </c>
      <c r="M98" s="32">
        <f t="shared" si="3"/>
        <v>0</v>
      </c>
      <c r="N98" s="32">
        <f t="shared" si="4"/>
        <v>0</v>
      </c>
      <c r="O98" s="52"/>
      <c r="P98" s="45"/>
      <c r="Q98" s="32">
        <f t="shared" si="5"/>
        <v>0</v>
      </c>
    </row>
    <row r="99" spans="1:17" ht="21" customHeight="1" x14ac:dyDescent="0.2">
      <c r="A99" s="151" t="s">
        <v>152</v>
      </c>
      <c r="B99" s="151"/>
      <c r="C99" s="151" t="s">
        <v>153</v>
      </c>
      <c r="D99" s="152"/>
      <c r="E99" s="45"/>
      <c r="F99" s="45"/>
      <c r="G99" s="53">
        <f t="shared" si="1"/>
        <v>0</v>
      </c>
      <c r="H99" s="143"/>
      <c r="I99" s="144"/>
      <c r="J99" s="55"/>
      <c r="K99" s="33">
        <f t="shared" si="2"/>
        <v>0</v>
      </c>
      <c r="L99" s="34">
        <f t="shared" si="0"/>
        <v>0</v>
      </c>
      <c r="M99" s="32">
        <f t="shared" si="3"/>
        <v>0</v>
      </c>
      <c r="N99" s="32">
        <f t="shared" si="4"/>
        <v>0</v>
      </c>
      <c r="O99" s="52"/>
      <c r="P99" s="45"/>
      <c r="Q99" s="32">
        <f t="shared" si="5"/>
        <v>0</v>
      </c>
    </row>
    <row r="100" spans="1:17" ht="21" customHeight="1" x14ac:dyDescent="0.2">
      <c r="A100" s="151" t="s">
        <v>154</v>
      </c>
      <c r="B100" s="151"/>
      <c r="C100" s="151" t="s">
        <v>155</v>
      </c>
      <c r="D100" s="152"/>
      <c r="E100" s="45"/>
      <c r="F100" s="45"/>
      <c r="G100" s="53">
        <f t="shared" si="1"/>
        <v>0</v>
      </c>
      <c r="H100" s="143"/>
      <c r="I100" s="144"/>
      <c r="J100" s="55"/>
      <c r="K100" s="33">
        <f t="shared" si="2"/>
        <v>0</v>
      </c>
      <c r="L100" s="34">
        <f t="shared" si="0"/>
        <v>0</v>
      </c>
      <c r="M100" s="32">
        <f t="shared" si="3"/>
        <v>0</v>
      </c>
      <c r="N100" s="32">
        <f t="shared" si="4"/>
        <v>0</v>
      </c>
      <c r="O100" s="52"/>
      <c r="P100" s="45"/>
      <c r="Q100" s="32">
        <f t="shared" si="5"/>
        <v>0</v>
      </c>
    </row>
    <row r="101" spans="1:17" ht="21" customHeight="1" x14ac:dyDescent="0.2">
      <c r="A101" s="151" t="s">
        <v>156</v>
      </c>
      <c r="B101" s="151"/>
      <c r="C101" s="151" t="s">
        <v>157</v>
      </c>
      <c r="D101" s="152"/>
      <c r="E101" s="45"/>
      <c r="F101" s="45"/>
      <c r="G101" s="53">
        <f t="shared" si="1"/>
        <v>0</v>
      </c>
      <c r="H101" s="143"/>
      <c r="I101" s="144"/>
      <c r="J101" s="55"/>
      <c r="K101" s="33">
        <f t="shared" si="2"/>
        <v>0</v>
      </c>
      <c r="L101" s="34">
        <f t="shared" si="0"/>
        <v>0</v>
      </c>
      <c r="M101" s="32">
        <f t="shared" si="3"/>
        <v>0</v>
      </c>
      <c r="N101" s="32">
        <f t="shared" si="4"/>
        <v>0</v>
      </c>
      <c r="O101" s="52"/>
      <c r="P101" s="45"/>
      <c r="Q101" s="32">
        <f t="shared" si="5"/>
        <v>0</v>
      </c>
    </row>
    <row r="102" spans="1:17" ht="21" customHeight="1" x14ac:dyDescent="0.2">
      <c r="A102" s="151" t="s">
        <v>158</v>
      </c>
      <c r="B102" s="151"/>
      <c r="C102" s="151" t="s">
        <v>159</v>
      </c>
      <c r="D102" s="152"/>
      <c r="E102" s="45"/>
      <c r="F102" s="45"/>
      <c r="G102" s="53">
        <f t="shared" si="1"/>
        <v>0</v>
      </c>
      <c r="H102" s="143"/>
      <c r="I102" s="144"/>
      <c r="J102" s="55"/>
      <c r="K102" s="33">
        <f t="shared" si="2"/>
        <v>0</v>
      </c>
      <c r="L102" s="34">
        <f t="shared" si="0"/>
        <v>0</v>
      </c>
      <c r="M102" s="32">
        <f t="shared" si="3"/>
        <v>0</v>
      </c>
      <c r="N102" s="32">
        <f t="shared" si="4"/>
        <v>0</v>
      </c>
      <c r="O102" s="52"/>
      <c r="P102" s="45"/>
      <c r="Q102" s="32">
        <f t="shared" si="5"/>
        <v>0</v>
      </c>
    </row>
    <row r="103" spans="1:17" ht="21" customHeight="1" x14ac:dyDescent="0.2">
      <c r="A103" s="151" t="s">
        <v>160</v>
      </c>
      <c r="B103" s="151"/>
      <c r="C103" s="151" t="s">
        <v>161</v>
      </c>
      <c r="D103" s="152"/>
      <c r="E103" s="45"/>
      <c r="F103" s="45"/>
      <c r="G103" s="53">
        <f t="shared" si="1"/>
        <v>0</v>
      </c>
      <c r="H103" s="143"/>
      <c r="I103" s="144"/>
      <c r="J103" s="55"/>
      <c r="K103" s="33">
        <f t="shared" si="2"/>
        <v>0</v>
      </c>
      <c r="L103" s="34">
        <f t="shared" si="0"/>
        <v>0</v>
      </c>
      <c r="M103" s="32">
        <f t="shared" si="3"/>
        <v>0</v>
      </c>
      <c r="N103" s="32">
        <f t="shared" si="4"/>
        <v>0</v>
      </c>
      <c r="O103" s="52"/>
      <c r="P103" s="45"/>
      <c r="Q103" s="32">
        <f t="shared" si="5"/>
        <v>0</v>
      </c>
    </row>
    <row r="104" spans="1:17" ht="21" customHeight="1" x14ac:dyDescent="0.2">
      <c r="A104" s="151" t="s">
        <v>162</v>
      </c>
      <c r="B104" s="151"/>
      <c r="C104" s="151" t="s">
        <v>163</v>
      </c>
      <c r="D104" s="152"/>
      <c r="E104" s="45"/>
      <c r="F104" s="45"/>
      <c r="G104" s="53">
        <f t="shared" si="1"/>
        <v>0</v>
      </c>
      <c r="H104" s="143"/>
      <c r="I104" s="144"/>
      <c r="J104" s="55"/>
      <c r="K104" s="33">
        <f t="shared" si="2"/>
        <v>0</v>
      </c>
      <c r="L104" s="34">
        <f t="shared" si="0"/>
        <v>0</v>
      </c>
      <c r="M104" s="32">
        <f t="shared" si="3"/>
        <v>0</v>
      </c>
      <c r="N104" s="32">
        <f t="shared" si="4"/>
        <v>0</v>
      </c>
      <c r="O104" s="52"/>
      <c r="P104" s="45"/>
      <c r="Q104" s="32">
        <f t="shared" si="5"/>
        <v>0</v>
      </c>
    </row>
    <row r="105" spans="1:17" ht="21" customHeight="1" x14ac:dyDescent="0.2">
      <c r="A105" s="151" t="s">
        <v>164</v>
      </c>
      <c r="B105" s="151"/>
      <c r="C105" s="151" t="s">
        <v>165</v>
      </c>
      <c r="D105" s="152"/>
      <c r="E105" s="45"/>
      <c r="F105" s="45"/>
      <c r="G105" s="53">
        <f t="shared" si="1"/>
        <v>0</v>
      </c>
      <c r="H105" s="143"/>
      <c r="I105" s="144"/>
      <c r="J105" s="55"/>
      <c r="K105" s="33">
        <f t="shared" si="2"/>
        <v>0</v>
      </c>
      <c r="L105" s="34">
        <f t="shared" si="0"/>
        <v>0</v>
      </c>
      <c r="M105" s="32">
        <f t="shared" si="3"/>
        <v>0</v>
      </c>
      <c r="N105" s="32">
        <f t="shared" si="4"/>
        <v>0</v>
      </c>
      <c r="O105" s="52"/>
      <c r="P105" s="45"/>
      <c r="Q105" s="32">
        <f t="shared" si="5"/>
        <v>0</v>
      </c>
    </row>
    <row r="106" spans="1:17" ht="21" customHeight="1" x14ac:dyDescent="0.2">
      <c r="A106" s="151" t="s">
        <v>166</v>
      </c>
      <c r="B106" s="151"/>
      <c r="C106" s="151" t="s">
        <v>167</v>
      </c>
      <c r="D106" s="152"/>
      <c r="E106" s="45"/>
      <c r="F106" s="45"/>
      <c r="G106" s="53">
        <f t="shared" si="1"/>
        <v>0</v>
      </c>
      <c r="H106" s="143"/>
      <c r="I106" s="144"/>
      <c r="J106" s="55"/>
      <c r="K106" s="33">
        <f t="shared" si="2"/>
        <v>0</v>
      </c>
      <c r="L106" s="34">
        <f t="shared" si="0"/>
        <v>0</v>
      </c>
      <c r="M106" s="32">
        <f t="shared" si="3"/>
        <v>0</v>
      </c>
      <c r="N106" s="32">
        <f t="shared" si="4"/>
        <v>0</v>
      </c>
      <c r="O106" s="52"/>
      <c r="P106" s="45"/>
      <c r="Q106" s="32">
        <f t="shared" si="5"/>
        <v>0</v>
      </c>
    </row>
    <row r="107" spans="1:17" ht="21" customHeight="1" x14ac:dyDescent="0.2">
      <c r="A107" s="151" t="s">
        <v>168</v>
      </c>
      <c r="B107" s="151"/>
      <c r="C107" s="151" t="s">
        <v>169</v>
      </c>
      <c r="D107" s="152"/>
      <c r="E107" s="45"/>
      <c r="F107" s="45"/>
      <c r="G107" s="53">
        <f t="shared" si="1"/>
        <v>0</v>
      </c>
      <c r="H107" s="143"/>
      <c r="I107" s="144"/>
      <c r="J107" s="55"/>
      <c r="K107" s="33">
        <f t="shared" si="2"/>
        <v>0</v>
      </c>
      <c r="L107" s="34">
        <f t="shared" si="0"/>
        <v>0</v>
      </c>
      <c r="M107" s="32">
        <f t="shared" si="3"/>
        <v>0</v>
      </c>
      <c r="N107" s="32">
        <f t="shared" si="4"/>
        <v>0</v>
      </c>
      <c r="O107" s="52"/>
      <c r="P107" s="45"/>
      <c r="Q107" s="32">
        <f t="shared" si="5"/>
        <v>0</v>
      </c>
    </row>
    <row r="108" spans="1:17" ht="21" customHeight="1" x14ac:dyDescent="0.2">
      <c r="A108" s="151" t="s">
        <v>170</v>
      </c>
      <c r="B108" s="151"/>
      <c r="C108" s="151" t="s">
        <v>171</v>
      </c>
      <c r="D108" s="152"/>
      <c r="E108" s="45"/>
      <c r="F108" s="45"/>
      <c r="G108" s="53">
        <f t="shared" si="1"/>
        <v>0</v>
      </c>
      <c r="H108" s="143"/>
      <c r="I108" s="144"/>
      <c r="J108" s="55"/>
      <c r="K108" s="33">
        <f t="shared" si="2"/>
        <v>0</v>
      </c>
      <c r="L108" s="34">
        <f t="shared" si="0"/>
        <v>0</v>
      </c>
      <c r="M108" s="32">
        <f t="shared" si="3"/>
        <v>0</v>
      </c>
      <c r="N108" s="32">
        <f t="shared" si="4"/>
        <v>0</v>
      </c>
      <c r="O108" s="52"/>
      <c r="P108" s="45"/>
      <c r="Q108" s="32">
        <f t="shared" si="5"/>
        <v>0</v>
      </c>
    </row>
    <row r="109" spans="1:17" ht="21" customHeight="1" x14ac:dyDescent="0.2">
      <c r="A109" s="151" t="s">
        <v>172</v>
      </c>
      <c r="B109" s="151"/>
      <c r="C109" s="151" t="s">
        <v>173</v>
      </c>
      <c r="D109" s="152"/>
      <c r="E109" s="45"/>
      <c r="F109" s="45"/>
      <c r="G109" s="53">
        <f t="shared" si="1"/>
        <v>0</v>
      </c>
      <c r="H109" s="143"/>
      <c r="I109" s="144"/>
      <c r="J109" s="55"/>
      <c r="K109" s="33">
        <f t="shared" si="2"/>
        <v>0</v>
      </c>
      <c r="L109" s="34">
        <f t="shared" si="0"/>
        <v>0</v>
      </c>
      <c r="M109" s="32">
        <f t="shared" si="3"/>
        <v>0</v>
      </c>
      <c r="N109" s="32">
        <f t="shared" si="4"/>
        <v>0</v>
      </c>
      <c r="O109" s="52"/>
      <c r="P109" s="45"/>
      <c r="Q109" s="32">
        <f t="shared" si="5"/>
        <v>0</v>
      </c>
    </row>
    <row r="110" spans="1:17" ht="21" customHeight="1" x14ac:dyDescent="0.2">
      <c r="A110" s="151" t="s">
        <v>174</v>
      </c>
      <c r="B110" s="151"/>
      <c r="C110" s="151" t="s">
        <v>175</v>
      </c>
      <c r="D110" s="152"/>
      <c r="E110" s="45"/>
      <c r="F110" s="45"/>
      <c r="G110" s="53">
        <f t="shared" si="1"/>
        <v>0</v>
      </c>
      <c r="H110" s="143"/>
      <c r="I110" s="144"/>
      <c r="J110" s="55"/>
      <c r="K110" s="33">
        <f t="shared" si="2"/>
        <v>0</v>
      </c>
      <c r="L110" s="34">
        <f t="shared" si="0"/>
        <v>0</v>
      </c>
      <c r="M110" s="32">
        <f t="shared" si="3"/>
        <v>0</v>
      </c>
      <c r="N110" s="32">
        <f t="shared" si="4"/>
        <v>0</v>
      </c>
      <c r="O110" s="52"/>
      <c r="P110" s="45"/>
      <c r="Q110" s="32">
        <f t="shared" si="5"/>
        <v>0</v>
      </c>
    </row>
    <row r="111" spans="1:17" ht="21" customHeight="1" x14ac:dyDescent="0.2">
      <c r="A111" s="151" t="s">
        <v>176</v>
      </c>
      <c r="B111" s="151"/>
      <c r="C111" s="151" t="s">
        <v>177</v>
      </c>
      <c r="D111" s="152"/>
      <c r="E111" s="45"/>
      <c r="F111" s="45"/>
      <c r="G111" s="53">
        <f t="shared" si="1"/>
        <v>0</v>
      </c>
      <c r="H111" s="143"/>
      <c r="I111" s="144"/>
      <c r="J111" s="55"/>
      <c r="K111" s="33">
        <f t="shared" si="2"/>
        <v>0</v>
      </c>
      <c r="L111" s="34">
        <f t="shared" si="0"/>
        <v>0</v>
      </c>
      <c r="M111" s="32">
        <f t="shared" si="3"/>
        <v>0</v>
      </c>
      <c r="N111" s="32">
        <f t="shared" si="4"/>
        <v>0</v>
      </c>
      <c r="O111" s="52"/>
      <c r="P111" s="45"/>
      <c r="Q111" s="32">
        <f t="shared" si="5"/>
        <v>0</v>
      </c>
    </row>
    <row r="112" spans="1:17" ht="21" customHeight="1" x14ac:dyDescent="0.2">
      <c r="A112" s="151" t="s">
        <v>178</v>
      </c>
      <c r="B112" s="151"/>
      <c r="C112" s="151" t="s">
        <v>179</v>
      </c>
      <c r="D112" s="152"/>
      <c r="E112" s="45"/>
      <c r="F112" s="45"/>
      <c r="G112" s="53">
        <f t="shared" si="1"/>
        <v>0</v>
      </c>
      <c r="H112" s="143"/>
      <c r="I112" s="144"/>
      <c r="J112" s="55"/>
      <c r="K112" s="33">
        <f t="shared" si="2"/>
        <v>0</v>
      </c>
      <c r="L112" s="34">
        <f t="shared" si="0"/>
        <v>0</v>
      </c>
      <c r="M112" s="32">
        <f t="shared" si="3"/>
        <v>0</v>
      </c>
      <c r="N112" s="32">
        <f t="shared" si="4"/>
        <v>0</v>
      </c>
      <c r="O112" s="52"/>
      <c r="P112" s="45"/>
      <c r="Q112" s="32">
        <f t="shared" si="5"/>
        <v>0</v>
      </c>
    </row>
    <row r="113" spans="1:17" ht="21" customHeight="1" x14ac:dyDescent="0.2">
      <c r="A113" s="151" t="s">
        <v>180</v>
      </c>
      <c r="B113" s="151"/>
      <c r="C113" s="151" t="s">
        <v>181</v>
      </c>
      <c r="D113" s="152"/>
      <c r="E113" s="45"/>
      <c r="F113" s="45"/>
      <c r="G113" s="53">
        <f t="shared" si="1"/>
        <v>0</v>
      </c>
      <c r="H113" s="143"/>
      <c r="I113" s="144"/>
      <c r="J113" s="55"/>
      <c r="K113" s="33">
        <f t="shared" si="2"/>
        <v>0</v>
      </c>
      <c r="L113" s="34">
        <f t="shared" si="0"/>
        <v>0</v>
      </c>
      <c r="M113" s="32">
        <f t="shared" si="3"/>
        <v>0</v>
      </c>
      <c r="N113" s="32">
        <f t="shared" si="4"/>
        <v>0</v>
      </c>
      <c r="O113" s="52"/>
      <c r="P113" s="45"/>
      <c r="Q113" s="32">
        <f t="shared" si="5"/>
        <v>0</v>
      </c>
    </row>
    <row r="114" spans="1:17" ht="21" customHeight="1" x14ac:dyDescent="0.2">
      <c r="A114" s="153" t="s">
        <v>182</v>
      </c>
      <c r="B114" s="153"/>
      <c r="C114" s="153" t="s">
        <v>183</v>
      </c>
      <c r="D114" s="154"/>
      <c r="E114" s="45"/>
      <c r="F114" s="45"/>
      <c r="G114" s="53">
        <f t="shared" si="1"/>
        <v>0</v>
      </c>
      <c r="H114" s="143"/>
      <c r="I114" s="144"/>
      <c r="J114" s="55"/>
      <c r="K114" s="33">
        <f t="shared" si="2"/>
        <v>0</v>
      </c>
      <c r="L114" s="34">
        <f t="shared" si="0"/>
        <v>0</v>
      </c>
      <c r="M114" s="32">
        <f t="shared" si="3"/>
        <v>0</v>
      </c>
      <c r="N114" s="32">
        <f t="shared" si="4"/>
        <v>0</v>
      </c>
      <c r="O114" s="52"/>
      <c r="P114" s="45"/>
      <c r="Q114" s="32">
        <f t="shared" si="5"/>
        <v>0</v>
      </c>
    </row>
    <row r="115" spans="1:17" ht="21" customHeight="1" x14ac:dyDescent="0.2">
      <c r="A115" s="151" t="s">
        <v>184</v>
      </c>
      <c r="B115" s="151"/>
      <c r="C115" s="151" t="s">
        <v>185</v>
      </c>
      <c r="D115" s="152"/>
      <c r="E115" s="45"/>
      <c r="F115" s="45"/>
      <c r="G115" s="53">
        <f t="shared" si="1"/>
        <v>0</v>
      </c>
      <c r="H115" s="143"/>
      <c r="I115" s="144"/>
      <c r="J115" s="55"/>
      <c r="K115" s="33">
        <f t="shared" si="2"/>
        <v>0</v>
      </c>
      <c r="L115" s="34">
        <f t="shared" si="0"/>
        <v>0</v>
      </c>
      <c r="M115" s="32">
        <f t="shared" si="3"/>
        <v>0</v>
      </c>
      <c r="N115" s="32">
        <f t="shared" si="4"/>
        <v>0</v>
      </c>
      <c r="O115" s="52"/>
      <c r="P115" s="45"/>
      <c r="Q115" s="32">
        <f t="shared" si="5"/>
        <v>0</v>
      </c>
    </row>
    <row r="116" spans="1:17" ht="21" customHeight="1" x14ac:dyDescent="0.2">
      <c r="A116" s="151" t="s">
        <v>186</v>
      </c>
      <c r="B116" s="151"/>
      <c r="C116" s="151" t="s">
        <v>187</v>
      </c>
      <c r="D116" s="152"/>
      <c r="E116" s="45"/>
      <c r="F116" s="45"/>
      <c r="G116" s="53">
        <f t="shared" si="1"/>
        <v>0</v>
      </c>
      <c r="H116" s="143"/>
      <c r="I116" s="144"/>
      <c r="J116" s="55"/>
      <c r="K116" s="33">
        <f t="shared" si="2"/>
        <v>0</v>
      </c>
      <c r="L116" s="34">
        <f t="shared" si="0"/>
        <v>0</v>
      </c>
      <c r="M116" s="32">
        <f t="shared" si="3"/>
        <v>0</v>
      </c>
      <c r="N116" s="32">
        <f t="shared" si="4"/>
        <v>0</v>
      </c>
      <c r="O116" s="52"/>
      <c r="P116" s="45"/>
      <c r="Q116" s="32">
        <f t="shared" si="5"/>
        <v>0</v>
      </c>
    </row>
    <row r="117" spans="1:17" ht="21" customHeight="1" x14ac:dyDescent="0.2">
      <c r="A117" s="151" t="s">
        <v>188</v>
      </c>
      <c r="B117" s="151"/>
      <c r="C117" s="151" t="s">
        <v>581</v>
      </c>
      <c r="D117" s="152"/>
      <c r="E117" s="45"/>
      <c r="F117" s="45"/>
      <c r="G117" s="53">
        <f t="shared" si="1"/>
        <v>0</v>
      </c>
      <c r="H117" s="143"/>
      <c r="I117" s="144"/>
      <c r="J117" s="55"/>
      <c r="K117" s="33">
        <f t="shared" si="2"/>
        <v>0</v>
      </c>
      <c r="L117" s="34">
        <f t="shared" si="0"/>
        <v>0</v>
      </c>
      <c r="M117" s="32">
        <f t="shared" si="3"/>
        <v>0</v>
      </c>
      <c r="N117" s="32">
        <f t="shared" si="4"/>
        <v>0</v>
      </c>
      <c r="O117" s="52"/>
      <c r="P117" s="45"/>
      <c r="Q117" s="32">
        <f t="shared" si="5"/>
        <v>0</v>
      </c>
    </row>
    <row r="118" spans="1:17" ht="21" customHeight="1" x14ac:dyDescent="0.2">
      <c r="A118" s="153" t="s">
        <v>190</v>
      </c>
      <c r="B118" s="153"/>
      <c r="C118" s="142" t="s">
        <v>191</v>
      </c>
      <c r="D118" s="156"/>
      <c r="E118" s="45"/>
      <c r="F118" s="45"/>
      <c r="G118" s="53">
        <f t="shared" si="1"/>
        <v>0</v>
      </c>
      <c r="H118" s="143"/>
      <c r="I118" s="144"/>
      <c r="J118" s="55"/>
      <c r="K118" s="33">
        <f t="shared" si="2"/>
        <v>0</v>
      </c>
      <c r="L118" s="34">
        <f t="shared" si="0"/>
        <v>0</v>
      </c>
      <c r="M118" s="32">
        <f t="shared" si="3"/>
        <v>0</v>
      </c>
      <c r="N118" s="32">
        <f t="shared" si="4"/>
        <v>0</v>
      </c>
      <c r="O118" s="52"/>
      <c r="P118" s="45"/>
      <c r="Q118" s="32">
        <f t="shared" si="5"/>
        <v>0</v>
      </c>
    </row>
    <row r="119" spans="1:17" ht="21" customHeight="1" x14ac:dyDescent="0.2">
      <c r="A119" s="151" t="s">
        <v>192</v>
      </c>
      <c r="B119" s="151"/>
      <c r="C119" s="151" t="s">
        <v>193</v>
      </c>
      <c r="D119" s="152"/>
      <c r="E119" s="45"/>
      <c r="F119" s="45"/>
      <c r="G119" s="53">
        <f t="shared" si="1"/>
        <v>0</v>
      </c>
      <c r="H119" s="143"/>
      <c r="I119" s="144"/>
      <c r="J119" s="55"/>
      <c r="K119" s="33">
        <f t="shared" si="2"/>
        <v>0</v>
      </c>
      <c r="L119" s="34">
        <f t="shared" si="0"/>
        <v>0</v>
      </c>
      <c r="M119" s="32">
        <f t="shared" si="3"/>
        <v>0</v>
      </c>
      <c r="N119" s="32">
        <f t="shared" si="4"/>
        <v>0</v>
      </c>
      <c r="O119" s="52"/>
      <c r="P119" s="45"/>
      <c r="Q119" s="32">
        <f t="shared" si="5"/>
        <v>0</v>
      </c>
    </row>
    <row r="120" spans="1:17" ht="21" customHeight="1" x14ac:dyDescent="0.2">
      <c r="A120" s="151" t="s">
        <v>194</v>
      </c>
      <c r="B120" s="151"/>
      <c r="C120" s="150" t="s">
        <v>195</v>
      </c>
      <c r="D120" s="157"/>
      <c r="E120" s="45"/>
      <c r="F120" s="45"/>
      <c r="G120" s="53">
        <f t="shared" si="1"/>
        <v>0</v>
      </c>
      <c r="H120" s="143"/>
      <c r="I120" s="144"/>
      <c r="J120" s="55"/>
      <c r="K120" s="33">
        <f t="shared" si="2"/>
        <v>0</v>
      </c>
      <c r="L120" s="34">
        <f t="shared" si="0"/>
        <v>0</v>
      </c>
      <c r="M120" s="32">
        <f t="shared" si="3"/>
        <v>0</v>
      </c>
      <c r="N120" s="32">
        <f t="shared" si="4"/>
        <v>0</v>
      </c>
      <c r="O120" s="52"/>
      <c r="P120" s="45"/>
      <c r="Q120" s="32">
        <f t="shared" si="5"/>
        <v>0</v>
      </c>
    </row>
    <row r="121" spans="1:17" ht="21" customHeight="1" x14ac:dyDescent="0.2">
      <c r="A121" s="151" t="s">
        <v>196</v>
      </c>
      <c r="B121" s="151"/>
      <c r="C121" s="151" t="s">
        <v>197</v>
      </c>
      <c r="D121" s="152"/>
      <c r="E121" s="45"/>
      <c r="F121" s="45"/>
      <c r="G121" s="53">
        <f t="shared" si="1"/>
        <v>0</v>
      </c>
      <c r="H121" s="143"/>
      <c r="I121" s="144"/>
      <c r="J121" s="55"/>
      <c r="K121" s="33">
        <f t="shared" si="2"/>
        <v>0</v>
      </c>
      <c r="L121" s="34">
        <f t="shared" si="0"/>
        <v>0</v>
      </c>
      <c r="M121" s="32">
        <f t="shared" si="3"/>
        <v>0</v>
      </c>
      <c r="N121" s="32">
        <f t="shared" si="4"/>
        <v>0</v>
      </c>
      <c r="O121" s="52"/>
      <c r="P121" s="45"/>
      <c r="Q121" s="32">
        <f t="shared" si="5"/>
        <v>0</v>
      </c>
    </row>
    <row r="122" spans="1:17" ht="21" customHeight="1" x14ac:dyDescent="0.2">
      <c r="A122" s="151" t="s">
        <v>198</v>
      </c>
      <c r="B122" s="151"/>
      <c r="C122" s="151" t="s">
        <v>199</v>
      </c>
      <c r="D122" s="152"/>
      <c r="E122" s="45"/>
      <c r="F122" s="45"/>
      <c r="G122" s="53">
        <f t="shared" si="1"/>
        <v>0</v>
      </c>
      <c r="H122" s="143"/>
      <c r="I122" s="144"/>
      <c r="J122" s="55"/>
      <c r="K122" s="33">
        <f t="shared" si="2"/>
        <v>0</v>
      </c>
      <c r="L122" s="34">
        <f t="shared" si="0"/>
        <v>0</v>
      </c>
      <c r="M122" s="32">
        <f t="shared" si="3"/>
        <v>0</v>
      </c>
      <c r="N122" s="32">
        <f t="shared" si="4"/>
        <v>0</v>
      </c>
      <c r="O122" s="52"/>
      <c r="P122" s="45"/>
      <c r="Q122" s="32">
        <f t="shared" si="5"/>
        <v>0</v>
      </c>
    </row>
    <row r="123" spans="1:17" ht="21" customHeight="1" x14ac:dyDescent="0.2">
      <c r="A123" s="151" t="s">
        <v>200</v>
      </c>
      <c r="B123" s="151"/>
      <c r="C123" s="151" t="s">
        <v>201</v>
      </c>
      <c r="D123" s="152"/>
      <c r="E123" s="45"/>
      <c r="F123" s="45"/>
      <c r="G123" s="53">
        <f t="shared" ref="G123" si="6">E123+F123</f>
        <v>0</v>
      </c>
      <c r="H123" s="143"/>
      <c r="I123" s="144"/>
      <c r="J123" s="55"/>
      <c r="K123" s="33">
        <f t="shared" ref="K123" si="7">H123+J123</f>
        <v>0</v>
      </c>
      <c r="L123" s="34">
        <f t="shared" ref="L123" si="8">IF(ISERROR(K123/G123),0,K123/G123)</f>
        <v>0</v>
      </c>
      <c r="M123" s="32">
        <f t="shared" ref="M123" si="9">G123-K123</f>
        <v>0</v>
      </c>
      <c r="N123" s="32">
        <f t="shared" si="4"/>
        <v>0</v>
      </c>
      <c r="O123" s="52"/>
      <c r="P123" s="45"/>
      <c r="Q123" s="32">
        <f t="shared" ref="Q123" si="10">N123+P123</f>
        <v>0</v>
      </c>
    </row>
    <row r="124" spans="1:17" ht="21" customHeight="1" x14ac:dyDescent="0.2">
      <c r="A124" s="153" t="s">
        <v>202</v>
      </c>
      <c r="B124" s="153"/>
      <c r="C124" s="154" t="s">
        <v>203</v>
      </c>
      <c r="D124" s="155"/>
      <c r="E124" s="45"/>
      <c r="F124" s="45"/>
      <c r="G124" s="53">
        <f t="shared" si="1"/>
        <v>0</v>
      </c>
      <c r="H124" s="143"/>
      <c r="I124" s="144"/>
      <c r="J124" s="55"/>
      <c r="K124" s="33">
        <f t="shared" si="2"/>
        <v>0</v>
      </c>
      <c r="L124" s="34">
        <f t="shared" si="0"/>
        <v>0</v>
      </c>
      <c r="M124" s="32">
        <f t="shared" si="3"/>
        <v>0</v>
      </c>
      <c r="N124" s="32">
        <f t="shared" si="4"/>
        <v>0</v>
      </c>
      <c r="O124" s="52"/>
      <c r="P124" s="45"/>
      <c r="Q124" s="32">
        <f t="shared" si="5"/>
        <v>0</v>
      </c>
    </row>
    <row r="125" spans="1:17" ht="21" customHeight="1" x14ac:dyDescent="0.2">
      <c r="A125" s="151" t="s">
        <v>204</v>
      </c>
      <c r="B125" s="151"/>
      <c r="C125" s="151" t="s">
        <v>205</v>
      </c>
      <c r="D125" s="152"/>
      <c r="E125" s="45"/>
      <c r="F125" s="45"/>
      <c r="G125" s="53">
        <f t="shared" si="1"/>
        <v>0</v>
      </c>
      <c r="H125" s="143"/>
      <c r="I125" s="144"/>
      <c r="J125" s="55"/>
      <c r="K125" s="33">
        <f t="shared" si="2"/>
        <v>0</v>
      </c>
      <c r="L125" s="34">
        <f t="shared" si="0"/>
        <v>0</v>
      </c>
      <c r="M125" s="32">
        <f t="shared" si="3"/>
        <v>0</v>
      </c>
      <c r="N125" s="32">
        <f t="shared" si="4"/>
        <v>0</v>
      </c>
      <c r="O125" s="52"/>
      <c r="P125" s="45"/>
      <c r="Q125" s="32">
        <f t="shared" si="5"/>
        <v>0</v>
      </c>
    </row>
    <row r="126" spans="1:17" ht="21" customHeight="1" x14ac:dyDescent="0.2">
      <c r="A126" s="151" t="s">
        <v>206</v>
      </c>
      <c r="B126" s="151"/>
      <c r="C126" s="151" t="s">
        <v>207</v>
      </c>
      <c r="D126" s="152"/>
      <c r="E126" s="45"/>
      <c r="F126" s="45"/>
      <c r="G126" s="53">
        <f t="shared" si="1"/>
        <v>0</v>
      </c>
      <c r="H126" s="143"/>
      <c r="I126" s="144"/>
      <c r="J126" s="55"/>
      <c r="K126" s="33">
        <f t="shared" si="2"/>
        <v>0</v>
      </c>
      <c r="L126" s="34">
        <f t="shared" si="0"/>
        <v>0</v>
      </c>
      <c r="M126" s="32">
        <f t="shared" si="3"/>
        <v>0</v>
      </c>
      <c r="N126" s="32">
        <f t="shared" si="4"/>
        <v>0</v>
      </c>
      <c r="O126" s="52"/>
      <c r="P126" s="45"/>
      <c r="Q126" s="32">
        <f t="shared" si="5"/>
        <v>0</v>
      </c>
    </row>
    <row r="127" spans="1:17" ht="21" customHeight="1" x14ac:dyDescent="0.2">
      <c r="A127" s="151" t="s">
        <v>208</v>
      </c>
      <c r="B127" s="151"/>
      <c r="C127" s="151" t="s">
        <v>209</v>
      </c>
      <c r="D127" s="152"/>
      <c r="E127" s="45"/>
      <c r="F127" s="45"/>
      <c r="G127" s="53">
        <f t="shared" si="1"/>
        <v>0</v>
      </c>
      <c r="H127" s="143"/>
      <c r="I127" s="144"/>
      <c r="J127" s="55"/>
      <c r="K127" s="33">
        <f t="shared" si="2"/>
        <v>0</v>
      </c>
      <c r="L127" s="34">
        <f t="shared" si="0"/>
        <v>0</v>
      </c>
      <c r="M127" s="32">
        <f t="shared" si="3"/>
        <v>0</v>
      </c>
      <c r="N127" s="32">
        <f t="shared" si="4"/>
        <v>0</v>
      </c>
      <c r="O127" s="52"/>
      <c r="P127" s="45"/>
      <c r="Q127" s="32">
        <f t="shared" si="5"/>
        <v>0</v>
      </c>
    </row>
    <row r="128" spans="1:17" ht="21" customHeight="1" x14ac:dyDescent="0.2">
      <c r="A128" s="153" t="s">
        <v>210</v>
      </c>
      <c r="B128" s="153"/>
      <c r="C128" s="153" t="s">
        <v>211</v>
      </c>
      <c r="D128" s="154"/>
      <c r="E128" s="45"/>
      <c r="F128" s="45"/>
      <c r="G128" s="53">
        <f t="shared" si="1"/>
        <v>0</v>
      </c>
      <c r="H128" s="143"/>
      <c r="I128" s="144"/>
      <c r="J128" s="55"/>
      <c r="K128" s="33">
        <f t="shared" si="2"/>
        <v>0</v>
      </c>
      <c r="L128" s="34">
        <f t="shared" si="0"/>
        <v>0</v>
      </c>
      <c r="M128" s="32">
        <f t="shared" si="3"/>
        <v>0</v>
      </c>
      <c r="N128" s="32">
        <f t="shared" si="4"/>
        <v>0</v>
      </c>
      <c r="O128" s="52"/>
      <c r="P128" s="45"/>
      <c r="Q128" s="32">
        <f t="shared" si="5"/>
        <v>0</v>
      </c>
    </row>
    <row r="129" spans="1:17" ht="21" customHeight="1" x14ac:dyDescent="0.2">
      <c r="A129" s="151" t="s">
        <v>212</v>
      </c>
      <c r="B129" s="151"/>
      <c r="C129" s="151" t="s">
        <v>213</v>
      </c>
      <c r="D129" s="152"/>
      <c r="E129" s="45"/>
      <c r="F129" s="45"/>
      <c r="G129" s="53">
        <f t="shared" si="1"/>
        <v>0</v>
      </c>
      <c r="H129" s="143"/>
      <c r="I129" s="144"/>
      <c r="J129" s="55"/>
      <c r="K129" s="33">
        <f t="shared" si="2"/>
        <v>0</v>
      </c>
      <c r="L129" s="34">
        <f t="shared" si="0"/>
        <v>0</v>
      </c>
      <c r="M129" s="32">
        <f t="shared" si="3"/>
        <v>0</v>
      </c>
      <c r="N129" s="32">
        <f t="shared" si="4"/>
        <v>0</v>
      </c>
      <c r="O129" s="52"/>
      <c r="P129" s="45"/>
      <c r="Q129" s="32">
        <f t="shared" si="5"/>
        <v>0</v>
      </c>
    </row>
    <row r="130" spans="1:17" ht="21" customHeight="1" x14ac:dyDescent="0.2">
      <c r="A130" s="151" t="s">
        <v>214</v>
      </c>
      <c r="B130" s="151"/>
      <c r="C130" s="151" t="s">
        <v>215</v>
      </c>
      <c r="D130" s="152"/>
      <c r="E130" s="45"/>
      <c r="F130" s="45"/>
      <c r="G130" s="53">
        <f t="shared" si="1"/>
        <v>0</v>
      </c>
      <c r="H130" s="143"/>
      <c r="I130" s="144"/>
      <c r="J130" s="55"/>
      <c r="K130" s="33">
        <f t="shared" si="2"/>
        <v>0</v>
      </c>
      <c r="L130" s="34">
        <f t="shared" si="0"/>
        <v>0</v>
      </c>
      <c r="M130" s="32">
        <f t="shared" si="3"/>
        <v>0</v>
      </c>
      <c r="N130" s="32">
        <f t="shared" si="4"/>
        <v>0</v>
      </c>
      <c r="O130" s="52"/>
      <c r="P130" s="45"/>
      <c r="Q130" s="32">
        <f t="shared" si="5"/>
        <v>0</v>
      </c>
    </row>
    <row r="131" spans="1:17" ht="21" customHeight="1" x14ac:dyDescent="0.2">
      <c r="A131" s="151" t="s">
        <v>216</v>
      </c>
      <c r="B131" s="151"/>
      <c r="C131" s="151" t="s">
        <v>217</v>
      </c>
      <c r="D131" s="152"/>
      <c r="E131" s="45"/>
      <c r="F131" s="45"/>
      <c r="G131" s="53">
        <f t="shared" si="1"/>
        <v>0</v>
      </c>
      <c r="H131" s="143"/>
      <c r="I131" s="144"/>
      <c r="J131" s="55"/>
      <c r="K131" s="33">
        <f t="shared" si="2"/>
        <v>0</v>
      </c>
      <c r="L131" s="34">
        <f t="shared" si="0"/>
        <v>0</v>
      </c>
      <c r="M131" s="32">
        <f t="shared" si="3"/>
        <v>0</v>
      </c>
      <c r="N131" s="32">
        <f t="shared" si="4"/>
        <v>0</v>
      </c>
      <c r="O131" s="52"/>
      <c r="P131" s="45"/>
      <c r="Q131" s="32">
        <f t="shared" si="5"/>
        <v>0</v>
      </c>
    </row>
    <row r="132" spans="1:17" ht="21" customHeight="1" x14ac:dyDescent="0.2">
      <c r="A132" s="151" t="s">
        <v>218</v>
      </c>
      <c r="B132" s="151"/>
      <c r="C132" s="151" t="s">
        <v>219</v>
      </c>
      <c r="D132" s="152"/>
      <c r="E132" s="45"/>
      <c r="F132" s="45"/>
      <c r="G132" s="53">
        <f t="shared" si="1"/>
        <v>0</v>
      </c>
      <c r="H132" s="143"/>
      <c r="I132" s="144"/>
      <c r="J132" s="55"/>
      <c r="K132" s="33">
        <f t="shared" si="2"/>
        <v>0</v>
      </c>
      <c r="L132" s="34">
        <f t="shared" si="0"/>
        <v>0</v>
      </c>
      <c r="M132" s="32">
        <f t="shared" si="3"/>
        <v>0</v>
      </c>
      <c r="N132" s="32">
        <f t="shared" si="4"/>
        <v>0</v>
      </c>
      <c r="O132" s="52"/>
      <c r="P132" s="45"/>
      <c r="Q132" s="32">
        <f t="shared" si="5"/>
        <v>0</v>
      </c>
    </row>
    <row r="133" spans="1:17" ht="21" customHeight="1" x14ac:dyDescent="0.2">
      <c r="A133" s="151" t="s">
        <v>220</v>
      </c>
      <c r="B133" s="151"/>
      <c r="C133" s="151" t="s">
        <v>221</v>
      </c>
      <c r="D133" s="152"/>
      <c r="E133" s="45"/>
      <c r="F133" s="45"/>
      <c r="G133" s="53">
        <f t="shared" si="1"/>
        <v>0</v>
      </c>
      <c r="H133" s="143"/>
      <c r="I133" s="144"/>
      <c r="J133" s="55"/>
      <c r="K133" s="33">
        <f t="shared" si="2"/>
        <v>0</v>
      </c>
      <c r="L133" s="34">
        <f t="shared" si="0"/>
        <v>0</v>
      </c>
      <c r="M133" s="32">
        <f t="shared" si="3"/>
        <v>0</v>
      </c>
      <c r="N133" s="32">
        <f t="shared" si="4"/>
        <v>0</v>
      </c>
      <c r="O133" s="52"/>
      <c r="P133" s="45"/>
      <c r="Q133" s="32">
        <f t="shared" si="5"/>
        <v>0</v>
      </c>
    </row>
    <row r="134" spans="1:17" ht="21" customHeight="1" x14ac:dyDescent="0.2">
      <c r="A134" s="151" t="s">
        <v>222</v>
      </c>
      <c r="B134" s="151"/>
      <c r="C134" s="151" t="s">
        <v>223</v>
      </c>
      <c r="D134" s="152"/>
      <c r="E134" s="45"/>
      <c r="F134" s="45"/>
      <c r="G134" s="53">
        <f t="shared" si="1"/>
        <v>0</v>
      </c>
      <c r="H134" s="143"/>
      <c r="I134" s="144"/>
      <c r="J134" s="55"/>
      <c r="K134" s="33">
        <f t="shared" si="2"/>
        <v>0</v>
      </c>
      <c r="L134" s="34">
        <f t="shared" si="0"/>
        <v>0</v>
      </c>
      <c r="M134" s="32">
        <f t="shared" si="3"/>
        <v>0</v>
      </c>
      <c r="N134" s="32">
        <f t="shared" si="4"/>
        <v>0</v>
      </c>
      <c r="O134" s="52"/>
      <c r="P134" s="45"/>
      <c r="Q134" s="32">
        <f t="shared" si="5"/>
        <v>0</v>
      </c>
    </row>
    <row r="135" spans="1:17" ht="21" customHeight="1" x14ac:dyDescent="0.2">
      <c r="A135" s="153" t="s">
        <v>224</v>
      </c>
      <c r="B135" s="153"/>
      <c r="C135" s="153" t="s">
        <v>225</v>
      </c>
      <c r="D135" s="154"/>
      <c r="E135" s="45"/>
      <c r="F135" s="45"/>
      <c r="G135" s="53">
        <f t="shared" si="1"/>
        <v>0</v>
      </c>
      <c r="H135" s="143"/>
      <c r="I135" s="144"/>
      <c r="J135" s="55"/>
      <c r="K135" s="33">
        <f t="shared" si="2"/>
        <v>0</v>
      </c>
      <c r="L135" s="34">
        <f t="shared" si="0"/>
        <v>0</v>
      </c>
      <c r="M135" s="32">
        <f t="shared" si="3"/>
        <v>0</v>
      </c>
      <c r="N135" s="32">
        <f t="shared" si="4"/>
        <v>0</v>
      </c>
      <c r="O135" s="52"/>
      <c r="P135" s="45"/>
      <c r="Q135" s="32">
        <f t="shared" si="5"/>
        <v>0</v>
      </c>
    </row>
    <row r="136" spans="1:17" ht="21" customHeight="1" x14ac:dyDescent="0.2">
      <c r="A136" s="151" t="s">
        <v>226</v>
      </c>
      <c r="B136" s="151"/>
      <c r="C136" s="151" t="s">
        <v>227</v>
      </c>
      <c r="D136" s="152"/>
      <c r="E136" s="45"/>
      <c r="F136" s="45"/>
      <c r="G136" s="53">
        <f t="shared" si="1"/>
        <v>0</v>
      </c>
      <c r="H136" s="143"/>
      <c r="I136" s="144"/>
      <c r="J136" s="55"/>
      <c r="K136" s="33">
        <f t="shared" si="2"/>
        <v>0</v>
      </c>
      <c r="L136" s="34">
        <f t="shared" si="0"/>
        <v>0</v>
      </c>
      <c r="M136" s="32">
        <f t="shared" si="3"/>
        <v>0</v>
      </c>
      <c r="N136" s="32">
        <f t="shared" si="4"/>
        <v>0</v>
      </c>
      <c r="O136" s="52"/>
      <c r="P136" s="45"/>
      <c r="Q136" s="32">
        <f t="shared" si="5"/>
        <v>0</v>
      </c>
    </row>
    <row r="137" spans="1:17" ht="21" customHeight="1" x14ac:dyDescent="0.2">
      <c r="A137" s="151" t="s">
        <v>228</v>
      </c>
      <c r="B137" s="151"/>
      <c r="C137" s="151" t="s">
        <v>229</v>
      </c>
      <c r="D137" s="152"/>
      <c r="E137" s="45"/>
      <c r="F137" s="45"/>
      <c r="G137" s="53">
        <f t="shared" si="1"/>
        <v>0</v>
      </c>
      <c r="H137" s="143"/>
      <c r="I137" s="144"/>
      <c r="J137" s="55"/>
      <c r="K137" s="33">
        <f t="shared" si="2"/>
        <v>0</v>
      </c>
      <c r="L137" s="34">
        <f t="shared" si="0"/>
        <v>0</v>
      </c>
      <c r="M137" s="32">
        <f t="shared" si="3"/>
        <v>0</v>
      </c>
      <c r="N137" s="32">
        <f t="shared" si="4"/>
        <v>0</v>
      </c>
      <c r="O137" s="52"/>
      <c r="P137" s="45"/>
      <c r="Q137" s="32">
        <f t="shared" si="5"/>
        <v>0</v>
      </c>
    </row>
    <row r="138" spans="1:17" ht="21" customHeight="1" x14ac:dyDescent="0.2">
      <c r="A138" s="151" t="s">
        <v>230</v>
      </c>
      <c r="B138" s="151"/>
      <c r="C138" s="151" t="s">
        <v>231</v>
      </c>
      <c r="D138" s="152"/>
      <c r="E138" s="45"/>
      <c r="F138" s="45"/>
      <c r="G138" s="53">
        <f t="shared" si="1"/>
        <v>0</v>
      </c>
      <c r="H138" s="143"/>
      <c r="I138" s="144"/>
      <c r="J138" s="55"/>
      <c r="K138" s="33">
        <f t="shared" si="2"/>
        <v>0</v>
      </c>
      <c r="L138" s="34">
        <f t="shared" si="0"/>
        <v>0</v>
      </c>
      <c r="M138" s="32">
        <f t="shared" si="3"/>
        <v>0</v>
      </c>
      <c r="N138" s="32">
        <f t="shared" si="4"/>
        <v>0</v>
      </c>
      <c r="O138" s="52"/>
      <c r="P138" s="45"/>
      <c r="Q138" s="32">
        <f t="shared" si="5"/>
        <v>0</v>
      </c>
    </row>
    <row r="139" spans="1:17" ht="21" customHeight="1" x14ac:dyDescent="0.2">
      <c r="A139" s="153" t="s">
        <v>232</v>
      </c>
      <c r="B139" s="153"/>
      <c r="C139" s="153" t="s">
        <v>233</v>
      </c>
      <c r="D139" s="154"/>
      <c r="E139" s="45"/>
      <c r="F139" s="45"/>
      <c r="G139" s="53">
        <f t="shared" si="1"/>
        <v>0</v>
      </c>
      <c r="H139" s="143"/>
      <c r="I139" s="144"/>
      <c r="J139" s="55"/>
      <c r="K139" s="33">
        <f t="shared" si="2"/>
        <v>0</v>
      </c>
      <c r="L139" s="34">
        <f t="shared" si="0"/>
        <v>0</v>
      </c>
      <c r="M139" s="32">
        <f t="shared" si="3"/>
        <v>0</v>
      </c>
      <c r="N139" s="32">
        <f t="shared" si="4"/>
        <v>0</v>
      </c>
      <c r="O139" s="52"/>
      <c r="P139" s="45"/>
      <c r="Q139" s="32">
        <f t="shared" si="5"/>
        <v>0</v>
      </c>
    </row>
    <row r="140" spans="1:17" ht="21" customHeight="1" x14ac:dyDescent="0.2">
      <c r="A140" s="151" t="s">
        <v>234</v>
      </c>
      <c r="B140" s="151"/>
      <c r="C140" s="151" t="s">
        <v>235</v>
      </c>
      <c r="D140" s="152"/>
      <c r="E140" s="45"/>
      <c r="F140" s="45"/>
      <c r="G140" s="53">
        <f t="shared" si="1"/>
        <v>0</v>
      </c>
      <c r="H140" s="143"/>
      <c r="I140" s="144"/>
      <c r="J140" s="55"/>
      <c r="K140" s="33">
        <f t="shared" si="2"/>
        <v>0</v>
      </c>
      <c r="L140" s="34">
        <f t="shared" si="0"/>
        <v>0</v>
      </c>
      <c r="M140" s="32">
        <f t="shared" si="3"/>
        <v>0</v>
      </c>
      <c r="N140" s="32">
        <f t="shared" si="4"/>
        <v>0</v>
      </c>
      <c r="O140" s="52"/>
      <c r="P140" s="45"/>
      <c r="Q140" s="32">
        <f t="shared" si="5"/>
        <v>0</v>
      </c>
    </row>
    <row r="141" spans="1:17" ht="21" customHeight="1" x14ac:dyDescent="0.2">
      <c r="A141" s="151" t="s">
        <v>236</v>
      </c>
      <c r="B141" s="151"/>
      <c r="C141" s="151" t="s">
        <v>237</v>
      </c>
      <c r="D141" s="152"/>
      <c r="E141" s="45"/>
      <c r="F141" s="45"/>
      <c r="G141" s="53">
        <f t="shared" si="1"/>
        <v>0</v>
      </c>
      <c r="H141" s="143"/>
      <c r="I141" s="144"/>
      <c r="J141" s="55"/>
      <c r="K141" s="33">
        <f t="shared" si="2"/>
        <v>0</v>
      </c>
      <c r="L141" s="34">
        <f t="shared" si="0"/>
        <v>0</v>
      </c>
      <c r="M141" s="32">
        <f t="shared" si="3"/>
        <v>0</v>
      </c>
      <c r="N141" s="32">
        <f t="shared" si="4"/>
        <v>0</v>
      </c>
      <c r="O141" s="52"/>
      <c r="P141" s="45"/>
      <c r="Q141" s="32">
        <f t="shared" si="5"/>
        <v>0</v>
      </c>
    </row>
    <row r="142" spans="1:17" ht="21" customHeight="1" x14ac:dyDescent="0.2">
      <c r="A142" s="151" t="s">
        <v>238</v>
      </c>
      <c r="B142" s="151"/>
      <c r="C142" s="151" t="s">
        <v>239</v>
      </c>
      <c r="D142" s="152"/>
      <c r="E142" s="45"/>
      <c r="F142" s="45"/>
      <c r="G142" s="53">
        <f t="shared" si="1"/>
        <v>0</v>
      </c>
      <c r="H142" s="143"/>
      <c r="I142" s="144"/>
      <c r="J142" s="55"/>
      <c r="K142" s="33">
        <f t="shared" si="2"/>
        <v>0</v>
      </c>
      <c r="L142" s="34">
        <f t="shared" si="0"/>
        <v>0</v>
      </c>
      <c r="M142" s="32">
        <f t="shared" si="3"/>
        <v>0</v>
      </c>
      <c r="N142" s="32">
        <f t="shared" si="4"/>
        <v>0</v>
      </c>
      <c r="O142" s="52"/>
      <c r="P142" s="45"/>
      <c r="Q142" s="32">
        <f t="shared" si="5"/>
        <v>0</v>
      </c>
    </row>
    <row r="143" spans="1:17" ht="21" customHeight="1" x14ac:dyDescent="0.2">
      <c r="A143" s="151" t="s">
        <v>240</v>
      </c>
      <c r="B143" s="151"/>
      <c r="C143" s="151" t="s">
        <v>241</v>
      </c>
      <c r="D143" s="152"/>
      <c r="E143" s="45"/>
      <c r="F143" s="45"/>
      <c r="G143" s="53">
        <f t="shared" si="1"/>
        <v>0</v>
      </c>
      <c r="H143" s="143"/>
      <c r="I143" s="144"/>
      <c r="J143" s="55"/>
      <c r="K143" s="33">
        <f t="shared" si="2"/>
        <v>0</v>
      </c>
      <c r="L143" s="34">
        <f t="shared" si="0"/>
        <v>0</v>
      </c>
      <c r="M143" s="32">
        <f t="shared" si="3"/>
        <v>0</v>
      </c>
      <c r="N143" s="32">
        <f t="shared" si="4"/>
        <v>0</v>
      </c>
      <c r="O143" s="52"/>
      <c r="P143" s="45"/>
      <c r="Q143" s="32">
        <f t="shared" si="5"/>
        <v>0</v>
      </c>
    </row>
    <row r="144" spans="1:17" ht="21" customHeight="1" x14ac:dyDescent="0.2">
      <c r="A144" s="151" t="s">
        <v>242</v>
      </c>
      <c r="B144" s="151"/>
      <c r="C144" s="151" t="s">
        <v>243</v>
      </c>
      <c r="D144" s="152"/>
      <c r="E144" s="45"/>
      <c r="F144" s="45"/>
      <c r="G144" s="53">
        <f t="shared" si="1"/>
        <v>0</v>
      </c>
      <c r="H144" s="143"/>
      <c r="I144" s="144"/>
      <c r="J144" s="55"/>
      <c r="K144" s="33">
        <f t="shared" si="2"/>
        <v>0</v>
      </c>
      <c r="L144" s="34">
        <f t="shared" si="0"/>
        <v>0</v>
      </c>
      <c r="M144" s="32">
        <f t="shared" si="3"/>
        <v>0</v>
      </c>
      <c r="N144" s="32">
        <f t="shared" si="4"/>
        <v>0</v>
      </c>
      <c r="O144" s="52"/>
      <c r="P144" s="45"/>
      <c r="Q144" s="32">
        <f t="shared" si="5"/>
        <v>0</v>
      </c>
    </row>
    <row r="145" spans="1:17" ht="21" customHeight="1" x14ac:dyDescent="0.2">
      <c r="A145" s="151" t="s">
        <v>244</v>
      </c>
      <c r="B145" s="151"/>
      <c r="C145" s="151" t="s">
        <v>245</v>
      </c>
      <c r="D145" s="152"/>
      <c r="E145" s="45"/>
      <c r="F145" s="45"/>
      <c r="G145" s="53">
        <f t="shared" si="1"/>
        <v>0</v>
      </c>
      <c r="H145" s="143"/>
      <c r="I145" s="144"/>
      <c r="J145" s="55"/>
      <c r="K145" s="33">
        <f t="shared" si="2"/>
        <v>0</v>
      </c>
      <c r="L145" s="34">
        <f t="shared" si="0"/>
        <v>0</v>
      </c>
      <c r="M145" s="32">
        <f t="shared" si="3"/>
        <v>0</v>
      </c>
      <c r="N145" s="32">
        <f t="shared" si="4"/>
        <v>0</v>
      </c>
      <c r="O145" s="52"/>
      <c r="P145" s="45"/>
      <c r="Q145" s="32">
        <f t="shared" si="5"/>
        <v>0</v>
      </c>
    </row>
    <row r="146" spans="1:17" ht="21" customHeight="1" x14ac:dyDescent="0.2">
      <c r="A146" s="151" t="s">
        <v>246</v>
      </c>
      <c r="B146" s="151"/>
      <c r="C146" s="151" t="s">
        <v>247</v>
      </c>
      <c r="D146" s="152"/>
      <c r="E146" s="45"/>
      <c r="F146" s="45"/>
      <c r="G146" s="53">
        <f t="shared" si="1"/>
        <v>0</v>
      </c>
      <c r="H146" s="143"/>
      <c r="I146" s="144"/>
      <c r="J146" s="55"/>
      <c r="K146" s="33">
        <f t="shared" si="2"/>
        <v>0</v>
      </c>
      <c r="L146" s="34">
        <f t="shared" si="0"/>
        <v>0</v>
      </c>
      <c r="M146" s="32">
        <f t="shared" si="3"/>
        <v>0</v>
      </c>
      <c r="N146" s="32">
        <f t="shared" si="4"/>
        <v>0</v>
      </c>
      <c r="O146" s="52"/>
      <c r="P146" s="45"/>
      <c r="Q146" s="32">
        <f t="shared" si="5"/>
        <v>0</v>
      </c>
    </row>
    <row r="147" spans="1:17" ht="21" customHeight="1" x14ac:dyDescent="0.2">
      <c r="A147" s="151" t="s">
        <v>248</v>
      </c>
      <c r="B147" s="151"/>
      <c r="C147" s="151" t="s">
        <v>249</v>
      </c>
      <c r="D147" s="152"/>
      <c r="E147" s="45"/>
      <c r="F147" s="45"/>
      <c r="G147" s="53">
        <f t="shared" ref="G147:G210" si="11">E147+F147</f>
        <v>0</v>
      </c>
      <c r="H147" s="143"/>
      <c r="I147" s="144"/>
      <c r="J147" s="55"/>
      <c r="K147" s="33">
        <f t="shared" ref="K147:K210" si="12">H147+J147</f>
        <v>0</v>
      </c>
      <c r="L147" s="34">
        <f t="shared" si="0"/>
        <v>0</v>
      </c>
      <c r="M147" s="32">
        <f t="shared" ref="M147:M210" si="13">G147-K147</f>
        <v>0</v>
      </c>
      <c r="N147" s="32">
        <f t="shared" ref="N147:N210" si="14">IF(MOD(ROUND(ABS(J147*0.05)*10000,0),10)=5,ROUNDDOWN((J147*0.05),2),ROUND((J147*0.05),2))</f>
        <v>0</v>
      </c>
      <c r="O147" s="52"/>
      <c r="P147" s="45"/>
      <c r="Q147" s="32">
        <f t="shared" ref="Q147:Q210" si="15">N147+P147</f>
        <v>0</v>
      </c>
    </row>
    <row r="148" spans="1:17" ht="21" customHeight="1" x14ac:dyDescent="0.2">
      <c r="A148" s="151" t="s">
        <v>250</v>
      </c>
      <c r="B148" s="151"/>
      <c r="C148" s="151" t="s">
        <v>251</v>
      </c>
      <c r="D148" s="152"/>
      <c r="E148" s="45"/>
      <c r="F148" s="45"/>
      <c r="G148" s="53">
        <f t="shared" si="11"/>
        <v>0</v>
      </c>
      <c r="H148" s="143"/>
      <c r="I148" s="144"/>
      <c r="J148" s="55"/>
      <c r="K148" s="33">
        <f t="shared" si="12"/>
        <v>0</v>
      </c>
      <c r="L148" s="34">
        <f t="shared" ref="L148:L211" si="16">IF(ISERROR(K148/G148),0,K148/G148)</f>
        <v>0</v>
      </c>
      <c r="M148" s="32">
        <f t="shared" si="13"/>
        <v>0</v>
      </c>
      <c r="N148" s="32">
        <f t="shared" si="14"/>
        <v>0</v>
      </c>
      <c r="O148" s="52"/>
      <c r="P148" s="45"/>
      <c r="Q148" s="32">
        <f t="shared" si="15"/>
        <v>0</v>
      </c>
    </row>
    <row r="149" spans="1:17" ht="21" customHeight="1" x14ac:dyDescent="0.2">
      <c r="A149" s="153" t="s">
        <v>252</v>
      </c>
      <c r="B149" s="153"/>
      <c r="C149" s="153" t="s">
        <v>253</v>
      </c>
      <c r="D149" s="154"/>
      <c r="E149" s="45"/>
      <c r="F149" s="45"/>
      <c r="G149" s="53">
        <f t="shared" si="11"/>
        <v>0</v>
      </c>
      <c r="H149" s="143"/>
      <c r="I149" s="144"/>
      <c r="J149" s="55"/>
      <c r="K149" s="33">
        <f t="shared" si="12"/>
        <v>0</v>
      </c>
      <c r="L149" s="34">
        <f t="shared" si="16"/>
        <v>0</v>
      </c>
      <c r="M149" s="32">
        <f t="shared" si="13"/>
        <v>0</v>
      </c>
      <c r="N149" s="32">
        <f t="shared" si="14"/>
        <v>0</v>
      </c>
      <c r="O149" s="52"/>
      <c r="P149" s="45"/>
      <c r="Q149" s="32">
        <f t="shared" si="15"/>
        <v>0</v>
      </c>
    </row>
    <row r="150" spans="1:17" ht="21" customHeight="1" x14ac:dyDescent="0.2">
      <c r="A150" s="151" t="s">
        <v>254</v>
      </c>
      <c r="B150" s="151"/>
      <c r="C150" s="151" t="s">
        <v>255</v>
      </c>
      <c r="D150" s="152"/>
      <c r="E150" s="45"/>
      <c r="F150" s="45"/>
      <c r="G150" s="53">
        <f t="shared" si="11"/>
        <v>0</v>
      </c>
      <c r="H150" s="143"/>
      <c r="I150" s="144"/>
      <c r="J150" s="55"/>
      <c r="K150" s="33">
        <f t="shared" si="12"/>
        <v>0</v>
      </c>
      <c r="L150" s="34">
        <f t="shared" si="16"/>
        <v>0</v>
      </c>
      <c r="M150" s="32">
        <f t="shared" si="13"/>
        <v>0</v>
      </c>
      <c r="N150" s="32">
        <f t="shared" si="14"/>
        <v>0</v>
      </c>
      <c r="O150" s="52"/>
      <c r="P150" s="45"/>
      <c r="Q150" s="32">
        <f t="shared" si="15"/>
        <v>0</v>
      </c>
    </row>
    <row r="151" spans="1:17" ht="21" customHeight="1" x14ac:dyDescent="0.2">
      <c r="A151" s="151" t="s">
        <v>256</v>
      </c>
      <c r="B151" s="151"/>
      <c r="C151" s="151" t="s">
        <v>257</v>
      </c>
      <c r="D151" s="152"/>
      <c r="E151" s="45"/>
      <c r="F151" s="45"/>
      <c r="G151" s="53">
        <f t="shared" si="11"/>
        <v>0</v>
      </c>
      <c r="H151" s="143"/>
      <c r="I151" s="144"/>
      <c r="J151" s="55"/>
      <c r="K151" s="33">
        <f t="shared" si="12"/>
        <v>0</v>
      </c>
      <c r="L151" s="34">
        <f t="shared" si="16"/>
        <v>0</v>
      </c>
      <c r="M151" s="32">
        <f t="shared" si="13"/>
        <v>0</v>
      </c>
      <c r="N151" s="32">
        <f t="shared" si="14"/>
        <v>0</v>
      </c>
      <c r="O151" s="52"/>
      <c r="P151" s="45"/>
      <c r="Q151" s="32">
        <f t="shared" si="15"/>
        <v>0</v>
      </c>
    </row>
    <row r="152" spans="1:17" ht="21" customHeight="1" x14ac:dyDescent="0.2">
      <c r="A152" s="151" t="s">
        <v>258</v>
      </c>
      <c r="B152" s="151"/>
      <c r="C152" s="151" t="s">
        <v>259</v>
      </c>
      <c r="D152" s="152"/>
      <c r="E152" s="45"/>
      <c r="F152" s="45"/>
      <c r="G152" s="53">
        <f t="shared" si="11"/>
        <v>0</v>
      </c>
      <c r="H152" s="143"/>
      <c r="I152" s="144"/>
      <c r="J152" s="55"/>
      <c r="K152" s="33">
        <f t="shared" si="12"/>
        <v>0</v>
      </c>
      <c r="L152" s="34">
        <f t="shared" si="16"/>
        <v>0</v>
      </c>
      <c r="M152" s="32">
        <f t="shared" si="13"/>
        <v>0</v>
      </c>
      <c r="N152" s="32">
        <f t="shared" si="14"/>
        <v>0</v>
      </c>
      <c r="O152" s="52"/>
      <c r="P152" s="45"/>
      <c r="Q152" s="32">
        <f t="shared" si="15"/>
        <v>0</v>
      </c>
    </row>
    <row r="153" spans="1:17" ht="21" customHeight="1" x14ac:dyDescent="0.2">
      <c r="A153" s="151" t="s">
        <v>260</v>
      </c>
      <c r="B153" s="151"/>
      <c r="C153" s="151" t="s">
        <v>261</v>
      </c>
      <c r="D153" s="152"/>
      <c r="E153" s="45"/>
      <c r="F153" s="45"/>
      <c r="G153" s="53">
        <f t="shared" si="11"/>
        <v>0</v>
      </c>
      <c r="H153" s="143"/>
      <c r="I153" s="144"/>
      <c r="J153" s="55"/>
      <c r="K153" s="33">
        <f t="shared" si="12"/>
        <v>0</v>
      </c>
      <c r="L153" s="34">
        <f t="shared" si="16"/>
        <v>0</v>
      </c>
      <c r="M153" s="32">
        <f t="shared" si="13"/>
        <v>0</v>
      </c>
      <c r="N153" s="32">
        <f t="shared" si="14"/>
        <v>0</v>
      </c>
      <c r="O153" s="52"/>
      <c r="P153" s="45"/>
      <c r="Q153" s="32">
        <f t="shared" si="15"/>
        <v>0</v>
      </c>
    </row>
    <row r="154" spans="1:17" ht="21" customHeight="1" x14ac:dyDescent="0.2">
      <c r="A154" s="151" t="s">
        <v>262</v>
      </c>
      <c r="B154" s="151"/>
      <c r="C154" s="151" t="s">
        <v>263</v>
      </c>
      <c r="D154" s="152"/>
      <c r="E154" s="45"/>
      <c r="F154" s="45"/>
      <c r="G154" s="53">
        <f t="shared" si="11"/>
        <v>0</v>
      </c>
      <c r="H154" s="143"/>
      <c r="I154" s="144"/>
      <c r="J154" s="55"/>
      <c r="K154" s="33">
        <f t="shared" si="12"/>
        <v>0</v>
      </c>
      <c r="L154" s="34">
        <f t="shared" si="16"/>
        <v>0</v>
      </c>
      <c r="M154" s="32">
        <f t="shared" si="13"/>
        <v>0</v>
      </c>
      <c r="N154" s="32">
        <f t="shared" si="14"/>
        <v>0</v>
      </c>
      <c r="O154" s="52"/>
      <c r="P154" s="45"/>
      <c r="Q154" s="32">
        <f t="shared" si="15"/>
        <v>0</v>
      </c>
    </row>
    <row r="155" spans="1:17" ht="21" customHeight="1" x14ac:dyDescent="0.2">
      <c r="A155" s="151" t="s">
        <v>264</v>
      </c>
      <c r="B155" s="151"/>
      <c r="C155" s="151" t="s">
        <v>265</v>
      </c>
      <c r="D155" s="152"/>
      <c r="E155" s="45"/>
      <c r="F155" s="45"/>
      <c r="G155" s="53">
        <f t="shared" si="11"/>
        <v>0</v>
      </c>
      <c r="H155" s="143"/>
      <c r="I155" s="144"/>
      <c r="J155" s="55"/>
      <c r="K155" s="33">
        <f t="shared" si="12"/>
        <v>0</v>
      </c>
      <c r="L155" s="34">
        <f t="shared" si="16"/>
        <v>0</v>
      </c>
      <c r="M155" s="32">
        <f t="shared" si="13"/>
        <v>0</v>
      </c>
      <c r="N155" s="32">
        <f t="shared" si="14"/>
        <v>0</v>
      </c>
      <c r="O155" s="52"/>
      <c r="P155" s="45"/>
      <c r="Q155" s="32">
        <f t="shared" si="15"/>
        <v>0</v>
      </c>
    </row>
    <row r="156" spans="1:17" ht="21" customHeight="1" x14ac:dyDescent="0.2">
      <c r="A156" s="151" t="s">
        <v>266</v>
      </c>
      <c r="B156" s="151"/>
      <c r="C156" s="151" t="s">
        <v>267</v>
      </c>
      <c r="D156" s="152"/>
      <c r="E156" s="45"/>
      <c r="F156" s="45"/>
      <c r="G156" s="53">
        <f t="shared" si="11"/>
        <v>0</v>
      </c>
      <c r="H156" s="143"/>
      <c r="I156" s="144"/>
      <c r="J156" s="55"/>
      <c r="K156" s="33">
        <f t="shared" si="12"/>
        <v>0</v>
      </c>
      <c r="L156" s="34">
        <f t="shared" si="16"/>
        <v>0</v>
      </c>
      <c r="M156" s="32">
        <f t="shared" si="13"/>
        <v>0</v>
      </c>
      <c r="N156" s="32">
        <f t="shared" si="14"/>
        <v>0</v>
      </c>
      <c r="O156" s="52"/>
      <c r="P156" s="45"/>
      <c r="Q156" s="32">
        <f t="shared" si="15"/>
        <v>0</v>
      </c>
    </row>
    <row r="157" spans="1:17" ht="21" customHeight="1" x14ac:dyDescent="0.2">
      <c r="A157" s="151" t="s">
        <v>268</v>
      </c>
      <c r="B157" s="151"/>
      <c r="C157" s="151" t="s">
        <v>269</v>
      </c>
      <c r="D157" s="152"/>
      <c r="E157" s="45"/>
      <c r="F157" s="45"/>
      <c r="G157" s="53">
        <f t="shared" si="11"/>
        <v>0</v>
      </c>
      <c r="H157" s="143"/>
      <c r="I157" s="144"/>
      <c r="J157" s="55"/>
      <c r="K157" s="33">
        <f t="shared" si="12"/>
        <v>0</v>
      </c>
      <c r="L157" s="34">
        <f t="shared" si="16"/>
        <v>0</v>
      </c>
      <c r="M157" s="32">
        <f t="shared" si="13"/>
        <v>0</v>
      </c>
      <c r="N157" s="32">
        <f t="shared" si="14"/>
        <v>0</v>
      </c>
      <c r="O157" s="52"/>
      <c r="P157" s="45"/>
      <c r="Q157" s="32">
        <f t="shared" si="15"/>
        <v>0</v>
      </c>
    </row>
    <row r="158" spans="1:17" ht="21" customHeight="1" x14ac:dyDescent="0.2">
      <c r="A158" s="153" t="s">
        <v>270</v>
      </c>
      <c r="B158" s="153"/>
      <c r="C158" s="153" t="s">
        <v>271</v>
      </c>
      <c r="D158" s="154"/>
      <c r="E158" s="45"/>
      <c r="F158" s="45"/>
      <c r="G158" s="53">
        <f t="shared" si="11"/>
        <v>0</v>
      </c>
      <c r="H158" s="143"/>
      <c r="I158" s="144"/>
      <c r="J158" s="55"/>
      <c r="K158" s="33">
        <f t="shared" si="12"/>
        <v>0</v>
      </c>
      <c r="L158" s="34">
        <f t="shared" si="16"/>
        <v>0</v>
      </c>
      <c r="M158" s="32">
        <f t="shared" si="13"/>
        <v>0</v>
      </c>
      <c r="N158" s="32">
        <f t="shared" si="14"/>
        <v>0</v>
      </c>
      <c r="O158" s="52"/>
      <c r="P158" s="45"/>
      <c r="Q158" s="32">
        <f t="shared" si="15"/>
        <v>0</v>
      </c>
    </row>
    <row r="159" spans="1:17" ht="21" customHeight="1" x14ac:dyDescent="0.2">
      <c r="A159" s="151" t="s">
        <v>272</v>
      </c>
      <c r="B159" s="151"/>
      <c r="C159" s="151" t="s">
        <v>273</v>
      </c>
      <c r="D159" s="152"/>
      <c r="E159" s="45"/>
      <c r="F159" s="45"/>
      <c r="G159" s="53">
        <f t="shared" si="11"/>
        <v>0</v>
      </c>
      <c r="H159" s="143"/>
      <c r="I159" s="144"/>
      <c r="J159" s="55"/>
      <c r="K159" s="33">
        <f t="shared" si="12"/>
        <v>0</v>
      </c>
      <c r="L159" s="34">
        <f t="shared" si="16"/>
        <v>0</v>
      </c>
      <c r="M159" s="32">
        <f t="shared" si="13"/>
        <v>0</v>
      </c>
      <c r="N159" s="32">
        <f t="shared" si="14"/>
        <v>0</v>
      </c>
      <c r="O159" s="52"/>
      <c r="P159" s="45"/>
      <c r="Q159" s="32">
        <f t="shared" si="15"/>
        <v>0</v>
      </c>
    </row>
    <row r="160" spans="1:17" ht="21" customHeight="1" x14ac:dyDescent="0.2">
      <c r="A160" s="151" t="s">
        <v>274</v>
      </c>
      <c r="B160" s="151"/>
      <c r="C160" s="151" t="s">
        <v>275</v>
      </c>
      <c r="D160" s="152"/>
      <c r="E160" s="45"/>
      <c r="F160" s="45"/>
      <c r="G160" s="53">
        <f t="shared" si="11"/>
        <v>0</v>
      </c>
      <c r="H160" s="143"/>
      <c r="I160" s="144"/>
      <c r="J160" s="55"/>
      <c r="K160" s="33">
        <f t="shared" si="12"/>
        <v>0</v>
      </c>
      <c r="L160" s="34">
        <f t="shared" si="16"/>
        <v>0</v>
      </c>
      <c r="M160" s="32">
        <f t="shared" si="13"/>
        <v>0</v>
      </c>
      <c r="N160" s="32">
        <f t="shared" si="14"/>
        <v>0</v>
      </c>
      <c r="O160" s="52"/>
      <c r="P160" s="45"/>
      <c r="Q160" s="32">
        <f t="shared" si="15"/>
        <v>0</v>
      </c>
    </row>
    <row r="161" spans="1:17" ht="21" customHeight="1" x14ac:dyDescent="0.2">
      <c r="A161" s="151" t="s">
        <v>276</v>
      </c>
      <c r="B161" s="151"/>
      <c r="C161" s="151" t="s">
        <v>277</v>
      </c>
      <c r="D161" s="152"/>
      <c r="E161" s="45"/>
      <c r="F161" s="45"/>
      <c r="G161" s="53">
        <f t="shared" si="11"/>
        <v>0</v>
      </c>
      <c r="H161" s="143"/>
      <c r="I161" s="144"/>
      <c r="J161" s="55"/>
      <c r="K161" s="33">
        <f t="shared" si="12"/>
        <v>0</v>
      </c>
      <c r="L161" s="34">
        <f t="shared" si="16"/>
        <v>0</v>
      </c>
      <c r="M161" s="32">
        <f t="shared" si="13"/>
        <v>0</v>
      </c>
      <c r="N161" s="32">
        <f t="shared" si="14"/>
        <v>0</v>
      </c>
      <c r="O161" s="52"/>
      <c r="P161" s="45"/>
      <c r="Q161" s="32">
        <f t="shared" si="15"/>
        <v>0</v>
      </c>
    </row>
    <row r="162" spans="1:17" ht="21" customHeight="1" x14ac:dyDescent="0.2">
      <c r="A162" s="151" t="s">
        <v>278</v>
      </c>
      <c r="B162" s="151"/>
      <c r="C162" s="151" t="s">
        <v>279</v>
      </c>
      <c r="D162" s="152"/>
      <c r="E162" s="45"/>
      <c r="F162" s="45"/>
      <c r="G162" s="53">
        <f t="shared" si="11"/>
        <v>0</v>
      </c>
      <c r="H162" s="143"/>
      <c r="I162" s="144"/>
      <c r="J162" s="55"/>
      <c r="K162" s="33">
        <f t="shared" si="12"/>
        <v>0</v>
      </c>
      <c r="L162" s="34">
        <f t="shared" si="16"/>
        <v>0</v>
      </c>
      <c r="M162" s="32">
        <f t="shared" si="13"/>
        <v>0</v>
      </c>
      <c r="N162" s="32">
        <f t="shared" si="14"/>
        <v>0</v>
      </c>
      <c r="O162" s="52"/>
      <c r="P162" s="45"/>
      <c r="Q162" s="32">
        <f t="shared" si="15"/>
        <v>0</v>
      </c>
    </row>
    <row r="163" spans="1:17" ht="21" customHeight="1" x14ac:dyDescent="0.2">
      <c r="A163" s="151" t="s">
        <v>280</v>
      </c>
      <c r="B163" s="151"/>
      <c r="C163" s="151" t="s">
        <v>281</v>
      </c>
      <c r="D163" s="152"/>
      <c r="E163" s="45"/>
      <c r="F163" s="45"/>
      <c r="G163" s="53">
        <f t="shared" si="11"/>
        <v>0</v>
      </c>
      <c r="H163" s="143"/>
      <c r="I163" s="144"/>
      <c r="J163" s="55"/>
      <c r="K163" s="33">
        <f t="shared" si="12"/>
        <v>0</v>
      </c>
      <c r="L163" s="34">
        <f t="shared" si="16"/>
        <v>0</v>
      </c>
      <c r="M163" s="32">
        <f t="shared" si="13"/>
        <v>0</v>
      </c>
      <c r="N163" s="32">
        <f t="shared" si="14"/>
        <v>0</v>
      </c>
      <c r="O163" s="52"/>
      <c r="P163" s="45"/>
      <c r="Q163" s="32">
        <f t="shared" si="15"/>
        <v>0</v>
      </c>
    </row>
    <row r="164" spans="1:17" ht="21" customHeight="1" x14ac:dyDescent="0.2">
      <c r="A164" s="151" t="s">
        <v>282</v>
      </c>
      <c r="B164" s="151"/>
      <c r="C164" s="151" t="s">
        <v>283</v>
      </c>
      <c r="D164" s="152"/>
      <c r="E164" s="45"/>
      <c r="F164" s="45"/>
      <c r="G164" s="53">
        <f t="shared" si="11"/>
        <v>0</v>
      </c>
      <c r="H164" s="143"/>
      <c r="I164" s="144"/>
      <c r="J164" s="55"/>
      <c r="K164" s="33">
        <f t="shared" si="12"/>
        <v>0</v>
      </c>
      <c r="L164" s="34">
        <f t="shared" si="16"/>
        <v>0</v>
      </c>
      <c r="M164" s="32">
        <f t="shared" si="13"/>
        <v>0</v>
      </c>
      <c r="N164" s="32">
        <f t="shared" si="14"/>
        <v>0</v>
      </c>
      <c r="O164" s="52"/>
      <c r="P164" s="45"/>
      <c r="Q164" s="32">
        <f t="shared" si="15"/>
        <v>0</v>
      </c>
    </row>
    <row r="165" spans="1:17" ht="21" customHeight="1" x14ac:dyDescent="0.2">
      <c r="A165" s="151" t="s">
        <v>284</v>
      </c>
      <c r="B165" s="151"/>
      <c r="C165" s="151" t="s">
        <v>285</v>
      </c>
      <c r="D165" s="152"/>
      <c r="E165" s="45"/>
      <c r="F165" s="45"/>
      <c r="G165" s="53">
        <f t="shared" si="11"/>
        <v>0</v>
      </c>
      <c r="H165" s="143"/>
      <c r="I165" s="144"/>
      <c r="J165" s="55"/>
      <c r="K165" s="33">
        <f t="shared" si="12"/>
        <v>0</v>
      </c>
      <c r="L165" s="34">
        <f t="shared" si="16"/>
        <v>0</v>
      </c>
      <c r="M165" s="32">
        <f t="shared" si="13"/>
        <v>0</v>
      </c>
      <c r="N165" s="32">
        <f t="shared" si="14"/>
        <v>0</v>
      </c>
      <c r="O165" s="52"/>
      <c r="P165" s="45"/>
      <c r="Q165" s="32">
        <f t="shared" si="15"/>
        <v>0</v>
      </c>
    </row>
    <row r="166" spans="1:17" ht="21" customHeight="1" x14ac:dyDescent="0.2">
      <c r="A166" s="153" t="s">
        <v>286</v>
      </c>
      <c r="B166" s="153"/>
      <c r="C166" s="153" t="s">
        <v>287</v>
      </c>
      <c r="D166" s="154"/>
      <c r="E166" s="45"/>
      <c r="F166" s="45"/>
      <c r="G166" s="53">
        <f t="shared" si="11"/>
        <v>0</v>
      </c>
      <c r="H166" s="143"/>
      <c r="I166" s="144"/>
      <c r="J166" s="55"/>
      <c r="K166" s="33">
        <f t="shared" si="12"/>
        <v>0</v>
      </c>
      <c r="L166" s="34">
        <f t="shared" si="16"/>
        <v>0</v>
      </c>
      <c r="M166" s="32">
        <f t="shared" si="13"/>
        <v>0</v>
      </c>
      <c r="N166" s="32">
        <f t="shared" si="14"/>
        <v>0</v>
      </c>
      <c r="O166" s="52"/>
      <c r="P166" s="45"/>
      <c r="Q166" s="32">
        <f t="shared" si="15"/>
        <v>0</v>
      </c>
    </row>
    <row r="167" spans="1:17" ht="21" customHeight="1" x14ac:dyDescent="0.2">
      <c r="A167" s="153" t="s">
        <v>288</v>
      </c>
      <c r="B167" s="153"/>
      <c r="C167" s="153" t="s">
        <v>289</v>
      </c>
      <c r="D167" s="154"/>
      <c r="E167" s="45"/>
      <c r="F167" s="45"/>
      <c r="G167" s="53">
        <f t="shared" si="11"/>
        <v>0</v>
      </c>
      <c r="H167" s="143"/>
      <c r="I167" s="144"/>
      <c r="J167" s="55"/>
      <c r="K167" s="33">
        <f t="shared" si="12"/>
        <v>0</v>
      </c>
      <c r="L167" s="34">
        <f t="shared" si="16"/>
        <v>0</v>
      </c>
      <c r="M167" s="32">
        <f t="shared" si="13"/>
        <v>0</v>
      </c>
      <c r="N167" s="32">
        <f t="shared" si="14"/>
        <v>0</v>
      </c>
      <c r="O167" s="52"/>
      <c r="P167" s="45"/>
      <c r="Q167" s="32">
        <f t="shared" si="15"/>
        <v>0</v>
      </c>
    </row>
    <row r="168" spans="1:17" ht="21" customHeight="1" x14ac:dyDescent="0.2">
      <c r="A168" s="151" t="s">
        <v>290</v>
      </c>
      <c r="B168" s="151"/>
      <c r="C168" s="151" t="s">
        <v>291</v>
      </c>
      <c r="D168" s="152"/>
      <c r="E168" s="45"/>
      <c r="F168" s="45"/>
      <c r="G168" s="53">
        <f t="shared" si="11"/>
        <v>0</v>
      </c>
      <c r="H168" s="143"/>
      <c r="I168" s="144"/>
      <c r="J168" s="55"/>
      <c r="K168" s="33">
        <f t="shared" si="12"/>
        <v>0</v>
      </c>
      <c r="L168" s="34">
        <f t="shared" si="16"/>
        <v>0</v>
      </c>
      <c r="M168" s="32">
        <f t="shared" si="13"/>
        <v>0</v>
      </c>
      <c r="N168" s="32">
        <f t="shared" si="14"/>
        <v>0</v>
      </c>
      <c r="O168" s="52"/>
      <c r="P168" s="45"/>
      <c r="Q168" s="32">
        <f t="shared" si="15"/>
        <v>0</v>
      </c>
    </row>
    <row r="169" spans="1:17" ht="21" customHeight="1" x14ac:dyDescent="0.2">
      <c r="A169" s="151" t="s">
        <v>292</v>
      </c>
      <c r="B169" s="151"/>
      <c r="C169" s="151" t="s">
        <v>293</v>
      </c>
      <c r="D169" s="152"/>
      <c r="E169" s="45"/>
      <c r="F169" s="45"/>
      <c r="G169" s="53">
        <f t="shared" si="11"/>
        <v>0</v>
      </c>
      <c r="H169" s="143"/>
      <c r="I169" s="144"/>
      <c r="J169" s="55"/>
      <c r="K169" s="33">
        <f t="shared" si="12"/>
        <v>0</v>
      </c>
      <c r="L169" s="34">
        <f t="shared" si="16"/>
        <v>0</v>
      </c>
      <c r="M169" s="32">
        <f t="shared" si="13"/>
        <v>0</v>
      </c>
      <c r="N169" s="32">
        <f t="shared" si="14"/>
        <v>0</v>
      </c>
      <c r="O169" s="52"/>
      <c r="P169" s="45"/>
      <c r="Q169" s="32">
        <f t="shared" si="15"/>
        <v>0</v>
      </c>
    </row>
    <row r="170" spans="1:17" ht="21" customHeight="1" x14ac:dyDescent="0.2">
      <c r="A170" s="151" t="s">
        <v>294</v>
      </c>
      <c r="B170" s="151"/>
      <c r="C170" s="151" t="s">
        <v>295</v>
      </c>
      <c r="D170" s="152"/>
      <c r="E170" s="45"/>
      <c r="F170" s="45"/>
      <c r="G170" s="53">
        <f t="shared" si="11"/>
        <v>0</v>
      </c>
      <c r="H170" s="143"/>
      <c r="I170" s="144"/>
      <c r="J170" s="55"/>
      <c r="K170" s="33">
        <f t="shared" si="12"/>
        <v>0</v>
      </c>
      <c r="L170" s="34">
        <f t="shared" si="16"/>
        <v>0</v>
      </c>
      <c r="M170" s="32">
        <f t="shared" si="13"/>
        <v>0</v>
      </c>
      <c r="N170" s="32">
        <f t="shared" si="14"/>
        <v>0</v>
      </c>
      <c r="O170" s="52"/>
      <c r="P170" s="45"/>
      <c r="Q170" s="32">
        <f t="shared" si="15"/>
        <v>0</v>
      </c>
    </row>
    <row r="171" spans="1:17" ht="21" customHeight="1" x14ac:dyDescent="0.2">
      <c r="A171" s="151" t="s">
        <v>296</v>
      </c>
      <c r="B171" s="151"/>
      <c r="C171" s="151" t="s">
        <v>297</v>
      </c>
      <c r="D171" s="152"/>
      <c r="E171" s="45"/>
      <c r="F171" s="45"/>
      <c r="G171" s="53">
        <f t="shared" si="11"/>
        <v>0</v>
      </c>
      <c r="H171" s="143"/>
      <c r="I171" s="144"/>
      <c r="J171" s="55"/>
      <c r="K171" s="33">
        <f t="shared" si="12"/>
        <v>0</v>
      </c>
      <c r="L171" s="34">
        <f t="shared" si="16"/>
        <v>0</v>
      </c>
      <c r="M171" s="32">
        <f t="shared" si="13"/>
        <v>0</v>
      </c>
      <c r="N171" s="32">
        <f t="shared" si="14"/>
        <v>0</v>
      </c>
      <c r="O171" s="52"/>
      <c r="P171" s="45"/>
      <c r="Q171" s="32">
        <f t="shared" si="15"/>
        <v>0</v>
      </c>
    </row>
    <row r="172" spans="1:17" ht="21" customHeight="1" x14ac:dyDescent="0.2">
      <c r="A172" s="151" t="s">
        <v>298</v>
      </c>
      <c r="B172" s="151"/>
      <c r="C172" s="151" t="s">
        <v>299</v>
      </c>
      <c r="D172" s="152"/>
      <c r="E172" s="45"/>
      <c r="F172" s="45"/>
      <c r="G172" s="53">
        <f t="shared" si="11"/>
        <v>0</v>
      </c>
      <c r="H172" s="143"/>
      <c r="I172" s="144"/>
      <c r="J172" s="55"/>
      <c r="K172" s="33">
        <f t="shared" si="12"/>
        <v>0</v>
      </c>
      <c r="L172" s="34">
        <f t="shared" si="16"/>
        <v>0</v>
      </c>
      <c r="M172" s="32">
        <f t="shared" si="13"/>
        <v>0</v>
      </c>
      <c r="N172" s="32">
        <f t="shared" si="14"/>
        <v>0</v>
      </c>
      <c r="O172" s="52"/>
      <c r="P172" s="45"/>
      <c r="Q172" s="32">
        <f t="shared" si="15"/>
        <v>0</v>
      </c>
    </row>
    <row r="173" spans="1:17" ht="21" customHeight="1" x14ac:dyDescent="0.2">
      <c r="A173" s="151" t="s">
        <v>300</v>
      </c>
      <c r="B173" s="151"/>
      <c r="C173" s="151" t="s">
        <v>301</v>
      </c>
      <c r="D173" s="152"/>
      <c r="E173" s="45"/>
      <c r="F173" s="45"/>
      <c r="G173" s="53">
        <f t="shared" si="11"/>
        <v>0</v>
      </c>
      <c r="H173" s="143"/>
      <c r="I173" s="144"/>
      <c r="J173" s="55"/>
      <c r="K173" s="33">
        <f t="shared" si="12"/>
        <v>0</v>
      </c>
      <c r="L173" s="34">
        <f t="shared" si="16"/>
        <v>0</v>
      </c>
      <c r="M173" s="32">
        <f t="shared" si="13"/>
        <v>0</v>
      </c>
      <c r="N173" s="32">
        <f t="shared" si="14"/>
        <v>0</v>
      </c>
      <c r="O173" s="52"/>
      <c r="P173" s="45"/>
      <c r="Q173" s="32">
        <f t="shared" si="15"/>
        <v>0</v>
      </c>
    </row>
    <row r="174" spans="1:17" ht="21" customHeight="1" x14ac:dyDescent="0.2">
      <c r="A174" s="151" t="s">
        <v>302</v>
      </c>
      <c r="B174" s="151"/>
      <c r="C174" s="151" t="s">
        <v>303</v>
      </c>
      <c r="D174" s="152"/>
      <c r="E174" s="45"/>
      <c r="F174" s="45"/>
      <c r="G174" s="53">
        <f t="shared" si="11"/>
        <v>0</v>
      </c>
      <c r="H174" s="143"/>
      <c r="I174" s="144"/>
      <c r="J174" s="55"/>
      <c r="K174" s="33">
        <f t="shared" si="12"/>
        <v>0</v>
      </c>
      <c r="L174" s="34">
        <f t="shared" si="16"/>
        <v>0</v>
      </c>
      <c r="M174" s="32">
        <f t="shared" si="13"/>
        <v>0</v>
      </c>
      <c r="N174" s="32">
        <f t="shared" si="14"/>
        <v>0</v>
      </c>
      <c r="O174" s="52"/>
      <c r="P174" s="45"/>
      <c r="Q174" s="32">
        <f t="shared" si="15"/>
        <v>0</v>
      </c>
    </row>
    <row r="175" spans="1:17" ht="21" customHeight="1" x14ac:dyDescent="0.2">
      <c r="A175" s="151" t="s">
        <v>304</v>
      </c>
      <c r="B175" s="151"/>
      <c r="C175" s="151" t="s">
        <v>305</v>
      </c>
      <c r="D175" s="152"/>
      <c r="E175" s="45"/>
      <c r="F175" s="45"/>
      <c r="G175" s="53">
        <f t="shared" si="11"/>
        <v>0</v>
      </c>
      <c r="H175" s="143"/>
      <c r="I175" s="144"/>
      <c r="J175" s="55"/>
      <c r="K175" s="33">
        <f t="shared" si="12"/>
        <v>0</v>
      </c>
      <c r="L175" s="34">
        <f t="shared" si="16"/>
        <v>0</v>
      </c>
      <c r="M175" s="32">
        <f t="shared" si="13"/>
        <v>0</v>
      </c>
      <c r="N175" s="32">
        <f t="shared" si="14"/>
        <v>0</v>
      </c>
      <c r="O175" s="52"/>
      <c r="P175" s="45"/>
      <c r="Q175" s="32">
        <f t="shared" si="15"/>
        <v>0</v>
      </c>
    </row>
    <row r="176" spans="1:17" ht="21" customHeight="1" x14ac:dyDescent="0.2">
      <c r="A176" s="151" t="s">
        <v>306</v>
      </c>
      <c r="B176" s="151"/>
      <c r="C176" s="151" t="s">
        <v>307</v>
      </c>
      <c r="D176" s="152"/>
      <c r="E176" s="45"/>
      <c r="F176" s="45"/>
      <c r="G176" s="53">
        <f t="shared" si="11"/>
        <v>0</v>
      </c>
      <c r="H176" s="143"/>
      <c r="I176" s="144"/>
      <c r="J176" s="55"/>
      <c r="K176" s="33">
        <f t="shared" si="12"/>
        <v>0</v>
      </c>
      <c r="L176" s="34">
        <f t="shared" si="16"/>
        <v>0</v>
      </c>
      <c r="M176" s="32">
        <f t="shared" si="13"/>
        <v>0</v>
      </c>
      <c r="N176" s="32">
        <f t="shared" si="14"/>
        <v>0</v>
      </c>
      <c r="O176" s="52"/>
      <c r="P176" s="45"/>
      <c r="Q176" s="32">
        <f t="shared" si="15"/>
        <v>0</v>
      </c>
    </row>
    <row r="177" spans="1:17" ht="21" customHeight="1" x14ac:dyDescent="0.2">
      <c r="A177" s="151" t="s">
        <v>308</v>
      </c>
      <c r="B177" s="151"/>
      <c r="C177" s="151" t="s">
        <v>309</v>
      </c>
      <c r="D177" s="152"/>
      <c r="E177" s="45"/>
      <c r="F177" s="45"/>
      <c r="G177" s="53">
        <f t="shared" si="11"/>
        <v>0</v>
      </c>
      <c r="H177" s="143"/>
      <c r="I177" s="144"/>
      <c r="J177" s="55"/>
      <c r="K177" s="33">
        <f t="shared" si="12"/>
        <v>0</v>
      </c>
      <c r="L177" s="34">
        <f t="shared" si="16"/>
        <v>0</v>
      </c>
      <c r="M177" s="32">
        <f t="shared" si="13"/>
        <v>0</v>
      </c>
      <c r="N177" s="32">
        <f t="shared" si="14"/>
        <v>0</v>
      </c>
      <c r="O177" s="52"/>
      <c r="P177" s="45"/>
      <c r="Q177" s="32">
        <f t="shared" si="15"/>
        <v>0</v>
      </c>
    </row>
    <row r="178" spans="1:17" ht="21" customHeight="1" x14ac:dyDescent="0.2">
      <c r="A178" s="141" t="s">
        <v>310</v>
      </c>
      <c r="B178" s="141"/>
      <c r="C178" s="141" t="s">
        <v>311</v>
      </c>
      <c r="D178" s="142"/>
      <c r="E178" s="45"/>
      <c r="F178" s="45"/>
      <c r="G178" s="53">
        <f t="shared" si="11"/>
        <v>0</v>
      </c>
      <c r="H178" s="143"/>
      <c r="I178" s="144"/>
      <c r="J178" s="55"/>
      <c r="K178" s="33">
        <f t="shared" si="12"/>
        <v>0</v>
      </c>
      <c r="L178" s="34">
        <f t="shared" si="16"/>
        <v>0</v>
      </c>
      <c r="M178" s="32">
        <f t="shared" si="13"/>
        <v>0</v>
      </c>
      <c r="N178" s="32">
        <f t="shared" si="14"/>
        <v>0</v>
      </c>
      <c r="O178" s="52"/>
      <c r="P178" s="45"/>
      <c r="Q178" s="32">
        <f t="shared" si="15"/>
        <v>0</v>
      </c>
    </row>
    <row r="179" spans="1:17" ht="21" customHeight="1" x14ac:dyDescent="0.2">
      <c r="A179" s="151" t="s">
        <v>312</v>
      </c>
      <c r="B179" s="151"/>
      <c r="C179" s="151" t="s">
        <v>313</v>
      </c>
      <c r="D179" s="152"/>
      <c r="E179" s="45"/>
      <c r="F179" s="45"/>
      <c r="G179" s="53">
        <f t="shared" si="11"/>
        <v>0</v>
      </c>
      <c r="H179" s="143"/>
      <c r="I179" s="144"/>
      <c r="J179" s="55"/>
      <c r="K179" s="33">
        <f t="shared" si="12"/>
        <v>0</v>
      </c>
      <c r="L179" s="34">
        <f t="shared" si="16"/>
        <v>0</v>
      </c>
      <c r="M179" s="32">
        <f t="shared" si="13"/>
        <v>0</v>
      </c>
      <c r="N179" s="32">
        <f t="shared" si="14"/>
        <v>0</v>
      </c>
      <c r="O179" s="52"/>
      <c r="P179" s="45"/>
      <c r="Q179" s="32">
        <f t="shared" si="15"/>
        <v>0</v>
      </c>
    </row>
    <row r="180" spans="1:17" ht="21" customHeight="1" x14ac:dyDescent="0.2">
      <c r="A180" s="151" t="s">
        <v>314</v>
      </c>
      <c r="B180" s="151"/>
      <c r="C180" s="149" t="s">
        <v>315</v>
      </c>
      <c r="D180" s="150"/>
      <c r="E180" s="45"/>
      <c r="F180" s="45"/>
      <c r="G180" s="53">
        <f t="shared" si="11"/>
        <v>0</v>
      </c>
      <c r="H180" s="143"/>
      <c r="I180" s="144"/>
      <c r="J180" s="55"/>
      <c r="K180" s="33">
        <f t="shared" si="12"/>
        <v>0</v>
      </c>
      <c r="L180" s="34">
        <f t="shared" si="16"/>
        <v>0</v>
      </c>
      <c r="M180" s="32">
        <f t="shared" si="13"/>
        <v>0</v>
      </c>
      <c r="N180" s="32">
        <f t="shared" si="14"/>
        <v>0</v>
      </c>
      <c r="O180" s="52"/>
      <c r="P180" s="45"/>
      <c r="Q180" s="32">
        <f t="shared" si="15"/>
        <v>0</v>
      </c>
    </row>
    <row r="181" spans="1:17" ht="21" customHeight="1" x14ac:dyDescent="0.2">
      <c r="A181" s="151" t="s">
        <v>316</v>
      </c>
      <c r="B181" s="151"/>
      <c r="C181" s="151" t="s">
        <v>317</v>
      </c>
      <c r="D181" s="152"/>
      <c r="E181" s="45"/>
      <c r="F181" s="45"/>
      <c r="G181" s="53">
        <f t="shared" si="11"/>
        <v>0</v>
      </c>
      <c r="H181" s="143"/>
      <c r="I181" s="144"/>
      <c r="J181" s="55"/>
      <c r="K181" s="33">
        <f t="shared" si="12"/>
        <v>0</v>
      </c>
      <c r="L181" s="34">
        <f t="shared" si="16"/>
        <v>0</v>
      </c>
      <c r="M181" s="32">
        <f t="shared" si="13"/>
        <v>0</v>
      </c>
      <c r="N181" s="32">
        <f t="shared" si="14"/>
        <v>0</v>
      </c>
      <c r="O181" s="52"/>
      <c r="P181" s="45"/>
      <c r="Q181" s="32">
        <f t="shared" si="15"/>
        <v>0</v>
      </c>
    </row>
    <row r="182" spans="1:17" ht="21" customHeight="1" x14ac:dyDescent="0.2">
      <c r="A182" s="151" t="s">
        <v>318</v>
      </c>
      <c r="B182" s="151"/>
      <c r="C182" s="151" t="s">
        <v>319</v>
      </c>
      <c r="D182" s="152"/>
      <c r="E182" s="45"/>
      <c r="F182" s="45"/>
      <c r="G182" s="53">
        <f t="shared" si="11"/>
        <v>0</v>
      </c>
      <c r="H182" s="143"/>
      <c r="I182" s="144"/>
      <c r="J182" s="55"/>
      <c r="K182" s="33">
        <f t="shared" si="12"/>
        <v>0</v>
      </c>
      <c r="L182" s="34">
        <f t="shared" si="16"/>
        <v>0</v>
      </c>
      <c r="M182" s="32">
        <f t="shared" si="13"/>
        <v>0</v>
      </c>
      <c r="N182" s="32">
        <f t="shared" si="14"/>
        <v>0</v>
      </c>
      <c r="O182" s="52"/>
      <c r="P182" s="45"/>
      <c r="Q182" s="32">
        <f t="shared" si="15"/>
        <v>0</v>
      </c>
    </row>
    <row r="183" spans="1:17" ht="21" customHeight="1" x14ac:dyDescent="0.2">
      <c r="A183" s="151" t="s">
        <v>320</v>
      </c>
      <c r="B183" s="151"/>
      <c r="C183" s="151" t="s">
        <v>321</v>
      </c>
      <c r="D183" s="152"/>
      <c r="E183" s="45"/>
      <c r="F183" s="45"/>
      <c r="G183" s="53">
        <f t="shared" si="11"/>
        <v>0</v>
      </c>
      <c r="H183" s="143"/>
      <c r="I183" s="144"/>
      <c r="J183" s="55"/>
      <c r="K183" s="33">
        <f t="shared" si="12"/>
        <v>0</v>
      </c>
      <c r="L183" s="34">
        <f t="shared" si="16"/>
        <v>0</v>
      </c>
      <c r="M183" s="32">
        <f t="shared" si="13"/>
        <v>0</v>
      </c>
      <c r="N183" s="32">
        <f t="shared" si="14"/>
        <v>0</v>
      </c>
      <c r="O183" s="52"/>
      <c r="P183" s="45"/>
      <c r="Q183" s="32">
        <f t="shared" si="15"/>
        <v>0</v>
      </c>
    </row>
    <row r="184" spans="1:17" ht="21" customHeight="1" x14ac:dyDescent="0.2">
      <c r="A184" s="151" t="s">
        <v>322</v>
      </c>
      <c r="B184" s="151"/>
      <c r="C184" s="151" t="s">
        <v>323</v>
      </c>
      <c r="D184" s="152"/>
      <c r="E184" s="45"/>
      <c r="F184" s="45"/>
      <c r="G184" s="53">
        <f t="shared" si="11"/>
        <v>0</v>
      </c>
      <c r="H184" s="143"/>
      <c r="I184" s="144"/>
      <c r="J184" s="55"/>
      <c r="K184" s="33">
        <f t="shared" si="12"/>
        <v>0</v>
      </c>
      <c r="L184" s="34">
        <f t="shared" si="16"/>
        <v>0</v>
      </c>
      <c r="M184" s="32">
        <f t="shared" si="13"/>
        <v>0</v>
      </c>
      <c r="N184" s="32">
        <f t="shared" si="14"/>
        <v>0</v>
      </c>
      <c r="O184" s="52"/>
      <c r="P184" s="45"/>
      <c r="Q184" s="32">
        <f t="shared" si="15"/>
        <v>0</v>
      </c>
    </row>
    <row r="185" spans="1:17" ht="21" customHeight="1" x14ac:dyDescent="0.2">
      <c r="A185" s="141" t="s">
        <v>324</v>
      </c>
      <c r="B185" s="141"/>
      <c r="C185" s="141" t="s">
        <v>325</v>
      </c>
      <c r="D185" s="142"/>
      <c r="E185" s="45"/>
      <c r="F185" s="45"/>
      <c r="G185" s="53">
        <f t="shared" si="11"/>
        <v>0</v>
      </c>
      <c r="H185" s="143"/>
      <c r="I185" s="144"/>
      <c r="J185" s="55"/>
      <c r="K185" s="33">
        <f t="shared" si="12"/>
        <v>0</v>
      </c>
      <c r="L185" s="34">
        <f t="shared" si="16"/>
        <v>0</v>
      </c>
      <c r="M185" s="32">
        <f t="shared" si="13"/>
        <v>0</v>
      </c>
      <c r="N185" s="32">
        <f t="shared" si="14"/>
        <v>0</v>
      </c>
      <c r="O185" s="52"/>
      <c r="P185" s="45"/>
      <c r="Q185" s="32">
        <f t="shared" si="15"/>
        <v>0</v>
      </c>
    </row>
    <row r="186" spans="1:17" ht="21" customHeight="1" x14ac:dyDescent="0.2">
      <c r="A186" s="141" t="s">
        <v>326</v>
      </c>
      <c r="B186" s="141"/>
      <c r="C186" s="141" t="s">
        <v>327</v>
      </c>
      <c r="D186" s="142"/>
      <c r="E186" s="45"/>
      <c r="F186" s="45"/>
      <c r="G186" s="53">
        <f t="shared" si="11"/>
        <v>0</v>
      </c>
      <c r="H186" s="143"/>
      <c r="I186" s="144"/>
      <c r="J186" s="55"/>
      <c r="K186" s="33">
        <f t="shared" si="12"/>
        <v>0</v>
      </c>
      <c r="L186" s="34">
        <f t="shared" si="16"/>
        <v>0</v>
      </c>
      <c r="M186" s="32">
        <f t="shared" si="13"/>
        <v>0</v>
      </c>
      <c r="N186" s="32">
        <f t="shared" si="14"/>
        <v>0</v>
      </c>
      <c r="O186" s="52"/>
      <c r="P186" s="45"/>
      <c r="Q186" s="32">
        <f t="shared" si="15"/>
        <v>0</v>
      </c>
    </row>
    <row r="187" spans="1:17" ht="21" customHeight="1" x14ac:dyDescent="0.2">
      <c r="A187" s="151" t="s">
        <v>328</v>
      </c>
      <c r="B187" s="151"/>
      <c r="C187" s="151" t="s">
        <v>329</v>
      </c>
      <c r="D187" s="152"/>
      <c r="E187" s="45"/>
      <c r="F187" s="45"/>
      <c r="G187" s="53">
        <f t="shared" si="11"/>
        <v>0</v>
      </c>
      <c r="H187" s="143"/>
      <c r="I187" s="144"/>
      <c r="J187" s="55"/>
      <c r="K187" s="33">
        <f t="shared" si="12"/>
        <v>0</v>
      </c>
      <c r="L187" s="34">
        <f t="shared" si="16"/>
        <v>0</v>
      </c>
      <c r="M187" s="32">
        <f t="shared" si="13"/>
        <v>0</v>
      </c>
      <c r="N187" s="32">
        <f t="shared" si="14"/>
        <v>0</v>
      </c>
      <c r="O187" s="52"/>
      <c r="P187" s="45"/>
      <c r="Q187" s="32">
        <f t="shared" si="15"/>
        <v>0</v>
      </c>
    </row>
    <row r="188" spans="1:17" ht="21" customHeight="1" x14ac:dyDescent="0.2">
      <c r="A188" s="151" t="s">
        <v>330</v>
      </c>
      <c r="B188" s="151"/>
      <c r="C188" s="151" t="s">
        <v>331</v>
      </c>
      <c r="D188" s="152"/>
      <c r="E188" s="45"/>
      <c r="F188" s="45"/>
      <c r="G188" s="53">
        <f t="shared" si="11"/>
        <v>0</v>
      </c>
      <c r="H188" s="143"/>
      <c r="I188" s="144"/>
      <c r="J188" s="55"/>
      <c r="K188" s="33">
        <f t="shared" si="12"/>
        <v>0</v>
      </c>
      <c r="L188" s="34">
        <f t="shared" si="16"/>
        <v>0</v>
      </c>
      <c r="M188" s="32">
        <f t="shared" si="13"/>
        <v>0</v>
      </c>
      <c r="N188" s="32">
        <f t="shared" si="14"/>
        <v>0</v>
      </c>
      <c r="O188" s="52"/>
      <c r="P188" s="45"/>
      <c r="Q188" s="32">
        <f t="shared" si="15"/>
        <v>0</v>
      </c>
    </row>
    <row r="189" spans="1:17" ht="21" customHeight="1" x14ac:dyDescent="0.2">
      <c r="A189" s="151" t="s">
        <v>332</v>
      </c>
      <c r="B189" s="151"/>
      <c r="C189" s="151" t="s">
        <v>333</v>
      </c>
      <c r="D189" s="152"/>
      <c r="E189" s="45"/>
      <c r="F189" s="45"/>
      <c r="G189" s="53">
        <f t="shared" si="11"/>
        <v>0</v>
      </c>
      <c r="H189" s="143"/>
      <c r="I189" s="144"/>
      <c r="J189" s="55"/>
      <c r="K189" s="33">
        <f t="shared" si="12"/>
        <v>0</v>
      </c>
      <c r="L189" s="34">
        <f t="shared" si="16"/>
        <v>0</v>
      </c>
      <c r="M189" s="32">
        <f t="shared" si="13"/>
        <v>0</v>
      </c>
      <c r="N189" s="32">
        <f t="shared" si="14"/>
        <v>0</v>
      </c>
      <c r="O189" s="52"/>
      <c r="P189" s="45"/>
      <c r="Q189" s="32">
        <f t="shared" si="15"/>
        <v>0</v>
      </c>
    </row>
    <row r="190" spans="1:17" ht="21" customHeight="1" x14ac:dyDescent="0.2">
      <c r="A190" s="141" t="s">
        <v>334</v>
      </c>
      <c r="B190" s="141"/>
      <c r="C190" s="141" t="s">
        <v>335</v>
      </c>
      <c r="D190" s="142"/>
      <c r="E190" s="45"/>
      <c r="F190" s="45"/>
      <c r="G190" s="53">
        <f t="shared" si="11"/>
        <v>0</v>
      </c>
      <c r="H190" s="143"/>
      <c r="I190" s="144"/>
      <c r="J190" s="55"/>
      <c r="K190" s="33">
        <f t="shared" si="12"/>
        <v>0</v>
      </c>
      <c r="L190" s="34">
        <f t="shared" si="16"/>
        <v>0</v>
      </c>
      <c r="M190" s="32">
        <f t="shared" si="13"/>
        <v>0</v>
      </c>
      <c r="N190" s="32">
        <f t="shared" si="14"/>
        <v>0</v>
      </c>
      <c r="O190" s="52"/>
      <c r="P190" s="45"/>
      <c r="Q190" s="32">
        <f t="shared" si="15"/>
        <v>0</v>
      </c>
    </row>
    <row r="191" spans="1:17" ht="21" customHeight="1" x14ac:dyDescent="0.2">
      <c r="A191" s="149" t="s">
        <v>336</v>
      </c>
      <c r="B191" s="149"/>
      <c r="C191" s="149" t="s">
        <v>337</v>
      </c>
      <c r="D191" s="150"/>
      <c r="E191" s="45"/>
      <c r="F191" s="45"/>
      <c r="G191" s="53">
        <f t="shared" si="11"/>
        <v>0</v>
      </c>
      <c r="H191" s="143"/>
      <c r="I191" s="144"/>
      <c r="J191" s="55"/>
      <c r="K191" s="33">
        <f t="shared" si="12"/>
        <v>0</v>
      </c>
      <c r="L191" s="34">
        <f t="shared" si="16"/>
        <v>0</v>
      </c>
      <c r="M191" s="32">
        <f t="shared" si="13"/>
        <v>0</v>
      </c>
      <c r="N191" s="32">
        <f t="shared" si="14"/>
        <v>0</v>
      </c>
      <c r="O191" s="52"/>
      <c r="P191" s="45"/>
      <c r="Q191" s="32">
        <f t="shared" si="15"/>
        <v>0</v>
      </c>
    </row>
    <row r="192" spans="1:17" ht="21" customHeight="1" x14ac:dyDescent="0.2">
      <c r="A192" s="149" t="s">
        <v>338</v>
      </c>
      <c r="B192" s="149"/>
      <c r="C192" s="151" t="s">
        <v>339</v>
      </c>
      <c r="D192" s="152"/>
      <c r="E192" s="45"/>
      <c r="F192" s="45"/>
      <c r="G192" s="53">
        <f t="shared" si="11"/>
        <v>0</v>
      </c>
      <c r="H192" s="143"/>
      <c r="I192" s="144"/>
      <c r="J192" s="55"/>
      <c r="K192" s="33">
        <f t="shared" si="12"/>
        <v>0</v>
      </c>
      <c r="L192" s="34">
        <f t="shared" si="16"/>
        <v>0</v>
      </c>
      <c r="M192" s="32">
        <f t="shared" si="13"/>
        <v>0</v>
      </c>
      <c r="N192" s="32">
        <f t="shared" si="14"/>
        <v>0</v>
      </c>
      <c r="O192" s="52"/>
      <c r="P192" s="45"/>
      <c r="Q192" s="32">
        <f t="shared" si="15"/>
        <v>0</v>
      </c>
    </row>
    <row r="193" spans="1:17" ht="21" customHeight="1" x14ac:dyDescent="0.2">
      <c r="A193" s="141" t="s">
        <v>340</v>
      </c>
      <c r="B193" s="141"/>
      <c r="C193" s="141" t="s">
        <v>341</v>
      </c>
      <c r="D193" s="142"/>
      <c r="E193" s="45"/>
      <c r="F193" s="45"/>
      <c r="G193" s="53">
        <f t="shared" si="11"/>
        <v>0</v>
      </c>
      <c r="H193" s="143"/>
      <c r="I193" s="144"/>
      <c r="J193" s="55"/>
      <c r="K193" s="33">
        <f t="shared" si="12"/>
        <v>0</v>
      </c>
      <c r="L193" s="34">
        <f t="shared" si="16"/>
        <v>0</v>
      </c>
      <c r="M193" s="32">
        <f t="shared" si="13"/>
        <v>0</v>
      </c>
      <c r="N193" s="32">
        <f t="shared" si="14"/>
        <v>0</v>
      </c>
      <c r="O193" s="52"/>
      <c r="P193" s="45"/>
      <c r="Q193" s="32">
        <f t="shared" si="15"/>
        <v>0</v>
      </c>
    </row>
    <row r="194" spans="1:17" ht="21.75" customHeight="1" x14ac:dyDescent="0.2">
      <c r="A194" s="149" t="s">
        <v>342</v>
      </c>
      <c r="B194" s="149"/>
      <c r="C194" s="149" t="s">
        <v>343</v>
      </c>
      <c r="D194" s="150"/>
      <c r="E194" s="45"/>
      <c r="F194" s="45"/>
      <c r="G194" s="53">
        <f t="shared" si="11"/>
        <v>0</v>
      </c>
      <c r="H194" s="143"/>
      <c r="I194" s="144"/>
      <c r="J194" s="55"/>
      <c r="K194" s="33">
        <f t="shared" si="12"/>
        <v>0</v>
      </c>
      <c r="L194" s="34">
        <f t="shared" si="16"/>
        <v>0</v>
      </c>
      <c r="M194" s="32">
        <f t="shared" si="13"/>
        <v>0</v>
      </c>
      <c r="N194" s="32">
        <f t="shared" si="14"/>
        <v>0</v>
      </c>
      <c r="O194" s="52"/>
      <c r="P194" s="45"/>
      <c r="Q194" s="32">
        <f t="shared" si="15"/>
        <v>0</v>
      </c>
    </row>
    <row r="195" spans="1:17" ht="21" customHeight="1" x14ac:dyDescent="0.2">
      <c r="A195" s="149" t="s">
        <v>344</v>
      </c>
      <c r="B195" s="149"/>
      <c r="C195" s="151" t="s">
        <v>345</v>
      </c>
      <c r="D195" s="152"/>
      <c r="E195" s="45"/>
      <c r="F195" s="45"/>
      <c r="G195" s="53">
        <f t="shared" si="11"/>
        <v>0</v>
      </c>
      <c r="H195" s="143"/>
      <c r="I195" s="144"/>
      <c r="J195" s="55"/>
      <c r="K195" s="33">
        <f t="shared" si="12"/>
        <v>0</v>
      </c>
      <c r="L195" s="34">
        <f t="shared" si="16"/>
        <v>0</v>
      </c>
      <c r="M195" s="32">
        <f t="shared" si="13"/>
        <v>0</v>
      </c>
      <c r="N195" s="32">
        <f t="shared" si="14"/>
        <v>0</v>
      </c>
      <c r="O195" s="52"/>
      <c r="P195" s="45"/>
      <c r="Q195" s="32">
        <f t="shared" si="15"/>
        <v>0</v>
      </c>
    </row>
    <row r="196" spans="1:17" ht="21" customHeight="1" x14ac:dyDescent="0.2">
      <c r="A196" s="149" t="s">
        <v>346</v>
      </c>
      <c r="B196" s="149"/>
      <c r="C196" s="149" t="s">
        <v>347</v>
      </c>
      <c r="D196" s="150"/>
      <c r="E196" s="45"/>
      <c r="F196" s="45"/>
      <c r="G196" s="53">
        <f t="shared" si="11"/>
        <v>0</v>
      </c>
      <c r="H196" s="143"/>
      <c r="I196" s="144"/>
      <c r="J196" s="55"/>
      <c r="K196" s="33">
        <f t="shared" si="12"/>
        <v>0</v>
      </c>
      <c r="L196" s="34">
        <f t="shared" si="16"/>
        <v>0</v>
      </c>
      <c r="M196" s="32">
        <f t="shared" si="13"/>
        <v>0</v>
      </c>
      <c r="N196" s="32">
        <f t="shared" si="14"/>
        <v>0</v>
      </c>
      <c r="O196" s="52"/>
      <c r="P196" s="45"/>
      <c r="Q196" s="32">
        <f t="shared" si="15"/>
        <v>0</v>
      </c>
    </row>
    <row r="197" spans="1:17" ht="21" customHeight="1" x14ac:dyDescent="0.2">
      <c r="A197" s="149" t="s">
        <v>348</v>
      </c>
      <c r="B197" s="149"/>
      <c r="C197" s="149" t="s">
        <v>349</v>
      </c>
      <c r="D197" s="150"/>
      <c r="E197" s="45"/>
      <c r="F197" s="45"/>
      <c r="G197" s="53">
        <f t="shared" si="11"/>
        <v>0</v>
      </c>
      <c r="H197" s="143"/>
      <c r="I197" s="144"/>
      <c r="J197" s="55"/>
      <c r="K197" s="33">
        <f t="shared" si="12"/>
        <v>0</v>
      </c>
      <c r="L197" s="34">
        <f t="shared" si="16"/>
        <v>0</v>
      </c>
      <c r="M197" s="32">
        <f t="shared" si="13"/>
        <v>0</v>
      </c>
      <c r="N197" s="32">
        <f t="shared" si="14"/>
        <v>0</v>
      </c>
      <c r="O197" s="52"/>
      <c r="P197" s="45"/>
      <c r="Q197" s="32">
        <f t="shared" si="15"/>
        <v>0</v>
      </c>
    </row>
    <row r="198" spans="1:17" ht="21" customHeight="1" x14ac:dyDescent="0.2">
      <c r="A198" s="149" t="s">
        <v>350</v>
      </c>
      <c r="B198" s="149"/>
      <c r="C198" s="151" t="s">
        <v>305</v>
      </c>
      <c r="D198" s="152"/>
      <c r="E198" s="45"/>
      <c r="F198" s="45"/>
      <c r="G198" s="53">
        <f t="shared" si="11"/>
        <v>0</v>
      </c>
      <c r="H198" s="143"/>
      <c r="I198" s="144"/>
      <c r="J198" s="55"/>
      <c r="K198" s="33">
        <f t="shared" si="12"/>
        <v>0</v>
      </c>
      <c r="L198" s="34">
        <f t="shared" si="16"/>
        <v>0</v>
      </c>
      <c r="M198" s="32">
        <f t="shared" si="13"/>
        <v>0</v>
      </c>
      <c r="N198" s="32">
        <f t="shared" si="14"/>
        <v>0</v>
      </c>
      <c r="O198" s="52"/>
      <c r="P198" s="45"/>
      <c r="Q198" s="32">
        <f t="shared" si="15"/>
        <v>0</v>
      </c>
    </row>
    <row r="199" spans="1:17" ht="21" customHeight="1" x14ac:dyDescent="0.2">
      <c r="A199" s="141" t="s">
        <v>351</v>
      </c>
      <c r="B199" s="141"/>
      <c r="C199" s="141" t="s">
        <v>352</v>
      </c>
      <c r="D199" s="142"/>
      <c r="E199" s="45"/>
      <c r="F199" s="45"/>
      <c r="G199" s="53">
        <f t="shared" si="11"/>
        <v>0</v>
      </c>
      <c r="H199" s="143"/>
      <c r="I199" s="144"/>
      <c r="J199" s="55"/>
      <c r="K199" s="33">
        <f t="shared" si="12"/>
        <v>0</v>
      </c>
      <c r="L199" s="34">
        <f t="shared" si="16"/>
        <v>0</v>
      </c>
      <c r="M199" s="32">
        <f t="shared" si="13"/>
        <v>0</v>
      </c>
      <c r="N199" s="32">
        <f t="shared" si="14"/>
        <v>0</v>
      </c>
      <c r="O199" s="52"/>
      <c r="P199" s="45"/>
      <c r="Q199" s="32">
        <f t="shared" si="15"/>
        <v>0</v>
      </c>
    </row>
    <row r="200" spans="1:17" ht="21" customHeight="1" x14ac:dyDescent="0.2">
      <c r="A200" s="149" t="s">
        <v>353</v>
      </c>
      <c r="B200" s="149"/>
      <c r="C200" s="149" t="s">
        <v>354</v>
      </c>
      <c r="D200" s="150"/>
      <c r="E200" s="45"/>
      <c r="F200" s="45"/>
      <c r="G200" s="53">
        <f t="shared" si="11"/>
        <v>0</v>
      </c>
      <c r="H200" s="143"/>
      <c r="I200" s="144"/>
      <c r="J200" s="55"/>
      <c r="K200" s="33">
        <f t="shared" si="12"/>
        <v>0</v>
      </c>
      <c r="L200" s="34">
        <f t="shared" si="16"/>
        <v>0</v>
      </c>
      <c r="M200" s="32">
        <f t="shared" si="13"/>
        <v>0</v>
      </c>
      <c r="N200" s="32">
        <f t="shared" si="14"/>
        <v>0</v>
      </c>
      <c r="O200" s="52"/>
      <c r="P200" s="45"/>
      <c r="Q200" s="32">
        <f t="shared" si="15"/>
        <v>0</v>
      </c>
    </row>
    <row r="201" spans="1:17" ht="21" customHeight="1" x14ac:dyDescent="0.2">
      <c r="A201" s="149" t="s">
        <v>355</v>
      </c>
      <c r="B201" s="149"/>
      <c r="C201" s="149" t="s">
        <v>356</v>
      </c>
      <c r="D201" s="150"/>
      <c r="E201" s="45"/>
      <c r="F201" s="45"/>
      <c r="G201" s="53">
        <f t="shared" si="11"/>
        <v>0</v>
      </c>
      <c r="H201" s="143"/>
      <c r="I201" s="144"/>
      <c r="J201" s="55"/>
      <c r="K201" s="33">
        <f t="shared" si="12"/>
        <v>0</v>
      </c>
      <c r="L201" s="34">
        <f t="shared" si="16"/>
        <v>0</v>
      </c>
      <c r="M201" s="32">
        <f t="shared" si="13"/>
        <v>0</v>
      </c>
      <c r="N201" s="32">
        <f t="shared" si="14"/>
        <v>0</v>
      </c>
      <c r="O201" s="52"/>
      <c r="P201" s="45"/>
      <c r="Q201" s="32">
        <f t="shared" si="15"/>
        <v>0</v>
      </c>
    </row>
    <row r="202" spans="1:17" ht="21" customHeight="1" x14ac:dyDescent="0.2">
      <c r="A202" s="149" t="s">
        <v>357</v>
      </c>
      <c r="B202" s="149"/>
      <c r="C202" s="151" t="s">
        <v>358</v>
      </c>
      <c r="D202" s="152"/>
      <c r="E202" s="45"/>
      <c r="F202" s="45"/>
      <c r="G202" s="53">
        <f t="shared" si="11"/>
        <v>0</v>
      </c>
      <c r="H202" s="143"/>
      <c r="I202" s="144"/>
      <c r="J202" s="55"/>
      <c r="K202" s="33">
        <f t="shared" si="12"/>
        <v>0</v>
      </c>
      <c r="L202" s="34">
        <f t="shared" si="16"/>
        <v>0</v>
      </c>
      <c r="M202" s="32">
        <f t="shared" si="13"/>
        <v>0</v>
      </c>
      <c r="N202" s="32">
        <f t="shared" si="14"/>
        <v>0</v>
      </c>
      <c r="O202" s="52"/>
      <c r="P202" s="45"/>
      <c r="Q202" s="32">
        <f t="shared" si="15"/>
        <v>0</v>
      </c>
    </row>
    <row r="203" spans="1:17" ht="21" customHeight="1" x14ac:dyDescent="0.2">
      <c r="A203" s="149" t="s">
        <v>359</v>
      </c>
      <c r="B203" s="149"/>
      <c r="C203" s="151" t="s">
        <v>360</v>
      </c>
      <c r="D203" s="152"/>
      <c r="E203" s="45"/>
      <c r="F203" s="45"/>
      <c r="G203" s="53">
        <f t="shared" si="11"/>
        <v>0</v>
      </c>
      <c r="H203" s="143"/>
      <c r="I203" s="144"/>
      <c r="J203" s="55"/>
      <c r="K203" s="33">
        <f t="shared" si="12"/>
        <v>0</v>
      </c>
      <c r="L203" s="34">
        <f t="shared" si="16"/>
        <v>0</v>
      </c>
      <c r="M203" s="32">
        <f t="shared" si="13"/>
        <v>0</v>
      </c>
      <c r="N203" s="32">
        <f t="shared" si="14"/>
        <v>0</v>
      </c>
      <c r="O203" s="52"/>
      <c r="P203" s="45"/>
      <c r="Q203" s="32">
        <f t="shared" si="15"/>
        <v>0</v>
      </c>
    </row>
    <row r="204" spans="1:17" ht="21" customHeight="1" x14ac:dyDescent="0.2">
      <c r="A204" s="149" t="s">
        <v>361</v>
      </c>
      <c r="B204" s="149"/>
      <c r="C204" s="149" t="s">
        <v>362</v>
      </c>
      <c r="D204" s="150"/>
      <c r="E204" s="45"/>
      <c r="F204" s="45"/>
      <c r="G204" s="53">
        <f t="shared" si="11"/>
        <v>0</v>
      </c>
      <c r="H204" s="143"/>
      <c r="I204" s="144"/>
      <c r="J204" s="55"/>
      <c r="K204" s="33">
        <f t="shared" si="12"/>
        <v>0</v>
      </c>
      <c r="L204" s="34">
        <f t="shared" si="16"/>
        <v>0</v>
      </c>
      <c r="M204" s="32">
        <f t="shared" si="13"/>
        <v>0</v>
      </c>
      <c r="N204" s="32">
        <f t="shared" si="14"/>
        <v>0</v>
      </c>
      <c r="O204" s="52"/>
      <c r="P204" s="45"/>
      <c r="Q204" s="32">
        <f t="shared" si="15"/>
        <v>0</v>
      </c>
    </row>
    <row r="205" spans="1:17" ht="21" customHeight="1" x14ac:dyDescent="0.2">
      <c r="A205" s="149" t="s">
        <v>363</v>
      </c>
      <c r="B205" s="149"/>
      <c r="C205" s="151" t="s">
        <v>364</v>
      </c>
      <c r="D205" s="152"/>
      <c r="E205" s="45"/>
      <c r="F205" s="45"/>
      <c r="G205" s="53">
        <f t="shared" si="11"/>
        <v>0</v>
      </c>
      <c r="H205" s="143"/>
      <c r="I205" s="144"/>
      <c r="J205" s="55"/>
      <c r="K205" s="33">
        <f t="shared" si="12"/>
        <v>0</v>
      </c>
      <c r="L205" s="34">
        <f t="shared" si="16"/>
        <v>0</v>
      </c>
      <c r="M205" s="32">
        <f t="shared" si="13"/>
        <v>0</v>
      </c>
      <c r="N205" s="32">
        <f t="shared" si="14"/>
        <v>0</v>
      </c>
      <c r="O205" s="52"/>
      <c r="P205" s="45"/>
      <c r="Q205" s="32">
        <f t="shared" si="15"/>
        <v>0</v>
      </c>
    </row>
    <row r="206" spans="1:17" ht="21" customHeight="1" x14ac:dyDescent="0.2">
      <c r="A206" s="141" t="s">
        <v>365</v>
      </c>
      <c r="B206" s="141"/>
      <c r="C206" s="141" t="s">
        <v>366</v>
      </c>
      <c r="D206" s="142"/>
      <c r="E206" s="45"/>
      <c r="F206" s="45"/>
      <c r="G206" s="53">
        <f t="shared" si="11"/>
        <v>0</v>
      </c>
      <c r="H206" s="143"/>
      <c r="I206" s="144"/>
      <c r="J206" s="55"/>
      <c r="K206" s="33">
        <f t="shared" si="12"/>
        <v>0</v>
      </c>
      <c r="L206" s="34">
        <f t="shared" si="16"/>
        <v>0</v>
      </c>
      <c r="M206" s="32">
        <f t="shared" si="13"/>
        <v>0</v>
      </c>
      <c r="N206" s="32">
        <f t="shared" si="14"/>
        <v>0</v>
      </c>
      <c r="O206" s="52"/>
      <c r="P206" s="45"/>
      <c r="Q206" s="32">
        <f t="shared" si="15"/>
        <v>0</v>
      </c>
    </row>
    <row r="207" spans="1:17" ht="21" customHeight="1" x14ac:dyDescent="0.2">
      <c r="A207" s="149" t="s">
        <v>367</v>
      </c>
      <c r="B207" s="149"/>
      <c r="C207" s="149" t="s">
        <v>368</v>
      </c>
      <c r="D207" s="150"/>
      <c r="E207" s="45"/>
      <c r="F207" s="45"/>
      <c r="G207" s="53">
        <f t="shared" si="11"/>
        <v>0</v>
      </c>
      <c r="H207" s="143"/>
      <c r="I207" s="144"/>
      <c r="J207" s="55"/>
      <c r="K207" s="33">
        <f t="shared" si="12"/>
        <v>0</v>
      </c>
      <c r="L207" s="34">
        <f t="shared" si="16"/>
        <v>0</v>
      </c>
      <c r="M207" s="32">
        <f t="shared" si="13"/>
        <v>0</v>
      </c>
      <c r="N207" s="32">
        <f t="shared" si="14"/>
        <v>0</v>
      </c>
      <c r="O207" s="52"/>
      <c r="P207" s="45"/>
      <c r="Q207" s="32">
        <f t="shared" si="15"/>
        <v>0</v>
      </c>
    </row>
    <row r="208" spans="1:17" ht="21" customHeight="1" x14ac:dyDescent="0.2">
      <c r="A208" s="141" t="s">
        <v>369</v>
      </c>
      <c r="B208" s="141"/>
      <c r="C208" s="141" t="s">
        <v>370</v>
      </c>
      <c r="D208" s="142"/>
      <c r="E208" s="45"/>
      <c r="F208" s="45"/>
      <c r="G208" s="53">
        <f t="shared" si="11"/>
        <v>0</v>
      </c>
      <c r="H208" s="143"/>
      <c r="I208" s="144"/>
      <c r="J208" s="55"/>
      <c r="K208" s="33">
        <f t="shared" si="12"/>
        <v>0</v>
      </c>
      <c r="L208" s="34">
        <f t="shared" si="16"/>
        <v>0</v>
      </c>
      <c r="M208" s="32">
        <f t="shared" si="13"/>
        <v>0</v>
      </c>
      <c r="N208" s="32">
        <f t="shared" si="14"/>
        <v>0</v>
      </c>
      <c r="O208" s="52"/>
      <c r="P208" s="45"/>
      <c r="Q208" s="32">
        <f t="shared" si="15"/>
        <v>0</v>
      </c>
    </row>
    <row r="209" spans="1:17" ht="21" customHeight="1" x14ac:dyDescent="0.2">
      <c r="A209" s="149" t="s">
        <v>371</v>
      </c>
      <c r="B209" s="149"/>
      <c r="C209" s="149" t="s">
        <v>372</v>
      </c>
      <c r="D209" s="150"/>
      <c r="E209" s="45"/>
      <c r="F209" s="45"/>
      <c r="G209" s="53">
        <f t="shared" si="11"/>
        <v>0</v>
      </c>
      <c r="H209" s="143"/>
      <c r="I209" s="144"/>
      <c r="J209" s="55"/>
      <c r="K209" s="33">
        <f t="shared" si="12"/>
        <v>0</v>
      </c>
      <c r="L209" s="34">
        <f t="shared" si="16"/>
        <v>0</v>
      </c>
      <c r="M209" s="32">
        <f t="shared" si="13"/>
        <v>0</v>
      </c>
      <c r="N209" s="32">
        <f t="shared" si="14"/>
        <v>0</v>
      </c>
      <c r="O209" s="52"/>
      <c r="P209" s="45"/>
      <c r="Q209" s="32">
        <f t="shared" si="15"/>
        <v>0</v>
      </c>
    </row>
    <row r="210" spans="1:17" ht="21" customHeight="1" x14ac:dyDescent="0.2">
      <c r="A210" s="149" t="s">
        <v>373</v>
      </c>
      <c r="B210" s="149"/>
      <c r="C210" s="151" t="s">
        <v>374</v>
      </c>
      <c r="D210" s="152"/>
      <c r="E210" s="45"/>
      <c r="F210" s="45"/>
      <c r="G210" s="53">
        <f t="shared" si="11"/>
        <v>0</v>
      </c>
      <c r="H210" s="143"/>
      <c r="I210" s="144"/>
      <c r="J210" s="55"/>
      <c r="K210" s="33">
        <f t="shared" si="12"/>
        <v>0</v>
      </c>
      <c r="L210" s="34">
        <f t="shared" si="16"/>
        <v>0</v>
      </c>
      <c r="M210" s="32">
        <f t="shared" si="13"/>
        <v>0</v>
      </c>
      <c r="N210" s="32">
        <f t="shared" si="14"/>
        <v>0</v>
      </c>
      <c r="O210" s="52"/>
      <c r="P210" s="45"/>
      <c r="Q210" s="32">
        <f t="shared" si="15"/>
        <v>0</v>
      </c>
    </row>
    <row r="211" spans="1:17" ht="21" customHeight="1" x14ac:dyDescent="0.2">
      <c r="A211" s="149" t="s">
        <v>375</v>
      </c>
      <c r="B211" s="149"/>
      <c r="C211" s="149" t="s">
        <v>376</v>
      </c>
      <c r="D211" s="150"/>
      <c r="E211" s="45"/>
      <c r="F211" s="45"/>
      <c r="G211" s="53">
        <f t="shared" ref="G211:G239" si="17">E211+F211</f>
        <v>0</v>
      </c>
      <c r="H211" s="143"/>
      <c r="I211" s="144"/>
      <c r="J211" s="55"/>
      <c r="K211" s="33">
        <f t="shared" ref="K211:K239" si="18">H211+J211</f>
        <v>0</v>
      </c>
      <c r="L211" s="34">
        <f t="shared" si="16"/>
        <v>0</v>
      </c>
      <c r="M211" s="32">
        <f t="shared" ref="M211:M240" si="19">G211-K211</f>
        <v>0</v>
      </c>
      <c r="N211" s="32">
        <f t="shared" ref="N211:N239" si="20">IF(MOD(ROUND(ABS(J211*0.05)*10000,0),10)=5,ROUNDDOWN((J211*0.05),2),ROUND((J211*0.05),2))</f>
        <v>0</v>
      </c>
      <c r="O211" s="52"/>
      <c r="P211" s="45"/>
      <c r="Q211" s="32">
        <f t="shared" ref="Q211:Q240" si="21">N211+P211</f>
        <v>0</v>
      </c>
    </row>
    <row r="212" spans="1:17" ht="21" customHeight="1" x14ac:dyDescent="0.2">
      <c r="A212" s="149" t="s">
        <v>377</v>
      </c>
      <c r="B212" s="149"/>
      <c r="C212" s="151" t="s">
        <v>378</v>
      </c>
      <c r="D212" s="152"/>
      <c r="E212" s="45"/>
      <c r="F212" s="45"/>
      <c r="G212" s="53">
        <f t="shared" si="17"/>
        <v>0</v>
      </c>
      <c r="H212" s="143"/>
      <c r="I212" s="144"/>
      <c r="J212" s="55"/>
      <c r="K212" s="33">
        <f t="shared" si="18"/>
        <v>0</v>
      </c>
      <c r="L212" s="34">
        <f t="shared" ref="L212:L241" si="22">IF(ISERROR(K212/G212),0,K212/G212)</f>
        <v>0</v>
      </c>
      <c r="M212" s="32">
        <f t="shared" si="19"/>
        <v>0</v>
      </c>
      <c r="N212" s="32">
        <f t="shared" si="20"/>
        <v>0</v>
      </c>
      <c r="O212" s="52"/>
      <c r="P212" s="45"/>
      <c r="Q212" s="32">
        <f t="shared" si="21"/>
        <v>0</v>
      </c>
    </row>
    <row r="213" spans="1:17" ht="21" customHeight="1" x14ac:dyDescent="0.2">
      <c r="A213" s="141" t="s">
        <v>379</v>
      </c>
      <c r="B213" s="141"/>
      <c r="C213" s="141" t="s">
        <v>380</v>
      </c>
      <c r="D213" s="142"/>
      <c r="E213" s="45"/>
      <c r="F213" s="45"/>
      <c r="G213" s="53">
        <f t="shared" si="17"/>
        <v>0</v>
      </c>
      <c r="H213" s="143"/>
      <c r="I213" s="144"/>
      <c r="J213" s="55"/>
      <c r="K213" s="33">
        <f t="shared" si="18"/>
        <v>0</v>
      </c>
      <c r="L213" s="34">
        <f t="shared" si="22"/>
        <v>0</v>
      </c>
      <c r="M213" s="32">
        <f t="shared" si="19"/>
        <v>0</v>
      </c>
      <c r="N213" s="32">
        <f t="shared" si="20"/>
        <v>0</v>
      </c>
      <c r="O213" s="52"/>
      <c r="P213" s="45"/>
      <c r="Q213" s="32">
        <f t="shared" si="21"/>
        <v>0</v>
      </c>
    </row>
    <row r="214" spans="1:17" ht="21" customHeight="1" x14ac:dyDescent="0.2">
      <c r="A214" s="149" t="s">
        <v>381</v>
      </c>
      <c r="B214" s="149"/>
      <c r="C214" s="151" t="s">
        <v>382</v>
      </c>
      <c r="D214" s="152"/>
      <c r="E214" s="45"/>
      <c r="F214" s="45"/>
      <c r="G214" s="53">
        <f t="shared" si="17"/>
        <v>0</v>
      </c>
      <c r="H214" s="143"/>
      <c r="I214" s="144"/>
      <c r="J214" s="55"/>
      <c r="K214" s="33">
        <f t="shared" si="18"/>
        <v>0</v>
      </c>
      <c r="L214" s="34">
        <f t="shared" si="22"/>
        <v>0</v>
      </c>
      <c r="M214" s="32">
        <f t="shared" si="19"/>
        <v>0</v>
      </c>
      <c r="N214" s="32">
        <f t="shared" si="20"/>
        <v>0</v>
      </c>
      <c r="O214" s="52"/>
      <c r="P214" s="45"/>
      <c r="Q214" s="32">
        <f t="shared" si="21"/>
        <v>0</v>
      </c>
    </row>
    <row r="215" spans="1:17" ht="21" customHeight="1" x14ac:dyDescent="0.2">
      <c r="A215" s="149" t="s">
        <v>383</v>
      </c>
      <c r="B215" s="149"/>
      <c r="C215" s="149" t="s">
        <v>384</v>
      </c>
      <c r="D215" s="150"/>
      <c r="E215" s="45"/>
      <c r="F215" s="45"/>
      <c r="G215" s="53">
        <f t="shared" si="17"/>
        <v>0</v>
      </c>
      <c r="H215" s="143"/>
      <c r="I215" s="144"/>
      <c r="J215" s="55"/>
      <c r="K215" s="33">
        <f t="shared" si="18"/>
        <v>0</v>
      </c>
      <c r="L215" s="34">
        <f t="shared" si="22"/>
        <v>0</v>
      </c>
      <c r="M215" s="32">
        <f t="shared" si="19"/>
        <v>0</v>
      </c>
      <c r="N215" s="32">
        <f t="shared" si="20"/>
        <v>0</v>
      </c>
      <c r="O215" s="52"/>
      <c r="P215" s="45"/>
      <c r="Q215" s="32">
        <f t="shared" si="21"/>
        <v>0</v>
      </c>
    </row>
    <row r="216" spans="1:17" ht="21" customHeight="1" x14ac:dyDescent="0.2">
      <c r="A216" s="149" t="s">
        <v>385</v>
      </c>
      <c r="B216" s="149"/>
      <c r="C216" s="149" t="s">
        <v>386</v>
      </c>
      <c r="D216" s="150"/>
      <c r="E216" s="45"/>
      <c r="F216" s="45"/>
      <c r="G216" s="53">
        <f t="shared" si="17"/>
        <v>0</v>
      </c>
      <c r="H216" s="143"/>
      <c r="I216" s="144"/>
      <c r="J216" s="55"/>
      <c r="K216" s="33">
        <f t="shared" si="18"/>
        <v>0</v>
      </c>
      <c r="L216" s="34">
        <f t="shared" si="22"/>
        <v>0</v>
      </c>
      <c r="M216" s="32">
        <f t="shared" si="19"/>
        <v>0</v>
      </c>
      <c r="N216" s="32">
        <f t="shared" si="20"/>
        <v>0</v>
      </c>
      <c r="O216" s="52"/>
      <c r="P216" s="45"/>
      <c r="Q216" s="32">
        <f t="shared" si="21"/>
        <v>0</v>
      </c>
    </row>
    <row r="217" spans="1:17" ht="21" customHeight="1" x14ac:dyDescent="0.2">
      <c r="A217" s="149" t="s">
        <v>387</v>
      </c>
      <c r="B217" s="149"/>
      <c r="C217" s="149" t="s">
        <v>388</v>
      </c>
      <c r="D217" s="150"/>
      <c r="E217" s="45"/>
      <c r="F217" s="45"/>
      <c r="G217" s="53">
        <f t="shared" si="17"/>
        <v>0</v>
      </c>
      <c r="H217" s="143"/>
      <c r="I217" s="144"/>
      <c r="J217" s="55"/>
      <c r="K217" s="33">
        <f t="shared" si="18"/>
        <v>0</v>
      </c>
      <c r="L217" s="34">
        <f t="shared" si="22"/>
        <v>0</v>
      </c>
      <c r="M217" s="32">
        <f t="shared" si="19"/>
        <v>0</v>
      </c>
      <c r="N217" s="32">
        <f t="shared" si="20"/>
        <v>0</v>
      </c>
      <c r="O217" s="52"/>
      <c r="P217" s="45"/>
      <c r="Q217" s="32">
        <f t="shared" si="21"/>
        <v>0</v>
      </c>
    </row>
    <row r="218" spans="1:17" ht="21" customHeight="1" x14ac:dyDescent="0.2">
      <c r="A218" s="149" t="s">
        <v>389</v>
      </c>
      <c r="B218" s="149"/>
      <c r="C218" s="151" t="s">
        <v>390</v>
      </c>
      <c r="D218" s="152"/>
      <c r="E218" s="45"/>
      <c r="F218" s="45"/>
      <c r="G218" s="53">
        <f t="shared" si="17"/>
        <v>0</v>
      </c>
      <c r="H218" s="143"/>
      <c r="I218" s="144"/>
      <c r="J218" s="55"/>
      <c r="K218" s="33">
        <f t="shared" si="18"/>
        <v>0</v>
      </c>
      <c r="L218" s="34">
        <f t="shared" si="22"/>
        <v>0</v>
      </c>
      <c r="M218" s="32">
        <f t="shared" si="19"/>
        <v>0</v>
      </c>
      <c r="N218" s="32">
        <f t="shared" si="20"/>
        <v>0</v>
      </c>
      <c r="O218" s="52"/>
      <c r="P218" s="45"/>
      <c r="Q218" s="32">
        <f t="shared" si="21"/>
        <v>0</v>
      </c>
    </row>
    <row r="219" spans="1:17" ht="21" customHeight="1" x14ac:dyDescent="0.2">
      <c r="A219" s="141" t="s">
        <v>391</v>
      </c>
      <c r="B219" s="141"/>
      <c r="C219" s="141" t="s">
        <v>392</v>
      </c>
      <c r="D219" s="142"/>
      <c r="E219" s="45"/>
      <c r="F219" s="45"/>
      <c r="G219" s="53">
        <f t="shared" si="17"/>
        <v>0</v>
      </c>
      <c r="H219" s="143"/>
      <c r="I219" s="144"/>
      <c r="J219" s="55"/>
      <c r="K219" s="33">
        <f t="shared" si="18"/>
        <v>0</v>
      </c>
      <c r="L219" s="34">
        <f t="shared" si="22"/>
        <v>0</v>
      </c>
      <c r="M219" s="32">
        <f t="shared" si="19"/>
        <v>0</v>
      </c>
      <c r="N219" s="32">
        <f t="shared" si="20"/>
        <v>0</v>
      </c>
      <c r="O219" s="52"/>
      <c r="P219" s="45"/>
      <c r="Q219" s="32">
        <f t="shared" si="21"/>
        <v>0</v>
      </c>
    </row>
    <row r="220" spans="1:17" ht="21" customHeight="1" x14ac:dyDescent="0.2">
      <c r="A220" s="149" t="s">
        <v>393</v>
      </c>
      <c r="B220" s="149"/>
      <c r="C220" s="149" t="s">
        <v>394</v>
      </c>
      <c r="D220" s="150"/>
      <c r="E220" s="45"/>
      <c r="F220" s="45"/>
      <c r="G220" s="53">
        <f t="shared" si="17"/>
        <v>0</v>
      </c>
      <c r="H220" s="143"/>
      <c r="I220" s="144"/>
      <c r="J220" s="55"/>
      <c r="K220" s="33">
        <f t="shared" si="18"/>
        <v>0</v>
      </c>
      <c r="L220" s="34">
        <f t="shared" si="22"/>
        <v>0</v>
      </c>
      <c r="M220" s="32">
        <f t="shared" si="19"/>
        <v>0</v>
      </c>
      <c r="N220" s="32">
        <f t="shared" si="20"/>
        <v>0</v>
      </c>
      <c r="O220" s="52"/>
      <c r="P220" s="45"/>
      <c r="Q220" s="32">
        <f t="shared" si="21"/>
        <v>0</v>
      </c>
    </row>
    <row r="221" spans="1:17" ht="21" customHeight="1" x14ac:dyDescent="0.2">
      <c r="A221" s="141" t="s">
        <v>395</v>
      </c>
      <c r="B221" s="141"/>
      <c r="C221" s="141" t="s">
        <v>396</v>
      </c>
      <c r="D221" s="142"/>
      <c r="E221" s="45"/>
      <c r="F221" s="45"/>
      <c r="G221" s="53">
        <f t="shared" si="17"/>
        <v>0</v>
      </c>
      <c r="H221" s="143"/>
      <c r="I221" s="144"/>
      <c r="J221" s="55"/>
      <c r="K221" s="33">
        <f t="shared" si="18"/>
        <v>0</v>
      </c>
      <c r="L221" s="34">
        <f t="shared" si="22"/>
        <v>0</v>
      </c>
      <c r="M221" s="32">
        <f t="shared" si="19"/>
        <v>0</v>
      </c>
      <c r="N221" s="32">
        <f t="shared" si="20"/>
        <v>0</v>
      </c>
      <c r="O221" s="52"/>
      <c r="P221" s="45"/>
      <c r="Q221" s="32">
        <f t="shared" si="21"/>
        <v>0</v>
      </c>
    </row>
    <row r="222" spans="1:17" ht="21" customHeight="1" x14ac:dyDescent="0.2">
      <c r="A222" s="149" t="s">
        <v>397</v>
      </c>
      <c r="B222" s="149"/>
      <c r="C222" s="149" t="s">
        <v>398</v>
      </c>
      <c r="D222" s="150"/>
      <c r="E222" s="45"/>
      <c r="F222" s="45"/>
      <c r="G222" s="53">
        <f t="shared" si="17"/>
        <v>0</v>
      </c>
      <c r="H222" s="143"/>
      <c r="I222" s="144"/>
      <c r="J222" s="55"/>
      <c r="K222" s="33">
        <f t="shared" si="18"/>
        <v>0</v>
      </c>
      <c r="L222" s="34">
        <f t="shared" si="22"/>
        <v>0</v>
      </c>
      <c r="M222" s="32">
        <f t="shared" si="19"/>
        <v>0</v>
      </c>
      <c r="N222" s="32">
        <f t="shared" si="20"/>
        <v>0</v>
      </c>
      <c r="O222" s="52"/>
      <c r="P222" s="45"/>
      <c r="Q222" s="32">
        <f t="shared" si="21"/>
        <v>0</v>
      </c>
    </row>
    <row r="223" spans="1:17" ht="21" customHeight="1" x14ac:dyDescent="0.2">
      <c r="A223" s="149" t="s">
        <v>399</v>
      </c>
      <c r="B223" s="149"/>
      <c r="C223" s="149" t="s">
        <v>400</v>
      </c>
      <c r="D223" s="150"/>
      <c r="E223" s="45"/>
      <c r="F223" s="45"/>
      <c r="G223" s="53">
        <f t="shared" si="17"/>
        <v>0</v>
      </c>
      <c r="H223" s="143"/>
      <c r="I223" s="144"/>
      <c r="J223" s="55"/>
      <c r="K223" s="33">
        <f t="shared" si="18"/>
        <v>0</v>
      </c>
      <c r="L223" s="34">
        <f t="shared" si="22"/>
        <v>0</v>
      </c>
      <c r="M223" s="32">
        <f t="shared" si="19"/>
        <v>0</v>
      </c>
      <c r="N223" s="32">
        <f t="shared" si="20"/>
        <v>0</v>
      </c>
      <c r="O223" s="52"/>
      <c r="P223" s="45"/>
      <c r="Q223" s="32">
        <f t="shared" si="21"/>
        <v>0</v>
      </c>
    </row>
    <row r="224" spans="1:17" ht="21" customHeight="1" x14ac:dyDescent="0.2">
      <c r="A224" s="149" t="s">
        <v>401</v>
      </c>
      <c r="B224" s="149"/>
      <c r="C224" s="149" t="s">
        <v>402</v>
      </c>
      <c r="D224" s="150"/>
      <c r="E224" s="45"/>
      <c r="F224" s="45"/>
      <c r="G224" s="53">
        <f t="shared" si="17"/>
        <v>0</v>
      </c>
      <c r="H224" s="143"/>
      <c r="I224" s="144"/>
      <c r="J224" s="55"/>
      <c r="K224" s="33">
        <f t="shared" si="18"/>
        <v>0</v>
      </c>
      <c r="L224" s="34">
        <f t="shared" si="22"/>
        <v>0</v>
      </c>
      <c r="M224" s="32">
        <f t="shared" si="19"/>
        <v>0</v>
      </c>
      <c r="N224" s="32">
        <f t="shared" si="20"/>
        <v>0</v>
      </c>
      <c r="O224" s="52"/>
      <c r="P224" s="45"/>
      <c r="Q224" s="32">
        <f t="shared" si="21"/>
        <v>0</v>
      </c>
    </row>
    <row r="225" spans="1:17" ht="21" customHeight="1" x14ac:dyDescent="0.2">
      <c r="A225" s="149" t="s">
        <v>403</v>
      </c>
      <c r="B225" s="149"/>
      <c r="C225" s="149" t="s">
        <v>404</v>
      </c>
      <c r="D225" s="150"/>
      <c r="E225" s="45"/>
      <c r="F225" s="45"/>
      <c r="G225" s="53">
        <f t="shared" si="17"/>
        <v>0</v>
      </c>
      <c r="H225" s="143"/>
      <c r="I225" s="144"/>
      <c r="J225" s="55"/>
      <c r="K225" s="33">
        <f t="shared" si="18"/>
        <v>0</v>
      </c>
      <c r="L225" s="34">
        <f t="shared" si="22"/>
        <v>0</v>
      </c>
      <c r="M225" s="32">
        <f t="shared" si="19"/>
        <v>0</v>
      </c>
      <c r="N225" s="32">
        <f t="shared" si="20"/>
        <v>0</v>
      </c>
      <c r="O225" s="52"/>
      <c r="P225" s="45"/>
      <c r="Q225" s="32">
        <f t="shared" si="21"/>
        <v>0</v>
      </c>
    </row>
    <row r="226" spans="1:17" ht="21" customHeight="1" x14ac:dyDescent="0.2">
      <c r="A226" s="141" t="s">
        <v>405</v>
      </c>
      <c r="B226" s="141"/>
      <c r="C226" s="141" t="s">
        <v>406</v>
      </c>
      <c r="D226" s="142"/>
      <c r="E226" s="45"/>
      <c r="F226" s="45"/>
      <c r="G226" s="53">
        <f t="shared" si="17"/>
        <v>0</v>
      </c>
      <c r="H226" s="143"/>
      <c r="I226" s="144"/>
      <c r="J226" s="55"/>
      <c r="K226" s="33">
        <f t="shared" si="18"/>
        <v>0</v>
      </c>
      <c r="L226" s="34">
        <f t="shared" si="22"/>
        <v>0</v>
      </c>
      <c r="M226" s="32">
        <f t="shared" si="19"/>
        <v>0</v>
      </c>
      <c r="N226" s="32">
        <f t="shared" si="20"/>
        <v>0</v>
      </c>
      <c r="O226" s="52"/>
      <c r="P226" s="45"/>
      <c r="Q226" s="32">
        <f t="shared" si="21"/>
        <v>0</v>
      </c>
    </row>
    <row r="227" spans="1:17" ht="21" customHeight="1" x14ac:dyDescent="0.2">
      <c r="A227" s="149" t="s">
        <v>407</v>
      </c>
      <c r="B227" s="149"/>
      <c r="C227" s="149" t="s">
        <v>408</v>
      </c>
      <c r="D227" s="150"/>
      <c r="E227" s="45"/>
      <c r="F227" s="45"/>
      <c r="G227" s="53">
        <f t="shared" si="17"/>
        <v>0</v>
      </c>
      <c r="H227" s="143"/>
      <c r="I227" s="144"/>
      <c r="J227" s="55"/>
      <c r="K227" s="33">
        <f t="shared" si="18"/>
        <v>0</v>
      </c>
      <c r="L227" s="34">
        <f t="shared" si="22"/>
        <v>0</v>
      </c>
      <c r="M227" s="32">
        <f t="shared" si="19"/>
        <v>0</v>
      </c>
      <c r="N227" s="32">
        <f t="shared" si="20"/>
        <v>0</v>
      </c>
      <c r="O227" s="52"/>
      <c r="P227" s="45"/>
      <c r="Q227" s="32">
        <f t="shared" si="21"/>
        <v>0</v>
      </c>
    </row>
    <row r="228" spans="1:17" ht="21" customHeight="1" x14ac:dyDescent="0.2">
      <c r="A228" s="149" t="s">
        <v>409</v>
      </c>
      <c r="B228" s="149"/>
      <c r="C228" s="149" t="s">
        <v>410</v>
      </c>
      <c r="D228" s="150"/>
      <c r="E228" s="45"/>
      <c r="F228" s="45"/>
      <c r="G228" s="53">
        <f t="shared" si="17"/>
        <v>0</v>
      </c>
      <c r="H228" s="143"/>
      <c r="I228" s="144"/>
      <c r="J228" s="55"/>
      <c r="K228" s="33">
        <f t="shared" si="18"/>
        <v>0</v>
      </c>
      <c r="L228" s="34">
        <f t="shared" si="22"/>
        <v>0</v>
      </c>
      <c r="M228" s="32">
        <f t="shared" si="19"/>
        <v>0</v>
      </c>
      <c r="N228" s="32">
        <f t="shared" si="20"/>
        <v>0</v>
      </c>
      <c r="O228" s="52"/>
      <c r="P228" s="45"/>
      <c r="Q228" s="32">
        <f t="shared" si="21"/>
        <v>0</v>
      </c>
    </row>
    <row r="229" spans="1:17" ht="21" customHeight="1" x14ac:dyDescent="0.2">
      <c r="A229" s="149" t="s">
        <v>411</v>
      </c>
      <c r="B229" s="149"/>
      <c r="C229" s="149" t="s">
        <v>412</v>
      </c>
      <c r="D229" s="150"/>
      <c r="E229" s="45"/>
      <c r="F229" s="45"/>
      <c r="G229" s="53">
        <f t="shared" si="17"/>
        <v>0</v>
      </c>
      <c r="H229" s="143"/>
      <c r="I229" s="144"/>
      <c r="J229" s="55"/>
      <c r="K229" s="33">
        <f t="shared" si="18"/>
        <v>0</v>
      </c>
      <c r="L229" s="34">
        <f t="shared" si="22"/>
        <v>0</v>
      </c>
      <c r="M229" s="32">
        <f t="shared" si="19"/>
        <v>0</v>
      </c>
      <c r="N229" s="32">
        <f t="shared" si="20"/>
        <v>0</v>
      </c>
      <c r="O229" s="52"/>
      <c r="P229" s="45"/>
      <c r="Q229" s="32">
        <f t="shared" si="21"/>
        <v>0</v>
      </c>
    </row>
    <row r="230" spans="1:17" ht="21" customHeight="1" x14ac:dyDescent="0.2">
      <c r="A230" s="149" t="s">
        <v>413</v>
      </c>
      <c r="B230" s="149"/>
      <c r="C230" s="149" t="s">
        <v>414</v>
      </c>
      <c r="D230" s="150"/>
      <c r="E230" s="45"/>
      <c r="F230" s="45"/>
      <c r="G230" s="53">
        <f t="shared" si="17"/>
        <v>0</v>
      </c>
      <c r="H230" s="143"/>
      <c r="I230" s="144"/>
      <c r="J230" s="55"/>
      <c r="K230" s="33">
        <f t="shared" si="18"/>
        <v>0</v>
      </c>
      <c r="L230" s="34">
        <f t="shared" si="22"/>
        <v>0</v>
      </c>
      <c r="M230" s="32">
        <f t="shared" si="19"/>
        <v>0</v>
      </c>
      <c r="N230" s="32">
        <f t="shared" si="20"/>
        <v>0</v>
      </c>
      <c r="O230" s="52"/>
      <c r="P230" s="45"/>
      <c r="Q230" s="32">
        <f t="shared" si="21"/>
        <v>0</v>
      </c>
    </row>
    <row r="231" spans="1:17" ht="21" customHeight="1" x14ac:dyDescent="0.2">
      <c r="A231" s="149" t="s">
        <v>415</v>
      </c>
      <c r="B231" s="149"/>
      <c r="C231" s="149" t="s">
        <v>416</v>
      </c>
      <c r="D231" s="150"/>
      <c r="E231" s="45"/>
      <c r="F231" s="45"/>
      <c r="G231" s="53">
        <f t="shared" si="17"/>
        <v>0</v>
      </c>
      <c r="H231" s="143"/>
      <c r="I231" s="144"/>
      <c r="J231" s="55"/>
      <c r="K231" s="33">
        <f t="shared" si="18"/>
        <v>0</v>
      </c>
      <c r="L231" s="34">
        <f t="shared" si="22"/>
        <v>0</v>
      </c>
      <c r="M231" s="32">
        <f t="shared" si="19"/>
        <v>0</v>
      </c>
      <c r="N231" s="32">
        <f t="shared" si="20"/>
        <v>0</v>
      </c>
      <c r="O231" s="52"/>
      <c r="P231" s="45"/>
      <c r="Q231" s="32">
        <f t="shared" si="21"/>
        <v>0</v>
      </c>
    </row>
    <row r="232" spans="1:17" ht="21" customHeight="1" x14ac:dyDescent="0.2">
      <c r="A232" s="141" t="s">
        <v>417</v>
      </c>
      <c r="B232" s="141"/>
      <c r="C232" s="141" t="s">
        <v>418</v>
      </c>
      <c r="D232" s="142"/>
      <c r="E232" s="45"/>
      <c r="F232" s="45"/>
      <c r="G232" s="53">
        <f t="shared" si="17"/>
        <v>0</v>
      </c>
      <c r="H232" s="143"/>
      <c r="I232" s="144"/>
      <c r="J232" s="55"/>
      <c r="K232" s="33">
        <f t="shared" si="18"/>
        <v>0</v>
      </c>
      <c r="L232" s="34">
        <f t="shared" si="22"/>
        <v>0</v>
      </c>
      <c r="M232" s="32">
        <f t="shared" si="19"/>
        <v>0</v>
      </c>
      <c r="N232" s="32">
        <f t="shared" si="20"/>
        <v>0</v>
      </c>
      <c r="O232" s="52"/>
      <c r="P232" s="45"/>
      <c r="Q232" s="32">
        <f t="shared" si="21"/>
        <v>0</v>
      </c>
    </row>
    <row r="233" spans="1:17" ht="21" customHeight="1" x14ac:dyDescent="0.2">
      <c r="A233" s="149" t="s">
        <v>419</v>
      </c>
      <c r="B233" s="149"/>
      <c r="C233" s="149" t="s">
        <v>420</v>
      </c>
      <c r="D233" s="150"/>
      <c r="E233" s="45"/>
      <c r="F233" s="45"/>
      <c r="G233" s="53">
        <f t="shared" si="17"/>
        <v>0</v>
      </c>
      <c r="H233" s="143"/>
      <c r="I233" s="144"/>
      <c r="J233" s="55"/>
      <c r="K233" s="33">
        <f t="shared" si="18"/>
        <v>0</v>
      </c>
      <c r="L233" s="34">
        <f t="shared" si="22"/>
        <v>0</v>
      </c>
      <c r="M233" s="32">
        <f t="shared" si="19"/>
        <v>0</v>
      </c>
      <c r="N233" s="32">
        <f t="shared" si="20"/>
        <v>0</v>
      </c>
      <c r="O233" s="52"/>
      <c r="P233" s="45"/>
      <c r="Q233" s="32">
        <f t="shared" si="21"/>
        <v>0</v>
      </c>
    </row>
    <row r="234" spans="1:17" ht="21" customHeight="1" x14ac:dyDescent="0.2">
      <c r="A234" s="149" t="s">
        <v>421</v>
      </c>
      <c r="B234" s="149"/>
      <c r="C234" s="149" t="s">
        <v>422</v>
      </c>
      <c r="D234" s="150"/>
      <c r="E234" s="45"/>
      <c r="F234" s="45"/>
      <c r="G234" s="53">
        <f t="shared" si="17"/>
        <v>0</v>
      </c>
      <c r="H234" s="143"/>
      <c r="I234" s="144"/>
      <c r="J234" s="55"/>
      <c r="K234" s="33">
        <f t="shared" si="18"/>
        <v>0</v>
      </c>
      <c r="L234" s="34">
        <f t="shared" si="22"/>
        <v>0</v>
      </c>
      <c r="M234" s="32">
        <f t="shared" si="19"/>
        <v>0</v>
      </c>
      <c r="N234" s="32">
        <f t="shared" si="20"/>
        <v>0</v>
      </c>
      <c r="O234" s="52"/>
      <c r="P234" s="45"/>
      <c r="Q234" s="32">
        <f t="shared" si="21"/>
        <v>0</v>
      </c>
    </row>
    <row r="235" spans="1:17" ht="21" customHeight="1" x14ac:dyDescent="0.2">
      <c r="A235" s="149" t="s">
        <v>423</v>
      </c>
      <c r="B235" s="149"/>
      <c r="C235" s="149" t="s">
        <v>424</v>
      </c>
      <c r="D235" s="150"/>
      <c r="E235" s="45"/>
      <c r="F235" s="45"/>
      <c r="G235" s="53">
        <f t="shared" si="17"/>
        <v>0</v>
      </c>
      <c r="H235" s="143"/>
      <c r="I235" s="144"/>
      <c r="J235" s="55"/>
      <c r="K235" s="33">
        <f t="shared" si="18"/>
        <v>0</v>
      </c>
      <c r="L235" s="34">
        <f t="shared" si="22"/>
        <v>0</v>
      </c>
      <c r="M235" s="32">
        <f t="shared" si="19"/>
        <v>0</v>
      </c>
      <c r="N235" s="32">
        <f t="shared" si="20"/>
        <v>0</v>
      </c>
      <c r="O235" s="52"/>
      <c r="P235" s="45"/>
      <c r="Q235" s="32">
        <f t="shared" si="21"/>
        <v>0</v>
      </c>
    </row>
    <row r="236" spans="1:17" ht="21" customHeight="1" x14ac:dyDescent="0.2">
      <c r="A236" s="149" t="s">
        <v>425</v>
      </c>
      <c r="B236" s="149"/>
      <c r="C236" s="149" t="s">
        <v>426</v>
      </c>
      <c r="D236" s="150"/>
      <c r="E236" s="45"/>
      <c r="F236" s="45"/>
      <c r="G236" s="53">
        <f t="shared" si="17"/>
        <v>0</v>
      </c>
      <c r="H236" s="143"/>
      <c r="I236" s="144"/>
      <c r="J236" s="55"/>
      <c r="K236" s="33">
        <f t="shared" si="18"/>
        <v>0</v>
      </c>
      <c r="L236" s="34">
        <f t="shared" si="22"/>
        <v>0</v>
      </c>
      <c r="M236" s="32">
        <f t="shared" si="19"/>
        <v>0</v>
      </c>
      <c r="N236" s="32">
        <f t="shared" si="20"/>
        <v>0</v>
      </c>
      <c r="O236" s="52"/>
      <c r="P236" s="45"/>
      <c r="Q236" s="32">
        <f t="shared" si="21"/>
        <v>0</v>
      </c>
    </row>
    <row r="237" spans="1:17" ht="21" customHeight="1" x14ac:dyDescent="0.2">
      <c r="A237" s="149" t="s">
        <v>427</v>
      </c>
      <c r="B237" s="149"/>
      <c r="C237" s="149" t="s">
        <v>428</v>
      </c>
      <c r="D237" s="150"/>
      <c r="E237" s="45"/>
      <c r="F237" s="45"/>
      <c r="G237" s="53">
        <f t="shared" si="17"/>
        <v>0</v>
      </c>
      <c r="H237" s="143"/>
      <c r="I237" s="144"/>
      <c r="J237" s="55"/>
      <c r="K237" s="33">
        <f t="shared" si="18"/>
        <v>0</v>
      </c>
      <c r="L237" s="34">
        <f t="shared" si="22"/>
        <v>0</v>
      </c>
      <c r="M237" s="32">
        <f t="shared" si="19"/>
        <v>0</v>
      </c>
      <c r="N237" s="32">
        <f t="shared" si="20"/>
        <v>0</v>
      </c>
      <c r="O237" s="52"/>
      <c r="P237" s="45"/>
      <c r="Q237" s="32">
        <f t="shared" si="21"/>
        <v>0</v>
      </c>
    </row>
    <row r="238" spans="1:17" ht="21" customHeight="1" x14ac:dyDescent="0.2">
      <c r="A238" s="149" t="s">
        <v>429</v>
      </c>
      <c r="B238" s="149"/>
      <c r="C238" s="149" t="s">
        <v>430</v>
      </c>
      <c r="D238" s="150"/>
      <c r="E238" s="45"/>
      <c r="F238" s="45"/>
      <c r="G238" s="53">
        <f t="shared" si="17"/>
        <v>0</v>
      </c>
      <c r="H238" s="143"/>
      <c r="I238" s="144"/>
      <c r="J238" s="55"/>
      <c r="K238" s="33">
        <f t="shared" si="18"/>
        <v>0</v>
      </c>
      <c r="L238" s="34">
        <f t="shared" si="22"/>
        <v>0</v>
      </c>
      <c r="M238" s="32">
        <f t="shared" si="19"/>
        <v>0</v>
      </c>
      <c r="N238" s="32">
        <f t="shared" si="20"/>
        <v>0</v>
      </c>
      <c r="O238" s="52"/>
      <c r="P238" s="45"/>
      <c r="Q238" s="32">
        <f t="shared" si="21"/>
        <v>0</v>
      </c>
    </row>
    <row r="239" spans="1:17" ht="21" customHeight="1" x14ac:dyDescent="0.2">
      <c r="A239" s="149" t="s">
        <v>431</v>
      </c>
      <c r="B239" s="149"/>
      <c r="C239" s="149" t="s">
        <v>432</v>
      </c>
      <c r="D239" s="150"/>
      <c r="E239" s="45"/>
      <c r="F239" s="45"/>
      <c r="G239" s="53">
        <f t="shared" si="17"/>
        <v>0</v>
      </c>
      <c r="H239" s="143"/>
      <c r="I239" s="144"/>
      <c r="J239" s="55"/>
      <c r="K239" s="33">
        <f t="shared" si="18"/>
        <v>0</v>
      </c>
      <c r="L239" s="34">
        <f t="shared" si="22"/>
        <v>0</v>
      </c>
      <c r="M239" s="32">
        <f t="shared" si="19"/>
        <v>0</v>
      </c>
      <c r="N239" s="32">
        <f t="shared" si="20"/>
        <v>0</v>
      </c>
      <c r="O239" s="52"/>
      <c r="P239" s="45"/>
      <c r="Q239" s="32">
        <f t="shared" si="21"/>
        <v>0</v>
      </c>
    </row>
    <row r="240" spans="1:17" ht="21" customHeight="1" x14ac:dyDescent="0.2">
      <c r="A240" s="141" t="s">
        <v>433</v>
      </c>
      <c r="B240" s="141"/>
      <c r="C240" s="141" t="s">
        <v>434</v>
      </c>
      <c r="D240" s="142"/>
      <c r="E240" s="45"/>
      <c r="F240" s="45"/>
      <c r="G240" s="53">
        <f>E240+F240</f>
        <v>0</v>
      </c>
      <c r="H240" s="143"/>
      <c r="I240" s="144"/>
      <c r="J240" s="55"/>
      <c r="K240" s="33">
        <f>H240+J240</f>
        <v>0</v>
      </c>
      <c r="L240" s="59">
        <f t="shared" si="22"/>
        <v>0</v>
      </c>
      <c r="M240" s="32">
        <f t="shared" si="19"/>
        <v>0</v>
      </c>
      <c r="N240" s="32">
        <f t="shared" ref="N240" si="23">IF(MOD(ROUND(ABS(J240*0.05)*10000,0),10)=5,ROUNDDOWN((J240*0.05),2),ROUND((J240*0.05),2))</f>
        <v>0</v>
      </c>
      <c r="O240" s="52"/>
      <c r="P240" s="45"/>
      <c r="Q240" s="32">
        <f t="shared" si="21"/>
        <v>0</v>
      </c>
    </row>
    <row r="241" spans="1:17" ht="21" customHeight="1" x14ac:dyDescent="0.2">
      <c r="A241" s="145"/>
      <c r="B241" s="145"/>
      <c r="C241" s="146" t="s">
        <v>435</v>
      </c>
      <c r="D241" s="146"/>
      <c r="E241" s="36">
        <f>SUM(E81:E240)</f>
        <v>0</v>
      </c>
      <c r="F241" s="36">
        <f>SUM(F81:F240)</f>
        <v>0</v>
      </c>
      <c r="G241" s="36">
        <f>SUM(G81:G240)</f>
        <v>0</v>
      </c>
      <c r="H241" s="147">
        <f>SUM(H81:I240)</f>
        <v>0</v>
      </c>
      <c r="I241" s="148"/>
      <c r="J241" s="36">
        <f>SUM(J81:J240)</f>
        <v>0</v>
      </c>
      <c r="K241" s="36">
        <f>SUM(K81:K240)</f>
        <v>0</v>
      </c>
      <c r="L241" s="60">
        <f t="shared" si="22"/>
        <v>0</v>
      </c>
      <c r="M241" s="36">
        <f>SUM(M81:M240)</f>
        <v>0</v>
      </c>
      <c r="N241" s="36">
        <f>SUM(N81:N240)</f>
        <v>0</v>
      </c>
      <c r="O241" s="36">
        <f>SUM(O81:O240)</f>
        <v>0</v>
      </c>
      <c r="P241" s="36">
        <f>SUM(P81:P240)</f>
        <v>0</v>
      </c>
      <c r="Q241" s="36">
        <f>SUM(Q81:Q240)</f>
        <v>0</v>
      </c>
    </row>
    <row r="244" spans="1:17" x14ac:dyDescent="0.2">
      <c r="L244" s="37"/>
    </row>
  </sheetData>
  <sheetProtection algorithmName="SHA-512" hashValue="OKIdLjHlXtFd4ehLKSLhd3X4r3DT3bhTsuIr7zPre1BymptJs7DzOesI8C64zYlnhMijif5EyCkjB302fYmYDQ==" saltValue="M/sBxX3gE68mL3vfFYUY8g==" spinCount="100000" sheet="1" objects="1" scenarios="1" selectLockedCells="1"/>
  <protectedRanges>
    <protectedRange sqref="A118 C118" name="Range2"/>
    <protectedRange sqref="A190 A220 C190 C220" name="Range2_1"/>
  </protectedRanges>
  <mergeCells count="536">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 ref="A28:B28"/>
    <mergeCell ref="A29:B29"/>
    <mergeCell ref="H29:J29"/>
    <mergeCell ref="L29:O29"/>
    <mergeCell ref="A31:B31"/>
    <mergeCell ref="H34:Q34"/>
    <mergeCell ref="A24:B24"/>
    <mergeCell ref="C24:D24"/>
    <mergeCell ref="H24:Q25"/>
    <mergeCell ref="A25:B25"/>
    <mergeCell ref="C25:D26"/>
    <mergeCell ref="A27:B27"/>
    <mergeCell ref="C27:D27"/>
    <mergeCell ref="A74:B74"/>
    <mergeCell ref="N75:Q75"/>
    <mergeCell ref="A79:B79"/>
    <mergeCell ref="C79:D79"/>
    <mergeCell ref="H79:I79"/>
    <mergeCell ref="H36:Q41"/>
    <mergeCell ref="H48:J48"/>
    <mergeCell ref="N48:P48"/>
    <mergeCell ref="H55:J55"/>
    <mergeCell ref="N55:P55"/>
    <mergeCell ref="H56:J56"/>
    <mergeCell ref="C74:D74"/>
    <mergeCell ref="C75:D75"/>
    <mergeCell ref="C76:D76"/>
    <mergeCell ref="C77:D77"/>
    <mergeCell ref="N74:Q74"/>
    <mergeCell ref="H76:I76"/>
    <mergeCell ref="N76:Q76"/>
    <mergeCell ref="P69:Q69"/>
    <mergeCell ref="H62:P65"/>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87:B87"/>
    <mergeCell ref="C87:D87"/>
    <mergeCell ref="H87:I87"/>
    <mergeCell ref="A88:B88"/>
    <mergeCell ref="C88:D88"/>
    <mergeCell ref="H88:I88"/>
    <mergeCell ref="A85:B85"/>
    <mergeCell ref="C85:D85"/>
    <mergeCell ref="H85:I85"/>
    <mergeCell ref="A86:B86"/>
    <mergeCell ref="C86:D86"/>
    <mergeCell ref="H86:I86"/>
    <mergeCell ref="A91:B91"/>
    <mergeCell ref="C91:D91"/>
    <mergeCell ref="H91:I91"/>
    <mergeCell ref="A92:B92"/>
    <mergeCell ref="C92:D92"/>
    <mergeCell ref="H92:I92"/>
    <mergeCell ref="A89:B89"/>
    <mergeCell ref="C89:D89"/>
    <mergeCell ref="H89:I89"/>
    <mergeCell ref="A90:B90"/>
    <mergeCell ref="C90:D90"/>
    <mergeCell ref="H90:I90"/>
    <mergeCell ref="A95:B95"/>
    <mergeCell ref="C95:D95"/>
    <mergeCell ref="H95:I95"/>
    <mergeCell ref="A96:B96"/>
    <mergeCell ref="C96:D96"/>
    <mergeCell ref="H96:I96"/>
    <mergeCell ref="A93:B93"/>
    <mergeCell ref="C93:D93"/>
    <mergeCell ref="H93:I93"/>
    <mergeCell ref="A94:B94"/>
    <mergeCell ref="C94:D94"/>
    <mergeCell ref="H94:I94"/>
    <mergeCell ref="A99:B99"/>
    <mergeCell ref="C99:D99"/>
    <mergeCell ref="H99:I99"/>
    <mergeCell ref="A100:B100"/>
    <mergeCell ref="C100:D100"/>
    <mergeCell ref="H100:I100"/>
    <mergeCell ref="A97:B97"/>
    <mergeCell ref="C97:D97"/>
    <mergeCell ref="H97:I97"/>
    <mergeCell ref="A98:B98"/>
    <mergeCell ref="C98:D98"/>
    <mergeCell ref="H98:I98"/>
    <mergeCell ref="A103:B103"/>
    <mergeCell ref="C103:D103"/>
    <mergeCell ref="H103:I103"/>
    <mergeCell ref="A104:B104"/>
    <mergeCell ref="C104:D104"/>
    <mergeCell ref="H104:I104"/>
    <mergeCell ref="A101:B101"/>
    <mergeCell ref="C101:D101"/>
    <mergeCell ref="H101:I101"/>
    <mergeCell ref="A102:B102"/>
    <mergeCell ref="C102:D102"/>
    <mergeCell ref="H102:I102"/>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9:B119"/>
    <mergeCell ref="C119:D119"/>
    <mergeCell ref="H119:I119"/>
    <mergeCell ref="A120:B120"/>
    <mergeCell ref="H120:I120"/>
    <mergeCell ref="A117:B117"/>
    <mergeCell ref="C117:D117"/>
    <mergeCell ref="H117:I117"/>
    <mergeCell ref="A118:B118"/>
    <mergeCell ref="C118:D118"/>
    <mergeCell ref="H118:I118"/>
    <mergeCell ref="C120:D120"/>
    <mergeCell ref="A124:B124"/>
    <mergeCell ref="C124:D124"/>
    <mergeCell ref="H124:I124"/>
    <mergeCell ref="A125:B125"/>
    <mergeCell ref="C125:D125"/>
    <mergeCell ref="H125:I125"/>
    <mergeCell ref="A121:B121"/>
    <mergeCell ref="C121:D121"/>
    <mergeCell ref="H121:I121"/>
    <mergeCell ref="A122:B122"/>
    <mergeCell ref="C122:D122"/>
    <mergeCell ref="H122:I122"/>
    <mergeCell ref="A123:B123"/>
    <mergeCell ref="C123:D123"/>
    <mergeCell ref="H123:I123"/>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96:B196"/>
    <mergeCell ref="C196:D196"/>
    <mergeCell ref="H196:I196"/>
    <mergeCell ref="A197:B197"/>
    <mergeCell ref="C197:D197"/>
    <mergeCell ref="H197:I197"/>
    <mergeCell ref="A194:B194"/>
    <mergeCell ref="C194:D194"/>
    <mergeCell ref="H194:I194"/>
    <mergeCell ref="A195:B195"/>
    <mergeCell ref="C195:D195"/>
    <mergeCell ref="H195:I195"/>
    <mergeCell ref="A200:B200"/>
    <mergeCell ref="C200:D200"/>
    <mergeCell ref="H200:I200"/>
    <mergeCell ref="A201:B201"/>
    <mergeCell ref="C201:D201"/>
    <mergeCell ref="H201:I201"/>
    <mergeCell ref="A198:B198"/>
    <mergeCell ref="C198:D198"/>
    <mergeCell ref="H198:I198"/>
    <mergeCell ref="A199:B199"/>
    <mergeCell ref="C199:D199"/>
    <mergeCell ref="H199:I199"/>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40:B240"/>
    <mergeCell ref="C240:D240"/>
    <mergeCell ref="H240:I240"/>
    <mergeCell ref="A241:B241"/>
    <mergeCell ref="C241:D241"/>
    <mergeCell ref="H241:I241"/>
    <mergeCell ref="A238:B238"/>
    <mergeCell ref="C238:D238"/>
    <mergeCell ref="H238:I238"/>
    <mergeCell ref="A239:B239"/>
    <mergeCell ref="C239:D239"/>
    <mergeCell ref="H239:I239"/>
  </mergeCells>
  <dataValidations disablePrompts="1" count="2">
    <dataValidation allowBlank="1" showInputMessage="1" sqref="P81:P240" xr:uid="{00000000-0002-0000-0200-000000000000}"/>
    <dataValidation type="decimal" operator="lessThanOrEqual" allowBlank="1" showInputMessage="1" showErrorMessage="1" errorTitle="Release retention" error="In order to release retention, the number entered into this cell must be negative." sqref="O81:O240" xr:uid="{00000000-0002-0000-02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40.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37</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36'!F36+F241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36'!F51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36'!F55+'Pay App 36'!F57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36'!B62+N241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37.1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37</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36'!E81</f>
        <v>0</v>
      </c>
      <c r="F81" s="44"/>
      <c r="G81" s="64">
        <f>'Pay App 36'!G81+F81</f>
        <v>0</v>
      </c>
      <c r="H81" s="190">
        <f>'Pay App 36'!K81</f>
        <v>0</v>
      </c>
      <c r="I81" s="191"/>
      <c r="J81" s="54"/>
      <c r="K81" s="31">
        <f>H81+J81</f>
        <v>0</v>
      </c>
      <c r="L81" s="67">
        <f>IF(ISERROR(K81/G81),0,K81/G81)</f>
        <v>0</v>
      </c>
      <c r="M81" s="64">
        <f>G81-K81</f>
        <v>0</v>
      </c>
      <c r="N81" s="30">
        <f>IF(MOD(ROUND(ABS(J81*0.05)*10000,0),10)=5,ROUNDDOWN((J81*0.05),2),ROUND((J81*0.05),2))</f>
        <v>0</v>
      </c>
      <c r="O81" s="51">
        <f>'Pay App 36'!O81+'Pay App 36'!P81</f>
        <v>0</v>
      </c>
      <c r="P81" s="44"/>
      <c r="Q81" s="64">
        <f>'Pay App 36'!Q81+N81+P81</f>
        <v>0</v>
      </c>
    </row>
    <row r="82" spans="1:17" ht="21" customHeight="1" x14ac:dyDescent="0.2">
      <c r="A82" s="151" t="s">
        <v>118</v>
      </c>
      <c r="B82" s="151"/>
      <c r="C82" s="151" t="s">
        <v>119</v>
      </c>
      <c r="D82" s="152"/>
      <c r="E82" s="52">
        <f>'Pay App 36'!E82</f>
        <v>0</v>
      </c>
      <c r="F82" s="45"/>
      <c r="G82" s="65">
        <f>'Pay App 36'!G82+F82</f>
        <v>0</v>
      </c>
      <c r="H82" s="188">
        <f>'Pay App 36'!K82</f>
        <v>0</v>
      </c>
      <c r="I82" s="189"/>
      <c r="J82" s="55"/>
      <c r="K82" s="33">
        <f>H82+J82</f>
        <v>0</v>
      </c>
      <c r="L82" s="68">
        <f t="shared" ref="L82:L147" si="0">IF(ISERROR(K82/G82),0,K82/G82)</f>
        <v>0</v>
      </c>
      <c r="M82" s="66">
        <f>G82-K82</f>
        <v>0</v>
      </c>
      <c r="N82" s="32">
        <f>IF(MOD(ROUND(ABS(J82*0.05)*10000,0),10)=5,ROUNDDOWN((J82*0.05),2),ROUND((J82*0.05),2))</f>
        <v>0</v>
      </c>
      <c r="O82" s="52">
        <f>'Pay App 36'!O82+'Pay App 36'!P82</f>
        <v>0</v>
      </c>
      <c r="P82" s="45"/>
      <c r="Q82" s="66">
        <f>'Pay App 36'!Q82+N82+P82</f>
        <v>0</v>
      </c>
    </row>
    <row r="83" spans="1:17" ht="21" customHeight="1" x14ac:dyDescent="0.2">
      <c r="A83" s="151" t="s">
        <v>120</v>
      </c>
      <c r="B83" s="151"/>
      <c r="C83" s="83" t="s">
        <v>121</v>
      </c>
      <c r="D83" s="35"/>
      <c r="E83" s="52">
        <f>'Pay App 36'!E83</f>
        <v>0</v>
      </c>
      <c r="F83" s="45"/>
      <c r="G83" s="65">
        <f>'Pay App 36'!G83+F83</f>
        <v>0</v>
      </c>
      <c r="H83" s="188">
        <f>'Pay App 36'!K83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36'!O83+'Pay App 36'!P83</f>
        <v>0</v>
      </c>
      <c r="P83" s="45"/>
      <c r="Q83" s="66">
        <f>'Pay App 36'!Q83+N83+P83</f>
        <v>0</v>
      </c>
    </row>
    <row r="84" spans="1:17" ht="21" customHeight="1" x14ac:dyDescent="0.2">
      <c r="A84" s="151" t="s">
        <v>122</v>
      </c>
      <c r="B84" s="151"/>
      <c r="C84" s="151" t="s">
        <v>123</v>
      </c>
      <c r="D84" s="152"/>
      <c r="E84" s="52">
        <f>'Pay App 36'!E84</f>
        <v>0</v>
      </c>
      <c r="F84" s="45"/>
      <c r="G84" s="65">
        <f>'Pay App 36'!G84+F84</f>
        <v>0</v>
      </c>
      <c r="H84" s="188">
        <f>'Pay App 36'!K84</f>
        <v>0</v>
      </c>
      <c r="I84" s="189"/>
      <c r="J84" s="55"/>
      <c r="K84" s="33">
        <f t="shared" si="1"/>
        <v>0</v>
      </c>
      <c r="L84" s="68">
        <f t="shared" si="0"/>
        <v>0</v>
      </c>
      <c r="M84" s="66">
        <f t="shared" si="2"/>
        <v>0</v>
      </c>
      <c r="N84" s="32">
        <f t="shared" si="3"/>
        <v>0</v>
      </c>
      <c r="O84" s="52">
        <f>'Pay App 36'!O84+'Pay App 36'!P84</f>
        <v>0</v>
      </c>
      <c r="P84" s="45"/>
      <c r="Q84" s="66">
        <f>'Pay App 36'!Q84+N84+P84</f>
        <v>0</v>
      </c>
    </row>
    <row r="85" spans="1:17" ht="21" customHeight="1" x14ac:dyDescent="0.2">
      <c r="A85" s="151" t="s">
        <v>124</v>
      </c>
      <c r="B85" s="151"/>
      <c r="C85" s="151" t="s">
        <v>125</v>
      </c>
      <c r="D85" s="152"/>
      <c r="E85" s="52">
        <f>'Pay App 36'!E85</f>
        <v>0</v>
      </c>
      <c r="F85" s="45"/>
      <c r="G85" s="65">
        <f>'Pay App 36'!G85+F85</f>
        <v>0</v>
      </c>
      <c r="H85" s="188">
        <f>'Pay App 36'!K85</f>
        <v>0</v>
      </c>
      <c r="I85" s="189"/>
      <c r="J85" s="55"/>
      <c r="K85" s="33">
        <f t="shared" si="1"/>
        <v>0</v>
      </c>
      <c r="L85" s="68">
        <f t="shared" si="0"/>
        <v>0</v>
      </c>
      <c r="M85" s="66">
        <f t="shared" si="2"/>
        <v>0</v>
      </c>
      <c r="N85" s="32">
        <f t="shared" si="3"/>
        <v>0</v>
      </c>
      <c r="O85" s="52">
        <f>'Pay App 36'!O85+'Pay App 36'!P85</f>
        <v>0</v>
      </c>
      <c r="P85" s="45"/>
      <c r="Q85" s="66">
        <f>'Pay App 36'!Q85+N85+P85</f>
        <v>0</v>
      </c>
    </row>
    <row r="86" spans="1:17" ht="21" customHeight="1" x14ac:dyDescent="0.2">
      <c r="A86" s="151" t="s">
        <v>126</v>
      </c>
      <c r="B86" s="151"/>
      <c r="C86" s="151" t="s">
        <v>127</v>
      </c>
      <c r="D86" s="152"/>
      <c r="E86" s="52">
        <f>'Pay App 36'!E86</f>
        <v>0</v>
      </c>
      <c r="F86" s="45"/>
      <c r="G86" s="65">
        <f>'Pay App 36'!G86+F86</f>
        <v>0</v>
      </c>
      <c r="H86" s="188">
        <f>'Pay App 36'!K86</f>
        <v>0</v>
      </c>
      <c r="I86" s="189"/>
      <c r="J86" s="55"/>
      <c r="K86" s="33">
        <f t="shared" si="1"/>
        <v>0</v>
      </c>
      <c r="L86" s="68">
        <f t="shared" si="0"/>
        <v>0</v>
      </c>
      <c r="M86" s="66">
        <f t="shared" si="2"/>
        <v>0</v>
      </c>
      <c r="N86" s="32">
        <f t="shared" si="3"/>
        <v>0</v>
      </c>
      <c r="O86" s="52">
        <f>'Pay App 36'!O86+'Pay App 36'!P86</f>
        <v>0</v>
      </c>
      <c r="P86" s="45"/>
      <c r="Q86" s="66">
        <f>'Pay App 36'!Q86+N86+P86</f>
        <v>0</v>
      </c>
    </row>
    <row r="87" spans="1:17" ht="21" customHeight="1" x14ac:dyDescent="0.2">
      <c r="A87" s="151" t="s">
        <v>128</v>
      </c>
      <c r="B87" s="151"/>
      <c r="C87" s="151" t="s">
        <v>129</v>
      </c>
      <c r="D87" s="152"/>
      <c r="E87" s="52">
        <f>'Pay App 36'!E87</f>
        <v>0</v>
      </c>
      <c r="F87" s="45"/>
      <c r="G87" s="65">
        <f>'Pay App 36'!G87+F87</f>
        <v>0</v>
      </c>
      <c r="H87" s="188">
        <f>'Pay App 36'!K87</f>
        <v>0</v>
      </c>
      <c r="I87" s="189"/>
      <c r="J87" s="55"/>
      <c r="K87" s="33">
        <f t="shared" si="1"/>
        <v>0</v>
      </c>
      <c r="L87" s="68">
        <f>IF(ISERROR(K87/G87),0,K87/G87)</f>
        <v>0</v>
      </c>
      <c r="M87" s="66">
        <f t="shared" si="2"/>
        <v>0</v>
      </c>
      <c r="N87" s="32">
        <f t="shared" si="3"/>
        <v>0</v>
      </c>
      <c r="O87" s="52">
        <f>'Pay App 36'!O87+'Pay App 36'!P87</f>
        <v>0</v>
      </c>
      <c r="P87" s="45"/>
      <c r="Q87" s="66">
        <f>'Pay App 36'!Q87+N87+P87</f>
        <v>0</v>
      </c>
    </row>
    <row r="88" spans="1:17" ht="21" customHeight="1" x14ac:dyDescent="0.2">
      <c r="A88" s="151" t="s">
        <v>130</v>
      </c>
      <c r="B88" s="151"/>
      <c r="C88" s="151" t="s">
        <v>131</v>
      </c>
      <c r="D88" s="152"/>
      <c r="E88" s="52">
        <f>'Pay App 36'!E88</f>
        <v>0</v>
      </c>
      <c r="F88" s="45"/>
      <c r="G88" s="65">
        <f>'Pay App 36'!G88+F88</f>
        <v>0</v>
      </c>
      <c r="H88" s="188">
        <f>'Pay App 36'!K88</f>
        <v>0</v>
      </c>
      <c r="I88" s="189"/>
      <c r="J88" s="55"/>
      <c r="K88" s="33">
        <f t="shared" si="1"/>
        <v>0</v>
      </c>
      <c r="L88" s="68">
        <f t="shared" si="0"/>
        <v>0</v>
      </c>
      <c r="M88" s="66">
        <f t="shared" si="2"/>
        <v>0</v>
      </c>
      <c r="N88" s="32">
        <f t="shared" si="3"/>
        <v>0</v>
      </c>
      <c r="O88" s="52">
        <f>'Pay App 36'!O88+'Pay App 36'!P88</f>
        <v>0</v>
      </c>
      <c r="P88" s="45"/>
      <c r="Q88" s="66">
        <f>'Pay App 36'!Q88+N88+P88</f>
        <v>0</v>
      </c>
    </row>
    <row r="89" spans="1:17" ht="21" customHeight="1" x14ac:dyDescent="0.2">
      <c r="A89" s="151" t="s">
        <v>132</v>
      </c>
      <c r="B89" s="151"/>
      <c r="C89" s="151" t="s">
        <v>133</v>
      </c>
      <c r="D89" s="152"/>
      <c r="E89" s="52">
        <f>'Pay App 36'!E89</f>
        <v>0</v>
      </c>
      <c r="F89" s="45"/>
      <c r="G89" s="65">
        <f>'Pay App 36'!G89+F89</f>
        <v>0</v>
      </c>
      <c r="H89" s="188">
        <f>'Pay App 36'!K89</f>
        <v>0</v>
      </c>
      <c r="I89" s="189"/>
      <c r="J89" s="55"/>
      <c r="K89" s="33">
        <f t="shared" si="1"/>
        <v>0</v>
      </c>
      <c r="L89" s="68">
        <f>IF(ISERROR(K89/G89),0,K89/G89)</f>
        <v>0</v>
      </c>
      <c r="M89" s="66">
        <f t="shared" si="2"/>
        <v>0</v>
      </c>
      <c r="N89" s="32">
        <f t="shared" si="3"/>
        <v>0</v>
      </c>
      <c r="O89" s="52">
        <f>'Pay App 36'!O89+'Pay App 36'!P89</f>
        <v>0</v>
      </c>
      <c r="P89" s="45"/>
      <c r="Q89" s="66">
        <f>'Pay App 36'!Q89+N89+P89</f>
        <v>0</v>
      </c>
    </row>
    <row r="90" spans="1:17" ht="21" customHeight="1" x14ac:dyDescent="0.2">
      <c r="A90" s="153" t="s">
        <v>134</v>
      </c>
      <c r="B90" s="153"/>
      <c r="C90" s="158" t="s">
        <v>135</v>
      </c>
      <c r="D90" s="159"/>
      <c r="E90" s="52">
        <f>'Pay App 36'!E90</f>
        <v>0</v>
      </c>
      <c r="F90" s="45"/>
      <c r="G90" s="65">
        <f>'Pay App 36'!G90+F90</f>
        <v>0</v>
      </c>
      <c r="H90" s="188">
        <f>'Pay App 36'!K90</f>
        <v>0</v>
      </c>
      <c r="I90" s="189"/>
      <c r="J90" s="55"/>
      <c r="K90" s="33">
        <f t="shared" si="1"/>
        <v>0</v>
      </c>
      <c r="L90" s="68">
        <f t="shared" si="0"/>
        <v>0</v>
      </c>
      <c r="M90" s="66">
        <f t="shared" si="2"/>
        <v>0</v>
      </c>
      <c r="N90" s="32">
        <f t="shared" si="3"/>
        <v>0</v>
      </c>
      <c r="O90" s="52">
        <f>'Pay App 36'!O90+'Pay App 36'!P90</f>
        <v>0</v>
      </c>
      <c r="P90" s="45"/>
      <c r="Q90" s="66">
        <f>'Pay App 36'!Q90+N90+P90</f>
        <v>0</v>
      </c>
    </row>
    <row r="91" spans="1:17" ht="21" customHeight="1" x14ac:dyDescent="0.2">
      <c r="A91" s="151" t="s">
        <v>136</v>
      </c>
      <c r="B91" s="151"/>
      <c r="C91" s="151" t="s">
        <v>137</v>
      </c>
      <c r="D91" s="152"/>
      <c r="E91" s="52">
        <f>'Pay App 36'!E91</f>
        <v>0</v>
      </c>
      <c r="F91" s="45"/>
      <c r="G91" s="65">
        <f>'Pay App 36'!G91+F91</f>
        <v>0</v>
      </c>
      <c r="H91" s="188">
        <f>'Pay App 36'!K91</f>
        <v>0</v>
      </c>
      <c r="I91" s="189"/>
      <c r="J91" s="55"/>
      <c r="K91" s="33">
        <f t="shared" si="1"/>
        <v>0</v>
      </c>
      <c r="L91" s="68">
        <f t="shared" si="0"/>
        <v>0</v>
      </c>
      <c r="M91" s="66">
        <f t="shared" si="2"/>
        <v>0</v>
      </c>
      <c r="N91" s="32">
        <f t="shared" si="3"/>
        <v>0</v>
      </c>
      <c r="O91" s="52">
        <f>'Pay App 36'!O91+'Pay App 36'!P91</f>
        <v>0</v>
      </c>
      <c r="P91" s="45"/>
      <c r="Q91" s="66">
        <f>'Pay App 36'!Q91+N91+P91</f>
        <v>0</v>
      </c>
    </row>
    <row r="92" spans="1:17" ht="21" customHeight="1" x14ac:dyDescent="0.2">
      <c r="A92" s="151" t="s">
        <v>138</v>
      </c>
      <c r="B92" s="151"/>
      <c r="C92" s="151" t="s">
        <v>139</v>
      </c>
      <c r="D92" s="152"/>
      <c r="E92" s="52">
        <f>'Pay App 36'!E92</f>
        <v>0</v>
      </c>
      <c r="F92" s="45"/>
      <c r="G92" s="65">
        <f>'Pay App 36'!G92+F92</f>
        <v>0</v>
      </c>
      <c r="H92" s="188">
        <f>'Pay App 36'!K92</f>
        <v>0</v>
      </c>
      <c r="I92" s="189"/>
      <c r="J92" s="55"/>
      <c r="K92" s="33">
        <f t="shared" si="1"/>
        <v>0</v>
      </c>
      <c r="L92" s="68">
        <f t="shared" si="0"/>
        <v>0</v>
      </c>
      <c r="M92" s="66">
        <f t="shared" si="2"/>
        <v>0</v>
      </c>
      <c r="N92" s="32">
        <f t="shared" si="3"/>
        <v>0</v>
      </c>
      <c r="O92" s="52">
        <f>'Pay App 36'!O92+'Pay App 36'!P92</f>
        <v>0</v>
      </c>
      <c r="P92" s="45"/>
      <c r="Q92" s="66">
        <f>'Pay App 36'!Q92+N92+P92</f>
        <v>0</v>
      </c>
    </row>
    <row r="93" spans="1:17" ht="21" customHeight="1" x14ac:dyDescent="0.2">
      <c r="A93" s="151" t="s">
        <v>140</v>
      </c>
      <c r="B93" s="151"/>
      <c r="C93" s="151" t="s">
        <v>141</v>
      </c>
      <c r="D93" s="152"/>
      <c r="E93" s="52">
        <f>'Pay App 36'!E93</f>
        <v>0</v>
      </c>
      <c r="F93" s="45"/>
      <c r="G93" s="65">
        <f>'Pay App 36'!G93+F93</f>
        <v>0</v>
      </c>
      <c r="H93" s="188">
        <f>'Pay App 36'!K93</f>
        <v>0</v>
      </c>
      <c r="I93" s="189"/>
      <c r="J93" s="55"/>
      <c r="K93" s="33">
        <f t="shared" si="1"/>
        <v>0</v>
      </c>
      <c r="L93" s="68">
        <f t="shared" si="0"/>
        <v>0</v>
      </c>
      <c r="M93" s="66">
        <f t="shared" si="2"/>
        <v>0</v>
      </c>
      <c r="N93" s="32">
        <f t="shared" si="3"/>
        <v>0</v>
      </c>
      <c r="O93" s="52">
        <f>'Pay App 36'!O93+'Pay App 36'!P93</f>
        <v>0</v>
      </c>
      <c r="P93" s="45"/>
      <c r="Q93" s="66">
        <f>'Pay App 36'!Q93+N93+P93</f>
        <v>0</v>
      </c>
    </row>
    <row r="94" spans="1:17" ht="21" customHeight="1" x14ac:dyDescent="0.2">
      <c r="A94" s="151" t="s">
        <v>142</v>
      </c>
      <c r="B94" s="151"/>
      <c r="C94" s="151" t="s">
        <v>143</v>
      </c>
      <c r="D94" s="152"/>
      <c r="E94" s="52">
        <f>'Pay App 36'!E94</f>
        <v>0</v>
      </c>
      <c r="F94" s="45"/>
      <c r="G94" s="65">
        <f>'Pay App 36'!G94+F94</f>
        <v>0</v>
      </c>
      <c r="H94" s="188">
        <f>'Pay App 36'!K94</f>
        <v>0</v>
      </c>
      <c r="I94" s="189"/>
      <c r="J94" s="55"/>
      <c r="K94" s="33">
        <f t="shared" si="1"/>
        <v>0</v>
      </c>
      <c r="L94" s="68">
        <f t="shared" si="0"/>
        <v>0</v>
      </c>
      <c r="M94" s="66">
        <f t="shared" si="2"/>
        <v>0</v>
      </c>
      <c r="N94" s="32">
        <f t="shared" si="3"/>
        <v>0</v>
      </c>
      <c r="O94" s="52">
        <f>'Pay App 36'!O94+'Pay App 36'!P94</f>
        <v>0</v>
      </c>
      <c r="P94" s="45"/>
      <c r="Q94" s="66">
        <f>'Pay App 36'!Q94+N94+P94</f>
        <v>0</v>
      </c>
    </row>
    <row r="95" spans="1:17" ht="21" customHeight="1" x14ac:dyDescent="0.2">
      <c r="A95" s="151" t="s">
        <v>144</v>
      </c>
      <c r="B95" s="151"/>
      <c r="C95" s="151" t="s">
        <v>145</v>
      </c>
      <c r="D95" s="152"/>
      <c r="E95" s="52">
        <f>'Pay App 36'!E95</f>
        <v>0</v>
      </c>
      <c r="F95" s="45"/>
      <c r="G95" s="65">
        <f>'Pay App 36'!G95+F95</f>
        <v>0</v>
      </c>
      <c r="H95" s="188">
        <f>'Pay App 36'!K95</f>
        <v>0</v>
      </c>
      <c r="I95" s="189"/>
      <c r="J95" s="55"/>
      <c r="K95" s="33">
        <f t="shared" si="1"/>
        <v>0</v>
      </c>
      <c r="L95" s="68">
        <f t="shared" si="0"/>
        <v>0</v>
      </c>
      <c r="M95" s="66">
        <f t="shared" si="2"/>
        <v>0</v>
      </c>
      <c r="N95" s="32">
        <f t="shared" si="3"/>
        <v>0</v>
      </c>
      <c r="O95" s="52">
        <f>'Pay App 36'!O95+'Pay App 36'!P95</f>
        <v>0</v>
      </c>
      <c r="P95" s="45"/>
      <c r="Q95" s="66">
        <f>'Pay App 36'!Q95+N95+P95</f>
        <v>0</v>
      </c>
    </row>
    <row r="96" spans="1:17" ht="21" customHeight="1" x14ac:dyDescent="0.2">
      <c r="A96" s="151" t="s">
        <v>146</v>
      </c>
      <c r="B96" s="151"/>
      <c r="C96" s="151" t="s">
        <v>147</v>
      </c>
      <c r="D96" s="152"/>
      <c r="E96" s="52">
        <f>'Pay App 36'!E96</f>
        <v>0</v>
      </c>
      <c r="F96" s="45"/>
      <c r="G96" s="65">
        <f>'Pay App 36'!G96+F96</f>
        <v>0</v>
      </c>
      <c r="H96" s="188">
        <f>'Pay App 36'!K96</f>
        <v>0</v>
      </c>
      <c r="I96" s="189"/>
      <c r="J96" s="55"/>
      <c r="K96" s="33">
        <f t="shared" si="1"/>
        <v>0</v>
      </c>
      <c r="L96" s="68">
        <f t="shared" si="0"/>
        <v>0</v>
      </c>
      <c r="M96" s="66">
        <f t="shared" si="2"/>
        <v>0</v>
      </c>
      <c r="N96" s="32">
        <f t="shared" si="3"/>
        <v>0</v>
      </c>
      <c r="O96" s="52">
        <f>'Pay App 36'!O96+'Pay App 36'!P96</f>
        <v>0</v>
      </c>
      <c r="P96" s="45"/>
      <c r="Q96" s="66">
        <f>'Pay App 36'!Q96+N96+P96</f>
        <v>0</v>
      </c>
    </row>
    <row r="97" spans="1:17" ht="21" customHeight="1" x14ac:dyDescent="0.2">
      <c r="A97" s="151" t="s">
        <v>148</v>
      </c>
      <c r="B97" s="151"/>
      <c r="C97" s="151" t="s">
        <v>149</v>
      </c>
      <c r="D97" s="152"/>
      <c r="E97" s="52">
        <f>'Pay App 36'!E97</f>
        <v>0</v>
      </c>
      <c r="F97" s="45"/>
      <c r="G97" s="65">
        <f>'Pay App 36'!G97+F97</f>
        <v>0</v>
      </c>
      <c r="H97" s="188">
        <f>'Pay App 36'!K97</f>
        <v>0</v>
      </c>
      <c r="I97" s="189"/>
      <c r="J97" s="55"/>
      <c r="K97" s="33">
        <f t="shared" si="1"/>
        <v>0</v>
      </c>
      <c r="L97" s="68">
        <f t="shared" si="0"/>
        <v>0</v>
      </c>
      <c r="M97" s="66">
        <f t="shared" si="2"/>
        <v>0</v>
      </c>
      <c r="N97" s="32">
        <f t="shared" si="3"/>
        <v>0</v>
      </c>
      <c r="O97" s="52">
        <f>'Pay App 36'!O97+'Pay App 36'!P97</f>
        <v>0</v>
      </c>
      <c r="P97" s="45"/>
      <c r="Q97" s="66">
        <f>'Pay App 36'!Q97+N97+P97</f>
        <v>0</v>
      </c>
    </row>
    <row r="98" spans="1:17" ht="21" customHeight="1" x14ac:dyDescent="0.2">
      <c r="A98" s="151" t="s">
        <v>150</v>
      </c>
      <c r="B98" s="151"/>
      <c r="C98" s="151" t="s">
        <v>151</v>
      </c>
      <c r="D98" s="152"/>
      <c r="E98" s="52">
        <f>'Pay App 36'!E98</f>
        <v>0</v>
      </c>
      <c r="F98" s="45"/>
      <c r="G98" s="65">
        <f>'Pay App 36'!G98+F98</f>
        <v>0</v>
      </c>
      <c r="H98" s="188">
        <f>'Pay App 36'!K98</f>
        <v>0</v>
      </c>
      <c r="I98" s="189"/>
      <c r="J98" s="55"/>
      <c r="K98" s="33">
        <f t="shared" si="1"/>
        <v>0</v>
      </c>
      <c r="L98" s="68">
        <f t="shared" si="0"/>
        <v>0</v>
      </c>
      <c r="M98" s="66">
        <f t="shared" si="2"/>
        <v>0</v>
      </c>
      <c r="N98" s="32">
        <f t="shared" si="3"/>
        <v>0</v>
      </c>
      <c r="O98" s="52">
        <f>'Pay App 36'!O98+'Pay App 36'!P98</f>
        <v>0</v>
      </c>
      <c r="P98" s="45"/>
      <c r="Q98" s="66">
        <f>'Pay App 36'!Q98+N98+P98</f>
        <v>0</v>
      </c>
    </row>
    <row r="99" spans="1:17" ht="21" customHeight="1" x14ac:dyDescent="0.2">
      <c r="A99" s="151" t="s">
        <v>152</v>
      </c>
      <c r="B99" s="151"/>
      <c r="C99" s="151" t="s">
        <v>153</v>
      </c>
      <c r="D99" s="152"/>
      <c r="E99" s="52">
        <f>'Pay App 36'!E99</f>
        <v>0</v>
      </c>
      <c r="F99" s="45"/>
      <c r="G99" s="65">
        <f>'Pay App 36'!G99+F99</f>
        <v>0</v>
      </c>
      <c r="H99" s="188">
        <f>'Pay App 36'!K99</f>
        <v>0</v>
      </c>
      <c r="I99" s="189"/>
      <c r="J99" s="55"/>
      <c r="K99" s="33">
        <f t="shared" si="1"/>
        <v>0</v>
      </c>
      <c r="L99" s="68">
        <f t="shared" si="0"/>
        <v>0</v>
      </c>
      <c r="M99" s="66">
        <f t="shared" si="2"/>
        <v>0</v>
      </c>
      <c r="N99" s="32">
        <f t="shared" si="3"/>
        <v>0</v>
      </c>
      <c r="O99" s="52">
        <f>'Pay App 36'!O99+'Pay App 36'!P99</f>
        <v>0</v>
      </c>
      <c r="P99" s="45"/>
      <c r="Q99" s="66">
        <f>'Pay App 36'!Q99+N99+P99</f>
        <v>0</v>
      </c>
    </row>
    <row r="100" spans="1:17" ht="21" customHeight="1" x14ac:dyDescent="0.2">
      <c r="A100" s="151" t="s">
        <v>154</v>
      </c>
      <c r="B100" s="151"/>
      <c r="C100" s="151" t="s">
        <v>155</v>
      </c>
      <c r="D100" s="152"/>
      <c r="E100" s="52">
        <f>'Pay App 36'!E100</f>
        <v>0</v>
      </c>
      <c r="F100" s="45"/>
      <c r="G100" s="65">
        <f>'Pay App 36'!G100+F100</f>
        <v>0</v>
      </c>
      <c r="H100" s="188">
        <f>'Pay App 36'!K100</f>
        <v>0</v>
      </c>
      <c r="I100" s="189"/>
      <c r="J100" s="55"/>
      <c r="K100" s="33">
        <f t="shared" si="1"/>
        <v>0</v>
      </c>
      <c r="L100" s="68">
        <f t="shared" si="0"/>
        <v>0</v>
      </c>
      <c r="M100" s="66">
        <f t="shared" si="2"/>
        <v>0</v>
      </c>
      <c r="N100" s="32">
        <f t="shared" si="3"/>
        <v>0</v>
      </c>
      <c r="O100" s="52">
        <f>'Pay App 36'!O100+'Pay App 36'!P100</f>
        <v>0</v>
      </c>
      <c r="P100" s="45"/>
      <c r="Q100" s="66">
        <f>'Pay App 36'!Q100+N100+P100</f>
        <v>0</v>
      </c>
    </row>
    <row r="101" spans="1:17" ht="21" customHeight="1" x14ac:dyDescent="0.2">
      <c r="A101" s="151" t="s">
        <v>156</v>
      </c>
      <c r="B101" s="151"/>
      <c r="C101" s="151" t="s">
        <v>157</v>
      </c>
      <c r="D101" s="152"/>
      <c r="E101" s="52">
        <f>'Pay App 36'!E101</f>
        <v>0</v>
      </c>
      <c r="F101" s="45"/>
      <c r="G101" s="65">
        <f>'Pay App 36'!G101+F101</f>
        <v>0</v>
      </c>
      <c r="H101" s="188">
        <f>'Pay App 36'!K101</f>
        <v>0</v>
      </c>
      <c r="I101" s="189"/>
      <c r="J101" s="55"/>
      <c r="K101" s="33">
        <f t="shared" si="1"/>
        <v>0</v>
      </c>
      <c r="L101" s="68">
        <f t="shared" si="0"/>
        <v>0</v>
      </c>
      <c r="M101" s="66">
        <f t="shared" si="2"/>
        <v>0</v>
      </c>
      <c r="N101" s="32">
        <f t="shared" si="3"/>
        <v>0</v>
      </c>
      <c r="O101" s="52">
        <f>'Pay App 36'!O101+'Pay App 36'!P101</f>
        <v>0</v>
      </c>
      <c r="P101" s="45"/>
      <c r="Q101" s="66">
        <f>'Pay App 36'!Q101+N101+P101</f>
        <v>0</v>
      </c>
    </row>
    <row r="102" spans="1:17" ht="21" customHeight="1" x14ac:dyDescent="0.2">
      <c r="A102" s="151" t="s">
        <v>158</v>
      </c>
      <c r="B102" s="151"/>
      <c r="C102" s="151" t="s">
        <v>159</v>
      </c>
      <c r="D102" s="152"/>
      <c r="E102" s="52">
        <f>'Pay App 36'!E102</f>
        <v>0</v>
      </c>
      <c r="F102" s="45"/>
      <c r="G102" s="65">
        <f>'Pay App 36'!G102+F102</f>
        <v>0</v>
      </c>
      <c r="H102" s="188">
        <f>'Pay App 36'!K102</f>
        <v>0</v>
      </c>
      <c r="I102" s="189"/>
      <c r="J102" s="55"/>
      <c r="K102" s="33">
        <f t="shared" si="1"/>
        <v>0</v>
      </c>
      <c r="L102" s="68">
        <f t="shared" si="0"/>
        <v>0</v>
      </c>
      <c r="M102" s="66">
        <f t="shared" si="2"/>
        <v>0</v>
      </c>
      <c r="N102" s="32">
        <f t="shared" si="3"/>
        <v>0</v>
      </c>
      <c r="O102" s="52">
        <f>'Pay App 36'!O102+'Pay App 36'!P102</f>
        <v>0</v>
      </c>
      <c r="P102" s="45"/>
      <c r="Q102" s="66">
        <f>'Pay App 36'!Q102+N102+P102</f>
        <v>0</v>
      </c>
    </row>
    <row r="103" spans="1:17" ht="21" customHeight="1" x14ac:dyDescent="0.2">
      <c r="A103" s="151" t="s">
        <v>160</v>
      </c>
      <c r="B103" s="151"/>
      <c r="C103" s="151" t="s">
        <v>161</v>
      </c>
      <c r="D103" s="152"/>
      <c r="E103" s="52">
        <f>'Pay App 36'!E103</f>
        <v>0</v>
      </c>
      <c r="F103" s="45"/>
      <c r="G103" s="65">
        <f>'Pay App 36'!G103+F103</f>
        <v>0</v>
      </c>
      <c r="H103" s="188">
        <f>'Pay App 36'!K103</f>
        <v>0</v>
      </c>
      <c r="I103" s="189"/>
      <c r="J103" s="55"/>
      <c r="K103" s="33">
        <f t="shared" si="1"/>
        <v>0</v>
      </c>
      <c r="L103" s="68">
        <f t="shared" si="0"/>
        <v>0</v>
      </c>
      <c r="M103" s="66">
        <f t="shared" si="2"/>
        <v>0</v>
      </c>
      <c r="N103" s="32">
        <f t="shared" si="3"/>
        <v>0</v>
      </c>
      <c r="O103" s="52">
        <f>'Pay App 36'!O103+'Pay App 36'!P103</f>
        <v>0</v>
      </c>
      <c r="P103" s="45"/>
      <c r="Q103" s="66">
        <f>'Pay App 36'!Q103+N103+P103</f>
        <v>0</v>
      </c>
    </row>
    <row r="104" spans="1:17" ht="21" customHeight="1" x14ac:dyDescent="0.2">
      <c r="A104" s="151" t="s">
        <v>162</v>
      </c>
      <c r="B104" s="151"/>
      <c r="C104" s="151" t="s">
        <v>163</v>
      </c>
      <c r="D104" s="152"/>
      <c r="E104" s="52">
        <f>'Pay App 36'!E104</f>
        <v>0</v>
      </c>
      <c r="F104" s="45"/>
      <c r="G104" s="65">
        <f>'Pay App 36'!G104+F104</f>
        <v>0</v>
      </c>
      <c r="H104" s="188">
        <f>'Pay App 36'!K104</f>
        <v>0</v>
      </c>
      <c r="I104" s="189"/>
      <c r="J104" s="55"/>
      <c r="K104" s="33">
        <f t="shared" si="1"/>
        <v>0</v>
      </c>
      <c r="L104" s="68">
        <f t="shared" si="0"/>
        <v>0</v>
      </c>
      <c r="M104" s="66">
        <f t="shared" si="2"/>
        <v>0</v>
      </c>
      <c r="N104" s="32">
        <f t="shared" si="3"/>
        <v>0</v>
      </c>
      <c r="O104" s="52">
        <f>'Pay App 36'!O104+'Pay App 36'!P104</f>
        <v>0</v>
      </c>
      <c r="P104" s="45"/>
      <c r="Q104" s="66">
        <f>'Pay App 36'!Q104+N104+P104</f>
        <v>0</v>
      </c>
    </row>
    <row r="105" spans="1:17" ht="21" customHeight="1" x14ac:dyDescent="0.2">
      <c r="A105" s="151" t="s">
        <v>164</v>
      </c>
      <c r="B105" s="151"/>
      <c r="C105" s="151" t="s">
        <v>165</v>
      </c>
      <c r="D105" s="152"/>
      <c r="E105" s="52">
        <f>'Pay App 36'!E105</f>
        <v>0</v>
      </c>
      <c r="F105" s="45"/>
      <c r="G105" s="65">
        <f>'Pay App 36'!G105+F105</f>
        <v>0</v>
      </c>
      <c r="H105" s="188">
        <f>'Pay App 36'!K105</f>
        <v>0</v>
      </c>
      <c r="I105" s="189"/>
      <c r="J105" s="55"/>
      <c r="K105" s="33">
        <f t="shared" si="1"/>
        <v>0</v>
      </c>
      <c r="L105" s="68">
        <f t="shared" si="0"/>
        <v>0</v>
      </c>
      <c r="M105" s="66">
        <f t="shared" si="2"/>
        <v>0</v>
      </c>
      <c r="N105" s="32">
        <f t="shared" si="3"/>
        <v>0</v>
      </c>
      <c r="O105" s="52">
        <f>'Pay App 36'!O105+'Pay App 36'!P105</f>
        <v>0</v>
      </c>
      <c r="P105" s="45"/>
      <c r="Q105" s="66">
        <f>'Pay App 36'!Q105+N105+P105</f>
        <v>0</v>
      </c>
    </row>
    <row r="106" spans="1:17" ht="21" customHeight="1" x14ac:dyDescent="0.2">
      <c r="A106" s="151" t="s">
        <v>166</v>
      </c>
      <c r="B106" s="151"/>
      <c r="C106" s="151" t="s">
        <v>167</v>
      </c>
      <c r="D106" s="152"/>
      <c r="E106" s="52">
        <f>'Pay App 36'!E106</f>
        <v>0</v>
      </c>
      <c r="F106" s="45"/>
      <c r="G106" s="65">
        <f>'Pay App 36'!G106+F106</f>
        <v>0</v>
      </c>
      <c r="H106" s="188">
        <f>'Pay App 36'!K106</f>
        <v>0</v>
      </c>
      <c r="I106" s="189"/>
      <c r="J106" s="55"/>
      <c r="K106" s="33">
        <f t="shared" si="1"/>
        <v>0</v>
      </c>
      <c r="L106" s="68">
        <f t="shared" si="0"/>
        <v>0</v>
      </c>
      <c r="M106" s="66">
        <f t="shared" si="2"/>
        <v>0</v>
      </c>
      <c r="N106" s="32">
        <f t="shared" si="3"/>
        <v>0</v>
      </c>
      <c r="O106" s="52">
        <f>'Pay App 36'!O106+'Pay App 36'!P106</f>
        <v>0</v>
      </c>
      <c r="P106" s="45"/>
      <c r="Q106" s="66">
        <f>'Pay App 36'!Q106+N106+P106</f>
        <v>0</v>
      </c>
    </row>
    <row r="107" spans="1:17" ht="21" customHeight="1" x14ac:dyDescent="0.2">
      <c r="A107" s="151" t="s">
        <v>168</v>
      </c>
      <c r="B107" s="151"/>
      <c r="C107" s="151" t="s">
        <v>169</v>
      </c>
      <c r="D107" s="152"/>
      <c r="E107" s="52">
        <f>'Pay App 36'!E107</f>
        <v>0</v>
      </c>
      <c r="F107" s="45"/>
      <c r="G107" s="65">
        <f>'Pay App 36'!G107+F107</f>
        <v>0</v>
      </c>
      <c r="H107" s="188">
        <f>'Pay App 36'!K107</f>
        <v>0</v>
      </c>
      <c r="I107" s="189"/>
      <c r="J107" s="55"/>
      <c r="K107" s="33">
        <f t="shared" si="1"/>
        <v>0</v>
      </c>
      <c r="L107" s="68">
        <f t="shared" si="0"/>
        <v>0</v>
      </c>
      <c r="M107" s="66">
        <f t="shared" si="2"/>
        <v>0</v>
      </c>
      <c r="N107" s="32">
        <f t="shared" si="3"/>
        <v>0</v>
      </c>
      <c r="O107" s="52">
        <f>'Pay App 36'!O107+'Pay App 36'!P107</f>
        <v>0</v>
      </c>
      <c r="P107" s="45"/>
      <c r="Q107" s="66">
        <f>'Pay App 36'!Q107+N107+P107</f>
        <v>0</v>
      </c>
    </row>
    <row r="108" spans="1:17" ht="21" customHeight="1" x14ac:dyDescent="0.2">
      <c r="A108" s="151" t="s">
        <v>170</v>
      </c>
      <c r="B108" s="151"/>
      <c r="C108" s="151" t="s">
        <v>171</v>
      </c>
      <c r="D108" s="152"/>
      <c r="E108" s="52">
        <f>'Pay App 36'!E108</f>
        <v>0</v>
      </c>
      <c r="F108" s="45"/>
      <c r="G108" s="65">
        <f>'Pay App 36'!G108+F108</f>
        <v>0</v>
      </c>
      <c r="H108" s="188">
        <f>'Pay App 36'!K108</f>
        <v>0</v>
      </c>
      <c r="I108" s="189"/>
      <c r="J108" s="55"/>
      <c r="K108" s="33">
        <f t="shared" si="1"/>
        <v>0</v>
      </c>
      <c r="L108" s="68">
        <f t="shared" si="0"/>
        <v>0</v>
      </c>
      <c r="M108" s="66">
        <f t="shared" si="2"/>
        <v>0</v>
      </c>
      <c r="N108" s="32">
        <f t="shared" si="3"/>
        <v>0</v>
      </c>
      <c r="O108" s="52">
        <f>'Pay App 36'!O108+'Pay App 36'!P108</f>
        <v>0</v>
      </c>
      <c r="P108" s="45"/>
      <c r="Q108" s="66">
        <f>'Pay App 36'!Q108+N108+P108</f>
        <v>0</v>
      </c>
    </row>
    <row r="109" spans="1:17" ht="21" customHeight="1" x14ac:dyDescent="0.2">
      <c r="A109" s="151" t="s">
        <v>172</v>
      </c>
      <c r="B109" s="151"/>
      <c r="C109" s="151" t="s">
        <v>173</v>
      </c>
      <c r="D109" s="152"/>
      <c r="E109" s="52">
        <f>'Pay App 36'!E109</f>
        <v>0</v>
      </c>
      <c r="F109" s="45"/>
      <c r="G109" s="65">
        <f>'Pay App 36'!G109+F109</f>
        <v>0</v>
      </c>
      <c r="H109" s="188">
        <f>'Pay App 36'!K109</f>
        <v>0</v>
      </c>
      <c r="I109" s="189"/>
      <c r="J109" s="55"/>
      <c r="K109" s="33">
        <f t="shared" si="1"/>
        <v>0</v>
      </c>
      <c r="L109" s="68">
        <f t="shared" si="0"/>
        <v>0</v>
      </c>
      <c r="M109" s="66">
        <f t="shared" si="2"/>
        <v>0</v>
      </c>
      <c r="N109" s="32">
        <f t="shared" si="3"/>
        <v>0</v>
      </c>
      <c r="O109" s="52">
        <f>'Pay App 36'!O109+'Pay App 36'!P109</f>
        <v>0</v>
      </c>
      <c r="P109" s="45"/>
      <c r="Q109" s="66">
        <f>'Pay App 36'!Q109+N109+P109</f>
        <v>0</v>
      </c>
    </row>
    <row r="110" spans="1:17" ht="21" customHeight="1" x14ac:dyDescent="0.2">
      <c r="A110" s="151" t="s">
        <v>174</v>
      </c>
      <c r="B110" s="151"/>
      <c r="C110" s="151" t="s">
        <v>175</v>
      </c>
      <c r="D110" s="152"/>
      <c r="E110" s="52">
        <f>'Pay App 36'!E110</f>
        <v>0</v>
      </c>
      <c r="F110" s="45"/>
      <c r="G110" s="65">
        <f>'Pay App 36'!G110+F110</f>
        <v>0</v>
      </c>
      <c r="H110" s="188">
        <f>'Pay App 36'!K110</f>
        <v>0</v>
      </c>
      <c r="I110" s="189"/>
      <c r="J110" s="55"/>
      <c r="K110" s="33">
        <f t="shared" si="1"/>
        <v>0</v>
      </c>
      <c r="L110" s="68">
        <f t="shared" si="0"/>
        <v>0</v>
      </c>
      <c r="M110" s="66">
        <f t="shared" si="2"/>
        <v>0</v>
      </c>
      <c r="N110" s="32">
        <f t="shared" si="3"/>
        <v>0</v>
      </c>
      <c r="O110" s="52">
        <f>'Pay App 36'!O110+'Pay App 36'!P110</f>
        <v>0</v>
      </c>
      <c r="P110" s="45"/>
      <c r="Q110" s="66">
        <f>'Pay App 36'!Q110+N110+P110</f>
        <v>0</v>
      </c>
    </row>
    <row r="111" spans="1:17" ht="21" customHeight="1" x14ac:dyDescent="0.2">
      <c r="A111" s="151" t="s">
        <v>176</v>
      </c>
      <c r="B111" s="151"/>
      <c r="C111" s="151" t="s">
        <v>177</v>
      </c>
      <c r="D111" s="152"/>
      <c r="E111" s="52">
        <f>'Pay App 36'!E111</f>
        <v>0</v>
      </c>
      <c r="F111" s="45"/>
      <c r="G111" s="65">
        <f>'Pay App 36'!G111+F111</f>
        <v>0</v>
      </c>
      <c r="H111" s="188">
        <f>'Pay App 36'!K111</f>
        <v>0</v>
      </c>
      <c r="I111" s="189"/>
      <c r="J111" s="55"/>
      <c r="K111" s="33">
        <f t="shared" si="1"/>
        <v>0</v>
      </c>
      <c r="L111" s="68">
        <f t="shared" si="0"/>
        <v>0</v>
      </c>
      <c r="M111" s="66">
        <f t="shared" si="2"/>
        <v>0</v>
      </c>
      <c r="N111" s="32">
        <f t="shared" si="3"/>
        <v>0</v>
      </c>
      <c r="O111" s="52">
        <f>'Pay App 36'!O111+'Pay App 36'!P111</f>
        <v>0</v>
      </c>
      <c r="P111" s="45"/>
      <c r="Q111" s="66">
        <f>'Pay App 36'!Q111+N111+P111</f>
        <v>0</v>
      </c>
    </row>
    <row r="112" spans="1:17" ht="21" customHeight="1" x14ac:dyDescent="0.2">
      <c r="A112" s="151" t="s">
        <v>178</v>
      </c>
      <c r="B112" s="151"/>
      <c r="C112" s="151" t="s">
        <v>179</v>
      </c>
      <c r="D112" s="152"/>
      <c r="E112" s="52">
        <f>'Pay App 36'!E112</f>
        <v>0</v>
      </c>
      <c r="F112" s="45"/>
      <c r="G112" s="65">
        <f>'Pay App 36'!G112+F112</f>
        <v>0</v>
      </c>
      <c r="H112" s="188">
        <f>'Pay App 36'!K112</f>
        <v>0</v>
      </c>
      <c r="I112" s="189"/>
      <c r="J112" s="55"/>
      <c r="K112" s="33">
        <f t="shared" si="1"/>
        <v>0</v>
      </c>
      <c r="L112" s="68">
        <f t="shared" si="0"/>
        <v>0</v>
      </c>
      <c r="M112" s="66">
        <f t="shared" si="2"/>
        <v>0</v>
      </c>
      <c r="N112" s="32">
        <f t="shared" si="3"/>
        <v>0</v>
      </c>
      <c r="O112" s="52">
        <f>'Pay App 36'!O112+'Pay App 36'!P112</f>
        <v>0</v>
      </c>
      <c r="P112" s="45"/>
      <c r="Q112" s="66">
        <f>'Pay App 36'!Q112+N112+P112</f>
        <v>0</v>
      </c>
    </row>
    <row r="113" spans="1:17" ht="21" customHeight="1" x14ac:dyDescent="0.2">
      <c r="A113" s="151" t="s">
        <v>180</v>
      </c>
      <c r="B113" s="151"/>
      <c r="C113" s="151" t="s">
        <v>181</v>
      </c>
      <c r="D113" s="152"/>
      <c r="E113" s="52">
        <f>'Pay App 36'!E113</f>
        <v>0</v>
      </c>
      <c r="F113" s="45"/>
      <c r="G113" s="65">
        <f>'Pay App 36'!G113+F113</f>
        <v>0</v>
      </c>
      <c r="H113" s="188">
        <f>'Pay App 36'!K113</f>
        <v>0</v>
      </c>
      <c r="I113" s="189"/>
      <c r="J113" s="55"/>
      <c r="K113" s="33">
        <f t="shared" si="1"/>
        <v>0</v>
      </c>
      <c r="L113" s="68">
        <f t="shared" si="0"/>
        <v>0</v>
      </c>
      <c r="M113" s="66">
        <f t="shared" si="2"/>
        <v>0</v>
      </c>
      <c r="N113" s="32">
        <f t="shared" si="3"/>
        <v>0</v>
      </c>
      <c r="O113" s="52">
        <f>'Pay App 36'!O113+'Pay App 36'!P113</f>
        <v>0</v>
      </c>
      <c r="P113" s="45"/>
      <c r="Q113" s="66">
        <f>'Pay App 36'!Q113+N113+P113</f>
        <v>0</v>
      </c>
    </row>
    <row r="114" spans="1:17" ht="21" customHeight="1" x14ac:dyDescent="0.2">
      <c r="A114" s="153" t="s">
        <v>182</v>
      </c>
      <c r="B114" s="153"/>
      <c r="C114" s="153" t="s">
        <v>183</v>
      </c>
      <c r="D114" s="154"/>
      <c r="E114" s="52">
        <f>'Pay App 36'!E114</f>
        <v>0</v>
      </c>
      <c r="F114" s="45"/>
      <c r="G114" s="65">
        <f>'Pay App 36'!G114+F114</f>
        <v>0</v>
      </c>
      <c r="H114" s="188">
        <f>'Pay App 36'!K114</f>
        <v>0</v>
      </c>
      <c r="I114" s="189"/>
      <c r="J114" s="55"/>
      <c r="K114" s="33">
        <f t="shared" si="1"/>
        <v>0</v>
      </c>
      <c r="L114" s="68">
        <f t="shared" si="0"/>
        <v>0</v>
      </c>
      <c r="M114" s="66">
        <f t="shared" si="2"/>
        <v>0</v>
      </c>
      <c r="N114" s="32">
        <f t="shared" si="3"/>
        <v>0</v>
      </c>
      <c r="O114" s="52">
        <f>'Pay App 36'!O114+'Pay App 36'!P114</f>
        <v>0</v>
      </c>
      <c r="P114" s="45"/>
      <c r="Q114" s="66">
        <f>'Pay App 36'!Q114+N114+P114</f>
        <v>0</v>
      </c>
    </row>
    <row r="115" spans="1:17" ht="21" customHeight="1" x14ac:dyDescent="0.2">
      <c r="A115" s="151" t="s">
        <v>184</v>
      </c>
      <c r="B115" s="151"/>
      <c r="C115" s="151" t="s">
        <v>185</v>
      </c>
      <c r="D115" s="152"/>
      <c r="E115" s="52">
        <f>'Pay App 36'!E115</f>
        <v>0</v>
      </c>
      <c r="F115" s="45"/>
      <c r="G115" s="65">
        <f>'Pay App 36'!G115+F115</f>
        <v>0</v>
      </c>
      <c r="H115" s="188">
        <f>'Pay App 36'!K115</f>
        <v>0</v>
      </c>
      <c r="I115" s="189"/>
      <c r="J115" s="55"/>
      <c r="K115" s="33">
        <f t="shared" si="1"/>
        <v>0</v>
      </c>
      <c r="L115" s="68">
        <f t="shared" si="0"/>
        <v>0</v>
      </c>
      <c r="M115" s="66">
        <f t="shared" si="2"/>
        <v>0</v>
      </c>
      <c r="N115" s="32">
        <f t="shared" si="3"/>
        <v>0</v>
      </c>
      <c r="O115" s="52">
        <f>'Pay App 36'!O115+'Pay App 36'!P115</f>
        <v>0</v>
      </c>
      <c r="P115" s="45"/>
      <c r="Q115" s="66">
        <f>'Pay App 36'!Q115+N115+P115</f>
        <v>0</v>
      </c>
    </row>
    <row r="116" spans="1:17" ht="21" customHeight="1" x14ac:dyDescent="0.2">
      <c r="A116" s="151" t="s">
        <v>186</v>
      </c>
      <c r="B116" s="151"/>
      <c r="C116" s="151" t="s">
        <v>187</v>
      </c>
      <c r="D116" s="152"/>
      <c r="E116" s="52">
        <f>'Pay App 36'!E116</f>
        <v>0</v>
      </c>
      <c r="F116" s="45"/>
      <c r="G116" s="65">
        <f>'Pay App 36'!G116+F116</f>
        <v>0</v>
      </c>
      <c r="H116" s="188">
        <f>'Pay App 36'!K116</f>
        <v>0</v>
      </c>
      <c r="I116" s="189"/>
      <c r="J116" s="55"/>
      <c r="K116" s="33">
        <f t="shared" si="1"/>
        <v>0</v>
      </c>
      <c r="L116" s="68">
        <f t="shared" si="0"/>
        <v>0</v>
      </c>
      <c r="M116" s="66">
        <f t="shared" si="2"/>
        <v>0</v>
      </c>
      <c r="N116" s="32">
        <f t="shared" si="3"/>
        <v>0</v>
      </c>
      <c r="O116" s="52">
        <f>'Pay App 36'!O116+'Pay App 36'!P116</f>
        <v>0</v>
      </c>
      <c r="P116" s="45"/>
      <c r="Q116" s="66">
        <f>'Pay App 36'!Q116+N116+P116</f>
        <v>0</v>
      </c>
    </row>
    <row r="117" spans="1:17" ht="21" customHeight="1" x14ac:dyDescent="0.2">
      <c r="A117" s="151" t="s">
        <v>188</v>
      </c>
      <c r="B117" s="151"/>
      <c r="C117" s="151" t="s">
        <v>581</v>
      </c>
      <c r="D117" s="152"/>
      <c r="E117" s="52">
        <f>'Pay App 36'!E117</f>
        <v>0</v>
      </c>
      <c r="F117" s="45"/>
      <c r="G117" s="65">
        <f>'Pay App 36'!G117+F117</f>
        <v>0</v>
      </c>
      <c r="H117" s="188">
        <f>'Pay App 36'!K117</f>
        <v>0</v>
      </c>
      <c r="I117" s="189"/>
      <c r="J117" s="55"/>
      <c r="K117" s="33">
        <f t="shared" si="1"/>
        <v>0</v>
      </c>
      <c r="L117" s="68">
        <f t="shared" si="0"/>
        <v>0</v>
      </c>
      <c r="M117" s="66">
        <f t="shared" si="2"/>
        <v>0</v>
      </c>
      <c r="N117" s="32">
        <f t="shared" si="3"/>
        <v>0</v>
      </c>
      <c r="O117" s="52">
        <f>'Pay App 36'!O117+'Pay App 36'!P117</f>
        <v>0</v>
      </c>
      <c r="P117" s="45"/>
      <c r="Q117" s="66">
        <f>'Pay App 36'!Q117+N117+P117</f>
        <v>0</v>
      </c>
    </row>
    <row r="118" spans="1:17" ht="21" customHeight="1" x14ac:dyDescent="0.2">
      <c r="A118" s="153" t="s">
        <v>190</v>
      </c>
      <c r="B118" s="153"/>
      <c r="C118" s="142" t="s">
        <v>191</v>
      </c>
      <c r="D118" s="156"/>
      <c r="E118" s="52">
        <f>'Pay App 36'!E118</f>
        <v>0</v>
      </c>
      <c r="F118" s="45"/>
      <c r="G118" s="65">
        <f>'Pay App 36'!G118+F118</f>
        <v>0</v>
      </c>
      <c r="H118" s="188">
        <f>'Pay App 36'!K118</f>
        <v>0</v>
      </c>
      <c r="I118" s="189"/>
      <c r="J118" s="55"/>
      <c r="K118" s="33">
        <f t="shared" si="1"/>
        <v>0</v>
      </c>
      <c r="L118" s="68">
        <f t="shared" si="0"/>
        <v>0</v>
      </c>
      <c r="M118" s="66">
        <f t="shared" si="2"/>
        <v>0</v>
      </c>
      <c r="N118" s="32">
        <f t="shared" si="3"/>
        <v>0</v>
      </c>
      <c r="O118" s="52">
        <f>'Pay App 36'!O118+'Pay App 36'!P118</f>
        <v>0</v>
      </c>
      <c r="P118" s="45"/>
      <c r="Q118" s="66">
        <f>'Pay App 36'!Q118+N118+P118</f>
        <v>0</v>
      </c>
    </row>
    <row r="119" spans="1:17" ht="21" customHeight="1" x14ac:dyDescent="0.2">
      <c r="A119" s="151" t="s">
        <v>192</v>
      </c>
      <c r="B119" s="151"/>
      <c r="C119" s="151" t="s">
        <v>193</v>
      </c>
      <c r="D119" s="152"/>
      <c r="E119" s="52">
        <f>'Pay App 36'!E119</f>
        <v>0</v>
      </c>
      <c r="F119" s="45"/>
      <c r="G119" s="65">
        <f>'Pay App 36'!G119+F119</f>
        <v>0</v>
      </c>
      <c r="H119" s="188">
        <f>'Pay App 36'!K119</f>
        <v>0</v>
      </c>
      <c r="I119" s="189"/>
      <c r="J119" s="55"/>
      <c r="K119" s="33">
        <f t="shared" si="1"/>
        <v>0</v>
      </c>
      <c r="L119" s="68">
        <f t="shared" si="0"/>
        <v>0</v>
      </c>
      <c r="M119" s="66">
        <f t="shared" si="2"/>
        <v>0</v>
      </c>
      <c r="N119" s="32">
        <f t="shared" si="3"/>
        <v>0</v>
      </c>
      <c r="O119" s="52">
        <f>'Pay App 36'!O119+'Pay App 36'!P119</f>
        <v>0</v>
      </c>
      <c r="P119" s="45"/>
      <c r="Q119" s="66">
        <f>'Pay App 36'!Q119+N119+P119</f>
        <v>0</v>
      </c>
    </row>
    <row r="120" spans="1:17" ht="21" customHeight="1" x14ac:dyDescent="0.2">
      <c r="A120" s="151" t="s">
        <v>194</v>
      </c>
      <c r="B120" s="151"/>
      <c r="C120" s="150" t="s">
        <v>195</v>
      </c>
      <c r="D120" s="157"/>
      <c r="E120" s="52">
        <f>'Pay App 36'!E120</f>
        <v>0</v>
      </c>
      <c r="F120" s="45"/>
      <c r="G120" s="65">
        <f>'Pay App 36'!G120+F120</f>
        <v>0</v>
      </c>
      <c r="H120" s="188">
        <f>'Pay App 36'!K120</f>
        <v>0</v>
      </c>
      <c r="I120" s="189"/>
      <c r="J120" s="55"/>
      <c r="K120" s="33">
        <f t="shared" si="1"/>
        <v>0</v>
      </c>
      <c r="L120" s="68">
        <f t="shared" si="0"/>
        <v>0</v>
      </c>
      <c r="M120" s="66">
        <f t="shared" si="2"/>
        <v>0</v>
      </c>
      <c r="N120" s="32">
        <f t="shared" si="3"/>
        <v>0</v>
      </c>
      <c r="O120" s="52">
        <f>'Pay App 36'!O120+'Pay App 36'!P120</f>
        <v>0</v>
      </c>
      <c r="P120" s="45"/>
      <c r="Q120" s="66">
        <f>'Pay App 36'!Q120+N120+P120</f>
        <v>0</v>
      </c>
    </row>
    <row r="121" spans="1:17" ht="21" customHeight="1" x14ac:dyDescent="0.2">
      <c r="A121" s="151" t="s">
        <v>196</v>
      </c>
      <c r="B121" s="151"/>
      <c r="C121" s="151" t="s">
        <v>197</v>
      </c>
      <c r="D121" s="152"/>
      <c r="E121" s="52">
        <f>'Pay App 36'!E121</f>
        <v>0</v>
      </c>
      <c r="F121" s="45"/>
      <c r="G121" s="65">
        <f>'Pay App 36'!G121+F121</f>
        <v>0</v>
      </c>
      <c r="H121" s="188">
        <f>'Pay App 36'!K121</f>
        <v>0</v>
      </c>
      <c r="I121" s="189"/>
      <c r="J121" s="55"/>
      <c r="K121" s="33">
        <f t="shared" si="1"/>
        <v>0</v>
      </c>
      <c r="L121" s="68">
        <f t="shared" si="0"/>
        <v>0</v>
      </c>
      <c r="M121" s="66">
        <f t="shared" si="2"/>
        <v>0</v>
      </c>
      <c r="N121" s="32">
        <f t="shared" si="3"/>
        <v>0</v>
      </c>
      <c r="O121" s="52">
        <f>'Pay App 36'!O121+'Pay App 36'!P121</f>
        <v>0</v>
      </c>
      <c r="P121" s="45"/>
      <c r="Q121" s="66">
        <f>'Pay App 36'!Q121+N121+P121</f>
        <v>0</v>
      </c>
    </row>
    <row r="122" spans="1:17" ht="21" customHeight="1" x14ac:dyDescent="0.2">
      <c r="A122" s="151" t="s">
        <v>198</v>
      </c>
      <c r="B122" s="151"/>
      <c r="C122" s="151" t="s">
        <v>199</v>
      </c>
      <c r="D122" s="152"/>
      <c r="E122" s="52">
        <f>'Pay App 36'!E122</f>
        <v>0</v>
      </c>
      <c r="F122" s="45"/>
      <c r="G122" s="65">
        <f>'Pay App 36'!G122+F122</f>
        <v>0</v>
      </c>
      <c r="H122" s="188">
        <f>'Pay App 36'!K122</f>
        <v>0</v>
      </c>
      <c r="I122" s="189"/>
      <c r="J122" s="55"/>
      <c r="K122" s="33">
        <f t="shared" si="1"/>
        <v>0</v>
      </c>
      <c r="L122" s="68">
        <f t="shared" si="0"/>
        <v>0</v>
      </c>
      <c r="M122" s="66">
        <f t="shared" si="2"/>
        <v>0</v>
      </c>
      <c r="N122" s="32">
        <f t="shared" si="3"/>
        <v>0</v>
      </c>
      <c r="O122" s="52">
        <f>'Pay App 36'!O122+'Pay App 36'!P122</f>
        <v>0</v>
      </c>
      <c r="P122" s="45"/>
      <c r="Q122" s="66">
        <f>'Pay App 36'!Q122+N122+P122</f>
        <v>0</v>
      </c>
    </row>
    <row r="123" spans="1:17" ht="21" customHeight="1" x14ac:dyDescent="0.2">
      <c r="A123" s="151" t="s">
        <v>200</v>
      </c>
      <c r="B123" s="151"/>
      <c r="C123" s="151" t="s">
        <v>201</v>
      </c>
      <c r="D123" s="152"/>
      <c r="E123" s="52">
        <f>'Pay App 36'!E123</f>
        <v>0</v>
      </c>
      <c r="F123" s="45"/>
      <c r="G123" s="65">
        <f>'Pay App 36'!G123+F123</f>
        <v>0</v>
      </c>
      <c r="H123" s="188">
        <f>'Pay App 36'!K123</f>
        <v>0</v>
      </c>
      <c r="I123" s="189"/>
      <c r="J123" s="55"/>
      <c r="K123" s="33">
        <f t="shared" si="1"/>
        <v>0</v>
      </c>
      <c r="L123" s="68">
        <f t="shared" si="0"/>
        <v>0</v>
      </c>
      <c r="M123" s="66">
        <f t="shared" si="2"/>
        <v>0</v>
      </c>
      <c r="N123" s="32">
        <f t="shared" si="3"/>
        <v>0</v>
      </c>
      <c r="O123" s="52">
        <f>'Pay App 36'!O123+'Pay App 36'!P123</f>
        <v>0</v>
      </c>
      <c r="P123" s="45"/>
      <c r="Q123" s="66">
        <f>'Pay App 36'!Q123+N123+P123</f>
        <v>0</v>
      </c>
    </row>
    <row r="124" spans="1:17" ht="21" customHeight="1" x14ac:dyDescent="0.2">
      <c r="A124" s="153" t="s">
        <v>202</v>
      </c>
      <c r="B124" s="153"/>
      <c r="C124" s="154" t="s">
        <v>203</v>
      </c>
      <c r="D124" s="155"/>
      <c r="E124" s="52">
        <f>'Pay App 36'!E124</f>
        <v>0</v>
      </c>
      <c r="F124" s="45"/>
      <c r="G124" s="65">
        <f>'Pay App 36'!G124+F124</f>
        <v>0</v>
      </c>
      <c r="H124" s="188">
        <f>'Pay App 36'!K124</f>
        <v>0</v>
      </c>
      <c r="I124" s="189"/>
      <c r="J124" s="55"/>
      <c r="K124" s="33">
        <f t="shared" si="1"/>
        <v>0</v>
      </c>
      <c r="L124" s="68">
        <f t="shared" si="0"/>
        <v>0</v>
      </c>
      <c r="M124" s="66">
        <f t="shared" si="2"/>
        <v>0</v>
      </c>
      <c r="N124" s="32">
        <f t="shared" si="3"/>
        <v>0</v>
      </c>
      <c r="O124" s="52">
        <f>'Pay App 36'!O124+'Pay App 36'!P124</f>
        <v>0</v>
      </c>
      <c r="P124" s="45"/>
      <c r="Q124" s="66">
        <f>'Pay App 36'!Q124+N124+P124</f>
        <v>0</v>
      </c>
    </row>
    <row r="125" spans="1:17" ht="21" customHeight="1" x14ac:dyDescent="0.2">
      <c r="A125" s="151" t="s">
        <v>204</v>
      </c>
      <c r="B125" s="151"/>
      <c r="C125" s="151" t="s">
        <v>205</v>
      </c>
      <c r="D125" s="152"/>
      <c r="E125" s="52">
        <f>'Pay App 36'!E125</f>
        <v>0</v>
      </c>
      <c r="F125" s="45"/>
      <c r="G125" s="65">
        <f>'Pay App 36'!G125+F125</f>
        <v>0</v>
      </c>
      <c r="H125" s="188">
        <f>'Pay App 36'!K125</f>
        <v>0</v>
      </c>
      <c r="I125" s="189"/>
      <c r="J125" s="55"/>
      <c r="K125" s="33">
        <f t="shared" si="1"/>
        <v>0</v>
      </c>
      <c r="L125" s="68">
        <f t="shared" si="0"/>
        <v>0</v>
      </c>
      <c r="M125" s="66">
        <f t="shared" si="2"/>
        <v>0</v>
      </c>
      <c r="N125" s="32">
        <f t="shared" si="3"/>
        <v>0</v>
      </c>
      <c r="O125" s="52">
        <f>'Pay App 36'!O125+'Pay App 36'!P125</f>
        <v>0</v>
      </c>
      <c r="P125" s="45"/>
      <c r="Q125" s="66">
        <f>'Pay App 36'!Q125+N125+P125</f>
        <v>0</v>
      </c>
    </row>
    <row r="126" spans="1:17" ht="21" customHeight="1" x14ac:dyDescent="0.2">
      <c r="A126" s="151" t="s">
        <v>206</v>
      </c>
      <c r="B126" s="151"/>
      <c r="C126" s="151" t="s">
        <v>207</v>
      </c>
      <c r="D126" s="152"/>
      <c r="E126" s="52">
        <f>'Pay App 36'!E126</f>
        <v>0</v>
      </c>
      <c r="F126" s="45"/>
      <c r="G126" s="65">
        <f>'Pay App 36'!G126+F126</f>
        <v>0</v>
      </c>
      <c r="H126" s="188">
        <f>'Pay App 36'!K126</f>
        <v>0</v>
      </c>
      <c r="I126" s="189"/>
      <c r="J126" s="55"/>
      <c r="K126" s="33">
        <f t="shared" si="1"/>
        <v>0</v>
      </c>
      <c r="L126" s="68">
        <f t="shared" si="0"/>
        <v>0</v>
      </c>
      <c r="M126" s="66">
        <f t="shared" si="2"/>
        <v>0</v>
      </c>
      <c r="N126" s="32">
        <f t="shared" si="3"/>
        <v>0</v>
      </c>
      <c r="O126" s="52">
        <f>'Pay App 36'!O126+'Pay App 36'!P126</f>
        <v>0</v>
      </c>
      <c r="P126" s="45"/>
      <c r="Q126" s="66">
        <f>'Pay App 36'!Q126+N126+P126</f>
        <v>0</v>
      </c>
    </row>
    <row r="127" spans="1:17" ht="21" customHeight="1" x14ac:dyDescent="0.2">
      <c r="A127" s="151" t="s">
        <v>208</v>
      </c>
      <c r="B127" s="151"/>
      <c r="C127" s="151" t="s">
        <v>209</v>
      </c>
      <c r="D127" s="152"/>
      <c r="E127" s="52">
        <f>'Pay App 36'!E127</f>
        <v>0</v>
      </c>
      <c r="F127" s="45"/>
      <c r="G127" s="65">
        <f>'Pay App 36'!G127+F127</f>
        <v>0</v>
      </c>
      <c r="H127" s="188">
        <f>'Pay App 36'!K127</f>
        <v>0</v>
      </c>
      <c r="I127" s="189"/>
      <c r="J127" s="55"/>
      <c r="K127" s="33">
        <f t="shared" si="1"/>
        <v>0</v>
      </c>
      <c r="L127" s="68">
        <f t="shared" si="0"/>
        <v>0</v>
      </c>
      <c r="M127" s="66">
        <f t="shared" si="2"/>
        <v>0</v>
      </c>
      <c r="N127" s="32">
        <f t="shared" si="3"/>
        <v>0</v>
      </c>
      <c r="O127" s="52">
        <f>'Pay App 36'!O127+'Pay App 36'!P127</f>
        <v>0</v>
      </c>
      <c r="P127" s="45"/>
      <c r="Q127" s="66">
        <f>'Pay App 36'!Q127+N127+P127</f>
        <v>0</v>
      </c>
    </row>
    <row r="128" spans="1:17" ht="21" customHeight="1" x14ac:dyDescent="0.2">
      <c r="A128" s="153" t="s">
        <v>210</v>
      </c>
      <c r="B128" s="153"/>
      <c r="C128" s="153" t="s">
        <v>211</v>
      </c>
      <c r="D128" s="154"/>
      <c r="E128" s="52">
        <f>'Pay App 36'!E128</f>
        <v>0</v>
      </c>
      <c r="F128" s="45"/>
      <c r="G128" s="65">
        <f>'Pay App 36'!G128+F128</f>
        <v>0</v>
      </c>
      <c r="H128" s="188">
        <f>'Pay App 36'!K128</f>
        <v>0</v>
      </c>
      <c r="I128" s="189"/>
      <c r="J128" s="55"/>
      <c r="K128" s="33">
        <f t="shared" si="1"/>
        <v>0</v>
      </c>
      <c r="L128" s="68">
        <f t="shared" si="0"/>
        <v>0</v>
      </c>
      <c r="M128" s="66">
        <f t="shared" si="2"/>
        <v>0</v>
      </c>
      <c r="N128" s="32">
        <f t="shared" si="3"/>
        <v>0</v>
      </c>
      <c r="O128" s="52">
        <f>'Pay App 36'!O128+'Pay App 36'!P128</f>
        <v>0</v>
      </c>
      <c r="P128" s="45"/>
      <c r="Q128" s="66">
        <f>'Pay App 36'!Q128+N128+P128</f>
        <v>0</v>
      </c>
    </row>
    <row r="129" spans="1:17" ht="21" customHeight="1" x14ac:dyDescent="0.2">
      <c r="A129" s="151" t="s">
        <v>212</v>
      </c>
      <c r="B129" s="151"/>
      <c r="C129" s="151" t="s">
        <v>213</v>
      </c>
      <c r="D129" s="152"/>
      <c r="E129" s="52">
        <f>'Pay App 36'!E129</f>
        <v>0</v>
      </c>
      <c r="F129" s="45"/>
      <c r="G129" s="65">
        <f>'Pay App 36'!G129+F129</f>
        <v>0</v>
      </c>
      <c r="H129" s="188">
        <f>'Pay App 36'!K129</f>
        <v>0</v>
      </c>
      <c r="I129" s="189"/>
      <c r="J129" s="55"/>
      <c r="K129" s="33">
        <f t="shared" si="1"/>
        <v>0</v>
      </c>
      <c r="L129" s="68">
        <f t="shared" si="0"/>
        <v>0</v>
      </c>
      <c r="M129" s="66">
        <f t="shared" si="2"/>
        <v>0</v>
      </c>
      <c r="N129" s="32">
        <f t="shared" si="3"/>
        <v>0</v>
      </c>
      <c r="O129" s="52">
        <f>'Pay App 36'!O129+'Pay App 36'!P129</f>
        <v>0</v>
      </c>
      <c r="P129" s="45"/>
      <c r="Q129" s="66">
        <f>'Pay App 36'!Q129+N129+P129</f>
        <v>0</v>
      </c>
    </row>
    <row r="130" spans="1:17" ht="21" customHeight="1" x14ac:dyDescent="0.2">
      <c r="A130" s="151" t="s">
        <v>214</v>
      </c>
      <c r="B130" s="151"/>
      <c r="C130" s="151" t="s">
        <v>215</v>
      </c>
      <c r="D130" s="152"/>
      <c r="E130" s="52">
        <f>'Pay App 36'!E130</f>
        <v>0</v>
      </c>
      <c r="F130" s="45"/>
      <c r="G130" s="65">
        <f>'Pay App 36'!G130+F130</f>
        <v>0</v>
      </c>
      <c r="H130" s="188">
        <f>'Pay App 36'!K130</f>
        <v>0</v>
      </c>
      <c r="I130" s="189"/>
      <c r="J130" s="55"/>
      <c r="K130" s="33">
        <f t="shared" si="1"/>
        <v>0</v>
      </c>
      <c r="L130" s="68">
        <f t="shared" si="0"/>
        <v>0</v>
      </c>
      <c r="M130" s="66">
        <f t="shared" si="2"/>
        <v>0</v>
      </c>
      <c r="N130" s="32">
        <f t="shared" si="3"/>
        <v>0</v>
      </c>
      <c r="O130" s="52">
        <f>'Pay App 36'!O130+'Pay App 36'!P130</f>
        <v>0</v>
      </c>
      <c r="P130" s="45"/>
      <c r="Q130" s="66">
        <f>'Pay App 36'!Q130+N130+P130</f>
        <v>0</v>
      </c>
    </row>
    <row r="131" spans="1:17" ht="21" customHeight="1" x14ac:dyDescent="0.2">
      <c r="A131" s="151" t="s">
        <v>216</v>
      </c>
      <c r="B131" s="151"/>
      <c r="C131" s="151" t="s">
        <v>217</v>
      </c>
      <c r="D131" s="152"/>
      <c r="E131" s="52">
        <f>'Pay App 36'!E131</f>
        <v>0</v>
      </c>
      <c r="F131" s="45"/>
      <c r="G131" s="65">
        <f>'Pay App 36'!G131+F131</f>
        <v>0</v>
      </c>
      <c r="H131" s="188">
        <f>'Pay App 36'!K131</f>
        <v>0</v>
      </c>
      <c r="I131" s="189"/>
      <c r="J131" s="55"/>
      <c r="K131" s="33">
        <f t="shared" si="1"/>
        <v>0</v>
      </c>
      <c r="L131" s="68">
        <f t="shared" si="0"/>
        <v>0</v>
      </c>
      <c r="M131" s="66">
        <f t="shared" si="2"/>
        <v>0</v>
      </c>
      <c r="N131" s="32">
        <f t="shared" si="3"/>
        <v>0</v>
      </c>
      <c r="O131" s="52">
        <f>'Pay App 36'!O131+'Pay App 36'!P131</f>
        <v>0</v>
      </c>
      <c r="P131" s="45"/>
      <c r="Q131" s="66">
        <f>'Pay App 36'!Q131+N131+P131</f>
        <v>0</v>
      </c>
    </row>
    <row r="132" spans="1:17" ht="21" customHeight="1" x14ac:dyDescent="0.2">
      <c r="A132" s="151" t="s">
        <v>218</v>
      </c>
      <c r="B132" s="151"/>
      <c r="C132" s="151" t="s">
        <v>219</v>
      </c>
      <c r="D132" s="152"/>
      <c r="E132" s="52">
        <f>'Pay App 36'!E132</f>
        <v>0</v>
      </c>
      <c r="F132" s="45"/>
      <c r="G132" s="65">
        <f>'Pay App 36'!G132+F132</f>
        <v>0</v>
      </c>
      <c r="H132" s="188">
        <f>'Pay App 36'!K132</f>
        <v>0</v>
      </c>
      <c r="I132" s="189"/>
      <c r="J132" s="55"/>
      <c r="K132" s="33">
        <f t="shared" si="1"/>
        <v>0</v>
      </c>
      <c r="L132" s="68">
        <f t="shared" si="0"/>
        <v>0</v>
      </c>
      <c r="M132" s="66">
        <f t="shared" si="2"/>
        <v>0</v>
      </c>
      <c r="N132" s="32">
        <f t="shared" si="3"/>
        <v>0</v>
      </c>
      <c r="O132" s="52">
        <f>'Pay App 36'!O132+'Pay App 36'!P132</f>
        <v>0</v>
      </c>
      <c r="P132" s="45"/>
      <c r="Q132" s="66">
        <f>'Pay App 36'!Q132+N132+P132</f>
        <v>0</v>
      </c>
    </row>
    <row r="133" spans="1:17" ht="21" customHeight="1" x14ac:dyDescent="0.2">
      <c r="A133" s="151" t="s">
        <v>220</v>
      </c>
      <c r="B133" s="151"/>
      <c r="C133" s="151" t="s">
        <v>221</v>
      </c>
      <c r="D133" s="152"/>
      <c r="E133" s="52">
        <f>'Pay App 36'!E133</f>
        <v>0</v>
      </c>
      <c r="F133" s="45"/>
      <c r="G133" s="65">
        <f>'Pay App 36'!G133+F133</f>
        <v>0</v>
      </c>
      <c r="H133" s="188">
        <f>'Pay App 36'!K133</f>
        <v>0</v>
      </c>
      <c r="I133" s="189"/>
      <c r="J133" s="55"/>
      <c r="K133" s="33">
        <f t="shared" si="1"/>
        <v>0</v>
      </c>
      <c r="L133" s="68">
        <f t="shared" si="0"/>
        <v>0</v>
      </c>
      <c r="M133" s="66">
        <f t="shared" si="2"/>
        <v>0</v>
      </c>
      <c r="N133" s="32">
        <f t="shared" si="3"/>
        <v>0</v>
      </c>
      <c r="O133" s="52">
        <f>'Pay App 36'!O133+'Pay App 36'!P133</f>
        <v>0</v>
      </c>
      <c r="P133" s="45"/>
      <c r="Q133" s="66">
        <f>'Pay App 36'!Q133+N133+P133</f>
        <v>0</v>
      </c>
    </row>
    <row r="134" spans="1:17" ht="21" customHeight="1" x14ac:dyDescent="0.2">
      <c r="A134" s="151" t="s">
        <v>222</v>
      </c>
      <c r="B134" s="151"/>
      <c r="C134" s="151" t="s">
        <v>223</v>
      </c>
      <c r="D134" s="152"/>
      <c r="E134" s="52">
        <f>'Pay App 36'!E134</f>
        <v>0</v>
      </c>
      <c r="F134" s="45"/>
      <c r="G134" s="65">
        <f>'Pay App 36'!G134+F134</f>
        <v>0</v>
      </c>
      <c r="H134" s="188">
        <f>'Pay App 36'!K134</f>
        <v>0</v>
      </c>
      <c r="I134" s="189"/>
      <c r="J134" s="55"/>
      <c r="K134" s="33">
        <f t="shared" si="1"/>
        <v>0</v>
      </c>
      <c r="L134" s="68">
        <f t="shared" si="0"/>
        <v>0</v>
      </c>
      <c r="M134" s="66">
        <f t="shared" si="2"/>
        <v>0</v>
      </c>
      <c r="N134" s="32">
        <f t="shared" si="3"/>
        <v>0</v>
      </c>
      <c r="O134" s="52">
        <f>'Pay App 36'!O134+'Pay App 36'!P134</f>
        <v>0</v>
      </c>
      <c r="P134" s="45"/>
      <c r="Q134" s="66">
        <f>'Pay App 36'!Q134+N134+P134</f>
        <v>0</v>
      </c>
    </row>
    <row r="135" spans="1:17" ht="21" customHeight="1" x14ac:dyDescent="0.2">
      <c r="A135" s="153" t="s">
        <v>224</v>
      </c>
      <c r="B135" s="153"/>
      <c r="C135" s="153" t="s">
        <v>225</v>
      </c>
      <c r="D135" s="154"/>
      <c r="E135" s="52">
        <f>'Pay App 36'!E135</f>
        <v>0</v>
      </c>
      <c r="F135" s="45"/>
      <c r="G135" s="65">
        <f>'Pay App 36'!G135+F135</f>
        <v>0</v>
      </c>
      <c r="H135" s="188">
        <f>'Pay App 36'!K135</f>
        <v>0</v>
      </c>
      <c r="I135" s="189"/>
      <c r="J135" s="55"/>
      <c r="K135" s="33">
        <f t="shared" si="1"/>
        <v>0</v>
      </c>
      <c r="L135" s="68">
        <f t="shared" si="0"/>
        <v>0</v>
      </c>
      <c r="M135" s="66">
        <f t="shared" si="2"/>
        <v>0</v>
      </c>
      <c r="N135" s="32">
        <f t="shared" si="3"/>
        <v>0</v>
      </c>
      <c r="O135" s="52">
        <f>'Pay App 36'!O135+'Pay App 36'!P135</f>
        <v>0</v>
      </c>
      <c r="P135" s="45"/>
      <c r="Q135" s="66">
        <f>'Pay App 36'!Q135+N135+P135</f>
        <v>0</v>
      </c>
    </row>
    <row r="136" spans="1:17" ht="21" customHeight="1" x14ac:dyDescent="0.2">
      <c r="A136" s="151" t="s">
        <v>226</v>
      </c>
      <c r="B136" s="151"/>
      <c r="C136" s="151" t="s">
        <v>227</v>
      </c>
      <c r="D136" s="152"/>
      <c r="E136" s="52">
        <f>'Pay App 36'!E136</f>
        <v>0</v>
      </c>
      <c r="F136" s="45"/>
      <c r="G136" s="65">
        <f>'Pay App 36'!G136+F136</f>
        <v>0</v>
      </c>
      <c r="H136" s="188">
        <f>'Pay App 36'!K136</f>
        <v>0</v>
      </c>
      <c r="I136" s="189"/>
      <c r="J136" s="55"/>
      <c r="K136" s="33">
        <f t="shared" si="1"/>
        <v>0</v>
      </c>
      <c r="L136" s="68">
        <f t="shared" si="0"/>
        <v>0</v>
      </c>
      <c r="M136" s="66">
        <f t="shared" si="2"/>
        <v>0</v>
      </c>
      <c r="N136" s="32">
        <f t="shared" si="3"/>
        <v>0</v>
      </c>
      <c r="O136" s="52">
        <f>'Pay App 36'!O136+'Pay App 36'!P136</f>
        <v>0</v>
      </c>
      <c r="P136" s="45"/>
      <c r="Q136" s="66">
        <f>'Pay App 36'!Q136+N136+P136</f>
        <v>0</v>
      </c>
    </row>
    <row r="137" spans="1:17" ht="21" customHeight="1" x14ac:dyDescent="0.2">
      <c r="A137" s="151" t="s">
        <v>228</v>
      </c>
      <c r="B137" s="151"/>
      <c r="C137" s="151" t="s">
        <v>229</v>
      </c>
      <c r="D137" s="152"/>
      <c r="E137" s="52">
        <f>'Pay App 36'!E137</f>
        <v>0</v>
      </c>
      <c r="F137" s="45"/>
      <c r="G137" s="65">
        <f>'Pay App 36'!G137+F137</f>
        <v>0</v>
      </c>
      <c r="H137" s="188">
        <f>'Pay App 36'!K137</f>
        <v>0</v>
      </c>
      <c r="I137" s="189"/>
      <c r="J137" s="55"/>
      <c r="K137" s="33">
        <f t="shared" si="1"/>
        <v>0</v>
      </c>
      <c r="L137" s="68">
        <f t="shared" si="0"/>
        <v>0</v>
      </c>
      <c r="M137" s="66">
        <f t="shared" si="2"/>
        <v>0</v>
      </c>
      <c r="N137" s="32">
        <f t="shared" si="3"/>
        <v>0</v>
      </c>
      <c r="O137" s="52">
        <f>'Pay App 36'!O137+'Pay App 36'!P137</f>
        <v>0</v>
      </c>
      <c r="P137" s="45"/>
      <c r="Q137" s="66">
        <f>'Pay App 36'!Q137+N137+P137</f>
        <v>0</v>
      </c>
    </row>
    <row r="138" spans="1:17" ht="21" customHeight="1" x14ac:dyDescent="0.2">
      <c r="A138" s="151" t="s">
        <v>230</v>
      </c>
      <c r="B138" s="151"/>
      <c r="C138" s="151" t="s">
        <v>231</v>
      </c>
      <c r="D138" s="152"/>
      <c r="E138" s="52">
        <f>'Pay App 36'!E138</f>
        <v>0</v>
      </c>
      <c r="F138" s="45"/>
      <c r="G138" s="65">
        <f>'Pay App 36'!G138+F138</f>
        <v>0</v>
      </c>
      <c r="H138" s="188">
        <f>'Pay App 36'!K138</f>
        <v>0</v>
      </c>
      <c r="I138" s="189"/>
      <c r="J138" s="55"/>
      <c r="K138" s="33">
        <f t="shared" si="1"/>
        <v>0</v>
      </c>
      <c r="L138" s="68">
        <f t="shared" si="0"/>
        <v>0</v>
      </c>
      <c r="M138" s="66">
        <f t="shared" si="2"/>
        <v>0</v>
      </c>
      <c r="N138" s="32">
        <f t="shared" si="3"/>
        <v>0</v>
      </c>
      <c r="O138" s="52">
        <f>'Pay App 36'!O138+'Pay App 36'!P138</f>
        <v>0</v>
      </c>
      <c r="P138" s="45"/>
      <c r="Q138" s="66">
        <f>'Pay App 36'!Q138+N138+P138</f>
        <v>0</v>
      </c>
    </row>
    <row r="139" spans="1:17" ht="21" customHeight="1" x14ac:dyDescent="0.2">
      <c r="A139" s="153" t="s">
        <v>232</v>
      </c>
      <c r="B139" s="153"/>
      <c r="C139" s="153" t="s">
        <v>233</v>
      </c>
      <c r="D139" s="154"/>
      <c r="E139" s="52">
        <f>'Pay App 36'!E139</f>
        <v>0</v>
      </c>
      <c r="F139" s="45"/>
      <c r="G139" s="65">
        <f>'Pay App 36'!G139+F139</f>
        <v>0</v>
      </c>
      <c r="H139" s="188">
        <f>'Pay App 36'!K139</f>
        <v>0</v>
      </c>
      <c r="I139" s="189"/>
      <c r="J139" s="55"/>
      <c r="K139" s="33">
        <f t="shared" si="1"/>
        <v>0</v>
      </c>
      <c r="L139" s="68">
        <f t="shared" si="0"/>
        <v>0</v>
      </c>
      <c r="M139" s="66">
        <f t="shared" si="2"/>
        <v>0</v>
      </c>
      <c r="N139" s="32">
        <f t="shared" si="3"/>
        <v>0</v>
      </c>
      <c r="O139" s="52">
        <f>'Pay App 36'!O139+'Pay App 36'!P139</f>
        <v>0</v>
      </c>
      <c r="P139" s="45"/>
      <c r="Q139" s="66">
        <f>'Pay App 36'!Q139+N139+P139</f>
        <v>0</v>
      </c>
    </row>
    <row r="140" spans="1:17" ht="21" customHeight="1" x14ac:dyDescent="0.2">
      <c r="A140" s="151" t="s">
        <v>234</v>
      </c>
      <c r="B140" s="151"/>
      <c r="C140" s="151" t="s">
        <v>235</v>
      </c>
      <c r="D140" s="152"/>
      <c r="E140" s="52">
        <f>'Pay App 36'!E140</f>
        <v>0</v>
      </c>
      <c r="F140" s="45"/>
      <c r="G140" s="65">
        <f>'Pay App 36'!G140+F140</f>
        <v>0</v>
      </c>
      <c r="H140" s="188">
        <f>'Pay App 36'!K140</f>
        <v>0</v>
      </c>
      <c r="I140" s="189"/>
      <c r="J140" s="55"/>
      <c r="K140" s="33">
        <f t="shared" si="1"/>
        <v>0</v>
      </c>
      <c r="L140" s="68">
        <f t="shared" si="0"/>
        <v>0</v>
      </c>
      <c r="M140" s="66">
        <f t="shared" si="2"/>
        <v>0</v>
      </c>
      <c r="N140" s="32">
        <f t="shared" si="3"/>
        <v>0</v>
      </c>
      <c r="O140" s="52">
        <f>'Pay App 36'!O140+'Pay App 36'!P140</f>
        <v>0</v>
      </c>
      <c r="P140" s="45"/>
      <c r="Q140" s="66">
        <f>'Pay App 36'!Q140+N140+P140</f>
        <v>0</v>
      </c>
    </row>
    <row r="141" spans="1:17" ht="21" customHeight="1" x14ac:dyDescent="0.2">
      <c r="A141" s="151" t="s">
        <v>236</v>
      </c>
      <c r="B141" s="151"/>
      <c r="C141" s="151" t="s">
        <v>237</v>
      </c>
      <c r="D141" s="152"/>
      <c r="E141" s="52">
        <f>'Pay App 36'!E141</f>
        <v>0</v>
      </c>
      <c r="F141" s="45"/>
      <c r="G141" s="65">
        <f>'Pay App 36'!G141+F141</f>
        <v>0</v>
      </c>
      <c r="H141" s="188">
        <f>'Pay App 36'!K141</f>
        <v>0</v>
      </c>
      <c r="I141" s="189"/>
      <c r="J141" s="55"/>
      <c r="K141" s="33">
        <f t="shared" si="1"/>
        <v>0</v>
      </c>
      <c r="L141" s="68">
        <f t="shared" si="0"/>
        <v>0</v>
      </c>
      <c r="M141" s="66">
        <f t="shared" si="2"/>
        <v>0</v>
      </c>
      <c r="N141" s="32">
        <f t="shared" si="3"/>
        <v>0</v>
      </c>
      <c r="O141" s="52">
        <f>'Pay App 36'!O141+'Pay App 36'!P141</f>
        <v>0</v>
      </c>
      <c r="P141" s="45"/>
      <c r="Q141" s="66">
        <f>'Pay App 36'!Q141+N141+P141</f>
        <v>0</v>
      </c>
    </row>
    <row r="142" spans="1:17" ht="21" customHeight="1" x14ac:dyDescent="0.2">
      <c r="A142" s="151" t="s">
        <v>238</v>
      </c>
      <c r="B142" s="151"/>
      <c r="C142" s="151" t="s">
        <v>239</v>
      </c>
      <c r="D142" s="152"/>
      <c r="E142" s="52">
        <f>'Pay App 36'!E142</f>
        <v>0</v>
      </c>
      <c r="F142" s="45"/>
      <c r="G142" s="65">
        <f>'Pay App 36'!G142+F142</f>
        <v>0</v>
      </c>
      <c r="H142" s="188">
        <f>'Pay App 36'!K142</f>
        <v>0</v>
      </c>
      <c r="I142" s="189"/>
      <c r="J142" s="55"/>
      <c r="K142" s="33">
        <f t="shared" si="1"/>
        <v>0</v>
      </c>
      <c r="L142" s="68">
        <f t="shared" si="0"/>
        <v>0</v>
      </c>
      <c r="M142" s="66">
        <f t="shared" si="2"/>
        <v>0</v>
      </c>
      <c r="N142" s="32">
        <f t="shared" si="3"/>
        <v>0</v>
      </c>
      <c r="O142" s="52">
        <f>'Pay App 36'!O142+'Pay App 36'!P142</f>
        <v>0</v>
      </c>
      <c r="P142" s="45"/>
      <c r="Q142" s="66">
        <f>'Pay App 36'!Q142+N142+P142</f>
        <v>0</v>
      </c>
    </row>
    <row r="143" spans="1:17" ht="21" customHeight="1" x14ac:dyDescent="0.2">
      <c r="A143" s="151" t="s">
        <v>240</v>
      </c>
      <c r="B143" s="151"/>
      <c r="C143" s="151" t="s">
        <v>241</v>
      </c>
      <c r="D143" s="152"/>
      <c r="E143" s="52">
        <f>'Pay App 36'!E143</f>
        <v>0</v>
      </c>
      <c r="F143" s="45"/>
      <c r="G143" s="65">
        <f>'Pay App 36'!G143+F143</f>
        <v>0</v>
      </c>
      <c r="H143" s="188">
        <f>'Pay App 36'!K143</f>
        <v>0</v>
      </c>
      <c r="I143" s="189"/>
      <c r="J143" s="55"/>
      <c r="K143" s="33">
        <f t="shared" si="1"/>
        <v>0</v>
      </c>
      <c r="L143" s="68">
        <f t="shared" si="0"/>
        <v>0</v>
      </c>
      <c r="M143" s="66">
        <f t="shared" si="2"/>
        <v>0</v>
      </c>
      <c r="N143" s="32">
        <f t="shared" si="3"/>
        <v>0</v>
      </c>
      <c r="O143" s="52">
        <f>'Pay App 36'!O143+'Pay App 36'!P143</f>
        <v>0</v>
      </c>
      <c r="P143" s="45"/>
      <c r="Q143" s="66">
        <f>'Pay App 36'!Q143+N143+P143</f>
        <v>0</v>
      </c>
    </row>
    <row r="144" spans="1:17" ht="21" customHeight="1" x14ac:dyDescent="0.2">
      <c r="A144" s="151" t="s">
        <v>242</v>
      </c>
      <c r="B144" s="151"/>
      <c r="C144" s="151" t="s">
        <v>243</v>
      </c>
      <c r="D144" s="152"/>
      <c r="E144" s="52">
        <f>'Pay App 36'!E144</f>
        <v>0</v>
      </c>
      <c r="F144" s="45"/>
      <c r="G144" s="65">
        <f>'Pay App 36'!G144+F144</f>
        <v>0</v>
      </c>
      <c r="H144" s="188">
        <f>'Pay App 36'!K144</f>
        <v>0</v>
      </c>
      <c r="I144" s="189"/>
      <c r="J144" s="55"/>
      <c r="K144" s="33">
        <f t="shared" si="1"/>
        <v>0</v>
      </c>
      <c r="L144" s="68">
        <f t="shared" si="0"/>
        <v>0</v>
      </c>
      <c r="M144" s="66">
        <f t="shared" si="2"/>
        <v>0</v>
      </c>
      <c r="N144" s="32">
        <f t="shared" si="3"/>
        <v>0</v>
      </c>
      <c r="O144" s="52">
        <f>'Pay App 36'!O144+'Pay App 36'!P144</f>
        <v>0</v>
      </c>
      <c r="P144" s="45"/>
      <c r="Q144" s="66">
        <f>'Pay App 36'!Q144+N144+P144</f>
        <v>0</v>
      </c>
    </row>
    <row r="145" spans="1:17" ht="21" customHeight="1" x14ac:dyDescent="0.2">
      <c r="A145" s="151" t="s">
        <v>244</v>
      </c>
      <c r="B145" s="151"/>
      <c r="C145" s="151" t="s">
        <v>245</v>
      </c>
      <c r="D145" s="152"/>
      <c r="E145" s="52">
        <f>'Pay App 36'!E145</f>
        <v>0</v>
      </c>
      <c r="F145" s="45"/>
      <c r="G145" s="65">
        <f>'Pay App 36'!G145+F145</f>
        <v>0</v>
      </c>
      <c r="H145" s="188">
        <f>'Pay App 36'!K145</f>
        <v>0</v>
      </c>
      <c r="I145" s="189"/>
      <c r="J145" s="55"/>
      <c r="K145" s="33">
        <f t="shared" si="1"/>
        <v>0</v>
      </c>
      <c r="L145" s="68">
        <f t="shared" si="0"/>
        <v>0</v>
      </c>
      <c r="M145" s="66">
        <f t="shared" si="2"/>
        <v>0</v>
      </c>
      <c r="N145" s="32">
        <f t="shared" si="3"/>
        <v>0</v>
      </c>
      <c r="O145" s="52">
        <f>'Pay App 36'!O145+'Pay App 36'!P145</f>
        <v>0</v>
      </c>
      <c r="P145" s="45"/>
      <c r="Q145" s="66">
        <f>'Pay App 36'!Q145+N145+P145</f>
        <v>0</v>
      </c>
    </row>
    <row r="146" spans="1:17" ht="21" customHeight="1" x14ac:dyDescent="0.2">
      <c r="A146" s="151" t="s">
        <v>246</v>
      </c>
      <c r="B146" s="151"/>
      <c r="C146" s="151" t="s">
        <v>247</v>
      </c>
      <c r="D146" s="152"/>
      <c r="E146" s="52">
        <f>'Pay App 36'!E146</f>
        <v>0</v>
      </c>
      <c r="F146" s="45"/>
      <c r="G146" s="65">
        <f>'Pay App 36'!G146+F146</f>
        <v>0</v>
      </c>
      <c r="H146" s="188">
        <f>'Pay App 36'!K146</f>
        <v>0</v>
      </c>
      <c r="I146" s="189"/>
      <c r="J146" s="55"/>
      <c r="K146" s="33">
        <f t="shared" si="1"/>
        <v>0</v>
      </c>
      <c r="L146" s="68">
        <f t="shared" si="0"/>
        <v>0</v>
      </c>
      <c r="M146" s="66">
        <f t="shared" si="2"/>
        <v>0</v>
      </c>
      <c r="N146" s="32">
        <f t="shared" si="3"/>
        <v>0</v>
      </c>
      <c r="O146" s="52">
        <f>'Pay App 36'!O146+'Pay App 36'!P146</f>
        <v>0</v>
      </c>
      <c r="P146" s="45"/>
      <c r="Q146" s="66">
        <f>'Pay App 36'!Q146+N146+P146</f>
        <v>0</v>
      </c>
    </row>
    <row r="147" spans="1:17" ht="21" customHeight="1" x14ac:dyDescent="0.2">
      <c r="A147" s="151" t="s">
        <v>248</v>
      </c>
      <c r="B147" s="151"/>
      <c r="C147" s="151" t="s">
        <v>249</v>
      </c>
      <c r="D147" s="152"/>
      <c r="E147" s="52">
        <f>'Pay App 36'!E147</f>
        <v>0</v>
      </c>
      <c r="F147" s="45"/>
      <c r="G147" s="65">
        <f>'Pay App 36'!G147+F147</f>
        <v>0</v>
      </c>
      <c r="H147" s="188">
        <f>'Pay App 36'!K147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36'!O147+'Pay App 36'!P147</f>
        <v>0</v>
      </c>
      <c r="P147" s="45"/>
      <c r="Q147" s="66">
        <f>'Pay App 36'!Q147+N147+P147</f>
        <v>0</v>
      </c>
    </row>
    <row r="148" spans="1:17" ht="21" customHeight="1" x14ac:dyDescent="0.2">
      <c r="A148" s="151" t="s">
        <v>250</v>
      </c>
      <c r="B148" s="151"/>
      <c r="C148" s="151" t="s">
        <v>251</v>
      </c>
      <c r="D148" s="152"/>
      <c r="E148" s="52">
        <f>'Pay App 36'!E148</f>
        <v>0</v>
      </c>
      <c r="F148" s="45"/>
      <c r="G148" s="65">
        <f>'Pay App 36'!G148+F148</f>
        <v>0</v>
      </c>
      <c r="H148" s="188">
        <f>'Pay App 36'!K148</f>
        <v>0</v>
      </c>
      <c r="I148" s="189"/>
      <c r="J148" s="55"/>
      <c r="K148" s="33">
        <f t="shared" si="4"/>
        <v>0</v>
      </c>
      <c r="L148" s="68">
        <f t="shared" ref="L148:L211" si="7">IF(ISERROR(K148/G148),0,K148/G148)</f>
        <v>0</v>
      </c>
      <c r="M148" s="66">
        <f t="shared" si="5"/>
        <v>0</v>
      </c>
      <c r="N148" s="32">
        <f t="shared" si="6"/>
        <v>0</v>
      </c>
      <c r="O148" s="52">
        <f>'Pay App 36'!O148+'Pay App 36'!P148</f>
        <v>0</v>
      </c>
      <c r="P148" s="45"/>
      <c r="Q148" s="66">
        <f>'Pay App 36'!Q148+N148+P148</f>
        <v>0</v>
      </c>
    </row>
    <row r="149" spans="1:17" ht="21" customHeight="1" x14ac:dyDescent="0.2">
      <c r="A149" s="153" t="s">
        <v>252</v>
      </c>
      <c r="B149" s="153"/>
      <c r="C149" s="153" t="s">
        <v>253</v>
      </c>
      <c r="D149" s="154"/>
      <c r="E149" s="52">
        <f>'Pay App 36'!E149</f>
        <v>0</v>
      </c>
      <c r="F149" s="45"/>
      <c r="G149" s="65">
        <f>'Pay App 36'!G149+F149</f>
        <v>0</v>
      </c>
      <c r="H149" s="188">
        <f>'Pay App 36'!K149</f>
        <v>0</v>
      </c>
      <c r="I149" s="189"/>
      <c r="J149" s="55"/>
      <c r="K149" s="33">
        <f t="shared" si="4"/>
        <v>0</v>
      </c>
      <c r="L149" s="68">
        <f t="shared" si="7"/>
        <v>0</v>
      </c>
      <c r="M149" s="66">
        <f t="shared" si="5"/>
        <v>0</v>
      </c>
      <c r="N149" s="32">
        <f t="shared" si="6"/>
        <v>0</v>
      </c>
      <c r="O149" s="52">
        <f>'Pay App 36'!O149+'Pay App 36'!P149</f>
        <v>0</v>
      </c>
      <c r="P149" s="45"/>
      <c r="Q149" s="66">
        <f>'Pay App 36'!Q149+N149+P149</f>
        <v>0</v>
      </c>
    </row>
    <row r="150" spans="1:17" ht="21" customHeight="1" x14ac:dyDescent="0.2">
      <c r="A150" s="151" t="s">
        <v>254</v>
      </c>
      <c r="B150" s="151"/>
      <c r="C150" s="151" t="s">
        <v>255</v>
      </c>
      <c r="D150" s="152"/>
      <c r="E150" s="52">
        <f>'Pay App 36'!E150</f>
        <v>0</v>
      </c>
      <c r="F150" s="45"/>
      <c r="G150" s="65">
        <f>'Pay App 36'!G150+F150</f>
        <v>0</v>
      </c>
      <c r="H150" s="188">
        <f>'Pay App 36'!K150</f>
        <v>0</v>
      </c>
      <c r="I150" s="189"/>
      <c r="J150" s="55"/>
      <c r="K150" s="33">
        <f t="shared" si="4"/>
        <v>0</v>
      </c>
      <c r="L150" s="68">
        <f t="shared" si="7"/>
        <v>0</v>
      </c>
      <c r="M150" s="66">
        <f t="shared" si="5"/>
        <v>0</v>
      </c>
      <c r="N150" s="32">
        <f t="shared" si="6"/>
        <v>0</v>
      </c>
      <c r="O150" s="52">
        <f>'Pay App 36'!O150+'Pay App 36'!P150</f>
        <v>0</v>
      </c>
      <c r="P150" s="45"/>
      <c r="Q150" s="66">
        <f>'Pay App 36'!Q150+N150+P150</f>
        <v>0</v>
      </c>
    </row>
    <row r="151" spans="1:17" ht="21" customHeight="1" x14ac:dyDescent="0.2">
      <c r="A151" s="151" t="s">
        <v>256</v>
      </c>
      <c r="B151" s="151"/>
      <c r="C151" s="151" t="s">
        <v>257</v>
      </c>
      <c r="D151" s="152"/>
      <c r="E151" s="52">
        <f>'Pay App 36'!E151</f>
        <v>0</v>
      </c>
      <c r="F151" s="45"/>
      <c r="G151" s="65">
        <f>'Pay App 36'!G151+F151</f>
        <v>0</v>
      </c>
      <c r="H151" s="188">
        <f>'Pay App 36'!K151</f>
        <v>0</v>
      </c>
      <c r="I151" s="189"/>
      <c r="J151" s="55"/>
      <c r="K151" s="33">
        <f t="shared" si="4"/>
        <v>0</v>
      </c>
      <c r="L151" s="68">
        <f t="shared" si="7"/>
        <v>0</v>
      </c>
      <c r="M151" s="66">
        <f t="shared" si="5"/>
        <v>0</v>
      </c>
      <c r="N151" s="32">
        <f t="shared" si="6"/>
        <v>0</v>
      </c>
      <c r="O151" s="52">
        <f>'Pay App 36'!O151+'Pay App 36'!P151</f>
        <v>0</v>
      </c>
      <c r="P151" s="45"/>
      <c r="Q151" s="66">
        <f>'Pay App 36'!Q151+N151+P151</f>
        <v>0</v>
      </c>
    </row>
    <row r="152" spans="1:17" ht="21" customHeight="1" x14ac:dyDescent="0.2">
      <c r="A152" s="151" t="s">
        <v>258</v>
      </c>
      <c r="B152" s="151"/>
      <c r="C152" s="151" t="s">
        <v>259</v>
      </c>
      <c r="D152" s="152"/>
      <c r="E152" s="52">
        <f>'Pay App 36'!E152</f>
        <v>0</v>
      </c>
      <c r="F152" s="45"/>
      <c r="G152" s="65">
        <f>'Pay App 36'!G152+F152</f>
        <v>0</v>
      </c>
      <c r="H152" s="188">
        <f>'Pay App 36'!K152</f>
        <v>0</v>
      </c>
      <c r="I152" s="189"/>
      <c r="J152" s="55"/>
      <c r="K152" s="33">
        <f t="shared" si="4"/>
        <v>0</v>
      </c>
      <c r="L152" s="68">
        <f t="shared" si="7"/>
        <v>0</v>
      </c>
      <c r="M152" s="66">
        <f t="shared" si="5"/>
        <v>0</v>
      </c>
      <c r="N152" s="32">
        <f t="shared" si="6"/>
        <v>0</v>
      </c>
      <c r="O152" s="52">
        <f>'Pay App 36'!O152+'Pay App 36'!P152</f>
        <v>0</v>
      </c>
      <c r="P152" s="45"/>
      <c r="Q152" s="66">
        <f>'Pay App 36'!Q152+N152+P152</f>
        <v>0</v>
      </c>
    </row>
    <row r="153" spans="1:17" ht="21" customHeight="1" x14ac:dyDescent="0.2">
      <c r="A153" s="151" t="s">
        <v>260</v>
      </c>
      <c r="B153" s="151"/>
      <c r="C153" s="151" t="s">
        <v>261</v>
      </c>
      <c r="D153" s="152"/>
      <c r="E153" s="52">
        <f>'Pay App 36'!E153</f>
        <v>0</v>
      </c>
      <c r="F153" s="45"/>
      <c r="G153" s="65">
        <f>'Pay App 36'!G153+F153</f>
        <v>0</v>
      </c>
      <c r="H153" s="188">
        <f>'Pay App 36'!K153</f>
        <v>0</v>
      </c>
      <c r="I153" s="189"/>
      <c r="J153" s="55"/>
      <c r="K153" s="33">
        <f t="shared" si="4"/>
        <v>0</v>
      </c>
      <c r="L153" s="68">
        <f t="shared" si="7"/>
        <v>0</v>
      </c>
      <c r="M153" s="66">
        <f t="shared" si="5"/>
        <v>0</v>
      </c>
      <c r="N153" s="32">
        <f t="shared" si="6"/>
        <v>0</v>
      </c>
      <c r="O153" s="52">
        <f>'Pay App 36'!O153+'Pay App 36'!P153</f>
        <v>0</v>
      </c>
      <c r="P153" s="45"/>
      <c r="Q153" s="66">
        <f>'Pay App 36'!Q153+N153+P153</f>
        <v>0</v>
      </c>
    </row>
    <row r="154" spans="1:17" ht="21" customHeight="1" x14ac:dyDescent="0.2">
      <c r="A154" s="151" t="s">
        <v>262</v>
      </c>
      <c r="B154" s="151"/>
      <c r="C154" s="151" t="s">
        <v>263</v>
      </c>
      <c r="D154" s="152"/>
      <c r="E154" s="52">
        <f>'Pay App 36'!E154</f>
        <v>0</v>
      </c>
      <c r="F154" s="45"/>
      <c r="G154" s="65">
        <f>'Pay App 36'!G154+F154</f>
        <v>0</v>
      </c>
      <c r="H154" s="188">
        <f>'Pay App 36'!K154</f>
        <v>0</v>
      </c>
      <c r="I154" s="189"/>
      <c r="J154" s="55"/>
      <c r="K154" s="33">
        <f t="shared" si="4"/>
        <v>0</v>
      </c>
      <c r="L154" s="68">
        <f t="shared" si="7"/>
        <v>0</v>
      </c>
      <c r="M154" s="66">
        <f t="shared" si="5"/>
        <v>0</v>
      </c>
      <c r="N154" s="32">
        <f t="shared" si="6"/>
        <v>0</v>
      </c>
      <c r="O154" s="52">
        <f>'Pay App 36'!O154+'Pay App 36'!P154</f>
        <v>0</v>
      </c>
      <c r="P154" s="45"/>
      <c r="Q154" s="66">
        <f>'Pay App 36'!Q154+N154+P154</f>
        <v>0</v>
      </c>
    </row>
    <row r="155" spans="1:17" ht="21" customHeight="1" x14ac:dyDescent="0.2">
      <c r="A155" s="151" t="s">
        <v>264</v>
      </c>
      <c r="B155" s="151"/>
      <c r="C155" s="151" t="s">
        <v>265</v>
      </c>
      <c r="D155" s="152"/>
      <c r="E155" s="52">
        <f>'Pay App 36'!E155</f>
        <v>0</v>
      </c>
      <c r="F155" s="45"/>
      <c r="G155" s="65">
        <f>'Pay App 36'!G155+F155</f>
        <v>0</v>
      </c>
      <c r="H155" s="188">
        <f>'Pay App 36'!K155</f>
        <v>0</v>
      </c>
      <c r="I155" s="189"/>
      <c r="J155" s="55"/>
      <c r="K155" s="33">
        <f t="shared" si="4"/>
        <v>0</v>
      </c>
      <c r="L155" s="68">
        <f t="shared" si="7"/>
        <v>0</v>
      </c>
      <c r="M155" s="66">
        <f t="shared" si="5"/>
        <v>0</v>
      </c>
      <c r="N155" s="32">
        <f t="shared" si="6"/>
        <v>0</v>
      </c>
      <c r="O155" s="52">
        <f>'Pay App 36'!O155+'Pay App 36'!P155</f>
        <v>0</v>
      </c>
      <c r="P155" s="45"/>
      <c r="Q155" s="66">
        <f>'Pay App 36'!Q155+N155+P155</f>
        <v>0</v>
      </c>
    </row>
    <row r="156" spans="1:17" ht="21" customHeight="1" x14ac:dyDescent="0.2">
      <c r="A156" s="151" t="s">
        <v>266</v>
      </c>
      <c r="B156" s="151"/>
      <c r="C156" s="151" t="s">
        <v>267</v>
      </c>
      <c r="D156" s="152"/>
      <c r="E156" s="52">
        <f>'Pay App 36'!E156</f>
        <v>0</v>
      </c>
      <c r="F156" s="45"/>
      <c r="G156" s="65">
        <f>'Pay App 36'!G156+F156</f>
        <v>0</v>
      </c>
      <c r="H156" s="188">
        <f>'Pay App 36'!K156</f>
        <v>0</v>
      </c>
      <c r="I156" s="189"/>
      <c r="J156" s="55"/>
      <c r="K156" s="33">
        <f t="shared" si="4"/>
        <v>0</v>
      </c>
      <c r="L156" s="68">
        <f t="shared" si="7"/>
        <v>0</v>
      </c>
      <c r="M156" s="66">
        <f t="shared" si="5"/>
        <v>0</v>
      </c>
      <c r="N156" s="32">
        <f t="shared" si="6"/>
        <v>0</v>
      </c>
      <c r="O156" s="52">
        <f>'Pay App 36'!O156+'Pay App 36'!P156</f>
        <v>0</v>
      </c>
      <c r="P156" s="45"/>
      <c r="Q156" s="66">
        <f>'Pay App 36'!Q156+N156+P156</f>
        <v>0</v>
      </c>
    </row>
    <row r="157" spans="1:17" ht="21" customHeight="1" x14ac:dyDescent="0.2">
      <c r="A157" s="151" t="s">
        <v>268</v>
      </c>
      <c r="B157" s="151"/>
      <c r="C157" s="151" t="s">
        <v>269</v>
      </c>
      <c r="D157" s="152"/>
      <c r="E157" s="52">
        <f>'Pay App 36'!E157</f>
        <v>0</v>
      </c>
      <c r="F157" s="45"/>
      <c r="G157" s="65">
        <f>'Pay App 36'!G157+F157</f>
        <v>0</v>
      </c>
      <c r="H157" s="188">
        <f>'Pay App 36'!K157</f>
        <v>0</v>
      </c>
      <c r="I157" s="189"/>
      <c r="J157" s="55"/>
      <c r="K157" s="33">
        <f t="shared" si="4"/>
        <v>0</v>
      </c>
      <c r="L157" s="68">
        <f t="shared" si="7"/>
        <v>0</v>
      </c>
      <c r="M157" s="66">
        <f t="shared" si="5"/>
        <v>0</v>
      </c>
      <c r="N157" s="32">
        <f t="shared" si="6"/>
        <v>0</v>
      </c>
      <c r="O157" s="52">
        <f>'Pay App 36'!O157+'Pay App 36'!P157</f>
        <v>0</v>
      </c>
      <c r="P157" s="45"/>
      <c r="Q157" s="66">
        <f>'Pay App 36'!Q157+N157+P157</f>
        <v>0</v>
      </c>
    </row>
    <row r="158" spans="1:17" ht="21" customHeight="1" x14ac:dyDescent="0.2">
      <c r="A158" s="153" t="s">
        <v>270</v>
      </c>
      <c r="B158" s="153"/>
      <c r="C158" s="153" t="s">
        <v>271</v>
      </c>
      <c r="D158" s="154"/>
      <c r="E158" s="52">
        <f>'Pay App 36'!E158</f>
        <v>0</v>
      </c>
      <c r="F158" s="45"/>
      <c r="G158" s="65">
        <f>'Pay App 36'!G158+F158</f>
        <v>0</v>
      </c>
      <c r="H158" s="188">
        <f>'Pay App 36'!K158</f>
        <v>0</v>
      </c>
      <c r="I158" s="189"/>
      <c r="J158" s="55"/>
      <c r="K158" s="33">
        <f t="shared" si="4"/>
        <v>0</v>
      </c>
      <c r="L158" s="68">
        <f t="shared" si="7"/>
        <v>0</v>
      </c>
      <c r="M158" s="66">
        <f t="shared" si="5"/>
        <v>0</v>
      </c>
      <c r="N158" s="32">
        <f t="shared" si="6"/>
        <v>0</v>
      </c>
      <c r="O158" s="52">
        <f>'Pay App 36'!O158+'Pay App 36'!P158</f>
        <v>0</v>
      </c>
      <c r="P158" s="45"/>
      <c r="Q158" s="66">
        <f>'Pay App 36'!Q158+N158+P158</f>
        <v>0</v>
      </c>
    </row>
    <row r="159" spans="1:17" ht="21" customHeight="1" x14ac:dyDescent="0.2">
      <c r="A159" s="151" t="s">
        <v>272</v>
      </c>
      <c r="B159" s="151"/>
      <c r="C159" s="151" t="s">
        <v>273</v>
      </c>
      <c r="D159" s="152"/>
      <c r="E159" s="52">
        <f>'Pay App 36'!E159</f>
        <v>0</v>
      </c>
      <c r="F159" s="45"/>
      <c r="G159" s="65">
        <f>'Pay App 36'!G159+F159</f>
        <v>0</v>
      </c>
      <c r="H159" s="188">
        <f>'Pay App 36'!K159</f>
        <v>0</v>
      </c>
      <c r="I159" s="189"/>
      <c r="J159" s="55"/>
      <c r="K159" s="33">
        <f t="shared" si="4"/>
        <v>0</v>
      </c>
      <c r="L159" s="68">
        <f t="shared" si="7"/>
        <v>0</v>
      </c>
      <c r="M159" s="66">
        <f t="shared" si="5"/>
        <v>0</v>
      </c>
      <c r="N159" s="32">
        <f t="shared" si="6"/>
        <v>0</v>
      </c>
      <c r="O159" s="52">
        <f>'Pay App 36'!O159+'Pay App 36'!P159</f>
        <v>0</v>
      </c>
      <c r="P159" s="45"/>
      <c r="Q159" s="66">
        <f>'Pay App 36'!Q159+N159+P159</f>
        <v>0</v>
      </c>
    </row>
    <row r="160" spans="1:17" ht="21" customHeight="1" x14ac:dyDescent="0.2">
      <c r="A160" s="151" t="s">
        <v>274</v>
      </c>
      <c r="B160" s="151"/>
      <c r="C160" s="151" t="s">
        <v>275</v>
      </c>
      <c r="D160" s="152"/>
      <c r="E160" s="52">
        <f>'Pay App 36'!E160</f>
        <v>0</v>
      </c>
      <c r="F160" s="45"/>
      <c r="G160" s="65">
        <f>'Pay App 36'!G160+F160</f>
        <v>0</v>
      </c>
      <c r="H160" s="188">
        <f>'Pay App 36'!K160</f>
        <v>0</v>
      </c>
      <c r="I160" s="189"/>
      <c r="J160" s="55"/>
      <c r="K160" s="33">
        <f t="shared" si="4"/>
        <v>0</v>
      </c>
      <c r="L160" s="68">
        <f t="shared" si="7"/>
        <v>0</v>
      </c>
      <c r="M160" s="66">
        <f t="shared" si="5"/>
        <v>0</v>
      </c>
      <c r="N160" s="32">
        <f t="shared" si="6"/>
        <v>0</v>
      </c>
      <c r="O160" s="52">
        <f>'Pay App 36'!O160+'Pay App 36'!P160</f>
        <v>0</v>
      </c>
      <c r="P160" s="45"/>
      <c r="Q160" s="66">
        <f>'Pay App 36'!Q160+N160+P160</f>
        <v>0</v>
      </c>
    </row>
    <row r="161" spans="1:17" ht="21" customHeight="1" x14ac:dyDescent="0.2">
      <c r="A161" s="151" t="s">
        <v>276</v>
      </c>
      <c r="B161" s="151"/>
      <c r="C161" s="151" t="s">
        <v>277</v>
      </c>
      <c r="D161" s="152"/>
      <c r="E161" s="52">
        <f>'Pay App 36'!E161</f>
        <v>0</v>
      </c>
      <c r="F161" s="45"/>
      <c r="G161" s="65">
        <f>'Pay App 36'!G161+F161</f>
        <v>0</v>
      </c>
      <c r="H161" s="188">
        <f>'Pay App 36'!K161</f>
        <v>0</v>
      </c>
      <c r="I161" s="189"/>
      <c r="J161" s="55"/>
      <c r="K161" s="33">
        <f t="shared" si="4"/>
        <v>0</v>
      </c>
      <c r="L161" s="68">
        <f t="shared" si="7"/>
        <v>0</v>
      </c>
      <c r="M161" s="66">
        <f t="shared" si="5"/>
        <v>0</v>
      </c>
      <c r="N161" s="32">
        <f t="shared" si="6"/>
        <v>0</v>
      </c>
      <c r="O161" s="52">
        <f>'Pay App 36'!O161+'Pay App 36'!P161</f>
        <v>0</v>
      </c>
      <c r="P161" s="45"/>
      <c r="Q161" s="66">
        <f>'Pay App 36'!Q161+N161+P161</f>
        <v>0</v>
      </c>
    </row>
    <row r="162" spans="1:17" ht="21" customHeight="1" x14ac:dyDescent="0.2">
      <c r="A162" s="151" t="s">
        <v>278</v>
      </c>
      <c r="B162" s="151"/>
      <c r="C162" s="151" t="s">
        <v>279</v>
      </c>
      <c r="D162" s="152"/>
      <c r="E162" s="52">
        <f>'Pay App 36'!E162</f>
        <v>0</v>
      </c>
      <c r="F162" s="45"/>
      <c r="G162" s="65">
        <f>'Pay App 36'!G162+F162</f>
        <v>0</v>
      </c>
      <c r="H162" s="188">
        <f>'Pay App 36'!K162</f>
        <v>0</v>
      </c>
      <c r="I162" s="189"/>
      <c r="J162" s="55"/>
      <c r="K162" s="33">
        <f t="shared" si="4"/>
        <v>0</v>
      </c>
      <c r="L162" s="68">
        <f t="shared" si="7"/>
        <v>0</v>
      </c>
      <c r="M162" s="66">
        <f t="shared" si="5"/>
        <v>0</v>
      </c>
      <c r="N162" s="32">
        <f t="shared" si="6"/>
        <v>0</v>
      </c>
      <c r="O162" s="52">
        <f>'Pay App 36'!O162+'Pay App 36'!P162</f>
        <v>0</v>
      </c>
      <c r="P162" s="45"/>
      <c r="Q162" s="66">
        <f>'Pay App 36'!Q162+N162+P162</f>
        <v>0</v>
      </c>
    </row>
    <row r="163" spans="1:17" ht="21" customHeight="1" x14ac:dyDescent="0.2">
      <c r="A163" s="151" t="s">
        <v>280</v>
      </c>
      <c r="B163" s="151"/>
      <c r="C163" s="151" t="s">
        <v>281</v>
      </c>
      <c r="D163" s="152"/>
      <c r="E163" s="52">
        <f>'Pay App 36'!E163</f>
        <v>0</v>
      </c>
      <c r="F163" s="45"/>
      <c r="G163" s="65">
        <f>'Pay App 36'!G163+F163</f>
        <v>0</v>
      </c>
      <c r="H163" s="188">
        <f>'Pay App 36'!K163</f>
        <v>0</v>
      </c>
      <c r="I163" s="189"/>
      <c r="J163" s="55"/>
      <c r="K163" s="33">
        <f t="shared" si="4"/>
        <v>0</v>
      </c>
      <c r="L163" s="68">
        <f t="shared" si="7"/>
        <v>0</v>
      </c>
      <c r="M163" s="66">
        <f t="shared" si="5"/>
        <v>0</v>
      </c>
      <c r="N163" s="32">
        <f t="shared" si="6"/>
        <v>0</v>
      </c>
      <c r="O163" s="52">
        <f>'Pay App 36'!O163+'Pay App 36'!P163</f>
        <v>0</v>
      </c>
      <c r="P163" s="45"/>
      <c r="Q163" s="66">
        <f>'Pay App 36'!Q163+N163+P163</f>
        <v>0</v>
      </c>
    </row>
    <row r="164" spans="1:17" ht="21" customHeight="1" x14ac:dyDescent="0.2">
      <c r="A164" s="151" t="s">
        <v>282</v>
      </c>
      <c r="B164" s="151"/>
      <c r="C164" s="151" t="s">
        <v>283</v>
      </c>
      <c r="D164" s="152"/>
      <c r="E164" s="52">
        <f>'Pay App 36'!E164</f>
        <v>0</v>
      </c>
      <c r="F164" s="45"/>
      <c r="G164" s="65">
        <f>'Pay App 36'!G164+F164</f>
        <v>0</v>
      </c>
      <c r="H164" s="188">
        <f>'Pay App 36'!K164</f>
        <v>0</v>
      </c>
      <c r="I164" s="189"/>
      <c r="J164" s="55"/>
      <c r="K164" s="33">
        <f t="shared" si="4"/>
        <v>0</v>
      </c>
      <c r="L164" s="68">
        <f t="shared" si="7"/>
        <v>0</v>
      </c>
      <c r="M164" s="66">
        <f t="shared" si="5"/>
        <v>0</v>
      </c>
      <c r="N164" s="32">
        <f t="shared" si="6"/>
        <v>0</v>
      </c>
      <c r="O164" s="52">
        <f>'Pay App 36'!O164+'Pay App 36'!P164</f>
        <v>0</v>
      </c>
      <c r="P164" s="45"/>
      <c r="Q164" s="66">
        <f>'Pay App 36'!Q164+N164+P164</f>
        <v>0</v>
      </c>
    </row>
    <row r="165" spans="1:17" ht="21" customHeight="1" x14ac:dyDescent="0.2">
      <c r="A165" s="151" t="s">
        <v>284</v>
      </c>
      <c r="B165" s="151"/>
      <c r="C165" s="151" t="s">
        <v>285</v>
      </c>
      <c r="D165" s="152"/>
      <c r="E165" s="52">
        <f>'Pay App 36'!E165</f>
        <v>0</v>
      </c>
      <c r="F165" s="45"/>
      <c r="G165" s="65">
        <f>'Pay App 36'!G165+F165</f>
        <v>0</v>
      </c>
      <c r="H165" s="188">
        <f>'Pay App 36'!K165</f>
        <v>0</v>
      </c>
      <c r="I165" s="189"/>
      <c r="J165" s="55"/>
      <c r="K165" s="33">
        <f t="shared" si="4"/>
        <v>0</v>
      </c>
      <c r="L165" s="68">
        <f t="shared" si="7"/>
        <v>0</v>
      </c>
      <c r="M165" s="66">
        <f t="shared" si="5"/>
        <v>0</v>
      </c>
      <c r="N165" s="32">
        <f t="shared" si="6"/>
        <v>0</v>
      </c>
      <c r="O165" s="52">
        <f>'Pay App 36'!O165+'Pay App 36'!P165</f>
        <v>0</v>
      </c>
      <c r="P165" s="45"/>
      <c r="Q165" s="66">
        <f>'Pay App 36'!Q165+N165+P165</f>
        <v>0</v>
      </c>
    </row>
    <row r="166" spans="1:17" ht="21" customHeight="1" x14ac:dyDescent="0.2">
      <c r="A166" s="153" t="s">
        <v>286</v>
      </c>
      <c r="B166" s="153"/>
      <c r="C166" s="153" t="s">
        <v>287</v>
      </c>
      <c r="D166" s="154"/>
      <c r="E166" s="52">
        <f>'Pay App 36'!E166</f>
        <v>0</v>
      </c>
      <c r="F166" s="45"/>
      <c r="G166" s="65">
        <f>'Pay App 36'!G166+F166</f>
        <v>0</v>
      </c>
      <c r="H166" s="188">
        <f>'Pay App 36'!K166</f>
        <v>0</v>
      </c>
      <c r="I166" s="189"/>
      <c r="J166" s="55"/>
      <c r="K166" s="33">
        <f t="shared" si="4"/>
        <v>0</v>
      </c>
      <c r="L166" s="68">
        <f t="shared" si="7"/>
        <v>0</v>
      </c>
      <c r="M166" s="66">
        <f t="shared" si="5"/>
        <v>0</v>
      </c>
      <c r="N166" s="32">
        <f t="shared" si="6"/>
        <v>0</v>
      </c>
      <c r="O166" s="52">
        <f>'Pay App 36'!O166+'Pay App 36'!P166</f>
        <v>0</v>
      </c>
      <c r="P166" s="45"/>
      <c r="Q166" s="66">
        <f>'Pay App 36'!Q166+N166+P166</f>
        <v>0</v>
      </c>
    </row>
    <row r="167" spans="1:17" ht="21" customHeight="1" x14ac:dyDescent="0.2">
      <c r="A167" s="153" t="s">
        <v>288</v>
      </c>
      <c r="B167" s="153"/>
      <c r="C167" s="153" t="s">
        <v>289</v>
      </c>
      <c r="D167" s="154"/>
      <c r="E167" s="52">
        <f>'Pay App 36'!E167</f>
        <v>0</v>
      </c>
      <c r="F167" s="45"/>
      <c r="G167" s="65">
        <f>'Pay App 36'!G167+F167</f>
        <v>0</v>
      </c>
      <c r="H167" s="188">
        <f>'Pay App 36'!K167</f>
        <v>0</v>
      </c>
      <c r="I167" s="189"/>
      <c r="J167" s="55"/>
      <c r="K167" s="33">
        <f t="shared" si="4"/>
        <v>0</v>
      </c>
      <c r="L167" s="68">
        <f t="shared" si="7"/>
        <v>0</v>
      </c>
      <c r="M167" s="66">
        <f t="shared" si="5"/>
        <v>0</v>
      </c>
      <c r="N167" s="32">
        <f t="shared" si="6"/>
        <v>0</v>
      </c>
      <c r="O167" s="52">
        <f>'Pay App 36'!O167+'Pay App 36'!P167</f>
        <v>0</v>
      </c>
      <c r="P167" s="45"/>
      <c r="Q167" s="66">
        <f>'Pay App 36'!Q167+N167+P167</f>
        <v>0</v>
      </c>
    </row>
    <row r="168" spans="1:17" ht="21" customHeight="1" x14ac:dyDescent="0.2">
      <c r="A168" s="151" t="s">
        <v>290</v>
      </c>
      <c r="B168" s="151"/>
      <c r="C168" s="151" t="s">
        <v>291</v>
      </c>
      <c r="D168" s="152"/>
      <c r="E168" s="52">
        <f>'Pay App 36'!E168</f>
        <v>0</v>
      </c>
      <c r="F168" s="45"/>
      <c r="G168" s="65">
        <f>'Pay App 36'!G168+F168</f>
        <v>0</v>
      </c>
      <c r="H168" s="188">
        <f>'Pay App 36'!K168</f>
        <v>0</v>
      </c>
      <c r="I168" s="189"/>
      <c r="J168" s="55"/>
      <c r="K168" s="33">
        <f t="shared" si="4"/>
        <v>0</v>
      </c>
      <c r="L168" s="68">
        <f t="shared" si="7"/>
        <v>0</v>
      </c>
      <c r="M168" s="66">
        <f t="shared" si="5"/>
        <v>0</v>
      </c>
      <c r="N168" s="32">
        <f t="shared" si="6"/>
        <v>0</v>
      </c>
      <c r="O168" s="52">
        <f>'Pay App 36'!O168+'Pay App 36'!P168</f>
        <v>0</v>
      </c>
      <c r="P168" s="45"/>
      <c r="Q168" s="66">
        <f>'Pay App 36'!Q168+N168+P168</f>
        <v>0</v>
      </c>
    </row>
    <row r="169" spans="1:17" ht="21" customHeight="1" x14ac:dyDescent="0.2">
      <c r="A169" s="151" t="s">
        <v>292</v>
      </c>
      <c r="B169" s="151"/>
      <c r="C169" s="151" t="s">
        <v>293</v>
      </c>
      <c r="D169" s="152"/>
      <c r="E169" s="52">
        <f>'Pay App 36'!E169</f>
        <v>0</v>
      </c>
      <c r="F169" s="45"/>
      <c r="G169" s="65">
        <f>'Pay App 36'!G169+F169</f>
        <v>0</v>
      </c>
      <c r="H169" s="188">
        <f>'Pay App 36'!K169</f>
        <v>0</v>
      </c>
      <c r="I169" s="189"/>
      <c r="J169" s="55"/>
      <c r="K169" s="33">
        <f t="shared" si="4"/>
        <v>0</v>
      </c>
      <c r="L169" s="68">
        <f t="shared" si="7"/>
        <v>0</v>
      </c>
      <c r="M169" s="66">
        <f t="shared" si="5"/>
        <v>0</v>
      </c>
      <c r="N169" s="32">
        <f t="shared" si="6"/>
        <v>0</v>
      </c>
      <c r="O169" s="52">
        <f>'Pay App 36'!O169+'Pay App 36'!P169</f>
        <v>0</v>
      </c>
      <c r="P169" s="45"/>
      <c r="Q169" s="66">
        <f>'Pay App 36'!Q169+N169+P169</f>
        <v>0</v>
      </c>
    </row>
    <row r="170" spans="1:17" ht="21" customHeight="1" x14ac:dyDescent="0.2">
      <c r="A170" s="151" t="s">
        <v>294</v>
      </c>
      <c r="B170" s="151"/>
      <c r="C170" s="151" t="s">
        <v>295</v>
      </c>
      <c r="D170" s="152"/>
      <c r="E170" s="52">
        <f>'Pay App 36'!E170</f>
        <v>0</v>
      </c>
      <c r="F170" s="45"/>
      <c r="G170" s="65">
        <f>'Pay App 36'!G170+F170</f>
        <v>0</v>
      </c>
      <c r="H170" s="188">
        <f>'Pay App 36'!K170</f>
        <v>0</v>
      </c>
      <c r="I170" s="189"/>
      <c r="J170" s="55"/>
      <c r="K170" s="33">
        <f t="shared" si="4"/>
        <v>0</v>
      </c>
      <c r="L170" s="68">
        <f t="shared" si="7"/>
        <v>0</v>
      </c>
      <c r="M170" s="66">
        <f t="shared" si="5"/>
        <v>0</v>
      </c>
      <c r="N170" s="32">
        <f t="shared" si="6"/>
        <v>0</v>
      </c>
      <c r="O170" s="52">
        <f>'Pay App 36'!O170+'Pay App 36'!P170</f>
        <v>0</v>
      </c>
      <c r="P170" s="45"/>
      <c r="Q170" s="66">
        <f>'Pay App 36'!Q170+N170+P170</f>
        <v>0</v>
      </c>
    </row>
    <row r="171" spans="1:17" ht="21" customHeight="1" x14ac:dyDescent="0.2">
      <c r="A171" s="151" t="s">
        <v>296</v>
      </c>
      <c r="B171" s="151"/>
      <c r="C171" s="151" t="s">
        <v>297</v>
      </c>
      <c r="D171" s="152"/>
      <c r="E171" s="52">
        <f>'Pay App 36'!E171</f>
        <v>0</v>
      </c>
      <c r="F171" s="45"/>
      <c r="G171" s="65">
        <f>'Pay App 36'!G171+F171</f>
        <v>0</v>
      </c>
      <c r="H171" s="188">
        <f>'Pay App 36'!K171</f>
        <v>0</v>
      </c>
      <c r="I171" s="189"/>
      <c r="J171" s="55"/>
      <c r="K171" s="33">
        <f t="shared" si="4"/>
        <v>0</v>
      </c>
      <c r="L171" s="68">
        <f t="shared" si="7"/>
        <v>0</v>
      </c>
      <c r="M171" s="66">
        <f t="shared" si="5"/>
        <v>0</v>
      </c>
      <c r="N171" s="32">
        <f t="shared" si="6"/>
        <v>0</v>
      </c>
      <c r="O171" s="52">
        <f>'Pay App 36'!O171+'Pay App 36'!P171</f>
        <v>0</v>
      </c>
      <c r="P171" s="45"/>
      <c r="Q171" s="66">
        <f>'Pay App 36'!Q171+N171+P171</f>
        <v>0</v>
      </c>
    </row>
    <row r="172" spans="1:17" ht="21" customHeight="1" x14ac:dyDescent="0.2">
      <c r="A172" s="151" t="s">
        <v>298</v>
      </c>
      <c r="B172" s="151"/>
      <c r="C172" s="151" t="s">
        <v>299</v>
      </c>
      <c r="D172" s="152"/>
      <c r="E172" s="52">
        <f>'Pay App 36'!E172</f>
        <v>0</v>
      </c>
      <c r="F172" s="45"/>
      <c r="G172" s="65">
        <f>'Pay App 36'!G172+F172</f>
        <v>0</v>
      </c>
      <c r="H172" s="188">
        <f>'Pay App 36'!K172</f>
        <v>0</v>
      </c>
      <c r="I172" s="189"/>
      <c r="J172" s="55"/>
      <c r="K172" s="33">
        <f t="shared" si="4"/>
        <v>0</v>
      </c>
      <c r="L172" s="68">
        <f t="shared" si="7"/>
        <v>0</v>
      </c>
      <c r="M172" s="66">
        <f t="shared" si="5"/>
        <v>0</v>
      </c>
      <c r="N172" s="32">
        <f t="shared" si="6"/>
        <v>0</v>
      </c>
      <c r="O172" s="52">
        <f>'Pay App 36'!O172+'Pay App 36'!P172</f>
        <v>0</v>
      </c>
      <c r="P172" s="45"/>
      <c r="Q172" s="66">
        <f>'Pay App 36'!Q172+N172+P172</f>
        <v>0</v>
      </c>
    </row>
    <row r="173" spans="1:17" ht="21" customHeight="1" x14ac:dyDescent="0.2">
      <c r="A173" s="151" t="s">
        <v>300</v>
      </c>
      <c r="B173" s="151"/>
      <c r="C173" s="151" t="s">
        <v>301</v>
      </c>
      <c r="D173" s="152"/>
      <c r="E173" s="52">
        <f>'Pay App 36'!E173</f>
        <v>0</v>
      </c>
      <c r="F173" s="45"/>
      <c r="G173" s="65">
        <f>'Pay App 36'!G173+F173</f>
        <v>0</v>
      </c>
      <c r="H173" s="188">
        <f>'Pay App 36'!K173</f>
        <v>0</v>
      </c>
      <c r="I173" s="189"/>
      <c r="J173" s="55"/>
      <c r="K173" s="33">
        <f t="shared" si="4"/>
        <v>0</v>
      </c>
      <c r="L173" s="68">
        <f t="shared" si="7"/>
        <v>0</v>
      </c>
      <c r="M173" s="66">
        <f t="shared" si="5"/>
        <v>0</v>
      </c>
      <c r="N173" s="32">
        <f t="shared" si="6"/>
        <v>0</v>
      </c>
      <c r="O173" s="52">
        <f>'Pay App 36'!O173+'Pay App 36'!P173</f>
        <v>0</v>
      </c>
      <c r="P173" s="45"/>
      <c r="Q173" s="66">
        <f>'Pay App 36'!Q173+N173+P173</f>
        <v>0</v>
      </c>
    </row>
    <row r="174" spans="1:17" ht="21" customHeight="1" x14ac:dyDescent="0.2">
      <c r="A174" s="151" t="s">
        <v>302</v>
      </c>
      <c r="B174" s="151"/>
      <c r="C174" s="151" t="s">
        <v>303</v>
      </c>
      <c r="D174" s="152"/>
      <c r="E174" s="52">
        <f>'Pay App 36'!E174</f>
        <v>0</v>
      </c>
      <c r="F174" s="45"/>
      <c r="G174" s="65">
        <f>'Pay App 36'!G174+F174</f>
        <v>0</v>
      </c>
      <c r="H174" s="188">
        <f>'Pay App 36'!K174</f>
        <v>0</v>
      </c>
      <c r="I174" s="189"/>
      <c r="J174" s="55"/>
      <c r="K174" s="33">
        <f t="shared" si="4"/>
        <v>0</v>
      </c>
      <c r="L174" s="68">
        <f t="shared" si="7"/>
        <v>0</v>
      </c>
      <c r="M174" s="66">
        <f t="shared" si="5"/>
        <v>0</v>
      </c>
      <c r="N174" s="32">
        <f t="shared" si="6"/>
        <v>0</v>
      </c>
      <c r="O174" s="52">
        <f>'Pay App 36'!O174+'Pay App 36'!P174</f>
        <v>0</v>
      </c>
      <c r="P174" s="45"/>
      <c r="Q174" s="66">
        <f>'Pay App 36'!Q174+N174+P174</f>
        <v>0</v>
      </c>
    </row>
    <row r="175" spans="1:17" ht="21" customHeight="1" x14ac:dyDescent="0.2">
      <c r="A175" s="151" t="s">
        <v>304</v>
      </c>
      <c r="B175" s="151"/>
      <c r="C175" s="151" t="s">
        <v>305</v>
      </c>
      <c r="D175" s="152"/>
      <c r="E175" s="52">
        <f>'Pay App 36'!E175</f>
        <v>0</v>
      </c>
      <c r="F175" s="45"/>
      <c r="G175" s="65">
        <f>'Pay App 36'!G175+F175</f>
        <v>0</v>
      </c>
      <c r="H175" s="188">
        <f>'Pay App 36'!K175</f>
        <v>0</v>
      </c>
      <c r="I175" s="189"/>
      <c r="J175" s="55"/>
      <c r="K175" s="33">
        <f t="shared" si="4"/>
        <v>0</v>
      </c>
      <c r="L175" s="68">
        <f t="shared" si="7"/>
        <v>0</v>
      </c>
      <c r="M175" s="66">
        <f t="shared" si="5"/>
        <v>0</v>
      </c>
      <c r="N175" s="32">
        <f t="shared" si="6"/>
        <v>0</v>
      </c>
      <c r="O175" s="52">
        <f>'Pay App 36'!O175+'Pay App 36'!P175</f>
        <v>0</v>
      </c>
      <c r="P175" s="45"/>
      <c r="Q175" s="66">
        <f>'Pay App 36'!Q175+N175+P175</f>
        <v>0</v>
      </c>
    </row>
    <row r="176" spans="1:17" ht="21" customHeight="1" x14ac:dyDescent="0.2">
      <c r="A176" s="151" t="s">
        <v>306</v>
      </c>
      <c r="B176" s="151"/>
      <c r="C176" s="151" t="s">
        <v>307</v>
      </c>
      <c r="D176" s="152"/>
      <c r="E176" s="52">
        <f>'Pay App 36'!E176</f>
        <v>0</v>
      </c>
      <c r="F176" s="45"/>
      <c r="G176" s="65">
        <f>'Pay App 36'!G176+F176</f>
        <v>0</v>
      </c>
      <c r="H176" s="188">
        <f>'Pay App 36'!K176</f>
        <v>0</v>
      </c>
      <c r="I176" s="189"/>
      <c r="J176" s="55"/>
      <c r="K176" s="33">
        <f t="shared" si="4"/>
        <v>0</v>
      </c>
      <c r="L176" s="68">
        <f t="shared" si="7"/>
        <v>0</v>
      </c>
      <c r="M176" s="66">
        <f t="shared" si="5"/>
        <v>0</v>
      </c>
      <c r="N176" s="32">
        <f t="shared" si="6"/>
        <v>0</v>
      </c>
      <c r="O176" s="52">
        <f>'Pay App 36'!O176+'Pay App 36'!P176</f>
        <v>0</v>
      </c>
      <c r="P176" s="45"/>
      <c r="Q176" s="66">
        <f>'Pay App 36'!Q176+N176+P176</f>
        <v>0</v>
      </c>
    </row>
    <row r="177" spans="1:17" ht="21" customHeight="1" x14ac:dyDescent="0.2">
      <c r="A177" s="151" t="s">
        <v>308</v>
      </c>
      <c r="B177" s="151"/>
      <c r="C177" s="151" t="s">
        <v>309</v>
      </c>
      <c r="D177" s="152"/>
      <c r="E177" s="52">
        <f>'Pay App 36'!E177</f>
        <v>0</v>
      </c>
      <c r="F177" s="45"/>
      <c r="G177" s="65">
        <f>'Pay App 36'!G177+F177</f>
        <v>0</v>
      </c>
      <c r="H177" s="188">
        <f>'Pay App 36'!K177</f>
        <v>0</v>
      </c>
      <c r="I177" s="189"/>
      <c r="J177" s="55"/>
      <c r="K177" s="33">
        <f t="shared" si="4"/>
        <v>0</v>
      </c>
      <c r="L177" s="68">
        <f t="shared" si="7"/>
        <v>0</v>
      </c>
      <c r="M177" s="66">
        <f t="shared" si="5"/>
        <v>0</v>
      </c>
      <c r="N177" s="32">
        <f t="shared" si="6"/>
        <v>0</v>
      </c>
      <c r="O177" s="52">
        <f>'Pay App 36'!O177+'Pay App 36'!P177</f>
        <v>0</v>
      </c>
      <c r="P177" s="45"/>
      <c r="Q177" s="66">
        <f>'Pay App 36'!Q177+N177+P177</f>
        <v>0</v>
      </c>
    </row>
    <row r="178" spans="1:17" ht="21" customHeight="1" x14ac:dyDescent="0.2">
      <c r="A178" s="141" t="s">
        <v>310</v>
      </c>
      <c r="B178" s="141"/>
      <c r="C178" s="141" t="s">
        <v>311</v>
      </c>
      <c r="D178" s="142"/>
      <c r="E178" s="52">
        <f>'Pay App 36'!E178</f>
        <v>0</v>
      </c>
      <c r="F178" s="45"/>
      <c r="G178" s="65">
        <f>'Pay App 36'!G178+F178</f>
        <v>0</v>
      </c>
      <c r="H178" s="188">
        <f>'Pay App 36'!K178</f>
        <v>0</v>
      </c>
      <c r="I178" s="189"/>
      <c r="J178" s="55"/>
      <c r="K178" s="33">
        <f t="shared" si="4"/>
        <v>0</v>
      </c>
      <c r="L178" s="68">
        <f t="shared" si="7"/>
        <v>0</v>
      </c>
      <c r="M178" s="66">
        <f t="shared" si="5"/>
        <v>0</v>
      </c>
      <c r="N178" s="32">
        <f t="shared" si="6"/>
        <v>0</v>
      </c>
      <c r="O178" s="52">
        <f>'Pay App 36'!O178+'Pay App 36'!P178</f>
        <v>0</v>
      </c>
      <c r="P178" s="45"/>
      <c r="Q178" s="66">
        <f>'Pay App 36'!Q178+N178+P178</f>
        <v>0</v>
      </c>
    </row>
    <row r="179" spans="1:17" ht="21" customHeight="1" x14ac:dyDescent="0.2">
      <c r="A179" s="151" t="s">
        <v>312</v>
      </c>
      <c r="B179" s="151"/>
      <c r="C179" s="151" t="s">
        <v>313</v>
      </c>
      <c r="D179" s="152"/>
      <c r="E179" s="52">
        <f>'Pay App 36'!E179</f>
        <v>0</v>
      </c>
      <c r="F179" s="45"/>
      <c r="G179" s="65">
        <f>'Pay App 36'!G179+F179</f>
        <v>0</v>
      </c>
      <c r="H179" s="188">
        <f>'Pay App 36'!K179</f>
        <v>0</v>
      </c>
      <c r="I179" s="189"/>
      <c r="J179" s="55"/>
      <c r="K179" s="33">
        <f t="shared" si="4"/>
        <v>0</v>
      </c>
      <c r="L179" s="68">
        <f t="shared" si="7"/>
        <v>0</v>
      </c>
      <c r="M179" s="66">
        <f t="shared" si="5"/>
        <v>0</v>
      </c>
      <c r="N179" s="32">
        <f t="shared" si="6"/>
        <v>0</v>
      </c>
      <c r="O179" s="52">
        <f>'Pay App 36'!O179+'Pay App 36'!P179</f>
        <v>0</v>
      </c>
      <c r="P179" s="45"/>
      <c r="Q179" s="66">
        <f>'Pay App 36'!Q179+N179+P179</f>
        <v>0</v>
      </c>
    </row>
    <row r="180" spans="1:17" ht="21" customHeight="1" x14ac:dyDescent="0.2">
      <c r="A180" s="151" t="s">
        <v>314</v>
      </c>
      <c r="B180" s="151"/>
      <c r="C180" s="149" t="s">
        <v>315</v>
      </c>
      <c r="D180" s="150"/>
      <c r="E180" s="52">
        <f>'Pay App 36'!E180</f>
        <v>0</v>
      </c>
      <c r="F180" s="45"/>
      <c r="G180" s="65">
        <f>'Pay App 36'!G180+F180</f>
        <v>0</v>
      </c>
      <c r="H180" s="188">
        <f>'Pay App 36'!K180</f>
        <v>0</v>
      </c>
      <c r="I180" s="189"/>
      <c r="J180" s="55"/>
      <c r="K180" s="33">
        <f t="shared" si="4"/>
        <v>0</v>
      </c>
      <c r="L180" s="68">
        <f t="shared" si="7"/>
        <v>0</v>
      </c>
      <c r="M180" s="66">
        <f t="shared" si="5"/>
        <v>0</v>
      </c>
      <c r="N180" s="32">
        <f t="shared" si="6"/>
        <v>0</v>
      </c>
      <c r="O180" s="52">
        <f>'Pay App 36'!O180+'Pay App 36'!P180</f>
        <v>0</v>
      </c>
      <c r="P180" s="45"/>
      <c r="Q180" s="66">
        <f>'Pay App 36'!Q180+N180+P180</f>
        <v>0</v>
      </c>
    </row>
    <row r="181" spans="1:17" ht="21" customHeight="1" x14ac:dyDescent="0.2">
      <c r="A181" s="151" t="s">
        <v>316</v>
      </c>
      <c r="B181" s="151"/>
      <c r="C181" s="151" t="s">
        <v>317</v>
      </c>
      <c r="D181" s="152"/>
      <c r="E181" s="52">
        <f>'Pay App 36'!E181</f>
        <v>0</v>
      </c>
      <c r="F181" s="45"/>
      <c r="G181" s="65">
        <f>'Pay App 36'!G181+F181</f>
        <v>0</v>
      </c>
      <c r="H181" s="188">
        <f>'Pay App 36'!K181</f>
        <v>0</v>
      </c>
      <c r="I181" s="189"/>
      <c r="J181" s="55"/>
      <c r="K181" s="33">
        <f t="shared" si="4"/>
        <v>0</v>
      </c>
      <c r="L181" s="68">
        <f t="shared" si="7"/>
        <v>0</v>
      </c>
      <c r="M181" s="66">
        <f t="shared" si="5"/>
        <v>0</v>
      </c>
      <c r="N181" s="32">
        <f t="shared" si="6"/>
        <v>0</v>
      </c>
      <c r="O181" s="52">
        <f>'Pay App 36'!O181+'Pay App 36'!P181</f>
        <v>0</v>
      </c>
      <c r="P181" s="45"/>
      <c r="Q181" s="66">
        <f>'Pay App 36'!Q181+N181+P181</f>
        <v>0</v>
      </c>
    </row>
    <row r="182" spans="1:17" ht="21" customHeight="1" x14ac:dyDescent="0.2">
      <c r="A182" s="151" t="s">
        <v>318</v>
      </c>
      <c r="B182" s="151"/>
      <c r="C182" s="151" t="s">
        <v>319</v>
      </c>
      <c r="D182" s="152"/>
      <c r="E182" s="52">
        <f>'Pay App 36'!E182</f>
        <v>0</v>
      </c>
      <c r="F182" s="45"/>
      <c r="G182" s="65">
        <f>'Pay App 36'!G182+F182</f>
        <v>0</v>
      </c>
      <c r="H182" s="188">
        <f>'Pay App 36'!K182</f>
        <v>0</v>
      </c>
      <c r="I182" s="189"/>
      <c r="J182" s="55"/>
      <c r="K182" s="33">
        <f t="shared" si="4"/>
        <v>0</v>
      </c>
      <c r="L182" s="68">
        <f t="shared" si="7"/>
        <v>0</v>
      </c>
      <c r="M182" s="66">
        <f t="shared" si="5"/>
        <v>0</v>
      </c>
      <c r="N182" s="32">
        <f t="shared" si="6"/>
        <v>0</v>
      </c>
      <c r="O182" s="52">
        <f>'Pay App 36'!O182+'Pay App 36'!P182</f>
        <v>0</v>
      </c>
      <c r="P182" s="45"/>
      <c r="Q182" s="66">
        <f>'Pay App 36'!Q182+N182+P182</f>
        <v>0</v>
      </c>
    </row>
    <row r="183" spans="1:17" ht="21" customHeight="1" x14ac:dyDescent="0.2">
      <c r="A183" s="151" t="s">
        <v>320</v>
      </c>
      <c r="B183" s="151"/>
      <c r="C183" s="151" t="s">
        <v>321</v>
      </c>
      <c r="D183" s="152"/>
      <c r="E183" s="52">
        <f>'Pay App 36'!E183</f>
        <v>0</v>
      </c>
      <c r="F183" s="45"/>
      <c r="G183" s="65">
        <f>'Pay App 36'!G183+F183</f>
        <v>0</v>
      </c>
      <c r="H183" s="188">
        <f>'Pay App 36'!K183</f>
        <v>0</v>
      </c>
      <c r="I183" s="189"/>
      <c r="J183" s="55"/>
      <c r="K183" s="33">
        <f t="shared" si="4"/>
        <v>0</v>
      </c>
      <c r="L183" s="68">
        <f t="shared" si="7"/>
        <v>0</v>
      </c>
      <c r="M183" s="66">
        <f t="shared" si="5"/>
        <v>0</v>
      </c>
      <c r="N183" s="32">
        <f t="shared" si="6"/>
        <v>0</v>
      </c>
      <c r="O183" s="52">
        <f>'Pay App 36'!O183+'Pay App 36'!P183</f>
        <v>0</v>
      </c>
      <c r="P183" s="45"/>
      <c r="Q183" s="66">
        <f>'Pay App 36'!Q183+N183+P183</f>
        <v>0</v>
      </c>
    </row>
    <row r="184" spans="1:17" ht="21" customHeight="1" x14ac:dyDescent="0.2">
      <c r="A184" s="151" t="s">
        <v>322</v>
      </c>
      <c r="B184" s="151"/>
      <c r="C184" s="151" t="s">
        <v>323</v>
      </c>
      <c r="D184" s="152"/>
      <c r="E184" s="52">
        <f>'Pay App 36'!E184</f>
        <v>0</v>
      </c>
      <c r="F184" s="45"/>
      <c r="G184" s="65">
        <f>'Pay App 36'!G184+F184</f>
        <v>0</v>
      </c>
      <c r="H184" s="188">
        <f>'Pay App 36'!K184</f>
        <v>0</v>
      </c>
      <c r="I184" s="189"/>
      <c r="J184" s="55"/>
      <c r="K184" s="33">
        <f t="shared" si="4"/>
        <v>0</v>
      </c>
      <c r="L184" s="68">
        <f t="shared" si="7"/>
        <v>0</v>
      </c>
      <c r="M184" s="66">
        <f t="shared" si="5"/>
        <v>0</v>
      </c>
      <c r="N184" s="32">
        <f t="shared" si="6"/>
        <v>0</v>
      </c>
      <c r="O184" s="52">
        <f>'Pay App 36'!O184+'Pay App 36'!P184</f>
        <v>0</v>
      </c>
      <c r="P184" s="45"/>
      <c r="Q184" s="66">
        <f>'Pay App 36'!Q184+N184+P184</f>
        <v>0</v>
      </c>
    </row>
    <row r="185" spans="1:17" ht="21" customHeight="1" x14ac:dyDescent="0.2">
      <c r="A185" s="141" t="s">
        <v>324</v>
      </c>
      <c r="B185" s="141"/>
      <c r="C185" s="141" t="s">
        <v>325</v>
      </c>
      <c r="D185" s="142"/>
      <c r="E185" s="52">
        <f>'Pay App 36'!E185</f>
        <v>0</v>
      </c>
      <c r="F185" s="45"/>
      <c r="G185" s="65">
        <f>'Pay App 36'!G185+F185</f>
        <v>0</v>
      </c>
      <c r="H185" s="188">
        <f>'Pay App 36'!K185</f>
        <v>0</v>
      </c>
      <c r="I185" s="189"/>
      <c r="J185" s="55"/>
      <c r="K185" s="33">
        <f t="shared" si="4"/>
        <v>0</v>
      </c>
      <c r="L185" s="68">
        <f t="shared" si="7"/>
        <v>0</v>
      </c>
      <c r="M185" s="66">
        <f t="shared" si="5"/>
        <v>0</v>
      </c>
      <c r="N185" s="32">
        <f t="shared" si="6"/>
        <v>0</v>
      </c>
      <c r="O185" s="52">
        <f>'Pay App 36'!O185+'Pay App 36'!P185</f>
        <v>0</v>
      </c>
      <c r="P185" s="45"/>
      <c r="Q185" s="66">
        <f>'Pay App 36'!Q185+N185+P185</f>
        <v>0</v>
      </c>
    </row>
    <row r="186" spans="1:17" ht="21" customHeight="1" x14ac:dyDescent="0.2">
      <c r="A186" s="141" t="s">
        <v>326</v>
      </c>
      <c r="B186" s="141"/>
      <c r="C186" s="141" t="s">
        <v>327</v>
      </c>
      <c r="D186" s="142"/>
      <c r="E186" s="52">
        <f>'Pay App 36'!E186</f>
        <v>0</v>
      </c>
      <c r="F186" s="45"/>
      <c r="G186" s="65">
        <f>'Pay App 36'!G186+F186</f>
        <v>0</v>
      </c>
      <c r="H186" s="188">
        <f>'Pay App 36'!K186</f>
        <v>0</v>
      </c>
      <c r="I186" s="189"/>
      <c r="J186" s="55"/>
      <c r="K186" s="33">
        <f t="shared" si="4"/>
        <v>0</v>
      </c>
      <c r="L186" s="68">
        <f t="shared" si="7"/>
        <v>0</v>
      </c>
      <c r="M186" s="66">
        <f t="shared" si="5"/>
        <v>0</v>
      </c>
      <c r="N186" s="32">
        <f t="shared" si="6"/>
        <v>0</v>
      </c>
      <c r="O186" s="52">
        <f>'Pay App 36'!O186+'Pay App 36'!P186</f>
        <v>0</v>
      </c>
      <c r="P186" s="45"/>
      <c r="Q186" s="66">
        <f>'Pay App 36'!Q186+N186+P186</f>
        <v>0</v>
      </c>
    </row>
    <row r="187" spans="1:17" ht="21" customHeight="1" x14ac:dyDescent="0.2">
      <c r="A187" s="151" t="s">
        <v>328</v>
      </c>
      <c r="B187" s="151"/>
      <c r="C187" s="151" t="s">
        <v>329</v>
      </c>
      <c r="D187" s="152"/>
      <c r="E187" s="52">
        <f>'Pay App 36'!E187</f>
        <v>0</v>
      </c>
      <c r="F187" s="45"/>
      <c r="G187" s="65">
        <f>'Pay App 36'!G187+F187</f>
        <v>0</v>
      </c>
      <c r="H187" s="188">
        <f>'Pay App 36'!K187</f>
        <v>0</v>
      </c>
      <c r="I187" s="189"/>
      <c r="J187" s="55"/>
      <c r="K187" s="33">
        <f t="shared" si="4"/>
        <v>0</v>
      </c>
      <c r="L187" s="68">
        <f t="shared" si="7"/>
        <v>0</v>
      </c>
      <c r="M187" s="66">
        <f t="shared" si="5"/>
        <v>0</v>
      </c>
      <c r="N187" s="32">
        <f t="shared" si="6"/>
        <v>0</v>
      </c>
      <c r="O187" s="52">
        <f>'Pay App 36'!O187+'Pay App 36'!P187</f>
        <v>0</v>
      </c>
      <c r="P187" s="45"/>
      <c r="Q187" s="66">
        <f>'Pay App 36'!Q187+N187+P187</f>
        <v>0</v>
      </c>
    </row>
    <row r="188" spans="1:17" ht="21" customHeight="1" x14ac:dyDescent="0.2">
      <c r="A188" s="151" t="s">
        <v>330</v>
      </c>
      <c r="B188" s="151"/>
      <c r="C188" s="151" t="s">
        <v>331</v>
      </c>
      <c r="D188" s="152"/>
      <c r="E188" s="52">
        <f>'Pay App 36'!E188</f>
        <v>0</v>
      </c>
      <c r="F188" s="45"/>
      <c r="G188" s="65">
        <f>'Pay App 36'!G188+F188</f>
        <v>0</v>
      </c>
      <c r="H188" s="188">
        <f>'Pay App 36'!K188</f>
        <v>0</v>
      </c>
      <c r="I188" s="189"/>
      <c r="J188" s="55"/>
      <c r="K188" s="33">
        <f t="shared" si="4"/>
        <v>0</v>
      </c>
      <c r="L188" s="68">
        <f t="shared" si="7"/>
        <v>0</v>
      </c>
      <c r="M188" s="66">
        <f t="shared" si="5"/>
        <v>0</v>
      </c>
      <c r="N188" s="32">
        <f t="shared" si="6"/>
        <v>0</v>
      </c>
      <c r="O188" s="52">
        <f>'Pay App 36'!O188+'Pay App 36'!P188</f>
        <v>0</v>
      </c>
      <c r="P188" s="45"/>
      <c r="Q188" s="66">
        <f>'Pay App 36'!Q188+N188+P188</f>
        <v>0</v>
      </c>
    </row>
    <row r="189" spans="1:17" ht="21" customHeight="1" x14ac:dyDescent="0.2">
      <c r="A189" s="151" t="s">
        <v>332</v>
      </c>
      <c r="B189" s="151"/>
      <c r="C189" s="151" t="s">
        <v>333</v>
      </c>
      <c r="D189" s="152"/>
      <c r="E189" s="52">
        <f>'Pay App 36'!E189</f>
        <v>0</v>
      </c>
      <c r="F189" s="45"/>
      <c r="G189" s="65">
        <f>'Pay App 36'!G189+F189</f>
        <v>0</v>
      </c>
      <c r="H189" s="188">
        <f>'Pay App 36'!K189</f>
        <v>0</v>
      </c>
      <c r="I189" s="189"/>
      <c r="J189" s="55"/>
      <c r="K189" s="33">
        <f t="shared" si="4"/>
        <v>0</v>
      </c>
      <c r="L189" s="68">
        <f t="shared" si="7"/>
        <v>0</v>
      </c>
      <c r="M189" s="66">
        <f t="shared" si="5"/>
        <v>0</v>
      </c>
      <c r="N189" s="32">
        <f t="shared" si="6"/>
        <v>0</v>
      </c>
      <c r="O189" s="52">
        <f>'Pay App 36'!O189+'Pay App 36'!P189</f>
        <v>0</v>
      </c>
      <c r="P189" s="45"/>
      <c r="Q189" s="66">
        <f>'Pay App 36'!Q189+N189+P189</f>
        <v>0</v>
      </c>
    </row>
    <row r="190" spans="1:17" ht="21" customHeight="1" x14ac:dyDescent="0.2">
      <c r="A190" s="141" t="s">
        <v>334</v>
      </c>
      <c r="B190" s="141"/>
      <c r="C190" s="141" t="s">
        <v>335</v>
      </c>
      <c r="D190" s="142"/>
      <c r="E190" s="52">
        <f>'Pay App 36'!E190</f>
        <v>0</v>
      </c>
      <c r="F190" s="45"/>
      <c r="G190" s="65">
        <f>'Pay App 36'!G190+F190</f>
        <v>0</v>
      </c>
      <c r="H190" s="188">
        <f>'Pay App 36'!K190</f>
        <v>0</v>
      </c>
      <c r="I190" s="189"/>
      <c r="J190" s="55"/>
      <c r="K190" s="33">
        <f t="shared" si="4"/>
        <v>0</v>
      </c>
      <c r="L190" s="68">
        <f t="shared" si="7"/>
        <v>0</v>
      </c>
      <c r="M190" s="66">
        <f t="shared" si="5"/>
        <v>0</v>
      </c>
      <c r="N190" s="32">
        <f t="shared" si="6"/>
        <v>0</v>
      </c>
      <c r="O190" s="52">
        <f>'Pay App 36'!O190+'Pay App 36'!P190</f>
        <v>0</v>
      </c>
      <c r="P190" s="45"/>
      <c r="Q190" s="66">
        <f>'Pay App 36'!Q190+N190+P190</f>
        <v>0</v>
      </c>
    </row>
    <row r="191" spans="1:17" ht="21" customHeight="1" x14ac:dyDescent="0.2">
      <c r="A191" s="149" t="s">
        <v>336</v>
      </c>
      <c r="B191" s="149"/>
      <c r="C191" s="149" t="s">
        <v>337</v>
      </c>
      <c r="D191" s="150"/>
      <c r="E191" s="52">
        <f>'Pay App 36'!E191</f>
        <v>0</v>
      </c>
      <c r="F191" s="45"/>
      <c r="G191" s="65">
        <f>'Pay App 36'!G191+F191</f>
        <v>0</v>
      </c>
      <c r="H191" s="188">
        <f>'Pay App 36'!K191</f>
        <v>0</v>
      </c>
      <c r="I191" s="189"/>
      <c r="J191" s="55"/>
      <c r="K191" s="33">
        <f t="shared" si="4"/>
        <v>0</v>
      </c>
      <c r="L191" s="68">
        <f t="shared" si="7"/>
        <v>0</v>
      </c>
      <c r="M191" s="66">
        <f t="shared" si="5"/>
        <v>0</v>
      </c>
      <c r="N191" s="32">
        <f t="shared" si="6"/>
        <v>0</v>
      </c>
      <c r="O191" s="52">
        <f>'Pay App 36'!O191+'Pay App 36'!P191</f>
        <v>0</v>
      </c>
      <c r="P191" s="45"/>
      <c r="Q191" s="66">
        <f>'Pay App 36'!Q191+N191+P191</f>
        <v>0</v>
      </c>
    </row>
    <row r="192" spans="1:17" ht="21" customHeight="1" x14ac:dyDescent="0.2">
      <c r="A192" s="149" t="s">
        <v>338</v>
      </c>
      <c r="B192" s="149"/>
      <c r="C192" s="151" t="s">
        <v>339</v>
      </c>
      <c r="D192" s="152"/>
      <c r="E192" s="52">
        <f>'Pay App 36'!E192</f>
        <v>0</v>
      </c>
      <c r="F192" s="45"/>
      <c r="G192" s="65">
        <f>'Pay App 36'!G192+F192</f>
        <v>0</v>
      </c>
      <c r="H192" s="188">
        <f>'Pay App 36'!K192</f>
        <v>0</v>
      </c>
      <c r="I192" s="189"/>
      <c r="J192" s="55"/>
      <c r="K192" s="33">
        <f t="shared" si="4"/>
        <v>0</v>
      </c>
      <c r="L192" s="68">
        <f t="shared" si="7"/>
        <v>0</v>
      </c>
      <c r="M192" s="66">
        <f t="shared" si="5"/>
        <v>0</v>
      </c>
      <c r="N192" s="32">
        <f t="shared" si="6"/>
        <v>0</v>
      </c>
      <c r="O192" s="52">
        <f>'Pay App 36'!O192+'Pay App 36'!P192</f>
        <v>0</v>
      </c>
      <c r="P192" s="45"/>
      <c r="Q192" s="66">
        <f>'Pay App 36'!Q192+N192+P192</f>
        <v>0</v>
      </c>
    </row>
    <row r="193" spans="1:17" ht="21" customHeight="1" x14ac:dyDescent="0.2">
      <c r="A193" s="141" t="s">
        <v>340</v>
      </c>
      <c r="B193" s="141"/>
      <c r="C193" s="141" t="s">
        <v>341</v>
      </c>
      <c r="D193" s="142"/>
      <c r="E193" s="52">
        <f>'Pay App 36'!E193</f>
        <v>0</v>
      </c>
      <c r="F193" s="45"/>
      <c r="G193" s="65">
        <f>'Pay App 36'!G193+F193</f>
        <v>0</v>
      </c>
      <c r="H193" s="188">
        <f>'Pay App 36'!K193</f>
        <v>0</v>
      </c>
      <c r="I193" s="189"/>
      <c r="J193" s="55"/>
      <c r="K193" s="33">
        <f t="shared" si="4"/>
        <v>0</v>
      </c>
      <c r="L193" s="68">
        <f t="shared" si="7"/>
        <v>0</v>
      </c>
      <c r="M193" s="66">
        <f t="shared" si="5"/>
        <v>0</v>
      </c>
      <c r="N193" s="32">
        <f t="shared" si="6"/>
        <v>0</v>
      </c>
      <c r="O193" s="52">
        <f>'Pay App 36'!O193+'Pay App 36'!P193</f>
        <v>0</v>
      </c>
      <c r="P193" s="45"/>
      <c r="Q193" s="66">
        <f>'Pay App 36'!Q193+N193+P193</f>
        <v>0</v>
      </c>
    </row>
    <row r="194" spans="1:17" ht="21" customHeight="1" x14ac:dyDescent="0.2">
      <c r="A194" s="149" t="s">
        <v>342</v>
      </c>
      <c r="B194" s="149"/>
      <c r="C194" s="149" t="s">
        <v>343</v>
      </c>
      <c r="D194" s="150"/>
      <c r="E194" s="52">
        <f>'Pay App 36'!E194</f>
        <v>0</v>
      </c>
      <c r="F194" s="45"/>
      <c r="G194" s="65">
        <f>'Pay App 36'!G194+F194</f>
        <v>0</v>
      </c>
      <c r="H194" s="188">
        <f>'Pay App 36'!K194</f>
        <v>0</v>
      </c>
      <c r="I194" s="189"/>
      <c r="J194" s="55"/>
      <c r="K194" s="33">
        <f t="shared" si="4"/>
        <v>0</v>
      </c>
      <c r="L194" s="68">
        <f t="shared" si="7"/>
        <v>0</v>
      </c>
      <c r="M194" s="66">
        <f t="shared" si="5"/>
        <v>0</v>
      </c>
      <c r="N194" s="32">
        <f t="shared" si="6"/>
        <v>0</v>
      </c>
      <c r="O194" s="52">
        <f>'Pay App 36'!O194+'Pay App 36'!P194</f>
        <v>0</v>
      </c>
      <c r="P194" s="45"/>
      <c r="Q194" s="66">
        <f>'Pay App 36'!Q194+N194+P194</f>
        <v>0</v>
      </c>
    </row>
    <row r="195" spans="1:17" ht="21" customHeight="1" x14ac:dyDescent="0.2">
      <c r="A195" s="149" t="s">
        <v>344</v>
      </c>
      <c r="B195" s="149"/>
      <c r="C195" s="151" t="s">
        <v>345</v>
      </c>
      <c r="D195" s="152"/>
      <c r="E195" s="52">
        <f>'Pay App 36'!E195</f>
        <v>0</v>
      </c>
      <c r="F195" s="45"/>
      <c r="G195" s="65">
        <f>'Pay App 36'!G195+F195</f>
        <v>0</v>
      </c>
      <c r="H195" s="188">
        <f>'Pay App 36'!K195</f>
        <v>0</v>
      </c>
      <c r="I195" s="189"/>
      <c r="J195" s="55"/>
      <c r="K195" s="33">
        <f t="shared" si="4"/>
        <v>0</v>
      </c>
      <c r="L195" s="68">
        <f t="shared" si="7"/>
        <v>0</v>
      </c>
      <c r="M195" s="66">
        <f t="shared" si="5"/>
        <v>0</v>
      </c>
      <c r="N195" s="32">
        <f t="shared" si="6"/>
        <v>0</v>
      </c>
      <c r="O195" s="52">
        <f>'Pay App 36'!O195+'Pay App 36'!P195</f>
        <v>0</v>
      </c>
      <c r="P195" s="45"/>
      <c r="Q195" s="66">
        <f>'Pay App 36'!Q195+N195+P195</f>
        <v>0</v>
      </c>
    </row>
    <row r="196" spans="1:17" ht="21" customHeight="1" x14ac:dyDescent="0.2">
      <c r="A196" s="149" t="s">
        <v>346</v>
      </c>
      <c r="B196" s="149"/>
      <c r="C196" s="149" t="s">
        <v>347</v>
      </c>
      <c r="D196" s="150"/>
      <c r="E196" s="52">
        <f>'Pay App 36'!E196</f>
        <v>0</v>
      </c>
      <c r="F196" s="45"/>
      <c r="G196" s="65">
        <f>'Pay App 36'!G196+F196</f>
        <v>0</v>
      </c>
      <c r="H196" s="188">
        <f>'Pay App 36'!K196</f>
        <v>0</v>
      </c>
      <c r="I196" s="189"/>
      <c r="J196" s="55"/>
      <c r="K196" s="33">
        <f t="shared" si="4"/>
        <v>0</v>
      </c>
      <c r="L196" s="68">
        <f t="shared" si="7"/>
        <v>0</v>
      </c>
      <c r="M196" s="66">
        <f t="shared" si="5"/>
        <v>0</v>
      </c>
      <c r="N196" s="32">
        <f t="shared" si="6"/>
        <v>0</v>
      </c>
      <c r="O196" s="52">
        <f>'Pay App 36'!O196+'Pay App 36'!P196</f>
        <v>0</v>
      </c>
      <c r="P196" s="45"/>
      <c r="Q196" s="66">
        <f>'Pay App 36'!Q196+N196+P196</f>
        <v>0</v>
      </c>
    </row>
    <row r="197" spans="1:17" ht="21" customHeight="1" x14ac:dyDescent="0.2">
      <c r="A197" s="149" t="s">
        <v>348</v>
      </c>
      <c r="B197" s="149"/>
      <c r="C197" s="149" t="s">
        <v>349</v>
      </c>
      <c r="D197" s="150"/>
      <c r="E197" s="52">
        <f>'Pay App 36'!E197</f>
        <v>0</v>
      </c>
      <c r="F197" s="45"/>
      <c r="G197" s="65">
        <f>'Pay App 36'!G197+F197</f>
        <v>0</v>
      </c>
      <c r="H197" s="188">
        <f>'Pay App 36'!K197</f>
        <v>0</v>
      </c>
      <c r="I197" s="189"/>
      <c r="J197" s="55"/>
      <c r="K197" s="33">
        <f t="shared" si="4"/>
        <v>0</v>
      </c>
      <c r="L197" s="68">
        <f t="shared" si="7"/>
        <v>0</v>
      </c>
      <c r="M197" s="66">
        <f t="shared" si="5"/>
        <v>0</v>
      </c>
      <c r="N197" s="32">
        <f t="shared" si="6"/>
        <v>0</v>
      </c>
      <c r="O197" s="52">
        <f>'Pay App 36'!O197+'Pay App 36'!P197</f>
        <v>0</v>
      </c>
      <c r="P197" s="45"/>
      <c r="Q197" s="66">
        <f>'Pay App 36'!Q197+N197+P197</f>
        <v>0</v>
      </c>
    </row>
    <row r="198" spans="1:17" ht="21" customHeight="1" x14ac:dyDescent="0.2">
      <c r="A198" s="149" t="s">
        <v>350</v>
      </c>
      <c r="B198" s="149"/>
      <c r="C198" s="151" t="s">
        <v>305</v>
      </c>
      <c r="D198" s="152"/>
      <c r="E198" s="52">
        <f>'Pay App 36'!E198</f>
        <v>0</v>
      </c>
      <c r="F198" s="45"/>
      <c r="G198" s="65">
        <f>'Pay App 36'!G198+F198</f>
        <v>0</v>
      </c>
      <c r="H198" s="188">
        <f>'Pay App 36'!K198</f>
        <v>0</v>
      </c>
      <c r="I198" s="189"/>
      <c r="J198" s="55"/>
      <c r="K198" s="33">
        <f t="shared" si="4"/>
        <v>0</v>
      </c>
      <c r="L198" s="68">
        <f t="shared" si="7"/>
        <v>0</v>
      </c>
      <c r="M198" s="66">
        <f t="shared" si="5"/>
        <v>0</v>
      </c>
      <c r="N198" s="32">
        <f t="shared" si="6"/>
        <v>0</v>
      </c>
      <c r="O198" s="52">
        <f>'Pay App 36'!O198+'Pay App 36'!P198</f>
        <v>0</v>
      </c>
      <c r="P198" s="45"/>
      <c r="Q198" s="66">
        <f>'Pay App 36'!Q198+N198+P198</f>
        <v>0</v>
      </c>
    </row>
    <row r="199" spans="1:17" ht="21" customHeight="1" x14ac:dyDescent="0.2">
      <c r="A199" s="141" t="s">
        <v>351</v>
      </c>
      <c r="B199" s="141"/>
      <c r="C199" s="141" t="s">
        <v>352</v>
      </c>
      <c r="D199" s="142"/>
      <c r="E199" s="52">
        <f>'Pay App 36'!E199</f>
        <v>0</v>
      </c>
      <c r="F199" s="45"/>
      <c r="G199" s="65">
        <f>'Pay App 36'!G199+F199</f>
        <v>0</v>
      </c>
      <c r="H199" s="188">
        <f>'Pay App 36'!K199</f>
        <v>0</v>
      </c>
      <c r="I199" s="189"/>
      <c r="J199" s="55"/>
      <c r="K199" s="33">
        <f t="shared" si="4"/>
        <v>0</v>
      </c>
      <c r="L199" s="68">
        <f t="shared" si="7"/>
        <v>0</v>
      </c>
      <c r="M199" s="66">
        <f t="shared" si="5"/>
        <v>0</v>
      </c>
      <c r="N199" s="32">
        <f t="shared" si="6"/>
        <v>0</v>
      </c>
      <c r="O199" s="52">
        <f>'Pay App 36'!O199+'Pay App 36'!P199</f>
        <v>0</v>
      </c>
      <c r="P199" s="45"/>
      <c r="Q199" s="66">
        <f>'Pay App 36'!Q199+N199+P199</f>
        <v>0</v>
      </c>
    </row>
    <row r="200" spans="1:17" ht="21" customHeight="1" x14ac:dyDescent="0.2">
      <c r="A200" s="149" t="s">
        <v>353</v>
      </c>
      <c r="B200" s="149"/>
      <c r="C200" s="149" t="s">
        <v>354</v>
      </c>
      <c r="D200" s="150"/>
      <c r="E200" s="52">
        <f>'Pay App 36'!E200</f>
        <v>0</v>
      </c>
      <c r="F200" s="45"/>
      <c r="G200" s="65">
        <f>'Pay App 36'!G200+F200</f>
        <v>0</v>
      </c>
      <c r="H200" s="188">
        <f>'Pay App 36'!K200</f>
        <v>0</v>
      </c>
      <c r="I200" s="189"/>
      <c r="J200" s="55"/>
      <c r="K200" s="33">
        <f t="shared" si="4"/>
        <v>0</v>
      </c>
      <c r="L200" s="68">
        <f t="shared" si="7"/>
        <v>0</v>
      </c>
      <c r="M200" s="66">
        <f t="shared" si="5"/>
        <v>0</v>
      </c>
      <c r="N200" s="32">
        <f t="shared" si="6"/>
        <v>0</v>
      </c>
      <c r="O200" s="52">
        <f>'Pay App 36'!O200+'Pay App 36'!P200</f>
        <v>0</v>
      </c>
      <c r="P200" s="45"/>
      <c r="Q200" s="66">
        <f>'Pay App 36'!Q200+N200+P200</f>
        <v>0</v>
      </c>
    </row>
    <row r="201" spans="1:17" ht="21" customHeight="1" x14ac:dyDescent="0.2">
      <c r="A201" s="149" t="s">
        <v>355</v>
      </c>
      <c r="B201" s="149"/>
      <c r="C201" s="149" t="s">
        <v>356</v>
      </c>
      <c r="D201" s="150"/>
      <c r="E201" s="52">
        <f>'Pay App 36'!E201</f>
        <v>0</v>
      </c>
      <c r="F201" s="45"/>
      <c r="G201" s="65">
        <f>'Pay App 36'!G201+F201</f>
        <v>0</v>
      </c>
      <c r="H201" s="188">
        <f>'Pay App 36'!K201</f>
        <v>0</v>
      </c>
      <c r="I201" s="189"/>
      <c r="J201" s="55"/>
      <c r="K201" s="33">
        <f t="shared" si="4"/>
        <v>0</v>
      </c>
      <c r="L201" s="68">
        <f t="shared" si="7"/>
        <v>0</v>
      </c>
      <c r="M201" s="66">
        <f t="shared" si="5"/>
        <v>0</v>
      </c>
      <c r="N201" s="32">
        <f t="shared" si="6"/>
        <v>0</v>
      </c>
      <c r="O201" s="52">
        <f>'Pay App 36'!O201+'Pay App 36'!P201</f>
        <v>0</v>
      </c>
      <c r="P201" s="45"/>
      <c r="Q201" s="66">
        <f>'Pay App 36'!Q201+N201+P201</f>
        <v>0</v>
      </c>
    </row>
    <row r="202" spans="1:17" ht="21" customHeight="1" x14ac:dyDescent="0.2">
      <c r="A202" s="149" t="s">
        <v>357</v>
      </c>
      <c r="B202" s="149"/>
      <c r="C202" s="151" t="s">
        <v>358</v>
      </c>
      <c r="D202" s="152"/>
      <c r="E202" s="52">
        <f>'Pay App 36'!E202</f>
        <v>0</v>
      </c>
      <c r="F202" s="45"/>
      <c r="G202" s="65">
        <f>'Pay App 36'!G202+F202</f>
        <v>0</v>
      </c>
      <c r="H202" s="188">
        <f>'Pay App 36'!K202</f>
        <v>0</v>
      </c>
      <c r="I202" s="189"/>
      <c r="J202" s="55"/>
      <c r="K202" s="33">
        <f t="shared" si="4"/>
        <v>0</v>
      </c>
      <c r="L202" s="68">
        <f t="shared" si="7"/>
        <v>0</v>
      </c>
      <c r="M202" s="66">
        <f t="shared" si="5"/>
        <v>0</v>
      </c>
      <c r="N202" s="32">
        <f t="shared" si="6"/>
        <v>0</v>
      </c>
      <c r="O202" s="52">
        <f>'Pay App 36'!O202+'Pay App 36'!P202</f>
        <v>0</v>
      </c>
      <c r="P202" s="45"/>
      <c r="Q202" s="66">
        <f>'Pay App 36'!Q202+N202+P202</f>
        <v>0</v>
      </c>
    </row>
    <row r="203" spans="1:17" ht="21" customHeight="1" x14ac:dyDescent="0.2">
      <c r="A203" s="149" t="s">
        <v>359</v>
      </c>
      <c r="B203" s="149"/>
      <c r="C203" s="151" t="s">
        <v>360</v>
      </c>
      <c r="D203" s="152"/>
      <c r="E203" s="52">
        <f>'Pay App 36'!E203</f>
        <v>0</v>
      </c>
      <c r="F203" s="45"/>
      <c r="G203" s="65">
        <f>'Pay App 36'!G203+F203</f>
        <v>0</v>
      </c>
      <c r="H203" s="188">
        <f>'Pay App 36'!K203</f>
        <v>0</v>
      </c>
      <c r="I203" s="189"/>
      <c r="J203" s="55"/>
      <c r="K203" s="33">
        <f t="shared" si="4"/>
        <v>0</v>
      </c>
      <c r="L203" s="68">
        <f t="shared" si="7"/>
        <v>0</v>
      </c>
      <c r="M203" s="66">
        <f t="shared" si="5"/>
        <v>0</v>
      </c>
      <c r="N203" s="32">
        <f t="shared" si="6"/>
        <v>0</v>
      </c>
      <c r="O203" s="52">
        <f>'Pay App 36'!O203+'Pay App 36'!P203</f>
        <v>0</v>
      </c>
      <c r="P203" s="45"/>
      <c r="Q203" s="66">
        <f>'Pay App 36'!Q203+N203+P203</f>
        <v>0</v>
      </c>
    </row>
    <row r="204" spans="1:17" ht="21" customHeight="1" x14ac:dyDescent="0.2">
      <c r="A204" s="149" t="s">
        <v>361</v>
      </c>
      <c r="B204" s="149"/>
      <c r="C204" s="149" t="s">
        <v>362</v>
      </c>
      <c r="D204" s="150"/>
      <c r="E204" s="52">
        <f>'Pay App 36'!E204</f>
        <v>0</v>
      </c>
      <c r="F204" s="45"/>
      <c r="G204" s="65">
        <f>'Pay App 36'!G204+F204</f>
        <v>0</v>
      </c>
      <c r="H204" s="188">
        <f>'Pay App 36'!K204</f>
        <v>0</v>
      </c>
      <c r="I204" s="189"/>
      <c r="J204" s="55"/>
      <c r="K204" s="33">
        <f t="shared" si="4"/>
        <v>0</v>
      </c>
      <c r="L204" s="68">
        <f t="shared" si="7"/>
        <v>0</v>
      </c>
      <c r="M204" s="66">
        <f t="shared" si="5"/>
        <v>0</v>
      </c>
      <c r="N204" s="32">
        <f t="shared" si="6"/>
        <v>0</v>
      </c>
      <c r="O204" s="52">
        <f>'Pay App 36'!O204+'Pay App 36'!P204</f>
        <v>0</v>
      </c>
      <c r="P204" s="45"/>
      <c r="Q204" s="66">
        <f>'Pay App 36'!Q204+N204+P204</f>
        <v>0</v>
      </c>
    </row>
    <row r="205" spans="1:17" ht="21" customHeight="1" x14ac:dyDescent="0.2">
      <c r="A205" s="149" t="s">
        <v>363</v>
      </c>
      <c r="B205" s="149"/>
      <c r="C205" s="151" t="s">
        <v>364</v>
      </c>
      <c r="D205" s="152"/>
      <c r="E205" s="52">
        <f>'Pay App 36'!E205</f>
        <v>0</v>
      </c>
      <c r="F205" s="45"/>
      <c r="G205" s="65">
        <f>'Pay App 36'!G205+F205</f>
        <v>0</v>
      </c>
      <c r="H205" s="188">
        <f>'Pay App 36'!K205</f>
        <v>0</v>
      </c>
      <c r="I205" s="189"/>
      <c r="J205" s="55"/>
      <c r="K205" s="33">
        <f t="shared" si="4"/>
        <v>0</v>
      </c>
      <c r="L205" s="68">
        <f t="shared" si="7"/>
        <v>0</v>
      </c>
      <c r="M205" s="66">
        <f t="shared" si="5"/>
        <v>0</v>
      </c>
      <c r="N205" s="32">
        <f t="shared" si="6"/>
        <v>0</v>
      </c>
      <c r="O205" s="52">
        <f>'Pay App 36'!O205+'Pay App 36'!P205</f>
        <v>0</v>
      </c>
      <c r="P205" s="45"/>
      <c r="Q205" s="66">
        <f>'Pay App 36'!Q205+N205+P205</f>
        <v>0</v>
      </c>
    </row>
    <row r="206" spans="1:17" ht="21" customHeight="1" x14ac:dyDescent="0.2">
      <c r="A206" s="141" t="s">
        <v>365</v>
      </c>
      <c r="B206" s="141"/>
      <c r="C206" s="141" t="s">
        <v>366</v>
      </c>
      <c r="D206" s="142"/>
      <c r="E206" s="52">
        <f>'Pay App 36'!E206</f>
        <v>0</v>
      </c>
      <c r="F206" s="45"/>
      <c r="G206" s="65">
        <f>'Pay App 36'!G206+F206</f>
        <v>0</v>
      </c>
      <c r="H206" s="188">
        <f>'Pay App 36'!K206</f>
        <v>0</v>
      </c>
      <c r="I206" s="189"/>
      <c r="J206" s="55"/>
      <c r="K206" s="33">
        <f t="shared" si="4"/>
        <v>0</v>
      </c>
      <c r="L206" s="68">
        <f t="shared" si="7"/>
        <v>0</v>
      </c>
      <c r="M206" s="66">
        <f t="shared" si="5"/>
        <v>0</v>
      </c>
      <c r="N206" s="32">
        <f t="shared" si="6"/>
        <v>0</v>
      </c>
      <c r="O206" s="52">
        <f>'Pay App 36'!O206+'Pay App 36'!P206</f>
        <v>0</v>
      </c>
      <c r="P206" s="45"/>
      <c r="Q206" s="66">
        <f>'Pay App 36'!Q206+N206+P206</f>
        <v>0</v>
      </c>
    </row>
    <row r="207" spans="1:17" ht="21" customHeight="1" x14ac:dyDescent="0.2">
      <c r="A207" s="149" t="s">
        <v>367</v>
      </c>
      <c r="B207" s="149"/>
      <c r="C207" s="149" t="s">
        <v>368</v>
      </c>
      <c r="D207" s="150"/>
      <c r="E207" s="52">
        <f>'Pay App 36'!E207</f>
        <v>0</v>
      </c>
      <c r="F207" s="45"/>
      <c r="G207" s="65">
        <f>'Pay App 36'!G207+F207</f>
        <v>0</v>
      </c>
      <c r="H207" s="188">
        <f>'Pay App 36'!K207</f>
        <v>0</v>
      </c>
      <c r="I207" s="189"/>
      <c r="J207" s="55"/>
      <c r="K207" s="33">
        <f t="shared" si="4"/>
        <v>0</v>
      </c>
      <c r="L207" s="68">
        <f t="shared" si="7"/>
        <v>0</v>
      </c>
      <c r="M207" s="66">
        <f t="shared" si="5"/>
        <v>0</v>
      </c>
      <c r="N207" s="32">
        <f t="shared" si="6"/>
        <v>0</v>
      </c>
      <c r="O207" s="52">
        <f>'Pay App 36'!O207+'Pay App 36'!P207</f>
        <v>0</v>
      </c>
      <c r="P207" s="45"/>
      <c r="Q207" s="66">
        <f>'Pay App 36'!Q207+N207+P207</f>
        <v>0</v>
      </c>
    </row>
    <row r="208" spans="1:17" ht="21" customHeight="1" x14ac:dyDescent="0.2">
      <c r="A208" s="141" t="s">
        <v>369</v>
      </c>
      <c r="B208" s="141"/>
      <c r="C208" s="141" t="s">
        <v>370</v>
      </c>
      <c r="D208" s="142"/>
      <c r="E208" s="52">
        <f>'Pay App 36'!E208</f>
        <v>0</v>
      </c>
      <c r="F208" s="45"/>
      <c r="G208" s="65">
        <f>'Pay App 36'!G208+F208</f>
        <v>0</v>
      </c>
      <c r="H208" s="188">
        <f>'Pay App 36'!K208</f>
        <v>0</v>
      </c>
      <c r="I208" s="189"/>
      <c r="J208" s="55"/>
      <c r="K208" s="33">
        <f t="shared" si="4"/>
        <v>0</v>
      </c>
      <c r="L208" s="68">
        <f t="shared" si="7"/>
        <v>0</v>
      </c>
      <c r="M208" s="66">
        <f t="shared" si="5"/>
        <v>0</v>
      </c>
      <c r="N208" s="32">
        <f t="shared" si="6"/>
        <v>0</v>
      </c>
      <c r="O208" s="52">
        <f>'Pay App 36'!O208+'Pay App 36'!P208</f>
        <v>0</v>
      </c>
      <c r="P208" s="45"/>
      <c r="Q208" s="66">
        <f>'Pay App 36'!Q208+N208+P208</f>
        <v>0</v>
      </c>
    </row>
    <row r="209" spans="1:17" ht="21" customHeight="1" x14ac:dyDescent="0.2">
      <c r="A209" s="149" t="s">
        <v>371</v>
      </c>
      <c r="B209" s="149"/>
      <c r="C209" s="149" t="s">
        <v>372</v>
      </c>
      <c r="D209" s="150"/>
      <c r="E209" s="52">
        <f>'Pay App 36'!E209</f>
        <v>0</v>
      </c>
      <c r="F209" s="45"/>
      <c r="G209" s="65">
        <f>'Pay App 36'!G209+F209</f>
        <v>0</v>
      </c>
      <c r="H209" s="188">
        <f>'Pay App 36'!K209</f>
        <v>0</v>
      </c>
      <c r="I209" s="189"/>
      <c r="J209" s="55"/>
      <c r="K209" s="33">
        <f t="shared" si="4"/>
        <v>0</v>
      </c>
      <c r="L209" s="68">
        <f t="shared" si="7"/>
        <v>0</v>
      </c>
      <c r="M209" s="66">
        <f t="shared" si="5"/>
        <v>0</v>
      </c>
      <c r="N209" s="32">
        <f t="shared" si="6"/>
        <v>0</v>
      </c>
      <c r="O209" s="52">
        <f>'Pay App 36'!O209+'Pay App 36'!P209</f>
        <v>0</v>
      </c>
      <c r="P209" s="45"/>
      <c r="Q209" s="66">
        <f>'Pay App 36'!Q209+N209+P209</f>
        <v>0</v>
      </c>
    </row>
    <row r="210" spans="1:17" ht="21" customHeight="1" x14ac:dyDescent="0.2">
      <c r="A210" s="149" t="s">
        <v>373</v>
      </c>
      <c r="B210" s="149"/>
      <c r="C210" s="151" t="s">
        <v>374</v>
      </c>
      <c r="D210" s="152"/>
      <c r="E210" s="52">
        <f>'Pay App 36'!E210</f>
        <v>0</v>
      </c>
      <c r="F210" s="45"/>
      <c r="G210" s="65">
        <f>'Pay App 36'!G210+F210</f>
        <v>0</v>
      </c>
      <c r="H210" s="188">
        <f>'Pay App 36'!K210</f>
        <v>0</v>
      </c>
      <c r="I210" s="189"/>
      <c r="J210" s="55"/>
      <c r="K210" s="33">
        <f t="shared" si="4"/>
        <v>0</v>
      </c>
      <c r="L210" s="68">
        <f t="shared" si="7"/>
        <v>0</v>
      </c>
      <c r="M210" s="66">
        <f t="shared" si="5"/>
        <v>0</v>
      </c>
      <c r="N210" s="32">
        <f t="shared" si="6"/>
        <v>0</v>
      </c>
      <c r="O210" s="52">
        <f>'Pay App 36'!O210+'Pay App 36'!P210</f>
        <v>0</v>
      </c>
      <c r="P210" s="45"/>
      <c r="Q210" s="66">
        <f>'Pay App 36'!Q210+N210+P210</f>
        <v>0</v>
      </c>
    </row>
    <row r="211" spans="1:17" ht="21" customHeight="1" x14ac:dyDescent="0.2">
      <c r="A211" s="149" t="s">
        <v>375</v>
      </c>
      <c r="B211" s="149"/>
      <c r="C211" s="149" t="s">
        <v>376</v>
      </c>
      <c r="D211" s="150"/>
      <c r="E211" s="52">
        <f>'Pay App 36'!E211</f>
        <v>0</v>
      </c>
      <c r="F211" s="45"/>
      <c r="G211" s="65">
        <f>'Pay App 36'!G211+F211</f>
        <v>0</v>
      </c>
      <c r="H211" s="188">
        <f>'Pay App 36'!K211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36'!O211+'Pay App 36'!P211</f>
        <v>0</v>
      </c>
      <c r="P211" s="45"/>
      <c r="Q211" s="66">
        <f>'Pay App 36'!Q211+N211+P211</f>
        <v>0</v>
      </c>
    </row>
    <row r="212" spans="1:17" ht="21" customHeight="1" x14ac:dyDescent="0.2">
      <c r="A212" s="149" t="s">
        <v>377</v>
      </c>
      <c r="B212" s="149"/>
      <c r="C212" s="151" t="s">
        <v>378</v>
      </c>
      <c r="D212" s="152"/>
      <c r="E212" s="52">
        <f>'Pay App 36'!E212</f>
        <v>0</v>
      </c>
      <c r="F212" s="45"/>
      <c r="G212" s="65">
        <f>'Pay App 36'!G212+F212</f>
        <v>0</v>
      </c>
      <c r="H212" s="188">
        <f>'Pay App 36'!K212</f>
        <v>0</v>
      </c>
      <c r="I212" s="189"/>
      <c r="J212" s="55"/>
      <c r="K212" s="33">
        <f t="shared" si="8"/>
        <v>0</v>
      </c>
      <c r="L212" s="68">
        <f t="shared" ref="L212:L241" si="11">IF(ISERROR(K212/G212),0,K212/G212)</f>
        <v>0</v>
      </c>
      <c r="M212" s="66">
        <f t="shared" si="9"/>
        <v>0</v>
      </c>
      <c r="N212" s="32">
        <f t="shared" si="10"/>
        <v>0</v>
      </c>
      <c r="O212" s="52">
        <f>'Pay App 36'!O212+'Pay App 36'!P212</f>
        <v>0</v>
      </c>
      <c r="P212" s="45"/>
      <c r="Q212" s="66">
        <f>'Pay App 36'!Q212+N212+P212</f>
        <v>0</v>
      </c>
    </row>
    <row r="213" spans="1:17" ht="21" customHeight="1" x14ac:dyDescent="0.2">
      <c r="A213" s="141" t="s">
        <v>379</v>
      </c>
      <c r="B213" s="141"/>
      <c r="C213" s="141" t="s">
        <v>380</v>
      </c>
      <c r="D213" s="142"/>
      <c r="E213" s="52">
        <f>'Pay App 36'!E213</f>
        <v>0</v>
      </c>
      <c r="F213" s="45"/>
      <c r="G213" s="65">
        <f>'Pay App 36'!G213+F213</f>
        <v>0</v>
      </c>
      <c r="H213" s="188">
        <f>'Pay App 36'!K213</f>
        <v>0</v>
      </c>
      <c r="I213" s="189"/>
      <c r="J213" s="55"/>
      <c r="K213" s="33">
        <f t="shared" si="8"/>
        <v>0</v>
      </c>
      <c r="L213" s="68">
        <f t="shared" si="11"/>
        <v>0</v>
      </c>
      <c r="M213" s="66">
        <f t="shared" si="9"/>
        <v>0</v>
      </c>
      <c r="N213" s="32">
        <f t="shared" si="10"/>
        <v>0</v>
      </c>
      <c r="O213" s="52">
        <f>'Pay App 36'!O213+'Pay App 36'!P213</f>
        <v>0</v>
      </c>
      <c r="P213" s="45"/>
      <c r="Q213" s="66">
        <f>'Pay App 36'!Q213+N213+P213</f>
        <v>0</v>
      </c>
    </row>
    <row r="214" spans="1:17" ht="21" customHeight="1" x14ac:dyDescent="0.2">
      <c r="A214" s="149" t="s">
        <v>381</v>
      </c>
      <c r="B214" s="149"/>
      <c r="C214" s="151" t="s">
        <v>382</v>
      </c>
      <c r="D214" s="152"/>
      <c r="E214" s="52">
        <f>'Pay App 36'!E214</f>
        <v>0</v>
      </c>
      <c r="F214" s="45"/>
      <c r="G214" s="65">
        <f>'Pay App 36'!G214+F214</f>
        <v>0</v>
      </c>
      <c r="H214" s="188">
        <f>'Pay App 36'!K214</f>
        <v>0</v>
      </c>
      <c r="I214" s="189"/>
      <c r="J214" s="55"/>
      <c r="K214" s="33">
        <f t="shared" si="8"/>
        <v>0</v>
      </c>
      <c r="L214" s="68">
        <f t="shared" si="11"/>
        <v>0</v>
      </c>
      <c r="M214" s="66">
        <f t="shared" si="9"/>
        <v>0</v>
      </c>
      <c r="N214" s="32">
        <f t="shared" si="10"/>
        <v>0</v>
      </c>
      <c r="O214" s="52">
        <f>'Pay App 36'!O214+'Pay App 36'!P214</f>
        <v>0</v>
      </c>
      <c r="P214" s="45"/>
      <c r="Q214" s="66">
        <f>'Pay App 36'!Q214+N214+P214</f>
        <v>0</v>
      </c>
    </row>
    <row r="215" spans="1:17" ht="21" customHeight="1" x14ac:dyDescent="0.2">
      <c r="A215" s="149" t="s">
        <v>383</v>
      </c>
      <c r="B215" s="149"/>
      <c r="C215" s="149" t="s">
        <v>384</v>
      </c>
      <c r="D215" s="150"/>
      <c r="E215" s="52">
        <f>'Pay App 36'!E215</f>
        <v>0</v>
      </c>
      <c r="F215" s="45"/>
      <c r="G215" s="65">
        <f>'Pay App 36'!G215+F215</f>
        <v>0</v>
      </c>
      <c r="H215" s="188">
        <f>'Pay App 36'!K215</f>
        <v>0</v>
      </c>
      <c r="I215" s="189"/>
      <c r="J215" s="55"/>
      <c r="K215" s="33">
        <f t="shared" si="8"/>
        <v>0</v>
      </c>
      <c r="L215" s="68">
        <f t="shared" si="11"/>
        <v>0</v>
      </c>
      <c r="M215" s="66">
        <f t="shared" si="9"/>
        <v>0</v>
      </c>
      <c r="N215" s="32">
        <f t="shared" si="10"/>
        <v>0</v>
      </c>
      <c r="O215" s="52">
        <f>'Pay App 36'!O215+'Pay App 36'!P215</f>
        <v>0</v>
      </c>
      <c r="P215" s="45"/>
      <c r="Q215" s="66">
        <f>'Pay App 36'!Q215+N215+P215</f>
        <v>0</v>
      </c>
    </row>
    <row r="216" spans="1:17" ht="21" customHeight="1" x14ac:dyDescent="0.2">
      <c r="A216" s="149" t="s">
        <v>385</v>
      </c>
      <c r="B216" s="149"/>
      <c r="C216" s="149" t="s">
        <v>386</v>
      </c>
      <c r="D216" s="150"/>
      <c r="E216" s="52">
        <f>'Pay App 36'!E216</f>
        <v>0</v>
      </c>
      <c r="F216" s="45"/>
      <c r="G216" s="65">
        <f>'Pay App 36'!G216+F216</f>
        <v>0</v>
      </c>
      <c r="H216" s="188">
        <f>'Pay App 36'!K216</f>
        <v>0</v>
      </c>
      <c r="I216" s="189"/>
      <c r="J216" s="55"/>
      <c r="K216" s="33">
        <f t="shared" si="8"/>
        <v>0</v>
      </c>
      <c r="L216" s="68">
        <f t="shared" si="11"/>
        <v>0</v>
      </c>
      <c r="M216" s="66">
        <f t="shared" si="9"/>
        <v>0</v>
      </c>
      <c r="N216" s="32">
        <f t="shared" si="10"/>
        <v>0</v>
      </c>
      <c r="O216" s="52">
        <f>'Pay App 36'!O216+'Pay App 36'!P216</f>
        <v>0</v>
      </c>
      <c r="P216" s="45"/>
      <c r="Q216" s="66">
        <f>'Pay App 36'!Q216+N216+P216</f>
        <v>0</v>
      </c>
    </row>
    <row r="217" spans="1:17" ht="21" customHeight="1" x14ac:dyDescent="0.2">
      <c r="A217" s="149" t="s">
        <v>387</v>
      </c>
      <c r="B217" s="149"/>
      <c r="C217" s="149" t="s">
        <v>388</v>
      </c>
      <c r="D217" s="150"/>
      <c r="E217" s="52">
        <f>'Pay App 36'!E217</f>
        <v>0</v>
      </c>
      <c r="F217" s="45"/>
      <c r="G217" s="65">
        <f>'Pay App 36'!G217+F217</f>
        <v>0</v>
      </c>
      <c r="H217" s="188">
        <f>'Pay App 36'!K217</f>
        <v>0</v>
      </c>
      <c r="I217" s="189"/>
      <c r="J217" s="55"/>
      <c r="K217" s="33">
        <f t="shared" si="8"/>
        <v>0</v>
      </c>
      <c r="L217" s="68">
        <f t="shared" si="11"/>
        <v>0</v>
      </c>
      <c r="M217" s="66">
        <f>G217-K217</f>
        <v>0</v>
      </c>
      <c r="N217" s="32">
        <f t="shared" si="10"/>
        <v>0</v>
      </c>
      <c r="O217" s="52">
        <f>'Pay App 36'!O217+'Pay App 36'!P217</f>
        <v>0</v>
      </c>
      <c r="P217" s="45"/>
      <c r="Q217" s="66">
        <f>'Pay App 36'!Q217+N217+P217</f>
        <v>0</v>
      </c>
    </row>
    <row r="218" spans="1:17" ht="21" customHeight="1" x14ac:dyDescent="0.2">
      <c r="A218" s="149" t="s">
        <v>389</v>
      </c>
      <c r="B218" s="149"/>
      <c r="C218" s="151" t="s">
        <v>390</v>
      </c>
      <c r="D218" s="152"/>
      <c r="E218" s="52">
        <f>'Pay App 36'!E218</f>
        <v>0</v>
      </c>
      <c r="F218" s="45"/>
      <c r="G218" s="65">
        <f>'Pay App 36'!G218+F218</f>
        <v>0</v>
      </c>
      <c r="H218" s="188">
        <f>'Pay App 36'!K218</f>
        <v>0</v>
      </c>
      <c r="I218" s="189"/>
      <c r="J218" s="55"/>
      <c r="K218" s="33">
        <f t="shared" si="8"/>
        <v>0</v>
      </c>
      <c r="L218" s="68">
        <f t="shared" si="11"/>
        <v>0</v>
      </c>
      <c r="M218" s="66">
        <f t="shared" si="9"/>
        <v>0</v>
      </c>
      <c r="N218" s="32">
        <f t="shared" si="10"/>
        <v>0</v>
      </c>
      <c r="O218" s="52">
        <f>'Pay App 36'!O218+'Pay App 36'!P218</f>
        <v>0</v>
      </c>
      <c r="P218" s="45"/>
      <c r="Q218" s="66">
        <f>'Pay App 36'!Q218+N218+P218</f>
        <v>0</v>
      </c>
    </row>
    <row r="219" spans="1:17" ht="21" customHeight="1" x14ac:dyDescent="0.2">
      <c r="A219" s="141" t="s">
        <v>391</v>
      </c>
      <c r="B219" s="141"/>
      <c r="C219" s="141" t="s">
        <v>392</v>
      </c>
      <c r="D219" s="142"/>
      <c r="E219" s="52">
        <f>'Pay App 36'!E219</f>
        <v>0</v>
      </c>
      <c r="F219" s="45"/>
      <c r="G219" s="65">
        <f>'Pay App 36'!G219+F219</f>
        <v>0</v>
      </c>
      <c r="H219" s="188">
        <f>'Pay App 36'!K219</f>
        <v>0</v>
      </c>
      <c r="I219" s="189"/>
      <c r="J219" s="55"/>
      <c r="K219" s="33">
        <f t="shared" si="8"/>
        <v>0</v>
      </c>
      <c r="L219" s="68">
        <f t="shared" si="11"/>
        <v>0</v>
      </c>
      <c r="M219" s="66">
        <f t="shared" si="9"/>
        <v>0</v>
      </c>
      <c r="N219" s="32">
        <f t="shared" si="10"/>
        <v>0</v>
      </c>
      <c r="O219" s="52">
        <f>'Pay App 36'!O219+'Pay App 36'!P219</f>
        <v>0</v>
      </c>
      <c r="P219" s="45"/>
      <c r="Q219" s="66">
        <f>'Pay App 36'!Q219+N219+P219</f>
        <v>0</v>
      </c>
    </row>
    <row r="220" spans="1:17" ht="21" customHeight="1" x14ac:dyDescent="0.2">
      <c r="A220" s="149" t="s">
        <v>393</v>
      </c>
      <c r="B220" s="149"/>
      <c r="C220" s="149" t="s">
        <v>394</v>
      </c>
      <c r="D220" s="150"/>
      <c r="E220" s="52">
        <f>'Pay App 36'!E220</f>
        <v>0</v>
      </c>
      <c r="F220" s="45"/>
      <c r="G220" s="65">
        <f>'Pay App 36'!G220+F220</f>
        <v>0</v>
      </c>
      <c r="H220" s="188">
        <f>'Pay App 36'!K220</f>
        <v>0</v>
      </c>
      <c r="I220" s="189"/>
      <c r="J220" s="55"/>
      <c r="K220" s="33">
        <f t="shared" si="8"/>
        <v>0</v>
      </c>
      <c r="L220" s="68">
        <f t="shared" si="11"/>
        <v>0</v>
      </c>
      <c r="M220" s="66">
        <f t="shared" si="9"/>
        <v>0</v>
      </c>
      <c r="N220" s="32">
        <f t="shared" si="10"/>
        <v>0</v>
      </c>
      <c r="O220" s="52">
        <f>'Pay App 36'!O220+'Pay App 36'!P220</f>
        <v>0</v>
      </c>
      <c r="P220" s="45"/>
      <c r="Q220" s="66">
        <f>'Pay App 36'!Q220+N220+P220</f>
        <v>0</v>
      </c>
    </row>
    <row r="221" spans="1:17" ht="21" customHeight="1" x14ac:dyDescent="0.2">
      <c r="A221" s="141" t="s">
        <v>395</v>
      </c>
      <c r="B221" s="141"/>
      <c r="C221" s="141" t="s">
        <v>396</v>
      </c>
      <c r="D221" s="142"/>
      <c r="E221" s="52">
        <f>'Pay App 36'!E221</f>
        <v>0</v>
      </c>
      <c r="F221" s="45"/>
      <c r="G221" s="65">
        <f>'Pay App 36'!G221+F221</f>
        <v>0</v>
      </c>
      <c r="H221" s="188">
        <f>'Pay App 36'!K221</f>
        <v>0</v>
      </c>
      <c r="I221" s="189"/>
      <c r="J221" s="55"/>
      <c r="K221" s="33">
        <f t="shared" si="8"/>
        <v>0</v>
      </c>
      <c r="L221" s="68">
        <f t="shared" si="11"/>
        <v>0</v>
      </c>
      <c r="M221" s="66">
        <f t="shared" si="9"/>
        <v>0</v>
      </c>
      <c r="N221" s="32">
        <f t="shared" si="10"/>
        <v>0</v>
      </c>
      <c r="O221" s="52">
        <f>'Pay App 36'!O221+'Pay App 36'!P221</f>
        <v>0</v>
      </c>
      <c r="P221" s="45"/>
      <c r="Q221" s="66">
        <f>'Pay App 36'!Q221+N221+P221</f>
        <v>0</v>
      </c>
    </row>
    <row r="222" spans="1:17" ht="21" customHeight="1" x14ac:dyDescent="0.2">
      <c r="A222" s="149" t="s">
        <v>397</v>
      </c>
      <c r="B222" s="149"/>
      <c r="C222" s="149" t="s">
        <v>398</v>
      </c>
      <c r="D222" s="150"/>
      <c r="E222" s="52">
        <f>'Pay App 36'!E222</f>
        <v>0</v>
      </c>
      <c r="F222" s="45"/>
      <c r="G222" s="65">
        <f>'Pay App 36'!G222+F222</f>
        <v>0</v>
      </c>
      <c r="H222" s="188">
        <f>'Pay App 36'!K222</f>
        <v>0</v>
      </c>
      <c r="I222" s="189"/>
      <c r="J222" s="55"/>
      <c r="K222" s="33">
        <f t="shared" si="8"/>
        <v>0</v>
      </c>
      <c r="L222" s="68">
        <f t="shared" si="11"/>
        <v>0</v>
      </c>
      <c r="M222" s="66">
        <f t="shared" si="9"/>
        <v>0</v>
      </c>
      <c r="N222" s="32">
        <f t="shared" si="10"/>
        <v>0</v>
      </c>
      <c r="O222" s="52">
        <f>'Pay App 36'!O222+'Pay App 36'!P222</f>
        <v>0</v>
      </c>
      <c r="P222" s="45"/>
      <c r="Q222" s="66">
        <f>'Pay App 36'!Q222+N222+P222</f>
        <v>0</v>
      </c>
    </row>
    <row r="223" spans="1:17" ht="21" customHeight="1" x14ac:dyDescent="0.2">
      <c r="A223" s="149" t="s">
        <v>399</v>
      </c>
      <c r="B223" s="149"/>
      <c r="C223" s="149" t="s">
        <v>400</v>
      </c>
      <c r="D223" s="150"/>
      <c r="E223" s="52">
        <f>'Pay App 36'!E223</f>
        <v>0</v>
      </c>
      <c r="F223" s="45"/>
      <c r="G223" s="65">
        <f>'Pay App 36'!G223+F223</f>
        <v>0</v>
      </c>
      <c r="H223" s="188">
        <f>'Pay App 36'!K223</f>
        <v>0</v>
      </c>
      <c r="I223" s="189"/>
      <c r="J223" s="55"/>
      <c r="K223" s="33">
        <f t="shared" si="8"/>
        <v>0</v>
      </c>
      <c r="L223" s="68">
        <f t="shared" si="11"/>
        <v>0</v>
      </c>
      <c r="M223" s="66">
        <f t="shared" si="9"/>
        <v>0</v>
      </c>
      <c r="N223" s="32">
        <f t="shared" si="10"/>
        <v>0</v>
      </c>
      <c r="O223" s="52">
        <f>'Pay App 36'!O223+'Pay App 36'!P223</f>
        <v>0</v>
      </c>
      <c r="P223" s="45"/>
      <c r="Q223" s="66">
        <f>'Pay App 36'!Q223+N223+P223</f>
        <v>0</v>
      </c>
    </row>
    <row r="224" spans="1:17" ht="21" customHeight="1" x14ac:dyDescent="0.2">
      <c r="A224" s="149" t="s">
        <v>401</v>
      </c>
      <c r="B224" s="149"/>
      <c r="C224" s="149" t="s">
        <v>402</v>
      </c>
      <c r="D224" s="150"/>
      <c r="E224" s="52">
        <f>'Pay App 36'!E224</f>
        <v>0</v>
      </c>
      <c r="F224" s="45"/>
      <c r="G224" s="65">
        <f>'Pay App 36'!G224+F224</f>
        <v>0</v>
      </c>
      <c r="H224" s="188">
        <f>'Pay App 36'!K224</f>
        <v>0</v>
      </c>
      <c r="I224" s="189"/>
      <c r="J224" s="55"/>
      <c r="K224" s="33">
        <f t="shared" si="8"/>
        <v>0</v>
      </c>
      <c r="L224" s="68">
        <f t="shared" si="11"/>
        <v>0</v>
      </c>
      <c r="M224" s="66">
        <f t="shared" si="9"/>
        <v>0</v>
      </c>
      <c r="N224" s="32">
        <f t="shared" si="10"/>
        <v>0</v>
      </c>
      <c r="O224" s="52">
        <f>'Pay App 36'!O224+'Pay App 36'!P224</f>
        <v>0</v>
      </c>
      <c r="P224" s="45"/>
      <c r="Q224" s="66">
        <f>'Pay App 36'!Q224+N224+P224</f>
        <v>0</v>
      </c>
    </row>
    <row r="225" spans="1:17" ht="21" customHeight="1" x14ac:dyDescent="0.2">
      <c r="A225" s="149" t="s">
        <v>403</v>
      </c>
      <c r="B225" s="149"/>
      <c r="C225" s="149" t="s">
        <v>404</v>
      </c>
      <c r="D225" s="150"/>
      <c r="E225" s="52">
        <f>'Pay App 36'!E225</f>
        <v>0</v>
      </c>
      <c r="F225" s="45"/>
      <c r="G225" s="65">
        <f>'Pay App 36'!G225+F225</f>
        <v>0</v>
      </c>
      <c r="H225" s="188">
        <f>'Pay App 36'!K225</f>
        <v>0</v>
      </c>
      <c r="I225" s="189"/>
      <c r="J225" s="55"/>
      <c r="K225" s="33">
        <f t="shared" si="8"/>
        <v>0</v>
      </c>
      <c r="L225" s="68">
        <f t="shared" si="11"/>
        <v>0</v>
      </c>
      <c r="M225" s="66">
        <f t="shared" si="9"/>
        <v>0</v>
      </c>
      <c r="N225" s="32">
        <f t="shared" si="10"/>
        <v>0</v>
      </c>
      <c r="O225" s="52">
        <f>'Pay App 36'!O225+'Pay App 36'!P225</f>
        <v>0</v>
      </c>
      <c r="P225" s="45"/>
      <c r="Q225" s="66">
        <f>'Pay App 36'!Q225+N225+P225</f>
        <v>0</v>
      </c>
    </row>
    <row r="226" spans="1:17" ht="21" customHeight="1" x14ac:dyDescent="0.2">
      <c r="A226" s="141" t="s">
        <v>405</v>
      </c>
      <c r="B226" s="141"/>
      <c r="C226" s="141" t="s">
        <v>406</v>
      </c>
      <c r="D226" s="142"/>
      <c r="E226" s="52">
        <f>'Pay App 36'!E226</f>
        <v>0</v>
      </c>
      <c r="F226" s="45"/>
      <c r="G226" s="65">
        <f>'Pay App 36'!G226+F226</f>
        <v>0</v>
      </c>
      <c r="H226" s="188">
        <f>'Pay App 36'!K226</f>
        <v>0</v>
      </c>
      <c r="I226" s="189"/>
      <c r="J226" s="55"/>
      <c r="K226" s="33">
        <f t="shared" si="8"/>
        <v>0</v>
      </c>
      <c r="L226" s="68">
        <f t="shared" si="11"/>
        <v>0</v>
      </c>
      <c r="M226" s="66">
        <f t="shared" si="9"/>
        <v>0</v>
      </c>
      <c r="N226" s="32">
        <f t="shared" si="10"/>
        <v>0</v>
      </c>
      <c r="O226" s="52">
        <f>'Pay App 36'!O226+'Pay App 36'!P226</f>
        <v>0</v>
      </c>
      <c r="P226" s="45"/>
      <c r="Q226" s="66">
        <f>'Pay App 36'!Q226+N226+P226</f>
        <v>0</v>
      </c>
    </row>
    <row r="227" spans="1:17" ht="21" customHeight="1" x14ac:dyDescent="0.2">
      <c r="A227" s="149" t="s">
        <v>407</v>
      </c>
      <c r="B227" s="149"/>
      <c r="C227" s="149" t="s">
        <v>408</v>
      </c>
      <c r="D227" s="150"/>
      <c r="E227" s="52">
        <f>'Pay App 36'!E227</f>
        <v>0</v>
      </c>
      <c r="F227" s="45"/>
      <c r="G227" s="65">
        <f>'Pay App 36'!G227+F227</f>
        <v>0</v>
      </c>
      <c r="H227" s="188">
        <f>'Pay App 36'!K227</f>
        <v>0</v>
      </c>
      <c r="I227" s="189"/>
      <c r="J227" s="55"/>
      <c r="K227" s="33">
        <f t="shared" si="8"/>
        <v>0</v>
      </c>
      <c r="L227" s="68">
        <f t="shared" si="11"/>
        <v>0</v>
      </c>
      <c r="M227" s="66">
        <f t="shared" si="9"/>
        <v>0</v>
      </c>
      <c r="N227" s="32">
        <f t="shared" si="10"/>
        <v>0</v>
      </c>
      <c r="O227" s="52">
        <f>'Pay App 36'!O227+'Pay App 36'!P227</f>
        <v>0</v>
      </c>
      <c r="P227" s="45"/>
      <c r="Q227" s="66">
        <f>'Pay App 36'!Q227+N227+P227</f>
        <v>0</v>
      </c>
    </row>
    <row r="228" spans="1:17" ht="21" customHeight="1" x14ac:dyDescent="0.2">
      <c r="A228" s="149" t="s">
        <v>409</v>
      </c>
      <c r="B228" s="149"/>
      <c r="C228" s="149" t="s">
        <v>410</v>
      </c>
      <c r="D228" s="150"/>
      <c r="E228" s="52">
        <f>'Pay App 36'!E228</f>
        <v>0</v>
      </c>
      <c r="F228" s="45"/>
      <c r="G228" s="65">
        <f>'Pay App 36'!G228+F228</f>
        <v>0</v>
      </c>
      <c r="H228" s="188">
        <f>'Pay App 36'!K228</f>
        <v>0</v>
      </c>
      <c r="I228" s="189"/>
      <c r="J228" s="55"/>
      <c r="K228" s="33">
        <f t="shared" si="8"/>
        <v>0</v>
      </c>
      <c r="L228" s="68">
        <f t="shared" si="11"/>
        <v>0</v>
      </c>
      <c r="M228" s="66">
        <f t="shared" si="9"/>
        <v>0</v>
      </c>
      <c r="N228" s="32">
        <f t="shared" si="10"/>
        <v>0</v>
      </c>
      <c r="O228" s="52">
        <f>'Pay App 36'!O228+'Pay App 36'!P228</f>
        <v>0</v>
      </c>
      <c r="P228" s="45"/>
      <c r="Q228" s="66">
        <f>'Pay App 36'!Q228+N228+P228</f>
        <v>0</v>
      </c>
    </row>
    <row r="229" spans="1:17" ht="21" customHeight="1" x14ac:dyDescent="0.2">
      <c r="A229" s="149" t="s">
        <v>411</v>
      </c>
      <c r="B229" s="149"/>
      <c r="C229" s="149" t="s">
        <v>412</v>
      </c>
      <c r="D229" s="150"/>
      <c r="E229" s="52">
        <f>'Pay App 36'!E229</f>
        <v>0</v>
      </c>
      <c r="F229" s="45"/>
      <c r="G229" s="65">
        <f>'Pay App 36'!G229+F229</f>
        <v>0</v>
      </c>
      <c r="H229" s="188">
        <f>'Pay App 36'!K229</f>
        <v>0</v>
      </c>
      <c r="I229" s="189"/>
      <c r="J229" s="55"/>
      <c r="K229" s="33">
        <f t="shared" si="8"/>
        <v>0</v>
      </c>
      <c r="L229" s="68">
        <f t="shared" si="11"/>
        <v>0</v>
      </c>
      <c r="M229" s="66">
        <f t="shared" si="9"/>
        <v>0</v>
      </c>
      <c r="N229" s="32">
        <f t="shared" si="10"/>
        <v>0</v>
      </c>
      <c r="O229" s="52">
        <f>'Pay App 36'!O229+'Pay App 36'!P229</f>
        <v>0</v>
      </c>
      <c r="P229" s="45"/>
      <c r="Q229" s="66">
        <f>'Pay App 36'!Q229+N229+P229</f>
        <v>0</v>
      </c>
    </row>
    <row r="230" spans="1:17" ht="21" customHeight="1" x14ac:dyDescent="0.2">
      <c r="A230" s="149" t="s">
        <v>413</v>
      </c>
      <c r="B230" s="149"/>
      <c r="C230" s="149" t="s">
        <v>414</v>
      </c>
      <c r="D230" s="150"/>
      <c r="E230" s="52">
        <f>'Pay App 36'!E230</f>
        <v>0</v>
      </c>
      <c r="F230" s="45"/>
      <c r="G230" s="65">
        <f>'Pay App 36'!G230+F230</f>
        <v>0</v>
      </c>
      <c r="H230" s="188">
        <f>'Pay App 36'!K230</f>
        <v>0</v>
      </c>
      <c r="I230" s="189"/>
      <c r="J230" s="55"/>
      <c r="K230" s="33">
        <f t="shared" si="8"/>
        <v>0</v>
      </c>
      <c r="L230" s="68">
        <f t="shared" si="11"/>
        <v>0</v>
      </c>
      <c r="M230" s="66">
        <f t="shared" si="9"/>
        <v>0</v>
      </c>
      <c r="N230" s="32">
        <f t="shared" si="10"/>
        <v>0</v>
      </c>
      <c r="O230" s="52">
        <f>'Pay App 36'!O230+'Pay App 36'!P230</f>
        <v>0</v>
      </c>
      <c r="P230" s="45"/>
      <c r="Q230" s="66">
        <f>'Pay App 36'!Q230+N230+P230</f>
        <v>0</v>
      </c>
    </row>
    <row r="231" spans="1:17" ht="21" customHeight="1" x14ac:dyDescent="0.2">
      <c r="A231" s="149" t="s">
        <v>415</v>
      </c>
      <c r="B231" s="149"/>
      <c r="C231" s="149" t="s">
        <v>416</v>
      </c>
      <c r="D231" s="150"/>
      <c r="E231" s="52">
        <f>'Pay App 36'!E231</f>
        <v>0</v>
      </c>
      <c r="F231" s="45"/>
      <c r="G231" s="65">
        <f>'Pay App 36'!G231+F231</f>
        <v>0</v>
      </c>
      <c r="H231" s="188">
        <f>'Pay App 36'!K231</f>
        <v>0</v>
      </c>
      <c r="I231" s="189"/>
      <c r="J231" s="55"/>
      <c r="K231" s="33">
        <f t="shared" si="8"/>
        <v>0</v>
      </c>
      <c r="L231" s="68">
        <f t="shared" si="11"/>
        <v>0</v>
      </c>
      <c r="M231" s="66">
        <f t="shared" si="9"/>
        <v>0</v>
      </c>
      <c r="N231" s="32">
        <f t="shared" si="10"/>
        <v>0</v>
      </c>
      <c r="O231" s="52">
        <f>'Pay App 36'!O231+'Pay App 36'!P231</f>
        <v>0</v>
      </c>
      <c r="P231" s="45"/>
      <c r="Q231" s="66">
        <f>'Pay App 36'!Q231+N231+P231</f>
        <v>0</v>
      </c>
    </row>
    <row r="232" spans="1:17" ht="21" customHeight="1" x14ac:dyDescent="0.2">
      <c r="A232" s="141" t="s">
        <v>417</v>
      </c>
      <c r="B232" s="141"/>
      <c r="C232" s="141" t="s">
        <v>418</v>
      </c>
      <c r="D232" s="142"/>
      <c r="E232" s="52">
        <f>'Pay App 36'!E232</f>
        <v>0</v>
      </c>
      <c r="F232" s="45"/>
      <c r="G232" s="65">
        <f>'Pay App 36'!G232+F232</f>
        <v>0</v>
      </c>
      <c r="H232" s="188">
        <f>'Pay App 36'!K232</f>
        <v>0</v>
      </c>
      <c r="I232" s="189"/>
      <c r="J232" s="55"/>
      <c r="K232" s="33">
        <f t="shared" si="8"/>
        <v>0</v>
      </c>
      <c r="L232" s="68">
        <f t="shared" si="11"/>
        <v>0</v>
      </c>
      <c r="M232" s="66">
        <f t="shared" si="9"/>
        <v>0</v>
      </c>
      <c r="N232" s="32">
        <f t="shared" si="10"/>
        <v>0</v>
      </c>
      <c r="O232" s="52">
        <f>'Pay App 36'!O232+'Pay App 36'!P232</f>
        <v>0</v>
      </c>
      <c r="P232" s="45"/>
      <c r="Q232" s="66">
        <f>'Pay App 36'!Q232+N232+P232</f>
        <v>0</v>
      </c>
    </row>
    <row r="233" spans="1:17" ht="21" customHeight="1" x14ac:dyDescent="0.2">
      <c r="A233" s="149" t="s">
        <v>419</v>
      </c>
      <c r="B233" s="149"/>
      <c r="C233" s="149" t="s">
        <v>420</v>
      </c>
      <c r="D233" s="150"/>
      <c r="E233" s="52">
        <f>'Pay App 36'!E233</f>
        <v>0</v>
      </c>
      <c r="F233" s="45"/>
      <c r="G233" s="65">
        <f>'Pay App 36'!G233+F233</f>
        <v>0</v>
      </c>
      <c r="H233" s="188">
        <f>'Pay App 36'!K233</f>
        <v>0</v>
      </c>
      <c r="I233" s="189"/>
      <c r="J233" s="55"/>
      <c r="K233" s="33">
        <f t="shared" si="8"/>
        <v>0</v>
      </c>
      <c r="L233" s="68">
        <f t="shared" si="11"/>
        <v>0</v>
      </c>
      <c r="M233" s="66">
        <f t="shared" si="9"/>
        <v>0</v>
      </c>
      <c r="N233" s="32">
        <f t="shared" si="10"/>
        <v>0</v>
      </c>
      <c r="O233" s="52">
        <f>'Pay App 36'!O233+'Pay App 36'!P233</f>
        <v>0</v>
      </c>
      <c r="P233" s="45"/>
      <c r="Q233" s="66">
        <f>'Pay App 36'!Q233+N233+P233</f>
        <v>0</v>
      </c>
    </row>
    <row r="234" spans="1:17" ht="21" customHeight="1" x14ac:dyDescent="0.2">
      <c r="A234" s="149" t="s">
        <v>421</v>
      </c>
      <c r="B234" s="149"/>
      <c r="C234" s="149" t="s">
        <v>422</v>
      </c>
      <c r="D234" s="150"/>
      <c r="E234" s="52">
        <f>'Pay App 36'!E234</f>
        <v>0</v>
      </c>
      <c r="F234" s="45"/>
      <c r="G234" s="65">
        <f>'Pay App 36'!G234+F234</f>
        <v>0</v>
      </c>
      <c r="H234" s="188">
        <f>'Pay App 36'!K234</f>
        <v>0</v>
      </c>
      <c r="I234" s="189"/>
      <c r="J234" s="55"/>
      <c r="K234" s="33">
        <f t="shared" si="8"/>
        <v>0</v>
      </c>
      <c r="L234" s="68">
        <f t="shared" si="11"/>
        <v>0</v>
      </c>
      <c r="M234" s="66">
        <f t="shared" si="9"/>
        <v>0</v>
      </c>
      <c r="N234" s="32">
        <f t="shared" si="10"/>
        <v>0</v>
      </c>
      <c r="O234" s="52">
        <f>'Pay App 36'!O234+'Pay App 36'!P234</f>
        <v>0</v>
      </c>
      <c r="P234" s="45"/>
      <c r="Q234" s="66">
        <f>'Pay App 36'!Q234+N234+P234</f>
        <v>0</v>
      </c>
    </row>
    <row r="235" spans="1:17" ht="21" customHeight="1" x14ac:dyDescent="0.2">
      <c r="A235" s="149" t="s">
        <v>423</v>
      </c>
      <c r="B235" s="149"/>
      <c r="C235" s="149" t="s">
        <v>424</v>
      </c>
      <c r="D235" s="150"/>
      <c r="E235" s="52">
        <f>'Pay App 36'!E235</f>
        <v>0</v>
      </c>
      <c r="F235" s="45"/>
      <c r="G235" s="65">
        <f>'Pay App 36'!G235+F235</f>
        <v>0</v>
      </c>
      <c r="H235" s="188">
        <f>'Pay App 36'!K235</f>
        <v>0</v>
      </c>
      <c r="I235" s="189"/>
      <c r="J235" s="55"/>
      <c r="K235" s="33">
        <f t="shared" si="8"/>
        <v>0</v>
      </c>
      <c r="L235" s="68">
        <f t="shared" si="11"/>
        <v>0</v>
      </c>
      <c r="M235" s="66">
        <f t="shared" si="9"/>
        <v>0</v>
      </c>
      <c r="N235" s="32">
        <f t="shared" si="10"/>
        <v>0</v>
      </c>
      <c r="O235" s="52">
        <f>'Pay App 36'!O235+'Pay App 36'!P235</f>
        <v>0</v>
      </c>
      <c r="P235" s="45"/>
      <c r="Q235" s="66">
        <f>'Pay App 36'!Q235+N235+P235</f>
        <v>0</v>
      </c>
    </row>
    <row r="236" spans="1:17" ht="21" customHeight="1" x14ac:dyDescent="0.2">
      <c r="A236" s="149" t="s">
        <v>425</v>
      </c>
      <c r="B236" s="149"/>
      <c r="C236" s="149" t="s">
        <v>426</v>
      </c>
      <c r="D236" s="150"/>
      <c r="E236" s="52">
        <f>'Pay App 36'!E236</f>
        <v>0</v>
      </c>
      <c r="F236" s="45"/>
      <c r="G236" s="65">
        <f>'Pay App 36'!G236+F236</f>
        <v>0</v>
      </c>
      <c r="H236" s="188">
        <f>'Pay App 36'!K236</f>
        <v>0</v>
      </c>
      <c r="I236" s="189"/>
      <c r="J236" s="55"/>
      <c r="K236" s="33">
        <f t="shared" si="8"/>
        <v>0</v>
      </c>
      <c r="L236" s="68">
        <f t="shared" si="11"/>
        <v>0</v>
      </c>
      <c r="M236" s="66">
        <f t="shared" si="9"/>
        <v>0</v>
      </c>
      <c r="N236" s="32">
        <f t="shared" si="10"/>
        <v>0</v>
      </c>
      <c r="O236" s="52">
        <f>'Pay App 36'!O236+'Pay App 36'!P236</f>
        <v>0</v>
      </c>
      <c r="P236" s="45"/>
      <c r="Q236" s="66">
        <f>'Pay App 36'!Q236+N236+P236</f>
        <v>0</v>
      </c>
    </row>
    <row r="237" spans="1:17" ht="21" customHeight="1" x14ac:dyDescent="0.2">
      <c r="A237" s="149" t="s">
        <v>427</v>
      </c>
      <c r="B237" s="149"/>
      <c r="C237" s="149" t="s">
        <v>428</v>
      </c>
      <c r="D237" s="150"/>
      <c r="E237" s="52">
        <f>'Pay App 36'!E237</f>
        <v>0</v>
      </c>
      <c r="F237" s="45"/>
      <c r="G237" s="65">
        <f>'Pay App 36'!G237+F237</f>
        <v>0</v>
      </c>
      <c r="H237" s="188">
        <f>'Pay App 36'!K237</f>
        <v>0</v>
      </c>
      <c r="I237" s="189"/>
      <c r="J237" s="55"/>
      <c r="K237" s="33">
        <f t="shared" si="8"/>
        <v>0</v>
      </c>
      <c r="L237" s="68">
        <f t="shared" si="11"/>
        <v>0</v>
      </c>
      <c r="M237" s="66">
        <f t="shared" si="9"/>
        <v>0</v>
      </c>
      <c r="N237" s="32">
        <f t="shared" si="10"/>
        <v>0</v>
      </c>
      <c r="O237" s="52">
        <f>'Pay App 36'!O237+'Pay App 36'!P237</f>
        <v>0</v>
      </c>
      <c r="P237" s="45"/>
      <c r="Q237" s="66">
        <f>'Pay App 36'!Q237+N237+P237</f>
        <v>0</v>
      </c>
    </row>
    <row r="238" spans="1:17" ht="21" customHeight="1" x14ac:dyDescent="0.2">
      <c r="A238" s="149" t="s">
        <v>429</v>
      </c>
      <c r="B238" s="149"/>
      <c r="C238" s="149" t="s">
        <v>430</v>
      </c>
      <c r="D238" s="150"/>
      <c r="E238" s="52">
        <f>'Pay App 36'!E238</f>
        <v>0</v>
      </c>
      <c r="F238" s="45"/>
      <c r="G238" s="65">
        <f>'Pay App 36'!G238+F238</f>
        <v>0</v>
      </c>
      <c r="H238" s="188">
        <f>'Pay App 36'!K238</f>
        <v>0</v>
      </c>
      <c r="I238" s="189"/>
      <c r="J238" s="55"/>
      <c r="K238" s="33">
        <f t="shared" si="8"/>
        <v>0</v>
      </c>
      <c r="L238" s="68">
        <f t="shared" si="11"/>
        <v>0</v>
      </c>
      <c r="M238" s="66">
        <f t="shared" si="9"/>
        <v>0</v>
      </c>
      <c r="N238" s="32">
        <f t="shared" si="10"/>
        <v>0</v>
      </c>
      <c r="O238" s="52">
        <f>'Pay App 36'!O238+'Pay App 36'!P238</f>
        <v>0</v>
      </c>
      <c r="P238" s="45"/>
      <c r="Q238" s="66">
        <f>'Pay App 36'!Q238+N238+P238</f>
        <v>0</v>
      </c>
    </row>
    <row r="239" spans="1:17" ht="21" customHeight="1" x14ac:dyDescent="0.2">
      <c r="A239" s="149" t="s">
        <v>431</v>
      </c>
      <c r="B239" s="149"/>
      <c r="C239" s="149" t="s">
        <v>432</v>
      </c>
      <c r="D239" s="150"/>
      <c r="E239" s="52">
        <f>'Pay App 36'!E239</f>
        <v>0</v>
      </c>
      <c r="F239" s="45"/>
      <c r="G239" s="65">
        <f>'Pay App 36'!G239+F239</f>
        <v>0</v>
      </c>
      <c r="H239" s="188">
        <f>'Pay App 36'!K239</f>
        <v>0</v>
      </c>
      <c r="I239" s="189"/>
      <c r="J239" s="55"/>
      <c r="K239" s="33">
        <f t="shared" si="8"/>
        <v>0</v>
      </c>
      <c r="L239" s="68">
        <f t="shared" si="11"/>
        <v>0</v>
      </c>
      <c r="M239" s="66">
        <f t="shared" si="9"/>
        <v>0</v>
      </c>
      <c r="N239" s="32">
        <f t="shared" si="10"/>
        <v>0</v>
      </c>
      <c r="O239" s="52">
        <f>'Pay App 36'!O239+'Pay App 36'!P239</f>
        <v>0</v>
      </c>
      <c r="P239" s="45"/>
      <c r="Q239" s="66">
        <f>'Pay App 36'!Q239+N239+P239</f>
        <v>0</v>
      </c>
    </row>
    <row r="240" spans="1:17" ht="21" customHeight="1" x14ac:dyDescent="0.2">
      <c r="A240" s="141" t="s">
        <v>433</v>
      </c>
      <c r="B240" s="141"/>
      <c r="C240" s="141" t="s">
        <v>434</v>
      </c>
      <c r="D240" s="142"/>
      <c r="E240" s="52">
        <f>'Pay App 36'!E240</f>
        <v>0</v>
      </c>
      <c r="F240" s="45"/>
      <c r="G240" s="66">
        <f>'Pay App 36'!G240+F240</f>
        <v>0</v>
      </c>
      <c r="H240" s="188">
        <f>'Pay App 36'!K240</f>
        <v>0</v>
      </c>
      <c r="I240" s="189"/>
      <c r="J240" s="55"/>
      <c r="K240" s="33">
        <f>H240+J240</f>
        <v>0</v>
      </c>
      <c r="L240" s="69">
        <f t="shared" si="11"/>
        <v>0</v>
      </c>
      <c r="M240" s="66">
        <f>G240-K240</f>
        <v>0</v>
      </c>
      <c r="N240" s="32">
        <f t="shared" si="10"/>
        <v>0</v>
      </c>
      <c r="O240" s="52">
        <f>'Pay App 36'!O240+'Pay App 36'!P240</f>
        <v>0</v>
      </c>
      <c r="P240" s="45"/>
      <c r="Q240" s="66">
        <f>'Pay App 36'!Q240+N240+P240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XYoC+TeX5+8m9wLLr/L0r8r0ph+82AhXsSN5HAihm4A7WSGhfcIpWCSe2OMqSwmA1Tcvj/t95qSbiSIIswn3kw==" saltValue="v7T7mMNU3LCmLF7fKSLXEA=="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2600-000000000000}"/>
    <dataValidation type="decimal" operator="lessThanOrEqual" allowBlank="1" showInputMessage="1" showErrorMessage="1" errorTitle="Release retention" error="In order to release retention, the number entered into this cell must be negative." sqref="O81:O240" xr:uid="{00000000-0002-0000-26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4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38</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37'!F36+F241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37'!F51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37'!F55+'Pay App 37'!F57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37'!B62+N241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38.1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38</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37'!E81</f>
        <v>0</v>
      </c>
      <c r="F81" s="44"/>
      <c r="G81" s="64">
        <f>'Pay App 37'!G81+F81</f>
        <v>0</v>
      </c>
      <c r="H81" s="190">
        <f>'Pay App 37'!K81</f>
        <v>0</v>
      </c>
      <c r="I81" s="191"/>
      <c r="J81" s="54"/>
      <c r="K81" s="31">
        <f>H81+J81</f>
        <v>0</v>
      </c>
      <c r="L81" s="67">
        <f>IF(ISERROR(K81/G81),0,K81/G81)</f>
        <v>0</v>
      </c>
      <c r="M81" s="64">
        <f>G81-K81</f>
        <v>0</v>
      </c>
      <c r="N81" s="30">
        <f>IF(MOD(ROUND(ABS(J81*0.05)*10000,0),10)=5,ROUNDDOWN((J81*0.05),2),ROUND((J81*0.05),2))</f>
        <v>0</v>
      </c>
      <c r="O81" s="51">
        <f>'Pay App 37'!O81+'Pay App 37'!P81</f>
        <v>0</v>
      </c>
      <c r="P81" s="44"/>
      <c r="Q81" s="64">
        <f>'Pay App 37'!Q81+N81+P81</f>
        <v>0</v>
      </c>
    </row>
    <row r="82" spans="1:17" ht="21" customHeight="1" x14ac:dyDescent="0.2">
      <c r="A82" s="151" t="s">
        <v>118</v>
      </c>
      <c r="B82" s="151"/>
      <c r="C82" s="151" t="s">
        <v>119</v>
      </c>
      <c r="D82" s="152"/>
      <c r="E82" s="52">
        <f>'Pay App 37'!E82</f>
        <v>0</v>
      </c>
      <c r="F82" s="45"/>
      <c r="G82" s="65">
        <f>'Pay App 37'!G82+F82</f>
        <v>0</v>
      </c>
      <c r="H82" s="188">
        <f>'Pay App 37'!K82</f>
        <v>0</v>
      </c>
      <c r="I82" s="189"/>
      <c r="J82" s="55"/>
      <c r="K82" s="33">
        <f>H82+J82</f>
        <v>0</v>
      </c>
      <c r="L82" s="68">
        <f t="shared" ref="L82:L147" si="0">IF(ISERROR(K82/G82),0,K82/G82)</f>
        <v>0</v>
      </c>
      <c r="M82" s="66">
        <f>G82-K82</f>
        <v>0</v>
      </c>
      <c r="N82" s="32">
        <f>IF(MOD(ROUND(ABS(J82*0.05)*10000,0),10)=5,ROUNDDOWN((J82*0.05),2),ROUND((J82*0.05),2))</f>
        <v>0</v>
      </c>
      <c r="O82" s="52">
        <f>'Pay App 37'!O82+'Pay App 37'!P82</f>
        <v>0</v>
      </c>
      <c r="P82" s="45"/>
      <c r="Q82" s="66">
        <f>'Pay App 37'!Q82+N82+P82</f>
        <v>0</v>
      </c>
    </row>
    <row r="83" spans="1:17" ht="21" customHeight="1" x14ac:dyDescent="0.2">
      <c r="A83" s="151" t="s">
        <v>120</v>
      </c>
      <c r="B83" s="151"/>
      <c r="C83" s="83" t="s">
        <v>121</v>
      </c>
      <c r="D83" s="35"/>
      <c r="E83" s="52">
        <f>'Pay App 37'!E83</f>
        <v>0</v>
      </c>
      <c r="F83" s="45"/>
      <c r="G83" s="65">
        <f>'Pay App 37'!G83+F83</f>
        <v>0</v>
      </c>
      <c r="H83" s="188">
        <f>'Pay App 37'!K83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37'!O83+'Pay App 37'!P83</f>
        <v>0</v>
      </c>
      <c r="P83" s="45"/>
      <c r="Q83" s="66">
        <f>'Pay App 37'!Q83+N83+P83</f>
        <v>0</v>
      </c>
    </row>
    <row r="84" spans="1:17" ht="21" customHeight="1" x14ac:dyDescent="0.2">
      <c r="A84" s="151" t="s">
        <v>122</v>
      </c>
      <c r="B84" s="151"/>
      <c r="C84" s="151" t="s">
        <v>123</v>
      </c>
      <c r="D84" s="152"/>
      <c r="E84" s="52">
        <f>'Pay App 37'!E84</f>
        <v>0</v>
      </c>
      <c r="F84" s="45"/>
      <c r="G84" s="65">
        <f>'Pay App 37'!G84+F84</f>
        <v>0</v>
      </c>
      <c r="H84" s="188">
        <f>'Pay App 37'!K84</f>
        <v>0</v>
      </c>
      <c r="I84" s="189"/>
      <c r="J84" s="55"/>
      <c r="K84" s="33">
        <f t="shared" si="1"/>
        <v>0</v>
      </c>
      <c r="L84" s="68">
        <f t="shared" si="0"/>
        <v>0</v>
      </c>
      <c r="M84" s="66">
        <f t="shared" si="2"/>
        <v>0</v>
      </c>
      <c r="N84" s="32">
        <f t="shared" si="3"/>
        <v>0</v>
      </c>
      <c r="O84" s="52">
        <f>'Pay App 37'!O84+'Pay App 37'!P84</f>
        <v>0</v>
      </c>
      <c r="P84" s="45"/>
      <c r="Q84" s="66">
        <f>'Pay App 37'!Q84+N84+P84</f>
        <v>0</v>
      </c>
    </row>
    <row r="85" spans="1:17" ht="21" customHeight="1" x14ac:dyDescent="0.2">
      <c r="A85" s="151" t="s">
        <v>124</v>
      </c>
      <c r="B85" s="151"/>
      <c r="C85" s="151" t="s">
        <v>125</v>
      </c>
      <c r="D85" s="152"/>
      <c r="E85" s="52">
        <f>'Pay App 37'!E85</f>
        <v>0</v>
      </c>
      <c r="F85" s="45"/>
      <c r="G85" s="65">
        <f>'Pay App 37'!G85+F85</f>
        <v>0</v>
      </c>
      <c r="H85" s="188">
        <f>'Pay App 37'!K85</f>
        <v>0</v>
      </c>
      <c r="I85" s="189"/>
      <c r="J85" s="55"/>
      <c r="K85" s="33">
        <f t="shared" si="1"/>
        <v>0</v>
      </c>
      <c r="L85" s="68">
        <f t="shared" si="0"/>
        <v>0</v>
      </c>
      <c r="M85" s="66">
        <f t="shared" si="2"/>
        <v>0</v>
      </c>
      <c r="N85" s="32">
        <f t="shared" si="3"/>
        <v>0</v>
      </c>
      <c r="O85" s="52">
        <f>'Pay App 37'!O85+'Pay App 37'!P85</f>
        <v>0</v>
      </c>
      <c r="P85" s="45"/>
      <c r="Q85" s="66">
        <f>'Pay App 37'!Q85+N85+P85</f>
        <v>0</v>
      </c>
    </row>
    <row r="86" spans="1:17" ht="21" customHeight="1" x14ac:dyDescent="0.2">
      <c r="A86" s="151" t="s">
        <v>126</v>
      </c>
      <c r="B86" s="151"/>
      <c r="C86" s="151" t="s">
        <v>127</v>
      </c>
      <c r="D86" s="152"/>
      <c r="E86" s="52">
        <f>'Pay App 37'!E86</f>
        <v>0</v>
      </c>
      <c r="F86" s="45"/>
      <c r="G86" s="65">
        <f>'Pay App 37'!G86+F86</f>
        <v>0</v>
      </c>
      <c r="H86" s="188">
        <f>'Pay App 37'!K86</f>
        <v>0</v>
      </c>
      <c r="I86" s="189"/>
      <c r="J86" s="55"/>
      <c r="K86" s="33">
        <f t="shared" si="1"/>
        <v>0</v>
      </c>
      <c r="L86" s="68">
        <f t="shared" si="0"/>
        <v>0</v>
      </c>
      <c r="M86" s="66">
        <f t="shared" si="2"/>
        <v>0</v>
      </c>
      <c r="N86" s="32">
        <f t="shared" si="3"/>
        <v>0</v>
      </c>
      <c r="O86" s="52">
        <f>'Pay App 37'!O86+'Pay App 37'!P86</f>
        <v>0</v>
      </c>
      <c r="P86" s="45"/>
      <c r="Q86" s="66">
        <f>'Pay App 37'!Q86+N86+P86</f>
        <v>0</v>
      </c>
    </row>
    <row r="87" spans="1:17" ht="21" customHeight="1" x14ac:dyDescent="0.2">
      <c r="A87" s="151" t="s">
        <v>128</v>
      </c>
      <c r="B87" s="151"/>
      <c r="C87" s="151" t="s">
        <v>129</v>
      </c>
      <c r="D87" s="152"/>
      <c r="E87" s="52">
        <f>'Pay App 37'!E87</f>
        <v>0</v>
      </c>
      <c r="F87" s="45"/>
      <c r="G87" s="65">
        <f>'Pay App 37'!G87+F87</f>
        <v>0</v>
      </c>
      <c r="H87" s="188">
        <f>'Pay App 37'!K87</f>
        <v>0</v>
      </c>
      <c r="I87" s="189"/>
      <c r="J87" s="55"/>
      <c r="K87" s="33">
        <f t="shared" si="1"/>
        <v>0</v>
      </c>
      <c r="L87" s="68">
        <f>IF(ISERROR(K87/G87),0,K87/G87)</f>
        <v>0</v>
      </c>
      <c r="M87" s="66">
        <f t="shared" si="2"/>
        <v>0</v>
      </c>
      <c r="N87" s="32">
        <f t="shared" si="3"/>
        <v>0</v>
      </c>
      <c r="O87" s="52">
        <f>'Pay App 37'!O87+'Pay App 37'!P87</f>
        <v>0</v>
      </c>
      <c r="P87" s="45"/>
      <c r="Q87" s="66">
        <f>'Pay App 37'!Q87+N87+P87</f>
        <v>0</v>
      </c>
    </row>
    <row r="88" spans="1:17" ht="21" customHeight="1" x14ac:dyDescent="0.2">
      <c r="A88" s="151" t="s">
        <v>130</v>
      </c>
      <c r="B88" s="151"/>
      <c r="C88" s="151" t="s">
        <v>131</v>
      </c>
      <c r="D88" s="152"/>
      <c r="E88" s="52">
        <f>'Pay App 37'!E88</f>
        <v>0</v>
      </c>
      <c r="F88" s="45"/>
      <c r="G88" s="65">
        <f>'Pay App 37'!G88+F88</f>
        <v>0</v>
      </c>
      <c r="H88" s="188">
        <f>'Pay App 37'!K88</f>
        <v>0</v>
      </c>
      <c r="I88" s="189"/>
      <c r="J88" s="55"/>
      <c r="K88" s="33">
        <f t="shared" si="1"/>
        <v>0</v>
      </c>
      <c r="L88" s="68">
        <f t="shared" si="0"/>
        <v>0</v>
      </c>
      <c r="M88" s="66">
        <f t="shared" si="2"/>
        <v>0</v>
      </c>
      <c r="N88" s="32">
        <f t="shared" si="3"/>
        <v>0</v>
      </c>
      <c r="O88" s="52">
        <f>'Pay App 37'!O88+'Pay App 37'!P88</f>
        <v>0</v>
      </c>
      <c r="P88" s="45"/>
      <c r="Q88" s="66">
        <f>'Pay App 37'!Q88+N88+P88</f>
        <v>0</v>
      </c>
    </row>
    <row r="89" spans="1:17" ht="21" customHeight="1" x14ac:dyDescent="0.2">
      <c r="A89" s="151" t="s">
        <v>132</v>
      </c>
      <c r="B89" s="151"/>
      <c r="C89" s="151" t="s">
        <v>133</v>
      </c>
      <c r="D89" s="152"/>
      <c r="E89" s="52">
        <f>'Pay App 37'!E89</f>
        <v>0</v>
      </c>
      <c r="F89" s="45"/>
      <c r="G89" s="65">
        <f>'Pay App 37'!G89+F89</f>
        <v>0</v>
      </c>
      <c r="H89" s="188">
        <f>'Pay App 37'!K89</f>
        <v>0</v>
      </c>
      <c r="I89" s="189"/>
      <c r="J89" s="55"/>
      <c r="K89" s="33">
        <f t="shared" si="1"/>
        <v>0</v>
      </c>
      <c r="L89" s="68">
        <f>IF(ISERROR(K89/G89),0,K89/G89)</f>
        <v>0</v>
      </c>
      <c r="M89" s="66">
        <f t="shared" si="2"/>
        <v>0</v>
      </c>
      <c r="N89" s="32">
        <f t="shared" si="3"/>
        <v>0</v>
      </c>
      <c r="O89" s="52">
        <f>'Pay App 37'!O89+'Pay App 37'!P89</f>
        <v>0</v>
      </c>
      <c r="P89" s="45"/>
      <c r="Q89" s="66">
        <f>'Pay App 37'!Q89+N89+P89</f>
        <v>0</v>
      </c>
    </row>
    <row r="90" spans="1:17" ht="21" customHeight="1" x14ac:dyDescent="0.2">
      <c r="A90" s="153" t="s">
        <v>134</v>
      </c>
      <c r="B90" s="153"/>
      <c r="C90" s="158" t="s">
        <v>135</v>
      </c>
      <c r="D90" s="159"/>
      <c r="E90" s="52">
        <f>'Pay App 37'!E90</f>
        <v>0</v>
      </c>
      <c r="F90" s="45"/>
      <c r="G90" s="65">
        <f>'Pay App 37'!G90+F90</f>
        <v>0</v>
      </c>
      <c r="H90" s="188">
        <f>'Pay App 37'!K90</f>
        <v>0</v>
      </c>
      <c r="I90" s="189"/>
      <c r="J90" s="55"/>
      <c r="K90" s="33">
        <f t="shared" si="1"/>
        <v>0</v>
      </c>
      <c r="L90" s="68">
        <f t="shared" si="0"/>
        <v>0</v>
      </c>
      <c r="M90" s="66">
        <f t="shared" si="2"/>
        <v>0</v>
      </c>
      <c r="N90" s="32">
        <f t="shared" si="3"/>
        <v>0</v>
      </c>
      <c r="O90" s="52">
        <f>'Pay App 37'!O90+'Pay App 37'!P90</f>
        <v>0</v>
      </c>
      <c r="P90" s="45"/>
      <c r="Q90" s="66">
        <f>'Pay App 37'!Q90+N90+P90</f>
        <v>0</v>
      </c>
    </row>
    <row r="91" spans="1:17" ht="21" customHeight="1" x14ac:dyDescent="0.2">
      <c r="A91" s="151" t="s">
        <v>136</v>
      </c>
      <c r="B91" s="151"/>
      <c r="C91" s="151" t="s">
        <v>137</v>
      </c>
      <c r="D91" s="152"/>
      <c r="E91" s="52">
        <f>'Pay App 37'!E91</f>
        <v>0</v>
      </c>
      <c r="F91" s="45"/>
      <c r="G91" s="65">
        <f>'Pay App 37'!G91+F91</f>
        <v>0</v>
      </c>
      <c r="H91" s="188">
        <f>'Pay App 37'!K91</f>
        <v>0</v>
      </c>
      <c r="I91" s="189"/>
      <c r="J91" s="55"/>
      <c r="K91" s="33">
        <f t="shared" si="1"/>
        <v>0</v>
      </c>
      <c r="L91" s="68">
        <f t="shared" si="0"/>
        <v>0</v>
      </c>
      <c r="M91" s="66">
        <f t="shared" si="2"/>
        <v>0</v>
      </c>
      <c r="N91" s="32">
        <f t="shared" si="3"/>
        <v>0</v>
      </c>
      <c r="O91" s="52">
        <f>'Pay App 37'!O91+'Pay App 37'!P91</f>
        <v>0</v>
      </c>
      <c r="P91" s="45"/>
      <c r="Q91" s="66">
        <f>'Pay App 37'!Q91+N91+P91</f>
        <v>0</v>
      </c>
    </row>
    <row r="92" spans="1:17" ht="21" customHeight="1" x14ac:dyDescent="0.2">
      <c r="A92" s="151" t="s">
        <v>138</v>
      </c>
      <c r="B92" s="151"/>
      <c r="C92" s="151" t="s">
        <v>139</v>
      </c>
      <c r="D92" s="152"/>
      <c r="E92" s="52">
        <f>'Pay App 37'!E92</f>
        <v>0</v>
      </c>
      <c r="F92" s="45"/>
      <c r="G92" s="65">
        <f>'Pay App 37'!G92+F92</f>
        <v>0</v>
      </c>
      <c r="H92" s="188">
        <f>'Pay App 37'!K92</f>
        <v>0</v>
      </c>
      <c r="I92" s="189"/>
      <c r="J92" s="55"/>
      <c r="K92" s="33">
        <f t="shared" si="1"/>
        <v>0</v>
      </c>
      <c r="L92" s="68">
        <f t="shared" si="0"/>
        <v>0</v>
      </c>
      <c r="M92" s="66">
        <f t="shared" si="2"/>
        <v>0</v>
      </c>
      <c r="N92" s="32">
        <f t="shared" si="3"/>
        <v>0</v>
      </c>
      <c r="O92" s="52">
        <f>'Pay App 37'!O92+'Pay App 37'!P92</f>
        <v>0</v>
      </c>
      <c r="P92" s="45"/>
      <c r="Q92" s="66">
        <f>'Pay App 37'!Q92+N92+P92</f>
        <v>0</v>
      </c>
    </row>
    <row r="93" spans="1:17" ht="21" customHeight="1" x14ac:dyDescent="0.2">
      <c r="A93" s="151" t="s">
        <v>140</v>
      </c>
      <c r="B93" s="151"/>
      <c r="C93" s="151" t="s">
        <v>141</v>
      </c>
      <c r="D93" s="152"/>
      <c r="E93" s="52">
        <f>'Pay App 37'!E93</f>
        <v>0</v>
      </c>
      <c r="F93" s="45"/>
      <c r="G93" s="65">
        <f>'Pay App 37'!G93+F93</f>
        <v>0</v>
      </c>
      <c r="H93" s="188">
        <f>'Pay App 37'!K93</f>
        <v>0</v>
      </c>
      <c r="I93" s="189"/>
      <c r="J93" s="55"/>
      <c r="K93" s="33">
        <f t="shared" si="1"/>
        <v>0</v>
      </c>
      <c r="L93" s="68">
        <f t="shared" si="0"/>
        <v>0</v>
      </c>
      <c r="M93" s="66">
        <f t="shared" si="2"/>
        <v>0</v>
      </c>
      <c r="N93" s="32">
        <f t="shared" si="3"/>
        <v>0</v>
      </c>
      <c r="O93" s="52">
        <f>'Pay App 37'!O93+'Pay App 37'!P93</f>
        <v>0</v>
      </c>
      <c r="P93" s="45"/>
      <c r="Q93" s="66">
        <f>'Pay App 37'!Q93+N93+P93</f>
        <v>0</v>
      </c>
    </row>
    <row r="94" spans="1:17" ht="21" customHeight="1" x14ac:dyDescent="0.2">
      <c r="A94" s="151" t="s">
        <v>142</v>
      </c>
      <c r="B94" s="151"/>
      <c r="C94" s="151" t="s">
        <v>143</v>
      </c>
      <c r="D94" s="152"/>
      <c r="E94" s="52">
        <f>'Pay App 37'!E94</f>
        <v>0</v>
      </c>
      <c r="F94" s="45"/>
      <c r="G94" s="65">
        <f>'Pay App 37'!G94+F94</f>
        <v>0</v>
      </c>
      <c r="H94" s="188">
        <f>'Pay App 37'!K94</f>
        <v>0</v>
      </c>
      <c r="I94" s="189"/>
      <c r="J94" s="55"/>
      <c r="K94" s="33">
        <f t="shared" si="1"/>
        <v>0</v>
      </c>
      <c r="L94" s="68">
        <f t="shared" si="0"/>
        <v>0</v>
      </c>
      <c r="M94" s="66">
        <f t="shared" si="2"/>
        <v>0</v>
      </c>
      <c r="N94" s="32">
        <f t="shared" si="3"/>
        <v>0</v>
      </c>
      <c r="O94" s="52">
        <f>'Pay App 37'!O94+'Pay App 37'!P94</f>
        <v>0</v>
      </c>
      <c r="P94" s="45"/>
      <c r="Q94" s="66">
        <f>'Pay App 37'!Q94+N94+P94</f>
        <v>0</v>
      </c>
    </row>
    <row r="95" spans="1:17" ht="21" customHeight="1" x14ac:dyDescent="0.2">
      <c r="A95" s="151" t="s">
        <v>144</v>
      </c>
      <c r="B95" s="151"/>
      <c r="C95" s="151" t="s">
        <v>145</v>
      </c>
      <c r="D95" s="152"/>
      <c r="E95" s="52">
        <f>'Pay App 37'!E95</f>
        <v>0</v>
      </c>
      <c r="F95" s="45"/>
      <c r="G95" s="65">
        <f>'Pay App 37'!G95+F95</f>
        <v>0</v>
      </c>
      <c r="H95" s="188">
        <f>'Pay App 37'!K95</f>
        <v>0</v>
      </c>
      <c r="I95" s="189"/>
      <c r="J95" s="55"/>
      <c r="K95" s="33">
        <f t="shared" si="1"/>
        <v>0</v>
      </c>
      <c r="L95" s="68">
        <f t="shared" si="0"/>
        <v>0</v>
      </c>
      <c r="M95" s="66">
        <f t="shared" si="2"/>
        <v>0</v>
      </c>
      <c r="N95" s="32">
        <f t="shared" si="3"/>
        <v>0</v>
      </c>
      <c r="O95" s="52">
        <f>'Pay App 37'!O95+'Pay App 37'!P95</f>
        <v>0</v>
      </c>
      <c r="P95" s="45"/>
      <c r="Q95" s="66">
        <f>'Pay App 37'!Q95+N95+P95</f>
        <v>0</v>
      </c>
    </row>
    <row r="96" spans="1:17" ht="21" customHeight="1" x14ac:dyDescent="0.2">
      <c r="A96" s="151" t="s">
        <v>146</v>
      </c>
      <c r="B96" s="151"/>
      <c r="C96" s="151" t="s">
        <v>147</v>
      </c>
      <c r="D96" s="152"/>
      <c r="E96" s="52">
        <f>'Pay App 37'!E96</f>
        <v>0</v>
      </c>
      <c r="F96" s="45"/>
      <c r="G96" s="65">
        <f>'Pay App 37'!G96+F96</f>
        <v>0</v>
      </c>
      <c r="H96" s="188">
        <f>'Pay App 37'!K96</f>
        <v>0</v>
      </c>
      <c r="I96" s="189"/>
      <c r="J96" s="55"/>
      <c r="K96" s="33">
        <f t="shared" si="1"/>
        <v>0</v>
      </c>
      <c r="L96" s="68">
        <f t="shared" si="0"/>
        <v>0</v>
      </c>
      <c r="M96" s="66">
        <f t="shared" si="2"/>
        <v>0</v>
      </c>
      <c r="N96" s="32">
        <f t="shared" si="3"/>
        <v>0</v>
      </c>
      <c r="O96" s="52">
        <f>'Pay App 37'!O96+'Pay App 37'!P96</f>
        <v>0</v>
      </c>
      <c r="P96" s="45"/>
      <c r="Q96" s="66">
        <f>'Pay App 37'!Q96+N96+P96</f>
        <v>0</v>
      </c>
    </row>
    <row r="97" spans="1:17" ht="21" customHeight="1" x14ac:dyDescent="0.2">
      <c r="A97" s="151" t="s">
        <v>148</v>
      </c>
      <c r="B97" s="151"/>
      <c r="C97" s="151" t="s">
        <v>149</v>
      </c>
      <c r="D97" s="152"/>
      <c r="E97" s="52">
        <f>'Pay App 37'!E97</f>
        <v>0</v>
      </c>
      <c r="F97" s="45"/>
      <c r="G97" s="65">
        <f>'Pay App 37'!G97+F97</f>
        <v>0</v>
      </c>
      <c r="H97" s="188">
        <f>'Pay App 37'!K97</f>
        <v>0</v>
      </c>
      <c r="I97" s="189"/>
      <c r="J97" s="55"/>
      <c r="K97" s="33">
        <f t="shared" si="1"/>
        <v>0</v>
      </c>
      <c r="L97" s="68">
        <f t="shared" si="0"/>
        <v>0</v>
      </c>
      <c r="M97" s="66">
        <f t="shared" si="2"/>
        <v>0</v>
      </c>
      <c r="N97" s="32">
        <f t="shared" si="3"/>
        <v>0</v>
      </c>
      <c r="O97" s="52">
        <f>'Pay App 37'!O97+'Pay App 37'!P97</f>
        <v>0</v>
      </c>
      <c r="P97" s="45"/>
      <c r="Q97" s="66">
        <f>'Pay App 37'!Q97+N97+P97</f>
        <v>0</v>
      </c>
    </row>
    <row r="98" spans="1:17" ht="21" customHeight="1" x14ac:dyDescent="0.2">
      <c r="A98" s="151" t="s">
        <v>150</v>
      </c>
      <c r="B98" s="151"/>
      <c r="C98" s="151" t="s">
        <v>151</v>
      </c>
      <c r="D98" s="152"/>
      <c r="E98" s="52">
        <f>'Pay App 37'!E98</f>
        <v>0</v>
      </c>
      <c r="F98" s="45"/>
      <c r="G98" s="65">
        <f>'Pay App 37'!G98+F98</f>
        <v>0</v>
      </c>
      <c r="H98" s="188">
        <f>'Pay App 37'!K98</f>
        <v>0</v>
      </c>
      <c r="I98" s="189"/>
      <c r="J98" s="55"/>
      <c r="K98" s="33">
        <f t="shared" si="1"/>
        <v>0</v>
      </c>
      <c r="L98" s="68">
        <f t="shared" si="0"/>
        <v>0</v>
      </c>
      <c r="M98" s="66">
        <f t="shared" si="2"/>
        <v>0</v>
      </c>
      <c r="N98" s="32">
        <f t="shared" si="3"/>
        <v>0</v>
      </c>
      <c r="O98" s="52">
        <f>'Pay App 37'!O98+'Pay App 37'!P98</f>
        <v>0</v>
      </c>
      <c r="P98" s="45"/>
      <c r="Q98" s="66">
        <f>'Pay App 37'!Q98+N98+P98</f>
        <v>0</v>
      </c>
    </row>
    <row r="99" spans="1:17" ht="21" customHeight="1" x14ac:dyDescent="0.2">
      <c r="A99" s="151" t="s">
        <v>152</v>
      </c>
      <c r="B99" s="151"/>
      <c r="C99" s="151" t="s">
        <v>153</v>
      </c>
      <c r="D99" s="152"/>
      <c r="E99" s="52">
        <f>'Pay App 37'!E99</f>
        <v>0</v>
      </c>
      <c r="F99" s="45"/>
      <c r="G99" s="65">
        <f>'Pay App 37'!G99+F99</f>
        <v>0</v>
      </c>
      <c r="H99" s="188">
        <f>'Pay App 37'!K99</f>
        <v>0</v>
      </c>
      <c r="I99" s="189"/>
      <c r="J99" s="55"/>
      <c r="K99" s="33">
        <f t="shared" si="1"/>
        <v>0</v>
      </c>
      <c r="L99" s="68">
        <f t="shared" si="0"/>
        <v>0</v>
      </c>
      <c r="M99" s="66">
        <f t="shared" si="2"/>
        <v>0</v>
      </c>
      <c r="N99" s="32">
        <f t="shared" si="3"/>
        <v>0</v>
      </c>
      <c r="O99" s="52">
        <f>'Pay App 37'!O99+'Pay App 37'!P99</f>
        <v>0</v>
      </c>
      <c r="P99" s="45"/>
      <c r="Q99" s="66">
        <f>'Pay App 37'!Q99+N99+P99</f>
        <v>0</v>
      </c>
    </row>
    <row r="100" spans="1:17" ht="21" customHeight="1" x14ac:dyDescent="0.2">
      <c r="A100" s="151" t="s">
        <v>154</v>
      </c>
      <c r="B100" s="151"/>
      <c r="C100" s="151" t="s">
        <v>155</v>
      </c>
      <c r="D100" s="152"/>
      <c r="E100" s="52">
        <f>'Pay App 37'!E100</f>
        <v>0</v>
      </c>
      <c r="F100" s="45"/>
      <c r="G100" s="65">
        <f>'Pay App 37'!G100+F100</f>
        <v>0</v>
      </c>
      <c r="H100" s="188">
        <f>'Pay App 37'!K100</f>
        <v>0</v>
      </c>
      <c r="I100" s="189"/>
      <c r="J100" s="55"/>
      <c r="K100" s="33">
        <f t="shared" si="1"/>
        <v>0</v>
      </c>
      <c r="L100" s="68">
        <f t="shared" si="0"/>
        <v>0</v>
      </c>
      <c r="M100" s="66">
        <f t="shared" si="2"/>
        <v>0</v>
      </c>
      <c r="N100" s="32">
        <f t="shared" si="3"/>
        <v>0</v>
      </c>
      <c r="O100" s="52">
        <f>'Pay App 37'!O100+'Pay App 37'!P100</f>
        <v>0</v>
      </c>
      <c r="P100" s="45"/>
      <c r="Q100" s="66">
        <f>'Pay App 37'!Q100+N100+P100</f>
        <v>0</v>
      </c>
    </row>
    <row r="101" spans="1:17" ht="21" customHeight="1" x14ac:dyDescent="0.2">
      <c r="A101" s="151" t="s">
        <v>156</v>
      </c>
      <c r="B101" s="151"/>
      <c r="C101" s="151" t="s">
        <v>157</v>
      </c>
      <c r="D101" s="152"/>
      <c r="E101" s="52">
        <f>'Pay App 37'!E101</f>
        <v>0</v>
      </c>
      <c r="F101" s="45"/>
      <c r="G101" s="65">
        <f>'Pay App 37'!G101+F101</f>
        <v>0</v>
      </c>
      <c r="H101" s="188">
        <f>'Pay App 37'!K101</f>
        <v>0</v>
      </c>
      <c r="I101" s="189"/>
      <c r="J101" s="55"/>
      <c r="K101" s="33">
        <f t="shared" si="1"/>
        <v>0</v>
      </c>
      <c r="L101" s="68">
        <f t="shared" si="0"/>
        <v>0</v>
      </c>
      <c r="M101" s="66">
        <f t="shared" si="2"/>
        <v>0</v>
      </c>
      <c r="N101" s="32">
        <f t="shared" si="3"/>
        <v>0</v>
      </c>
      <c r="O101" s="52">
        <f>'Pay App 37'!O101+'Pay App 37'!P101</f>
        <v>0</v>
      </c>
      <c r="P101" s="45"/>
      <c r="Q101" s="66">
        <f>'Pay App 37'!Q101+N101+P101</f>
        <v>0</v>
      </c>
    </row>
    <row r="102" spans="1:17" ht="21" customHeight="1" x14ac:dyDescent="0.2">
      <c r="A102" s="151" t="s">
        <v>158</v>
      </c>
      <c r="B102" s="151"/>
      <c r="C102" s="151" t="s">
        <v>159</v>
      </c>
      <c r="D102" s="152"/>
      <c r="E102" s="52">
        <f>'Pay App 37'!E102</f>
        <v>0</v>
      </c>
      <c r="F102" s="45"/>
      <c r="G102" s="65">
        <f>'Pay App 37'!G102+F102</f>
        <v>0</v>
      </c>
      <c r="H102" s="188">
        <f>'Pay App 37'!K102</f>
        <v>0</v>
      </c>
      <c r="I102" s="189"/>
      <c r="J102" s="55"/>
      <c r="K102" s="33">
        <f t="shared" si="1"/>
        <v>0</v>
      </c>
      <c r="L102" s="68">
        <f t="shared" si="0"/>
        <v>0</v>
      </c>
      <c r="M102" s="66">
        <f t="shared" si="2"/>
        <v>0</v>
      </c>
      <c r="N102" s="32">
        <f t="shared" si="3"/>
        <v>0</v>
      </c>
      <c r="O102" s="52">
        <f>'Pay App 37'!O102+'Pay App 37'!P102</f>
        <v>0</v>
      </c>
      <c r="P102" s="45"/>
      <c r="Q102" s="66">
        <f>'Pay App 37'!Q102+N102+P102</f>
        <v>0</v>
      </c>
    </row>
    <row r="103" spans="1:17" ht="21" customHeight="1" x14ac:dyDescent="0.2">
      <c r="A103" s="151" t="s">
        <v>160</v>
      </c>
      <c r="B103" s="151"/>
      <c r="C103" s="151" t="s">
        <v>161</v>
      </c>
      <c r="D103" s="152"/>
      <c r="E103" s="52">
        <f>'Pay App 37'!E103</f>
        <v>0</v>
      </c>
      <c r="F103" s="45"/>
      <c r="G103" s="65">
        <f>'Pay App 37'!G103+F103</f>
        <v>0</v>
      </c>
      <c r="H103" s="188">
        <f>'Pay App 37'!K103</f>
        <v>0</v>
      </c>
      <c r="I103" s="189"/>
      <c r="J103" s="55"/>
      <c r="K103" s="33">
        <f t="shared" si="1"/>
        <v>0</v>
      </c>
      <c r="L103" s="68">
        <f t="shared" si="0"/>
        <v>0</v>
      </c>
      <c r="M103" s="66">
        <f t="shared" si="2"/>
        <v>0</v>
      </c>
      <c r="N103" s="32">
        <f t="shared" si="3"/>
        <v>0</v>
      </c>
      <c r="O103" s="52">
        <f>'Pay App 37'!O103+'Pay App 37'!P103</f>
        <v>0</v>
      </c>
      <c r="P103" s="45"/>
      <c r="Q103" s="66">
        <f>'Pay App 37'!Q103+N103+P103</f>
        <v>0</v>
      </c>
    </row>
    <row r="104" spans="1:17" ht="21" customHeight="1" x14ac:dyDescent="0.2">
      <c r="A104" s="151" t="s">
        <v>162</v>
      </c>
      <c r="B104" s="151"/>
      <c r="C104" s="151" t="s">
        <v>163</v>
      </c>
      <c r="D104" s="152"/>
      <c r="E104" s="52">
        <f>'Pay App 37'!E104</f>
        <v>0</v>
      </c>
      <c r="F104" s="45"/>
      <c r="G104" s="65">
        <f>'Pay App 37'!G104+F104</f>
        <v>0</v>
      </c>
      <c r="H104" s="188">
        <f>'Pay App 37'!K104</f>
        <v>0</v>
      </c>
      <c r="I104" s="189"/>
      <c r="J104" s="55"/>
      <c r="K104" s="33">
        <f t="shared" si="1"/>
        <v>0</v>
      </c>
      <c r="L104" s="68">
        <f t="shared" si="0"/>
        <v>0</v>
      </c>
      <c r="M104" s="66">
        <f t="shared" si="2"/>
        <v>0</v>
      </c>
      <c r="N104" s="32">
        <f t="shared" si="3"/>
        <v>0</v>
      </c>
      <c r="O104" s="52">
        <f>'Pay App 37'!O104+'Pay App 37'!P104</f>
        <v>0</v>
      </c>
      <c r="P104" s="45"/>
      <c r="Q104" s="66">
        <f>'Pay App 37'!Q104+N104+P104</f>
        <v>0</v>
      </c>
    </row>
    <row r="105" spans="1:17" ht="21" customHeight="1" x14ac:dyDescent="0.2">
      <c r="A105" s="151" t="s">
        <v>164</v>
      </c>
      <c r="B105" s="151"/>
      <c r="C105" s="151" t="s">
        <v>165</v>
      </c>
      <c r="D105" s="152"/>
      <c r="E105" s="52">
        <f>'Pay App 37'!E105</f>
        <v>0</v>
      </c>
      <c r="F105" s="45"/>
      <c r="G105" s="65">
        <f>'Pay App 37'!G105+F105</f>
        <v>0</v>
      </c>
      <c r="H105" s="188">
        <f>'Pay App 37'!K105</f>
        <v>0</v>
      </c>
      <c r="I105" s="189"/>
      <c r="J105" s="55"/>
      <c r="K105" s="33">
        <f t="shared" si="1"/>
        <v>0</v>
      </c>
      <c r="L105" s="68">
        <f t="shared" si="0"/>
        <v>0</v>
      </c>
      <c r="M105" s="66">
        <f t="shared" si="2"/>
        <v>0</v>
      </c>
      <c r="N105" s="32">
        <f t="shared" si="3"/>
        <v>0</v>
      </c>
      <c r="O105" s="52">
        <f>'Pay App 37'!O105+'Pay App 37'!P105</f>
        <v>0</v>
      </c>
      <c r="P105" s="45"/>
      <c r="Q105" s="66">
        <f>'Pay App 37'!Q105+N105+P105</f>
        <v>0</v>
      </c>
    </row>
    <row r="106" spans="1:17" ht="21" customHeight="1" x14ac:dyDescent="0.2">
      <c r="A106" s="151" t="s">
        <v>166</v>
      </c>
      <c r="B106" s="151"/>
      <c r="C106" s="151" t="s">
        <v>167</v>
      </c>
      <c r="D106" s="152"/>
      <c r="E106" s="52">
        <f>'Pay App 37'!E106</f>
        <v>0</v>
      </c>
      <c r="F106" s="45"/>
      <c r="G106" s="65">
        <f>'Pay App 37'!G106+F106</f>
        <v>0</v>
      </c>
      <c r="H106" s="188">
        <f>'Pay App 37'!K106</f>
        <v>0</v>
      </c>
      <c r="I106" s="189"/>
      <c r="J106" s="55"/>
      <c r="K106" s="33">
        <f t="shared" si="1"/>
        <v>0</v>
      </c>
      <c r="L106" s="68">
        <f t="shared" si="0"/>
        <v>0</v>
      </c>
      <c r="M106" s="66">
        <f t="shared" si="2"/>
        <v>0</v>
      </c>
      <c r="N106" s="32">
        <f t="shared" si="3"/>
        <v>0</v>
      </c>
      <c r="O106" s="52">
        <f>'Pay App 37'!O106+'Pay App 37'!P106</f>
        <v>0</v>
      </c>
      <c r="P106" s="45"/>
      <c r="Q106" s="66">
        <f>'Pay App 37'!Q106+N106+P106</f>
        <v>0</v>
      </c>
    </row>
    <row r="107" spans="1:17" ht="21" customHeight="1" x14ac:dyDescent="0.2">
      <c r="A107" s="151" t="s">
        <v>168</v>
      </c>
      <c r="B107" s="151"/>
      <c r="C107" s="151" t="s">
        <v>169</v>
      </c>
      <c r="D107" s="152"/>
      <c r="E107" s="52">
        <f>'Pay App 37'!E107</f>
        <v>0</v>
      </c>
      <c r="F107" s="45"/>
      <c r="G107" s="65">
        <f>'Pay App 37'!G107+F107</f>
        <v>0</v>
      </c>
      <c r="H107" s="188">
        <f>'Pay App 37'!K107</f>
        <v>0</v>
      </c>
      <c r="I107" s="189"/>
      <c r="J107" s="55"/>
      <c r="K107" s="33">
        <f t="shared" si="1"/>
        <v>0</v>
      </c>
      <c r="L107" s="68">
        <f t="shared" si="0"/>
        <v>0</v>
      </c>
      <c r="M107" s="66">
        <f t="shared" si="2"/>
        <v>0</v>
      </c>
      <c r="N107" s="32">
        <f t="shared" si="3"/>
        <v>0</v>
      </c>
      <c r="O107" s="52">
        <f>'Pay App 37'!O107+'Pay App 37'!P107</f>
        <v>0</v>
      </c>
      <c r="P107" s="45"/>
      <c r="Q107" s="66">
        <f>'Pay App 37'!Q107+N107+P107</f>
        <v>0</v>
      </c>
    </row>
    <row r="108" spans="1:17" ht="21" customHeight="1" x14ac:dyDescent="0.2">
      <c r="A108" s="151" t="s">
        <v>170</v>
      </c>
      <c r="B108" s="151"/>
      <c r="C108" s="151" t="s">
        <v>171</v>
      </c>
      <c r="D108" s="152"/>
      <c r="E108" s="52">
        <f>'Pay App 37'!E108</f>
        <v>0</v>
      </c>
      <c r="F108" s="45"/>
      <c r="G108" s="65">
        <f>'Pay App 37'!G108+F108</f>
        <v>0</v>
      </c>
      <c r="H108" s="188">
        <f>'Pay App 37'!K108</f>
        <v>0</v>
      </c>
      <c r="I108" s="189"/>
      <c r="J108" s="55"/>
      <c r="K108" s="33">
        <f t="shared" si="1"/>
        <v>0</v>
      </c>
      <c r="L108" s="68">
        <f t="shared" si="0"/>
        <v>0</v>
      </c>
      <c r="M108" s="66">
        <f t="shared" si="2"/>
        <v>0</v>
      </c>
      <c r="N108" s="32">
        <f t="shared" si="3"/>
        <v>0</v>
      </c>
      <c r="O108" s="52">
        <f>'Pay App 37'!O108+'Pay App 37'!P108</f>
        <v>0</v>
      </c>
      <c r="P108" s="45"/>
      <c r="Q108" s="66">
        <f>'Pay App 37'!Q108+N108+P108</f>
        <v>0</v>
      </c>
    </row>
    <row r="109" spans="1:17" ht="21" customHeight="1" x14ac:dyDescent="0.2">
      <c r="A109" s="151" t="s">
        <v>172</v>
      </c>
      <c r="B109" s="151"/>
      <c r="C109" s="151" t="s">
        <v>173</v>
      </c>
      <c r="D109" s="152"/>
      <c r="E109" s="52">
        <f>'Pay App 37'!E109</f>
        <v>0</v>
      </c>
      <c r="F109" s="45"/>
      <c r="G109" s="65">
        <f>'Pay App 37'!G109+F109</f>
        <v>0</v>
      </c>
      <c r="H109" s="188">
        <f>'Pay App 37'!K109</f>
        <v>0</v>
      </c>
      <c r="I109" s="189"/>
      <c r="J109" s="55"/>
      <c r="K109" s="33">
        <f t="shared" si="1"/>
        <v>0</v>
      </c>
      <c r="L109" s="68">
        <f t="shared" si="0"/>
        <v>0</v>
      </c>
      <c r="M109" s="66">
        <f t="shared" si="2"/>
        <v>0</v>
      </c>
      <c r="N109" s="32">
        <f t="shared" si="3"/>
        <v>0</v>
      </c>
      <c r="O109" s="52">
        <f>'Pay App 37'!O109+'Pay App 37'!P109</f>
        <v>0</v>
      </c>
      <c r="P109" s="45"/>
      <c r="Q109" s="66">
        <f>'Pay App 37'!Q109+N109+P109</f>
        <v>0</v>
      </c>
    </row>
    <row r="110" spans="1:17" ht="21" customHeight="1" x14ac:dyDescent="0.2">
      <c r="A110" s="151" t="s">
        <v>174</v>
      </c>
      <c r="B110" s="151"/>
      <c r="C110" s="151" t="s">
        <v>175</v>
      </c>
      <c r="D110" s="152"/>
      <c r="E110" s="52">
        <f>'Pay App 37'!E110</f>
        <v>0</v>
      </c>
      <c r="F110" s="45"/>
      <c r="G110" s="65">
        <f>'Pay App 37'!G110+F110</f>
        <v>0</v>
      </c>
      <c r="H110" s="188">
        <f>'Pay App 37'!K110</f>
        <v>0</v>
      </c>
      <c r="I110" s="189"/>
      <c r="J110" s="55"/>
      <c r="K110" s="33">
        <f t="shared" si="1"/>
        <v>0</v>
      </c>
      <c r="L110" s="68">
        <f t="shared" si="0"/>
        <v>0</v>
      </c>
      <c r="M110" s="66">
        <f t="shared" si="2"/>
        <v>0</v>
      </c>
      <c r="N110" s="32">
        <f t="shared" si="3"/>
        <v>0</v>
      </c>
      <c r="O110" s="52">
        <f>'Pay App 37'!O110+'Pay App 37'!P110</f>
        <v>0</v>
      </c>
      <c r="P110" s="45"/>
      <c r="Q110" s="66">
        <f>'Pay App 37'!Q110+N110+P110</f>
        <v>0</v>
      </c>
    </row>
    <row r="111" spans="1:17" ht="21" customHeight="1" x14ac:dyDescent="0.2">
      <c r="A111" s="151" t="s">
        <v>176</v>
      </c>
      <c r="B111" s="151"/>
      <c r="C111" s="151" t="s">
        <v>177</v>
      </c>
      <c r="D111" s="152"/>
      <c r="E111" s="52">
        <f>'Pay App 37'!E111</f>
        <v>0</v>
      </c>
      <c r="F111" s="45"/>
      <c r="G111" s="65">
        <f>'Pay App 37'!G111+F111</f>
        <v>0</v>
      </c>
      <c r="H111" s="188">
        <f>'Pay App 37'!K111</f>
        <v>0</v>
      </c>
      <c r="I111" s="189"/>
      <c r="J111" s="55"/>
      <c r="K111" s="33">
        <f t="shared" si="1"/>
        <v>0</v>
      </c>
      <c r="L111" s="68">
        <f t="shared" si="0"/>
        <v>0</v>
      </c>
      <c r="M111" s="66">
        <f t="shared" si="2"/>
        <v>0</v>
      </c>
      <c r="N111" s="32">
        <f t="shared" si="3"/>
        <v>0</v>
      </c>
      <c r="O111" s="52">
        <f>'Pay App 37'!O111+'Pay App 37'!P111</f>
        <v>0</v>
      </c>
      <c r="P111" s="45"/>
      <c r="Q111" s="66">
        <f>'Pay App 37'!Q111+N111+P111</f>
        <v>0</v>
      </c>
    </row>
    <row r="112" spans="1:17" ht="21" customHeight="1" x14ac:dyDescent="0.2">
      <c r="A112" s="151" t="s">
        <v>178</v>
      </c>
      <c r="B112" s="151"/>
      <c r="C112" s="151" t="s">
        <v>179</v>
      </c>
      <c r="D112" s="152"/>
      <c r="E112" s="52">
        <f>'Pay App 37'!E112</f>
        <v>0</v>
      </c>
      <c r="F112" s="45"/>
      <c r="G112" s="65">
        <f>'Pay App 37'!G112+F112</f>
        <v>0</v>
      </c>
      <c r="H112" s="188">
        <f>'Pay App 37'!K112</f>
        <v>0</v>
      </c>
      <c r="I112" s="189"/>
      <c r="J112" s="55"/>
      <c r="K112" s="33">
        <f t="shared" si="1"/>
        <v>0</v>
      </c>
      <c r="L112" s="68">
        <f t="shared" si="0"/>
        <v>0</v>
      </c>
      <c r="M112" s="66">
        <f t="shared" si="2"/>
        <v>0</v>
      </c>
      <c r="N112" s="32">
        <f t="shared" si="3"/>
        <v>0</v>
      </c>
      <c r="O112" s="52">
        <f>'Pay App 37'!O112+'Pay App 37'!P112</f>
        <v>0</v>
      </c>
      <c r="P112" s="45"/>
      <c r="Q112" s="66">
        <f>'Pay App 37'!Q112+N112+P112</f>
        <v>0</v>
      </c>
    </row>
    <row r="113" spans="1:17" ht="21" customHeight="1" x14ac:dyDescent="0.2">
      <c r="A113" s="151" t="s">
        <v>180</v>
      </c>
      <c r="B113" s="151"/>
      <c r="C113" s="151" t="s">
        <v>181</v>
      </c>
      <c r="D113" s="152"/>
      <c r="E113" s="52">
        <f>'Pay App 37'!E113</f>
        <v>0</v>
      </c>
      <c r="F113" s="45"/>
      <c r="G113" s="65">
        <f>'Pay App 37'!G113+F113</f>
        <v>0</v>
      </c>
      <c r="H113" s="188">
        <f>'Pay App 37'!K113</f>
        <v>0</v>
      </c>
      <c r="I113" s="189"/>
      <c r="J113" s="55"/>
      <c r="K113" s="33">
        <f t="shared" si="1"/>
        <v>0</v>
      </c>
      <c r="L113" s="68">
        <f t="shared" si="0"/>
        <v>0</v>
      </c>
      <c r="M113" s="66">
        <f t="shared" si="2"/>
        <v>0</v>
      </c>
      <c r="N113" s="32">
        <f t="shared" si="3"/>
        <v>0</v>
      </c>
      <c r="O113" s="52">
        <f>'Pay App 37'!O113+'Pay App 37'!P113</f>
        <v>0</v>
      </c>
      <c r="P113" s="45"/>
      <c r="Q113" s="66">
        <f>'Pay App 37'!Q113+N113+P113</f>
        <v>0</v>
      </c>
    </row>
    <row r="114" spans="1:17" ht="21" customHeight="1" x14ac:dyDescent="0.2">
      <c r="A114" s="153" t="s">
        <v>182</v>
      </c>
      <c r="B114" s="153"/>
      <c r="C114" s="153" t="s">
        <v>183</v>
      </c>
      <c r="D114" s="154"/>
      <c r="E114" s="52">
        <f>'Pay App 37'!E114</f>
        <v>0</v>
      </c>
      <c r="F114" s="45"/>
      <c r="G114" s="65">
        <f>'Pay App 37'!G114+F114</f>
        <v>0</v>
      </c>
      <c r="H114" s="188">
        <f>'Pay App 37'!K114</f>
        <v>0</v>
      </c>
      <c r="I114" s="189"/>
      <c r="J114" s="55"/>
      <c r="K114" s="33">
        <f t="shared" si="1"/>
        <v>0</v>
      </c>
      <c r="L114" s="68">
        <f t="shared" si="0"/>
        <v>0</v>
      </c>
      <c r="M114" s="66">
        <f t="shared" si="2"/>
        <v>0</v>
      </c>
      <c r="N114" s="32">
        <f t="shared" si="3"/>
        <v>0</v>
      </c>
      <c r="O114" s="52">
        <f>'Pay App 37'!O114+'Pay App 37'!P114</f>
        <v>0</v>
      </c>
      <c r="P114" s="45"/>
      <c r="Q114" s="66">
        <f>'Pay App 37'!Q114+N114+P114</f>
        <v>0</v>
      </c>
    </row>
    <row r="115" spans="1:17" ht="21" customHeight="1" x14ac:dyDescent="0.2">
      <c r="A115" s="151" t="s">
        <v>184</v>
      </c>
      <c r="B115" s="151"/>
      <c r="C115" s="151" t="s">
        <v>185</v>
      </c>
      <c r="D115" s="152"/>
      <c r="E115" s="52">
        <f>'Pay App 37'!E115</f>
        <v>0</v>
      </c>
      <c r="F115" s="45"/>
      <c r="G115" s="65">
        <f>'Pay App 37'!G115+F115</f>
        <v>0</v>
      </c>
      <c r="H115" s="188">
        <f>'Pay App 37'!K115</f>
        <v>0</v>
      </c>
      <c r="I115" s="189"/>
      <c r="J115" s="55"/>
      <c r="K115" s="33">
        <f t="shared" si="1"/>
        <v>0</v>
      </c>
      <c r="L115" s="68">
        <f t="shared" si="0"/>
        <v>0</v>
      </c>
      <c r="M115" s="66">
        <f t="shared" si="2"/>
        <v>0</v>
      </c>
      <c r="N115" s="32">
        <f t="shared" si="3"/>
        <v>0</v>
      </c>
      <c r="O115" s="52">
        <f>'Pay App 37'!O115+'Pay App 37'!P115</f>
        <v>0</v>
      </c>
      <c r="P115" s="45"/>
      <c r="Q115" s="66">
        <f>'Pay App 37'!Q115+N115+P115</f>
        <v>0</v>
      </c>
    </row>
    <row r="116" spans="1:17" ht="21" customHeight="1" x14ac:dyDescent="0.2">
      <c r="A116" s="151" t="s">
        <v>186</v>
      </c>
      <c r="B116" s="151"/>
      <c r="C116" s="151" t="s">
        <v>187</v>
      </c>
      <c r="D116" s="152"/>
      <c r="E116" s="52">
        <f>'Pay App 37'!E116</f>
        <v>0</v>
      </c>
      <c r="F116" s="45"/>
      <c r="G116" s="65">
        <f>'Pay App 37'!G116+F116</f>
        <v>0</v>
      </c>
      <c r="H116" s="188">
        <f>'Pay App 37'!K116</f>
        <v>0</v>
      </c>
      <c r="I116" s="189"/>
      <c r="J116" s="55"/>
      <c r="K116" s="33">
        <f t="shared" si="1"/>
        <v>0</v>
      </c>
      <c r="L116" s="68">
        <f t="shared" si="0"/>
        <v>0</v>
      </c>
      <c r="M116" s="66">
        <f t="shared" si="2"/>
        <v>0</v>
      </c>
      <c r="N116" s="32">
        <f t="shared" si="3"/>
        <v>0</v>
      </c>
      <c r="O116" s="52">
        <f>'Pay App 37'!O116+'Pay App 37'!P116</f>
        <v>0</v>
      </c>
      <c r="P116" s="45"/>
      <c r="Q116" s="66">
        <f>'Pay App 37'!Q116+N116+P116</f>
        <v>0</v>
      </c>
    </row>
    <row r="117" spans="1:17" ht="21" customHeight="1" x14ac:dyDescent="0.2">
      <c r="A117" s="151" t="s">
        <v>188</v>
      </c>
      <c r="B117" s="151"/>
      <c r="C117" s="151" t="s">
        <v>581</v>
      </c>
      <c r="D117" s="152"/>
      <c r="E117" s="52">
        <f>'Pay App 37'!E117</f>
        <v>0</v>
      </c>
      <c r="F117" s="45"/>
      <c r="G117" s="65">
        <f>'Pay App 37'!G117+F117</f>
        <v>0</v>
      </c>
      <c r="H117" s="188">
        <f>'Pay App 37'!K117</f>
        <v>0</v>
      </c>
      <c r="I117" s="189"/>
      <c r="J117" s="55"/>
      <c r="K117" s="33">
        <f t="shared" si="1"/>
        <v>0</v>
      </c>
      <c r="L117" s="68">
        <f t="shared" si="0"/>
        <v>0</v>
      </c>
      <c r="M117" s="66">
        <f t="shared" si="2"/>
        <v>0</v>
      </c>
      <c r="N117" s="32">
        <f t="shared" si="3"/>
        <v>0</v>
      </c>
      <c r="O117" s="52">
        <f>'Pay App 37'!O117+'Pay App 37'!P117</f>
        <v>0</v>
      </c>
      <c r="P117" s="45"/>
      <c r="Q117" s="66">
        <f>'Pay App 37'!Q117+N117+P117</f>
        <v>0</v>
      </c>
    </row>
    <row r="118" spans="1:17" ht="21" customHeight="1" x14ac:dyDescent="0.2">
      <c r="A118" s="153" t="s">
        <v>190</v>
      </c>
      <c r="B118" s="153"/>
      <c r="C118" s="142" t="s">
        <v>191</v>
      </c>
      <c r="D118" s="156"/>
      <c r="E118" s="52">
        <f>'Pay App 37'!E118</f>
        <v>0</v>
      </c>
      <c r="F118" s="45"/>
      <c r="G118" s="65">
        <f>'Pay App 37'!G118+F118</f>
        <v>0</v>
      </c>
      <c r="H118" s="188">
        <f>'Pay App 37'!K118</f>
        <v>0</v>
      </c>
      <c r="I118" s="189"/>
      <c r="J118" s="55"/>
      <c r="K118" s="33">
        <f t="shared" si="1"/>
        <v>0</v>
      </c>
      <c r="L118" s="68">
        <f t="shared" si="0"/>
        <v>0</v>
      </c>
      <c r="M118" s="66">
        <f t="shared" si="2"/>
        <v>0</v>
      </c>
      <c r="N118" s="32">
        <f t="shared" si="3"/>
        <v>0</v>
      </c>
      <c r="O118" s="52">
        <f>'Pay App 37'!O118+'Pay App 37'!P118</f>
        <v>0</v>
      </c>
      <c r="P118" s="45"/>
      <c r="Q118" s="66">
        <f>'Pay App 37'!Q118+N118+P118</f>
        <v>0</v>
      </c>
    </row>
    <row r="119" spans="1:17" ht="21" customHeight="1" x14ac:dyDescent="0.2">
      <c r="A119" s="151" t="s">
        <v>192</v>
      </c>
      <c r="B119" s="151"/>
      <c r="C119" s="151" t="s">
        <v>193</v>
      </c>
      <c r="D119" s="152"/>
      <c r="E119" s="52">
        <f>'Pay App 37'!E119</f>
        <v>0</v>
      </c>
      <c r="F119" s="45"/>
      <c r="G119" s="65">
        <f>'Pay App 37'!G119+F119</f>
        <v>0</v>
      </c>
      <c r="H119" s="188">
        <f>'Pay App 37'!K119</f>
        <v>0</v>
      </c>
      <c r="I119" s="189"/>
      <c r="J119" s="55"/>
      <c r="K119" s="33">
        <f t="shared" si="1"/>
        <v>0</v>
      </c>
      <c r="L119" s="68">
        <f t="shared" si="0"/>
        <v>0</v>
      </c>
      <c r="M119" s="66">
        <f t="shared" si="2"/>
        <v>0</v>
      </c>
      <c r="N119" s="32">
        <f t="shared" si="3"/>
        <v>0</v>
      </c>
      <c r="O119" s="52">
        <f>'Pay App 37'!O119+'Pay App 37'!P119</f>
        <v>0</v>
      </c>
      <c r="P119" s="45"/>
      <c r="Q119" s="66">
        <f>'Pay App 37'!Q119+N119+P119</f>
        <v>0</v>
      </c>
    </row>
    <row r="120" spans="1:17" ht="21" customHeight="1" x14ac:dyDescent="0.2">
      <c r="A120" s="151" t="s">
        <v>194</v>
      </c>
      <c r="B120" s="151"/>
      <c r="C120" s="150" t="s">
        <v>195</v>
      </c>
      <c r="D120" s="157"/>
      <c r="E120" s="52">
        <f>'Pay App 37'!E120</f>
        <v>0</v>
      </c>
      <c r="F120" s="45"/>
      <c r="G120" s="65">
        <f>'Pay App 37'!G120+F120</f>
        <v>0</v>
      </c>
      <c r="H120" s="188">
        <f>'Pay App 37'!K120</f>
        <v>0</v>
      </c>
      <c r="I120" s="189"/>
      <c r="J120" s="55"/>
      <c r="K120" s="33">
        <f t="shared" si="1"/>
        <v>0</v>
      </c>
      <c r="L120" s="68">
        <f t="shared" si="0"/>
        <v>0</v>
      </c>
      <c r="M120" s="66">
        <f t="shared" si="2"/>
        <v>0</v>
      </c>
      <c r="N120" s="32">
        <f t="shared" si="3"/>
        <v>0</v>
      </c>
      <c r="O120" s="52">
        <f>'Pay App 37'!O120+'Pay App 37'!P120</f>
        <v>0</v>
      </c>
      <c r="P120" s="45"/>
      <c r="Q120" s="66">
        <f>'Pay App 37'!Q120+N120+P120</f>
        <v>0</v>
      </c>
    </row>
    <row r="121" spans="1:17" ht="21" customHeight="1" x14ac:dyDescent="0.2">
      <c r="A121" s="151" t="s">
        <v>196</v>
      </c>
      <c r="B121" s="151"/>
      <c r="C121" s="151" t="s">
        <v>197</v>
      </c>
      <c r="D121" s="152"/>
      <c r="E121" s="52">
        <f>'Pay App 37'!E121</f>
        <v>0</v>
      </c>
      <c r="F121" s="45"/>
      <c r="G121" s="65">
        <f>'Pay App 37'!G121+F121</f>
        <v>0</v>
      </c>
      <c r="H121" s="188">
        <f>'Pay App 37'!K121</f>
        <v>0</v>
      </c>
      <c r="I121" s="189"/>
      <c r="J121" s="55"/>
      <c r="K121" s="33">
        <f t="shared" si="1"/>
        <v>0</v>
      </c>
      <c r="L121" s="68">
        <f t="shared" si="0"/>
        <v>0</v>
      </c>
      <c r="M121" s="66">
        <f t="shared" si="2"/>
        <v>0</v>
      </c>
      <c r="N121" s="32">
        <f t="shared" si="3"/>
        <v>0</v>
      </c>
      <c r="O121" s="52">
        <f>'Pay App 37'!O121+'Pay App 37'!P121</f>
        <v>0</v>
      </c>
      <c r="P121" s="45"/>
      <c r="Q121" s="66">
        <f>'Pay App 37'!Q121+N121+P121</f>
        <v>0</v>
      </c>
    </row>
    <row r="122" spans="1:17" ht="21" customHeight="1" x14ac:dyDescent="0.2">
      <c r="A122" s="151" t="s">
        <v>198</v>
      </c>
      <c r="B122" s="151"/>
      <c r="C122" s="151" t="s">
        <v>199</v>
      </c>
      <c r="D122" s="152"/>
      <c r="E122" s="52">
        <f>'Pay App 37'!E122</f>
        <v>0</v>
      </c>
      <c r="F122" s="45"/>
      <c r="G122" s="65">
        <f>'Pay App 37'!G122+F122</f>
        <v>0</v>
      </c>
      <c r="H122" s="188">
        <f>'Pay App 37'!K122</f>
        <v>0</v>
      </c>
      <c r="I122" s="189"/>
      <c r="J122" s="55"/>
      <c r="K122" s="33">
        <f t="shared" si="1"/>
        <v>0</v>
      </c>
      <c r="L122" s="68">
        <f t="shared" si="0"/>
        <v>0</v>
      </c>
      <c r="M122" s="66">
        <f t="shared" si="2"/>
        <v>0</v>
      </c>
      <c r="N122" s="32">
        <f t="shared" si="3"/>
        <v>0</v>
      </c>
      <c r="O122" s="52">
        <f>'Pay App 37'!O122+'Pay App 37'!P122</f>
        <v>0</v>
      </c>
      <c r="P122" s="45"/>
      <c r="Q122" s="66">
        <f>'Pay App 37'!Q122+N122+P122</f>
        <v>0</v>
      </c>
    </row>
    <row r="123" spans="1:17" ht="21" customHeight="1" x14ac:dyDescent="0.2">
      <c r="A123" s="151" t="s">
        <v>200</v>
      </c>
      <c r="B123" s="151"/>
      <c r="C123" s="151" t="s">
        <v>201</v>
      </c>
      <c r="D123" s="152"/>
      <c r="E123" s="52">
        <f>'Pay App 37'!E123</f>
        <v>0</v>
      </c>
      <c r="F123" s="45"/>
      <c r="G123" s="65">
        <f>'Pay App 37'!G123+F123</f>
        <v>0</v>
      </c>
      <c r="H123" s="188">
        <f>'Pay App 37'!K123</f>
        <v>0</v>
      </c>
      <c r="I123" s="189"/>
      <c r="J123" s="55"/>
      <c r="K123" s="33">
        <f t="shared" si="1"/>
        <v>0</v>
      </c>
      <c r="L123" s="68">
        <f t="shared" si="0"/>
        <v>0</v>
      </c>
      <c r="M123" s="66">
        <f t="shared" si="2"/>
        <v>0</v>
      </c>
      <c r="N123" s="32">
        <f t="shared" si="3"/>
        <v>0</v>
      </c>
      <c r="O123" s="52">
        <f>'Pay App 37'!O123+'Pay App 37'!P123</f>
        <v>0</v>
      </c>
      <c r="P123" s="45"/>
      <c r="Q123" s="66">
        <f>'Pay App 37'!Q123+N123+P123</f>
        <v>0</v>
      </c>
    </row>
    <row r="124" spans="1:17" ht="21" customHeight="1" x14ac:dyDescent="0.2">
      <c r="A124" s="153" t="s">
        <v>202</v>
      </c>
      <c r="B124" s="153"/>
      <c r="C124" s="154" t="s">
        <v>203</v>
      </c>
      <c r="D124" s="155"/>
      <c r="E124" s="52">
        <f>'Pay App 37'!E124</f>
        <v>0</v>
      </c>
      <c r="F124" s="45"/>
      <c r="G124" s="65">
        <f>'Pay App 37'!G124+F124</f>
        <v>0</v>
      </c>
      <c r="H124" s="188">
        <f>'Pay App 37'!K124</f>
        <v>0</v>
      </c>
      <c r="I124" s="189"/>
      <c r="J124" s="55"/>
      <c r="K124" s="33">
        <f t="shared" si="1"/>
        <v>0</v>
      </c>
      <c r="L124" s="68">
        <f t="shared" si="0"/>
        <v>0</v>
      </c>
      <c r="M124" s="66">
        <f t="shared" si="2"/>
        <v>0</v>
      </c>
      <c r="N124" s="32">
        <f t="shared" si="3"/>
        <v>0</v>
      </c>
      <c r="O124" s="52">
        <f>'Pay App 37'!O124+'Pay App 37'!P124</f>
        <v>0</v>
      </c>
      <c r="P124" s="45"/>
      <c r="Q124" s="66">
        <f>'Pay App 37'!Q124+N124+P124</f>
        <v>0</v>
      </c>
    </row>
    <row r="125" spans="1:17" ht="21" customHeight="1" x14ac:dyDescent="0.2">
      <c r="A125" s="151" t="s">
        <v>204</v>
      </c>
      <c r="B125" s="151"/>
      <c r="C125" s="151" t="s">
        <v>205</v>
      </c>
      <c r="D125" s="152"/>
      <c r="E125" s="52">
        <f>'Pay App 37'!E125</f>
        <v>0</v>
      </c>
      <c r="F125" s="45"/>
      <c r="G125" s="65">
        <f>'Pay App 37'!G125+F125</f>
        <v>0</v>
      </c>
      <c r="H125" s="188">
        <f>'Pay App 37'!K125</f>
        <v>0</v>
      </c>
      <c r="I125" s="189"/>
      <c r="J125" s="55"/>
      <c r="K125" s="33">
        <f t="shared" si="1"/>
        <v>0</v>
      </c>
      <c r="L125" s="68">
        <f t="shared" si="0"/>
        <v>0</v>
      </c>
      <c r="M125" s="66">
        <f t="shared" si="2"/>
        <v>0</v>
      </c>
      <c r="N125" s="32">
        <f t="shared" si="3"/>
        <v>0</v>
      </c>
      <c r="O125" s="52">
        <f>'Pay App 37'!O125+'Pay App 37'!P125</f>
        <v>0</v>
      </c>
      <c r="P125" s="45"/>
      <c r="Q125" s="66">
        <f>'Pay App 37'!Q125+N125+P125</f>
        <v>0</v>
      </c>
    </row>
    <row r="126" spans="1:17" ht="21" customHeight="1" x14ac:dyDescent="0.2">
      <c r="A126" s="151" t="s">
        <v>206</v>
      </c>
      <c r="B126" s="151"/>
      <c r="C126" s="151" t="s">
        <v>207</v>
      </c>
      <c r="D126" s="152"/>
      <c r="E126" s="52">
        <f>'Pay App 37'!E126</f>
        <v>0</v>
      </c>
      <c r="F126" s="45"/>
      <c r="G126" s="65">
        <f>'Pay App 37'!G126+F126</f>
        <v>0</v>
      </c>
      <c r="H126" s="188">
        <f>'Pay App 37'!K126</f>
        <v>0</v>
      </c>
      <c r="I126" s="189"/>
      <c r="J126" s="55"/>
      <c r="K126" s="33">
        <f t="shared" si="1"/>
        <v>0</v>
      </c>
      <c r="L126" s="68">
        <f t="shared" si="0"/>
        <v>0</v>
      </c>
      <c r="M126" s="66">
        <f t="shared" si="2"/>
        <v>0</v>
      </c>
      <c r="N126" s="32">
        <f t="shared" si="3"/>
        <v>0</v>
      </c>
      <c r="O126" s="52">
        <f>'Pay App 37'!O126+'Pay App 37'!P126</f>
        <v>0</v>
      </c>
      <c r="P126" s="45"/>
      <c r="Q126" s="66">
        <f>'Pay App 37'!Q126+N126+P126</f>
        <v>0</v>
      </c>
    </row>
    <row r="127" spans="1:17" ht="21" customHeight="1" x14ac:dyDescent="0.2">
      <c r="A127" s="151" t="s">
        <v>208</v>
      </c>
      <c r="B127" s="151"/>
      <c r="C127" s="151" t="s">
        <v>209</v>
      </c>
      <c r="D127" s="152"/>
      <c r="E127" s="52">
        <f>'Pay App 37'!E127</f>
        <v>0</v>
      </c>
      <c r="F127" s="45"/>
      <c r="G127" s="65">
        <f>'Pay App 37'!G127+F127</f>
        <v>0</v>
      </c>
      <c r="H127" s="188">
        <f>'Pay App 37'!K127</f>
        <v>0</v>
      </c>
      <c r="I127" s="189"/>
      <c r="J127" s="55"/>
      <c r="K127" s="33">
        <f t="shared" si="1"/>
        <v>0</v>
      </c>
      <c r="L127" s="68">
        <f t="shared" si="0"/>
        <v>0</v>
      </c>
      <c r="M127" s="66">
        <f t="shared" si="2"/>
        <v>0</v>
      </c>
      <c r="N127" s="32">
        <f t="shared" si="3"/>
        <v>0</v>
      </c>
      <c r="O127" s="52">
        <f>'Pay App 37'!O127+'Pay App 37'!P127</f>
        <v>0</v>
      </c>
      <c r="P127" s="45"/>
      <c r="Q127" s="66">
        <f>'Pay App 37'!Q127+N127+P127</f>
        <v>0</v>
      </c>
    </row>
    <row r="128" spans="1:17" ht="21" customHeight="1" x14ac:dyDescent="0.2">
      <c r="A128" s="153" t="s">
        <v>210</v>
      </c>
      <c r="B128" s="153"/>
      <c r="C128" s="153" t="s">
        <v>211</v>
      </c>
      <c r="D128" s="154"/>
      <c r="E128" s="52">
        <f>'Pay App 37'!E128</f>
        <v>0</v>
      </c>
      <c r="F128" s="45"/>
      <c r="G128" s="65">
        <f>'Pay App 37'!G128+F128</f>
        <v>0</v>
      </c>
      <c r="H128" s="188">
        <f>'Pay App 37'!K128</f>
        <v>0</v>
      </c>
      <c r="I128" s="189"/>
      <c r="J128" s="55"/>
      <c r="K128" s="33">
        <f t="shared" si="1"/>
        <v>0</v>
      </c>
      <c r="L128" s="68">
        <f t="shared" si="0"/>
        <v>0</v>
      </c>
      <c r="M128" s="66">
        <f t="shared" si="2"/>
        <v>0</v>
      </c>
      <c r="N128" s="32">
        <f t="shared" si="3"/>
        <v>0</v>
      </c>
      <c r="O128" s="52">
        <f>'Pay App 37'!O128+'Pay App 37'!P128</f>
        <v>0</v>
      </c>
      <c r="P128" s="45"/>
      <c r="Q128" s="66">
        <f>'Pay App 37'!Q128+N128+P128</f>
        <v>0</v>
      </c>
    </row>
    <row r="129" spans="1:17" ht="21" customHeight="1" x14ac:dyDescent="0.2">
      <c r="A129" s="151" t="s">
        <v>212</v>
      </c>
      <c r="B129" s="151"/>
      <c r="C129" s="151" t="s">
        <v>213</v>
      </c>
      <c r="D129" s="152"/>
      <c r="E129" s="52">
        <f>'Pay App 37'!E129</f>
        <v>0</v>
      </c>
      <c r="F129" s="45"/>
      <c r="G129" s="65">
        <f>'Pay App 37'!G129+F129</f>
        <v>0</v>
      </c>
      <c r="H129" s="188">
        <f>'Pay App 37'!K129</f>
        <v>0</v>
      </c>
      <c r="I129" s="189"/>
      <c r="J129" s="55"/>
      <c r="K129" s="33">
        <f t="shared" si="1"/>
        <v>0</v>
      </c>
      <c r="L129" s="68">
        <f t="shared" si="0"/>
        <v>0</v>
      </c>
      <c r="M129" s="66">
        <f t="shared" si="2"/>
        <v>0</v>
      </c>
      <c r="N129" s="32">
        <f t="shared" si="3"/>
        <v>0</v>
      </c>
      <c r="O129" s="52">
        <f>'Pay App 37'!O129+'Pay App 37'!P129</f>
        <v>0</v>
      </c>
      <c r="P129" s="45"/>
      <c r="Q129" s="66">
        <f>'Pay App 37'!Q129+N129+P129</f>
        <v>0</v>
      </c>
    </row>
    <row r="130" spans="1:17" ht="21" customHeight="1" x14ac:dyDescent="0.2">
      <c r="A130" s="151" t="s">
        <v>214</v>
      </c>
      <c r="B130" s="151"/>
      <c r="C130" s="151" t="s">
        <v>215</v>
      </c>
      <c r="D130" s="152"/>
      <c r="E130" s="52">
        <f>'Pay App 37'!E130</f>
        <v>0</v>
      </c>
      <c r="F130" s="45"/>
      <c r="G130" s="65">
        <f>'Pay App 37'!G130+F130</f>
        <v>0</v>
      </c>
      <c r="H130" s="188">
        <f>'Pay App 37'!K130</f>
        <v>0</v>
      </c>
      <c r="I130" s="189"/>
      <c r="J130" s="55"/>
      <c r="K130" s="33">
        <f t="shared" si="1"/>
        <v>0</v>
      </c>
      <c r="L130" s="68">
        <f t="shared" si="0"/>
        <v>0</v>
      </c>
      <c r="M130" s="66">
        <f t="shared" si="2"/>
        <v>0</v>
      </c>
      <c r="N130" s="32">
        <f t="shared" si="3"/>
        <v>0</v>
      </c>
      <c r="O130" s="52">
        <f>'Pay App 37'!O130+'Pay App 37'!P130</f>
        <v>0</v>
      </c>
      <c r="P130" s="45"/>
      <c r="Q130" s="66">
        <f>'Pay App 37'!Q130+N130+P130</f>
        <v>0</v>
      </c>
    </row>
    <row r="131" spans="1:17" ht="21" customHeight="1" x14ac:dyDescent="0.2">
      <c r="A131" s="151" t="s">
        <v>216</v>
      </c>
      <c r="B131" s="151"/>
      <c r="C131" s="151" t="s">
        <v>217</v>
      </c>
      <c r="D131" s="152"/>
      <c r="E131" s="52">
        <f>'Pay App 37'!E131</f>
        <v>0</v>
      </c>
      <c r="F131" s="45"/>
      <c r="G131" s="65">
        <f>'Pay App 37'!G131+F131</f>
        <v>0</v>
      </c>
      <c r="H131" s="188">
        <f>'Pay App 37'!K131</f>
        <v>0</v>
      </c>
      <c r="I131" s="189"/>
      <c r="J131" s="55"/>
      <c r="K131" s="33">
        <f t="shared" si="1"/>
        <v>0</v>
      </c>
      <c r="L131" s="68">
        <f t="shared" si="0"/>
        <v>0</v>
      </c>
      <c r="M131" s="66">
        <f t="shared" si="2"/>
        <v>0</v>
      </c>
      <c r="N131" s="32">
        <f t="shared" si="3"/>
        <v>0</v>
      </c>
      <c r="O131" s="52">
        <f>'Pay App 37'!O131+'Pay App 37'!P131</f>
        <v>0</v>
      </c>
      <c r="P131" s="45"/>
      <c r="Q131" s="66">
        <f>'Pay App 37'!Q131+N131+P131</f>
        <v>0</v>
      </c>
    </row>
    <row r="132" spans="1:17" ht="21" customHeight="1" x14ac:dyDescent="0.2">
      <c r="A132" s="151" t="s">
        <v>218</v>
      </c>
      <c r="B132" s="151"/>
      <c r="C132" s="151" t="s">
        <v>219</v>
      </c>
      <c r="D132" s="152"/>
      <c r="E132" s="52">
        <f>'Pay App 37'!E132</f>
        <v>0</v>
      </c>
      <c r="F132" s="45"/>
      <c r="G132" s="65">
        <f>'Pay App 37'!G132+F132</f>
        <v>0</v>
      </c>
      <c r="H132" s="188">
        <f>'Pay App 37'!K132</f>
        <v>0</v>
      </c>
      <c r="I132" s="189"/>
      <c r="J132" s="55"/>
      <c r="K132" s="33">
        <f t="shared" si="1"/>
        <v>0</v>
      </c>
      <c r="L132" s="68">
        <f t="shared" si="0"/>
        <v>0</v>
      </c>
      <c r="M132" s="66">
        <f t="shared" si="2"/>
        <v>0</v>
      </c>
      <c r="N132" s="32">
        <f t="shared" si="3"/>
        <v>0</v>
      </c>
      <c r="O132" s="52">
        <f>'Pay App 37'!O132+'Pay App 37'!P132</f>
        <v>0</v>
      </c>
      <c r="P132" s="45"/>
      <c r="Q132" s="66">
        <f>'Pay App 37'!Q132+N132+P132</f>
        <v>0</v>
      </c>
    </row>
    <row r="133" spans="1:17" ht="21" customHeight="1" x14ac:dyDescent="0.2">
      <c r="A133" s="151" t="s">
        <v>220</v>
      </c>
      <c r="B133" s="151"/>
      <c r="C133" s="151" t="s">
        <v>221</v>
      </c>
      <c r="D133" s="152"/>
      <c r="E133" s="52">
        <f>'Pay App 37'!E133</f>
        <v>0</v>
      </c>
      <c r="F133" s="45"/>
      <c r="G133" s="65">
        <f>'Pay App 37'!G133+F133</f>
        <v>0</v>
      </c>
      <c r="H133" s="188">
        <f>'Pay App 37'!K133</f>
        <v>0</v>
      </c>
      <c r="I133" s="189"/>
      <c r="J133" s="55"/>
      <c r="K133" s="33">
        <f t="shared" si="1"/>
        <v>0</v>
      </c>
      <c r="L133" s="68">
        <f t="shared" si="0"/>
        <v>0</v>
      </c>
      <c r="M133" s="66">
        <f t="shared" si="2"/>
        <v>0</v>
      </c>
      <c r="N133" s="32">
        <f t="shared" si="3"/>
        <v>0</v>
      </c>
      <c r="O133" s="52">
        <f>'Pay App 37'!O133+'Pay App 37'!P133</f>
        <v>0</v>
      </c>
      <c r="P133" s="45"/>
      <c r="Q133" s="66">
        <f>'Pay App 37'!Q133+N133+P133</f>
        <v>0</v>
      </c>
    </row>
    <row r="134" spans="1:17" ht="21" customHeight="1" x14ac:dyDescent="0.2">
      <c r="A134" s="151" t="s">
        <v>222</v>
      </c>
      <c r="B134" s="151"/>
      <c r="C134" s="151" t="s">
        <v>223</v>
      </c>
      <c r="D134" s="152"/>
      <c r="E134" s="52">
        <f>'Pay App 37'!E134</f>
        <v>0</v>
      </c>
      <c r="F134" s="45"/>
      <c r="G134" s="65">
        <f>'Pay App 37'!G134+F134</f>
        <v>0</v>
      </c>
      <c r="H134" s="188">
        <f>'Pay App 37'!K134</f>
        <v>0</v>
      </c>
      <c r="I134" s="189"/>
      <c r="J134" s="55"/>
      <c r="K134" s="33">
        <f t="shared" si="1"/>
        <v>0</v>
      </c>
      <c r="L134" s="68">
        <f t="shared" si="0"/>
        <v>0</v>
      </c>
      <c r="M134" s="66">
        <f t="shared" si="2"/>
        <v>0</v>
      </c>
      <c r="N134" s="32">
        <f t="shared" si="3"/>
        <v>0</v>
      </c>
      <c r="O134" s="52">
        <f>'Pay App 37'!O134+'Pay App 37'!P134</f>
        <v>0</v>
      </c>
      <c r="P134" s="45"/>
      <c r="Q134" s="66">
        <f>'Pay App 37'!Q134+N134+P134</f>
        <v>0</v>
      </c>
    </row>
    <row r="135" spans="1:17" ht="21" customHeight="1" x14ac:dyDescent="0.2">
      <c r="A135" s="153" t="s">
        <v>224</v>
      </c>
      <c r="B135" s="153"/>
      <c r="C135" s="153" t="s">
        <v>225</v>
      </c>
      <c r="D135" s="154"/>
      <c r="E135" s="52">
        <f>'Pay App 37'!E135</f>
        <v>0</v>
      </c>
      <c r="F135" s="45"/>
      <c r="G135" s="65">
        <f>'Pay App 37'!G135+F135</f>
        <v>0</v>
      </c>
      <c r="H135" s="188">
        <f>'Pay App 37'!K135</f>
        <v>0</v>
      </c>
      <c r="I135" s="189"/>
      <c r="J135" s="55"/>
      <c r="K135" s="33">
        <f t="shared" si="1"/>
        <v>0</v>
      </c>
      <c r="L135" s="68">
        <f t="shared" si="0"/>
        <v>0</v>
      </c>
      <c r="M135" s="66">
        <f t="shared" si="2"/>
        <v>0</v>
      </c>
      <c r="N135" s="32">
        <f t="shared" si="3"/>
        <v>0</v>
      </c>
      <c r="O135" s="52">
        <f>'Pay App 37'!O135+'Pay App 37'!P135</f>
        <v>0</v>
      </c>
      <c r="P135" s="45"/>
      <c r="Q135" s="66">
        <f>'Pay App 37'!Q135+N135+P135</f>
        <v>0</v>
      </c>
    </row>
    <row r="136" spans="1:17" ht="21" customHeight="1" x14ac:dyDescent="0.2">
      <c r="A136" s="151" t="s">
        <v>226</v>
      </c>
      <c r="B136" s="151"/>
      <c r="C136" s="151" t="s">
        <v>227</v>
      </c>
      <c r="D136" s="152"/>
      <c r="E136" s="52">
        <f>'Pay App 37'!E136</f>
        <v>0</v>
      </c>
      <c r="F136" s="45"/>
      <c r="G136" s="65">
        <f>'Pay App 37'!G136+F136</f>
        <v>0</v>
      </c>
      <c r="H136" s="188">
        <f>'Pay App 37'!K136</f>
        <v>0</v>
      </c>
      <c r="I136" s="189"/>
      <c r="J136" s="55"/>
      <c r="K136" s="33">
        <f t="shared" si="1"/>
        <v>0</v>
      </c>
      <c r="L136" s="68">
        <f t="shared" si="0"/>
        <v>0</v>
      </c>
      <c r="M136" s="66">
        <f t="shared" si="2"/>
        <v>0</v>
      </c>
      <c r="N136" s="32">
        <f t="shared" si="3"/>
        <v>0</v>
      </c>
      <c r="O136" s="52">
        <f>'Pay App 37'!O136+'Pay App 37'!P136</f>
        <v>0</v>
      </c>
      <c r="P136" s="45"/>
      <c r="Q136" s="66">
        <f>'Pay App 37'!Q136+N136+P136</f>
        <v>0</v>
      </c>
    </row>
    <row r="137" spans="1:17" ht="21" customHeight="1" x14ac:dyDescent="0.2">
      <c r="A137" s="151" t="s">
        <v>228</v>
      </c>
      <c r="B137" s="151"/>
      <c r="C137" s="151" t="s">
        <v>229</v>
      </c>
      <c r="D137" s="152"/>
      <c r="E137" s="52">
        <f>'Pay App 37'!E137</f>
        <v>0</v>
      </c>
      <c r="F137" s="45"/>
      <c r="G137" s="65">
        <f>'Pay App 37'!G137+F137</f>
        <v>0</v>
      </c>
      <c r="H137" s="188">
        <f>'Pay App 37'!K137</f>
        <v>0</v>
      </c>
      <c r="I137" s="189"/>
      <c r="J137" s="55"/>
      <c r="K137" s="33">
        <f t="shared" si="1"/>
        <v>0</v>
      </c>
      <c r="L137" s="68">
        <f t="shared" si="0"/>
        <v>0</v>
      </c>
      <c r="M137" s="66">
        <f t="shared" si="2"/>
        <v>0</v>
      </c>
      <c r="N137" s="32">
        <f t="shared" si="3"/>
        <v>0</v>
      </c>
      <c r="O137" s="52">
        <f>'Pay App 37'!O137+'Pay App 37'!P137</f>
        <v>0</v>
      </c>
      <c r="P137" s="45"/>
      <c r="Q137" s="66">
        <f>'Pay App 37'!Q137+N137+P137</f>
        <v>0</v>
      </c>
    </row>
    <row r="138" spans="1:17" ht="21" customHeight="1" x14ac:dyDescent="0.2">
      <c r="A138" s="151" t="s">
        <v>230</v>
      </c>
      <c r="B138" s="151"/>
      <c r="C138" s="151" t="s">
        <v>231</v>
      </c>
      <c r="D138" s="152"/>
      <c r="E138" s="52">
        <f>'Pay App 37'!E138</f>
        <v>0</v>
      </c>
      <c r="F138" s="45"/>
      <c r="G138" s="65">
        <f>'Pay App 37'!G138+F138</f>
        <v>0</v>
      </c>
      <c r="H138" s="188">
        <f>'Pay App 37'!K138</f>
        <v>0</v>
      </c>
      <c r="I138" s="189"/>
      <c r="J138" s="55"/>
      <c r="K138" s="33">
        <f t="shared" si="1"/>
        <v>0</v>
      </c>
      <c r="L138" s="68">
        <f t="shared" si="0"/>
        <v>0</v>
      </c>
      <c r="M138" s="66">
        <f t="shared" si="2"/>
        <v>0</v>
      </c>
      <c r="N138" s="32">
        <f t="shared" si="3"/>
        <v>0</v>
      </c>
      <c r="O138" s="52">
        <f>'Pay App 37'!O138+'Pay App 37'!P138</f>
        <v>0</v>
      </c>
      <c r="P138" s="45"/>
      <c r="Q138" s="66">
        <f>'Pay App 37'!Q138+N138+P138</f>
        <v>0</v>
      </c>
    </row>
    <row r="139" spans="1:17" ht="21" customHeight="1" x14ac:dyDescent="0.2">
      <c r="A139" s="153" t="s">
        <v>232</v>
      </c>
      <c r="B139" s="153"/>
      <c r="C139" s="153" t="s">
        <v>233</v>
      </c>
      <c r="D139" s="154"/>
      <c r="E139" s="52">
        <f>'Pay App 37'!E139</f>
        <v>0</v>
      </c>
      <c r="F139" s="45"/>
      <c r="G139" s="65">
        <f>'Pay App 37'!G139+F139</f>
        <v>0</v>
      </c>
      <c r="H139" s="188">
        <f>'Pay App 37'!K139</f>
        <v>0</v>
      </c>
      <c r="I139" s="189"/>
      <c r="J139" s="55"/>
      <c r="K139" s="33">
        <f t="shared" si="1"/>
        <v>0</v>
      </c>
      <c r="L139" s="68">
        <f t="shared" si="0"/>
        <v>0</v>
      </c>
      <c r="M139" s="66">
        <f t="shared" si="2"/>
        <v>0</v>
      </c>
      <c r="N139" s="32">
        <f t="shared" si="3"/>
        <v>0</v>
      </c>
      <c r="O139" s="52">
        <f>'Pay App 37'!O139+'Pay App 37'!P139</f>
        <v>0</v>
      </c>
      <c r="P139" s="45"/>
      <c r="Q139" s="66">
        <f>'Pay App 37'!Q139+N139+P139</f>
        <v>0</v>
      </c>
    </row>
    <row r="140" spans="1:17" ht="21" customHeight="1" x14ac:dyDescent="0.2">
      <c r="A140" s="151" t="s">
        <v>234</v>
      </c>
      <c r="B140" s="151"/>
      <c r="C140" s="151" t="s">
        <v>235</v>
      </c>
      <c r="D140" s="152"/>
      <c r="E140" s="52">
        <f>'Pay App 37'!E140</f>
        <v>0</v>
      </c>
      <c r="F140" s="45"/>
      <c r="G140" s="65">
        <f>'Pay App 37'!G140+F140</f>
        <v>0</v>
      </c>
      <c r="H140" s="188">
        <f>'Pay App 37'!K140</f>
        <v>0</v>
      </c>
      <c r="I140" s="189"/>
      <c r="J140" s="55"/>
      <c r="K140" s="33">
        <f t="shared" si="1"/>
        <v>0</v>
      </c>
      <c r="L140" s="68">
        <f t="shared" si="0"/>
        <v>0</v>
      </c>
      <c r="M140" s="66">
        <f t="shared" si="2"/>
        <v>0</v>
      </c>
      <c r="N140" s="32">
        <f t="shared" si="3"/>
        <v>0</v>
      </c>
      <c r="O140" s="52">
        <f>'Pay App 37'!O140+'Pay App 37'!P140</f>
        <v>0</v>
      </c>
      <c r="P140" s="45"/>
      <c r="Q140" s="66">
        <f>'Pay App 37'!Q140+N140+P140</f>
        <v>0</v>
      </c>
    </row>
    <row r="141" spans="1:17" ht="21" customHeight="1" x14ac:dyDescent="0.2">
      <c r="A141" s="151" t="s">
        <v>236</v>
      </c>
      <c r="B141" s="151"/>
      <c r="C141" s="151" t="s">
        <v>237</v>
      </c>
      <c r="D141" s="152"/>
      <c r="E141" s="52">
        <f>'Pay App 37'!E141</f>
        <v>0</v>
      </c>
      <c r="F141" s="45"/>
      <c r="G141" s="65">
        <f>'Pay App 37'!G141+F141</f>
        <v>0</v>
      </c>
      <c r="H141" s="188">
        <f>'Pay App 37'!K141</f>
        <v>0</v>
      </c>
      <c r="I141" s="189"/>
      <c r="J141" s="55"/>
      <c r="K141" s="33">
        <f t="shared" si="1"/>
        <v>0</v>
      </c>
      <c r="L141" s="68">
        <f t="shared" si="0"/>
        <v>0</v>
      </c>
      <c r="M141" s="66">
        <f t="shared" si="2"/>
        <v>0</v>
      </c>
      <c r="N141" s="32">
        <f t="shared" si="3"/>
        <v>0</v>
      </c>
      <c r="O141" s="52">
        <f>'Pay App 37'!O141+'Pay App 37'!P141</f>
        <v>0</v>
      </c>
      <c r="P141" s="45"/>
      <c r="Q141" s="66">
        <f>'Pay App 37'!Q141+N141+P141</f>
        <v>0</v>
      </c>
    </row>
    <row r="142" spans="1:17" ht="21" customHeight="1" x14ac:dyDescent="0.2">
      <c r="A142" s="151" t="s">
        <v>238</v>
      </c>
      <c r="B142" s="151"/>
      <c r="C142" s="151" t="s">
        <v>239</v>
      </c>
      <c r="D142" s="152"/>
      <c r="E142" s="52">
        <f>'Pay App 37'!E142</f>
        <v>0</v>
      </c>
      <c r="F142" s="45"/>
      <c r="G142" s="65">
        <f>'Pay App 37'!G142+F142</f>
        <v>0</v>
      </c>
      <c r="H142" s="188">
        <f>'Pay App 37'!K142</f>
        <v>0</v>
      </c>
      <c r="I142" s="189"/>
      <c r="J142" s="55"/>
      <c r="K142" s="33">
        <f t="shared" si="1"/>
        <v>0</v>
      </c>
      <c r="L142" s="68">
        <f t="shared" si="0"/>
        <v>0</v>
      </c>
      <c r="M142" s="66">
        <f t="shared" si="2"/>
        <v>0</v>
      </c>
      <c r="N142" s="32">
        <f t="shared" si="3"/>
        <v>0</v>
      </c>
      <c r="O142" s="52">
        <f>'Pay App 37'!O142+'Pay App 37'!P142</f>
        <v>0</v>
      </c>
      <c r="P142" s="45"/>
      <c r="Q142" s="66">
        <f>'Pay App 37'!Q142+N142+P142</f>
        <v>0</v>
      </c>
    </row>
    <row r="143" spans="1:17" ht="21" customHeight="1" x14ac:dyDescent="0.2">
      <c r="A143" s="151" t="s">
        <v>240</v>
      </c>
      <c r="B143" s="151"/>
      <c r="C143" s="151" t="s">
        <v>241</v>
      </c>
      <c r="D143" s="152"/>
      <c r="E143" s="52">
        <f>'Pay App 37'!E143</f>
        <v>0</v>
      </c>
      <c r="F143" s="45"/>
      <c r="G143" s="65">
        <f>'Pay App 37'!G143+F143</f>
        <v>0</v>
      </c>
      <c r="H143" s="188">
        <f>'Pay App 37'!K143</f>
        <v>0</v>
      </c>
      <c r="I143" s="189"/>
      <c r="J143" s="55"/>
      <c r="K143" s="33">
        <f t="shared" si="1"/>
        <v>0</v>
      </c>
      <c r="L143" s="68">
        <f t="shared" si="0"/>
        <v>0</v>
      </c>
      <c r="M143" s="66">
        <f t="shared" si="2"/>
        <v>0</v>
      </c>
      <c r="N143" s="32">
        <f t="shared" si="3"/>
        <v>0</v>
      </c>
      <c r="O143" s="52">
        <f>'Pay App 37'!O143+'Pay App 37'!P143</f>
        <v>0</v>
      </c>
      <c r="P143" s="45"/>
      <c r="Q143" s="66">
        <f>'Pay App 37'!Q143+N143+P143</f>
        <v>0</v>
      </c>
    </row>
    <row r="144" spans="1:17" ht="21" customHeight="1" x14ac:dyDescent="0.2">
      <c r="A144" s="151" t="s">
        <v>242</v>
      </c>
      <c r="B144" s="151"/>
      <c r="C144" s="151" t="s">
        <v>243</v>
      </c>
      <c r="D144" s="152"/>
      <c r="E144" s="52">
        <f>'Pay App 37'!E144</f>
        <v>0</v>
      </c>
      <c r="F144" s="45"/>
      <c r="G144" s="65">
        <f>'Pay App 37'!G144+F144</f>
        <v>0</v>
      </c>
      <c r="H144" s="188">
        <f>'Pay App 37'!K144</f>
        <v>0</v>
      </c>
      <c r="I144" s="189"/>
      <c r="J144" s="55"/>
      <c r="K144" s="33">
        <f t="shared" si="1"/>
        <v>0</v>
      </c>
      <c r="L144" s="68">
        <f t="shared" si="0"/>
        <v>0</v>
      </c>
      <c r="M144" s="66">
        <f t="shared" si="2"/>
        <v>0</v>
      </c>
      <c r="N144" s="32">
        <f t="shared" si="3"/>
        <v>0</v>
      </c>
      <c r="O144" s="52">
        <f>'Pay App 37'!O144+'Pay App 37'!P144</f>
        <v>0</v>
      </c>
      <c r="P144" s="45"/>
      <c r="Q144" s="66">
        <f>'Pay App 37'!Q144+N144+P144</f>
        <v>0</v>
      </c>
    </row>
    <row r="145" spans="1:17" ht="21" customHeight="1" x14ac:dyDescent="0.2">
      <c r="A145" s="151" t="s">
        <v>244</v>
      </c>
      <c r="B145" s="151"/>
      <c r="C145" s="151" t="s">
        <v>245</v>
      </c>
      <c r="D145" s="152"/>
      <c r="E145" s="52">
        <f>'Pay App 37'!E145</f>
        <v>0</v>
      </c>
      <c r="F145" s="45"/>
      <c r="G145" s="65">
        <f>'Pay App 37'!G145+F145</f>
        <v>0</v>
      </c>
      <c r="H145" s="188">
        <f>'Pay App 37'!K145</f>
        <v>0</v>
      </c>
      <c r="I145" s="189"/>
      <c r="J145" s="55"/>
      <c r="K145" s="33">
        <f t="shared" si="1"/>
        <v>0</v>
      </c>
      <c r="L145" s="68">
        <f t="shared" si="0"/>
        <v>0</v>
      </c>
      <c r="M145" s="66">
        <f t="shared" si="2"/>
        <v>0</v>
      </c>
      <c r="N145" s="32">
        <f t="shared" si="3"/>
        <v>0</v>
      </c>
      <c r="O145" s="52">
        <f>'Pay App 37'!O145+'Pay App 37'!P145</f>
        <v>0</v>
      </c>
      <c r="P145" s="45"/>
      <c r="Q145" s="66">
        <f>'Pay App 37'!Q145+N145+P145</f>
        <v>0</v>
      </c>
    </row>
    <row r="146" spans="1:17" ht="21" customHeight="1" x14ac:dyDescent="0.2">
      <c r="A146" s="151" t="s">
        <v>246</v>
      </c>
      <c r="B146" s="151"/>
      <c r="C146" s="151" t="s">
        <v>247</v>
      </c>
      <c r="D146" s="152"/>
      <c r="E146" s="52">
        <f>'Pay App 37'!E146</f>
        <v>0</v>
      </c>
      <c r="F146" s="45"/>
      <c r="G146" s="65">
        <f>'Pay App 37'!G146+F146</f>
        <v>0</v>
      </c>
      <c r="H146" s="188">
        <f>'Pay App 37'!K146</f>
        <v>0</v>
      </c>
      <c r="I146" s="189"/>
      <c r="J146" s="55"/>
      <c r="K146" s="33">
        <f t="shared" si="1"/>
        <v>0</v>
      </c>
      <c r="L146" s="68">
        <f t="shared" si="0"/>
        <v>0</v>
      </c>
      <c r="M146" s="66">
        <f t="shared" si="2"/>
        <v>0</v>
      </c>
      <c r="N146" s="32">
        <f t="shared" si="3"/>
        <v>0</v>
      </c>
      <c r="O146" s="52">
        <f>'Pay App 37'!O146+'Pay App 37'!P146</f>
        <v>0</v>
      </c>
      <c r="P146" s="45"/>
      <c r="Q146" s="66">
        <f>'Pay App 37'!Q146+N146+P146</f>
        <v>0</v>
      </c>
    </row>
    <row r="147" spans="1:17" ht="21" customHeight="1" x14ac:dyDescent="0.2">
      <c r="A147" s="151" t="s">
        <v>248</v>
      </c>
      <c r="B147" s="151"/>
      <c r="C147" s="151" t="s">
        <v>249</v>
      </c>
      <c r="D147" s="152"/>
      <c r="E147" s="52">
        <f>'Pay App 37'!E147</f>
        <v>0</v>
      </c>
      <c r="F147" s="45"/>
      <c r="G147" s="65">
        <f>'Pay App 37'!G147+F147</f>
        <v>0</v>
      </c>
      <c r="H147" s="188">
        <f>'Pay App 37'!K147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37'!O147+'Pay App 37'!P147</f>
        <v>0</v>
      </c>
      <c r="P147" s="45"/>
      <c r="Q147" s="66">
        <f>'Pay App 37'!Q147+N147+P147</f>
        <v>0</v>
      </c>
    </row>
    <row r="148" spans="1:17" ht="21" customHeight="1" x14ac:dyDescent="0.2">
      <c r="A148" s="151" t="s">
        <v>250</v>
      </c>
      <c r="B148" s="151"/>
      <c r="C148" s="151" t="s">
        <v>251</v>
      </c>
      <c r="D148" s="152"/>
      <c r="E148" s="52">
        <f>'Pay App 37'!E148</f>
        <v>0</v>
      </c>
      <c r="F148" s="45"/>
      <c r="G148" s="65">
        <f>'Pay App 37'!G148+F148</f>
        <v>0</v>
      </c>
      <c r="H148" s="188">
        <f>'Pay App 37'!K148</f>
        <v>0</v>
      </c>
      <c r="I148" s="189"/>
      <c r="J148" s="55"/>
      <c r="K148" s="33">
        <f t="shared" si="4"/>
        <v>0</v>
      </c>
      <c r="L148" s="68">
        <f t="shared" ref="L148:L211" si="7">IF(ISERROR(K148/G148),0,K148/G148)</f>
        <v>0</v>
      </c>
      <c r="M148" s="66">
        <f t="shared" si="5"/>
        <v>0</v>
      </c>
      <c r="N148" s="32">
        <f t="shared" si="6"/>
        <v>0</v>
      </c>
      <c r="O148" s="52">
        <f>'Pay App 37'!O148+'Pay App 37'!P148</f>
        <v>0</v>
      </c>
      <c r="P148" s="45"/>
      <c r="Q148" s="66">
        <f>'Pay App 37'!Q148+N148+P148</f>
        <v>0</v>
      </c>
    </row>
    <row r="149" spans="1:17" ht="21" customHeight="1" x14ac:dyDescent="0.2">
      <c r="A149" s="153" t="s">
        <v>252</v>
      </c>
      <c r="B149" s="153"/>
      <c r="C149" s="153" t="s">
        <v>253</v>
      </c>
      <c r="D149" s="154"/>
      <c r="E149" s="52">
        <f>'Pay App 37'!E149</f>
        <v>0</v>
      </c>
      <c r="F149" s="45"/>
      <c r="G149" s="65">
        <f>'Pay App 37'!G149+F149</f>
        <v>0</v>
      </c>
      <c r="H149" s="188">
        <f>'Pay App 37'!K149</f>
        <v>0</v>
      </c>
      <c r="I149" s="189"/>
      <c r="J149" s="55"/>
      <c r="K149" s="33">
        <f t="shared" si="4"/>
        <v>0</v>
      </c>
      <c r="L149" s="68">
        <f t="shared" si="7"/>
        <v>0</v>
      </c>
      <c r="M149" s="66">
        <f t="shared" si="5"/>
        <v>0</v>
      </c>
      <c r="N149" s="32">
        <f t="shared" si="6"/>
        <v>0</v>
      </c>
      <c r="O149" s="52">
        <f>'Pay App 37'!O149+'Pay App 37'!P149</f>
        <v>0</v>
      </c>
      <c r="P149" s="45"/>
      <c r="Q149" s="66">
        <f>'Pay App 37'!Q149+N149+P149</f>
        <v>0</v>
      </c>
    </row>
    <row r="150" spans="1:17" ht="21" customHeight="1" x14ac:dyDescent="0.2">
      <c r="A150" s="151" t="s">
        <v>254</v>
      </c>
      <c r="B150" s="151"/>
      <c r="C150" s="151" t="s">
        <v>255</v>
      </c>
      <c r="D150" s="152"/>
      <c r="E150" s="52">
        <f>'Pay App 37'!E150</f>
        <v>0</v>
      </c>
      <c r="F150" s="45"/>
      <c r="G150" s="65">
        <f>'Pay App 37'!G150+F150</f>
        <v>0</v>
      </c>
      <c r="H150" s="188">
        <f>'Pay App 37'!K150</f>
        <v>0</v>
      </c>
      <c r="I150" s="189"/>
      <c r="J150" s="55"/>
      <c r="K150" s="33">
        <f t="shared" si="4"/>
        <v>0</v>
      </c>
      <c r="L150" s="68">
        <f t="shared" si="7"/>
        <v>0</v>
      </c>
      <c r="M150" s="66">
        <f t="shared" si="5"/>
        <v>0</v>
      </c>
      <c r="N150" s="32">
        <f t="shared" si="6"/>
        <v>0</v>
      </c>
      <c r="O150" s="52">
        <f>'Pay App 37'!O150+'Pay App 37'!P150</f>
        <v>0</v>
      </c>
      <c r="P150" s="45"/>
      <c r="Q150" s="66">
        <f>'Pay App 37'!Q150+N150+P150</f>
        <v>0</v>
      </c>
    </row>
    <row r="151" spans="1:17" ht="21" customHeight="1" x14ac:dyDescent="0.2">
      <c r="A151" s="151" t="s">
        <v>256</v>
      </c>
      <c r="B151" s="151"/>
      <c r="C151" s="151" t="s">
        <v>257</v>
      </c>
      <c r="D151" s="152"/>
      <c r="E151" s="52">
        <f>'Pay App 37'!E151</f>
        <v>0</v>
      </c>
      <c r="F151" s="45"/>
      <c r="G151" s="65">
        <f>'Pay App 37'!G151+F151</f>
        <v>0</v>
      </c>
      <c r="H151" s="188">
        <f>'Pay App 37'!K151</f>
        <v>0</v>
      </c>
      <c r="I151" s="189"/>
      <c r="J151" s="55"/>
      <c r="K151" s="33">
        <f t="shared" si="4"/>
        <v>0</v>
      </c>
      <c r="L151" s="68">
        <f t="shared" si="7"/>
        <v>0</v>
      </c>
      <c r="M151" s="66">
        <f t="shared" si="5"/>
        <v>0</v>
      </c>
      <c r="N151" s="32">
        <f t="shared" si="6"/>
        <v>0</v>
      </c>
      <c r="O151" s="52">
        <f>'Pay App 37'!O151+'Pay App 37'!P151</f>
        <v>0</v>
      </c>
      <c r="P151" s="45"/>
      <c r="Q151" s="66">
        <f>'Pay App 37'!Q151+N151+P151</f>
        <v>0</v>
      </c>
    </row>
    <row r="152" spans="1:17" ht="21" customHeight="1" x14ac:dyDescent="0.2">
      <c r="A152" s="151" t="s">
        <v>258</v>
      </c>
      <c r="B152" s="151"/>
      <c r="C152" s="151" t="s">
        <v>259</v>
      </c>
      <c r="D152" s="152"/>
      <c r="E152" s="52">
        <f>'Pay App 37'!E152</f>
        <v>0</v>
      </c>
      <c r="F152" s="45"/>
      <c r="G152" s="65">
        <f>'Pay App 37'!G152+F152</f>
        <v>0</v>
      </c>
      <c r="H152" s="188">
        <f>'Pay App 37'!K152</f>
        <v>0</v>
      </c>
      <c r="I152" s="189"/>
      <c r="J152" s="55"/>
      <c r="K152" s="33">
        <f t="shared" si="4"/>
        <v>0</v>
      </c>
      <c r="L152" s="68">
        <f t="shared" si="7"/>
        <v>0</v>
      </c>
      <c r="M152" s="66">
        <f t="shared" si="5"/>
        <v>0</v>
      </c>
      <c r="N152" s="32">
        <f t="shared" si="6"/>
        <v>0</v>
      </c>
      <c r="O152" s="52">
        <f>'Pay App 37'!O152+'Pay App 37'!P152</f>
        <v>0</v>
      </c>
      <c r="P152" s="45"/>
      <c r="Q152" s="66">
        <f>'Pay App 37'!Q152+N152+P152</f>
        <v>0</v>
      </c>
    </row>
    <row r="153" spans="1:17" ht="21" customHeight="1" x14ac:dyDescent="0.2">
      <c r="A153" s="151" t="s">
        <v>260</v>
      </c>
      <c r="B153" s="151"/>
      <c r="C153" s="151" t="s">
        <v>261</v>
      </c>
      <c r="D153" s="152"/>
      <c r="E153" s="52">
        <f>'Pay App 37'!E153</f>
        <v>0</v>
      </c>
      <c r="F153" s="45"/>
      <c r="G153" s="65">
        <f>'Pay App 37'!G153+F153</f>
        <v>0</v>
      </c>
      <c r="H153" s="188">
        <f>'Pay App 37'!K153</f>
        <v>0</v>
      </c>
      <c r="I153" s="189"/>
      <c r="J153" s="55"/>
      <c r="K153" s="33">
        <f t="shared" si="4"/>
        <v>0</v>
      </c>
      <c r="L153" s="68">
        <f t="shared" si="7"/>
        <v>0</v>
      </c>
      <c r="M153" s="66">
        <f t="shared" si="5"/>
        <v>0</v>
      </c>
      <c r="N153" s="32">
        <f t="shared" si="6"/>
        <v>0</v>
      </c>
      <c r="O153" s="52">
        <f>'Pay App 37'!O153+'Pay App 37'!P153</f>
        <v>0</v>
      </c>
      <c r="P153" s="45"/>
      <c r="Q153" s="66">
        <f>'Pay App 37'!Q153+N153+P153</f>
        <v>0</v>
      </c>
    </row>
    <row r="154" spans="1:17" ht="21" customHeight="1" x14ac:dyDescent="0.2">
      <c r="A154" s="151" t="s">
        <v>262</v>
      </c>
      <c r="B154" s="151"/>
      <c r="C154" s="151" t="s">
        <v>263</v>
      </c>
      <c r="D154" s="152"/>
      <c r="E154" s="52">
        <f>'Pay App 37'!E154</f>
        <v>0</v>
      </c>
      <c r="F154" s="45"/>
      <c r="G154" s="65">
        <f>'Pay App 37'!G154+F154</f>
        <v>0</v>
      </c>
      <c r="H154" s="188">
        <f>'Pay App 37'!K154</f>
        <v>0</v>
      </c>
      <c r="I154" s="189"/>
      <c r="J154" s="55"/>
      <c r="K154" s="33">
        <f t="shared" si="4"/>
        <v>0</v>
      </c>
      <c r="L154" s="68">
        <f t="shared" si="7"/>
        <v>0</v>
      </c>
      <c r="M154" s="66">
        <f t="shared" si="5"/>
        <v>0</v>
      </c>
      <c r="N154" s="32">
        <f t="shared" si="6"/>
        <v>0</v>
      </c>
      <c r="O154" s="52">
        <f>'Pay App 37'!O154+'Pay App 37'!P154</f>
        <v>0</v>
      </c>
      <c r="P154" s="45"/>
      <c r="Q154" s="66">
        <f>'Pay App 37'!Q154+N154+P154</f>
        <v>0</v>
      </c>
    </row>
    <row r="155" spans="1:17" ht="21" customHeight="1" x14ac:dyDescent="0.2">
      <c r="A155" s="151" t="s">
        <v>264</v>
      </c>
      <c r="B155" s="151"/>
      <c r="C155" s="151" t="s">
        <v>265</v>
      </c>
      <c r="D155" s="152"/>
      <c r="E155" s="52">
        <f>'Pay App 37'!E155</f>
        <v>0</v>
      </c>
      <c r="F155" s="45"/>
      <c r="G155" s="65">
        <f>'Pay App 37'!G155+F155</f>
        <v>0</v>
      </c>
      <c r="H155" s="188">
        <f>'Pay App 37'!K155</f>
        <v>0</v>
      </c>
      <c r="I155" s="189"/>
      <c r="J155" s="55"/>
      <c r="K155" s="33">
        <f t="shared" si="4"/>
        <v>0</v>
      </c>
      <c r="L155" s="68">
        <f t="shared" si="7"/>
        <v>0</v>
      </c>
      <c r="M155" s="66">
        <f t="shared" si="5"/>
        <v>0</v>
      </c>
      <c r="N155" s="32">
        <f t="shared" si="6"/>
        <v>0</v>
      </c>
      <c r="O155" s="52">
        <f>'Pay App 37'!O155+'Pay App 37'!P155</f>
        <v>0</v>
      </c>
      <c r="P155" s="45"/>
      <c r="Q155" s="66">
        <f>'Pay App 37'!Q155+N155+P155</f>
        <v>0</v>
      </c>
    </row>
    <row r="156" spans="1:17" ht="21" customHeight="1" x14ac:dyDescent="0.2">
      <c r="A156" s="151" t="s">
        <v>266</v>
      </c>
      <c r="B156" s="151"/>
      <c r="C156" s="151" t="s">
        <v>267</v>
      </c>
      <c r="D156" s="152"/>
      <c r="E156" s="52">
        <f>'Pay App 37'!E156</f>
        <v>0</v>
      </c>
      <c r="F156" s="45"/>
      <c r="G156" s="65">
        <f>'Pay App 37'!G156+F156</f>
        <v>0</v>
      </c>
      <c r="H156" s="188">
        <f>'Pay App 37'!K156</f>
        <v>0</v>
      </c>
      <c r="I156" s="189"/>
      <c r="J156" s="55"/>
      <c r="K156" s="33">
        <f t="shared" si="4"/>
        <v>0</v>
      </c>
      <c r="L156" s="68">
        <f t="shared" si="7"/>
        <v>0</v>
      </c>
      <c r="M156" s="66">
        <f t="shared" si="5"/>
        <v>0</v>
      </c>
      <c r="N156" s="32">
        <f t="shared" si="6"/>
        <v>0</v>
      </c>
      <c r="O156" s="52">
        <f>'Pay App 37'!O156+'Pay App 37'!P156</f>
        <v>0</v>
      </c>
      <c r="P156" s="45"/>
      <c r="Q156" s="66">
        <f>'Pay App 37'!Q156+N156+P156</f>
        <v>0</v>
      </c>
    </row>
    <row r="157" spans="1:17" ht="21" customHeight="1" x14ac:dyDescent="0.2">
      <c r="A157" s="151" t="s">
        <v>268</v>
      </c>
      <c r="B157" s="151"/>
      <c r="C157" s="151" t="s">
        <v>269</v>
      </c>
      <c r="D157" s="152"/>
      <c r="E157" s="52">
        <f>'Pay App 37'!E157</f>
        <v>0</v>
      </c>
      <c r="F157" s="45"/>
      <c r="G157" s="65">
        <f>'Pay App 37'!G157+F157</f>
        <v>0</v>
      </c>
      <c r="H157" s="188">
        <f>'Pay App 37'!K157</f>
        <v>0</v>
      </c>
      <c r="I157" s="189"/>
      <c r="J157" s="55"/>
      <c r="K157" s="33">
        <f t="shared" si="4"/>
        <v>0</v>
      </c>
      <c r="L157" s="68">
        <f t="shared" si="7"/>
        <v>0</v>
      </c>
      <c r="M157" s="66">
        <f t="shared" si="5"/>
        <v>0</v>
      </c>
      <c r="N157" s="32">
        <f t="shared" si="6"/>
        <v>0</v>
      </c>
      <c r="O157" s="52">
        <f>'Pay App 37'!O157+'Pay App 37'!P157</f>
        <v>0</v>
      </c>
      <c r="P157" s="45"/>
      <c r="Q157" s="66">
        <f>'Pay App 37'!Q157+N157+P157</f>
        <v>0</v>
      </c>
    </row>
    <row r="158" spans="1:17" ht="21" customHeight="1" x14ac:dyDescent="0.2">
      <c r="A158" s="153" t="s">
        <v>270</v>
      </c>
      <c r="B158" s="153"/>
      <c r="C158" s="153" t="s">
        <v>271</v>
      </c>
      <c r="D158" s="154"/>
      <c r="E158" s="52">
        <f>'Pay App 37'!E158</f>
        <v>0</v>
      </c>
      <c r="F158" s="45"/>
      <c r="G158" s="65">
        <f>'Pay App 37'!G158+F158</f>
        <v>0</v>
      </c>
      <c r="H158" s="188">
        <f>'Pay App 37'!K158</f>
        <v>0</v>
      </c>
      <c r="I158" s="189"/>
      <c r="J158" s="55"/>
      <c r="K158" s="33">
        <f t="shared" si="4"/>
        <v>0</v>
      </c>
      <c r="L158" s="68">
        <f t="shared" si="7"/>
        <v>0</v>
      </c>
      <c r="M158" s="66">
        <f t="shared" si="5"/>
        <v>0</v>
      </c>
      <c r="N158" s="32">
        <f t="shared" si="6"/>
        <v>0</v>
      </c>
      <c r="O158" s="52">
        <f>'Pay App 37'!O158+'Pay App 37'!P158</f>
        <v>0</v>
      </c>
      <c r="P158" s="45"/>
      <c r="Q158" s="66">
        <f>'Pay App 37'!Q158+N158+P158</f>
        <v>0</v>
      </c>
    </row>
    <row r="159" spans="1:17" ht="21" customHeight="1" x14ac:dyDescent="0.2">
      <c r="A159" s="151" t="s">
        <v>272</v>
      </c>
      <c r="B159" s="151"/>
      <c r="C159" s="151" t="s">
        <v>273</v>
      </c>
      <c r="D159" s="152"/>
      <c r="E159" s="52">
        <f>'Pay App 37'!E159</f>
        <v>0</v>
      </c>
      <c r="F159" s="45"/>
      <c r="G159" s="65">
        <f>'Pay App 37'!G159+F159</f>
        <v>0</v>
      </c>
      <c r="H159" s="188">
        <f>'Pay App 37'!K159</f>
        <v>0</v>
      </c>
      <c r="I159" s="189"/>
      <c r="J159" s="55"/>
      <c r="K159" s="33">
        <f t="shared" si="4"/>
        <v>0</v>
      </c>
      <c r="L159" s="68">
        <f t="shared" si="7"/>
        <v>0</v>
      </c>
      <c r="M159" s="66">
        <f t="shared" si="5"/>
        <v>0</v>
      </c>
      <c r="N159" s="32">
        <f t="shared" si="6"/>
        <v>0</v>
      </c>
      <c r="O159" s="52">
        <f>'Pay App 37'!O159+'Pay App 37'!P159</f>
        <v>0</v>
      </c>
      <c r="P159" s="45"/>
      <c r="Q159" s="66">
        <f>'Pay App 37'!Q159+N159+P159</f>
        <v>0</v>
      </c>
    </row>
    <row r="160" spans="1:17" ht="21" customHeight="1" x14ac:dyDescent="0.2">
      <c r="A160" s="151" t="s">
        <v>274</v>
      </c>
      <c r="B160" s="151"/>
      <c r="C160" s="151" t="s">
        <v>275</v>
      </c>
      <c r="D160" s="152"/>
      <c r="E160" s="52">
        <f>'Pay App 37'!E160</f>
        <v>0</v>
      </c>
      <c r="F160" s="45"/>
      <c r="G160" s="65">
        <f>'Pay App 37'!G160+F160</f>
        <v>0</v>
      </c>
      <c r="H160" s="188">
        <f>'Pay App 37'!K160</f>
        <v>0</v>
      </c>
      <c r="I160" s="189"/>
      <c r="J160" s="55"/>
      <c r="K160" s="33">
        <f t="shared" si="4"/>
        <v>0</v>
      </c>
      <c r="L160" s="68">
        <f t="shared" si="7"/>
        <v>0</v>
      </c>
      <c r="M160" s="66">
        <f t="shared" si="5"/>
        <v>0</v>
      </c>
      <c r="N160" s="32">
        <f t="shared" si="6"/>
        <v>0</v>
      </c>
      <c r="O160" s="52">
        <f>'Pay App 37'!O160+'Pay App 37'!P160</f>
        <v>0</v>
      </c>
      <c r="P160" s="45"/>
      <c r="Q160" s="66">
        <f>'Pay App 37'!Q160+N160+P160</f>
        <v>0</v>
      </c>
    </row>
    <row r="161" spans="1:17" ht="21" customHeight="1" x14ac:dyDescent="0.2">
      <c r="A161" s="151" t="s">
        <v>276</v>
      </c>
      <c r="B161" s="151"/>
      <c r="C161" s="151" t="s">
        <v>277</v>
      </c>
      <c r="D161" s="152"/>
      <c r="E161" s="52">
        <f>'Pay App 37'!E161</f>
        <v>0</v>
      </c>
      <c r="F161" s="45"/>
      <c r="G161" s="65">
        <f>'Pay App 37'!G161+F161</f>
        <v>0</v>
      </c>
      <c r="H161" s="188">
        <f>'Pay App 37'!K161</f>
        <v>0</v>
      </c>
      <c r="I161" s="189"/>
      <c r="J161" s="55"/>
      <c r="K161" s="33">
        <f t="shared" si="4"/>
        <v>0</v>
      </c>
      <c r="L161" s="68">
        <f t="shared" si="7"/>
        <v>0</v>
      </c>
      <c r="M161" s="66">
        <f t="shared" si="5"/>
        <v>0</v>
      </c>
      <c r="N161" s="32">
        <f t="shared" si="6"/>
        <v>0</v>
      </c>
      <c r="O161" s="52">
        <f>'Pay App 37'!O161+'Pay App 37'!P161</f>
        <v>0</v>
      </c>
      <c r="P161" s="45"/>
      <c r="Q161" s="66">
        <f>'Pay App 37'!Q161+N161+P161</f>
        <v>0</v>
      </c>
    </row>
    <row r="162" spans="1:17" ht="21" customHeight="1" x14ac:dyDescent="0.2">
      <c r="A162" s="151" t="s">
        <v>278</v>
      </c>
      <c r="B162" s="151"/>
      <c r="C162" s="151" t="s">
        <v>279</v>
      </c>
      <c r="D162" s="152"/>
      <c r="E162" s="52">
        <f>'Pay App 37'!E162</f>
        <v>0</v>
      </c>
      <c r="F162" s="45"/>
      <c r="G162" s="65">
        <f>'Pay App 37'!G162+F162</f>
        <v>0</v>
      </c>
      <c r="H162" s="188">
        <f>'Pay App 37'!K162</f>
        <v>0</v>
      </c>
      <c r="I162" s="189"/>
      <c r="J162" s="55"/>
      <c r="K162" s="33">
        <f t="shared" si="4"/>
        <v>0</v>
      </c>
      <c r="L162" s="68">
        <f t="shared" si="7"/>
        <v>0</v>
      </c>
      <c r="M162" s="66">
        <f t="shared" si="5"/>
        <v>0</v>
      </c>
      <c r="N162" s="32">
        <f t="shared" si="6"/>
        <v>0</v>
      </c>
      <c r="O162" s="52">
        <f>'Pay App 37'!O162+'Pay App 37'!P162</f>
        <v>0</v>
      </c>
      <c r="P162" s="45"/>
      <c r="Q162" s="66">
        <f>'Pay App 37'!Q162+N162+P162</f>
        <v>0</v>
      </c>
    </row>
    <row r="163" spans="1:17" ht="21" customHeight="1" x14ac:dyDescent="0.2">
      <c r="A163" s="151" t="s">
        <v>280</v>
      </c>
      <c r="B163" s="151"/>
      <c r="C163" s="151" t="s">
        <v>281</v>
      </c>
      <c r="D163" s="152"/>
      <c r="E163" s="52">
        <f>'Pay App 37'!E163</f>
        <v>0</v>
      </c>
      <c r="F163" s="45"/>
      <c r="G163" s="65">
        <f>'Pay App 37'!G163+F163</f>
        <v>0</v>
      </c>
      <c r="H163" s="188">
        <f>'Pay App 37'!K163</f>
        <v>0</v>
      </c>
      <c r="I163" s="189"/>
      <c r="J163" s="55"/>
      <c r="K163" s="33">
        <f t="shared" si="4"/>
        <v>0</v>
      </c>
      <c r="L163" s="68">
        <f t="shared" si="7"/>
        <v>0</v>
      </c>
      <c r="M163" s="66">
        <f t="shared" si="5"/>
        <v>0</v>
      </c>
      <c r="N163" s="32">
        <f t="shared" si="6"/>
        <v>0</v>
      </c>
      <c r="O163" s="52">
        <f>'Pay App 37'!O163+'Pay App 37'!P163</f>
        <v>0</v>
      </c>
      <c r="P163" s="45"/>
      <c r="Q163" s="66">
        <f>'Pay App 37'!Q163+N163+P163</f>
        <v>0</v>
      </c>
    </row>
    <row r="164" spans="1:17" ht="21" customHeight="1" x14ac:dyDescent="0.2">
      <c r="A164" s="151" t="s">
        <v>282</v>
      </c>
      <c r="B164" s="151"/>
      <c r="C164" s="151" t="s">
        <v>283</v>
      </c>
      <c r="D164" s="152"/>
      <c r="E164" s="52">
        <f>'Pay App 37'!E164</f>
        <v>0</v>
      </c>
      <c r="F164" s="45"/>
      <c r="G164" s="65">
        <f>'Pay App 37'!G164+F164</f>
        <v>0</v>
      </c>
      <c r="H164" s="188">
        <f>'Pay App 37'!K164</f>
        <v>0</v>
      </c>
      <c r="I164" s="189"/>
      <c r="J164" s="55"/>
      <c r="K164" s="33">
        <f t="shared" si="4"/>
        <v>0</v>
      </c>
      <c r="L164" s="68">
        <f t="shared" si="7"/>
        <v>0</v>
      </c>
      <c r="M164" s="66">
        <f t="shared" si="5"/>
        <v>0</v>
      </c>
      <c r="N164" s="32">
        <f t="shared" si="6"/>
        <v>0</v>
      </c>
      <c r="O164" s="52">
        <f>'Pay App 37'!O164+'Pay App 37'!P164</f>
        <v>0</v>
      </c>
      <c r="P164" s="45"/>
      <c r="Q164" s="66">
        <f>'Pay App 37'!Q164+N164+P164</f>
        <v>0</v>
      </c>
    </row>
    <row r="165" spans="1:17" ht="21" customHeight="1" x14ac:dyDescent="0.2">
      <c r="A165" s="151" t="s">
        <v>284</v>
      </c>
      <c r="B165" s="151"/>
      <c r="C165" s="151" t="s">
        <v>285</v>
      </c>
      <c r="D165" s="152"/>
      <c r="E165" s="52">
        <f>'Pay App 37'!E165</f>
        <v>0</v>
      </c>
      <c r="F165" s="45"/>
      <c r="G165" s="65">
        <f>'Pay App 37'!G165+F165</f>
        <v>0</v>
      </c>
      <c r="H165" s="188">
        <f>'Pay App 37'!K165</f>
        <v>0</v>
      </c>
      <c r="I165" s="189"/>
      <c r="J165" s="55"/>
      <c r="K165" s="33">
        <f t="shared" si="4"/>
        <v>0</v>
      </c>
      <c r="L165" s="68">
        <f t="shared" si="7"/>
        <v>0</v>
      </c>
      <c r="M165" s="66">
        <f t="shared" si="5"/>
        <v>0</v>
      </c>
      <c r="N165" s="32">
        <f t="shared" si="6"/>
        <v>0</v>
      </c>
      <c r="O165" s="52">
        <f>'Pay App 37'!O165+'Pay App 37'!P165</f>
        <v>0</v>
      </c>
      <c r="P165" s="45"/>
      <c r="Q165" s="66">
        <f>'Pay App 37'!Q165+N165+P165</f>
        <v>0</v>
      </c>
    </row>
    <row r="166" spans="1:17" ht="21" customHeight="1" x14ac:dyDescent="0.2">
      <c r="A166" s="153" t="s">
        <v>286</v>
      </c>
      <c r="B166" s="153"/>
      <c r="C166" s="153" t="s">
        <v>287</v>
      </c>
      <c r="D166" s="154"/>
      <c r="E166" s="52">
        <f>'Pay App 37'!E166</f>
        <v>0</v>
      </c>
      <c r="F166" s="45"/>
      <c r="G166" s="65">
        <f>'Pay App 37'!G166+F166</f>
        <v>0</v>
      </c>
      <c r="H166" s="188">
        <f>'Pay App 37'!K166</f>
        <v>0</v>
      </c>
      <c r="I166" s="189"/>
      <c r="J166" s="55"/>
      <c r="K166" s="33">
        <f t="shared" si="4"/>
        <v>0</v>
      </c>
      <c r="L166" s="68">
        <f t="shared" si="7"/>
        <v>0</v>
      </c>
      <c r="M166" s="66">
        <f t="shared" si="5"/>
        <v>0</v>
      </c>
      <c r="N166" s="32">
        <f t="shared" si="6"/>
        <v>0</v>
      </c>
      <c r="O166" s="52">
        <f>'Pay App 37'!O166+'Pay App 37'!P166</f>
        <v>0</v>
      </c>
      <c r="P166" s="45"/>
      <c r="Q166" s="66">
        <f>'Pay App 37'!Q166+N166+P166</f>
        <v>0</v>
      </c>
    </row>
    <row r="167" spans="1:17" ht="21" customHeight="1" x14ac:dyDescent="0.2">
      <c r="A167" s="153" t="s">
        <v>288</v>
      </c>
      <c r="B167" s="153"/>
      <c r="C167" s="153" t="s">
        <v>289</v>
      </c>
      <c r="D167" s="154"/>
      <c r="E167" s="52">
        <f>'Pay App 37'!E167</f>
        <v>0</v>
      </c>
      <c r="F167" s="45"/>
      <c r="G167" s="65">
        <f>'Pay App 37'!G167+F167</f>
        <v>0</v>
      </c>
      <c r="H167" s="188">
        <f>'Pay App 37'!K167</f>
        <v>0</v>
      </c>
      <c r="I167" s="189"/>
      <c r="J167" s="55"/>
      <c r="K167" s="33">
        <f t="shared" si="4"/>
        <v>0</v>
      </c>
      <c r="L167" s="68">
        <f t="shared" si="7"/>
        <v>0</v>
      </c>
      <c r="M167" s="66">
        <f t="shared" si="5"/>
        <v>0</v>
      </c>
      <c r="N167" s="32">
        <f t="shared" si="6"/>
        <v>0</v>
      </c>
      <c r="O167" s="52">
        <f>'Pay App 37'!O167+'Pay App 37'!P167</f>
        <v>0</v>
      </c>
      <c r="P167" s="45"/>
      <c r="Q167" s="66">
        <f>'Pay App 37'!Q167+N167+P167</f>
        <v>0</v>
      </c>
    </row>
    <row r="168" spans="1:17" ht="21" customHeight="1" x14ac:dyDescent="0.2">
      <c r="A168" s="151" t="s">
        <v>290</v>
      </c>
      <c r="B168" s="151"/>
      <c r="C168" s="151" t="s">
        <v>291</v>
      </c>
      <c r="D168" s="152"/>
      <c r="E168" s="52">
        <f>'Pay App 37'!E168</f>
        <v>0</v>
      </c>
      <c r="F168" s="45"/>
      <c r="G168" s="65">
        <f>'Pay App 37'!G168+F168</f>
        <v>0</v>
      </c>
      <c r="H168" s="188">
        <f>'Pay App 37'!K168</f>
        <v>0</v>
      </c>
      <c r="I168" s="189"/>
      <c r="J168" s="55"/>
      <c r="K168" s="33">
        <f t="shared" si="4"/>
        <v>0</v>
      </c>
      <c r="L168" s="68">
        <f t="shared" si="7"/>
        <v>0</v>
      </c>
      <c r="M168" s="66">
        <f t="shared" si="5"/>
        <v>0</v>
      </c>
      <c r="N168" s="32">
        <f t="shared" si="6"/>
        <v>0</v>
      </c>
      <c r="O168" s="52">
        <f>'Pay App 37'!O168+'Pay App 37'!P168</f>
        <v>0</v>
      </c>
      <c r="P168" s="45"/>
      <c r="Q168" s="66">
        <f>'Pay App 37'!Q168+N168+P168</f>
        <v>0</v>
      </c>
    </row>
    <row r="169" spans="1:17" ht="21" customHeight="1" x14ac:dyDescent="0.2">
      <c r="A169" s="151" t="s">
        <v>292</v>
      </c>
      <c r="B169" s="151"/>
      <c r="C169" s="151" t="s">
        <v>293</v>
      </c>
      <c r="D169" s="152"/>
      <c r="E169" s="52">
        <f>'Pay App 37'!E169</f>
        <v>0</v>
      </c>
      <c r="F169" s="45"/>
      <c r="G169" s="65">
        <f>'Pay App 37'!G169+F169</f>
        <v>0</v>
      </c>
      <c r="H169" s="188">
        <f>'Pay App 37'!K169</f>
        <v>0</v>
      </c>
      <c r="I169" s="189"/>
      <c r="J169" s="55"/>
      <c r="K169" s="33">
        <f t="shared" si="4"/>
        <v>0</v>
      </c>
      <c r="L169" s="68">
        <f t="shared" si="7"/>
        <v>0</v>
      </c>
      <c r="M169" s="66">
        <f t="shared" si="5"/>
        <v>0</v>
      </c>
      <c r="N169" s="32">
        <f t="shared" si="6"/>
        <v>0</v>
      </c>
      <c r="O169" s="52">
        <f>'Pay App 37'!O169+'Pay App 37'!P169</f>
        <v>0</v>
      </c>
      <c r="P169" s="45"/>
      <c r="Q169" s="66">
        <f>'Pay App 37'!Q169+N169+P169</f>
        <v>0</v>
      </c>
    </row>
    <row r="170" spans="1:17" ht="21" customHeight="1" x14ac:dyDescent="0.2">
      <c r="A170" s="151" t="s">
        <v>294</v>
      </c>
      <c r="B170" s="151"/>
      <c r="C170" s="151" t="s">
        <v>295</v>
      </c>
      <c r="D170" s="152"/>
      <c r="E170" s="52">
        <f>'Pay App 37'!E170</f>
        <v>0</v>
      </c>
      <c r="F170" s="45"/>
      <c r="G170" s="65">
        <f>'Pay App 37'!G170+F170</f>
        <v>0</v>
      </c>
      <c r="H170" s="188">
        <f>'Pay App 37'!K170</f>
        <v>0</v>
      </c>
      <c r="I170" s="189"/>
      <c r="J170" s="55"/>
      <c r="K170" s="33">
        <f t="shared" si="4"/>
        <v>0</v>
      </c>
      <c r="L170" s="68">
        <f t="shared" si="7"/>
        <v>0</v>
      </c>
      <c r="M170" s="66">
        <f t="shared" si="5"/>
        <v>0</v>
      </c>
      <c r="N170" s="32">
        <f t="shared" si="6"/>
        <v>0</v>
      </c>
      <c r="O170" s="52">
        <f>'Pay App 37'!O170+'Pay App 37'!P170</f>
        <v>0</v>
      </c>
      <c r="P170" s="45"/>
      <c r="Q170" s="66">
        <f>'Pay App 37'!Q170+N170+P170</f>
        <v>0</v>
      </c>
    </row>
    <row r="171" spans="1:17" ht="21" customHeight="1" x14ac:dyDescent="0.2">
      <c r="A171" s="151" t="s">
        <v>296</v>
      </c>
      <c r="B171" s="151"/>
      <c r="C171" s="151" t="s">
        <v>297</v>
      </c>
      <c r="D171" s="152"/>
      <c r="E171" s="52">
        <f>'Pay App 37'!E171</f>
        <v>0</v>
      </c>
      <c r="F171" s="45"/>
      <c r="G171" s="65">
        <f>'Pay App 37'!G171+F171</f>
        <v>0</v>
      </c>
      <c r="H171" s="188">
        <f>'Pay App 37'!K171</f>
        <v>0</v>
      </c>
      <c r="I171" s="189"/>
      <c r="J171" s="55"/>
      <c r="K171" s="33">
        <f t="shared" si="4"/>
        <v>0</v>
      </c>
      <c r="L171" s="68">
        <f t="shared" si="7"/>
        <v>0</v>
      </c>
      <c r="M171" s="66">
        <f t="shared" si="5"/>
        <v>0</v>
      </c>
      <c r="N171" s="32">
        <f t="shared" si="6"/>
        <v>0</v>
      </c>
      <c r="O171" s="52">
        <f>'Pay App 37'!O171+'Pay App 37'!P171</f>
        <v>0</v>
      </c>
      <c r="P171" s="45"/>
      <c r="Q171" s="66">
        <f>'Pay App 37'!Q171+N171+P171</f>
        <v>0</v>
      </c>
    </row>
    <row r="172" spans="1:17" ht="21" customHeight="1" x14ac:dyDescent="0.2">
      <c r="A172" s="151" t="s">
        <v>298</v>
      </c>
      <c r="B172" s="151"/>
      <c r="C172" s="151" t="s">
        <v>299</v>
      </c>
      <c r="D172" s="152"/>
      <c r="E172" s="52">
        <f>'Pay App 37'!E172</f>
        <v>0</v>
      </c>
      <c r="F172" s="45"/>
      <c r="G172" s="65">
        <f>'Pay App 37'!G172+F172</f>
        <v>0</v>
      </c>
      <c r="H172" s="188">
        <f>'Pay App 37'!K172</f>
        <v>0</v>
      </c>
      <c r="I172" s="189"/>
      <c r="J172" s="55"/>
      <c r="K172" s="33">
        <f t="shared" si="4"/>
        <v>0</v>
      </c>
      <c r="L172" s="68">
        <f t="shared" si="7"/>
        <v>0</v>
      </c>
      <c r="M172" s="66">
        <f t="shared" si="5"/>
        <v>0</v>
      </c>
      <c r="N172" s="32">
        <f t="shared" si="6"/>
        <v>0</v>
      </c>
      <c r="O172" s="52">
        <f>'Pay App 37'!O172+'Pay App 37'!P172</f>
        <v>0</v>
      </c>
      <c r="P172" s="45"/>
      <c r="Q172" s="66">
        <f>'Pay App 37'!Q172+N172+P172</f>
        <v>0</v>
      </c>
    </row>
    <row r="173" spans="1:17" ht="21" customHeight="1" x14ac:dyDescent="0.2">
      <c r="A173" s="151" t="s">
        <v>300</v>
      </c>
      <c r="B173" s="151"/>
      <c r="C173" s="151" t="s">
        <v>301</v>
      </c>
      <c r="D173" s="152"/>
      <c r="E173" s="52">
        <f>'Pay App 37'!E173</f>
        <v>0</v>
      </c>
      <c r="F173" s="45"/>
      <c r="G173" s="65">
        <f>'Pay App 37'!G173+F173</f>
        <v>0</v>
      </c>
      <c r="H173" s="188">
        <f>'Pay App 37'!K173</f>
        <v>0</v>
      </c>
      <c r="I173" s="189"/>
      <c r="J173" s="55"/>
      <c r="K173" s="33">
        <f t="shared" si="4"/>
        <v>0</v>
      </c>
      <c r="L173" s="68">
        <f t="shared" si="7"/>
        <v>0</v>
      </c>
      <c r="M173" s="66">
        <f t="shared" si="5"/>
        <v>0</v>
      </c>
      <c r="N173" s="32">
        <f t="shared" si="6"/>
        <v>0</v>
      </c>
      <c r="O173" s="52">
        <f>'Pay App 37'!O173+'Pay App 37'!P173</f>
        <v>0</v>
      </c>
      <c r="P173" s="45"/>
      <c r="Q173" s="66">
        <f>'Pay App 37'!Q173+N173+P173</f>
        <v>0</v>
      </c>
    </row>
    <row r="174" spans="1:17" ht="21" customHeight="1" x14ac:dyDescent="0.2">
      <c r="A174" s="151" t="s">
        <v>302</v>
      </c>
      <c r="B174" s="151"/>
      <c r="C174" s="151" t="s">
        <v>303</v>
      </c>
      <c r="D174" s="152"/>
      <c r="E174" s="52">
        <f>'Pay App 37'!E174</f>
        <v>0</v>
      </c>
      <c r="F174" s="45"/>
      <c r="G174" s="65">
        <f>'Pay App 37'!G174+F174</f>
        <v>0</v>
      </c>
      <c r="H174" s="188">
        <f>'Pay App 37'!K174</f>
        <v>0</v>
      </c>
      <c r="I174" s="189"/>
      <c r="J174" s="55"/>
      <c r="K174" s="33">
        <f t="shared" si="4"/>
        <v>0</v>
      </c>
      <c r="L174" s="68">
        <f t="shared" si="7"/>
        <v>0</v>
      </c>
      <c r="M174" s="66">
        <f t="shared" si="5"/>
        <v>0</v>
      </c>
      <c r="N174" s="32">
        <f t="shared" si="6"/>
        <v>0</v>
      </c>
      <c r="O174" s="52">
        <f>'Pay App 37'!O174+'Pay App 37'!P174</f>
        <v>0</v>
      </c>
      <c r="P174" s="45"/>
      <c r="Q174" s="66">
        <f>'Pay App 37'!Q174+N174+P174</f>
        <v>0</v>
      </c>
    </row>
    <row r="175" spans="1:17" ht="21" customHeight="1" x14ac:dyDescent="0.2">
      <c r="A175" s="151" t="s">
        <v>304</v>
      </c>
      <c r="B175" s="151"/>
      <c r="C175" s="151" t="s">
        <v>305</v>
      </c>
      <c r="D175" s="152"/>
      <c r="E175" s="52">
        <f>'Pay App 37'!E175</f>
        <v>0</v>
      </c>
      <c r="F175" s="45"/>
      <c r="G175" s="65">
        <f>'Pay App 37'!G175+F175</f>
        <v>0</v>
      </c>
      <c r="H175" s="188">
        <f>'Pay App 37'!K175</f>
        <v>0</v>
      </c>
      <c r="I175" s="189"/>
      <c r="J175" s="55"/>
      <c r="K175" s="33">
        <f t="shared" si="4"/>
        <v>0</v>
      </c>
      <c r="L175" s="68">
        <f t="shared" si="7"/>
        <v>0</v>
      </c>
      <c r="M175" s="66">
        <f t="shared" si="5"/>
        <v>0</v>
      </c>
      <c r="N175" s="32">
        <f t="shared" si="6"/>
        <v>0</v>
      </c>
      <c r="O175" s="52">
        <f>'Pay App 37'!O175+'Pay App 37'!P175</f>
        <v>0</v>
      </c>
      <c r="P175" s="45"/>
      <c r="Q175" s="66">
        <f>'Pay App 37'!Q175+N175+P175</f>
        <v>0</v>
      </c>
    </row>
    <row r="176" spans="1:17" ht="21" customHeight="1" x14ac:dyDescent="0.2">
      <c r="A176" s="151" t="s">
        <v>306</v>
      </c>
      <c r="B176" s="151"/>
      <c r="C176" s="151" t="s">
        <v>307</v>
      </c>
      <c r="D176" s="152"/>
      <c r="E176" s="52">
        <f>'Pay App 37'!E176</f>
        <v>0</v>
      </c>
      <c r="F176" s="45"/>
      <c r="G176" s="65">
        <f>'Pay App 37'!G176+F176</f>
        <v>0</v>
      </c>
      <c r="H176" s="188">
        <f>'Pay App 37'!K176</f>
        <v>0</v>
      </c>
      <c r="I176" s="189"/>
      <c r="J176" s="55"/>
      <c r="K176" s="33">
        <f t="shared" si="4"/>
        <v>0</v>
      </c>
      <c r="L176" s="68">
        <f t="shared" si="7"/>
        <v>0</v>
      </c>
      <c r="M176" s="66">
        <f t="shared" si="5"/>
        <v>0</v>
      </c>
      <c r="N176" s="32">
        <f t="shared" si="6"/>
        <v>0</v>
      </c>
      <c r="O176" s="52">
        <f>'Pay App 37'!O176+'Pay App 37'!P176</f>
        <v>0</v>
      </c>
      <c r="P176" s="45"/>
      <c r="Q176" s="66">
        <f>'Pay App 37'!Q176+N176+P176</f>
        <v>0</v>
      </c>
    </row>
    <row r="177" spans="1:17" ht="21" customHeight="1" x14ac:dyDescent="0.2">
      <c r="A177" s="151" t="s">
        <v>308</v>
      </c>
      <c r="B177" s="151"/>
      <c r="C177" s="151" t="s">
        <v>309</v>
      </c>
      <c r="D177" s="152"/>
      <c r="E177" s="52">
        <f>'Pay App 37'!E177</f>
        <v>0</v>
      </c>
      <c r="F177" s="45"/>
      <c r="G177" s="65">
        <f>'Pay App 37'!G177+F177</f>
        <v>0</v>
      </c>
      <c r="H177" s="188">
        <f>'Pay App 37'!K177</f>
        <v>0</v>
      </c>
      <c r="I177" s="189"/>
      <c r="J177" s="55"/>
      <c r="K177" s="33">
        <f t="shared" si="4"/>
        <v>0</v>
      </c>
      <c r="L177" s="68">
        <f t="shared" si="7"/>
        <v>0</v>
      </c>
      <c r="M177" s="66">
        <f t="shared" si="5"/>
        <v>0</v>
      </c>
      <c r="N177" s="32">
        <f t="shared" si="6"/>
        <v>0</v>
      </c>
      <c r="O177" s="52">
        <f>'Pay App 37'!O177+'Pay App 37'!P177</f>
        <v>0</v>
      </c>
      <c r="P177" s="45"/>
      <c r="Q177" s="66">
        <f>'Pay App 37'!Q177+N177+P177</f>
        <v>0</v>
      </c>
    </row>
    <row r="178" spans="1:17" ht="21" customHeight="1" x14ac:dyDescent="0.2">
      <c r="A178" s="141" t="s">
        <v>310</v>
      </c>
      <c r="B178" s="141"/>
      <c r="C178" s="141" t="s">
        <v>311</v>
      </c>
      <c r="D178" s="142"/>
      <c r="E178" s="52">
        <f>'Pay App 37'!E178</f>
        <v>0</v>
      </c>
      <c r="F178" s="45"/>
      <c r="G178" s="65">
        <f>'Pay App 37'!G178+F178</f>
        <v>0</v>
      </c>
      <c r="H178" s="188">
        <f>'Pay App 37'!K178</f>
        <v>0</v>
      </c>
      <c r="I178" s="189"/>
      <c r="J178" s="55"/>
      <c r="K178" s="33">
        <f t="shared" si="4"/>
        <v>0</v>
      </c>
      <c r="L178" s="68">
        <f t="shared" si="7"/>
        <v>0</v>
      </c>
      <c r="M178" s="66">
        <f t="shared" si="5"/>
        <v>0</v>
      </c>
      <c r="N178" s="32">
        <f t="shared" si="6"/>
        <v>0</v>
      </c>
      <c r="O178" s="52">
        <f>'Pay App 37'!O178+'Pay App 37'!P178</f>
        <v>0</v>
      </c>
      <c r="P178" s="45"/>
      <c r="Q178" s="66">
        <f>'Pay App 37'!Q178+N178+P178</f>
        <v>0</v>
      </c>
    </row>
    <row r="179" spans="1:17" ht="21" customHeight="1" x14ac:dyDescent="0.2">
      <c r="A179" s="151" t="s">
        <v>312</v>
      </c>
      <c r="B179" s="151"/>
      <c r="C179" s="151" t="s">
        <v>313</v>
      </c>
      <c r="D179" s="152"/>
      <c r="E179" s="52">
        <f>'Pay App 37'!E179</f>
        <v>0</v>
      </c>
      <c r="F179" s="45"/>
      <c r="G179" s="65">
        <f>'Pay App 37'!G179+F179</f>
        <v>0</v>
      </c>
      <c r="H179" s="188">
        <f>'Pay App 37'!K179</f>
        <v>0</v>
      </c>
      <c r="I179" s="189"/>
      <c r="J179" s="55"/>
      <c r="K179" s="33">
        <f t="shared" si="4"/>
        <v>0</v>
      </c>
      <c r="L179" s="68">
        <f t="shared" si="7"/>
        <v>0</v>
      </c>
      <c r="M179" s="66">
        <f t="shared" si="5"/>
        <v>0</v>
      </c>
      <c r="N179" s="32">
        <f t="shared" si="6"/>
        <v>0</v>
      </c>
      <c r="O179" s="52">
        <f>'Pay App 37'!O179+'Pay App 37'!P179</f>
        <v>0</v>
      </c>
      <c r="P179" s="45"/>
      <c r="Q179" s="66">
        <f>'Pay App 37'!Q179+N179+P179</f>
        <v>0</v>
      </c>
    </row>
    <row r="180" spans="1:17" ht="21" customHeight="1" x14ac:dyDescent="0.2">
      <c r="A180" s="151" t="s">
        <v>314</v>
      </c>
      <c r="B180" s="151"/>
      <c r="C180" s="149" t="s">
        <v>315</v>
      </c>
      <c r="D180" s="150"/>
      <c r="E180" s="52">
        <f>'Pay App 37'!E180</f>
        <v>0</v>
      </c>
      <c r="F180" s="45"/>
      <c r="G180" s="65">
        <f>'Pay App 37'!G180+F180</f>
        <v>0</v>
      </c>
      <c r="H180" s="188">
        <f>'Pay App 37'!K180</f>
        <v>0</v>
      </c>
      <c r="I180" s="189"/>
      <c r="J180" s="55"/>
      <c r="K180" s="33">
        <f t="shared" si="4"/>
        <v>0</v>
      </c>
      <c r="L180" s="68">
        <f t="shared" si="7"/>
        <v>0</v>
      </c>
      <c r="M180" s="66">
        <f t="shared" si="5"/>
        <v>0</v>
      </c>
      <c r="N180" s="32">
        <f t="shared" si="6"/>
        <v>0</v>
      </c>
      <c r="O180" s="52">
        <f>'Pay App 37'!O180+'Pay App 37'!P180</f>
        <v>0</v>
      </c>
      <c r="P180" s="45"/>
      <c r="Q180" s="66">
        <f>'Pay App 37'!Q180+N180+P180</f>
        <v>0</v>
      </c>
    </row>
    <row r="181" spans="1:17" ht="21" customHeight="1" x14ac:dyDescent="0.2">
      <c r="A181" s="151" t="s">
        <v>316</v>
      </c>
      <c r="B181" s="151"/>
      <c r="C181" s="151" t="s">
        <v>317</v>
      </c>
      <c r="D181" s="152"/>
      <c r="E181" s="52">
        <f>'Pay App 37'!E181</f>
        <v>0</v>
      </c>
      <c r="F181" s="45"/>
      <c r="G181" s="65">
        <f>'Pay App 37'!G181+F181</f>
        <v>0</v>
      </c>
      <c r="H181" s="188">
        <f>'Pay App 37'!K181</f>
        <v>0</v>
      </c>
      <c r="I181" s="189"/>
      <c r="J181" s="55"/>
      <c r="K181" s="33">
        <f t="shared" si="4"/>
        <v>0</v>
      </c>
      <c r="L181" s="68">
        <f t="shared" si="7"/>
        <v>0</v>
      </c>
      <c r="M181" s="66">
        <f t="shared" si="5"/>
        <v>0</v>
      </c>
      <c r="N181" s="32">
        <f t="shared" si="6"/>
        <v>0</v>
      </c>
      <c r="O181" s="52">
        <f>'Pay App 37'!O181+'Pay App 37'!P181</f>
        <v>0</v>
      </c>
      <c r="P181" s="45"/>
      <c r="Q181" s="66">
        <f>'Pay App 37'!Q181+N181+P181</f>
        <v>0</v>
      </c>
    </row>
    <row r="182" spans="1:17" ht="21" customHeight="1" x14ac:dyDescent="0.2">
      <c r="A182" s="151" t="s">
        <v>318</v>
      </c>
      <c r="B182" s="151"/>
      <c r="C182" s="151" t="s">
        <v>319</v>
      </c>
      <c r="D182" s="152"/>
      <c r="E182" s="52">
        <f>'Pay App 37'!E182</f>
        <v>0</v>
      </c>
      <c r="F182" s="45"/>
      <c r="G182" s="65">
        <f>'Pay App 37'!G182+F182</f>
        <v>0</v>
      </c>
      <c r="H182" s="188">
        <f>'Pay App 37'!K182</f>
        <v>0</v>
      </c>
      <c r="I182" s="189"/>
      <c r="J182" s="55"/>
      <c r="K182" s="33">
        <f t="shared" si="4"/>
        <v>0</v>
      </c>
      <c r="L182" s="68">
        <f t="shared" si="7"/>
        <v>0</v>
      </c>
      <c r="M182" s="66">
        <f t="shared" si="5"/>
        <v>0</v>
      </c>
      <c r="N182" s="32">
        <f t="shared" si="6"/>
        <v>0</v>
      </c>
      <c r="O182" s="52">
        <f>'Pay App 37'!O182+'Pay App 37'!P182</f>
        <v>0</v>
      </c>
      <c r="P182" s="45"/>
      <c r="Q182" s="66">
        <f>'Pay App 37'!Q182+N182+P182</f>
        <v>0</v>
      </c>
    </row>
    <row r="183" spans="1:17" ht="21" customHeight="1" x14ac:dyDescent="0.2">
      <c r="A183" s="151" t="s">
        <v>320</v>
      </c>
      <c r="B183" s="151"/>
      <c r="C183" s="151" t="s">
        <v>321</v>
      </c>
      <c r="D183" s="152"/>
      <c r="E183" s="52">
        <f>'Pay App 37'!E183</f>
        <v>0</v>
      </c>
      <c r="F183" s="45"/>
      <c r="G183" s="65">
        <f>'Pay App 37'!G183+F183</f>
        <v>0</v>
      </c>
      <c r="H183" s="188">
        <f>'Pay App 37'!K183</f>
        <v>0</v>
      </c>
      <c r="I183" s="189"/>
      <c r="J183" s="55"/>
      <c r="K183" s="33">
        <f t="shared" si="4"/>
        <v>0</v>
      </c>
      <c r="L183" s="68">
        <f t="shared" si="7"/>
        <v>0</v>
      </c>
      <c r="M183" s="66">
        <f t="shared" si="5"/>
        <v>0</v>
      </c>
      <c r="N183" s="32">
        <f t="shared" si="6"/>
        <v>0</v>
      </c>
      <c r="O183" s="52">
        <f>'Pay App 37'!O183+'Pay App 37'!P183</f>
        <v>0</v>
      </c>
      <c r="P183" s="45"/>
      <c r="Q183" s="66">
        <f>'Pay App 37'!Q183+N183+P183</f>
        <v>0</v>
      </c>
    </row>
    <row r="184" spans="1:17" ht="21" customHeight="1" x14ac:dyDescent="0.2">
      <c r="A184" s="151" t="s">
        <v>322</v>
      </c>
      <c r="B184" s="151"/>
      <c r="C184" s="151" t="s">
        <v>323</v>
      </c>
      <c r="D184" s="152"/>
      <c r="E184" s="52">
        <f>'Pay App 37'!E184</f>
        <v>0</v>
      </c>
      <c r="F184" s="45"/>
      <c r="G184" s="65">
        <f>'Pay App 37'!G184+F184</f>
        <v>0</v>
      </c>
      <c r="H184" s="188">
        <f>'Pay App 37'!K184</f>
        <v>0</v>
      </c>
      <c r="I184" s="189"/>
      <c r="J184" s="55"/>
      <c r="K184" s="33">
        <f t="shared" si="4"/>
        <v>0</v>
      </c>
      <c r="L184" s="68">
        <f t="shared" si="7"/>
        <v>0</v>
      </c>
      <c r="M184" s="66">
        <f t="shared" si="5"/>
        <v>0</v>
      </c>
      <c r="N184" s="32">
        <f t="shared" si="6"/>
        <v>0</v>
      </c>
      <c r="O184" s="52">
        <f>'Pay App 37'!O184+'Pay App 37'!P184</f>
        <v>0</v>
      </c>
      <c r="P184" s="45"/>
      <c r="Q184" s="66">
        <f>'Pay App 37'!Q184+N184+P184</f>
        <v>0</v>
      </c>
    </row>
    <row r="185" spans="1:17" ht="21" customHeight="1" x14ac:dyDescent="0.2">
      <c r="A185" s="141" t="s">
        <v>324</v>
      </c>
      <c r="B185" s="141"/>
      <c r="C185" s="141" t="s">
        <v>325</v>
      </c>
      <c r="D185" s="142"/>
      <c r="E185" s="52">
        <f>'Pay App 37'!E185</f>
        <v>0</v>
      </c>
      <c r="F185" s="45"/>
      <c r="G185" s="65">
        <f>'Pay App 37'!G185+F185</f>
        <v>0</v>
      </c>
      <c r="H185" s="188">
        <f>'Pay App 37'!K185</f>
        <v>0</v>
      </c>
      <c r="I185" s="189"/>
      <c r="J185" s="55"/>
      <c r="K185" s="33">
        <f t="shared" si="4"/>
        <v>0</v>
      </c>
      <c r="L185" s="68">
        <f t="shared" si="7"/>
        <v>0</v>
      </c>
      <c r="M185" s="66">
        <f t="shared" si="5"/>
        <v>0</v>
      </c>
      <c r="N185" s="32">
        <f t="shared" si="6"/>
        <v>0</v>
      </c>
      <c r="O185" s="52">
        <f>'Pay App 37'!O185+'Pay App 37'!P185</f>
        <v>0</v>
      </c>
      <c r="P185" s="45"/>
      <c r="Q185" s="66">
        <f>'Pay App 37'!Q185+N185+P185</f>
        <v>0</v>
      </c>
    </row>
    <row r="186" spans="1:17" ht="21" customHeight="1" x14ac:dyDescent="0.2">
      <c r="A186" s="141" t="s">
        <v>326</v>
      </c>
      <c r="B186" s="141"/>
      <c r="C186" s="141" t="s">
        <v>327</v>
      </c>
      <c r="D186" s="142"/>
      <c r="E186" s="52">
        <f>'Pay App 37'!E186</f>
        <v>0</v>
      </c>
      <c r="F186" s="45"/>
      <c r="G186" s="65">
        <f>'Pay App 37'!G186+F186</f>
        <v>0</v>
      </c>
      <c r="H186" s="188">
        <f>'Pay App 37'!K186</f>
        <v>0</v>
      </c>
      <c r="I186" s="189"/>
      <c r="J186" s="55"/>
      <c r="K186" s="33">
        <f t="shared" si="4"/>
        <v>0</v>
      </c>
      <c r="L186" s="68">
        <f t="shared" si="7"/>
        <v>0</v>
      </c>
      <c r="M186" s="66">
        <f t="shared" si="5"/>
        <v>0</v>
      </c>
      <c r="N186" s="32">
        <f t="shared" si="6"/>
        <v>0</v>
      </c>
      <c r="O186" s="52">
        <f>'Pay App 37'!O186+'Pay App 37'!P186</f>
        <v>0</v>
      </c>
      <c r="P186" s="45"/>
      <c r="Q186" s="66">
        <f>'Pay App 37'!Q186+N186+P186</f>
        <v>0</v>
      </c>
    </row>
    <row r="187" spans="1:17" ht="21" customHeight="1" x14ac:dyDescent="0.2">
      <c r="A187" s="151" t="s">
        <v>328</v>
      </c>
      <c r="B187" s="151"/>
      <c r="C187" s="151" t="s">
        <v>329</v>
      </c>
      <c r="D187" s="152"/>
      <c r="E187" s="52">
        <f>'Pay App 37'!E187</f>
        <v>0</v>
      </c>
      <c r="F187" s="45"/>
      <c r="G187" s="65">
        <f>'Pay App 37'!G187+F187</f>
        <v>0</v>
      </c>
      <c r="H187" s="188">
        <f>'Pay App 37'!K187</f>
        <v>0</v>
      </c>
      <c r="I187" s="189"/>
      <c r="J187" s="55"/>
      <c r="K187" s="33">
        <f t="shared" si="4"/>
        <v>0</v>
      </c>
      <c r="L187" s="68">
        <f t="shared" si="7"/>
        <v>0</v>
      </c>
      <c r="M187" s="66">
        <f t="shared" si="5"/>
        <v>0</v>
      </c>
      <c r="N187" s="32">
        <f t="shared" si="6"/>
        <v>0</v>
      </c>
      <c r="O187" s="52">
        <f>'Pay App 37'!O187+'Pay App 37'!P187</f>
        <v>0</v>
      </c>
      <c r="P187" s="45"/>
      <c r="Q187" s="66">
        <f>'Pay App 37'!Q187+N187+P187</f>
        <v>0</v>
      </c>
    </row>
    <row r="188" spans="1:17" ht="21" customHeight="1" x14ac:dyDescent="0.2">
      <c r="A188" s="151" t="s">
        <v>330</v>
      </c>
      <c r="B188" s="151"/>
      <c r="C188" s="151" t="s">
        <v>331</v>
      </c>
      <c r="D188" s="152"/>
      <c r="E188" s="52">
        <f>'Pay App 37'!E188</f>
        <v>0</v>
      </c>
      <c r="F188" s="45"/>
      <c r="G188" s="65">
        <f>'Pay App 37'!G188+F188</f>
        <v>0</v>
      </c>
      <c r="H188" s="188">
        <f>'Pay App 37'!K188</f>
        <v>0</v>
      </c>
      <c r="I188" s="189"/>
      <c r="J188" s="55"/>
      <c r="K188" s="33">
        <f t="shared" si="4"/>
        <v>0</v>
      </c>
      <c r="L188" s="68">
        <f t="shared" si="7"/>
        <v>0</v>
      </c>
      <c r="M188" s="66">
        <f t="shared" si="5"/>
        <v>0</v>
      </c>
      <c r="N188" s="32">
        <f t="shared" si="6"/>
        <v>0</v>
      </c>
      <c r="O188" s="52">
        <f>'Pay App 37'!O188+'Pay App 37'!P188</f>
        <v>0</v>
      </c>
      <c r="P188" s="45"/>
      <c r="Q188" s="66">
        <f>'Pay App 37'!Q188+N188+P188</f>
        <v>0</v>
      </c>
    </row>
    <row r="189" spans="1:17" ht="21" customHeight="1" x14ac:dyDescent="0.2">
      <c r="A189" s="151" t="s">
        <v>332</v>
      </c>
      <c r="B189" s="151"/>
      <c r="C189" s="151" t="s">
        <v>333</v>
      </c>
      <c r="D189" s="152"/>
      <c r="E189" s="52">
        <f>'Pay App 37'!E189</f>
        <v>0</v>
      </c>
      <c r="F189" s="45"/>
      <c r="G189" s="65">
        <f>'Pay App 37'!G189+F189</f>
        <v>0</v>
      </c>
      <c r="H189" s="188">
        <f>'Pay App 37'!K189</f>
        <v>0</v>
      </c>
      <c r="I189" s="189"/>
      <c r="J189" s="55"/>
      <c r="K189" s="33">
        <f t="shared" si="4"/>
        <v>0</v>
      </c>
      <c r="L189" s="68">
        <f t="shared" si="7"/>
        <v>0</v>
      </c>
      <c r="M189" s="66">
        <f t="shared" si="5"/>
        <v>0</v>
      </c>
      <c r="N189" s="32">
        <f t="shared" si="6"/>
        <v>0</v>
      </c>
      <c r="O189" s="52">
        <f>'Pay App 37'!O189+'Pay App 37'!P189</f>
        <v>0</v>
      </c>
      <c r="P189" s="45"/>
      <c r="Q189" s="66">
        <f>'Pay App 37'!Q189+N189+P189</f>
        <v>0</v>
      </c>
    </row>
    <row r="190" spans="1:17" ht="21" customHeight="1" x14ac:dyDescent="0.2">
      <c r="A190" s="141" t="s">
        <v>334</v>
      </c>
      <c r="B190" s="141"/>
      <c r="C190" s="141" t="s">
        <v>335</v>
      </c>
      <c r="D190" s="142"/>
      <c r="E190" s="52">
        <f>'Pay App 37'!E190</f>
        <v>0</v>
      </c>
      <c r="F190" s="45"/>
      <c r="G190" s="65">
        <f>'Pay App 37'!G190+F190</f>
        <v>0</v>
      </c>
      <c r="H190" s="188">
        <f>'Pay App 37'!K190</f>
        <v>0</v>
      </c>
      <c r="I190" s="189"/>
      <c r="J190" s="55"/>
      <c r="K190" s="33">
        <f t="shared" si="4"/>
        <v>0</v>
      </c>
      <c r="L190" s="68">
        <f t="shared" si="7"/>
        <v>0</v>
      </c>
      <c r="M190" s="66">
        <f t="shared" si="5"/>
        <v>0</v>
      </c>
      <c r="N190" s="32">
        <f t="shared" si="6"/>
        <v>0</v>
      </c>
      <c r="O190" s="52">
        <f>'Pay App 37'!O190+'Pay App 37'!P190</f>
        <v>0</v>
      </c>
      <c r="P190" s="45"/>
      <c r="Q190" s="66">
        <f>'Pay App 37'!Q190+N190+P190</f>
        <v>0</v>
      </c>
    </row>
    <row r="191" spans="1:17" ht="21" customHeight="1" x14ac:dyDescent="0.2">
      <c r="A191" s="149" t="s">
        <v>336</v>
      </c>
      <c r="B191" s="149"/>
      <c r="C191" s="149" t="s">
        <v>337</v>
      </c>
      <c r="D191" s="150"/>
      <c r="E191" s="52">
        <f>'Pay App 37'!E191</f>
        <v>0</v>
      </c>
      <c r="F191" s="45"/>
      <c r="G191" s="65">
        <f>'Pay App 37'!G191+F191</f>
        <v>0</v>
      </c>
      <c r="H191" s="188">
        <f>'Pay App 37'!K191</f>
        <v>0</v>
      </c>
      <c r="I191" s="189"/>
      <c r="J191" s="55"/>
      <c r="K191" s="33">
        <f t="shared" si="4"/>
        <v>0</v>
      </c>
      <c r="L191" s="68">
        <f t="shared" si="7"/>
        <v>0</v>
      </c>
      <c r="M191" s="66">
        <f t="shared" si="5"/>
        <v>0</v>
      </c>
      <c r="N191" s="32">
        <f t="shared" si="6"/>
        <v>0</v>
      </c>
      <c r="O191" s="52">
        <f>'Pay App 37'!O191+'Pay App 37'!P191</f>
        <v>0</v>
      </c>
      <c r="P191" s="45"/>
      <c r="Q191" s="66">
        <f>'Pay App 37'!Q191+N191+P191</f>
        <v>0</v>
      </c>
    </row>
    <row r="192" spans="1:17" ht="21" customHeight="1" x14ac:dyDescent="0.2">
      <c r="A192" s="149" t="s">
        <v>338</v>
      </c>
      <c r="B192" s="149"/>
      <c r="C192" s="151" t="s">
        <v>339</v>
      </c>
      <c r="D192" s="152"/>
      <c r="E192" s="52">
        <f>'Pay App 37'!E192</f>
        <v>0</v>
      </c>
      <c r="F192" s="45"/>
      <c r="G192" s="65">
        <f>'Pay App 37'!G192+F192</f>
        <v>0</v>
      </c>
      <c r="H192" s="188">
        <f>'Pay App 37'!K192</f>
        <v>0</v>
      </c>
      <c r="I192" s="189"/>
      <c r="J192" s="55"/>
      <c r="K192" s="33">
        <f t="shared" si="4"/>
        <v>0</v>
      </c>
      <c r="L192" s="68">
        <f t="shared" si="7"/>
        <v>0</v>
      </c>
      <c r="M192" s="66">
        <f t="shared" si="5"/>
        <v>0</v>
      </c>
      <c r="N192" s="32">
        <f t="shared" si="6"/>
        <v>0</v>
      </c>
      <c r="O192" s="52">
        <f>'Pay App 37'!O192+'Pay App 37'!P192</f>
        <v>0</v>
      </c>
      <c r="P192" s="45"/>
      <c r="Q192" s="66">
        <f>'Pay App 37'!Q192+N192+P192</f>
        <v>0</v>
      </c>
    </row>
    <row r="193" spans="1:17" ht="21" customHeight="1" x14ac:dyDescent="0.2">
      <c r="A193" s="141" t="s">
        <v>340</v>
      </c>
      <c r="B193" s="141"/>
      <c r="C193" s="141" t="s">
        <v>341</v>
      </c>
      <c r="D193" s="142"/>
      <c r="E193" s="52">
        <f>'Pay App 37'!E193</f>
        <v>0</v>
      </c>
      <c r="F193" s="45"/>
      <c r="G193" s="65">
        <f>'Pay App 37'!G193+F193</f>
        <v>0</v>
      </c>
      <c r="H193" s="188">
        <f>'Pay App 37'!K193</f>
        <v>0</v>
      </c>
      <c r="I193" s="189"/>
      <c r="J193" s="55"/>
      <c r="K193" s="33">
        <f t="shared" si="4"/>
        <v>0</v>
      </c>
      <c r="L193" s="68">
        <f t="shared" si="7"/>
        <v>0</v>
      </c>
      <c r="M193" s="66">
        <f t="shared" si="5"/>
        <v>0</v>
      </c>
      <c r="N193" s="32">
        <f t="shared" si="6"/>
        <v>0</v>
      </c>
      <c r="O193" s="52">
        <f>'Pay App 37'!O193+'Pay App 37'!P193</f>
        <v>0</v>
      </c>
      <c r="P193" s="45"/>
      <c r="Q193" s="66">
        <f>'Pay App 37'!Q193+N193+P193</f>
        <v>0</v>
      </c>
    </row>
    <row r="194" spans="1:17" ht="21" customHeight="1" x14ac:dyDescent="0.2">
      <c r="A194" s="149" t="s">
        <v>342</v>
      </c>
      <c r="B194" s="149"/>
      <c r="C194" s="149" t="s">
        <v>343</v>
      </c>
      <c r="D194" s="150"/>
      <c r="E194" s="52">
        <f>'Pay App 37'!E194</f>
        <v>0</v>
      </c>
      <c r="F194" s="45"/>
      <c r="G194" s="65">
        <f>'Pay App 37'!G194+F194</f>
        <v>0</v>
      </c>
      <c r="H194" s="188">
        <f>'Pay App 37'!K194</f>
        <v>0</v>
      </c>
      <c r="I194" s="189"/>
      <c r="J194" s="55"/>
      <c r="K194" s="33">
        <f t="shared" si="4"/>
        <v>0</v>
      </c>
      <c r="L194" s="68">
        <f t="shared" si="7"/>
        <v>0</v>
      </c>
      <c r="M194" s="66">
        <f t="shared" si="5"/>
        <v>0</v>
      </c>
      <c r="N194" s="32">
        <f t="shared" si="6"/>
        <v>0</v>
      </c>
      <c r="O194" s="52">
        <f>'Pay App 37'!O194+'Pay App 37'!P194</f>
        <v>0</v>
      </c>
      <c r="P194" s="45"/>
      <c r="Q194" s="66">
        <f>'Pay App 37'!Q194+N194+P194</f>
        <v>0</v>
      </c>
    </row>
    <row r="195" spans="1:17" ht="21" customHeight="1" x14ac:dyDescent="0.2">
      <c r="A195" s="149" t="s">
        <v>344</v>
      </c>
      <c r="B195" s="149"/>
      <c r="C195" s="151" t="s">
        <v>345</v>
      </c>
      <c r="D195" s="152"/>
      <c r="E195" s="52">
        <f>'Pay App 37'!E195</f>
        <v>0</v>
      </c>
      <c r="F195" s="45"/>
      <c r="G195" s="65">
        <f>'Pay App 37'!G195+F195</f>
        <v>0</v>
      </c>
      <c r="H195" s="188">
        <f>'Pay App 37'!K195</f>
        <v>0</v>
      </c>
      <c r="I195" s="189"/>
      <c r="J195" s="55"/>
      <c r="K195" s="33">
        <f t="shared" si="4"/>
        <v>0</v>
      </c>
      <c r="L195" s="68">
        <f t="shared" si="7"/>
        <v>0</v>
      </c>
      <c r="M195" s="66">
        <f t="shared" si="5"/>
        <v>0</v>
      </c>
      <c r="N195" s="32">
        <f t="shared" si="6"/>
        <v>0</v>
      </c>
      <c r="O195" s="52">
        <f>'Pay App 37'!O195+'Pay App 37'!P195</f>
        <v>0</v>
      </c>
      <c r="P195" s="45"/>
      <c r="Q195" s="66">
        <f>'Pay App 37'!Q195+N195+P195</f>
        <v>0</v>
      </c>
    </row>
    <row r="196" spans="1:17" ht="21" customHeight="1" x14ac:dyDescent="0.2">
      <c r="A196" s="149" t="s">
        <v>346</v>
      </c>
      <c r="B196" s="149"/>
      <c r="C196" s="149" t="s">
        <v>347</v>
      </c>
      <c r="D196" s="150"/>
      <c r="E196" s="52">
        <f>'Pay App 37'!E196</f>
        <v>0</v>
      </c>
      <c r="F196" s="45"/>
      <c r="G196" s="65">
        <f>'Pay App 37'!G196+F196</f>
        <v>0</v>
      </c>
      <c r="H196" s="188">
        <f>'Pay App 37'!K196</f>
        <v>0</v>
      </c>
      <c r="I196" s="189"/>
      <c r="J196" s="55"/>
      <c r="K196" s="33">
        <f t="shared" si="4"/>
        <v>0</v>
      </c>
      <c r="L196" s="68">
        <f t="shared" si="7"/>
        <v>0</v>
      </c>
      <c r="M196" s="66">
        <f t="shared" si="5"/>
        <v>0</v>
      </c>
      <c r="N196" s="32">
        <f t="shared" si="6"/>
        <v>0</v>
      </c>
      <c r="O196" s="52">
        <f>'Pay App 37'!O196+'Pay App 37'!P196</f>
        <v>0</v>
      </c>
      <c r="P196" s="45"/>
      <c r="Q196" s="66">
        <f>'Pay App 37'!Q196+N196+P196</f>
        <v>0</v>
      </c>
    </row>
    <row r="197" spans="1:17" ht="21" customHeight="1" x14ac:dyDescent="0.2">
      <c r="A197" s="149" t="s">
        <v>348</v>
      </c>
      <c r="B197" s="149"/>
      <c r="C197" s="149" t="s">
        <v>349</v>
      </c>
      <c r="D197" s="150"/>
      <c r="E197" s="52">
        <f>'Pay App 37'!E197</f>
        <v>0</v>
      </c>
      <c r="F197" s="45"/>
      <c r="G197" s="65">
        <f>'Pay App 37'!G197+F197</f>
        <v>0</v>
      </c>
      <c r="H197" s="188">
        <f>'Pay App 37'!K197</f>
        <v>0</v>
      </c>
      <c r="I197" s="189"/>
      <c r="J197" s="55"/>
      <c r="K197" s="33">
        <f t="shared" si="4"/>
        <v>0</v>
      </c>
      <c r="L197" s="68">
        <f t="shared" si="7"/>
        <v>0</v>
      </c>
      <c r="M197" s="66">
        <f t="shared" si="5"/>
        <v>0</v>
      </c>
      <c r="N197" s="32">
        <f t="shared" si="6"/>
        <v>0</v>
      </c>
      <c r="O197" s="52">
        <f>'Pay App 37'!O197+'Pay App 37'!P197</f>
        <v>0</v>
      </c>
      <c r="P197" s="45"/>
      <c r="Q197" s="66">
        <f>'Pay App 37'!Q197+N197+P197</f>
        <v>0</v>
      </c>
    </row>
    <row r="198" spans="1:17" ht="21" customHeight="1" x14ac:dyDescent="0.2">
      <c r="A198" s="149" t="s">
        <v>350</v>
      </c>
      <c r="B198" s="149"/>
      <c r="C198" s="151" t="s">
        <v>305</v>
      </c>
      <c r="D198" s="152"/>
      <c r="E198" s="52">
        <f>'Pay App 37'!E198</f>
        <v>0</v>
      </c>
      <c r="F198" s="45"/>
      <c r="G198" s="65">
        <f>'Pay App 37'!G198+F198</f>
        <v>0</v>
      </c>
      <c r="H198" s="188">
        <f>'Pay App 37'!K198</f>
        <v>0</v>
      </c>
      <c r="I198" s="189"/>
      <c r="J198" s="55"/>
      <c r="K198" s="33">
        <f t="shared" si="4"/>
        <v>0</v>
      </c>
      <c r="L198" s="68">
        <f t="shared" si="7"/>
        <v>0</v>
      </c>
      <c r="M198" s="66">
        <f t="shared" si="5"/>
        <v>0</v>
      </c>
      <c r="N198" s="32">
        <f t="shared" si="6"/>
        <v>0</v>
      </c>
      <c r="O198" s="52">
        <f>'Pay App 37'!O198+'Pay App 37'!P198</f>
        <v>0</v>
      </c>
      <c r="P198" s="45"/>
      <c r="Q198" s="66">
        <f>'Pay App 37'!Q198+N198+P198</f>
        <v>0</v>
      </c>
    </row>
    <row r="199" spans="1:17" ht="21" customHeight="1" x14ac:dyDescent="0.2">
      <c r="A199" s="141" t="s">
        <v>351</v>
      </c>
      <c r="B199" s="141"/>
      <c r="C199" s="141" t="s">
        <v>352</v>
      </c>
      <c r="D199" s="142"/>
      <c r="E199" s="52">
        <f>'Pay App 37'!E199</f>
        <v>0</v>
      </c>
      <c r="F199" s="45"/>
      <c r="G199" s="65">
        <f>'Pay App 37'!G199+F199</f>
        <v>0</v>
      </c>
      <c r="H199" s="188">
        <f>'Pay App 37'!K199</f>
        <v>0</v>
      </c>
      <c r="I199" s="189"/>
      <c r="J199" s="55"/>
      <c r="K199" s="33">
        <f t="shared" si="4"/>
        <v>0</v>
      </c>
      <c r="L199" s="68">
        <f t="shared" si="7"/>
        <v>0</v>
      </c>
      <c r="M199" s="66">
        <f t="shared" si="5"/>
        <v>0</v>
      </c>
      <c r="N199" s="32">
        <f t="shared" si="6"/>
        <v>0</v>
      </c>
      <c r="O199" s="52">
        <f>'Pay App 37'!O199+'Pay App 37'!P199</f>
        <v>0</v>
      </c>
      <c r="P199" s="45"/>
      <c r="Q199" s="66">
        <f>'Pay App 37'!Q199+N199+P199</f>
        <v>0</v>
      </c>
    </row>
    <row r="200" spans="1:17" ht="21" customHeight="1" x14ac:dyDescent="0.2">
      <c r="A200" s="149" t="s">
        <v>353</v>
      </c>
      <c r="B200" s="149"/>
      <c r="C200" s="149" t="s">
        <v>354</v>
      </c>
      <c r="D200" s="150"/>
      <c r="E200" s="52">
        <f>'Pay App 37'!E200</f>
        <v>0</v>
      </c>
      <c r="F200" s="45"/>
      <c r="G200" s="65">
        <f>'Pay App 37'!G200+F200</f>
        <v>0</v>
      </c>
      <c r="H200" s="188">
        <f>'Pay App 37'!K200</f>
        <v>0</v>
      </c>
      <c r="I200" s="189"/>
      <c r="J200" s="55"/>
      <c r="K200" s="33">
        <f t="shared" si="4"/>
        <v>0</v>
      </c>
      <c r="L200" s="68">
        <f t="shared" si="7"/>
        <v>0</v>
      </c>
      <c r="M200" s="66">
        <f t="shared" si="5"/>
        <v>0</v>
      </c>
      <c r="N200" s="32">
        <f t="shared" si="6"/>
        <v>0</v>
      </c>
      <c r="O200" s="52">
        <f>'Pay App 37'!O200+'Pay App 37'!P200</f>
        <v>0</v>
      </c>
      <c r="P200" s="45"/>
      <c r="Q200" s="66">
        <f>'Pay App 37'!Q200+N200+P200</f>
        <v>0</v>
      </c>
    </row>
    <row r="201" spans="1:17" ht="21" customHeight="1" x14ac:dyDescent="0.2">
      <c r="A201" s="149" t="s">
        <v>355</v>
      </c>
      <c r="B201" s="149"/>
      <c r="C201" s="149" t="s">
        <v>356</v>
      </c>
      <c r="D201" s="150"/>
      <c r="E201" s="52">
        <f>'Pay App 37'!E201</f>
        <v>0</v>
      </c>
      <c r="F201" s="45"/>
      <c r="G201" s="65">
        <f>'Pay App 37'!G201+F201</f>
        <v>0</v>
      </c>
      <c r="H201" s="188">
        <f>'Pay App 37'!K201</f>
        <v>0</v>
      </c>
      <c r="I201" s="189"/>
      <c r="J201" s="55"/>
      <c r="K201" s="33">
        <f t="shared" si="4"/>
        <v>0</v>
      </c>
      <c r="L201" s="68">
        <f t="shared" si="7"/>
        <v>0</v>
      </c>
      <c r="M201" s="66">
        <f t="shared" si="5"/>
        <v>0</v>
      </c>
      <c r="N201" s="32">
        <f t="shared" si="6"/>
        <v>0</v>
      </c>
      <c r="O201" s="52">
        <f>'Pay App 37'!O201+'Pay App 37'!P201</f>
        <v>0</v>
      </c>
      <c r="P201" s="45"/>
      <c r="Q201" s="66">
        <f>'Pay App 37'!Q201+N201+P201</f>
        <v>0</v>
      </c>
    </row>
    <row r="202" spans="1:17" ht="21" customHeight="1" x14ac:dyDescent="0.2">
      <c r="A202" s="149" t="s">
        <v>357</v>
      </c>
      <c r="B202" s="149"/>
      <c r="C202" s="151" t="s">
        <v>358</v>
      </c>
      <c r="D202" s="152"/>
      <c r="E202" s="52">
        <f>'Pay App 37'!E202</f>
        <v>0</v>
      </c>
      <c r="F202" s="45"/>
      <c r="G202" s="65">
        <f>'Pay App 37'!G202+F202</f>
        <v>0</v>
      </c>
      <c r="H202" s="188">
        <f>'Pay App 37'!K202</f>
        <v>0</v>
      </c>
      <c r="I202" s="189"/>
      <c r="J202" s="55"/>
      <c r="K202" s="33">
        <f t="shared" si="4"/>
        <v>0</v>
      </c>
      <c r="L202" s="68">
        <f t="shared" si="7"/>
        <v>0</v>
      </c>
      <c r="M202" s="66">
        <f t="shared" si="5"/>
        <v>0</v>
      </c>
      <c r="N202" s="32">
        <f t="shared" si="6"/>
        <v>0</v>
      </c>
      <c r="O202" s="52">
        <f>'Pay App 37'!O202+'Pay App 37'!P202</f>
        <v>0</v>
      </c>
      <c r="P202" s="45"/>
      <c r="Q202" s="66">
        <f>'Pay App 37'!Q202+N202+P202</f>
        <v>0</v>
      </c>
    </row>
    <row r="203" spans="1:17" ht="21" customHeight="1" x14ac:dyDescent="0.2">
      <c r="A203" s="149" t="s">
        <v>359</v>
      </c>
      <c r="B203" s="149"/>
      <c r="C203" s="151" t="s">
        <v>360</v>
      </c>
      <c r="D203" s="152"/>
      <c r="E203" s="52">
        <f>'Pay App 37'!E203</f>
        <v>0</v>
      </c>
      <c r="F203" s="45"/>
      <c r="G203" s="65">
        <f>'Pay App 37'!G203+F203</f>
        <v>0</v>
      </c>
      <c r="H203" s="188">
        <f>'Pay App 37'!K203</f>
        <v>0</v>
      </c>
      <c r="I203" s="189"/>
      <c r="J203" s="55"/>
      <c r="K203" s="33">
        <f t="shared" si="4"/>
        <v>0</v>
      </c>
      <c r="L203" s="68">
        <f t="shared" si="7"/>
        <v>0</v>
      </c>
      <c r="M203" s="66">
        <f t="shared" si="5"/>
        <v>0</v>
      </c>
      <c r="N203" s="32">
        <f t="shared" si="6"/>
        <v>0</v>
      </c>
      <c r="O203" s="52">
        <f>'Pay App 37'!O203+'Pay App 37'!P203</f>
        <v>0</v>
      </c>
      <c r="P203" s="45"/>
      <c r="Q203" s="66">
        <f>'Pay App 37'!Q203+N203+P203</f>
        <v>0</v>
      </c>
    </row>
    <row r="204" spans="1:17" ht="21" customHeight="1" x14ac:dyDescent="0.2">
      <c r="A204" s="149" t="s">
        <v>361</v>
      </c>
      <c r="B204" s="149"/>
      <c r="C204" s="149" t="s">
        <v>362</v>
      </c>
      <c r="D204" s="150"/>
      <c r="E204" s="52">
        <f>'Pay App 37'!E204</f>
        <v>0</v>
      </c>
      <c r="F204" s="45"/>
      <c r="G204" s="65">
        <f>'Pay App 37'!G204+F204</f>
        <v>0</v>
      </c>
      <c r="H204" s="188">
        <f>'Pay App 37'!K204</f>
        <v>0</v>
      </c>
      <c r="I204" s="189"/>
      <c r="J204" s="55"/>
      <c r="K204" s="33">
        <f t="shared" si="4"/>
        <v>0</v>
      </c>
      <c r="L204" s="68">
        <f t="shared" si="7"/>
        <v>0</v>
      </c>
      <c r="M204" s="66">
        <f t="shared" si="5"/>
        <v>0</v>
      </c>
      <c r="N204" s="32">
        <f t="shared" si="6"/>
        <v>0</v>
      </c>
      <c r="O204" s="52">
        <f>'Pay App 37'!O204+'Pay App 37'!P204</f>
        <v>0</v>
      </c>
      <c r="P204" s="45"/>
      <c r="Q204" s="66">
        <f>'Pay App 37'!Q204+N204+P204</f>
        <v>0</v>
      </c>
    </row>
    <row r="205" spans="1:17" ht="21" customHeight="1" x14ac:dyDescent="0.2">
      <c r="A205" s="149" t="s">
        <v>363</v>
      </c>
      <c r="B205" s="149"/>
      <c r="C205" s="151" t="s">
        <v>364</v>
      </c>
      <c r="D205" s="152"/>
      <c r="E205" s="52">
        <f>'Pay App 37'!E205</f>
        <v>0</v>
      </c>
      <c r="F205" s="45"/>
      <c r="G205" s="65">
        <f>'Pay App 37'!G205+F205</f>
        <v>0</v>
      </c>
      <c r="H205" s="188">
        <f>'Pay App 37'!K205</f>
        <v>0</v>
      </c>
      <c r="I205" s="189"/>
      <c r="J205" s="55"/>
      <c r="K205" s="33">
        <f t="shared" si="4"/>
        <v>0</v>
      </c>
      <c r="L205" s="68">
        <f t="shared" si="7"/>
        <v>0</v>
      </c>
      <c r="M205" s="66">
        <f t="shared" si="5"/>
        <v>0</v>
      </c>
      <c r="N205" s="32">
        <f t="shared" si="6"/>
        <v>0</v>
      </c>
      <c r="O205" s="52">
        <f>'Pay App 37'!O205+'Pay App 37'!P205</f>
        <v>0</v>
      </c>
      <c r="P205" s="45"/>
      <c r="Q205" s="66">
        <f>'Pay App 37'!Q205+N205+P205</f>
        <v>0</v>
      </c>
    </row>
    <row r="206" spans="1:17" ht="21" customHeight="1" x14ac:dyDescent="0.2">
      <c r="A206" s="141" t="s">
        <v>365</v>
      </c>
      <c r="B206" s="141"/>
      <c r="C206" s="141" t="s">
        <v>366</v>
      </c>
      <c r="D206" s="142"/>
      <c r="E206" s="52">
        <f>'Pay App 37'!E206</f>
        <v>0</v>
      </c>
      <c r="F206" s="45"/>
      <c r="G206" s="65">
        <f>'Pay App 37'!G206+F206</f>
        <v>0</v>
      </c>
      <c r="H206" s="188">
        <f>'Pay App 37'!K206</f>
        <v>0</v>
      </c>
      <c r="I206" s="189"/>
      <c r="J206" s="55"/>
      <c r="K206" s="33">
        <f t="shared" si="4"/>
        <v>0</v>
      </c>
      <c r="L206" s="68">
        <f t="shared" si="7"/>
        <v>0</v>
      </c>
      <c r="M206" s="66">
        <f t="shared" si="5"/>
        <v>0</v>
      </c>
      <c r="N206" s="32">
        <f t="shared" si="6"/>
        <v>0</v>
      </c>
      <c r="O206" s="52">
        <f>'Pay App 37'!O206+'Pay App 37'!P206</f>
        <v>0</v>
      </c>
      <c r="P206" s="45"/>
      <c r="Q206" s="66">
        <f>'Pay App 37'!Q206+N206+P206</f>
        <v>0</v>
      </c>
    </row>
    <row r="207" spans="1:17" ht="21" customHeight="1" x14ac:dyDescent="0.2">
      <c r="A207" s="149" t="s">
        <v>367</v>
      </c>
      <c r="B207" s="149"/>
      <c r="C207" s="149" t="s">
        <v>368</v>
      </c>
      <c r="D207" s="150"/>
      <c r="E207" s="52">
        <f>'Pay App 37'!E207</f>
        <v>0</v>
      </c>
      <c r="F207" s="45"/>
      <c r="G207" s="65">
        <f>'Pay App 37'!G207+F207</f>
        <v>0</v>
      </c>
      <c r="H207" s="188">
        <f>'Pay App 37'!K207</f>
        <v>0</v>
      </c>
      <c r="I207" s="189"/>
      <c r="J207" s="55"/>
      <c r="K207" s="33">
        <f t="shared" si="4"/>
        <v>0</v>
      </c>
      <c r="L207" s="68">
        <f t="shared" si="7"/>
        <v>0</v>
      </c>
      <c r="M207" s="66">
        <f t="shared" si="5"/>
        <v>0</v>
      </c>
      <c r="N207" s="32">
        <f t="shared" si="6"/>
        <v>0</v>
      </c>
      <c r="O207" s="52">
        <f>'Pay App 37'!O207+'Pay App 37'!P207</f>
        <v>0</v>
      </c>
      <c r="P207" s="45"/>
      <c r="Q207" s="66">
        <f>'Pay App 37'!Q207+N207+P207</f>
        <v>0</v>
      </c>
    </row>
    <row r="208" spans="1:17" ht="21" customHeight="1" x14ac:dyDescent="0.2">
      <c r="A208" s="141" t="s">
        <v>369</v>
      </c>
      <c r="B208" s="141"/>
      <c r="C208" s="141" t="s">
        <v>370</v>
      </c>
      <c r="D208" s="142"/>
      <c r="E208" s="52">
        <f>'Pay App 37'!E208</f>
        <v>0</v>
      </c>
      <c r="F208" s="45"/>
      <c r="G208" s="65">
        <f>'Pay App 37'!G208+F208</f>
        <v>0</v>
      </c>
      <c r="H208" s="188">
        <f>'Pay App 37'!K208</f>
        <v>0</v>
      </c>
      <c r="I208" s="189"/>
      <c r="J208" s="55"/>
      <c r="K208" s="33">
        <f t="shared" si="4"/>
        <v>0</v>
      </c>
      <c r="L208" s="68">
        <f t="shared" si="7"/>
        <v>0</v>
      </c>
      <c r="M208" s="66">
        <f t="shared" si="5"/>
        <v>0</v>
      </c>
      <c r="N208" s="32">
        <f t="shared" si="6"/>
        <v>0</v>
      </c>
      <c r="O208" s="52">
        <f>'Pay App 37'!O208+'Pay App 37'!P208</f>
        <v>0</v>
      </c>
      <c r="P208" s="45"/>
      <c r="Q208" s="66">
        <f>'Pay App 37'!Q208+N208+P208</f>
        <v>0</v>
      </c>
    </row>
    <row r="209" spans="1:17" ht="21" customHeight="1" x14ac:dyDescent="0.2">
      <c r="A209" s="149" t="s">
        <v>371</v>
      </c>
      <c r="B209" s="149"/>
      <c r="C209" s="149" t="s">
        <v>372</v>
      </c>
      <c r="D209" s="150"/>
      <c r="E209" s="52">
        <f>'Pay App 37'!E209</f>
        <v>0</v>
      </c>
      <c r="F209" s="45"/>
      <c r="G209" s="65">
        <f>'Pay App 37'!G209+F209</f>
        <v>0</v>
      </c>
      <c r="H209" s="188">
        <f>'Pay App 37'!K209</f>
        <v>0</v>
      </c>
      <c r="I209" s="189"/>
      <c r="J209" s="55"/>
      <c r="K209" s="33">
        <f t="shared" si="4"/>
        <v>0</v>
      </c>
      <c r="L209" s="68">
        <f t="shared" si="7"/>
        <v>0</v>
      </c>
      <c r="M209" s="66">
        <f t="shared" si="5"/>
        <v>0</v>
      </c>
      <c r="N209" s="32">
        <f t="shared" si="6"/>
        <v>0</v>
      </c>
      <c r="O209" s="52">
        <f>'Pay App 37'!O209+'Pay App 37'!P209</f>
        <v>0</v>
      </c>
      <c r="P209" s="45"/>
      <c r="Q209" s="66">
        <f>'Pay App 37'!Q209+N209+P209</f>
        <v>0</v>
      </c>
    </row>
    <row r="210" spans="1:17" ht="21" customHeight="1" x14ac:dyDescent="0.2">
      <c r="A210" s="149" t="s">
        <v>373</v>
      </c>
      <c r="B210" s="149"/>
      <c r="C210" s="151" t="s">
        <v>374</v>
      </c>
      <c r="D210" s="152"/>
      <c r="E210" s="52">
        <f>'Pay App 37'!E210</f>
        <v>0</v>
      </c>
      <c r="F210" s="45"/>
      <c r="G210" s="65">
        <f>'Pay App 37'!G210+F210</f>
        <v>0</v>
      </c>
      <c r="H210" s="188">
        <f>'Pay App 37'!K210</f>
        <v>0</v>
      </c>
      <c r="I210" s="189"/>
      <c r="J210" s="55"/>
      <c r="K210" s="33">
        <f t="shared" si="4"/>
        <v>0</v>
      </c>
      <c r="L210" s="68">
        <f t="shared" si="7"/>
        <v>0</v>
      </c>
      <c r="M210" s="66">
        <f t="shared" si="5"/>
        <v>0</v>
      </c>
      <c r="N210" s="32">
        <f t="shared" si="6"/>
        <v>0</v>
      </c>
      <c r="O210" s="52">
        <f>'Pay App 37'!O210+'Pay App 37'!P210</f>
        <v>0</v>
      </c>
      <c r="P210" s="45"/>
      <c r="Q210" s="66">
        <f>'Pay App 37'!Q210+N210+P210</f>
        <v>0</v>
      </c>
    </row>
    <row r="211" spans="1:17" ht="21" customHeight="1" x14ac:dyDescent="0.2">
      <c r="A211" s="149" t="s">
        <v>375</v>
      </c>
      <c r="B211" s="149"/>
      <c r="C211" s="149" t="s">
        <v>376</v>
      </c>
      <c r="D211" s="150"/>
      <c r="E211" s="52">
        <f>'Pay App 37'!E211</f>
        <v>0</v>
      </c>
      <c r="F211" s="45"/>
      <c r="G211" s="65">
        <f>'Pay App 37'!G211+F211</f>
        <v>0</v>
      </c>
      <c r="H211" s="188">
        <f>'Pay App 37'!K211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37'!O211+'Pay App 37'!P211</f>
        <v>0</v>
      </c>
      <c r="P211" s="45"/>
      <c r="Q211" s="66">
        <f>'Pay App 37'!Q211+N211+P211</f>
        <v>0</v>
      </c>
    </row>
    <row r="212" spans="1:17" ht="21" customHeight="1" x14ac:dyDescent="0.2">
      <c r="A212" s="149" t="s">
        <v>377</v>
      </c>
      <c r="B212" s="149"/>
      <c r="C212" s="151" t="s">
        <v>378</v>
      </c>
      <c r="D212" s="152"/>
      <c r="E212" s="52">
        <f>'Pay App 37'!E212</f>
        <v>0</v>
      </c>
      <c r="F212" s="45"/>
      <c r="G212" s="65">
        <f>'Pay App 37'!G212+F212</f>
        <v>0</v>
      </c>
      <c r="H212" s="188">
        <f>'Pay App 37'!K212</f>
        <v>0</v>
      </c>
      <c r="I212" s="189"/>
      <c r="J212" s="55"/>
      <c r="K212" s="33">
        <f t="shared" si="8"/>
        <v>0</v>
      </c>
      <c r="L212" s="68">
        <f t="shared" ref="L212:L241" si="11">IF(ISERROR(K212/G212),0,K212/G212)</f>
        <v>0</v>
      </c>
      <c r="M212" s="66">
        <f t="shared" si="9"/>
        <v>0</v>
      </c>
      <c r="N212" s="32">
        <f t="shared" si="10"/>
        <v>0</v>
      </c>
      <c r="O212" s="52">
        <f>'Pay App 37'!O212+'Pay App 37'!P212</f>
        <v>0</v>
      </c>
      <c r="P212" s="45"/>
      <c r="Q212" s="66">
        <f>'Pay App 37'!Q212+N212+P212</f>
        <v>0</v>
      </c>
    </row>
    <row r="213" spans="1:17" ht="21" customHeight="1" x14ac:dyDescent="0.2">
      <c r="A213" s="141" t="s">
        <v>379</v>
      </c>
      <c r="B213" s="141"/>
      <c r="C213" s="141" t="s">
        <v>380</v>
      </c>
      <c r="D213" s="142"/>
      <c r="E213" s="52">
        <f>'Pay App 37'!E213</f>
        <v>0</v>
      </c>
      <c r="F213" s="45"/>
      <c r="G213" s="65">
        <f>'Pay App 37'!G213+F213</f>
        <v>0</v>
      </c>
      <c r="H213" s="188">
        <f>'Pay App 37'!K213</f>
        <v>0</v>
      </c>
      <c r="I213" s="189"/>
      <c r="J213" s="55"/>
      <c r="K213" s="33">
        <f t="shared" si="8"/>
        <v>0</v>
      </c>
      <c r="L213" s="68">
        <f t="shared" si="11"/>
        <v>0</v>
      </c>
      <c r="M213" s="66">
        <f t="shared" si="9"/>
        <v>0</v>
      </c>
      <c r="N213" s="32">
        <f t="shared" si="10"/>
        <v>0</v>
      </c>
      <c r="O213" s="52">
        <f>'Pay App 37'!O213+'Pay App 37'!P213</f>
        <v>0</v>
      </c>
      <c r="P213" s="45"/>
      <c r="Q213" s="66">
        <f>'Pay App 37'!Q213+N213+P213</f>
        <v>0</v>
      </c>
    </row>
    <row r="214" spans="1:17" ht="21" customHeight="1" x14ac:dyDescent="0.2">
      <c r="A214" s="149" t="s">
        <v>381</v>
      </c>
      <c r="B214" s="149"/>
      <c r="C214" s="151" t="s">
        <v>382</v>
      </c>
      <c r="D214" s="152"/>
      <c r="E214" s="52">
        <f>'Pay App 37'!E214</f>
        <v>0</v>
      </c>
      <c r="F214" s="45"/>
      <c r="G214" s="65">
        <f>'Pay App 37'!G214+F214</f>
        <v>0</v>
      </c>
      <c r="H214" s="188">
        <f>'Pay App 37'!K214</f>
        <v>0</v>
      </c>
      <c r="I214" s="189"/>
      <c r="J214" s="55"/>
      <c r="K214" s="33">
        <f t="shared" si="8"/>
        <v>0</v>
      </c>
      <c r="L214" s="68">
        <f t="shared" si="11"/>
        <v>0</v>
      </c>
      <c r="M214" s="66">
        <f t="shared" si="9"/>
        <v>0</v>
      </c>
      <c r="N214" s="32">
        <f t="shared" si="10"/>
        <v>0</v>
      </c>
      <c r="O214" s="52">
        <f>'Pay App 37'!O214+'Pay App 37'!P214</f>
        <v>0</v>
      </c>
      <c r="P214" s="45"/>
      <c r="Q214" s="66">
        <f>'Pay App 37'!Q214+N214+P214</f>
        <v>0</v>
      </c>
    </row>
    <row r="215" spans="1:17" ht="21" customHeight="1" x14ac:dyDescent="0.2">
      <c r="A215" s="149" t="s">
        <v>383</v>
      </c>
      <c r="B215" s="149"/>
      <c r="C215" s="149" t="s">
        <v>384</v>
      </c>
      <c r="D215" s="150"/>
      <c r="E215" s="52">
        <f>'Pay App 37'!E215</f>
        <v>0</v>
      </c>
      <c r="F215" s="45"/>
      <c r="G215" s="65">
        <f>'Pay App 37'!G215+F215</f>
        <v>0</v>
      </c>
      <c r="H215" s="188">
        <f>'Pay App 37'!K215</f>
        <v>0</v>
      </c>
      <c r="I215" s="189"/>
      <c r="J215" s="55"/>
      <c r="K215" s="33">
        <f t="shared" si="8"/>
        <v>0</v>
      </c>
      <c r="L215" s="68">
        <f t="shared" si="11"/>
        <v>0</v>
      </c>
      <c r="M215" s="66">
        <f t="shared" si="9"/>
        <v>0</v>
      </c>
      <c r="N215" s="32">
        <f t="shared" si="10"/>
        <v>0</v>
      </c>
      <c r="O215" s="52">
        <f>'Pay App 37'!O215+'Pay App 37'!P215</f>
        <v>0</v>
      </c>
      <c r="P215" s="45"/>
      <c r="Q215" s="66">
        <f>'Pay App 37'!Q215+N215+P215</f>
        <v>0</v>
      </c>
    </row>
    <row r="216" spans="1:17" ht="21" customHeight="1" x14ac:dyDescent="0.2">
      <c r="A216" s="149" t="s">
        <v>385</v>
      </c>
      <c r="B216" s="149"/>
      <c r="C216" s="149" t="s">
        <v>386</v>
      </c>
      <c r="D216" s="150"/>
      <c r="E216" s="52">
        <f>'Pay App 37'!E216</f>
        <v>0</v>
      </c>
      <c r="F216" s="45"/>
      <c r="G216" s="65">
        <f>'Pay App 37'!G216+F216</f>
        <v>0</v>
      </c>
      <c r="H216" s="188">
        <f>'Pay App 37'!K216</f>
        <v>0</v>
      </c>
      <c r="I216" s="189"/>
      <c r="J216" s="55"/>
      <c r="K216" s="33">
        <f t="shared" si="8"/>
        <v>0</v>
      </c>
      <c r="L216" s="68">
        <f t="shared" si="11"/>
        <v>0</v>
      </c>
      <c r="M216" s="66">
        <f t="shared" si="9"/>
        <v>0</v>
      </c>
      <c r="N216" s="32">
        <f t="shared" si="10"/>
        <v>0</v>
      </c>
      <c r="O216" s="52">
        <f>'Pay App 37'!O216+'Pay App 37'!P216</f>
        <v>0</v>
      </c>
      <c r="P216" s="45"/>
      <c r="Q216" s="66">
        <f>'Pay App 37'!Q216+N216+P216</f>
        <v>0</v>
      </c>
    </row>
    <row r="217" spans="1:17" ht="21" customHeight="1" x14ac:dyDescent="0.2">
      <c r="A217" s="149" t="s">
        <v>387</v>
      </c>
      <c r="B217" s="149"/>
      <c r="C217" s="149" t="s">
        <v>388</v>
      </c>
      <c r="D217" s="150"/>
      <c r="E217" s="52">
        <f>'Pay App 37'!E217</f>
        <v>0</v>
      </c>
      <c r="F217" s="45"/>
      <c r="G217" s="65">
        <f>'Pay App 37'!G217+F217</f>
        <v>0</v>
      </c>
      <c r="H217" s="188">
        <f>'Pay App 37'!K217</f>
        <v>0</v>
      </c>
      <c r="I217" s="189"/>
      <c r="J217" s="55"/>
      <c r="K217" s="33">
        <f t="shared" si="8"/>
        <v>0</v>
      </c>
      <c r="L217" s="68">
        <f t="shared" si="11"/>
        <v>0</v>
      </c>
      <c r="M217" s="66">
        <f>G217-K217</f>
        <v>0</v>
      </c>
      <c r="N217" s="32">
        <f t="shared" si="10"/>
        <v>0</v>
      </c>
      <c r="O217" s="52">
        <f>'Pay App 37'!O217+'Pay App 37'!P217</f>
        <v>0</v>
      </c>
      <c r="P217" s="45"/>
      <c r="Q217" s="66">
        <f>'Pay App 37'!Q217+N217+P217</f>
        <v>0</v>
      </c>
    </row>
    <row r="218" spans="1:17" ht="21" customHeight="1" x14ac:dyDescent="0.2">
      <c r="A218" s="149" t="s">
        <v>389</v>
      </c>
      <c r="B218" s="149"/>
      <c r="C218" s="151" t="s">
        <v>390</v>
      </c>
      <c r="D218" s="152"/>
      <c r="E218" s="52">
        <f>'Pay App 37'!E218</f>
        <v>0</v>
      </c>
      <c r="F218" s="45"/>
      <c r="G218" s="65">
        <f>'Pay App 37'!G218+F218</f>
        <v>0</v>
      </c>
      <c r="H218" s="188">
        <f>'Pay App 37'!K218</f>
        <v>0</v>
      </c>
      <c r="I218" s="189"/>
      <c r="J218" s="55"/>
      <c r="K218" s="33">
        <f t="shared" si="8"/>
        <v>0</v>
      </c>
      <c r="L218" s="68">
        <f t="shared" si="11"/>
        <v>0</v>
      </c>
      <c r="M218" s="66">
        <f t="shared" si="9"/>
        <v>0</v>
      </c>
      <c r="N218" s="32">
        <f t="shared" si="10"/>
        <v>0</v>
      </c>
      <c r="O218" s="52">
        <f>'Pay App 37'!O218+'Pay App 37'!P218</f>
        <v>0</v>
      </c>
      <c r="P218" s="45"/>
      <c r="Q218" s="66">
        <f>'Pay App 37'!Q218+N218+P218</f>
        <v>0</v>
      </c>
    </row>
    <row r="219" spans="1:17" ht="21" customHeight="1" x14ac:dyDescent="0.2">
      <c r="A219" s="141" t="s">
        <v>391</v>
      </c>
      <c r="B219" s="141"/>
      <c r="C219" s="141" t="s">
        <v>392</v>
      </c>
      <c r="D219" s="142"/>
      <c r="E219" s="52">
        <f>'Pay App 37'!E219</f>
        <v>0</v>
      </c>
      <c r="F219" s="45"/>
      <c r="G219" s="65">
        <f>'Pay App 37'!G219+F219</f>
        <v>0</v>
      </c>
      <c r="H219" s="188">
        <f>'Pay App 37'!K219</f>
        <v>0</v>
      </c>
      <c r="I219" s="189"/>
      <c r="J219" s="55"/>
      <c r="K219" s="33">
        <f t="shared" si="8"/>
        <v>0</v>
      </c>
      <c r="L219" s="68">
        <f t="shared" si="11"/>
        <v>0</v>
      </c>
      <c r="M219" s="66">
        <f t="shared" si="9"/>
        <v>0</v>
      </c>
      <c r="N219" s="32">
        <f t="shared" si="10"/>
        <v>0</v>
      </c>
      <c r="O219" s="52">
        <f>'Pay App 37'!O219+'Pay App 37'!P219</f>
        <v>0</v>
      </c>
      <c r="P219" s="45"/>
      <c r="Q219" s="66">
        <f>'Pay App 37'!Q219+N219+P219</f>
        <v>0</v>
      </c>
    </row>
    <row r="220" spans="1:17" ht="21" customHeight="1" x14ac:dyDescent="0.2">
      <c r="A220" s="149" t="s">
        <v>393</v>
      </c>
      <c r="B220" s="149"/>
      <c r="C220" s="149" t="s">
        <v>394</v>
      </c>
      <c r="D220" s="150"/>
      <c r="E220" s="52">
        <f>'Pay App 37'!E220</f>
        <v>0</v>
      </c>
      <c r="F220" s="45"/>
      <c r="G220" s="65">
        <f>'Pay App 37'!G220+F220</f>
        <v>0</v>
      </c>
      <c r="H220" s="188">
        <f>'Pay App 37'!K220</f>
        <v>0</v>
      </c>
      <c r="I220" s="189"/>
      <c r="J220" s="55"/>
      <c r="K220" s="33">
        <f t="shared" si="8"/>
        <v>0</v>
      </c>
      <c r="L220" s="68">
        <f t="shared" si="11"/>
        <v>0</v>
      </c>
      <c r="M220" s="66">
        <f t="shared" si="9"/>
        <v>0</v>
      </c>
      <c r="N220" s="32">
        <f t="shared" si="10"/>
        <v>0</v>
      </c>
      <c r="O220" s="52">
        <f>'Pay App 37'!O220+'Pay App 37'!P220</f>
        <v>0</v>
      </c>
      <c r="P220" s="45"/>
      <c r="Q220" s="66">
        <f>'Pay App 37'!Q220+N220+P220</f>
        <v>0</v>
      </c>
    </row>
    <row r="221" spans="1:17" ht="21" customHeight="1" x14ac:dyDescent="0.2">
      <c r="A221" s="141" t="s">
        <v>395</v>
      </c>
      <c r="B221" s="141"/>
      <c r="C221" s="141" t="s">
        <v>396</v>
      </c>
      <c r="D221" s="142"/>
      <c r="E221" s="52">
        <f>'Pay App 37'!E221</f>
        <v>0</v>
      </c>
      <c r="F221" s="45"/>
      <c r="G221" s="65">
        <f>'Pay App 37'!G221+F221</f>
        <v>0</v>
      </c>
      <c r="H221" s="188">
        <f>'Pay App 37'!K221</f>
        <v>0</v>
      </c>
      <c r="I221" s="189"/>
      <c r="J221" s="55"/>
      <c r="K221" s="33">
        <f t="shared" si="8"/>
        <v>0</v>
      </c>
      <c r="L221" s="68">
        <f t="shared" si="11"/>
        <v>0</v>
      </c>
      <c r="M221" s="66">
        <f t="shared" si="9"/>
        <v>0</v>
      </c>
      <c r="N221" s="32">
        <f t="shared" si="10"/>
        <v>0</v>
      </c>
      <c r="O221" s="52">
        <f>'Pay App 37'!O221+'Pay App 37'!P221</f>
        <v>0</v>
      </c>
      <c r="P221" s="45"/>
      <c r="Q221" s="66">
        <f>'Pay App 37'!Q221+N221+P221</f>
        <v>0</v>
      </c>
    </row>
    <row r="222" spans="1:17" ht="21" customHeight="1" x14ac:dyDescent="0.2">
      <c r="A222" s="149" t="s">
        <v>397</v>
      </c>
      <c r="B222" s="149"/>
      <c r="C222" s="149" t="s">
        <v>398</v>
      </c>
      <c r="D222" s="150"/>
      <c r="E222" s="52">
        <f>'Pay App 37'!E222</f>
        <v>0</v>
      </c>
      <c r="F222" s="45"/>
      <c r="G222" s="65">
        <f>'Pay App 37'!G222+F222</f>
        <v>0</v>
      </c>
      <c r="H222" s="188">
        <f>'Pay App 37'!K222</f>
        <v>0</v>
      </c>
      <c r="I222" s="189"/>
      <c r="J222" s="55"/>
      <c r="K222" s="33">
        <f t="shared" si="8"/>
        <v>0</v>
      </c>
      <c r="L222" s="68">
        <f t="shared" si="11"/>
        <v>0</v>
      </c>
      <c r="M222" s="66">
        <f t="shared" si="9"/>
        <v>0</v>
      </c>
      <c r="N222" s="32">
        <f t="shared" si="10"/>
        <v>0</v>
      </c>
      <c r="O222" s="52">
        <f>'Pay App 37'!O222+'Pay App 37'!P222</f>
        <v>0</v>
      </c>
      <c r="P222" s="45"/>
      <c r="Q222" s="66">
        <f>'Pay App 37'!Q222+N222+P222</f>
        <v>0</v>
      </c>
    </row>
    <row r="223" spans="1:17" ht="21" customHeight="1" x14ac:dyDescent="0.2">
      <c r="A223" s="149" t="s">
        <v>399</v>
      </c>
      <c r="B223" s="149"/>
      <c r="C223" s="149" t="s">
        <v>400</v>
      </c>
      <c r="D223" s="150"/>
      <c r="E223" s="52">
        <f>'Pay App 37'!E223</f>
        <v>0</v>
      </c>
      <c r="F223" s="45"/>
      <c r="G223" s="65">
        <f>'Pay App 37'!G223+F223</f>
        <v>0</v>
      </c>
      <c r="H223" s="188">
        <f>'Pay App 37'!K223</f>
        <v>0</v>
      </c>
      <c r="I223" s="189"/>
      <c r="J223" s="55"/>
      <c r="K223" s="33">
        <f t="shared" si="8"/>
        <v>0</v>
      </c>
      <c r="L223" s="68">
        <f t="shared" si="11"/>
        <v>0</v>
      </c>
      <c r="M223" s="66">
        <f t="shared" si="9"/>
        <v>0</v>
      </c>
      <c r="N223" s="32">
        <f t="shared" si="10"/>
        <v>0</v>
      </c>
      <c r="O223" s="52">
        <f>'Pay App 37'!O223+'Pay App 37'!P223</f>
        <v>0</v>
      </c>
      <c r="P223" s="45"/>
      <c r="Q223" s="66">
        <f>'Pay App 37'!Q223+N223+P223</f>
        <v>0</v>
      </c>
    </row>
    <row r="224" spans="1:17" ht="21" customHeight="1" x14ac:dyDescent="0.2">
      <c r="A224" s="149" t="s">
        <v>401</v>
      </c>
      <c r="B224" s="149"/>
      <c r="C224" s="149" t="s">
        <v>402</v>
      </c>
      <c r="D224" s="150"/>
      <c r="E224" s="52">
        <f>'Pay App 37'!E224</f>
        <v>0</v>
      </c>
      <c r="F224" s="45"/>
      <c r="G224" s="65">
        <f>'Pay App 37'!G224+F224</f>
        <v>0</v>
      </c>
      <c r="H224" s="188">
        <f>'Pay App 37'!K224</f>
        <v>0</v>
      </c>
      <c r="I224" s="189"/>
      <c r="J224" s="55"/>
      <c r="K224" s="33">
        <f t="shared" si="8"/>
        <v>0</v>
      </c>
      <c r="L224" s="68">
        <f t="shared" si="11"/>
        <v>0</v>
      </c>
      <c r="M224" s="66">
        <f t="shared" si="9"/>
        <v>0</v>
      </c>
      <c r="N224" s="32">
        <f t="shared" si="10"/>
        <v>0</v>
      </c>
      <c r="O224" s="52">
        <f>'Pay App 37'!O224+'Pay App 37'!P224</f>
        <v>0</v>
      </c>
      <c r="P224" s="45"/>
      <c r="Q224" s="66">
        <f>'Pay App 37'!Q224+N224+P224</f>
        <v>0</v>
      </c>
    </row>
    <row r="225" spans="1:17" ht="21" customHeight="1" x14ac:dyDescent="0.2">
      <c r="A225" s="149" t="s">
        <v>403</v>
      </c>
      <c r="B225" s="149"/>
      <c r="C225" s="149" t="s">
        <v>404</v>
      </c>
      <c r="D225" s="150"/>
      <c r="E225" s="52">
        <f>'Pay App 37'!E225</f>
        <v>0</v>
      </c>
      <c r="F225" s="45"/>
      <c r="G225" s="65">
        <f>'Pay App 37'!G225+F225</f>
        <v>0</v>
      </c>
      <c r="H225" s="188">
        <f>'Pay App 37'!K225</f>
        <v>0</v>
      </c>
      <c r="I225" s="189"/>
      <c r="J225" s="55"/>
      <c r="K225" s="33">
        <f t="shared" si="8"/>
        <v>0</v>
      </c>
      <c r="L225" s="68">
        <f t="shared" si="11"/>
        <v>0</v>
      </c>
      <c r="M225" s="66">
        <f t="shared" si="9"/>
        <v>0</v>
      </c>
      <c r="N225" s="32">
        <f t="shared" si="10"/>
        <v>0</v>
      </c>
      <c r="O225" s="52">
        <f>'Pay App 37'!O225+'Pay App 37'!P225</f>
        <v>0</v>
      </c>
      <c r="P225" s="45"/>
      <c r="Q225" s="66">
        <f>'Pay App 37'!Q225+N225+P225</f>
        <v>0</v>
      </c>
    </row>
    <row r="226" spans="1:17" ht="21" customHeight="1" x14ac:dyDescent="0.2">
      <c r="A226" s="141" t="s">
        <v>405</v>
      </c>
      <c r="B226" s="141"/>
      <c r="C226" s="141" t="s">
        <v>406</v>
      </c>
      <c r="D226" s="142"/>
      <c r="E226" s="52">
        <f>'Pay App 37'!E226</f>
        <v>0</v>
      </c>
      <c r="F226" s="45"/>
      <c r="G226" s="65">
        <f>'Pay App 37'!G226+F226</f>
        <v>0</v>
      </c>
      <c r="H226" s="188">
        <f>'Pay App 37'!K226</f>
        <v>0</v>
      </c>
      <c r="I226" s="189"/>
      <c r="J226" s="55"/>
      <c r="K226" s="33">
        <f t="shared" si="8"/>
        <v>0</v>
      </c>
      <c r="L226" s="68">
        <f t="shared" si="11"/>
        <v>0</v>
      </c>
      <c r="M226" s="66">
        <f t="shared" si="9"/>
        <v>0</v>
      </c>
      <c r="N226" s="32">
        <f t="shared" si="10"/>
        <v>0</v>
      </c>
      <c r="O226" s="52">
        <f>'Pay App 37'!O226+'Pay App 37'!P226</f>
        <v>0</v>
      </c>
      <c r="P226" s="45"/>
      <c r="Q226" s="66">
        <f>'Pay App 37'!Q226+N226+P226</f>
        <v>0</v>
      </c>
    </row>
    <row r="227" spans="1:17" ht="21" customHeight="1" x14ac:dyDescent="0.2">
      <c r="A227" s="149" t="s">
        <v>407</v>
      </c>
      <c r="B227" s="149"/>
      <c r="C227" s="149" t="s">
        <v>408</v>
      </c>
      <c r="D227" s="150"/>
      <c r="E227" s="52">
        <f>'Pay App 37'!E227</f>
        <v>0</v>
      </c>
      <c r="F227" s="45"/>
      <c r="G227" s="65">
        <f>'Pay App 37'!G227+F227</f>
        <v>0</v>
      </c>
      <c r="H227" s="188">
        <f>'Pay App 37'!K227</f>
        <v>0</v>
      </c>
      <c r="I227" s="189"/>
      <c r="J227" s="55"/>
      <c r="K227" s="33">
        <f t="shared" si="8"/>
        <v>0</v>
      </c>
      <c r="L227" s="68">
        <f t="shared" si="11"/>
        <v>0</v>
      </c>
      <c r="M227" s="66">
        <f t="shared" si="9"/>
        <v>0</v>
      </c>
      <c r="N227" s="32">
        <f t="shared" si="10"/>
        <v>0</v>
      </c>
      <c r="O227" s="52">
        <f>'Pay App 37'!O227+'Pay App 37'!P227</f>
        <v>0</v>
      </c>
      <c r="P227" s="45"/>
      <c r="Q227" s="66">
        <f>'Pay App 37'!Q227+N227+P227</f>
        <v>0</v>
      </c>
    </row>
    <row r="228" spans="1:17" ht="21" customHeight="1" x14ac:dyDescent="0.2">
      <c r="A228" s="149" t="s">
        <v>409</v>
      </c>
      <c r="B228" s="149"/>
      <c r="C228" s="149" t="s">
        <v>410</v>
      </c>
      <c r="D228" s="150"/>
      <c r="E228" s="52">
        <f>'Pay App 37'!E228</f>
        <v>0</v>
      </c>
      <c r="F228" s="45"/>
      <c r="G228" s="65">
        <f>'Pay App 37'!G228+F228</f>
        <v>0</v>
      </c>
      <c r="H228" s="188">
        <f>'Pay App 37'!K228</f>
        <v>0</v>
      </c>
      <c r="I228" s="189"/>
      <c r="J228" s="55"/>
      <c r="K228" s="33">
        <f t="shared" si="8"/>
        <v>0</v>
      </c>
      <c r="L228" s="68">
        <f t="shared" si="11"/>
        <v>0</v>
      </c>
      <c r="M228" s="66">
        <f t="shared" si="9"/>
        <v>0</v>
      </c>
      <c r="N228" s="32">
        <f t="shared" si="10"/>
        <v>0</v>
      </c>
      <c r="O228" s="52">
        <f>'Pay App 37'!O228+'Pay App 37'!P228</f>
        <v>0</v>
      </c>
      <c r="P228" s="45"/>
      <c r="Q228" s="66">
        <f>'Pay App 37'!Q228+N228+P228</f>
        <v>0</v>
      </c>
    </row>
    <row r="229" spans="1:17" ht="21" customHeight="1" x14ac:dyDescent="0.2">
      <c r="A229" s="149" t="s">
        <v>411</v>
      </c>
      <c r="B229" s="149"/>
      <c r="C229" s="149" t="s">
        <v>412</v>
      </c>
      <c r="D229" s="150"/>
      <c r="E229" s="52">
        <f>'Pay App 37'!E229</f>
        <v>0</v>
      </c>
      <c r="F229" s="45"/>
      <c r="G229" s="65">
        <f>'Pay App 37'!G229+F229</f>
        <v>0</v>
      </c>
      <c r="H229" s="188">
        <f>'Pay App 37'!K229</f>
        <v>0</v>
      </c>
      <c r="I229" s="189"/>
      <c r="J229" s="55"/>
      <c r="K229" s="33">
        <f t="shared" si="8"/>
        <v>0</v>
      </c>
      <c r="L229" s="68">
        <f t="shared" si="11"/>
        <v>0</v>
      </c>
      <c r="M229" s="66">
        <f t="shared" si="9"/>
        <v>0</v>
      </c>
      <c r="N229" s="32">
        <f t="shared" si="10"/>
        <v>0</v>
      </c>
      <c r="O229" s="52">
        <f>'Pay App 37'!O229+'Pay App 37'!P229</f>
        <v>0</v>
      </c>
      <c r="P229" s="45"/>
      <c r="Q229" s="66">
        <f>'Pay App 37'!Q229+N229+P229</f>
        <v>0</v>
      </c>
    </row>
    <row r="230" spans="1:17" ht="21" customHeight="1" x14ac:dyDescent="0.2">
      <c r="A230" s="149" t="s">
        <v>413</v>
      </c>
      <c r="B230" s="149"/>
      <c r="C230" s="149" t="s">
        <v>414</v>
      </c>
      <c r="D230" s="150"/>
      <c r="E230" s="52">
        <f>'Pay App 37'!E230</f>
        <v>0</v>
      </c>
      <c r="F230" s="45"/>
      <c r="G230" s="65">
        <f>'Pay App 37'!G230+F230</f>
        <v>0</v>
      </c>
      <c r="H230" s="188">
        <f>'Pay App 37'!K230</f>
        <v>0</v>
      </c>
      <c r="I230" s="189"/>
      <c r="J230" s="55"/>
      <c r="K230" s="33">
        <f t="shared" si="8"/>
        <v>0</v>
      </c>
      <c r="L230" s="68">
        <f t="shared" si="11"/>
        <v>0</v>
      </c>
      <c r="M230" s="66">
        <f t="shared" si="9"/>
        <v>0</v>
      </c>
      <c r="N230" s="32">
        <f t="shared" si="10"/>
        <v>0</v>
      </c>
      <c r="O230" s="52">
        <f>'Pay App 37'!O230+'Pay App 37'!P230</f>
        <v>0</v>
      </c>
      <c r="P230" s="45"/>
      <c r="Q230" s="66">
        <f>'Pay App 37'!Q230+N230+P230</f>
        <v>0</v>
      </c>
    </row>
    <row r="231" spans="1:17" ht="21" customHeight="1" x14ac:dyDescent="0.2">
      <c r="A231" s="149" t="s">
        <v>415</v>
      </c>
      <c r="B231" s="149"/>
      <c r="C231" s="149" t="s">
        <v>416</v>
      </c>
      <c r="D231" s="150"/>
      <c r="E231" s="52">
        <f>'Pay App 37'!E231</f>
        <v>0</v>
      </c>
      <c r="F231" s="45"/>
      <c r="G231" s="65">
        <f>'Pay App 37'!G231+F231</f>
        <v>0</v>
      </c>
      <c r="H231" s="188">
        <f>'Pay App 37'!K231</f>
        <v>0</v>
      </c>
      <c r="I231" s="189"/>
      <c r="J231" s="55"/>
      <c r="K231" s="33">
        <f t="shared" si="8"/>
        <v>0</v>
      </c>
      <c r="L231" s="68">
        <f t="shared" si="11"/>
        <v>0</v>
      </c>
      <c r="M231" s="66">
        <f t="shared" si="9"/>
        <v>0</v>
      </c>
      <c r="N231" s="32">
        <f t="shared" si="10"/>
        <v>0</v>
      </c>
      <c r="O231" s="52">
        <f>'Pay App 37'!O231+'Pay App 37'!P231</f>
        <v>0</v>
      </c>
      <c r="P231" s="45"/>
      <c r="Q231" s="66">
        <f>'Pay App 37'!Q231+N231+P231</f>
        <v>0</v>
      </c>
    </row>
    <row r="232" spans="1:17" ht="21" customHeight="1" x14ac:dyDescent="0.2">
      <c r="A232" s="141" t="s">
        <v>417</v>
      </c>
      <c r="B232" s="141"/>
      <c r="C232" s="141" t="s">
        <v>418</v>
      </c>
      <c r="D232" s="142"/>
      <c r="E232" s="52">
        <f>'Pay App 37'!E232</f>
        <v>0</v>
      </c>
      <c r="F232" s="45"/>
      <c r="G232" s="65">
        <f>'Pay App 37'!G232+F232</f>
        <v>0</v>
      </c>
      <c r="H232" s="188">
        <f>'Pay App 37'!K232</f>
        <v>0</v>
      </c>
      <c r="I232" s="189"/>
      <c r="J232" s="55"/>
      <c r="K232" s="33">
        <f t="shared" si="8"/>
        <v>0</v>
      </c>
      <c r="L232" s="68">
        <f t="shared" si="11"/>
        <v>0</v>
      </c>
      <c r="M232" s="66">
        <f t="shared" si="9"/>
        <v>0</v>
      </c>
      <c r="N232" s="32">
        <f t="shared" si="10"/>
        <v>0</v>
      </c>
      <c r="O232" s="52">
        <f>'Pay App 37'!O232+'Pay App 37'!P232</f>
        <v>0</v>
      </c>
      <c r="P232" s="45"/>
      <c r="Q232" s="66">
        <f>'Pay App 37'!Q232+N232+P232</f>
        <v>0</v>
      </c>
    </row>
    <row r="233" spans="1:17" ht="21" customHeight="1" x14ac:dyDescent="0.2">
      <c r="A233" s="149" t="s">
        <v>419</v>
      </c>
      <c r="B233" s="149"/>
      <c r="C233" s="149" t="s">
        <v>420</v>
      </c>
      <c r="D233" s="150"/>
      <c r="E233" s="52">
        <f>'Pay App 37'!E233</f>
        <v>0</v>
      </c>
      <c r="F233" s="45"/>
      <c r="G233" s="65">
        <f>'Pay App 37'!G233+F233</f>
        <v>0</v>
      </c>
      <c r="H233" s="188">
        <f>'Pay App 37'!K233</f>
        <v>0</v>
      </c>
      <c r="I233" s="189"/>
      <c r="J233" s="55"/>
      <c r="K233" s="33">
        <f t="shared" si="8"/>
        <v>0</v>
      </c>
      <c r="L233" s="68">
        <f t="shared" si="11"/>
        <v>0</v>
      </c>
      <c r="M233" s="66">
        <f t="shared" si="9"/>
        <v>0</v>
      </c>
      <c r="N233" s="32">
        <f t="shared" si="10"/>
        <v>0</v>
      </c>
      <c r="O233" s="52">
        <f>'Pay App 37'!O233+'Pay App 37'!P233</f>
        <v>0</v>
      </c>
      <c r="P233" s="45"/>
      <c r="Q233" s="66">
        <f>'Pay App 37'!Q233+N233+P233</f>
        <v>0</v>
      </c>
    </row>
    <row r="234" spans="1:17" ht="21" customHeight="1" x14ac:dyDescent="0.2">
      <c r="A234" s="149" t="s">
        <v>421</v>
      </c>
      <c r="B234" s="149"/>
      <c r="C234" s="149" t="s">
        <v>422</v>
      </c>
      <c r="D234" s="150"/>
      <c r="E234" s="52">
        <f>'Pay App 37'!E234</f>
        <v>0</v>
      </c>
      <c r="F234" s="45"/>
      <c r="G234" s="65">
        <f>'Pay App 37'!G234+F234</f>
        <v>0</v>
      </c>
      <c r="H234" s="188">
        <f>'Pay App 37'!K234</f>
        <v>0</v>
      </c>
      <c r="I234" s="189"/>
      <c r="J234" s="55"/>
      <c r="K234" s="33">
        <f t="shared" si="8"/>
        <v>0</v>
      </c>
      <c r="L234" s="68">
        <f t="shared" si="11"/>
        <v>0</v>
      </c>
      <c r="M234" s="66">
        <f t="shared" si="9"/>
        <v>0</v>
      </c>
      <c r="N234" s="32">
        <f t="shared" si="10"/>
        <v>0</v>
      </c>
      <c r="O234" s="52">
        <f>'Pay App 37'!O234+'Pay App 37'!P234</f>
        <v>0</v>
      </c>
      <c r="P234" s="45"/>
      <c r="Q234" s="66">
        <f>'Pay App 37'!Q234+N234+P234</f>
        <v>0</v>
      </c>
    </row>
    <row r="235" spans="1:17" ht="21" customHeight="1" x14ac:dyDescent="0.2">
      <c r="A235" s="149" t="s">
        <v>423</v>
      </c>
      <c r="B235" s="149"/>
      <c r="C235" s="149" t="s">
        <v>424</v>
      </c>
      <c r="D235" s="150"/>
      <c r="E235" s="52">
        <f>'Pay App 37'!E235</f>
        <v>0</v>
      </c>
      <c r="F235" s="45"/>
      <c r="G235" s="65">
        <f>'Pay App 37'!G235+F235</f>
        <v>0</v>
      </c>
      <c r="H235" s="188">
        <f>'Pay App 37'!K235</f>
        <v>0</v>
      </c>
      <c r="I235" s="189"/>
      <c r="J235" s="55"/>
      <c r="K235" s="33">
        <f t="shared" si="8"/>
        <v>0</v>
      </c>
      <c r="L235" s="68">
        <f t="shared" si="11"/>
        <v>0</v>
      </c>
      <c r="M235" s="66">
        <f t="shared" si="9"/>
        <v>0</v>
      </c>
      <c r="N235" s="32">
        <f t="shared" si="10"/>
        <v>0</v>
      </c>
      <c r="O235" s="52">
        <f>'Pay App 37'!O235+'Pay App 37'!P235</f>
        <v>0</v>
      </c>
      <c r="P235" s="45"/>
      <c r="Q235" s="66">
        <f>'Pay App 37'!Q235+N235+P235</f>
        <v>0</v>
      </c>
    </row>
    <row r="236" spans="1:17" ht="21" customHeight="1" x14ac:dyDescent="0.2">
      <c r="A236" s="149" t="s">
        <v>425</v>
      </c>
      <c r="B236" s="149"/>
      <c r="C236" s="149" t="s">
        <v>426</v>
      </c>
      <c r="D236" s="150"/>
      <c r="E236" s="52">
        <f>'Pay App 37'!E236</f>
        <v>0</v>
      </c>
      <c r="F236" s="45"/>
      <c r="G236" s="65">
        <f>'Pay App 37'!G236+F236</f>
        <v>0</v>
      </c>
      <c r="H236" s="188">
        <f>'Pay App 37'!K236</f>
        <v>0</v>
      </c>
      <c r="I236" s="189"/>
      <c r="J236" s="55"/>
      <c r="K236" s="33">
        <f t="shared" si="8"/>
        <v>0</v>
      </c>
      <c r="L236" s="68">
        <f t="shared" si="11"/>
        <v>0</v>
      </c>
      <c r="M236" s="66">
        <f t="shared" si="9"/>
        <v>0</v>
      </c>
      <c r="N236" s="32">
        <f t="shared" si="10"/>
        <v>0</v>
      </c>
      <c r="O236" s="52">
        <f>'Pay App 37'!O236+'Pay App 37'!P236</f>
        <v>0</v>
      </c>
      <c r="P236" s="45"/>
      <c r="Q236" s="66">
        <f>'Pay App 37'!Q236+N236+P236</f>
        <v>0</v>
      </c>
    </row>
    <row r="237" spans="1:17" ht="21" customHeight="1" x14ac:dyDescent="0.2">
      <c r="A237" s="149" t="s">
        <v>427</v>
      </c>
      <c r="B237" s="149"/>
      <c r="C237" s="149" t="s">
        <v>428</v>
      </c>
      <c r="D237" s="150"/>
      <c r="E237" s="52">
        <f>'Pay App 37'!E237</f>
        <v>0</v>
      </c>
      <c r="F237" s="45"/>
      <c r="G237" s="65">
        <f>'Pay App 37'!G237+F237</f>
        <v>0</v>
      </c>
      <c r="H237" s="188">
        <f>'Pay App 37'!K237</f>
        <v>0</v>
      </c>
      <c r="I237" s="189"/>
      <c r="J237" s="55"/>
      <c r="K237" s="33">
        <f t="shared" si="8"/>
        <v>0</v>
      </c>
      <c r="L237" s="68">
        <f t="shared" si="11"/>
        <v>0</v>
      </c>
      <c r="M237" s="66">
        <f t="shared" si="9"/>
        <v>0</v>
      </c>
      <c r="N237" s="32">
        <f t="shared" si="10"/>
        <v>0</v>
      </c>
      <c r="O237" s="52">
        <f>'Pay App 37'!O237+'Pay App 37'!P237</f>
        <v>0</v>
      </c>
      <c r="P237" s="45"/>
      <c r="Q237" s="66">
        <f>'Pay App 37'!Q237+N237+P237</f>
        <v>0</v>
      </c>
    </row>
    <row r="238" spans="1:17" ht="21" customHeight="1" x14ac:dyDescent="0.2">
      <c r="A238" s="149" t="s">
        <v>429</v>
      </c>
      <c r="B238" s="149"/>
      <c r="C238" s="149" t="s">
        <v>430</v>
      </c>
      <c r="D238" s="150"/>
      <c r="E238" s="52">
        <f>'Pay App 37'!E238</f>
        <v>0</v>
      </c>
      <c r="F238" s="45"/>
      <c r="G238" s="65">
        <f>'Pay App 37'!G238+F238</f>
        <v>0</v>
      </c>
      <c r="H238" s="188">
        <f>'Pay App 37'!K238</f>
        <v>0</v>
      </c>
      <c r="I238" s="189"/>
      <c r="J238" s="55"/>
      <c r="K238" s="33">
        <f t="shared" si="8"/>
        <v>0</v>
      </c>
      <c r="L238" s="68">
        <f t="shared" si="11"/>
        <v>0</v>
      </c>
      <c r="M238" s="66">
        <f t="shared" si="9"/>
        <v>0</v>
      </c>
      <c r="N238" s="32">
        <f t="shared" si="10"/>
        <v>0</v>
      </c>
      <c r="O238" s="52">
        <f>'Pay App 37'!O238+'Pay App 37'!P238</f>
        <v>0</v>
      </c>
      <c r="P238" s="45"/>
      <c r="Q238" s="66">
        <f>'Pay App 37'!Q238+N238+P238</f>
        <v>0</v>
      </c>
    </row>
    <row r="239" spans="1:17" ht="21" customHeight="1" x14ac:dyDescent="0.2">
      <c r="A239" s="149" t="s">
        <v>431</v>
      </c>
      <c r="B239" s="149"/>
      <c r="C239" s="149" t="s">
        <v>432</v>
      </c>
      <c r="D239" s="150"/>
      <c r="E239" s="52">
        <f>'Pay App 37'!E239</f>
        <v>0</v>
      </c>
      <c r="F239" s="45"/>
      <c r="G239" s="65">
        <f>'Pay App 37'!G239+F239</f>
        <v>0</v>
      </c>
      <c r="H239" s="188">
        <f>'Pay App 37'!K239</f>
        <v>0</v>
      </c>
      <c r="I239" s="189"/>
      <c r="J239" s="55"/>
      <c r="K239" s="33">
        <f t="shared" si="8"/>
        <v>0</v>
      </c>
      <c r="L239" s="68">
        <f t="shared" si="11"/>
        <v>0</v>
      </c>
      <c r="M239" s="66">
        <f t="shared" si="9"/>
        <v>0</v>
      </c>
      <c r="N239" s="32">
        <f t="shared" si="10"/>
        <v>0</v>
      </c>
      <c r="O239" s="52">
        <f>'Pay App 37'!O239+'Pay App 37'!P239</f>
        <v>0</v>
      </c>
      <c r="P239" s="45"/>
      <c r="Q239" s="66">
        <f>'Pay App 37'!Q239+N239+P239</f>
        <v>0</v>
      </c>
    </row>
    <row r="240" spans="1:17" ht="21" customHeight="1" x14ac:dyDescent="0.2">
      <c r="A240" s="141" t="s">
        <v>433</v>
      </c>
      <c r="B240" s="141"/>
      <c r="C240" s="141" t="s">
        <v>434</v>
      </c>
      <c r="D240" s="142"/>
      <c r="E240" s="52">
        <f>'Pay App 37'!E240</f>
        <v>0</v>
      </c>
      <c r="F240" s="45"/>
      <c r="G240" s="66">
        <f>'Pay App 37'!G240+F240</f>
        <v>0</v>
      </c>
      <c r="H240" s="188">
        <f>'Pay App 37'!K240</f>
        <v>0</v>
      </c>
      <c r="I240" s="189"/>
      <c r="J240" s="55"/>
      <c r="K240" s="33">
        <f>H240+J240</f>
        <v>0</v>
      </c>
      <c r="L240" s="69">
        <f t="shared" si="11"/>
        <v>0</v>
      </c>
      <c r="M240" s="66">
        <f>G240-K240</f>
        <v>0</v>
      </c>
      <c r="N240" s="32">
        <f t="shared" si="10"/>
        <v>0</v>
      </c>
      <c r="O240" s="52">
        <f>'Pay App 37'!O240+'Pay App 37'!P240</f>
        <v>0</v>
      </c>
      <c r="P240" s="45"/>
      <c r="Q240" s="66">
        <f>'Pay App 37'!Q240+N240+P240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nRhbsqUyMQnfuSTnNLqBdFW2o4yT57CL54ZDsGfMWA5fEtNDUYY7LEwoj70iEv09tPUcCLySDnBkg+IrbZs+wQ==" saltValue="tb1QWVdfn80g+pev3Jc2dQ=="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2700-000000000000}">
      <formula1>0</formula1>
    </dataValidation>
    <dataValidation allowBlank="1" showInputMessage="1" sqref="P81:P240" xr:uid="{00000000-0002-0000-27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4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39</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38'!F36+F241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38'!F51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38'!F55+'Pay App 38'!F57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38'!B62+N241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39.1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39</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38'!E81</f>
        <v>0</v>
      </c>
      <c r="F81" s="44"/>
      <c r="G81" s="64">
        <f>'Pay App 38'!G81+F81</f>
        <v>0</v>
      </c>
      <c r="H81" s="190">
        <f>'Pay App 38'!K81</f>
        <v>0</v>
      </c>
      <c r="I81" s="191"/>
      <c r="J81" s="54"/>
      <c r="K81" s="31">
        <f>H81+J81</f>
        <v>0</v>
      </c>
      <c r="L81" s="67">
        <f>IF(ISERROR(K81/G81),0,K81/G81)</f>
        <v>0</v>
      </c>
      <c r="M81" s="64">
        <f>G81-K81</f>
        <v>0</v>
      </c>
      <c r="N81" s="30">
        <f>IF(MOD(ROUND(ABS(J81*0.05)*10000,0),10)=5,ROUNDDOWN((J81*0.05),2),ROUND((J81*0.05),2))</f>
        <v>0</v>
      </c>
      <c r="O81" s="51">
        <f>'Pay App 38'!O81+'Pay App 38'!P81</f>
        <v>0</v>
      </c>
      <c r="P81" s="44"/>
      <c r="Q81" s="64">
        <f>'Pay App 38'!Q81+N81+P81</f>
        <v>0</v>
      </c>
    </row>
    <row r="82" spans="1:17" ht="21" customHeight="1" x14ac:dyDescent="0.2">
      <c r="A82" s="151" t="s">
        <v>118</v>
      </c>
      <c r="B82" s="151"/>
      <c r="C82" s="151" t="s">
        <v>119</v>
      </c>
      <c r="D82" s="152"/>
      <c r="E82" s="52">
        <f>'Pay App 38'!E82</f>
        <v>0</v>
      </c>
      <c r="F82" s="45"/>
      <c r="G82" s="65">
        <f>'Pay App 38'!G82+F82</f>
        <v>0</v>
      </c>
      <c r="H82" s="188">
        <f>'Pay App 38'!K82</f>
        <v>0</v>
      </c>
      <c r="I82" s="189"/>
      <c r="J82" s="55"/>
      <c r="K82" s="33">
        <f>H82+J82</f>
        <v>0</v>
      </c>
      <c r="L82" s="68">
        <f t="shared" ref="L82:L147" si="0">IF(ISERROR(K82/G82),0,K82/G82)</f>
        <v>0</v>
      </c>
      <c r="M82" s="66">
        <f>G82-K82</f>
        <v>0</v>
      </c>
      <c r="N82" s="32">
        <f>IF(MOD(ROUND(ABS(J82*0.05)*10000,0),10)=5,ROUNDDOWN((J82*0.05),2),ROUND((J82*0.05),2))</f>
        <v>0</v>
      </c>
      <c r="O82" s="52">
        <f>'Pay App 38'!O82+'Pay App 38'!P82</f>
        <v>0</v>
      </c>
      <c r="P82" s="45"/>
      <c r="Q82" s="66">
        <f>'Pay App 38'!Q82+N82+P82</f>
        <v>0</v>
      </c>
    </row>
    <row r="83" spans="1:17" ht="21" customHeight="1" x14ac:dyDescent="0.2">
      <c r="A83" s="151" t="s">
        <v>120</v>
      </c>
      <c r="B83" s="151"/>
      <c r="C83" s="83" t="s">
        <v>121</v>
      </c>
      <c r="D83" s="35"/>
      <c r="E83" s="52">
        <f>'Pay App 38'!E83</f>
        <v>0</v>
      </c>
      <c r="F83" s="45"/>
      <c r="G83" s="65">
        <f>'Pay App 38'!G83+F83</f>
        <v>0</v>
      </c>
      <c r="H83" s="188">
        <f>'Pay App 38'!K83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38'!O83+'Pay App 38'!P83</f>
        <v>0</v>
      </c>
      <c r="P83" s="45"/>
      <c r="Q83" s="66">
        <f>'Pay App 38'!Q83+N83+P83</f>
        <v>0</v>
      </c>
    </row>
    <row r="84" spans="1:17" ht="21" customHeight="1" x14ac:dyDescent="0.2">
      <c r="A84" s="151" t="s">
        <v>122</v>
      </c>
      <c r="B84" s="151"/>
      <c r="C84" s="151" t="s">
        <v>123</v>
      </c>
      <c r="D84" s="152"/>
      <c r="E84" s="52">
        <f>'Pay App 38'!E84</f>
        <v>0</v>
      </c>
      <c r="F84" s="45"/>
      <c r="G84" s="65">
        <f>'Pay App 38'!G84+F84</f>
        <v>0</v>
      </c>
      <c r="H84" s="188">
        <f>'Pay App 38'!K84</f>
        <v>0</v>
      </c>
      <c r="I84" s="189"/>
      <c r="J84" s="55"/>
      <c r="K84" s="33">
        <f t="shared" si="1"/>
        <v>0</v>
      </c>
      <c r="L84" s="68">
        <f t="shared" si="0"/>
        <v>0</v>
      </c>
      <c r="M84" s="66">
        <f t="shared" si="2"/>
        <v>0</v>
      </c>
      <c r="N84" s="32">
        <f t="shared" si="3"/>
        <v>0</v>
      </c>
      <c r="O84" s="52">
        <f>'Pay App 38'!O84+'Pay App 38'!P84</f>
        <v>0</v>
      </c>
      <c r="P84" s="45"/>
      <c r="Q84" s="66">
        <f>'Pay App 38'!Q84+N84+P84</f>
        <v>0</v>
      </c>
    </row>
    <row r="85" spans="1:17" ht="21" customHeight="1" x14ac:dyDescent="0.2">
      <c r="A85" s="151" t="s">
        <v>124</v>
      </c>
      <c r="B85" s="151"/>
      <c r="C85" s="151" t="s">
        <v>125</v>
      </c>
      <c r="D85" s="152"/>
      <c r="E85" s="52">
        <f>'Pay App 38'!E85</f>
        <v>0</v>
      </c>
      <c r="F85" s="45"/>
      <c r="G85" s="65">
        <f>'Pay App 38'!G85+F85</f>
        <v>0</v>
      </c>
      <c r="H85" s="188">
        <f>'Pay App 38'!K85</f>
        <v>0</v>
      </c>
      <c r="I85" s="189"/>
      <c r="J85" s="55"/>
      <c r="K85" s="33">
        <f t="shared" si="1"/>
        <v>0</v>
      </c>
      <c r="L85" s="68">
        <f t="shared" si="0"/>
        <v>0</v>
      </c>
      <c r="M85" s="66">
        <f t="shared" si="2"/>
        <v>0</v>
      </c>
      <c r="N85" s="32">
        <f t="shared" si="3"/>
        <v>0</v>
      </c>
      <c r="O85" s="52">
        <f>'Pay App 38'!O85+'Pay App 38'!P85</f>
        <v>0</v>
      </c>
      <c r="P85" s="45"/>
      <c r="Q85" s="66">
        <f>'Pay App 38'!Q85+N85+P85</f>
        <v>0</v>
      </c>
    </row>
    <row r="86" spans="1:17" ht="21" customHeight="1" x14ac:dyDescent="0.2">
      <c r="A86" s="151" t="s">
        <v>126</v>
      </c>
      <c r="B86" s="151"/>
      <c r="C86" s="151" t="s">
        <v>127</v>
      </c>
      <c r="D86" s="152"/>
      <c r="E86" s="52">
        <f>'Pay App 38'!E86</f>
        <v>0</v>
      </c>
      <c r="F86" s="45"/>
      <c r="G86" s="65">
        <f>'Pay App 38'!G86+F86</f>
        <v>0</v>
      </c>
      <c r="H86" s="188">
        <f>'Pay App 38'!K86</f>
        <v>0</v>
      </c>
      <c r="I86" s="189"/>
      <c r="J86" s="55"/>
      <c r="K86" s="33">
        <f t="shared" si="1"/>
        <v>0</v>
      </c>
      <c r="L86" s="68">
        <f t="shared" si="0"/>
        <v>0</v>
      </c>
      <c r="M86" s="66">
        <f t="shared" si="2"/>
        <v>0</v>
      </c>
      <c r="N86" s="32">
        <f t="shared" si="3"/>
        <v>0</v>
      </c>
      <c r="O86" s="52">
        <f>'Pay App 38'!O86+'Pay App 38'!P86</f>
        <v>0</v>
      </c>
      <c r="P86" s="45"/>
      <c r="Q86" s="66">
        <f>'Pay App 38'!Q86+N86+P86</f>
        <v>0</v>
      </c>
    </row>
    <row r="87" spans="1:17" ht="21" customHeight="1" x14ac:dyDescent="0.2">
      <c r="A87" s="151" t="s">
        <v>128</v>
      </c>
      <c r="B87" s="151"/>
      <c r="C87" s="151" t="s">
        <v>129</v>
      </c>
      <c r="D87" s="152"/>
      <c r="E87" s="52">
        <f>'Pay App 38'!E87</f>
        <v>0</v>
      </c>
      <c r="F87" s="45"/>
      <c r="G87" s="65">
        <f>'Pay App 38'!G87+F87</f>
        <v>0</v>
      </c>
      <c r="H87" s="188">
        <f>'Pay App 38'!K87</f>
        <v>0</v>
      </c>
      <c r="I87" s="189"/>
      <c r="J87" s="55"/>
      <c r="K87" s="33">
        <f t="shared" si="1"/>
        <v>0</v>
      </c>
      <c r="L87" s="68">
        <f>IF(ISERROR(K87/G87),0,K87/G87)</f>
        <v>0</v>
      </c>
      <c r="M87" s="66">
        <f t="shared" si="2"/>
        <v>0</v>
      </c>
      <c r="N87" s="32">
        <f t="shared" si="3"/>
        <v>0</v>
      </c>
      <c r="O87" s="52">
        <f>'Pay App 38'!O87+'Pay App 38'!P87</f>
        <v>0</v>
      </c>
      <c r="P87" s="45"/>
      <c r="Q87" s="66">
        <f>'Pay App 38'!Q87+N87+P87</f>
        <v>0</v>
      </c>
    </row>
    <row r="88" spans="1:17" ht="21" customHeight="1" x14ac:dyDescent="0.2">
      <c r="A88" s="151" t="s">
        <v>130</v>
      </c>
      <c r="B88" s="151"/>
      <c r="C88" s="151" t="s">
        <v>131</v>
      </c>
      <c r="D88" s="152"/>
      <c r="E88" s="52">
        <f>'Pay App 38'!E88</f>
        <v>0</v>
      </c>
      <c r="F88" s="45"/>
      <c r="G88" s="65">
        <f>'Pay App 38'!G88+F88</f>
        <v>0</v>
      </c>
      <c r="H88" s="188">
        <f>'Pay App 38'!K88</f>
        <v>0</v>
      </c>
      <c r="I88" s="189"/>
      <c r="J88" s="55"/>
      <c r="K88" s="33">
        <f t="shared" si="1"/>
        <v>0</v>
      </c>
      <c r="L88" s="68">
        <f t="shared" si="0"/>
        <v>0</v>
      </c>
      <c r="M88" s="66">
        <f t="shared" si="2"/>
        <v>0</v>
      </c>
      <c r="N88" s="32">
        <f t="shared" si="3"/>
        <v>0</v>
      </c>
      <c r="O88" s="52">
        <f>'Pay App 38'!O88+'Pay App 38'!P88</f>
        <v>0</v>
      </c>
      <c r="P88" s="45"/>
      <c r="Q88" s="66">
        <f>'Pay App 38'!Q88+N88+P88</f>
        <v>0</v>
      </c>
    </row>
    <row r="89" spans="1:17" ht="21" customHeight="1" x14ac:dyDescent="0.2">
      <c r="A89" s="151" t="s">
        <v>132</v>
      </c>
      <c r="B89" s="151"/>
      <c r="C89" s="151" t="s">
        <v>133</v>
      </c>
      <c r="D89" s="152"/>
      <c r="E89" s="52">
        <f>'Pay App 38'!E89</f>
        <v>0</v>
      </c>
      <c r="F89" s="45"/>
      <c r="G89" s="65">
        <f>'Pay App 38'!G89+F89</f>
        <v>0</v>
      </c>
      <c r="H89" s="188">
        <f>'Pay App 38'!K89</f>
        <v>0</v>
      </c>
      <c r="I89" s="189"/>
      <c r="J89" s="55"/>
      <c r="K89" s="33">
        <f t="shared" si="1"/>
        <v>0</v>
      </c>
      <c r="L89" s="68">
        <f>IF(ISERROR(K89/G89),0,K89/G89)</f>
        <v>0</v>
      </c>
      <c r="M89" s="66">
        <f t="shared" si="2"/>
        <v>0</v>
      </c>
      <c r="N89" s="32">
        <f t="shared" si="3"/>
        <v>0</v>
      </c>
      <c r="O89" s="52">
        <f>'Pay App 38'!O89+'Pay App 38'!P89</f>
        <v>0</v>
      </c>
      <c r="P89" s="45"/>
      <c r="Q89" s="66">
        <f>'Pay App 38'!Q89+N89+P89</f>
        <v>0</v>
      </c>
    </row>
    <row r="90" spans="1:17" ht="21" customHeight="1" x14ac:dyDescent="0.2">
      <c r="A90" s="153" t="s">
        <v>134</v>
      </c>
      <c r="B90" s="153"/>
      <c r="C90" s="158" t="s">
        <v>135</v>
      </c>
      <c r="D90" s="159"/>
      <c r="E90" s="52">
        <f>'Pay App 38'!E90</f>
        <v>0</v>
      </c>
      <c r="F90" s="45"/>
      <c r="G90" s="65">
        <f>'Pay App 38'!G90+F90</f>
        <v>0</v>
      </c>
      <c r="H90" s="188">
        <f>'Pay App 38'!K90</f>
        <v>0</v>
      </c>
      <c r="I90" s="189"/>
      <c r="J90" s="55"/>
      <c r="K90" s="33">
        <f t="shared" si="1"/>
        <v>0</v>
      </c>
      <c r="L90" s="68">
        <f t="shared" si="0"/>
        <v>0</v>
      </c>
      <c r="M90" s="66">
        <f t="shared" si="2"/>
        <v>0</v>
      </c>
      <c r="N90" s="32">
        <f t="shared" si="3"/>
        <v>0</v>
      </c>
      <c r="O90" s="52">
        <f>'Pay App 38'!O90+'Pay App 38'!P90</f>
        <v>0</v>
      </c>
      <c r="P90" s="45"/>
      <c r="Q90" s="66">
        <f>'Pay App 38'!Q90+N90+P90</f>
        <v>0</v>
      </c>
    </row>
    <row r="91" spans="1:17" ht="21" customHeight="1" x14ac:dyDescent="0.2">
      <c r="A91" s="151" t="s">
        <v>136</v>
      </c>
      <c r="B91" s="151"/>
      <c r="C91" s="151" t="s">
        <v>137</v>
      </c>
      <c r="D91" s="152"/>
      <c r="E91" s="52">
        <f>'Pay App 38'!E91</f>
        <v>0</v>
      </c>
      <c r="F91" s="45"/>
      <c r="G91" s="65">
        <f>'Pay App 38'!G91+F91</f>
        <v>0</v>
      </c>
      <c r="H91" s="188">
        <f>'Pay App 38'!K91</f>
        <v>0</v>
      </c>
      <c r="I91" s="189"/>
      <c r="J91" s="55"/>
      <c r="K91" s="33">
        <f t="shared" si="1"/>
        <v>0</v>
      </c>
      <c r="L91" s="68">
        <f t="shared" si="0"/>
        <v>0</v>
      </c>
      <c r="M91" s="66">
        <f t="shared" si="2"/>
        <v>0</v>
      </c>
      <c r="N91" s="32">
        <f t="shared" si="3"/>
        <v>0</v>
      </c>
      <c r="O91" s="52">
        <f>'Pay App 38'!O91+'Pay App 38'!P91</f>
        <v>0</v>
      </c>
      <c r="P91" s="45"/>
      <c r="Q91" s="66">
        <f>'Pay App 38'!Q91+N91+P91</f>
        <v>0</v>
      </c>
    </row>
    <row r="92" spans="1:17" ht="21" customHeight="1" x14ac:dyDescent="0.2">
      <c r="A92" s="151" t="s">
        <v>138</v>
      </c>
      <c r="B92" s="151"/>
      <c r="C92" s="151" t="s">
        <v>139</v>
      </c>
      <c r="D92" s="152"/>
      <c r="E92" s="52">
        <f>'Pay App 38'!E92</f>
        <v>0</v>
      </c>
      <c r="F92" s="45"/>
      <c r="G92" s="65">
        <f>'Pay App 38'!G92+F92</f>
        <v>0</v>
      </c>
      <c r="H92" s="188">
        <f>'Pay App 38'!K92</f>
        <v>0</v>
      </c>
      <c r="I92" s="189"/>
      <c r="J92" s="55"/>
      <c r="K92" s="33">
        <f t="shared" si="1"/>
        <v>0</v>
      </c>
      <c r="L92" s="68">
        <f t="shared" si="0"/>
        <v>0</v>
      </c>
      <c r="M92" s="66">
        <f t="shared" si="2"/>
        <v>0</v>
      </c>
      <c r="N92" s="32">
        <f t="shared" si="3"/>
        <v>0</v>
      </c>
      <c r="O92" s="52">
        <f>'Pay App 38'!O92+'Pay App 38'!P92</f>
        <v>0</v>
      </c>
      <c r="P92" s="45"/>
      <c r="Q92" s="66">
        <f>'Pay App 38'!Q92+N92+P92</f>
        <v>0</v>
      </c>
    </row>
    <row r="93" spans="1:17" ht="21" customHeight="1" x14ac:dyDescent="0.2">
      <c r="A93" s="151" t="s">
        <v>140</v>
      </c>
      <c r="B93" s="151"/>
      <c r="C93" s="151" t="s">
        <v>141</v>
      </c>
      <c r="D93" s="152"/>
      <c r="E93" s="52">
        <f>'Pay App 38'!E93</f>
        <v>0</v>
      </c>
      <c r="F93" s="45"/>
      <c r="G93" s="65">
        <f>'Pay App 38'!G93+F93</f>
        <v>0</v>
      </c>
      <c r="H93" s="188">
        <f>'Pay App 38'!K93</f>
        <v>0</v>
      </c>
      <c r="I93" s="189"/>
      <c r="J93" s="55"/>
      <c r="K93" s="33">
        <f t="shared" si="1"/>
        <v>0</v>
      </c>
      <c r="L93" s="68">
        <f t="shared" si="0"/>
        <v>0</v>
      </c>
      <c r="M93" s="66">
        <f t="shared" si="2"/>
        <v>0</v>
      </c>
      <c r="N93" s="32">
        <f t="shared" si="3"/>
        <v>0</v>
      </c>
      <c r="O93" s="52">
        <f>'Pay App 38'!O93+'Pay App 38'!P93</f>
        <v>0</v>
      </c>
      <c r="P93" s="45"/>
      <c r="Q93" s="66">
        <f>'Pay App 38'!Q93+N93+P93</f>
        <v>0</v>
      </c>
    </row>
    <row r="94" spans="1:17" ht="21" customHeight="1" x14ac:dyDescent="0.2">
      <c r="A94" s="151" t="s">
        <v>142</v>
      </c>
      <c r="B94" s="151"/>
      <c r="C94" s="151" t="s">
        <v>143</v>
      </c>
      <c r="D94" s="152"/>
      <c r="E94" s="52">
        <f>'Pay App 38'!E94</f>
        <v>0</v>
      </c>
      <c r="F94" s="45"/>
      <c r="G94" s="65">
        <f>'Pay App 38'!G94+F94</f>
        <v>0</v>
      </c>
      <c r="H94" s="188">
        <f>'Pay App 38'!K94</f>
        <v>0</v>
      </c>
      <c r="I94" s="189"/>
      <c r="J94" s="55"/>
      <c r="K94" s="33">
        <f t="shared" si="1"/>
        <v>0</v>
      </c>
      <c r="L94" s="68">
        <f t="shared" si="0"/>
        <v>0</v>
      </c>
      <c r="M94" s="66">
        <f t="shared" si="2"/>
        <v>0</v>
      </c>
      <c r="N94" s="32">
        <f t="shared" si="3"/>
        <v>0</v>
      </c>
      <c r="O94" s="52">
        <f>'Pay App 38'!O94+'Pay App 38'!P94</f>
        <v>0</v>
      </c>
      <c r="P94" s="45"/>
      <c r="Q94" s="66">
        <f>'Pay App 38'!Q94+N94+P94</f>
        <v>0</v>
      </c>
    </row>
    <row r="95" spans="1:17" ht="21" customHeight="1" x14ac:dyDescent="0.2">
      <c r="A95" s="151" t="s">
        <v>144</v>
      </c>
      <c r="B95" s="151"/>
      <c r="C95" s="151" t="s">
        <v>145</v>
      </c>
      <c r="D95" s="152"/>
      <c r="E95" s="52">
        <f>'Pay App 38'!E95</f>
        <v>0</v>
      </c>
      <c r="F95" s="45"/>
      <c r="G95" s="65">
        <f>'Pay App 38'!G95+F95</f>
        <v>0</v>
      </c>
      <c r="H95" s="188">
        <f>'Pay App 38'!K95</f>
        <v>0</v>
      </c>
      <c r="I95" s="189"/>
      <c r="J95" s="55"/>
      <c r="K95" s="33">
        <f t="shared" si="1"/>
        <v>0</v>
      </c>
      <c r="L95" s="68">
        <f t="shared" si="0"/>
        <v>0</v>
      </c>
      <c r="M95" s="66">
        <f t="shared" si="2"/>
        <v>0</v>
      </c>
      <c r="N95" s="32">
        <f t="shared" si="3"/>
        <v>0</v>
      </c>
      <c r="O95" s="52">
        <f>'Pay App 38'!O95+'Pay App 38'!P95</f>
        <v>0</v>
      </c>
      <c r="P95" s="45"/>
      <c r="Q95" s="66">
        <f>'Pay App 38'!Q95+N95+P95</f>
        <v>0</v>
      </c>
    </row>
    <row r="96" spans="1:17" ht="21" customHeight="1" x14ac:dyDescent="0.2">
      <c r="A96" s="151" t="s">
        <v>146</v>
      </c>
      <c r="B96" s="151"/>
      <c r="C96" s="151" t="s">
        <v>147</v>
      </c>
      <c r="D96" s="152"/>
      <c r="E96" s="52">
        <f>'Pay App 38'!E96</f>
        <v>0</v>
      </c>
      <c r="F96" s="45"/>
      <c r="G96" s="65">
        <f>'Pay App 38'!G96+F96</f>
        <v>0</v>
      </c>
      <c r="H96" s="188">
        <f>'Pay App 38'!K96</f>
        <v>0</v>
      </c>
      <c r="I96" s="189"/>
      <c r="J96" s="55"/>
      <c r="K96" s="33">
        <f t="shared" si="1"/>
        <v>0</v>
      </c>
      <c r="L96" s="68">
        <f t="shared" si="0"/>
        <v>0</v>
      </c>
      <c r="M96" s="66">
        <f t="shared" si="2"/>
        <v>0</v>
      </c>
      <c r="N96" s="32">
        <f t="shared" si="3"/>
        <v>0</v>
      </c>
      <c r="O96" s="52">
        <f>'Pay App 38'!O96+'Pay App 38'!P96</f>
        <v>0</v>
      </c>
      <c r="P96" s="45"/>
      <c r="Q96" s="66">
        <f>'Pay App 38'!Q96+N96+P96</f>
        <v>0</v>
      </c>
    </row>
    <row r="97" spans="1:17" ht="21" customHeight="1" x14ac:dyDescent="0.2">
      <c r="A97" s="151" t="s">
        <v>148</v>
      </c>
      <c r="B97" s="151"/>
      <c r="C97" s="151" t="s">
        <v>149</v>
      </c>
      <c r="D97" s="152"/>
      <c r="E97" s="52">
        <f>'Pay App 38'!E97</f>
        <v>0</v>
      </c>
      <c r="F97" s="45"/>
      <c r="G97" s="65">
        <f>'Pay App 38'!G97+F97</f>
        <v>0</v>
      </c>
      <c r="H97" s="188">
        <f>'Pay App 38'!K97</f>
        <v>0</v>
      </c>
      <c r="I97" s="189"/>
      <c r="J97" s="55"/>
      <c r="K97" s="33">
        <f t="shared" si="1"/>
        <v>0</v>
      </c>
      <c r="L97" s="68">
        <f t="shared" si="0"/>
        <v>0</v>
      </c>
      <c r="M97" s="66">
        <f t="shared" si="2"/>
        <v>0</v>
      </c>
      <c r="N97" s="32">
        <f t="shared" si="3"/>
        <v>0</v>
      </c>
      <c r="O97" s="52">
        <f>'Pay App 38'!O97+'Pay App 38'!P97</f>
        <v>0</v>
      </c>
      <c r="P97" s="45"/>
      <c r="Q97" s="66">
        <f>'Pay App 38'!Q97+N97+P97</f>
        <v>0</v>
      </c>
    </row>
    <row r="98" spans="1:17" ht="21" customHeight="1" x14ac:dyDescent="0.2">
      <c r="A98" s="151" t="s">
        <v>150</v>
      </c>
      <c r="B98" s="151"/>
      <c r="C98" s="151" t="s">
        <v>151</v>
      </c>
      <c r="D98" s="152"/>
      <c r="E98" s="52">
        <f>'Pay App 38'!E98</f>
        <v>0</v>
      </c>
      <c r="F98" s="45"/>
      <c r="G98" s="65">
        <f>'Pay App 38'!G98+F98</f>
        <v>0</v>
      </c>
      <c r="H98" s="188">
        <f>'Pay App 38'!K98</f>
        <v>0</v>
      </c>
      <c r="I98" s="189"/>
      <c r="J98" s="55"/>
      <c r="K98" s="33">
        <f t="shared" si="1"/>
        <v>0</v>
      </c>
      <c r="L98" s="68">
        <f t="shared" si="0"/>
        <v>0</v>
      </c>
      <c r="M98" s="66">
        <f t="shared" si="2"/>
        <v>0</v>
      </c>
      <c r="N98" s="32">
        <f t="shared" si="3"/>
        <v>0</v>
      </c>
      <c r="O98" s="52">
        <f>'Pay App 38'!O98+'Pay App 38'!P98</f>
        <v>0</v>
      </c>
      <c r="P98" s="45"/>
      <c r="Q98" s="66">
        <f>'Pay App 38'!Q98+N98+P98</f>
        <v>0</v>
      </c>
    </row>
    <row r="99" spans="1:17" ht="21" customHeight="1" x14ac:dyDescent="0.2">
      <c r="A99" s="151" t="s">
        <v>152</v>
      </c>
      <c r="B99" s="151"/>
      <c r="C99" s="151" t="s">
        <v>153</v>
      </c>
      <c r="D99" s="152"/>
      <c r="E99" s="52">
        <f>'Pay App 38'!E99</f>
        <v>0</v>
      </c>
      <c r="F99" s="45"/>
      <c r="G99" s="65">
        <f>'Pay App 38'!G99+F99</f>
        <v>0</v>
      </c>
      <c r="H99" s="188">
        <f>'Pay App 38'!K99</f>
        <v>0</v>
      </c>
      <c r="I99" s="189"/>
      <c r="J99" s="55"/>
      <c r="K99" s="33">
        <f t="shared" si="1"/>
        <v>0</v>
      </c>
      <c r="L99" s="68">
        <f t="shared" si="0"/>
        <v>0</v>
      </c>
      <c r="M99" s="66">
        <f t="shared" si="2"/>
        <v>0</v>
      </c>
      <c r="N99" s="32">
        <f t="shared" si="3"/>
        <v>0</v>
      </c>
      <c r="O99" s="52">
        <f>'Pay App 38'!O99+'Pay App 38'!P99</f>
        <v>0</v>
      </c>
      <c r="P99" s="45"/>
      <c r="Q99" s="66">
        <f>'Pay App 38'!Q99+N99+P99</f>
        <v>0</v>
      </c>
    </row>
    <row r="100" spans="1:17" ht="21" customHeight="1" x14ac:dyDescent="0.2">
      <c r="A100" s="151" t="s">
        <v>154</v>
      </c>
      <c r="B100" s="151"/>
      <c r="C100" s="151" t="s">
        <v>155</v>
      </c>
      <c r="D100" s="152"/>
      <c r="E100" s="52">
        <f>'Pay App 38'!E100</f>
        <v>0</v>
      </c>
      <c r="F100" s="45"/>
      <c r="G100" s="65">
        <f>'Pay App 38'!G100+F100</f>
        <v>0</v>
      </c>
      <c r="H100" s="188">
        <f>'Pay App 38'!K100</f>
        <v>0</v>
      </c>
      <c r="I100" s="189"/>
      <c r="J100" s="55"/>
      <c r="K100" s="33">
        <f t="shared" si="1"/>
        <v>0</v>
      </c>
      <c r="L100" s="68">
        <f t="shared" si="0"/>
        <v>0</v>
      </c>
      <c r="M100" s="66">
        <f t="shared" si="2"/>
        <v>0</v>
      </c>
      <c r="N100" s="32">
        <f t="shared" si="3"/>
        <v>0</v>
      </c>
      <c r="O100" s="52">
        <f>'Pay App 38'!O100+'Pay App 38'!P100</f>
        <v>0</v>
      </c>
      <c r="P100" s="45"/>
      <c r="Q100" s="66">
        <f>'Pay App 38'!Q100+N100+P100</f>
        <v>0</v>
      </c>
    </row>
    <row r="101" spans="1:17" ht="21" customHeight="1" x14ac:dyDescent="0.2">
      <c r="A101" s="151" t="s">
        <v>156</v>
      </c>
      <c r="B101" s="151"/>
      <c r="C101" s="151" t="s">
        <v>157</v>
      </c>
      <c r="D101" s="152"/>
      <c r="E101" s="52">
        <f>'Pay App 38'!E101</f>
        <v>0</v>
      </c>
      <c r="F101" s="45"/>
      <c r="G101" s="65">
        <f>'Pay App 38'!G101+F101</f>
        <v>0</v>
      </c>
      <c r="H101" s="188">
        <f>'Pay App 38'!K101</f>
        <v>0</v>
      </c>
      <c r="I101" s="189"/>
      <c r="J101" s="55"/>
      <c r="K101" s="33">
        <f t="shared" si="1"/>
        <v>0</v>
      </c>
      <c r="L101" s="68">
        <f t="shared" si="0"/>
        <v>0</v>
      </c>
      <c r="M101" s="66">
        <f t="shared" si="2"/>
        <v>0</v>
      </c>
      <c r="N101" s="32">
        <f t="shared" si="3"/>
        <v>0</v>
      </c>
      <c r="O101" s="52">
        <f>'Pay App 38'!O101+'Pay App 38'!P101</f>
        <v>0</v>
      </c>
      <c r="P101" s="45"/>
      <c r="Q101" s="66">
        <f>'Pay App 38'!Q101+N101+P101</f>
        <v>0</v>
      </c>
    </row>
    <row r="102" spans="1:17" ht="21" customHeight="1" x14ac:dyDescent="0.2">
      <c r="A102" s="151" t="s">
        <v>158</v>
      </c>
      <c r="B102" s="151"/>
      <c r="C102" s="151" t="s">
        <v>159</v>
      </c>
      <c r="D102" s="152"/>
      <c r="E102" s="52">
        <f>'Pay App 38'!E102</f>
        <v>0</v>
      </c>
      <c r="F102" s="45"/>
      <c r="G102" s="65">
        <f>'Pay App 38'!G102+F102</f>
        <v>0</v>
      </c>
      <c r="H102" s="188">
        <f>'Pay App 38'!K102</f>
        <v>0</v>
      </c>
      <c r="I102" s="189"/>
      <c r="J102" s="55"/>
      <c r="K102" s="33">
        <f t="shared" si="1"/>
        <v>0</v>
      </c>
      <c r="L102" s="68">
        <f t="shared" si="0"/>
        <v>0</v>
      </c>
      <c r="M102" s="66">
        <f t="shared" si="2"/>
        <v>0</v>
      </c>
      <c r="N102" s="32">
        <f t="shared" si="3"/>
        <v>0</v>
      </c>
      <c r="O102" s="52">
        <f>'Pay App 38'!O102+'Pay App 38'!P102</f>
        <v>0</v>
      </c>
      <c r="P102" s="45"/>
      <c r="Q102" s="66">
        <f>'Pay App 38'!Q102+N102+P102</f>
        <v>0</v>
      </c>
    </row>
    <row r="103" spans="1:17" ht="21" customHeight="1" x14ac:dyDescent="0.2">
      <c r="A103" s="151" t="s">
        <v>160</v>
      </c>
      <c r="B103" s="151"/>
      <c r="C103" s="151" t="s">
        <v>161</v>
      </c>
      <c r="D103" s="152"/>
      <c r="E103" s="52">
        <f>'Pay App 38'!E103</f>
        <v>0</v>
      </c>
      <c r="F103" s="45"/>
      <c r="G103" s="65">
        <f>'Pay App 38'!G103+F103</f>
        <v>0</v>
      </c>
      <c r="H103" s="188">
        <f>'Pay App 38'!K103</f>
        <v>0</v>
      </c>
      <c r="I103" s="189"/>
      <c r="J103" s="55"/>
      <c r="K103" s="33">
        <f t="shared" si="1"/>
        <v>0</v>
      </c>
      <c r="L103" s="68">
        <f t="shared" si="0"/>
        <v>0</v>
      </c>
      <c r="M103" s="66">
        <f t="shared" si="2"/>
        <v>0</v>
      </c>
      <c r="N103" s="32">
        <f t="shared" si="3"/>
        <v>0</v>
      </c>
      <c r="O103" s="52">
        <f>'Pay App 38'!O103+'Pay App 38'!P103</f>
        <v>0</v>
      </c>
      <c r="P103" s="45"/>
      <c r="Q103" s="66">
        <f>'Pay App 38'!Q103+N103+P103</f>
        <v>0</v>
      </c>
    </row>
    <row r="104" spans="1:17" ht="21" customHeight="1" x14ac:dyDescent="0.2">
      <c r="A104" s="151" t="s">
        <v>162</v>
      </c>
      <c r="B104" s="151"/>
      <c r="C104" s="151" t="s">
        <v>163</v>
      </c>
      <c r="D104" s="152"/>
      <c r="E104" s="52">
        <f>'Pay App 38'!E104</f>
        <v>0</v>
      </c>
      <c r="F104" s="45"/>
      <c r="G104" s="65">
        <f>'Pay App 38'!G104+F104</f>
        <v>0</v>
      </c>
      <c r="H104" s="188">
        <f>'Pay App 38'!K104</f>
        <v>0</v>
      </c>
      <c r="I104" s="189"/>
      <c r="J104" s="55"/>
      <c r="K104" s="33">
        <f t="shared" si="1"/>
        <v>0</v>
      </c>
      <c r="L104" s="68">
        <f t="shared" si="0"/>
        <v>0</v>
      </c>
      <c r="M104" s="66">
        <f t="shared" si="2"/>
        <v>0</v>
      </c>
      <c r="N104" s="32">
        <f t="shared" si="3"/>
        <v>0</v>
      </c>
      <c r="O104" s="52">
        <f>'Pay App 38'!O104+'Pay App 38'!P104</f>
        <v>0</v>
      </c>
      <c r="P104" s="45"/>
      <c r="Q104" s="66">
        <f>'Pay App 38'!Q104+N104+P104</f>
        <v>0</v>
      </c>
    </row>
    <row r="105" spans="1:17" ht="21" customHeight="1" x14ac:dyDescent="0.2">
      <c r="A105" s="151" t="s">
        <v>164</v>
      </c>
      <c r="B105" s="151"/>
      <c r="C105" s="151" t="s">
        <v>165</v>
      </c>
      <c r="D105" s="152"/>
      <c r="E105" s="52">
        <f>'Pay App 38'!E105</f>
        <v>0</v>
      </c>
      <c r="F105" s="45"/>
      <c r="G105" s="65">
        <f>'Pay App 38'!G105+F105</f>
        <v>0</v>
      </c>
      <c r="H105" s="188">
        <f>'Pay App 38'!K105</f>
        <v>0</v>
      </c>
      <c r="I105" s="189"/>
      <c r="J105" s="55"/>
      <c r="K105" s="33">
        <f t="shared" si="1"/>
        <v>0</v>
      </c>
      <c r="L105" s="68">
        <f t="shared" si="0"/>
        <v>0</v>
      </c>
      <c r="M105" s="66">
        <f t="shared" si="2"/>
        <v>0</v>
      </c>
      <c r="N105" s="32">
        <f t="shared" si="3"/>
        <v>0</v>
      </c>
      <c r="O105" s="52">
        <f>'Pay App 38'!O105+'Pay App 38'!P105</f>
        <v>0</v>
      </c>
      <c r="P105" s="45"/>
      <c r="Q105" s="66">
        <f>'Pay App 38'!Q105+N105+P105</f>
        <v>0</v>
      </c>
    </row>
    <row r="106" spans="1:17" ht="21" customHeight="1" x14ac:dyDescent="0.2">
      <c r="A106" s="151" t="s">
        <v>166</v>
      </c>
      <c r="B106" s="151"/>
      <c r="C106" s="151" t="s">
        <v>167</v>
      </c>
      <c r="D106" s="152"/>
      <c r="E106" s="52">
        <f>'Pay App 38'!E106</f>
        <v>0</v>
      </c>
      <c r="F106" s="45"/>
      <c r="G106" s="65">
        <f>'Pay App 38'!G106+F106</f>
        <v>0</v>
      </c>
      <c r="H106" s="188">
        <f>'Pay App 38'!K106</f>
        <v>0</v>
      </c>
      <c r="I106" s="189"/>
      <c r="J106" s="55"/>
      <c r="K106" s="33">
        <f t="shared" si="1"/>
        <v>0</v>
      </c>
      <c r="L106" s="68">
        <f t="shared" si="0"/>
        <v>0</v>
      </c>
      <c r="M106" s="66">
        <f t="shared" si="2"/>
        <v>0</v>
      </c>
      <c r="N106" s="32">
        <f t="shared" si="3"/>
        <v>0</v>
      </c>
      <c r="O106" s="52">
        <f>'Pay App 38'!O106+'Pay App 38'!P106</f>
        <v>0</v>
      </c>
      <c r="P106" s="45"/>
      <c r="Q106" s="66">
        <f>'Pay App 38'!Q106+N106+P106</f>
        <v>0</v>
      </c>
    </row>
    <row r="107" spans="1:17" ht="21" customHeight="1" x14ac:dyDescent="0.2">
      <c r="A107" s="151" t="s">
        <v>168</v>
      </c>
      <c r="B107" s="151"/>
      <c r="C107" s="151" t="s">
        <v>169</v>
      </c>
      <c r="D107" s="152"/>
      <c r="E107" s="52">
        <f>'Pay App 38'!E107</f>
        <v>0</v>
      </c>
      <c r="F107" s="45"/>
      <c r="G107" s="65">
        <f>'Pay App 38'!G107+F107</f>
        <v>0</v>
      </c>
      <c r="H107" s="188">
        <f>'Pay App 38'!K107</f>
        <v>0</v>
      </c>
      <c r="I107" s="189"/>
      <c r="J107" s="55"/>
      <c r="K107" s="33">
        <f t="shared" si="1"/>
        <v>0</v>
      </c>
      <c r="L107" s="68">
        <f t="shared" si="0"/>
        <v>0</v>
      </c>
      <c r="M107" s="66">
        <f t="shared" si="2"/>
        <v>0</v>
      </c>
      <c r="N107" s="32">
        <f t="shared" si="3"/>
        <v>0</v>
      </c>
      <c r="O107" s="52">
        <f>'Pay App 38'!O107+'Pay App 38'!P107</f>
        <v>0</v>
      </c>
      <c r="P107" s="45"/>
      <c r="Q107" s="66">
        <f>'Pay App 38'!Q107+N107+P107</f>
        <v>0</v>
      </c>
    </row>
    <row r="108" spans="1:17" ht="21" customHeight="1" x14ac:dyDescent="0.2">
      <c r="A108" s="151" t="s">
        <v>170</v>
      </c>
      <c r="B108" s="151"/>
      <c r="C108" s="151" t="s">
        <v>171</v>
      </c>
      <c r="D108" s="152"/>
      <c r="E108" s="52">
        <f>'Pay App 38'!E108</f>
        <v>0</v>
      </c>
      <c r="F108" s="45"/>
      <c r="G108" s="65">
        <f>'Pay App 38'!G108+F108</f>
        <v>0</v>
      </c>
      <c r="H108" s="188">
        <f>'Pay App 38'!K108</f>
        <v>0</v>
      </c>
      <c r="I108" s="189"/>
      <c r="J108" s="55"/>
      <c r="K108" s="33">
        <f t="shared" si="1"/>
        <v>0</v>
      </c>
      <c r="L108" s="68">
        <f t="shared" si="0"/>
        <v>0</v>
      </c>
      <c r="M108" s="66">
        <f t="shared" si="2"/>
        <v>0</v>
      </c>
      <c r="N108" s="32">
        <f t="shared" si="3"/>
        <v>0</v>
      </c>
      <c r="O108" s="52">
        <f>'Pay App 38'!O108+'Pay App 38'!P108</f>
        <v>0</v>
      </c>
      <c r="P108" s="45"/>
      <c r="Q108" s="66">
        <f>'Pay App 38'!Q108+N108+P108</f>
        <v>0</v>
      </c>
    </row>
    <row r="109" spans="1:17" ht="21" customHeight="1" x14ac:dyDescent="0.2">
      <c r="A109" s="151" t="s">
        <v>172</v>
      </c>
      <c r="B109" s="151"/>
      <c r="C109" s="151" t="s">
        <v>173</v>
      </c>
      <c r="D109" s="152"/>
      <c r="E109" s="52">
        <f>'Pay App 38'!E109</f>
        <v>0</v>
      </c>
      <c r="F109" s="45"/>
      <c r="G109" s="65">
        <f>'Pay App 38'!G109+F109</f>
        <v>0</v>
      </c>
      <c r="H109" s="188">
        <f>'Pay App 38'!K109</f>
        <v>0</v>
      </c>
      <c r="I109" s="189"/>
      <c r="J109" s="55"/>
      <c r="K109" s="33">
        <f t="shared" si="1"/>
        <v>0</v>
      </c>
      <c r="L109" s="68">
        <f t="shared" si="0"/>
        <v>0</v>
      </c>
      <c r="M109" s="66">
        <f t="shared" si="2"/>
        <v>0</v>
      </c>
      <c r="N109" s="32">
        <f t="shared" si="3"/>
        <v>0</v>
      </c>
      <c r="O109" s="52">
        <f>'Pay App 38'!O109+'Pay App 38'!P109</f>
        <v>0</v>
      </c>
      <c r="P109" s="45"/>
      <c r="Q109" s="66">
        <f>'Pay App 38'!Q109+N109+P109</f>
        <v>0</v>
      </c>
    </row>
    <row r="110" spans="1:17" ht="21" customHeight="1" x14ac:dyDescent="0.2">
      <c r="A110" s="151" t="s">
        <v>174</v>
      </c>
      <c r="B110" s="151"/>
      <c r="C110" s="151" t="s">
        <v>175</v>
      </c>
      <c r="D110" s="152"/>
      <c r="E110" s="52">
        <f>'Pay App 38'!E110</f>
        <v>0</v>
      </c>
      <c r="F110" s="45"/>
      <c r="G110" s="65">
        <f>'Pay App 38'!G110+F110</f>
        <v>0</v>
      </c>
      <c r="H110" s="188">
        <f>'Pay App 38'!K110</f>
        <v>0</v>
      </c>
      <c r="I110" s="189"/>
      <c r="J110" s="55"/>
      <c r="K110" s="33">
        <f t="shared" si="1"/>
        <v>0</v>
      </c>
      <c r="L110" s="68">
        <f t="shared" si="0"/>
        <v>0</v>
      </c>
      <c r="M110" s="66">
        <f t="shared" si="2"/>
        <v>0</v>
      </c>
      <c r="N110" s="32">
        <f t="shared" si="3"/>
        <v>0</v>
      </c>
      <c r="O110" s="52">
        <f>'Pay App 38'!O110+'Pay App 38'!P110</f>
        <v>0</v>
      </c>
      <c r="P110" s="45"/>
      <c r="Q110" s="66">
        <f>'Pay App 38'!Q110+N110+P110</f>
        <v>0</v>
      </c>
    </row>
    <row r="111" spans="1:17" ht="21" customHeight="1" x14ac:dyDescent="0.2">
      <c r="A111" s="151" t="s">
        <v>176</v>
      </c>
      <c r="B111" s="151"/>
      <c r="C111" s="151" t="s">
        <v>177</v>
      </c>
      <c r="D111" s="152"/>
      <c r="E111" s="52">
        <f>'Pay App 38'!E111</f>
        <v>0</v>
      </c>
      <c r="F111" s="45"/>
      <c r="G111" s="65">
        <f>'Pay App 38'!G111+F111</f>
        <v>0</v>
      </c>
      <c r="H111" s="188">
        <f>'Pay App 38'!K111</f>
        <v>0</v>
      </c>
      <c r="I111" s="189"/>
      <c r="J111" s="55"/>
      <c r="K111" s="33">
        <f t="shared" si="1"/>
        <v>0</v>
      </c>
      <c r="L111" s="68">
        <f t="shared" si="0"/>
        <v>0</v>
      </c>
      <c r="M111" s="66">
        <f t="shared" si="2"/>
        <v>0</v>
      </c>
      <c r="N111" s="32">
        <f t="shared" si="3"/>
        <v>0</v>
      </c>
      <c r="O111" s="52">
        <f>'Pay App 38'!O111+'Pay App 38'!P111</f>
        <v>0</v>
      </c>
      <c r="P111" s="45"/>
      <c r="Q111" s="66">
        <f>'Pay App 38'!Q111+N111+P111</f>
        <v>0</v>
      </c>
    </row>
    <row r="112" spans="1:17" ht="21" customHeight="1" x14ac:dyDescent="0.2">
      <c r="A112" s="151" t="s">
        <v>178</v>
      </c>
      <c r="B112" s="151"/>
      <c r="C112" s="151" t="s">
        <v>179</v>
      </c>
      <c r="D112" s="152"/>
      <c r="E112" s="52">
        <f>'Pay App 38'!E112</f>
        <v>0</v>
      </c>
      <c r="F112" s="45"/>
      <c r="G112" s="65">
        <f>'Pay App 38'!G112+F112</f>
        <v>0</v>
      </c>
      <c r="H112" s="188">
        <f>'Pay App 38'!K112</f>
        <v>0</v>
      </c>
      <c r="I112" s="189"/>
      <c r="J112" s="55"/>
      <c r="K112" s="33">
        <f t="shared" si="1"/>
        <v>0</v>
      </c>
      <c r="L112" s="68">
        <f t="shared" si="0"/>
        <v>0</v>
      </c>
      <c r="M112" s="66">
        <f t="shared" si="2"/>
        <v>0</v>
      </c>
      <c r="N112" s="32">
        <f t="shared" si="3"/>
        <v>0</v>
      </c>
      <c r="O112" s="52">
        <f>'Pay App 38'!O112+'Pay App 38'!P112</f>
        <v>0</v>
      </c>
      <c r="P112" s="45"/>
      <c r="Q112" s="66">
        <f>'Pay App 38'!Q112+N112+P112</f>
        <v>0</v>
      </c>
    </row>
    <row r="113" spans="1:17" ht="21" customHeight="1" x14ac:dyDescent="0.2">
      <c r="A113" s="151" t="s">
        <v>180</v>
      </c>
      <c r="B113" s="151"/>
      <c r="C113" s="151" t="s">
        <v>181</v>
      </c>
      <c r="D113" s="152"/>
      <c r="E113" s="52">
        <f>'Pay App 38'!E113</f>
        <v>0</v>
      </c>
      <c r="F113" s="45"/>
      <c r="G113" s="65">
        <f>'Pay App 38'!G113+F113</f>
        <v>0</v>
      </c>
      <c r="H113" s="188">
        <f>'Pay App 38'!K113</f>
        <v>0</v>
      </c>
      <c r="I113" s="189"/>
      <c r="J113" s="55"/>
      <c r="K113" s="33">
        <f t="shared" si="1"/>
        <v>0</v>
      </c>
      <c r="L113" s="68">
        <f t="shared" si="0"/>
        <v>0</v>
      </c>
      <c r="M113" s="66">
        <f t="shared" si="2"/>
        <v>0</v>
      </c>
      <c r="N113" s="32">
        <f t="shared" si="3"/>
        <v>0</v>
      </c>
      <c r="O113" s="52">
        <f>'Pay App 38'!O113+'Pay App 38'!P113</f>
        <v>0</v>
      </c>
      <c r="P113" s="45"/>
      <c r="Q113" s="66">
        <f>'Pay App 38'!Q113+N113+P113</f>
        <v>0</v>
      </c>
    </row>
    <row r="114" spans="1:17" ht="21" customHeight="1" x14ac:dyDescent="0.2">
      <c r="A114" s="153" t="s">
        <v>182</v>
      </c>
      <c r="B114" s="153"/>
      <c r="C114" s="153" t="s">
        <v>183</v>
      </c>
      <c r="D114" s="154"/>
      <c r="E114" s="52">
        <f>'Pay App 38'!E114</f>
        <v>0</v>
      </c>
      <c r="F114" s="45"/>
      <c r="G114" s="65">
        <f>'Pay App 38'!G114+F114</f>
        <v>0</v>
      </c>
      <c r="H114" s="188">
        <f>'Pay App 38'!K114</f>
        <v>0</v>
      </c>
      <c r="I114" s="189"/>
      <c r="J114" s="55"/>
      <c r="K114" s="33">
        <f t="shared" si="1"/>
        <v>0</v>
      </c>
      <c r="L114" s="68">
        <f t="shared" si="0"/>
        <v>0</v>
      </c>
      <c r="M114" s="66">
        <f t="shared" si="2"/>
        <v>0</v>
      </c>
      <c r="N114" s="32">
        <f t="shared" si="3"/>
        <v>0</v>
      </c>
      <c r="O114" s="52">
        <f>'Pay App 38'!O114+'Pay App 38'!P114</f>
        <v>0</v>
      </c>
      <c r="P114" s="45"/>
      <c r="Q114" s="66">
        <f>'Pay App 38'!Q114+N114+P114</f>
        <v>0</v>
      </c>
    </row>
    <row r="115" spans="1:17" ht="21" customHeight="1" x14ac:dyDescent="0.2">
      <c r="A115" s="151" t="s">
        <v>184</v>
      </c>
      <c r="B115" s="151"/>
      <c r="C115" s="151" t="s">
        <v>185</v>
      </c>
      <c r="D115" s="152"/>
      <c r="E115" s="52">
        <f>'Pay App 38'!E115</f>
        <v>0</v>
      </c>
      <c r="F115" s="45"/>
      <c r="G115" s="65">
        <f>'Pay App 38'!G115+F115</f>
        <v>0</v>
      </c>
      <c r="H115" s="188">
        <f>'Pay App 38'!K115</f>
        <v>0</v>
      </c>
      <c r="I115" s="189"/>
      <c r="J115" s="55"/>
      <c r="K115" s="33">
        <f t="shared" si="1"/>
        <v>0</v>
      </c>
      <c r="L115" s="68">
        <f t="shared" si="0"/>
        <v>0</v>
      </c>
      <c r="M115" s="66">
        <f t="shared" si="2"/>
        <v>0</v>
      </c>
      <c r="N115" s="32">
        <f t="shared" si="3"/>
        <v>0</v>
      </c>
      <c r="O115" s="52">
        <f>'Pay App 38'!O115+'Pay App 38'!P115</f>
        <v>0</v>
      </c>
      <c r="P115" s="45"/>
      <c r="Q115" s="66">
        <f>'Pay App 38'!Q115+N115+P115</f>
        <v>0</v>
      </c>
    </row>
    <row r="116" spans="1:17" ht="21" customHeight="1" x14ac:dyDescent="0.2">
      <c r="A116" s="151" t="s">
        <v>186</v>
      </c>
      <c r="B116" s="151"/>
      <c r="C116" s="151" t="s">
        <v>187</v>
      </c>
      <c r="D116" s="152"/>
      <c r="E116" s="52">
        <f>'Pay App 38'!E116</f>
        <v>0</v>
      </c>
      <c r="F116" s="45"/>
      <c r="G116" s="65">
        <f>'Pay App 38'!G116+F116</f>
        <v>0</v>
      </c>
      <c r="H116" s="188">
        <f>'Pay App 38'!K116</f>
        <v>0</v>
      </c>
      <c r="I116" s="189"/>
      <c r="J116" s="55"/>
      <c r="K116" s="33">
        <f t="shared" si="1"/>
        <v>0</v>
      </c>
      <c r="L116" s="68">
        <f t="shared" si="0"/>
        <v>0</v>
      </c>
      <c r="M116" s="66">
        <f t="shared" si="2"/>
        <v>0</v>
      </c>
      <c r="N116" s="32">
        <f t="shared" si="3"/>
        <v>0</v>
      </c>
      <c r="O116" s="52">
        <f>'Pay App 38'!O116+'Pay App 38'!P116</f>
        <v>0</v>
      </c>
      <c r="P116" s="45"/>
      <c r="Q116" s="66">
        <f>'Pay App 38'!Q116+N116+P116</f>
        <v>0</v>
      </c>
    </row>
    <row r="117" spans="1:17" ht="21" customHeight="1" x14ac:dyDescent="0.2">
      <c r="A117" s="151" t="s">
        <v>188</v>
      </c>
      <c r="B117" s="151"/>
      <c r="C117" s="151" t="s">
        <v>581</v>
      </c>
      <c r="D117" s="152"/>
      <c r="E117" s="52">
        <f>'Pay App 38'!E117</f>
        <v>0</v>
      </c>
      <c r="F117" s="45"/>
      <c r="G117" s="65">
        <f>'Pay App 38'!G117+F117</f>
        <v>0</v>
      </c>
      <c r="H117" s="188">
        <f>'Pay App 38'!K117</f>
        <v>0</v>
      </c>
      <c r="I117" s="189"/>
      <c r="J117" s="55"/>
      <c r="K117" s="33">
        <f t="shared" si="1"/>
        <v>0</v>
      </c>
      <c r="L117" s="68">
        <f t="shared" si="0"/>
        <v>0</v>
      </c>
      <c r="M117" s="66">
        <f t="shared" si="2"/>
        <v>0</v>
      </c>
      <c r="N117" s="32">
        <f t="shared" si="3"/>
        <v>0</v>
      </c>
      <c r="O117" s="52">
        <f>'Pay App 38'!O117+'Pay App 38'!P117</f>
        <v>0</v>
      </c>
      <c r="P117" s="45"/>
      <c r="Q117" s="66">
        <f>'Pay App 38'!Q117+N117+P117</f>
        <v>0</v>
      </c>
    </row>
    <row r="118" spans="1:17" ht="21" customHeight="1" x14ac:dyDescent="0.2">
      <c r="A118" s="153" t="s">
        <v>190</v>
      </c>
      <c r="B118" s="153"/>
      <c r="C118" s="142" t="s">
        <v>191</v>
      </c>
      <c r="D118" s="156"/>
      <c r="E118" s="52">
        <f>'Pay App 38'!E118</f>
        <v>0</v>
      </c>
      <c r="F118" s="45"/>
      <c r="G118" s="65">
        <f>'Pay App 38'!G118+F118</f>
        <v>0</v>
      </c>
      <c r="H118" s="188">
        <f>'Pay App 38'!K118</f>
        <v>0</v>
      </c>
      <c r="I118" s="189"/>
      <c r="J118" s="55"/>
      <c r="K118" s="33">
        <f t="shared" si="1"/>
        <v>0</v>
      </c>
      <c r="L118" s="68">
        <f t="shared" si="0"/>
        <v>0</v>
      </c>
      <c r="M118" s="66">
        <f t="shared" si="2"/>
        <v>0</v>
      </c>
      <c r="N118" s="32">
        <f t="shared" si="3"/>
        <v>0</v>
      </c>
      <c r="O118" s="52">
        <f>'Pay App 38'!O118+'Pay App 38'!P118</f>
        <v>0</v>
      </c>
      <c r="P118" s="45"/>
      <c r="Q118" s="66">
        <f>'Pay App 38'!Q118+N118+P118</f>
        <v>0</v>
      </c>
    </row>
    <row r="119" spans="1:17" ht="21" customHeight="1" x14ac:dyDescent="0.2">
      <c r="A119" s="151" t="s">
        <v>192</v>
      </c>
      <c r="B119" s="151"/>
      <c r="C119" s="151" t="s">
        <v>193</v>
      </c>
      <c r="D119" s="152"/>
      <c r="E119" s="52">
        <f>'Pay App 38'!E119</f>
        <v>0</v>
      </c>
      <c r="F119" s="45"/>
      <c r="G119" s="65">
        <f>'Pay App 38'!G119+F119</f>
        <v>0</v>
      </c>
      <c r="H119" s="188">
        <f>'Pay App 38'!K119</f>
        <v>0</v>
      </c>
      <c r="I119" s="189"/>
      <c r="J119" s="55"/>
      <c r="K119" s="33">
        <f t="shared" si="1"/>
        <v>0</v>
      </c>
      <c r="L119" s="68">
        <f t="shared" si="0"/>
        <v>0</v>
      </c>
      <c r="M119" s="66">
        <f t="shared" si="2"/>
        <v>0</v>
      </c>
      <c r="N119" s="32">
        <f t="shared" si="3"/>
        <v>0</v>
      </c>
      <c r="O119" s="52">
        <f>'Pay App 38'!O119+'Pay App 38'!P119</f>
        <v>0</v>
      </c>
      <c r="P119" s="45"/>
      <c r="Q119" s="66">
        <f>'Pay App 38'!Q119+N119+P119</f>
        <v>0</v>
      </c>
    </row>
    <row r="120" spans="1:17" ht="21" customHeight="1" x14ac:dyDescent="0.2">
      <c r="A120" s="151" t="s">
        <v>194</v>
      </c>
      <c r="B120" s="151"/>
      <c r="C120" s="150" t="s">
        <v>195</v>
      </c>
      <c r="D120" s="157"/>
      <c r="E120" s="52">
        <f>'Pay App 38'!E120</f>
        <v>0</v>
      </c>
      <c r="F120" s="45"/>
      <c r="G120" s="65">
        <f>'Pay App 38'!G120+F120</f>
        <v>0</v>
      </c>
      <c r="H120" s="188">
        <f>'Pay App 38'!K120</f>
        <v>0</v>
      </c>
      <c r="I120" s="189"/>
      <c r="J120" s="55"/>
      <c r="K120" s="33">
        <f t="shared" si="1"/>
        <v>0</v>
      </c>
      <c r="L120" s="68">
        <f t="shared" si="0"/>
        <v>0</v>
      </c>
      <c r="M120" s="66">
        <f t="shared" si="2"/>
        <v>0</v>
      </c>
      <c r="N120" s="32">
        <f t="shared" si="3"/>
        <v>0</v>
      </c>
      <c r="O120" s="52">
        <f>'Pay App 38'!O120+'Pay App 38'!P120</f>
        <v>0</v>
      </c>
      <c r="P120" s="45"/>
      <c r="Q120" s="66">
        <f>'Pay App 38'!Q120+N120+P120</f>
        <v>0</v>
      </c>
    </row>
    <row r="121" spans="1:17" ht="21" customHeight="1" x14ac:dyDescent="0.2">
      <c r="A121" s="151" t="s">
        <v>196</v>
      </c>
      <c r="B121" s="151"/>
      <c r="C121" s="151" t="s">
        <v>197</v>
      </c>
      <c r="D121" s="152"/>
      <c r="E121" s="52">
        <f>'Pay App 38'!E121</f>
        <v>0</v>
      </c>
      <c r="F121" s="45"/>
      <c r="G121" s="65">
        <f>'Pay App 38'!G121+F121</f>
        <v>0</v>
      </c>
      <c r="H121" s="188">
        <f>'Pay App 38'!K121</f>
        <v>0</v>
      </c>
      <c r="I121" s="189"/>
      <c r="J121" s="55"/>
      <c r="K121" s="33">
        <f t="shared" si="1"/>
        <v>0</v>
      </c>
      <c r="L121" s="68">
        <f t="shared" si="0"/>
        <v>0</v>
      </c>
      <c r="M121" s="66">
        <f t="shared" si="2"/>
        <v>0</v>
      </c>
      <c r="N121" s="32">
        <f t="shared" si="3"/>
        <v>0</v>
      </c>
      <c r="O121" s="52">
        <f>'Pay App 38'!O121+'Pay App 38'!P121</f>
        <v>0</v>
      </c>
      <c r="P121" s="45"/>
      <c r="Q121" s="66">
        <f>'Pay App 38'!Q121+N121+P121</f>
        <v>0</v>
      </c>
    </row>
    <row r="122" spans="1:17" ht="21" customHeight="1" x14ac:dyDescent="0.2">
      <c r="A122" s="151" t="s">
        <v>198</v>
      </c>
      <c r="B122" s="151"/>
      <c r="C122" s="151" t="s">
        <v>199</v>
      </c>
      <c r="D122" s="152"/>
      <c r="E122" s="52">
        <f>'Pay App 38'!E122</f>
        <v>0</v>
      </c>
      <c r="F122" s="45"/>
      <c r="G122" s="65">
        <f>'Pay App 38'!G122+F122</f>
        <v>0</v>
      </c>
      <c r="H122" s="188">
        <f>'Pay App 38'!K122</f>
        <v>0</v>
      </c>
      <c r="I122" s="189"/>
      <c r="J122" s="55"/>
      <c r="K122" s="33">
        <f t="shared" si="1"/>
        <v>0</v>
      </c>
      <c r="L122" s="68">
        <f t="shared" si="0"/>
        <v>0</v>
      </c>
      <c r="M122" s="66">
        <f t="shared" si="2"/>
        <v>0</v>
      </c>
      <c r="N122" s="32">
        <f t="shared" si="3"/>
        <v>0</v>
      </c>
      <c r="O122" s="52">
        <f>'Pay App 38'!O122+'Pay App 38'!P122</f>
        <v>0</v>
      </c>
      <c r="P122" s="45"/>
      <c r="Q122" s="66">
        <f>'Pay App 38'!Q122+N122+P122</f>
        <v>0</v>
      </c>
    </row>
    <row r="123" spans="1:17" ht="21" customHeight="1" x14ac:dyDescent="0.2">
      <c r="A123" s="151" t="s">
        <v>200</v>
      </c>
      <c r="B123" s="151"/>
      <c r="C123" s="151" t="s">
        <v>201</v>
      </c>
      <c r="D123" s="152"/>
      <c r="E123" s="52">
        <f>'Pay App 38'!E123</f>
        <v>0</v>
      </c>
      <c r="F123" s="45"/>
      <c r="G123" s="65">
        <f>'Pay App 38'!G123+F123</f>
        <v>0</v>
      </c>
      <c r="H123" s="188">
        <f>'Pay App 38'!K123</f>
        <v>0</v>
      </c>
      <c r="I123" s="189"/>
      <c r="J123" s="55"/>
      <c r="K123" s="33">
        <f t="shared" si="1"/>
        <v>0</v>
      </c>
      <c r="L123" s="68">
        <f t="shared" si="0"/>
        <v>0</v>
      </c>
      <c r="M123" s="66">
        <f t="shared" si="2"/>
        <v>0</v>
      </c>
      <c r="N123" s="32">
        <f t="shared" si="3"/>
        <v>0</v>
      </c>
      <c r="O123" s="52">
        <f>'Pay App 38'!O123+'Pay App 38'!P123</f>
        <v>0</v>
      </c>
      <c r="P123" s="45"/>
      <c r="Q123" s="66">
        <f>'Pay App 38'!Q123+N123+P123</f>
        <v>0</v>
      </c>
    </row>
    <row r="124" spans="1:17" ht="21" customHeight="1" x14ac:dyDescent="0.2">
      <c r="A124" s="153" t="s">
        <v>202</v>
      </c>
      <c r="B124" s="153"/>
      <c r="C124" s="154" t="s">
        <v>203</v>
      </c>
      <c r="D124" s="155"/>
      <c r="E124" s="52">
        <f>'Pay App 38'!E124</f>
        <v>0</v>
      </c>
      <c r="F124" s="45"/>
      <c r="G124" s="65">
        <f>'Pay App 38'!G124+F124</f>
        <v>0</v>
      </c>
      <c r="H124" s="188">
        <f>'Pay App 38'!K124</f>
        <v>0</v>
      </c>
      <c r="I124" s="189"/>
      <c r="J124" s="55"/>
      <c r="K124" s="33">
        <f t="shared" si="1"/>
        <v>0</v>
      </c>
      <c r="L124" s="68">
        <f t="shared" si="0"/>
        <v>0</v>
      </c>
      <c r="M124" s="66">
        <f t="shared" si="2"/>
        <v>0</v>
      </c>
      <c r="N124" s="32">
        <f t="shared" si="3"/>
        <v>0</v>
      </c>
      <c r="O124" s="52">
        <f>'Pay App 38'!O124+'Pay App 38'!P124</f>
        <v>0</v>
      </c>
      <c r="P124" s="45"/>
      <c r="Q124" s="66">
        <f>'Pay App 38'!Q124+N124+P124</f>
        <v>0</v>
      </c>
    </row>
    <row r="125" spans="1:17" ht="21" customHeight="1" x14ac:dyDescent="0.2">
      <c r="A125" s="151" t="s">
        <v>204</v>
      </c>
      <c r="B125" s="151"/>
      <c r="C125" s="151" t="s">
        <v>205</v>
      </c>
      <c r="D125" s="152"/>
      <c r="E125" s="52">
        <f>'Pay App 38'!E125</f>
        <v>0</v>
      </c>
      <c r="F125" s="45"/>
      <c r="G125" s="65">
        <f>'Pay App 38'!G125+F125</f>
        <v>0</v>
      </c>
      <c r="H125" s="188">
        <f>'Pay App 38'!K125</f>
        <v>0</v>
      </c>
      <c r="I125" s="189"/>
      <c r="J125" s="55"/>
      <c r="K125" s="33">
        <f t="shared" si="1"/>
        <v>0</v>
      </c>
      <c r="L125" s="68">
        <f t="shared" si="0"/>
        <v>0</v>
      </c>
      <c r="M125" s="66">
        <f t="shared" si="2"/>
        <v>0</v>
      </c>
      <c r="N125" s="32">
        <f t="shared" si="3"/>
        <v>0</v>
      </c>
      <c r="O125" s="52">
        <f>'Pay App 38'!O125+'Pay App 38'!P125</f>
        <v>0</v>
      </c>
      <c r="P125" s="45"/>
      <c r="Q125" s="66">
        <f>'Pay App 38'!Q125+N125+P125</f>
        <v>0</v>
      </c>
    </row>
    <row r="126" spans="1:17" ht="21" customHeight="1" x14ac:dyDescent="0.2">
      <c r="A126" s="151" t="s">
        <v>206</v>
      </c>
      <c r="B126" s="151"/>
      <c r="C126" s="151" t="s">
        <v>207</v>
      </c>
      <c r="D126" s="152"/>
      <c r="E126" s="52">
        <f>'Pay App 38'!E126</f>
        <v>0</v>
      </c>
      <c r="F126" s="45"/>
      <c r="G126" s="65">
        <f>'Pay App 38'!G126+F126</f>
        <v>0</v>
      </c>
      <c r="H126" s="188">
        <f>'Pay App 38'!K126</f>
        <v>0</v>
      </c>
      <c r="I126" s="189"/>
      <c r="J126" s="55"/>
      <c r="K126" s="33">
        <f t="shared" si="1"/>
        <v>0</v>
      </c>
      <c r="L126" s="68">
        <f t="shared" si="0"/>
        <v>0</v>
      </c>
      <c r="M126" s="66">
        <f t="shared" si="2"/>
        <v>0</v>
      </c>
      <c r="N126" s="32">
        <f t="shared" si="3"/>
        <v>0</v>
      </c>
      <c r="O126" s="52">
        <f>'Pay App 38'!O126+'Pay App 38'!P126</f>
        <v>0</v>
      </c>
      <c r="P126" s="45"/>
      <c r="Q126" s="66">
        <f>'Pay App 38'!Q126+N126+P126</f>
        <v>0</v>
      </c>
    </row>
    <row r="127" spans="1:17" ht="21" customHeight="1" x14ac:dyDescent="0.2">
      <c r="A127" s="151" t="s">
        <v>208</v>
      </c>
      <c r="B127" s="151"/>
      <c r="C127" s="151" t="s">
        <v>209</v>
      </c>
      <c r="D127" s="152"/>
      <c r="E127" s="52">
        <f>'Pay App 38'!E127</f>
        <v>0</v>
      </c>
      <c r="F127" s="45"/>
      <c r="G127" s="65">
        <f>'Pay App 38'!G127+F127</f>
        <v>0</v>
      </c>
      <c r="H127" s="188">
        <f>'Pay App 38'!K127</f>
        <v>0</v>
      </c>
      <c r="I127" s="189"/>
      <c r="J127" s="55"/>
      <c r="K127" s="33">
        <f t="shared" si="1"/>
        <v>0</v>
      </c>
      <c r="L127" s="68">
        <f t="shared" si="0"/>
        <v>0</v>
      </c>
      <c r="M127" s="66">
        <f t="shared" si="2"/>
        <v>0</v>
      </c>
      <c r="N127" s="32">
        <f t="shared" si="3"/>
        <v>0</v>
      </c>
      <c r="O127" s="52">
        <f>'Pay App 38'!O127+'Pay App 38'!P127</f>
        <v>0</v>
      </c>
      <c r="P127" s="45"/>
      <c r="Q127" s="66">
        <f>'Pay App 38'!Q127+N127+P127</f>
        <v>0</v>
      </c>
    </row>
    <row r="128" spans="1:17" ht="21" customHeight="1" x14ac:dyDescent="0.2">
      <c r="A128" s="153" t="s">
        <v>210</v>
      </c>
      <c r="B128" s="153"/>
      <c r="C128" s="153" t="s">
        <v>211</v>
      </c>
      <c r="D128" s="154"/>
      <c r="E128" s="52">
        <f>'Pay App 38'!E128</f>
        <v>0</v>
      </c>
      <c r="F128" s="45"/>
      <c r="G128" s="65">
        <f>'Pay App 38'!G128+F128</f>
        <v>0</v>
      </c>
      <c r="H128" s="188">
        <f>'Pay App 38'!K128</f>
        <v>0</v>
      </c>
      <c r="I128" s="189"/>
      <c r="J128" s="55"/>
      <c r="K128" s="33">
        <f t="shared" si="1"/>
        <v>0</v>
      </c>
      <c r="L128" s="68">
        <f t="shared" si="0"/>
        <v>0</v>
      </c>
      <c r="M128" s="66">
        <f t="shared" si="2"/>
        <v>0</v>
      </c>
      <c r="N128" s="32">
        <f t="shared" si="3"/>
        <v>0</v>
      </c>
      <c r="O128" s="52">
        <f>'Pay App 38'!O128+'Pay App 38'!P128</f>
        <v>0</v>
      </c>
      <c r="P128" s="45"/>
      <c r="Q128" s="66">
        <f>'Pay App 38'!Q128+N128+P128</f>
        <v>0</v>
      </c>
    </row>
    <row r="129" spans="1:17" ht="21" customHeight="1" x14ac:dyDescent="0.2">
      <c r="A129" s="151" t="s">
        <v>212</v>
      </c>
      <c r="B129" s="151"/>
      <c r="C129" s="151" t="s">
        <v>213</v>
      </c>
      <c r="D129" s="152"/>
      <c r="E129" s="52">
        <f>'Pay App 38'!E129</f>
        <v>0</v>
      </c>
      <c r="F129" s="45"/>
      <c r="G129" s="65">
        <f>'Pay App 38'!G129+F129</f>
        <v>0</v>
      </c>
      <c r="H129" s="188">
        <f>'Pay App 38'!K129</f>
        <v>0</v>
      </c>
      <c r="I129" s="189"/>
      <c r="J129" s="55"/>
      <c r="K129" s="33">
        <f t="shared" si="1"/>
        <v>0</v>
      </c>
      <c r="L129" s="68">
        <f t="shared" si="0"/>
        <v>0</v>
      </c>
      <c r="M129" s="66">
        <f t="shared" si="2"/>
        <v>0</v>
      </c>
      <c r="N129" s="32">
        <f t="shared" si="3"/>
        <v>0</v>
      </c>
      <c r="O129" s="52">
        <f>'Pay App 38'!O129+'Pay App 38'!P129</f>
        <v>0</v>
      </c>
      <c r="P129" s="45"/>
      <c r="Q129" s="66">
        <f>'Pay App 38'!Q129+N129+P129</f>
        <v>0</v>
      </c>
    </row>
    <row r="130" spans="1:17" ht="21" customHeight="1" x14ac:dyDescent="0.2">
      <c r="A130" s="151" t="s">
        <v>214</v>
      </c>
      <c r="B130" s="151"/>
      <c r="C130" s="151" t="s">
        <v>215</v>
      </c>
      <c r="D130" s="152"/>
      <c r="E130" s="52">
        <f>'Pay App 38'!E130</f>
        <v>0</v>
      </c>
      <c r="F130" s="45"/>
      <c r="G130" s="65">
        <f>'Pay App 38'!G130+F130</f>
        <v>0</v>
      </c>
      <c r="H130" s="188">
        <f>'Pay App 38'!K130</f>
        <v>0</v>
      </c>
      <c r="I130" s="189"/>
      <c r="J130" s="55"/>
      <c r="K130" s="33">
        <f t="shared" si="1"/>
        <v>0</v>
      </c>
      <c r="L130" s="68">
        <f t="shared" si="0"/>
        <v>0</v>
      </c>
      <c r="M130" s="66">
        <f t="shared" si="2"/>
        <v>0</v>
      </c>
      <c r="N130" s="32">
        <f t="shared" si="3"/>
        <v>0</v>
      </c>
      <c r="O130" s="52">
        <f>'Pay App 38'!O130+'Pay App 38'!P130</f>
        <v>0</v>
      </c>
      <c r="P130" s="45"/>
      <c r="Q130" s="66">
        <f>'Pay App 38'!Q130+N130+P130</f>
        <v>0</v>
      </c>
    </row>
    <row r="131" spans="1:17" ht="21" customHeight="1" x14ac:dyDescent="0.2">
      <c r="A131" s="151" t="s">
        <v>216</v>
      </c>
      <c r="B131" s="151"/>
      <c r="C131" s="151" t="s">
        <v>217</v>
      </c>
      <c r="D131" s="152"/>
      <c r="E131" s="52">
        <f>'Pay App 38'!E131</f>
        <v>0</v>
      </c>
      <c r="F131" s="45"/>
      <c r="G131" s="65">
        <f>'Pay App 38'!G131+F131</f>
        <v>0</v>
      </c>
      <c r="H131" s="188">
        <f>'Pay App 38'!K131</f>
        <v>0</v>
      </c>
      <c r="I131" s="189"/>
      <c r="J131" s="55"/>
      <c r="K131" s="33">
        <f t="shared" si="1"/>
        <v>0</v>
      </c>
      <c r="L131" s="68">
        <f t="shared" si="0"/>
        <v>0</v>
      </c>
      <c r="M131" s="66">
        <f t="shared" si="2"/>
        <v>0</v>
      </c>
      <c r="N131" s="32">
        <f t="shared" si="3"/>
        <v>0</v>
      </c>
      <c r="O131" s="52">
        <f>'Pay App 38'!O131+'Pay App 38'!P131</f>
        <v>0</v>
      </c>
      <c r="P131" s="45"/>
      <c r="Q131" s="66">
        <f>'Pay App 38'!Q131+N131+P131</f>
        <v>0</v>
      </c>
    </row>
    <row r="132" spans="1:17" ht="21" customHeight="1" x14ac:dyDescent="0.2">
      <c r="A132" s="151" t="s">
        <v>218</v>
      </c>
      <c r="B132" s="151"/>
      <c r="C132" s="151" t="s">
        <v>219</v>
      </c>
      <c r="D132" s="152"/>
      <c r="E132" s="52">
        <f>'Pay App 38'!E132</f>
        <v>0</v>
      </c>
      <c r="F132" s="45"/>
      <c r="G132" s="65">
        <f>'Pay App 38'!G132+F132</f>
        <v>0</v>
      </c>
      <c r="H132" s="188">
        <f>'Pay App 38'!K132</f>
        <v>0</v>
      </c>
      <c r="I132" s="189"/>
      <c r="J132" s="55"/>
      <c r="K132" s="33">
        <f t="shared" si="1"/>
        <v>0</v>
      </c>
      <c r="L132" s="68">
        <f t="shared" si="0"/>
        <v>0</v>
      </c>
      <c r="M132" s="66">
        <f t="shared" si="2"/>
        <v>0</v>
      </c>
      <c r="N132" s="32">
        <f t="shared" si="3"/>
        <v>0</v>
      </c>
      <c r="O132" s="52">
        <f>'Pay App 38'!O132+'Pay App 38'!P132</f>
        <v>0</v>
      </c>
      <c r="P132" s="45"/>
      <c r="Q132" s="66">
        <f>'Pay App 38'!Q132+N132+P132</f>
        <v>0</v>
      </c>
    </row>
    <row r="133" spans="1:17" ht="21" customHeight="1" x14ac:dyDescent="0.2">
      <c r="A133" s="151" t="s">
        <v>220</v>
      </c>
      <c r="B133" s="151"/>
      <c r="C133" s="151" t="s">
        <v>221</v>
      </c>
      <c r="D133" s="152"/>
      <c r="E133" s="52">
        <f>'Pay App 38'!E133</f>
        <v>0</v>
      </c>
      <c r="F133" s="45"/>
      <c r="G133" s="65">
        <f>'Pay App 38'!G133+F133</f>
        <v>0</v>
      </c>
      <c r="H133" s="188">
        <f>'Pay App 38'!K133</f>
        <v>0</v>
      </c>
      <c r="I133" s="189"/>
      <c r="J133" s="55"/>
      <c r="K133" s="33">
        <f t="shared" si="1"/>
        <v>0</v>
      </c>
      <c r="L133" s="68">
        <f t="shared" si="0"/>
        <v>0</v>
      </c>
      <c r="M133" s="66">
        <f t="shared" si="2"/>
        <v>0</v>
      </c>
      <c r="N133" s="32">
        <f t="shared" si="3"/>
        <v>0</v>
      </c>
      <c r="O133" s="52">
        <f>'Pay App 38'!O133+'Pay App 38'!P133</f>
        <v>0</v>
      </c>
      <c r="P133" s="45"/>
      <c r="Q133" s="66">
        <f>'Pay App 38'!Q133+N133+P133</f>
        <v>0</v>
      </c>
    </row>
    <row r="134" spans="1:17" ht="21" customHeight="1" x14ac:dyDescent="0.2">
      <c r="A134" s="151" t="s">
        <v>222</v>
      </c>
      <c r="B134" s="151"/>
      <c r="C134" s="151" t="s">
        <v>223</v>
      </c>
      <c r="D134" s="152"/>
      <c r="E134" s="52">
        <f>'Pay App 38'!E134</f>
        <v>0</v>
      </c>
      <c r="F134" s="45"/>
      <c r="G134" s="65">
        <f>'Pay App 38'!G134+F134</f>
        <v>0</v>
      </c>
      <c r="H134" s="188">
        <f>'Pay App 38'!K134</f>
        <v>0</v>
      </c>
      <c r="I134" s="189"/>
      <c r="J134" s="55"/>
      <c r="K134" s="33">
        <f t="shared" si="1"/>
        <v>0</v>
      </c>
      <c r="L134" s="68">
        <f t="shared" si="0"/>
        <v>0</v>
      </c>
      <c r="M134" s="66">
        <f t="shared" si="2"/>
        <v>0</v>
      </c>
      <c r="N134" s="32">
        <f t="shared" si="3"/>
        <v>0</v>
      </c>
      <c r="O134" s="52">
        <f>'Pay App 38'!O134+'Pay App 38'!P134</f>
        <v>0</v>
      </c>
      <c r="P134" s="45"/>
      <c r="Q134" s="66">
        <f>'Pay App 38'!Q134+N134+P134</f>
        <v>0</v>
      </c>
    </row>
    <row r="135" spans="1:17" ht="21" customHeight="1" x14ac:dyDescent="0.2">
      <c r="A135" s="153" t="s">
        <v>224</v>
      </c>
      <c r="B135" s="153"/>
      <c r="C135" s="153" t="s">
        <v>225</v>
      </c>
      <c r="D135" s="154"/>
      <c r="E135" s="52">
        <f>'Pay App 38'!E135</f>
        <v>0</v>
      </c>
      <c r="F135" s="45"/>
      <c r="G135" s="65">
        <f>'Pay App 38'!G135+F135</f>
        <v>0</v>
      </c>
      <c r="H135" s="188">
        <f>'Pay App 38'!K135</f>
        <v>0</v>
      </c>
      <c r="I135" s="189"/>
      <c r="J135" s="55"/>
      <c r="K135" s="33">
        <f t="shared" si="1"/>
        <v>0</v>
      </c>
      <c r="L135" s="68">
        <f t="shared" si="0"/>
        <v>0</v>
      </c>
      <c r="M135" s="66">
        <f t="shared" si="2"/>
        <v>0</v>
      </c>
      <c r="N135" s="32">
        <f t="shared" si="3"/>
        <v>0</v>
      </c>
      <c r="O135" s="52">
        <f>'Pay App 38'!O135+'Pay App 38'!P135</f>
        <v>0</v>
      </c>
      <c r="P135" s="45"/>
      <c r="Q135" s="66">
        <f>'Pay App 38'!Q135+N135+P135</f>
        <v>0</v>
      </c>
    </row>
    <row r="136" spans="1:17" ht="21" customHeight="1" x14ac:dyDescent="0.2">
      <c r="A136" s="151" t="s">
        <v>226</v>
      </c>
      <c r="B136" s="151"/>
      <c r="C136" s="151" t="s">
        <v>227</v>
      </c>
      <c r="D136" s="152"/>
      <c r="E136" s="52">
        <f>'Pay App 38'!E136</f>
        <v>0</v>
      </c>
      <c r="F136" s="45"/>
      <c r="G136" s="65">
        <f>'Pay App 38'!G136+F136</f>
        <v>0</v>
      </c>
      <c r="H136" s="188">
        <f>'Pay App 38'!K136</f>
        <v>0</v>
      </c>
      <c r="I136" s="189"/>
      <c r="J136" s="55"/>
      <c r="K136" s="33">
        <f t="shared" si="1"/>
        <v>0</v>
      </c>
      <c r="L136" s="68">
        <f t="shared" si="0"/>
        <v>0</v>
      </c>
      <c r="M136" s="66">
        <f t="shared" si="2"/>
        <v>0</v>
      </c>
      <c r="N136" s="32">
        <f t="shared" si="3"/>
        <v>0</v>
      </c>
      <c r="O136" s="52">
        <f>'Pay App 38'!O136+'Pay App 38'!P136</f>
        <v>0</v>
      </c>
      <c r="P136" s="45"/>
      <c r="Q136" s="66">
        <f>'Pay App 38'!Q136+N136+P136</f>
        <v>0</v>
      </c>
    </row>
    <row r="137" spans="1:17" ht="21" customHeight="1" x14ac:dyDescent="0.2">
      <c r="A137" s="151" t="s">
        <v>228</v>
      </c>
      <c r="B137" s="151"/>
      <c r="C137" s="151" t="s">
        <v>229</v>
      </c>
      <c r="D137" s="152"/>
      <c r="E137" s="52">
        <f>'Pay App 38'!E137</f>
        <v>0</v>
      </c>
      <c r="F137" s="45"/>
      <c r="G137" s="65">
        <f>'Pay App 38'!G137+F137</f>
        <v>0</v>
      </c>
      <c r="H137" s="188">
        <f>'Pay App 38'!K137</f>
        <v>0</v>
      </c>
      <c r="I137" s="189"/>
      <c r="J137" s="55"/>
      <c r="K137" s="33">
        <f t="shared" si="1"/>
        <v>0</v>
      </c>
      <c r="L137" s="68">
        <f t="shared" si="0"/>
        <v>0</v>
      </c>
      <c r="M137" s="66">
        <f t="shared" si="2"/>
        <v>0</v>
      </c>
      <c r="N137" s="32">
        <f t="shared" si="3"/>
        <v>0</v>
      </c>
      <c r="O137" s="52">
        <f>'Pay App 38'!O137+'Pay App 38'!P137</f>
        <v>0</v>
      </c>
      <c r="P137" s="45"/>
      <c r="Q137" s="66">
        <f>'Pay App 38'!Q137+N137+P137</f>
        <v>0</v>
      </c>
    </row>
    <row r="138" spans="1:17" ht="21" customHeight="1" x14ac:dyDescent="0.2">
      <c r="A138" s="151" t="s">
        <v>230</v>
      </c>
      <c r="B138" s="151"/>
      <c r="C138" s="151" t="s">
        <v>231</v>
      </c>
      <c r="D138" s="152"/>
      <c r="E138" s="52">
        <f>'Pay App 38'!E138</f>
        <v>0</v>
      </c>
      <c r="F138" s="45"/>
      <c r="G138" s="65">
        <f>'Pay App 38'!G138+F138</f>
        <v>0</v>
      </c>
      <c r="H138" s="188">
        <f>'Pay App 38'!K138</f>
        <v>0</v>
      </c>
      <c r="I138" s="189"/>
      <c r="J138" s="55"/>
      <c r="K138" s="33">
        <f t="shared" si="1"/>
        <v>0</v>
      </c>
      <c r="L138" s="68">
        <f t="shared" si="0"/>
        <v>0</v>
      </c>
      <c r="M138" s="66">
        <f t="shared" si="2"/>
        <v>0</v>
      </c>
      <c r="N138" s="32">
        <f t="shared" si="3"/>
        <v>0</v>
      </c>
      <c r="O138" s="52">
        <f>'Pay App 38'!O138+'Pay App 38'!P138</f>
        <v>0</v>
      </c>
      <c r="P138" s="45"/>
      <c r="Q138" s="66">
        <f>'Pay App 38'!Q138+N138+P138</f>
        <v>0</v>
      </c>
    </row>
    <row r="139" spans="1:17" ht="21" customHeight="1" x14ac:dyDescent="0.2">
      <c r="A139" s="153" t="s">
        <v>232</v>
      </c>
      <c r="B139" s="153"/>
      <c r="C139" s="153" t="s">
        <v>233</v>
      </c>
      <c r="D139" s="154"/>
      <c r="E139" s="52">
        <f>'Pay App 38'!E139</f>
        <v>0</v>
      </c>
      <c r="F139" s="45"/>
      <c r="G139" s="65">
        <f>'Pay App 38'!G139+F139</f>
        <v>0</v>
      </c>
      <c r="H139" s="188">
        <f>'Pay App 38'!K139</f>
        <v>0</v>
      </c>
      <c r="I139" s="189"/>
      <c r="J139" s="55"/>
      <c r="K139" s="33">
        <f t="shared" si="1"/>
        <v>0</v>
      </c>
      <c r="L139" s="68">
        <f t="shared" si="0"/>
        <v>0</v>
      </c>
      <c r="M139" s="66">
        <f t="shared" si="2"/>
        <v>0</v>
      </c>
      <c r="N139" s="32">
        <f t="shared" si="3"/>
        <v>0</v>
      </c>
      <c r="O139" s="52">
        <f>'Pay App 38'!O139+'Pay App 38'!P139</f>
        <v>0</v>
      </c>
      <c r="P139" s="45"/>
      <c r="Q139" s="66">
        <f>'Pay App 38'!Q139+N139+P139</f>
        <v>0</v>
      </c>
    </row>
    <row r="140" spans="1:17" ht="21" customHeight="1" x14ac:dyDescent="0.2">
      <c r="A140" s="151" t="s">
        <v>234</v>
      </c>
      <c r="B140" s="151"/>
      <c r="C140" s="151" t="s">
        <v>235</v>
      </c>
      <c r="D140" s="152"/>
      <c r="E140" s="52">
        <f>'Pay App 38'!E140</f>
        <v>0</v>
      </c>
      <c r="F140" s="45"/>
      <c r="G140" s="65">
        <f>'Pay App 38'!G140+F140</f>
        <v>0</v>
      </c>
      <c r="H140" s="188">
        <f>'Pay App 38'!K140</f>
        <v>0</v>
      </c>
      <c r="I140" s="189"/>
      <c r="J140" s="55"/>
      <c r="K140" s="33">
        <f t="shared" si="1"/>
        <v>0</v>
      </c>
      <c r="L140" s="68">
        <f t="shared" si="0"/>
        <v>0</v>
      </c>
      <c r="M140" s="66">
        <f t="shared" si="2"/>
        <v>0</v>
      </c>
      <c r="N140" s="32">
        <f t="shared" si="3"/>
        <v>0</v>
      </c>
      <c r="O140" s="52">
        <f>'Pay App 38'!O140+'Pay App 38'!P140</f>
        <v>0</v>
      </c>
      <c r="P140" s="45"/>
      <c r="Q140" s="66">
        <f>'Pay App 38'!Q140+N140+P140</f>
        <v>0</v>
      </c>
    </row>
    <row r="141" spans="1:17" ht="21" customHeight="1" x14ac:dyDescent="0.2">
      <c r="A141" s="151" t="s">
        <v>236</v>
      </c>
      <c r="B141" s="151"/>
      <c r="C141" s="151" t="s">
        <v>237</v>
      </c>
      <c r="D141" s="152"/>
      <c r="E141" s="52">
        <f>'Pay App 38'!E141</f>
        <v>0</v>
      </c>
      <c r="F141" s="45"/>
      <c r="G141" s="65">
        <f>'Pay App 38'!G141+F141</f>
        <v>0</v>
      </c>
      <c r="H141" s="188">
        <f>'Pay App 38'!K141</f>
        <v>0</v>
      </c>
      <c r="I141" s="189"/>
      <c r="J141" s="55"/>
      <c r="K141" s="33">
        <f t="shared" si="1"/>
        <v>0</v>
      </c>
      <c r="L141" s="68">
        <f t="shared" si="0"/>
        <v>0</v>
      </c>
      <c r="M141" s="66">
        <f t="shared" si="2"/>
        <v>0</v>
      </c>
      <c r="N141" s="32">
        <f t="shared" si="3"/>
        <v>0</v>
      </c>
      <c r="O141" s="52">
        <f>'Pay App 38'!O141+'Pay App 38'!P141</f>
        <v>0</v>
      </c>
      <c r="P141" s="45"/>
      <c r="Q141" s="66">
        <f>'Pay App 38'!Q141+N141+P141</f>
        <v>0</v>
      </c>
    </row>
    <row r="142" spans="1:17" ht="21" customHeight="1" x14ac:dyDescent="0.2">
      <c r="A142" s="151" t="s">
        <v>238</v>
      </c>
      <c r="B142" s="151"/>
      <c r="C142" s="151" t="s">
        <v>239</v>
      </c>
      <c r="D142" s="152"/>
      <c r="E142" s="52">
        <f>'Pay App 38'!E142</f>
        <v>0</v>
      </c>
      <c r="F142" s="45"/>
      <c r="G142" s="65">
        <f>'Pay App 38'!G142+F142</f>
        <v>0</v>
      </c>
      <c r="H142" s="188">
        <f>'Pay App 38'!K142</f>
        <v>0</v>
      </c>
      <c r="I142" s="189"/>
      <c r="J142" s="55"/>
      <c r="K142" s="33">
        <f t="shared" si="1"/>
        <v>0</v>
      </c>
      <c r="L142" s="68">
        <f t="shared" si="0"/>
        <v>0</v>
      </c>
      <c r="M142" s="66">
        <f t="shared" si="2"/>
        <v>0</v>
      </c>
      <c r="N142" s="32">
        <f t="shared" si="3"/>
        <v>0</v>
      </c>
      <c r="O142" s="52">
        <f>'Pay App 38'!O142+'Pay App 38'!P142</f>
        <v>0</v>
      </c>
      <c r="P142" s="45"/>
      <c r="Q142" s="66">
        <f>'Pay App 38'!Q142+N142+P142</f>
        <v>0</v>
      </c>
    </row>
    <row r="143" spans="1:17" ht="21" customHeight="1" x14ac:dyDescent="0.2">
      <c r="A143" s="151" t="s">
        <v>240</v>
      </c>
      <c r="B143" s="151"/>
      <c r="C143" s="151" t="s">
        <v>241</v>
      </c>
      <c r="D143" s="152"/>
      <c r="E143" s="52">
        <f>'Pay App 38'!E143</f>
        <v>0</v>
      </c>
      <c r="F143" s="45"/>
      <c r="G143" s="65">
        <f>'Pay App 38'!G143+F143</f>
        <v>0</v>
      </c>
      <c r="H143" s="188">
        <f>'Pay App 38'!K143</f>
        <v>0</v>
      </c>
      <c r="I143" s="189"/>
      <c r="J143" s="55"/>
      <c r="K143" s="33">
        <f t="shared" si="1"/>
        <v>0</v>
      </c>
      <c r="L143" s="68">
        <f t="shared" si="0"/>
        <v>0</v>
      </c>
      <c r="M143" s="66">
        <f t="shared" si="2"/>
        <v>0</v>
      </c>
      <c r="N143" s="32">
        <f t="shared" si="3"/>
        <v>0</v>
      </c>
      <c r="O143" s="52">
        <f>'Pay App 38'!O143+'Pay App 38'!P143</f>
        <v>0</v>
      </c>
      <c r="P143" s="45"/>
      <c r="Q143" s="66">
        <f>'Pay App 38'!Q143+N143+P143</f>
        <v>0</v>
      </c>
    </row>
    <row r="144" spans="1:17" ht="21" customHeight="1" x14ac:dyDescent="0.2">
      <c r="A144" s="151" t="s">
        <v>242</v>
      </c>
      <c r="B144" s="151"/>
      <c r="C144" s="151" t="s">
        <v>243</v>
      </c>
      <c r="D144" s="152"/>
      <c r="E144" s="52">
        <f>'Pay App 38'!E144</f>
        <v>0</v>
      </c>
      <c r="F144" s="45"/>
      <c r="G144" s="65">
        <f>'Pay App 38'!G144+F144</f>
        <v>0</v>
      </c>
      <c r="H144" s="188">
        <f>'Pay App 38'!K144</f>
        <v>0</v>
      </c>
      <c r="I144" s="189"/>
      <c r="J144" s="55"/>
      <c r="K144" s="33">
        <f t="shared" si="1"/>
        <v>0</v>
      </c>
      <c r="L144" s="68">
        <f t="shared" si="0"/>
        <v>0</v>
      </c>
      <c r="M144" s="66">
        <f t="shared" si="2"/>
        <v>0</v>
      </c>
      <c r="N144" s="32">
        <f t="shared" si="3"/>
        <v>0</v>
      </c>
      <c r="O144" s="52">
        <f>'Pay App 38'!O144+'Pay App 38'!P144</f>
        <v>0</v>
      </c>
      <c r="P144" s="45"/>
      <c r="Q144" s="66">
        <f>'Pay App 38'!Q144+N144+P144</f>
        <v>0</v>
      </c>
    </row>
    <row r="145" spans="1:17" ht="21" customHeight="1" x14ac:dyDescent="0.2">
      <c r="A145" s="151" t="s">
        <v>244</v>
      </c>
      <c r="B145" s="151"/>
      <c r="C145" s="151" t="s">
        <v>245</v>
      </c>
      <c r="D145" s="152"/>
      <c r="E145" s="52">
        <f>'Pay App 38'!E145</f>
        <v>0</v>
      </c>
      <c r="F145" s="45"/>
      <c r="G145" s="65">
        <f>'Pay App 38'!G145+F145</f>
        <v>0</v>
      </c>
      <c r="H145" s="188">
        <f>'Pay App 38'!K145</f>
        <v>0</v>
      </c>
      <c r="I145" s="189"/>
      <c r="J145" s="55"/>
      <c r="K145" s="33">
        <f t="shared" si="1"/>
        <v>0</v>
      </c>
      <c r="L145" s="68">
        <f t="shared" si="0"/>
        <v>0</v>
      </c>
      <c r="M145" s="66">
        <f t="shared" si="2"/>
        <v>0</v>
      </c>
      <c r="N145" s="32">
        <f t="shared" si="3"/>
        <v>0</v>
      </c>
      <c r="O145" s="52">
        <f>'Pay App 38'!O145+'Pay App 38'!P145</f>
        <v>0</v>
      </c>
      <c r="P145" s="45"/>
      <c r="Q145" s="66">
        <f>'Pay App 38'!Q145+N145+P145</f>
        <v>0</v>
      </c>
    </row>
    <row r="146" spans="1:17" ht="21" customHeight="1" x14ac:dyDescent="0.2">
      <c r="A146" s="151" t="s">
        <v>246</v>
      </c>
      <c r="B146" s="151"/>
      <c r="C146" s="151" t="s">
        <v>247</v>
      </c>
      <c r="D146" s="152"/>
      <c r="E146" s="52">
        <f>'Pay App 38'!E146</f>
        <v>0</v>
      </c>
      <c r="F146" s="45"/>
      <c r="G146" s="65">
        <f>'Pay App 38'!G146+F146</f>
        <v>0</v>
      </c>
      <c r="H146" s="188">
        <f>'Pay App 38'!K146</f>
        <v>0</v>
      </c>
      <c r="I146" s="189"/>
      <c r="J146" s="55"/>
      <c r="K146" s="33">
        <f t="shared" si="1"/>
        <v>0</v>
      </c>
      <c r="L146" s="68">
        <f t="shared" si="0"/>
        <v>0</v>
      </c>
      <c r="M146" s="66">
        <f t="shared" si="2"/>
        <v>0</v>
      </c>
      <c r="N146" s="32">
        <f t="shared" si="3"/>
        <v>0</v>
      </c>
      <c r="O146" s="52">
        <f>'Pay App 38'!O146+'Pay App 38'!P146</f>
        <v>0</v>
      </c>
      <c r="P146" s="45"/>
      <c r="Q146" s="66">
        <f>'Pay App 38'!Q146+N146+P146</f>
        <v>0</v>
      </c>
    </row>
    <row r="147" spans="1:17" ht="21" customHeight="1" x14ac:dyDescent="0.2">
      <c r="A147" s="151" t="s">
        <v>248</v>
      </c>
      <c r="B147" s="151"/>
      <c r="C147" s="151" t="s">
        <v>249</v>
      </c>
      <c r="D147" s="152"/>
      <c r="E147" s="52">
        <f>'Pay App 38'!E147</f>
        <v>0</v>
      </c>
      <c r="F147" s="45"/>
      <c r="G147" s="65">
        <f>'Pay App 38'!G147+F147</f>
        <v>0</v>
      </c>
      <c r="H147" s="188">
        <f>'Pay App 38'!K147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38'!O147+'Pay App 38'!P147</f>
        <v>0</v>
      </c>
      <c r="P147" s="45"/>
      <c r="Q147" s="66">
        <f>'Pay App 38'!Q147+N147+P147</f>
        <v>0</v>
      </c>
    </row>
    <row r="148" spans="1:17" ht="21" customHeight="1" x14ac:dyDescent="0.2">
      <c r="A148" s="151" t="s">
        <v>250</v>
      </c>
      <c r="B148" s="151"/>
      <c r="C148" s="151" t="s">
        <v>251</v>
      </c>
      <c r="D148" s="152"/>
      <c r="E148" s="52">
        <f>'Pay App 38'!E148</f>
        <v>0</v>
      </c>
      <c r="F148" s="45"/>
      <c r="G148" s="65">
        <f>'Pay App 38'!G148+F148</f>
        <v>0</v>
      </c>
      <c r="H148" s="188">
        <f>'Pay App 38'!K148</f>
        <v>0</v>
      </c>
      <c r="I148" s="189"/>
      <c r="J148" s="55"/>
      <c r="K148" s="33">
        <f t="shared" si="4"/>
        <v>0</v>
      </c>
      <c r="L148" s="68">
        <f t="shared" ref="L148:L211" si="7">IF(ISERROR(K148/G148),0,K148/G148)</f>
        <v>0</v>
      </c>
      <c r="M148" s="66">
        <f t="shared" si="5"/>
        <v>0</v>
      </c>
      <c r="N148" s="32">
        <f t="shared" si="6"/>
        <v>0</v>
      </c>
      <c r="O148" s="52">
        <f>'Pay App 38'!O148+'Pay App 38'!P148</f>
        <v>0</v>
      </c>
      <c r="P148" s="45"/>
      <c r="Q148" s="66">
        <f>'Pay App 38'!Q148+N148+P148</f>
        <v>0</v>
      </c>
    </row>
    <row r="149" spans="1:17" ht="21" customHeight="1" x14ac:dyDescent="0.2">
      <c r="A149" s="153" t="s">
        <v>252</v>
      </c>
      <c r="B149" s="153"/>
      <c r="C149" s="153" t="s">
        <v>253</v>
      </c>
      <c r="D149" s="154"/>
      <c r="E149" s="52">
        <f>'Pay App 38'!E149</f>
        <v>0</v>
      </c>
      <c r="F149" s="45"/>
      <c r="G149" s="65">
        <f>'Pay App 38'!G149+F149</f>
        <v>0</v>
      </c>
      <c r="H149" s="188">
        <f>'Pay App 38'!K149</f>
        <v>0</v>
      </c>
      <c r="I149" s="189"/>
      <c r="J149" s="55"/>
      <c r="K149" s="33">
        <f t="shared" si="4"/>
        <v>0</v>
      </c>
      <c r="L149" s="68">
        <f t="shared" si="7"/>
        <v>0</v>
      </c>
      <c r="M149" s="66">
        <f t="shared" si="5"/>
        <v>0</v>
      </c>
      <c r="N149" s="32">
        <f t="shared" si="6"/>
        <v>0</v>
      </c>
      <c r="O149" s="52">
        <f>'Pay App 38'!O149+'Pay App 38'!P149</f>
        <v>0</v>
      </c>
      <c r="P149" s="45"/>
      <c r="Q149" s="66">
        <f>'Pay App 38'!Q149+N149+P149</f>
        <v>0</v>
      </c>
    </row>
    <row r="150" spans="1:17" ht="21" customHeight="1" x14ac:dyDescent="0.2">
      <c r="A150" s="151" t="s">
        <v>254</v>
      </c>
      <c r="B150" s="151"/>
      <c r="C150" s="151" t="s">
        <v>255</v>
      </c>
      <c r="D150" s="152"/>
      <c r="E150" s="52">
        <f>'Pay App 38'!E150</f>
        <v>0</v>
      </c>
      <c r="F150" s="45"/>
      <c r="G150" s="65">
        <f>'Pay App 38'!G150+F150</f>
        <v>0</v>
      </c>
      <c r="H150" s="188">
        <f>'Pay App 38'!K150</f>
        <v>0</v>
      </c>
      <c r="I150" s="189"/>
      <c r="J150" s="55"/>
      <c r="K150" s="33">
        <f t="shared" si="4"/>
        <v>0</v>
      </c>
      <c r="L150" s="68">
        <f t="shared" si="7"/>
        <v>0</v>
      </c>
      <c r="M150" s="66">
        <f t="shared" si="5"/>
        <v>0</v>
      </c>
      <c r="N150" s="32">
        <f t="shared" si="6"/>
        <v>0</v>
      </c>
      <c r="O150" s="52">
        <f>'Pay App 38'!O150+'Pay App 38'!P150</f>
        <v>0</v>
      </c>
      <c r="P150" s="45"/>
      <c r="Q150" s="66">
        <f>'Pay App 38'!Q150+N150+P150</f>
        <v>0</v>
      </c>
    </row>
    <row r="151" spans="1:17" ht="21" customHeight="1" x14ac:dyDescent="0.2">
      <c r="A151" s="151" t="s">
        <v>256</v>
      </c>
      <c r="B151" s="151"/>
      <c r="C151" s="151" t="s">
        <v>257</v>
      </c>
      <c r="D151" s="152"/>
      <c r="E151" s="52">
        <f>'Pay App 38'!E151</f>
        <v>0</v>
      </c>
      <c r="F151" s="45"/>
      <c r="G151" s="65">
        <f>'Pay App 38'!G151+F151</f>
        <v>0</v>
      </c>
      <c r="H151" s="188">
        <f>'Pay App 38'!K151</f>
        <v>0</v>
      </c>
      <c r="I151" s="189"/>
      <c r="J151" s="55"/>
      <c r="K151" s="33">
        <f t="shared" si="4"/>
        <v>0</v>
      </c>
      <c r="L151" s="68">
        <f t="shared" si="7"/>
        <v>0</v>
      </c>
      <c r="M151" s="66">
        <f t="shared" si="5"/>
        <v>0</v>
      </c>
      <c r="N151" s="32">
        <f t="shared" si="6"/>
        <v>0</v>
      </c>
      <c r="O151" s="52">
        <f>'Pay App 38'!O151+'Pay App 38'!P151</f>
        <v>0</v>
      </c>
      <c r="P151" s="45"/>
      <c r="Q151" s="66">
        <f>'Pay App 38'!Q151+N151+P151</f>
        <v>0</v>
      </c>
    </row>
    <row r="152" spans="1:17" ht="21" customHeight="1" x14ac:dyDescent="0.2">
      <c r="A152" s="151" t="s">
        <v>258</v>
      </c>
      <c r="B152" s="151"/>
      <c r="C152" s="151" t="s">
        <v>259</v>
      </c>
      <c r="D152" s="152"/>
      <c r="E152" s="52">
        <f>'Pay App 38'!E152</f>
        <v>0</v>
      </c>
      <c r="F152" s="45"/>
      <c r="G152" s="65">
        <f>'Pay App 38'!G152+F152</f>
        <v>0</v>
      </c>
      <c r="H152" s="188">
        <f>'Pay App 38'!K152</f>
        <v>0</v>
      </c>
      <c r="I152" s="189"/>
      <c r="J152" s="55"/>
      <c r="K152" s="33">
        <f t="shared" si="4"/>
        <v>0</v>
      </c>
      <c r="L152" s="68">
        <f t="shared" si="7"/>
        <v>0</v>
      </c>
      <c r="M152" s="66">
        <f t="shared" si="5"/>
        <v>0</v>
      </c>
      <c r="N152" s="32">
        <f t="shared" si="6"/>
        <v>0</v>
      </c>
      <c r="O152" s="52">
        <f>'Pay App 38'!O152+'Pay App 38'!P152</f>
        <v>0</v>
      </c>
      <c r="P152" s="45"/>
      <c r="Q152" s="66">
        <f>'Pay App 38'!Q152+N152+P152</f>
        <v>0</v>
      </c>
    </row>
    <row r="153" spans="1:17" ht="21" customHeight="1" x14ac:dyDescent="0.2">
      <c r="A153" s="151" t="s">
        <v>260</v>
      </c>
      <c r="B153" s="151"/>
      <c r="C153" s="151" t="s">
        <v>261</v>
      </c>
      <c r="D153" s="152"/>
      <c r="E153" s="52">
        <f>'Pay App 38'!E153</f>
        <v>0</v>
      </c>
      <c r="F153" s="45"/>
      <c r="G153" s="65">
        <f>'Pay App 38'!G153+F153</f>
        <v>0</v>
      </c>
      <c r="H153" s="188">
        <f>'Pay App 38'!K153</f>
        <v>0</v>
      </c>
      <c r="I153" s="189"/>
      <c r="J153" s="55"/>
      <c r="K153" s="33">
        <f t="shared" si="4"/>
        <v>0</v>
      </c>
      <c r="L153" s="68">
        <f t="shared" si="7"/>
        <v>0</v>
      </c>
      <c r="M153" s="66">
        <f t="shared" si="5"/>
        <v>0</v>
      </c>
      <c r="N153" s="32">
        <f t="shared" si="6"/>
        <v>0</v>
      </c>
      <c r="O153" s="52">
        <f>'Pay App 38'!O153+'Pay App 38'!P153</f>
        <v>0</v>
      </c>
      <c r="P153" s="45"/>
      <c r="Q153" s="66">
        <f>'Pay App 38'!Q153+N153+P153</f>
        <v>0</v>
      </c>
    </row>
    <row r="154" spans="1:17" ht="21" customHeight="1" x14ac:dyDescent="0.2">
      <c r="A154" s="151" t="s">
        <v>262</v>
      </c>
      <c r="B154" s="151"/>
      <c r="C154" s="151" t="s">
        <v>263</v>
      </c>
      <c r="D154" s="152"/>
      <c r="E154" s="52">
        <f>'Pay App 38'!E154</f>
        <v>0</v>
      </c>
      <c r="F154" s="45"/>
      <c r="G154" s="65">
        <f>'Pay App 38'!G154+F154</f>
        <v>0</v>
      </c>
      <c r="H154" s="188">
        <f>'Pay App 38'!K154</f>
        <v>0</v>
      </c>
      <c r="I154" s="189"/>
      <c r="J154" s="55"/>
      <c r="K154" s="33">
        <f t="shared" si="4"/>
        <v>0</v>
      </c>
      <c r="L154" s="68">
        <f t="shared" si="7"/>
        <v>0</v>
      </c>
      <c r="M154" s="66">
        <f t="shared" si="5"/>
        <v>0</v>
      </c>
      <c r="N154" s="32">
        <f t="shared" si="6"/>
        <v>0</v>
      </c>
      <c r="O154" s="52">
        <f>'Pay App 38'!O154+'Pay App 38'!P154</f>
        <v>0</v>
      </c>
      <c r="P154" s="45"/>
      <c r="Q154" s="66">
        <f>'Pay App 38'!Q154+N154+P154</f>
        <v>0</v>
      </c>
    </row>
    <row r="155" spans="1:17" ht="21" customHeight="1" x14ac:dyDescent="0.2">
      <c r="A155" s="151" t="s">
        <v>264</v>
      </c>
      <c r="B155" s="151"/>
      <c r="C155" s="151" t="s">
        <v>265</v>
      </c>
      <c r="D155" s="152"/>
      <c r="E155" s="52">
        <f>'Pay App 38'!E155</f>
        <v>0</v>
      </c>
      <c r="F155" s="45"/>
      <c r="G155" s="65">
        <f>'Pay App 38'!G155+F155</f>
        <v>0</v>
      </c>
      <c r="H155" s="188">
        <f>'Pay App 38'!K155</f>
        <v>0</v>
      </c>
      <c r="I155" s="189"/>
      <c r="J155" s="55"/>
      <c r="K155" s="33">
        <f t="shared" si="4"/>
        <v>0</v>
      </c>
      <c r="L155" s="68">
        <f t="shared" si="7"/>
        <v>0</v>
      </c>
      <c r="M155" s="66">
        <f t="shared" si="5"/>
        <v>0</v>
      </c>
      <c r="N155" s="32">
        <f t="shared" si="6"/>
        <v>0</v>
      </c>
      <c r="O155" s="52">
        <f>'Pay App 38'!O155+'Pay App 38'!P155</f>
        <v>0</v>
      </c>
      <c r="P155" s="45"/>
      <c r="Q155" s="66">
        <f>'Pay App 38'!Q155+N155+P155</f>
        <v>0</v>
      </c>
    </row>
    <row r="156" spans="1:17" ht="21" customHeight="1" x14ac:dyDescent="0.2">
      <c r="A156" s="151" t="s">
        <v>266</v>
      </c>
      <c r="B156" s="151"/>
      <c r="C156" s="151" t="s">
        <v>267</v>
      </c>
      <c r="D156" s="152"/>
      <c r="E156" s="52">
        <f>'Pay App 38'!E156</f>
        <v>0</v>
      </c>
      <c r="F156" s="45"/>
      <c r="G156" s="65">
        <f>'Pay App 38'!G156+F156</f>
        <v>0</v>
      </c>
      <c r="H156" s="188">
        <f>'Pay App 38'!K156</f>
        <v>0</v>
      </c>
      <c r="I156" s="189"/>
      <c r="J156" s="55"/>
      <c r="K156" s="33">
        <f t="shared" si="4"/>
        <v>0</v>
      </c>
      <c r="L156" s="68">
        <f t="shared" si="7"/>
        <v>0</v>
      </c>
      <c r="M156" s="66">
        <f t="shared" si="5"/>
        <v>0</v>
      </c>
      <c r="N156" s="32">
        <f t="shared" si="6"/>
        <v>0</v>
      </c>
      <c r="O156" s="52">
        <f>'Pay App 38'!O156+'Pay App 38'!P156</f>
        <v>0</v>
      </c>
      <c r="P156" s="45"/>
      <c r="Q156" s="66">
        <f>'Pay App 38'!Q156+N156+P156</f>
        <v>0</v>
      </c>
    </row>
    <row r="157" spans="1:17" ht="21" customHeight="1" x14ac:dyDescent="0.2">
      <c r="A157" s="151" t="s">
        <v>268</v>
      </c>
      <c r="B157" s="151"/>
      <c r="C157" s="151" t="s">
        <v>269</v>
      </c>
      <c r="D157" s="152"/>
      <c r="E157" s="52">
        <f>'Pay App 38'!E157</f>
        <v>0</v>
      </c>
      <c r="F157" s="45"/>
      <c r="G157" s="65">
        <f>'Pay App 38'!G157+F157</f>
        <v>0</v>
      </c>
      <c r="H157" s="188">
        <f>'Pay App 38'!K157</f>
        <v>0</v>
      </c>
      <c r="I157" s="189"/>
      <c r="J157" s="55"/>
      <c r="K157" s="33">
        <f t="shared" si="4"/>
        <v>0</v>
      </c>
      <c r="L157" s="68">
        <f t="shared" si="7"/>
        <v>0</v>
      </c>
      <c r="M157" s="66">
        <f t="shared" si="5"/>
        <v>0</v>
      </c>
      <c r="N157" s="32">
        <f t="shared" si="6"/>
        <v>0</v>
      </c>
      <c r="O157" s="52">
        <f>'Pay App 38'!O157+'Pay App 38'!P157</f>
        <v>0</v>
      </c>
      <c r="P157" s="45"/>
      <c r="Q157" s="66">
        <f>'Pay App 38'!Q157+N157+P157</f>
        <v>0</v>
      </c>
    </row>
    <row r="158" spans="1:17" ht="21" customHeight="1" x14ac:dyDescent="0.2">
      <c r="A158" s="153" t="s">
        <v>270</v>
      </c>
      <c r="B158" s="153"/>
      <c r="C158" s="153" t="s">
        <v>271</v>
      </c>
      <c r="D158" s="154"/>
      <c r="E158" s="52">
        <f>'Pay App 38'!E158</f>
        <v>0</v>
      </c>
      <c r="F158" s="45"/>
      <c r="G158" s="65">
        <f>'Pay App 38'!G158+F158</f>
        <v>0</v>
      </c>
      <c r="H158" s="188">
        <f>'Pay App 38'!K158</f>
        <v>0</v>
      </c>
      <c r="I158" s="189"/>
      <c r="J158" s="55"/>
      <c r="K158" s="33">
        <f t="shared" si="4"/>
        <v>0</v>
      </c>
      <c r="L158" s="68">
        <f t="shared" si="7"/>
        <v>0</v>
      </c>
      <c r="M158" s="66">
        <f t="shared" si="5"/>
        <v>0</v>
      </c>
      <c r="N158" s="32">
        <f t="shared" si="6"/>
        <v>0</v>
      </c>
      <c r="O158" s="52">
        <f>'Pay App 38'!O158+'Pay App 38'!P158</f>
        <v>0</v>
      </c>
      <c r="P158" s="45"/>
      <c r="Q158" s="66">
        <f>'Pay App 38'!Q158+N158+P158</f>
        <v>0</v>
      </c>
    </row>
    <row r="159" spans="1:17" ht="21" customHeight="1" x14ac:dyDescent="0.2">
      <c r="A159" s="151" t="s">
        <v>272</v>
      </c>
      <c r="B159" s="151"/>
      <c r="C159" s="151" t="s">
        <v>273</v>
      </c>
      <c r="D159" s="152"/>
      <c r="E159" s="52">
        <f>'Pay App 38'!E159</f>
        <v>0</v>
      </c>
      <c r="F159" s="45"/>
      <c r="G159" s="65">
        <f>'Pay App 38'!G159+F159</f>
        <v>0</v>
      </c>
      <c r="H159" s="188">
        <f>'Pay App 38'!K159</f>
        <v>0</v>
      </c>
      <c r="I159" s="189"/>
      <c r="J159" s="55"/>
      <c r="K159" s="33">
        <f t="shared" si="4"/>
        <v>0</v>
      </c>
      <c r="L159" s="68">
        <f t="shared" si="7"/>
        <v>0</v>
      </c>
      <c r="M159" s="66">
        <f t="shared" si="5"/>
        <v>0</v>
      </c>
      <c r="N159" s="32">
        <f t="shared" si="6"/>
        <v>0</v>
      </c>
      <c r="O159" s="52">
        <f>'Pay App 38'!O159+'Pay App 38'!P159</f>
        <v>0</v>
      </c>
      <c r="P159" s="45"/>
      <c r="Q159" s="66">
        <f>'Pay App 38'!Q159+N159+P159</f>
        <v>0</v>
      </c>
    </row>
    <row r="160" spans="1:17" ht="21" customHeight="1" x14ac:dyDescent="0.2">
      <c r="A160" s="151" t="s">
        <v>274</v>
      </c>
      <c r="B160" s="151"/>
      <c r="C160" s="151" t="s">
        <v>275</v>
      </c>
      <c r="D160" s="152"/>
      <c r="E160" s="52">
        <f>'Pay App 38'!E160</f>
        <v>0</v>
      </c>
      <c r="F160" s="45"/>
      <c r="G160" s="65">
        <f>'Pay App 38'!G160+F160</f>
        <v>0</v>
      </c>
      <c r="H160" s="188">
        <f>'Pay App 38'!K160</f>
        <v>0</v>
      </c>
      <c r="I160" s="189"/>
      <c r="J160" s="55"/>
      <c r="K160" s="33">
        <f t="shared" si="4"/>
        <v>0</v>
      </c>
      <c r="L160" s="68">
        <f t="shared" si="7"/>
        <v>0</v>
      </c>
      <c r="M160" s="66">
        <f t="shared" si="5"/>
        <v>0</v>
      </c>
      <c r="N160" s="32">
        <f t="shared" si="6"/>
        <v>0</v>
      </c>
      <c r="O160" s="52">
        <f>'Pay App 38'!O160+'Pay App 38'!P160</f>
        <v>0</v>
      </c>
      <c r="P160" s="45"/>
      <c r="Q160" s="66">
        <f>'Pay App 38'!Q160+N160+P160</f>
        <v>0</v>
      </c>
    </row>
    <row r="161" spans="1:17" ht="21" customHeight="1" x14ac:dyDescent="0.2">
      <c r="A161" s="151" t="s">
        <v>276</v>
      </c>
      <c r="B161" s="151"/>
      <c r="C161" s="151" t="s">
        <v>277</v>
      </c>
      <c r="D161" s="152"/>
      <c r="E161" s="52">
        <f>'Pay App 38'!E161</f>
        <v>0</v>
      </c>
      <c r="F161" s="45"/>
      <c r="G161" s="65">
        <f>'Pay App 38'!G161+F161</f>
        <v>0</v>
      </c>
      <c r="H161" s="188">
        <f>'Pay App 38'!K161</f>
        <v>0</v>
      </c>
      <c r="I161" s="189"/>
      <c r="J161" s="55"/>
      <c r="K161" s="33">
        <f t="shared" si="4"/>
        <v>0</v>
      </c>
      <c r="L161" s="68">
        <f t="shared" si="7"/>
        <v>0</v>
      </c>
      <c r="M161" s="66">
        <f t="shared" si="5"/>
        <v>0</v>
      </c>
      <c r="N161" s="32">
        <f t="shared" si="6"/>
        <v>0</v>
      </c>
      <c r="O161" s="52">
        <f>'Pay App 38'!O161+'Pay App 38'!P161</f>
        <v>0</v>
      </c>
      <c r="P161" s="45"/>
      <c r="Q161" s="66">
        <f>'Pay App 38'!Q161+N161+P161</f>
        <v>0</v>
      </c>
    </row>
    <row r="162" spans="1:17" ht="21" customHeight="1" x14ac:dyDescent="0.2">
      <c r="A162" s="151" t="s">
        <v>278</v>
      </c>
      <c r="B162" s="151"/>
      <c r="C162" s="151" t="s">
        <v>279</v>
      </c>
      <c r="D162" s="152"/>
      <c r="E162" s="52">
        <f>'Pay App 38'!E162</f>
        <v>0</v>
      </c>
      <c r="F162" s="45"/>
      <c r="G162" s="65">
        <f>'Pay App 38'!G162+F162</f>
        <v>0</v>
      </c>
      <c r="H162" s="188">
        <f>'Pay App 38'!K162</f>
        <v>0</v>
      </c>
      <c r="I162" s="189"/>
      <c r="J162" s="55"/>
      <c r="K162" s="33">
        <f t="shared" si="4"/>
        <v>0</v>
      </c>
      <c r="L162" s="68">
        <f t="shared" si="7"/>
        <v>0</v>
      </c>
      <c r="M162" s="66">
        <f t="shared" si="5"/>
        <v>0</v>
      </c>
      <c r="N162" s="32">
        <f t="shared" si="6"/>
        <v>0</v>
      </c>
      <c r="O162" s="52">
        <f>'Pay App 38'!O162+'Pay App 38'!P162</f>
        <v>0</v>
      </c>
      <c r="P162" s="45"/>
      <c r="Q162" s="66">
        <f>'Pay App 38'!Q162+N162+P162</f>
        <v>0</v>
      </c>
    </row>
    <row r="163" spans="1:17" ht="21" customHeight="1" x14ac:dyDescent="0.2">
      <c r="A163" s="151" t="s">
        <v>280</v>
      </c>
      <c r="B163" s="151"/>
      <c r="C163" s="151" t="s">
        <v>281</v>
      </c>
      <c r="D163" s="152"/>
      <c r="E163" s="52">
        <f>'Pay App 38'!E163</f>
        <v>0</v>
      </c>
      <c r="F163" s="45"/>
      <c r="G163" s="65">
        <f>'Pay App 38'!G163+F163</f>
        <v>0</v>
      </c>
      <c r="H163" s="188">
        <f>'Pay App 38'!K163</f>
        <v>0</v>
      </c>
      <c r="I163" s="189"/>
      <c r="J163" s="55"/>
      <c r="K163" s="33">
        <f t="shared" si="4"/>
        <v>0</v>
      </c>
      <c r="L163" s="68">
        <f t="shared" si="7"/>
        <v>0</v>
      </c>
      <c r="M163" s="66">
        <f t="shared" si="5"/>
        <v>0</v>
      </c>
      <c r="N163" s="32">
        <f t="shared" si="6"/>
        <v>0</v>
      </c>
      <c r="O163" s="52">
        <f>'Pay App 38'!O163+'Pay App 38'!P163</f>
        <v>0</v>
      </c>
      <c r="P163" s="45"/>
      <c r="Q163" s="66">
        <f>'Pay App 38'!Q163+N163+P163</f>
        <v>0</v>
      </c>
    </row>
    <row r="164" spans="1:17" ht="21" customHeight="1" x14ac:dyDescent="0.2">
      <c r="A164" s="151" t="s">
        <v>282</v>
      </c>
      <c r="B164" s="151"/>
      <c r="C164" s="151" t="s">
        <v>283</v>
      </c>
      <c r="D164" s="152"/>
      <c r="E164" s="52">
        <f>'Pay App 38'!E164</f>
        <v>0</v>
      </c>
      <c r="F164" s="45"/>
      <c r="G164" s="65">
        <f>'Pay App 38'!G164+F164</f>
        <v>0</v>
      </c>
      <c r="H164" s="188">
        <f>'Pay App 38'!K164</f>
        <v>0</v>
      </c>
      <c r="I164" s="189"/>
      <c r="J164" s="55"/>
      <c r="K164" s="33">
        <f t="shared" si="4"/>
        <v>0</v>
      </c>
      <c r="L164" s="68">
        <f t="shared" si="7"/>
        <v>0</v>
      </c>
      <c r="M164" s="66">
        <f t="shared" si="5"/>
        <v>0</v>
      </c>
      <c r="N164" s="32">
        <f t="shared" si="6"/>
        <v>0</v>
      </c>
      <c r="O164" s="52">
        <f>'Pay App 38'!O164+'Pay App 38'!P164</f>
        <v>0</v>
      </c>
      <c r="P164" s="45"/>
      <c r="Q164" s="66">
        <f>'Pay App 38'!Q164+N164+P164</f>
        <v>0</v>
      </c>
    </row>
    <row r="165" spans="1:17" ht="21" customHeight="1" x14ac:dyDescent="0.2">
      <c r="A165" s="151" t="s">
        <v>284</v>
      </c>
      <c r="B165" s="151"/>
      <c r="C165" s="151" t="s">
        <v>285</v>
      </c>
      <c r="D165" s="152"/>
      <c r="E165" s="52">
        <f>'Pay App 38'!E165</f>
        <v>0</v>
      </c>
      <c r="F165" s="45"/>
      <c r="G165" s="65">
        <f>'Pay App 38'!G165+F165</f>
        <v>0</v>
      </c>
      <c r="H165" s="188">
        <f>'Pay App 38'!K165</f>
        <v>0</v>
      </c>
      <c r="I165" s="189"/>
      <c r="J165" s="55"/>
      <c r="K165" s="33">
        <f t="shared" si="4"/>
        <v>0</v>
      </c>
      <c r="L165" s="68">
        <f t="shared" si="7"/>
        <v>0</v>
      </c>
      <c r="M165" s="66">
        <f t="shared" si="5"/>
        <v>0</v>
      </c>
      <c r="N165" s="32">
        <f t="shared" si="6"/>
        <v>0</v>
      </c>
      <c r="O165" s="52">
        <f>'Pay App 38'!O165+'Pay App 38'!P165</f>
        <v>0</v>
      </c>
      <c r="P165" s="45"/>
      <c r="Q165" s="66">
        <f>'Pay App 38'!Q165+N165+P165</f>
        <v>0</v>
      </c>
    </row>
    <row r="166" spans="1:17" ht="21" customHeight="1" x14ac:dyDescent="0.2">
      <c r="A166" s="153" t="s">
        <v>286</v>
      </c>
      <c r="B166" s="153"/>
      <c r="C166" s="153" t="s">
        <v>287</v>
      </c>
      <c r="D166" s="154"/>
      <c r="E166" s="52">
        <f>'Pay App 38'!E166</f>
        <v>0</v>
      </c>
      <c r="F166" s="45"/>
      <c r="G166" s="65">
        <f>'Pay App 38'!G166+F166</f>
        <v>0</v>
      </c>
      <c r="H166" s="188">
        <f>'Pay App 38'!K166</f>
        <v>0</v>
      </c>
      <c r="I166" s="189"/>
      <c r="J166" s="55"/>
      <c r="K166" s="33">
        <f t="shared" si="4"/>
        <v>0</v>
      </c>
      <c r="L166" s="68">
        <f t="shared" si="7"/>
        <v>0</v>
      </c>
      <c r="M166" s="66">
        <f t="shared" si="5"/>
        <v>0</v>
      </c>
      <c r="N166" s="32">
        <f t="shared" si="6"/>
        <v>0</v>
      </c>
      <c r="O166" s="52">
        <f>'Pay App 38'!O166+'Pay App 38'!P166</f>
        <v>0</v>
      </c>
      <c r="P166" s="45"/>
      <c r="Q166" s="66">
        <f>'Pay App 38'!Q166+N166+P166</f>
        <v>0</v>
      </c>
    </row>
    <row r="167" spans="1:17" ht="21" customHeight="1" x14ac:dyDescent="0.2">
      <c r="A167" s="153" t="s">
        <v>288</v>
      </c>
      <c r="B167" s="153"/>
      <c r="C167" s="153" t="s">
        <v>289</v>
      </c>
      <c r="D167" s="154"/>
      <c r="E167" s="52">
        <f>'Pay App 38'!E167</f>
        <v>0</v>
      </c>
      <c r="F167" s="45"/>
      <c r="G167" s="65">
        <f>'Pay App 38'!G167+F167</f>
        <v>0</v>
      </c>
      <c r="H167" s="188">
        <f>'Pay App 38'!K167</f>
        <v>0</v>
      </c>
      <c r="I167" s="189"/>
      <c r="J167" s="55"/>
      <c r="K167" s="33">
        <f t="shared" si="4"/>
        <v>0</v>
      </c>
      <c r="L167" s="68">
        <f t="shared" si="7"/>
        <v>0</v>
      </c>
      <c r="M167" s="66">
        <f t="shared" si="5"/>
        <v>0</v>
      </c>
      <c r="N167" s="32">
        <f t="shared" si="6"/>
        <v>0</v>
      </c>
      <c r="O167" s="52">
        <f>'Pay App 38'!O167+'Pay App 38'!P167</f>
        <v>0</v>
      </c>
      <c r="P167" s="45"/>
      <c r="Q167" s="66">
        <f>'Pay App 38'!Q167+N167+P167</f>
        <v>0</v>
      </c>
    </row>
    <row r="168" spans="1:17" ht="21" customHeight="1" x14ac:dyDescent="0.2">
      <c r="A168" s="151" t="s">
        <v>290</v>
      </c>
      <c r="B168" s="151"/>
      <c r="C168" s="151" t="s">
        <v>291</v>
      </c>
      <c r="D168" s="152"/>
      <c r="E168" s="52">
        <f>'Pay App 38'!E168</f>
        <v>0</v>
      </c>
      <c r="F168" s="45"/>
      <c r="G168" s="65">
        <f>'Pay App 38'!G168+F168</f>
        <v>0</v>
      </c>
      <c r="H168" s="188">
        <f>'Pay App 38'!K168</f>
        <v>0</v>
      </c>
      <c r="I168" s="189"/>
      <c r="J168" s="55"/>
      <c r="K168" s="33">
        <f t="shared" si="4"/>
        <v>0</v>
      </c>
      <c r="L168" s="68">
        <f t="shared" si="7"/>
        <v>0</v>
      </c>
      <c r="M168" s="66">
        <f t="shared" si="5"/>
        <v>0</v>
      </c>
      <c r="N168" s="32">
        <f t="shared" si="6"/>
        <v>0</v>
      </c>
      <c r="O168" s="52">
        <f>'Pay App 38'!O168+'Pay App 38'!P168</f>
        <v>0</v>
      </c>
      <c r="P168" s="45"/>
      <c r="Q168" s="66">
        <f>'Pay App 38'!Q168+N168+P168</f>
        <v>0</v>
      </c>
    </row>
    <row r="169" spans="1:17" ht="21" customHeight="1" x14ac:dyDescent="0.2">
      <c r="A169" s="151" t="s">
        <v>292</v>
      </c>
      <c r="B169" s="151"/>
      <c r="C169" s="151" t="s">
        <v>293</v>
      </c>
      <c r="D169" s="152"/>
      <c r="E169" s="52">
        <f>'Pay App 38'!E169</f>
        <v>0</v>
      </c>
      <c r="F169" s="45"/>
      <c r="G169" s="65">
        <f>'Pay App 38'!G169+F169</f>
        <v>0</v>
      </c>
      <c r="H169" s="188">
        <f>'Pay App 38'!K169</f>
        <v>0</v>
      </c>
      <c r="I169" s="189"/>
      <c r="J169" s="55"/>
      <c r="K169" s="33">
        <f t="shared" si="4"/>
        <v>0</v>
      </c>
      <c r="L169" s="68">
        <f t="shared" si="7"/>
        <v>0</v>
      </c>
      <c r="M169" s="66">
        <f t="shared" si="5"/>
        <v>0</v>
      </c>
      <c r="N169" s="32">
        <f t="shared" si="6"/>
        <v>0</v>
      </c>
      <c r="O169" s="52">
        <f>'Pay App 38'!O169+'Pay App 38'!P169</f>
        <v>0</v>
      </c>
      <c r="P169" s="45"/>
      <c r="Q169" s="66">
        <f>'Pay App 38'!Q169+N169+P169</f>
        <v>0</v>
      </c>
    </row>
    <row r="170" spans="1:17" ht="21" customHeight="1" x14ac:dyDescent="0.2">
      <c r="A170" s="151" t="s">
        <v>294</v>
      </c>
      <c r="B170" s="151"/>
      <c r="C170" s="151" t="s">
        <v>295</v>
      </c>
      <c r="D170" s="152"/>
      <c r="E170" s="52">
        <f>'Pay App 38'!E170</f>
        <v>0</v>
      </c>
      <c r="F170" s="45"/>
      <c r="G170" s="65">
        <f>'Pay App 38'!G170+F170</f>
        <v>0</v>
      </c>
      <c r="H170" s="188">
        <f>'Pay App 38'!K170</f>
        <v>0</v>
      </c>
      <c r="I170" s="189"/>
      <c r="J170" s="55"/>
      <c r="K170" s="33">
        <f t="shared" si="4"/>
        <v>0</v>
      </c>
      <c r="L170" s="68">
        <f t="shared" si="7"/>
        <v>0</v>
      </c>
      <c r="M170" s="66">
        <f t="shared" si="5"/>
        <v>0</v>
      </c>
      <c r="N170" s="32">
        <f t="shared" si="6"/>
        <v>0</v>
      </c>
      <c r="O170" s="52">
        <f>'Pay App 38'!O170+'Pay App 38'!P170</f>
        <v>0</v>
      </c>
      <c r="P170" s="45"/>
      <c r="Q170" s="66">
        <f>'Pay App 38'!Q170+N170+P170</f>
        <v>0</v>
      </c>
    </row>
    <row r="171" spans="1:17" ht="21" customHeight="1" x14ac:dyDescent="0.2">
      <c r="A171" s="151" t="s">
        <v>296</v>
      </c>
      <c r="B171" s="151"/>
      <c r="C171" s="151" t="s">
        <v>297</v>
      </c>
      <c r="D171" s="152"/>
      <c r="E171" s="52">
        <f>'Pay App 38'!E171</f>
        <v>0</v>
      </c>
      <c r="F171" s="45"/>
      <c r="G171" s="65">
        <f>'Pay App 38'!G171+F171</f>
        <v>0</v>
      </c>
      <c r="H171" s="188">
        <f>'Pay App 38'!K171</f>
        <v>0</v>
      </c>
      <c r="I171" s="189"/>
      <c r="J171" s="55"/>
      <c r="K171" s="33">
        <f t="shared" si="4"/>
        <v>0</v>
      </c>
      <c r="L171" s="68">
        <f t="shared" si="7"/>
        <v>0</v>
      </c>
      <c r="M171" s="66">
        <f t="shared" si="5"/>
        <v>0</v>
      </c>
      <c r="N171" s="32">
        <f t="shared" si="6"/>
        <v>0</v>
      </c>
      <c r="O171" s="52">
        <f>'Pay App 38'!O171+'Pay App 38'!P171</f>
        <v>0</v>
      </c>
      <c r="P171" s="45"/>
      <c r="Q171" s="66">
        <f>'Pay App 38'!Q171+N171+P171</f>
        <v>0</v>
      </c>
    </row>
    <row r="172" spans="1:17" ht="21" customHeight="1" x14ac:dyDescent="0.2">
      <c r="A172" s="151" t="s">
        <v>298</v>
      </c>
      <c r="B172" s="151"/>
      <c r="C172" s="151" t="s">
        <v>299</v>
      </c>
      <c r="D172" s="152"/>
      <c r="E172" s="52">
        <f>'Pay App 38'!E172</f>
        <v>0</v>
      </c>
      <c r="F172" s="45"/>
      <c r="G172" s="65">
        <f>'Pay App 38'!G172+F172</f>
        <v>0</v>
      </c>
      <c r="H172" s="188">
        <f>'Pay App 38'!K172</f>
        <v>0</v>
      </c>
      <c r="I172" s="189"/>
      <c r="J172" s="55"/>
      <c r="K172" s="33">
        <f t="shared" si="4"/>
        <v>0</v>
      </c>
      <c r="L172" s="68">
        <f t="shared" si="7"/>
        <v>0</v>
      </c>
      <c r="M172" s="66">
        <f t="shared" si="5"/>
        <v>0</v>
      </c>
      <c r="N172" s="32">
        <f t="shared" si="6"/>
        <v>0</v>
      </c>
      <c r="O172" s="52">
        <f>'Pay App 38'!O172+'Pay App 38'!P172</f>
        <v>0</v>
      </c>
      <c r="P172" s="45"/>
      <c r="Q172" s="66">
        <f>'Pay App 38'!Q172+N172+P172</f>
        <v>0</v>
      </c>
    </row>
    <row r="173" spans="1:17" ht="21" customHeight="1" x14ac:dyDescent="0.2">
      <c r="A173" s="151" t="s">
        <v>300</v>
      </c>
      <c r="B173" s="151"/>
      <c r="C173" s="151" t="s">
        <v>301</v>
      </c>
      <c r="D173" s="152"/>
      <c r="E173" s="52">
        <f>'Pay App 38'!E173</f>
        <v>0</v>
      </c>
      <c r="F173" s="45"/>
      <c r="G173" s="65">
        <f>'Pay App 38'!G173+F173</f>
        <v>0</v>
      </c>
      <c r="H173" s="188">
        <f>'Pay App 38'!K173</f>
        <v>0</v>
      </c>
      <c r="I173" s="189"/>
      <c r="J173" s="55"/>
      <c r="K173" s="33">
        <f t="shared" si="4"/>
        <v>0</v>
      </c>
      <c r="L173" s="68">
        <f t="shared" si="7"/>
        <v>0</v>
      </c>
      <c r="M173" s="66">
        <f t="shared" si="5"/>
        <v>0</v>
      </c>
      <c r="N173" s="32">
        <f t="shared" si="6"/>
        <v>0</v>
      </c>
      <c r="O173" s="52">
        <f>'Pay App 38'!O173+'Pay App 38'!P173</f>
        <v>0</v>
      </c>
      <c r="P173" s="45"/>
      <c r="Q173" s="66">
        <f>'Pay App 38'!Q173+N173+P173</f>
        <v>0</v>
      </c>
    </row>
    <row r="174" spans="1:17" ht="21" customHeight="1" x14ac:dyDescent="0.2">
      <c r="A174" s="151" t="s">
        <v>302</v>
      </c>
      <c r="B174" s="151"/>
      <c r="C174" s="151" t="s">
        <v>303</v>
      </c>
      <c r="D174" s="152"/>
      <c r="E174" s="52">
        <f>'Pay App 38'!E174</f>
        <v>0</v>
      </c>
      <c r="F174" s="45"/>
      <c r="G174" s="65">
        <f>'Pay App 38'!G174+F174</f>
        <v>0</v>
      </c>
      <c r="H174" s="188">
        <f>'Pay App 38'!K174</f>
        <v>0</v>
      </c>
      <c r="I174" s="189"/>
      <c r="J174" s="55"/>
      <c r="K174" s="33">
        <f t="shared" si="4"/>
        <v>0</v>
      </c>
      <c r="L174" s="68">
        <f t="shared" si="7"/>
        <v>0</v>
      </c>
      <c r="M174" s="66">
        <f t="shared" si="5"/>
        <v>0</v>
      </c>
      <c r="N174" s="32">
        <f t="shared" si="6"/>
        <v>0</v>
      </c>
      <c r="O174" s="52">
        <f>'Pay App 38'!O174+'Pay App 38'!P174</f>
        <v>0</v>
      </c>
      <c r="P174" s="45"/>
      <c r="Q174" s="66">
        <f>'Pay App 38'!Q174+N174+P174</f>
        <v>0</v>
      </c>
    </row>
    <row r="175" spans="1:17" ht="21" customHeight="1" x14ac:dyDescent="0.2">
      <c r="A175" s="151" t="s">
        <v>304</v>
      </c>
      <c r="B175" s="151"/>
      <c r="C175" s="151" t="s">
        <v>305</v>
      </c>
      <c r="D175" s="152"/>
      <c r="E175" s="52">
        <f>'Pay App 38'!E175</f>
        <v>0</v>
      </c>
      <c r="F175" s="45"/>
      <c r="G175" s="65">
        <f>'Pay App 38'!G175+F175</f>
        <v>0</v>
      </c>
      <c r="H175" s="188">
        <f>'Pay App 38'!K175</f>
        <v>0</v>
      </c>
      <c r="I175" s="189"/>
      <c r="J175" s="55"/>
      <c r="K175" s="33">
        <f t="shared" si="4"/>
        <v>0</v>
      </c>
      <c r="L175" s="68">
        <f t="shared" si="7"/>
        <v>0</v>
      </c>
      <c r="M175" s="66">
        <f t="shared" si="5"/>
        <v>0</v>
      </c>
      <c r="N175" s="32">
        <f t="shared" si="6"/>
        <v>0</v>
      </c>
      <c r="O175" s="52">
        <f>'Pay App 38'!O175+'Pay App 38'!P175</f>
        <v>0</v>
      </c>
      <c r="P175" s="45"/>
      <c r="Q175" s="66">
        <f>'Pay App 38'!Q175+N175+P175</f>
        <v>0</v>
      </c>
    </row>
    <row r="176" spans="1:17" ht="21" customHeight="1" x14ac:dyDescent="0.2">
      <c r="A176" s="151" t="s">
        <v>306</v>
      </c>
      <c r="B176" s="151"/>
      <c r="C176" s="151" t="s">
        <v>307</v>
      </c>
      <c r="D176" s="152"/>
      <c r="E176" s="52">
        <f>'Pay App 38'!E176</f>
        <v>0</v>
      </c>
      <c r="F176" s="45"/>
      <c r="G176" s="65">
        <f>'Pay App 38'!G176+F176</f>
        <v>0</v>
      </c>
      <c r="H176" s="188">
        <f>'Pay App 38'!K176</f>
        <v>0</v>
      </c>
      <c r="I176" s="189"/>
      <c r="J176" s="55"/>
      <c r="K176" s="33">
        <f t="shared" si="4"/>
        <v>0</v>
      </c>
      <c r="L176" s="68">
        <f t="shared" si="7"/>
        <v>0</v>
      </c>
      <c r="M176" s="66">
        <f t="shared" si="5"/>
        <v>0</v>
      </c>
      <c r="N176" s="32">
        <f t="shared" si="6"/>
        <v>0</v>
      </c>
      <c r="O176" s="52">
        <f>'Pay App 38'!O176+'Pay App 38'!P176</f>
        <v>0</v>
      </c>
      <c r="P176" s="45"/>
      <c r="Q176" s="66">
        <f>'Pay App 38'!Q176+N176+P176</f>
        <v>0</v>
      </c>
    </row>
    <row r="177" spans="1:17" ht="21" customHeight="1" x14ac:dyDescent="0.2">
      <c r="A177" s="151" t="s">
        <v>308</v>
      </c>
      <c r="B177" s="151"/>
      <c r="C177" s="151" t="s">
        <v>309</v>
      </c>
      <c r="D177" s="152"/>
      <c r="E177" s="52">
        <f>'Pay App 38'!E177</f>
        <v>0</v>
      </c>
      <c r="F177" s="45"/>
      <c r="G177" s="65">
        <f>'Pay App 38'!G177+F177</f>
        <v>0</v>
      </c>
      <c r="H177" s="188">
        <f>'Pay App 38'!K177</f>
        <v>0</v>
      </c>
      <c r="I177" s="189"/>
      <c r="J177" s="55"/>
      <c r="K177" s="33">
        <f t="shared" si="4"/>
        <v>0</v>
      </c>
      <c r="L177" s="68">
        <f t="shared" si="7"/>
        <v>0</v>
      </c>
      <c r="M177" s="66">
        <f t="shared" si="5"/>
        <v>0</v>
      </c>
      <c r="N177" s="32">
        <f t="shared" si="6"/>
        <v>0</v>
      </c>
      <c r="O177" s="52">
        <f>'Pay App 38'!O177+'Pay App 38'!P177</f>
        <v>0</v>
      </c>
      <c r="P177" s="45"/>
      <c r="Q177" s="66">
        <f>'Pay App 38'!Q177+N177+P177</f>
        <v>0</v>
      </c>
    </row>
    <row r="178" spans="1:17" ht="21" customHeight="1" x14ac:dyDescent="0.2">
      <c r="A178" s="141" t="s">
        <v>310</v>
      </c>
      <c r="B178" s="141"/>
      <c r="C178" s="141" t="s">
        <v>311</v>
      </c>
      <c r="D178" s="142"/>
      <c r="E178" s="52">
        <f>'Pay App 38'!E178</f>
        <v>0</v>
      </c>
      <c r="F178" s="45"/>
      <c r="G178" s="65">
        <f>'Pay App 38'!G178+F178</f>
        <v>0</v>
      </c>
      <c r="H178" s="188">
        <f>'Pay App 38'!K178</f>
        <v>0</v>
      </c>
      <c r="I178" s="189"/>
      <c r="J178" s="55"/>
      <c r="K178" s="33">
        <f t="shared" si="4"/>
        <v>0</v>
      </c>
      <c r="L178" s="68">
        <f t="shared" si="7"/>
        <v>0</v>
      </c>
      <c r="M178" s="66">
        <f t="shared" si="5"/>
        <v>0</v>
      </c>
      <c r="N178" s="32">
        <f t="shared" si="6"/>
        <v>0</v>
      </c>
      <c r="O178" s="52">
        <f>'Pay App 38'!O178+'Pay App 38'!P178</f>
        <v>0</v>
      </c>
      <c r="P178" s="45"/>
      <c r="Q178" s="66">
        <f>'Pay App 38'!Q178+N178+P178</f>
        <v>0</v>
      </c>
    </row>
    <row r="179" spans="1:17" ht="21" customHeight="1" x14ac:dyDescent="0.2">
      <c r="A179" s="151" t="s">
        <v>312</v>
      </c>
      <c r="B179" s="151"/>
      <c r="C179" s="151" t="s">
        <v>313</v>
      </c>
      <c r="D179" s="152"/>
      <c r="E179" s="52">
        <f>'Pay App 38'!E179</f>
        <v>0</v>
      </c>
      <c r="F179" s="45"/>
      <c r="G179" s="65">
        <f>'Pay App 38'!G179+F179</f>
        <v>0</v>
      </c>
      <c r="H179" s="188">
        <f>'Pay App 38'!K179</f>
        <v>0</v>
      </c>
      <c r="I179" s="189"/>
      <c r="J179" s="55"/>
      <c r="K179" s="33">
        <f t="shared" si="4"/>
        <v>0</v>
      </c>
      <c r="L179" s="68">
        <f t="shared" si="7"/>
        <v>0</v>
      </c>
      <c r="M179" s="66">
        <f t="shared" si="5"/>
        <v>0</v>
      </c>
      <c r="N179" s="32">
        <f t="shared" si="6"/>
        <v>0</v>
      </c>
      <c r="O179" s="52">
        <f>'Pay App 38'!O179+'Pay App 38'!P179</f>
        <v>0</v>
      </c>
      <c r="P179" s="45"/>
      <c r="Q179" s="66">
        <f>'Pay App 38'!Q179+N179+P179</f>
        <v>0</v>
      </c>
    </row>
    <row r="180" spans="1:17" ht="21" customHeight="1" x14ac:dyDescent="0.2">
      <c r="A180" s="151" t="s">
        <v>314</v>
      </c>
      <c r="B180" s="151"/>
      <c r="C180" s="149" t="s">
        <v>315</v>
      </c>
      <c r="D180" s="150"/>
      <c r="E180" s="52">
        <f>'Pay App 38'!E180</f>
        <v>0</v>
      </c>
      <c r="F180" s="45"/>
      <c r="G180" s="65">
        <f>'Pay App 38'!G180+F180</f>
        <v>0</v>
      </c>
      <c r="H180" s="188">
        <f>'Pay App 38'!K180</f>
        <v>0</v>
      </c>
      <c r="I180" s="189"/>
      <c r="J180" s="55"/>
      <c r="K180" s="33">
        <f t="shared" si="4"/>
        <v>0</v>
      </c>
      <c r="L180" s="68">
        <f t="shared" si="7"/>
        <v>0</v>
      </c>
      <c r="M180" s="66">
        <f t="shared" si="5"/>
        <v>0</v>
      </c>
      <c r="N180" s="32">
        <f t="shared" si="6"/>
        <v>0</v>
      </c>
      <c r="O180" s="52">
        <f>'Pay App 38'!O180+'Pay App 38'!P180</f>
        <v>0</v>
      </c>
      <c r="P180" s="45"/>
      <c r="Q180" s="66">
        <f>'Pay App 38'!Q180+N180+P180</f>
        <v>0</v>
      </c>
    </row>
    <row r="181" spans="1:17" ht="21" customHeight="1" x14ac:dyDescent="0.2">
      <c r="A181" s="151" t="s">
        <v>316</v>
      </c>
      <c r="B181" s="151"/>
      <c r="C181" s="151" t="s">
        <v>317</v>
      </c>
      <c r="D181" s="152"/>
      <c r="E181" s="52">
        <f>'Pay App 38'!E181</f>
        <v>0</v>
      </c>
      <c r="F181" s="45"/>
      <c r="G181" s="65">
        <f>'Pay App 38'!G181+F181</f>
        <v>0</v>
      </c>
      <c r="H181" s="188">
        <f>'Pay App 38'!K181</f>
        <v>0</v>
      </c>
      <c r="I181" s="189"/>
      <c r="J181" s="55"/>
      <c r="K181" s="33">
        <f t="shared" si="4"/>
        <v>0</v>
      </c>
      <c r="L181" s="68">
        <f t="shared" si="7"/>
        <v>0</v>
      </c>
      <c r="M181" s="66">
        <f t="shared" si="5"/>
        <v>0</v>
      </c>
      <c r="N181" s="32">
        <f t="shared" si="6"/>
        <v>0</v>
      </c>
      <c r="O181" s="52">
        <f>'Pay App 38'!O181+'Pay App 38'!P181</f>
        <v>0</v>
      </c>
      <c r="P181" s="45"/>
      <c r="Q181" s="66">
        <f>'Pay App 38'!Q181+N181+P181</f>
        <v>0</v>
      </c>
    </row>
    <row r="182" spans="1:17" ht="21" customHeight="1" x14ac:dyDescent="0.2">
      <c r="A182" s="151" t="s">
        <v>318</v>
      </c>
      <c r="B182" s="151"/>
      <c r="C182" s="151" t="s">
        <v>319</v>
      </c>
      <c r="D182" s="152"/>
      <c r="E182" s="52">
        <f>'Pay App 38'!E182</f>
        <v>0</v>
      </c>
      <c r="F182" s="45"/>
      <c r="G182" s="65">
        <f>'Pay App 38'!G182+F182</f>
        <v>0</v>
      </c>
      <c r="H182" s="188">
        <f>'Pay App 38'!K182</f>
        <v>0</v>
      </c>
      <c r="I182" s="189"/>
      <c r="J182" s="55"/>
      <c r="K182" s="33">
        <f t="shared" si="4"/>
        <v>0</v>
      </c>
      <c r="L182" s="68">
        <f t="shared" si="7"/>
        <v>0</v>
      </c>
      <c r="M182" s="66">
        <f t="shared" si="5"/>
        <v>0</v>
      </c>
      <c r="N182" s="32">
        <f t="shared" si="6"/>
        <v>0</v>
      </c>
      <c r="O182" s="52">
        <f>'Pay App 38'!O182+'Pay App 38'!P182</f>
        <v>0</v>
      </c>
      <c r="P182" s="45"/>
      <c r="Q182" s="66">
        <f>'Pay App 38'!Q182+N182+P182</f>
        <v>0</v>
      </c>
    </row>
    <row r="183" spans="1:17" ht="21" customHeight="1" x14ac:dyDescent="0.2">
      <c r="A183" s="151" t="s">
        <v>320</v>
      </c>
      <c r="B183" s="151"/>
      <c r="C183" s="151" t="s">
        <v>321</v>
      </c>
      <c r="D183" s="152"/>
      <c r="E183" s="52">
        <f>'Pay App 38'!E183</f>
        <v>0</v>
      </c>
      <c r="F183" s="45"/>
      <c r="G183" s="65">
        <f>'Pay App 38'!G183+F183</f>
        <v>0</v>
      </c>
      <c r="H183" s="188">
        <f>'Pay App 38'!K183</f>
        <v>0</v>
      </c>
      <c r="I183" s="189"/>
      <c r="J183" s="55"/>
      <c r="K183" s="33">
        <f t="shared" si="4"/>
        <v>0</v>
      </c>
      <c r="L183" s="68">
        <f t="shared" si="7"/>
        <v>0</v>
      </c>
      <c r="M183" s="66">
        <f t="shared" si="5"/>
        <v>0</v>
      </c>
      <c r="N183" s="32">
        <f t="shared" si="6"/>
        <v>0</v>
      </c>
      <c r="O183" s="52">
        <f>'Pay App 38'!O183+'Pay App 38'!P183</f>
        <v>0</v>
      </c>
      <c r="P183" s="45"/>
      <c r="Q183" s="66">
        <f>'Pay App 38'!Q183+N183+P183</f>
        <v>0</v>
      </c>
    </row>
    <row r="184" spans="1:17" ht="21" customHeight="1" x14ac:dyDescent="0.2">
      <c r="A184" s="151" t="s">
        <v>322</v>
      </c>
      <c r="B184" s="151"/>
      <c r="C184" s="151" t="s">
        <v>323</v>
      </c>
      <c r="D184" s="152"/>
      <c r="E184" s="52">
        <f>'Pay App 38'!E184</f>
        <v>0</v>
      </c>
      <c r="F184" s="45"/>
      <c r="G184" s="65">
        <f>'Pay App 38'!G184+F184</f>
        <v>0</v>
      </c>
      <c r="H184" s="188">
        <f>'Pay App 38'!K184</f>
        <v>0</v>
      </c>
      <c r="I184" s="189"/>
      <c r="J184" s="55"/>
      <c r="K184" s="33">
        <f t="shared" si="4"/>
        <v>0</v>
      </c>
      <c r="L184" s="68">
        <f t="shared" si="7"/>
        <v>0</v>
      </c>
      <c r="M184" s="66">
        <f t="shared" si="5"/>
        <v>0</v>
      </c>
      <c r="N184" s="32">
        <f t="shared" si="6"/>
        <v>0</v>
      </c>
      <c r="O184" s="52">
        <f>'Pay App 38'!O184+'Pay App 38'!P184</f>
        <v>0</v>
      </c>
      <c r="P184" s="45"/>
      <c r="Q184" s="66">
        <f>'Pay App 38'!Q184+N184+P184</f>
        <v>0</v>
      </c>
    </row>
    <row r="185" spans="1:17" ht="21" customHeight="1" x14ac:dyDescent="0.2">
      <c r="A185" s="141" t="s">
        <v>324</v>
      </c>
      <c r="B185" s="141"/>
      <c r="C185" s="141" t="s">
        <v>325</v>
      </c>
      <c r="D185" s="142"/>
      <c r="E185" s="52">
        <f>'Pay App 38'!E185</f>
        <v>0</v>
      </c>
      <c r="F185" s="45"/>
      <c r="G185" s="65">
        <f>'Pay App 38'!G185+F185</f>
        <v>0</v>
      </c>
      <c r="H185" s="188">
        <f>'Pay App 38'!K185</f>
        <v>0</v>
      </c>
      <c r="I185" s="189"/>
      <c r="J185" s="55"/>
      <c r="K185" s="33">
        <f t="shared" si="4"/>
        <v>0</v>
      </c>
      <c r="L185" s="68">
        <f t="shared" si="7"/>
        <v>0</v>
      </c>
      <c r="M185" s="66">
        <f t="shared" si="5"/>
        <v>0</v>
      </c>
      <c r="N185" s="32">
        <f t="shared" si="6"/>
        <v>0</v>
      </c>
      <c r="O185" s="52">
        <f>'Pay App 38'!O185+'Pay App 38'!P185</f>
        <v>0</v>
      </c>
      <c r="P185" s="45"/>
      <c r="Q185" s="66">
        <f>'Pay App 38'!Q185+N185+P185</f>
        <v>0</v>
      </c>
    </row>
    <row r="186" spans="1:17" ht="21" customHeight="1" x14ac:dyDescent="0.2">
      <c r="A186" s="141" t="s">
        <v>326</v>
      </c>
      <c r="B186" s="141"/>
      <c r="C186" s="141" t="s">
        <v>327</v>
      </c>
      <c r="D186" s="142"/>
      <c r="E186" s="52">
        <f>'Pay App 38'!E186</f>
        <v>0</v>
      </c>
      <c r="F186" s="45"/>
      <c r="G186" s="65">
        <f>'Pay App 38'!G186+F186</f>
        <v>0</v>
      </c>
      <c r="H186" s="188">
        <f>'Pay App 38'!K186</f>
        <v>0</v>
      </c>
      <c r="I186" s="189"/>
      <c r="J186" s="55"/>
      <c r="K186" s="33">
        <f t="shared" si="4"/>
        <v>0</v>
      </c>
      <c r="L186" s="68">
        <f t="shared" si="7"/>
        <v>0</v>
      </c>
      <c r="M186" s="66">
        <f t="shared" si="5"/>
        <v>0</v>
      </c>
      <c r="N186" s="32">
        <f t="shared" si="6"/>
        <v>0</v>
      </c>
      <c r="O186" s="52">
        <f>'Pay App 38'!O186+'Pay App 38'!P186</f>
        <v>0</v>
      </c>
      <c r="P186" s="45"/>
      <c r="Q186" s="66">
        <f>'Pay App 38'!Q186+N186+P186</f>
        <v>0</v>
      </c>
    </row>
    <row r="187" spans="1:17" ht="21" customHeight="1" x14ac:dyDescent="0.2">
      <c r="A187" s="151" t="s">
        <v>328</v>
      </c>
      <c r="B187" s="151"/>
      <c r="C187" s="151" t="s">
        <v>329</v>
      </c>
      <c r="D187" s="152"/>
      <c r="E187" s="52">
        <f>'Pay App 38'!E187</f>
        <v>0</v>
      </c>
      <c r="F187" s="45"/>
      <c r="G187" s="65">
        <f>'Pay App 38'!G187+F187</f>
        <v>0</v>
      </c>
      <c r="H187" s="188">
        <f>'Pay App 38'!K187</f>
        <v>0</v>
      </c>
      <c r="I187" s="189"/>
      <c r="J187" s="55"/>
      <c r="K187" s="33">
        <f t="shared" si="4"/>
        <v>0</v>
      </c>
      <c r="L187" s="68">
        <f t="shared" si="7"/>
        <v>0</v>
      </c>
      <c r="M187" s="66">
        <f t="shared" si="5"/>
        <v>0</v>
      </c>
      <c r="N187" s="32">
        <f t="shared" si="6"/>
        <v>0</v>
      </c>
      <c r="O187" s="52">
        <f>'Pay App 38'!O187+'Pay App 38'!P187</f>
        <v>0</v>
      </c>
      <c r="P187" s="45"/>
      <c r="Q187" s="66">
        <f>'Pay App 38'!Q187+N187+P187</f>
        <v>0</v>
      </c>
    </row>
    <row r="188" spans="1:17" ht="21" customHeight="1" x14ac:dyDescent="0.2">
      <c r="A188" s="151" t="s">
        <v>330</v>
      </c>
      <c r="B188" s="151"/>
      <c r="C188" s="151" t="s">
        <v>331</v>
      </c>
      <c r="D188" s="152"/>
      <c r="E188" s="52">
        <f>'Pay App 38'!E188</f>
        <v>0</v>
      </c>
      <c r="F188" s="45"/>
      <c r="G188" s="65">
        <f>'Pay App 38'!G188+F188</f>
        <v>0</v>
      </c>
      <c r="H188" s="188">
        <f>'Pay App 38'!K188</f>
        <v>0</v>
      </c>
      <c r="I188" s="189"/>
      <c r="J188" s="55"/>
      <c r="K188" s="33">
        <f t="shared" si="4"/>
        <v>0</v>
      </c>
      <c r="L188" s="68">
        <f t="shared" si="7"/>
        <v>0</v>
      </c>
      <c r="M188" s="66">
        <f t="shared" si="5"/>
        <v>0</v>
      </c>
      <c r="N188" s="32">
        <f t="shared" si="6"/>
        <v>0</v>
      </c>
      <c r="O188" s="52">
        <f>'Pay App 38'!O188+'Pay App 38'!P188</f>
        <v>0</v>
      </c>
      <c r="P188" s="45"/>
      <c r="Q188" s="66">
        <f>'Pay App 38'!Q188+N188+P188</f>
        <v>0</v>
      </c>
    </row>
    <row r="189" spans="1:17" ht="21" customHeight="1" x14ac:dyDescent="0.2">
      <c r="A189" s="151" t="s">
        <v>332</v>
      </c>
      <c r="B189" s="151"/>
      <c r="C189" s="151" t="s">
        <v>333</v>
      </c>
      <c r="D189" s="152"/>
      <c r="E189" s="52">
        <f>'Pay App 38'!E189</f>
        <v>0</v>
      </c>
      <c r="F189" s="45"/>
      <c r="G189" s="65">
        <f>'Pay App 38'!G189+F189</f>
        <v>0</v>
      </c>
      <c r="H189" s="188">
        <f>'Pay App 38'!K189</f>
        <v>0</v>
      </c>
      <c r="I189" s="189"/>
      <c r="J189" s="55"/>
      <c r="K189" s="33">
        <f t="shared" si="4"/>
        <v>0</v>
      </c>
      <c r="L189" s="68">
        <f t="shared" si="7"/>
        <v>0</v>
      </c>
      <c r="M189" s="66">
        <f t="shared" si="5"/>
        <v>0</v>
      </c>
      <c r="N189" s="32">
        <f t="shared" si="6"/>
        <v>0</v>
      </c>
      <c r="O189" s="52">
        <f>'Pay App 38'!O189+'Pay App 38'!P189</f>
        <v>0</v>
      </c>
      <c r="P189" s="45"/>
      <c r="Q189" s="66">
        <f>'Pay App 38'!Q189+N189+P189</f>
        <v>0</v>
      </c>
    </row>
    <row r="190" spans="1:17" ht="21" customHeight="1" x14ac:dyDescent="0.2">
      <c r="A190" s="141" t="s">
        <v>334</v>
      </c>
      <c r="B190" s="141"/>
      <c r="C190" s="141" t="s">
        <v>335</v>
      </c>
      <c r="D190" s="142"/>
      <c r="E190" s="52">
        <f>'Pay App 38'!E190</f>
        <v>0</v>
      </c>
      <c r="F190" s="45"/>
      <c r="G190" s="65">
        <f>'Pay App 38'!G190+F190</f>
        <v>0</v>
      </c>
      <c r="H190" s="188">
        <f>'Pay App 38'!K190</f>
        <v>0</v>
      </c>
      <c r="I190" s="189"/>
      <c r="J190" s="55"/>
      <c r="K190" s="33">
        <f t="shared" si="4"/>
        <v>0</v>
      </c>
      <c r="L190" s="68">
        <f t="shared" si="7"/>
        <v>0</v>
      </c>
      <c r="M190" s="66">
        <f t="shared" si="5"/>
        <v>0</v>
      </c>
      <c r="N190" s="32">
        <f t="shared" si="6"/>
        <v>0</v>
      </c>
      <c r="O190" s="52">
        <f>'Pay App 38'!O190+'Pay App 38'!P190</f>
        <v>0</v>
      </c>
      <c r="P190" s="45"/>
      <c r="Q190" s="66">
        <f>'Pay App 38'!Q190+N190+P190</f>
        <v>0</v>
      </c>
    </row>
    <row r="191" spans="1:17" ht="21" customHeight="1" x14ac:dyDescent="0.2">
      <c r="A191" s="149" t="s">
        <v>336</v>
      </c>
      <c r="B191" s="149"/>
      <c r="C191" s="149" t="s">
        <v>337</v>
      </c>
      <c r="D191" s="150"/>
      <c r="E191" s="52">
        <f>'Pay App 38'!E191</f>
        <v>0</v>
      </c>
      <c r="F191" s="45"/>
      <c r="G191" s="65">
        <f>'Pay App 38'!G191+F191</f>
        <v>0</v>
      </c>
      <c r="H191" s="188">
        <f>'Pay App 38'!K191</f>
        <v>0</v>
      </c>
      <c r="I191" s="189"/>
      <c r="J191" s="55"/>
      <c r="K191" s="33">
        <f t="shared" si="4"/>
        <v>0</v>
      </c>
      <c r="L191" s="68">
        <f t="shared" si="7"/>
        <v>0</v>
      </c>
      <c r="M191" s="66">
        <f t="shared" si="5"/>
        <v>0</v>
      </c>
      <c r="N191" s="32">
        <f t="shared" si="6"/>
        <v>0</v>
      </c>
      <c r="O191" s="52">
        <f>'Pay App 38'!O191+'Pay App 38'!P191</f>
        <v>0</v>
      </c>
      <c r="P191" s="45"/>
      <c r="Q191" s="66">
        <f>'Pay App 38'!Q191+N191+P191</f>
        <v>0</v>
      </c>
    </row>
    <row r="192" spans="1:17" ht="21" customHeight="1" x14ac:dyDescent="0.2">
      <c r="A192" s="149" t="s">
        <v>338</v>
      </c>
      <c r="B192" s="149"/>
      <c r="C192" s="151" t="s">
        <v>339</v>
      </c>
      <c r="D192" s="152"/>
      <c r="E192" s="52">
        <f>'Pay App 38'!E192</f>
        <v>0</v>
      </c>
      <c r="F192" s="45"/>
      <c r="G192" s="65">
        <f>'Pay App 38'!G192+F192</f>
        <v>0</v>
      </c>
      <c r="H192" s="188">
        <f>'Pay App 38'!K192</f>
        <v>0</v>
      </c>
      <c r="I192" s="189"/>
      <c r="J192" s="55"/>
      <c r="K192" s="33">
        <f t="shared" si="4"/>
        <v>0</v>
      </c>
      <c r="L192" s="68">
        <f t="shared" si="7"/>
        <v>0</v>
      </c>
      <c r="M192" s="66">
        <f t="shared" si="5"/>
        <v>0</v>
      </c>
      <c r="N192" s="32">
        <f t="shared" si="6"/>
        <v>0</v>
      </c>
      <c r="O192" s="52">
        <f>'Pay App 38'!O192+'Pay App 38'!P192</f>
        <v>0</v>
      </c>
      <c r="P192" s="45"/>
      <c r="Q192" s="66">
        <f>'Pay App 38'!Q192+N192+P192</f>
        <v>0</v>
      </c>
    </row>
    <row r="193" spans="1:17" ht="21" customHeight="1" x14ac:dyDescent="0.2">
      <c r="A193" s="141" t="s">
        <v>340</v>
      </c>
      <c r="B193" s="141"/>
      <c r="C193" s="141" t="s">
        <v>341</v>
      </c>
      <c r="D193" s="142"/>
      <c r="E193" s="52">
        <f>'Pay App 38'!E193</f>
        <v>0</v>
      </c>
      <c r="F193" s="45"/>
      <c r="G193" s="65">
        <f>'Pay App 38'!G193+F193</f>
        <v>0</v>
      </c>
      <c r="H193" s="188">
        <f>'Pay App 38'!K193</f>
        <v>0</v>
      </c>
      <c r="I193" s="189"/>
      <c r="J193" s="55"/>
      <c r="K193" s="33">
        <f t="shared" si="4"/>
        <v>0</v>
      </c>
      <c r="L193" s="68">
        <f t="shared" si="7"/>
        <v>0</v>
      </c>
      <c r="M193" s="66">
        <f t="shared" si="5"/>
        <v>0</v>
      </c>
      <c r="N193" s="32">
        <f t="shared" si="6"/>
        <v>0</v>
      </c>
      <c r="O193" s="52">
        <f>'Pay App 38'!O193+'Pay App 38'!P193</f>
        <v>0</v>
      </c>
      <c r="P193" s="45"/>
      <c r="Q193" s="66">
        <f>'Pay App 38'!Q193+N193+P193</f>
        <v>0</v>
      </c>
    </row>
    <row r="194" spans="1:17" ht="21" customHeight="1" x14ac:dyDescent="0.2">
      <c r="A194" s="149" t="s">
        <v>342</v>
      </c>
      <c r="B194" s="149"/>
      <c r="C194" s="149" t="s">
        <v>343</v>
      </c>
      <c r="D194" s="150"/>
      <c r="E194" s="52">
        <f>'Pay App 38'!E194</f>
        <v>0</v>
      </c>
      <c r="F194" s="45"/>
      <c r="G194" s="65">
        <f>'Pay App 38'!G194+F194</f>
        <v>0</v>
      </c>
      <c r="H194" s="188">
        <f>'Pay App 38'!K194</f>
        <v>0</v>
      </c>
      <c r="I194" s="189"/>
      <c r="J194" s="55"/>
      <c r="K194" s="33">
        <f t="shared" si="4"/>
        <v>0</v>
      </c>
      <c r="L194" s="68">
        <f t="shared" si="7"/>
        <v>0</v>
      </c>
      <c r="M194" s="66">
        <f t="shared" si="5"/>
        <v>0</v>
      </c>
      <c r="N194" s="32">
        <f t="shared" si="6"/>
        <v>0</v>
      </c>
      <c r="O194" s="52">
        <f>'Pay App 38'!O194+'Pay App 38'!P194</f>
        <v>0</v>
      </c>
      <c r="P194" s="45"/>
      <c r="Q194" s="66">
        <f>'Pay App 38'!Q194+N194+P194</f>
        <v>0</v>
      </c>
    </row>
    <row r="195" spans="1:17" ht="21" customHeight="1" x14ac:dyDescent="0.2">
      <c r="A195" s="149" t="s">
        <v>344</v>
      </c>
      <c r="B195" s="149"/>
      <c r="C195" s="151" t="s">
        <v>345</v>
      </c>
      <c r="D195" s="152"/>
      <c r="E195" s="52">
        <f>'Pay App 38'!E195</f>
        <v>0</v>
      </c>
      <c r="F195" s="45"/>
      <c r="G195" s="65">
        <f>'Pay App 38'!G195+F195</f>
        <v>0</v>
      </c>
      <c r="H195" s="188">
        <f>'Pay App 38'!K195</f>
        <v>0</v>
      </c>
      <c r="I195" s="189"/>
      <c r="J195" s="55"/>
      <c r="K195" s="33">
        <f t="shared" si="4"/>
        <v>0</v>
      </c>
      <c r="L195" s="68">
        <f t="shared" si="7"/>
        <v>0</v>
      </c>
      <c r="M195" s="66">
        <f t="shared" si="5"/>
        <v>0</v>
      </c>
      <c r="N195" s="32">
        <f t="shared" si="6"/>
        <v>0</v>
      </c>
      <c r="O195" s="52">
        <f>'Pay App 38'!O195+'Pay App 38'!P195</f>
        <v>0</v>
      </c>
      <c r="P195" s="45"/>
      <c r="Q195" s="66">
        <f>'Pay App 38'!Q195+N195+P195</f>
        <v>0</v>
      </c>
    </row>
    <row r="196" spans="1:17" ht="21" customHeight="1" x14ac:dyDescent="0.2">
      <c r="A196" s="149" t="s">
        <v>346</v>
      </c>
      <c r="B196" s="149"/>
      <c r="C196" s="149" t="s">
        <v>347</v>
      </c>
      <c r="D196" s="150"/>
      <c r="E196" s="52">
        <f>'Pay App 38'!E196</f>
        <v>0</v>
      </c>
      <c r="F196" s="45"/>
      <c r="G196" s="65">
        <f>'Pay App 38'!G196+F196</f>
        <v>0</v>
      </c>
      <c r="H196" s="188">
        <f>'Pay App 38'!K196</f>
        <v>0</v>
      </c>
      <c r="I196" s="189"/>
      <c r="J196" s="55"/>
      <c r="K196" s="33">
        <f t="shared" si="4"/>
        <v>0</v>
      </c>
      <c r="L196" s="68">
        <f t="shared" si="7"/>
        <v>0</v>
      </c>
      <c r="M196" s="66">
        <f t="shared" si="5"/>
        <v>0</v>
      </c>
      <c r="N196" s="32">
        <f t="shared" si="6"/>
        <v>0</v>
      </c>
      <c r="O196" s="52">
        <f>'Pay App 38'!O196+'Pay App 38'!P196</f>
        <v>0</v>
      </c>
      <c r="P196" s="45"/>
      <c r="Q196" s="66">
        <f>'Pay App 38'!Q196+N196+P196</f>
        <v>0</v>
      </c>
    </row>
    <row r="197" spans="1:17" ht="21" customHeight="1" x14ac:dyDescent="0.2">
      <c r="A197" s="149" t="s">
        <v>348</v>
      </c>
      <c r="B197" s="149"/>
      <c r="C197" s="149" t="s">
        <v>349</v>
      </c>
      <c r="D197" s="150"/>
      <c r="E197" s="52">
        <f>'Pay App 38'!E197</f>
        <v>0</v>
      </c>
      <c r="F197" s="45"/>
      <c r="G197" s="65">
        <f>'Pay App 38'!G197+F197</f>
        <v>0</v>
      </c>
      <c r="H197" s="188">
        <f>'Pay App 38'!K197</f>
        <v>0</v>
      </c>
      <c r="I197" s="189"/>
      <c r="J197" s="55"/>
      <c r="K197" s="33">
        <f t="shared" si="4"/>
        <v>0</v>
      </c>
      <c r="L197" s="68">
        <f t="shared" si="7"/>
        <v>0</v>
      </c>
      <c r="M197" s="66">
        <f t="shared" si="5"/>
        <v>0</v>
      </c>
      <c r="N197" s="32">
        <f t="shared" si="6"/>
        <v>0</v>
      </c>
      <c r="O197" s="52">
        <f>'Pay App 38'!O197+'Pay App 38'!P197</f>
        <v>0</v>
      </c>
      <c r="P197" s="45"/>
      <c r="Q197" s="66">
        <f>'Pay App 38'!Q197+N197+P197</f>
        <v>0</v>
      </c>
    </row>
    <row r="198" spans="1:17" ht="21" customHeight="1" x14ac:dyDescent="0.2">
      <c r="A198" s="149" t="s">
        <v>350</v>
      </c>
      <c r="B198" s="149"/>
      <c r="C198" s="151" t="s">
        <v>305</v>
      </c>
      <c r="D198" s="152"/>
      <c r="E198" s="52">
        <f>'Pay App 38'!E198</f>
        <v>0</v>
      </c>
      <c r="F198" s="45"/>
      <c r="G198" s="65">
        <f>'Pay App 38'!G198+F198</f>
        <v>0</v>
      </c>
      <c r="H198" s="188">
        <f>'Pay App 38'!K198</f>
        <v>0</v>
      </c>
      <c r="I198" s="189"/>
      <c r="J198" s="55"/>
      <c r="K198" s="33">
        <f t="shared" si="4"/>
        <v>0</v>
      </c>
      <c r="L198" s="68">
        <f t="shared" si="7"/>
        <v>0</v>
      </c>
      <c r="M198" s="66">
        <f t="shared" si="5"/>
        <v>0</v>
      </c>
      <c r="N198" s="32">
        <f t="shared" si="6"/>
        <v>0</v>
      </c>
      <c r="O198" s="52">
        <f>'Pay App 38'!O198+'Pay App 38'!P198</f>
        <v>0</v>
      </c>
      <c r="P198" s="45"/>
      <c r="Q198" s="66">
        <f>'Pay App 38'!Q198+N198+P198</f>
        <v>0</v>
      </c>
    </row>
    <row r="199" spans="1:17" ht="21" customHeight="1" x14ac:dyDescent="0.2">
      <c r="A199" s="141" t="s">
        <v>351</v>
      </c>
      <c r="B199" s="141"/>
      <c r="C199" s="141" t="s">
        <v>352</v>
      </c>
      <c r="D199" s="142"/>
      <c r="E199" s="52">
        <f>'Pay App 38'!E199</f>
        <v>0</v>
      </c>
      <c r="F199" s="45"/>
      <c r="G199" s="65">
        <f>'Pay App 38'!G199+F199</f>
        <v>0</v>
      </c>
      <c r="H199" s="188">
        <f>'Pay App 38'!K199</f>
        <v>0</v>
      </c>
      <c r="I199" s="189"/>
      <c r="J199" s="55"/>
      <c r="K199" s="33">
        <f t="shared" si="4"/>
        <v>0</v>
      </c>
      <c r="L199" s="68">
        <f t="shared" si="7"/>
        <v>0</v>
      </c>
      <c r="M199" s="66">
        <f t="shared" si="5"/>
        <v>0</v>
      </c>
      <c r="N199" s="32">
        <f t="shared" si="6"/>
        <v>0</v>
      </c>
      <c r="O199" s="52">
        <f>'Pay App 38'!O199+'Pay App 38'!P199</f>
        <v>0</v>
      </c>
      <c r="P199" s="45"/>
      <c r="Q199" s="66">
        <f>'Pay App 38'!Q199+N199+P199</f>
        <v>0</v>
      </c>
    </row>
    <row r="200" spans="1:17" ht="21" customHeight="1" x14ac:dyDescent="0.2">
      <c r="A200" s="149" t="s">
        <v>353</v>
      </c>
      <c r="B200" s="149"/>
      <c r="C200" s="149" t="s">
        <v>354</v>
      </c>
      <c r="D200" s="150"/>
      <c r="E200" s="52">
        <f>'Pay App 38'!E200</f>
        <v>0</v>
      </c>
      <c r="F200" s="45"/>
      <c r="G200" s="65">
        <f>'Pay App 38'!G200+F200</f>
        <v>0</v>
      </c>
      <c r="H200" s="188">
        <f>'Pay App 38'!K200</f>
        <v>0</v>
      </c>
      <c r="I200" s="189"/>
      <c r="J200" s="55"/>
      <c r="K200" s="33">
        <f t="shared" si="4"/>
        <v>0</v>
      </c>
      <c r="L200" s="68">
        <f t="shared" si="7"/>
        <v>0</v>
      </c>
      <c r="M200" s="66">
        <f t="shared" si="5"/>
        <v>0</v>
      </c>
      <c r="N200" s="32">
        <f t="shared" si="6"/>
        <v>0</v>
      </c>
      <c r="O200" s="52">
        <f>'Pay App 38'!O200+'Pay App 38'!P200</f>
        <v>0</v>
      </c>
      <c r="P200" s="45"/>
      <c r="Q200" s="66">
        <f>'Pay App 38'!Q200+N200+P200</f>
        <v>0</v>
      </c>
    </row>
    <row r="201" spans="1:17" ht="21" customHeight="1" x14ac:dyDescent="0.2">
      <c r="A201" s="149" t="s">
        <v>355</v>
      </c>
      <c r="B201" s="149"/>
      <c r="C201" s="149" t="s">
        <v>356</v>
      </c>
      <c r="D201" s="150"/>
      <c r="E201" s="52">
        <f>'Pay App 38'!E201</f>
        <v>0</v>
      </c>
      <c r="F201" s="45"/>
      <c r="G201" s="65">
        <f>'Pay App 38'!G201+F201</f>
        <v>0</v>
      </c>
      <c r="H201" s="188">
        <f>'Pay App 38'!K201</f>
        <v>0</v>
      </c>
      <c r="I201" s="189"/>
      <c r="J201" s="55"/>
      <c r="K201" s="33">
        <f t="shared" si="4"/>
        <v>0</v>
      </c>
      <c r="L201" s="68">
        <f t="shared" si="7"/>
        <v>0</v>
      </c>
      <c r="M201" s="66">
        <f t="shared" si="5"/>
        <v>0</v>
      </c>
      <c r="N201" s="32">
        <f t="shared" si="6"/>
        <v>0</v>
      </c>
      <c r="O201" s="52">
        <f>'Pay App 38'!O201+'Pay App 38'!P201</f>
        <v>0</v>
      </c>
      <c r="P201" s="45"/>
      <c r="Q201" s="66">
        <f>'Pay App 38'!Q201+N201+P201</f>
        <v>0</v>
      </c>
    </row>
    <row r="202" spans="1:17" ht="21" customHeight="1" x14ac:dyDescent="0.2">
      <c r="A202" s="149" t="s">
        <v>357</v>
      </c>
      <c r="B202" s="149"/>
      <c r="C202" s="151" t="s">
        <v>358</v>
      </c>
      <c r="D202" s="152"/>
      <c r="E202" s="52">
        <f>'Pay App 38'!E202</f>
        <v>0</v>
      </c>
      <c r="F202" s="45"/>
      <c r="G202" s="65">
        <f>'Pay App 38'!G202+F202</f>
        <v>0</v>
      </c>
      <c r="H202" s="188">
        <f>'Pay App 38'!K202</f>
        <v>0</v>
      </c>
      <c r="I202" s="189"/>
      <c r="J202" s="55"/>
      <c r="K202" s="33">
        <f t="shared" si="4"/>
        <v>0</v>
      </c>
      <c r="L202" s="68">
        <f t="shared" si="7"/>
        <v>0</v>
      </c>
      <c r="M202" s="66">
        <f t="shared" si="5"/>
        <v>0</v>
      </c>
      <c r="N202" s="32">
        <f t="shared" si="6"/>
        <v>0</v>
      </c>
      <c r="O202" s="52">
        <f>'Pay App 38'!O202+'Pay App 38'!P202</f>
        <v>0</v>
      </c>
      <c r="P202" s="45"/>
      <c r="Q202" s="66">
        <f>'Pay App 38'!Q202+N202+P202</f>
        <v>0</v>
      </c>
    </row>
    <row r="203" spans="1:17" ht="21" customHeight="1" x14ac:dyDescent="0.2">
      <c r="A203" s="149" t="s">
        <v>359</v>
      </c>
      <c r="B203" s="149"/>
      <c r="C203" s="151" t="s">
        <v>360</v>
      </c>
      <c r="D203" s="152"/>
      <c r="E203" s="52">
        <f>'Pay App 38'!E203</f>
        <v>0</v>
      </c>
      <c r="F203" s="45"/>
      <c r="G203" s="65">
        <f>'Pay App 38'!G203+F203</f>
        <v>0</v>
      </c>
      <c r="H203" s="188">
        <f>'Pay App 38'!K203</f>
        <v>0</v>
      </c>
      <c r="I203" s="189"/>
      <c r="J203" s="55"/>
      <c r="K203" s="33">
        <f t="shared" si="4"/>
        <v>0</v>
      </c>
      <c r="L203" s="68">
        <f t="shared" si="7"/>
        <v>0</v>
      </c>
      <c r="M203" s="66">
        <f t="shared" si="5"/>
        <v>0</v>
      </c>
      <c r="N203" s="32">
        <f t="shared" si="6"/>
        <v>0</v>
      </c>
      <c r="O203" s="52">
        <f>'Pay App 38'!O203+'Pay App 38'!P203</f>
        <v>0</v>
      </c>
      <c r="P203" s="45"/>
      <c r="Q203" s="66">
        <f>'Pay App 38'!Q203+N203+P203</f>
        <v>0</v>
      </c>
    </row>
    <row r="204" spans="1:17" ht="21" customHeight="1" x14ac:dyDescent="0.2">
      <c r="A204" s="149" t="s">
        <v>361</v>
      </c>
      <c r="B204" s="149"/>
      <c r="C204" s="149" t="s">
        <v>362</v>
      </c>
      <c r="D204" s="150"/>
      <c r="E204" s="52">
        <f>'Pay App 38'!E204</f>
        <v>0</v>
      </c>
      <c r="F204" s="45"/>
      <c r="G204" s="65">
        <f>'Pay App 38'!G204+F204</f>
        <v>0</v>
      </c>
      <c r="H204" s="188">
        <f>'Pay App 38'!K204</f>
        <v>0</v>
      </c>
      <c r="I204" s="189"/>
      <c r="J204" s="55"/>
      <c r="K204" s="33">
        <f t="shared" si="4"/>
        <v>0</v>
      </c>
      <c r="L204" s="68">
        <f t="shared" si="7"/>
        <v>0</v>
      </c>
      <c r="M204" s="66">
        <f t="shared" si="5"/>
        <v>0</v>
      </c>
      <c r="N204" s="32">
        <f t="shared" si="6"/>
        <v>0</v>
      </c>
      <c r="O204" s="52">
        <f>'Pay App 38'!O204+'Pay App 38'!P204</f>
        <v>0</v>
      </c>
      <c r="P204" s="45"/>
      <c r="Q204" s="66">
        <f>'Pay App 38'!Q204+N204+P204</f>
        <v>0</v>
      </c>
    </row>
    <row r="205" spans="1:17" ht="21" customHeight="1" x14ac:dyDescent="0.2">
      <c r="A205" s="149" t="s">
        <v>363</v>
      </c>
      <c r="B205" s="149"/>
      <c r="C205" s="151" t="s">
        <v>364</v>
      </c>
      <c r="D205" s="152"/>
      <c r="E205" s="52">
        <f>'Pay App 38'!E205</f>
        <v>0</v>
      </c>
      <c r="F205" s="45"/>
      <c r="G205" s="65">
        <f>'Pay App 38'!G205+F205</f>
        <v>0</v>
      </c>
      <c r="H205" s="188">
        <f>'Pay App 38'!K205</f>
        <v>0</v>
      </c>
      <c r="I205" s="189"/>
      <c r="J205" s="55"/>
      <c r="K205" s="33">
        <f t="shared" si="4"/>
        <v>0</v>
      </c>
      <c r="L205" s="68">
        <f t="shared" si="7"/>
        <v>0</v>
      </c>
      <c r="M205" s="66">
        <f t="shared" si="5"/>
        <v>0</v>
      </c>
      <c r="N205" s="32">
        <f t="shared" si="6"/>
        <v>0</v>
      </c>
      <c r="O205" s="52">
        <f>'Pay App 38'!O205+'Pay App 38'!P205</f>
        <v>0</v>
      </c>
      <c r="P205" s="45"/>
      <c r="Q205" s="66">
        <f>'Pay App 38'!Q205+N205+P205</f>
        <v>0</v>
      </c>
    </row>
    <row r="206" spans="1:17" ht="21" customHeight="1" x14ac:dyDescent="0.2">
      <c r="A206" s="141" t="s">
        <v>365</v>
      </c>
      <c r="B206" s="141"/>
      <c r="C206" s="141" t="s">
        <v>366</v>
      </c>
      <c r="D206" s="142"/>
      <c r="E206" s="52">
        <f>'Pay App 38'!E206</f>
        <v>0</v>
      </c>
      <c r="F206" s="45"/>
      <c r="G206" s="65">
        <f>'Pay App 38'!G206+F206</f>
        <v>0</v>
      </c>
      <c r="H206" s="188">
        <f>'Pay App 38'!K206</f>
        <v>0</v>
      </c>
      <c r="I206" s="189"/>
      <c r="J206" s="55"/>
      <c r="K206" s="33">
        <f t="shared" si="4"/>
        <v>0</v>
      </c>
      <c r="L206" s="68">
        <f t="shared" si="7"/>
        <v>0</v>
      </c>
      <c r="M206" s="66">
        <f t="shared" si="5"/>
        <v>0</v>
      </c>
      <c r="N206" s="32">
        <f t="shared" si="6"/>
        <v>0</v>
      </c>
      <c r="O206" s="52">
        <f>'Pay App 38'!O206+'Pay App 38'!P206</f>
        <v>0</v>
      </c>
      <c r="P206" s="45"/>
      <c r="Q206" s="66">
        <f>'Pay App 38'!Q206+N206+P206</f>
        <v>0</v>
      </c>
    </row>
    <row r="207" spans="1:17" ht="21" customHeight="1" x14ac:dyDescent="0.2">
      <c r="A207" s="149" t="s">
        <v>367</v>
      </c>
      <c r="B207" s="149"/>
      <c r="C207" s="149" t="s">
        <v>368</v>
      </c>
      <c r="D207" s="150"/>
      <c r="E207" s="52">
        <f>'Pay App 38'!E207</f>
        <v>0</v>
      </c>
      <c r="F207" s="45"/>
      <c r="G207" s="65">
        <f>'Pay App 38'!G207+F207</f>
        <v>0</v>
      </c>
      <c r="H207" s="188">
        <f>'Pay App 38'!K207</f>
        <v>0</v>
      </c>
      <c r="I207" s="189"/>
      <c r="J207" s="55"/>
      <c r="K207" s="33">
        <f t="shared" si="4"/>
        <v>0</v>
      </c>
      <c r="L207" s="68">
        <f t="shared" si="7"/>
        <v>0</v>
      </c>
      <c r="M207" s="66">
        <f t="shared" si="5"/>
        <v>0</v>
      </c>
      <c r="N207" s="32">
        <f t="shared" si="6"/>
        <v>0</v>
      </c>
      <c r="O207" s="52">
        <f>'Pay App 38'!O207+'Pay App 38'!P207</f>
        <v>0</v>
      </c>
      <c r="P207" s="45"/>
      <c r="Q207" s="66">
        <f>'Pay App 38'!Q207+N207+P207</f>
        <v>0</v>
      </c>
    </row>
    <row r="208" spans="1:17" ht="21" customHeight="1" x14ac:dyDescent="0.2">
      <c r="A208" s="141" t="s">
        <v>369</v>
      </c>
      <c r="B208" s="141"/>
      <c r="C208" s="141" t="s">
        <v>370</v>
      </c>
      <c r="D208" s="142"/>
      <c r="E208" s="52">
        <f>'Pay App 38'!E208</f>
        <v>0</v>
      </c>
      <c r="F208" s="45"/>
      <c r="G208" s="65">
        <f>'Pay App 38'!G208+F208</f>
        <v>0</v>
      </c>
      <c r="H208" s="188">
        <f>'Pay App 38'!K208</f>
        <v>0</v>
      </c>
      <c r="I208" s="189"/>
      <c r="J208" s="55"/>
      <c r="K208" s="33">
        <f t="shared" si="4"/>
        <v>0</v>
      </c>
      <c r="L208" s="68">
        <f t="shared" si="7"/>
        <v>0</v>
      </c>
      <c r="M208" s="66">
        <f t="shared" si="5"/>
        <v>0</v>
      </c>
      <c r="N208" s="32">
        <f t="shared" si="6"/>
        <v>0</v>
      </c>
      <c r="O208" s="52">
        <f>'Pay App 38'!O208+'Pay App 38'!P208</f>
        <v>0</v>
      </c>
      <c r="P208" s="45"/>
      <c r="Q208" s="66">
        <f>'Pay App 38'!Q208+N208+P208</f>
        <v>0</v>
      </c>
    </row>
    <row r="209" spans="1:17" ht="21" customHeight="1" x14ac:dyDescent="0.2">
      <c r="A209" s="149" t="s">
        <v>371</v>
      </c>
      <c r="B209" s="149"/>
      <c r="C209" s="149" t="s">
        <v>372</v>
      </c>
      <c r="D209" s="150"/>
      <c r="E209" s="52">
        <f>'Pay App 38'!E209</f>
        <v>0</v>
      </c>
      <c r="F209" s="45"/>
      <c r="G209" s="65">
        <f>'Pay App 38'!G209+F209</f>
        <v>0</v>
      </c>
      <c r="H209" s="188">
        <f>'Pay App 38'!K209</f>
        <v>0</v>
      </c>
      <c r="I209" s="189"/>
      <c r="J209" s="55"/>
      <c r="K209" s="33">
        <f t="shared" si="4"/>
        <v>0</v>
      </c>
      <c r="L209" s="68">
        <f t="shared" si="7"/>
        <v>0</v>
      </c>
      <c r="M209" s="66">
        <f t="shared" si="5"/>
        <v>0</v>
      </c>
      <c r="N209" s="32">
        <f t="shared" si="6"/>
        <v>0</v>
      </c>
      <c r="O209" s="52">
        <f>'Pay App 38'!O209+'Pay App 38'!P209</f>
        <v>0</v>
      </c>
      <c r="P209" s="45"/>
      <c r="Q209" s="66">
        <f>'Pay App 38'!Q209+N209+P209</f>
        <v>0</v>
      </c>
    </row>
    <row r="210" spans="1:17" ht="21" customHeight="1" x14ac:dyDescent="0.2">
      <c r="A210" s="149" t="s">
        <v>373</v>
      </c>
      <c r="B210" s="149"/>
      <c r="C210" s="151" t="s">
        <v>374</v>
      </c>
      <c r="D210" s="152"/>
      <c r="E210" s="52">
        <f>'Pay App 38'!E210</f>
        <v>0</v>
      </c>
      <c r="F210" s="45"/>
      <c r="G210" s="65">
        <f>'Pay App 38'!G210+F210</f>
        <v>0</v>
      </c>
      <c r="H210" s="188">
        <f>'Pay App 38'!K210</f>
        <v>0</v>
      </c>
      <c r="I210" s="189"/>
      <c r="J210" s="55"/>
      <c r="K210" s="33">
        <f t="shared" si="4"/>
        <v>0</v>
      </c>
      <c r="L210" s="68">
        <f t="shared" si="7"/>
        <v>0</v>
      </c>
      <c r="M210" s="66">
        <f t="shared" si="5"/>
        <v>0</v>
      </c>
      <c r="N210" s="32">
        <f t="shared" si="6"/>
        <v>0</v>
      </c>
      <c r="O210" s="52">
        <f>'Pay App 38'!O210+'Pay App 38'!P210</f>
        <v>0</v>
      </c>
      <c r="P210" s="45"/>
      <c r="Q210" s="66">
        <f>'Pay App 38'!Q210+N210+P210</f>
        <v>0</v>
      </c>
    </row>
    <row r="211" spans="1:17" ht="21" customHeight="1" x14ac:dyDescent="0.2">
      <c r="A211" s="149" t="s">
        <v>375</v>
      </c>
      <c r="B211" s="149"/>
      <c r="C211" s="149" t="s">
        <v>376</v>
      </c>
      <c r="D211" s="150"/>
      <c r="E211" s="52">
        <f>'Pay App 38'!E211</f>
        <v>0</v>
      </c>
      <c r="F211" s="45"/>
      <c r="G211" s="65">
        <f>'Pay App 38'!G211+F211</f>
        <v>0</v>
      </c>
      <c r="H211" s="188">
        <f>'Pay App 38'!K211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38'!O211+'Pay App 38'!P211</f>
        <v>0</v>
      </c>
      <c r="P211" s="45"/>
      <c r="Q211" s="66">
        <f>'Pay App 38'!Q211+N211+P211</f>
        <v>0</v>
      </c>
    </row>
    <row r="212" spans="1:17" ht="21" customHeight="1" x14ac:dyDescent="0.2">
      <c r="A212" s="149" t="s">
        <v>377</v>
      </c>
      <c r="B212" s="149"/>
      <c r="C212" s="151" t="s">
        <v>378</v>
      </c>
      <c r="D212" s="152"/>
      <c r="E212" s="52">
        <f>'Pay App 38'!E212</f>
        <v>0</v>
      </c>
      <c r="F212" s="45"/>
      <c r="G212" s="65">
        <f>'Pay App 38'!G212+F212</f>
        <v>0</v>
      </c>
      <c r="H212" s="188">
        <f>'Pay App 38'!K212</f>
        <v>0</v>
      </c>
      <c r="I212" s="189"/>
      <c r="J212" s="55"/>
      <c r="K212" s="33">
        <f t="shared" si="8"/>
        <v>0</v>
      </c>
      <c r="L212" s="68">
        <f t="shared" ref="L212:L241" si="11">IF(ISERROR(K212/G212),0,K212/G212)</f>
        <v>0</v>
      </c>
      <c r="M212" s="66">
        <f t="shared" si="9"/>
        <v>0</v>
      </c>
      <c r="N212" s="32">
        <f t="shared" si="10"/>
        <v>0</v>
      </c>
      <c r="O212" s="52">
        <f>'Pay App 38'!O212+'Pay App 38'!P212</f>
        <v>0</v>
      </c>
      <c r="P212" s="45"/>
      <c r="Q212" s="66">
        <f>'Pay App 38'!Q212+N212+P212</f>
        <v>0</v>
      </c>
    </row>
    <row r="213" spans="1:17" ht="21" customHeight="1" x14ac:dyDescent="0.2">
      <c r="A213" s="141" t="s">
        <v>379</v>
      </c>
      <c r="B213" s="141"/>
      <c r="C213" s="141" t="s">
        <v>380</v>
      </c>
      <c r="D213" s="142"/>
      <c r="E213" s="52">
        <f>'Pay App 38'!E213</f>
        <v>0</v>
      </c>
      <c r="F213" s="45"/>
      <c r="G213" s="65">
        <f>'Pay App 38'!G213+F213</f>
        <v>0</v>
      </c>
      <c r="H213" s="188">
        <f>'Pay App 38'!K213</f>
        <v>0</v>
      </c>
      <c r="I213" s="189"/>
      <c r="J213" s="55"/>
      <c r="K213" s="33">
        <f t="shared" si="8"/>
        <v>0</v>
      </c>
      <c r="L213" s="68">
        <f t="shared" si="11"/>
        <v>0</v>
      </c>
      <c r="M213" s="66">
        <f t="shared" si="9"/>
        <v>0</v>
      </c>
      <c r="N213" s="32">
        <f t="shared" si="10"/>
        <v>0</v>
      </c>
      <c r="O213" s="52">
        <f>'Pay App 38'!O213+'Pay App 38'!P213</f>
        <v>0</v>
      </c>
      <c r="P213" s="45"/>
      <c r="Q213" s="66">
        <f>'Pay App 38'!Q213+N213+P213</f>
        <v>0</v>
      </c>
    </row>
    <row r="214" spans="1:17" ht="21" customHeight="1" x14ac:dyDescent="0.2">
      <c r="A214" s="149" t="s">
        <v>381</v>
      </c>
      <c r="B214" s="149"/>
      <c r="C214" s="151" t="s">
        <v>382</v>
      </c>
      <c r="D214" s="152"/>
      <c r="E214" s="52">
        <f>'Pay App 38'!E214</f>
        <v>0</v>
      </c>
      <c r="F214" s="45"/>
      <c r="G214" s="65">
        <f>'Pay App 38'!G214+F214</f>
        <v>0</v>
      </c>
      <c r="H214" s="188">
        <f>'Pay App 38'!K214</f>
        <v>0</v>
      </c>
      <c r="I214" s="189"/>
      <c r="J214" s="55"/>
      <c r="K214" s="33">
        <f t="shared" si="8"/>
        <v>0</v>
      </c>
      <c r="L214" s="68">
        <f t="shared" si="11"/>
        <v>0</v>
      </c>
      <c r="M214" s="66">
        <f t="shared" si="9"/>
        <v>0</v>
      </c>
      <c r="N214" s="32">
        <f t="shared" si="10"/>
        <v>0</v>
      </c>
      <c r="O214" s="52">
        <f>'Pay App 38'!O214+'Pay App 38'!P214</f>
        <v>0</v>
      </c>
      <c r="P214" s="45"/>
      <c r="Q214" s="66">
        <f>'Pay App 38'!Q214+N214+P214</f>
        <v>0</v>
      </c>
    </row>
    <row r="215" spans="1:17" ht="21" customHeight="1" x14ac:dyDescent="0.2">
      <c r="A215" s="149" t="s">
        <v>383</v>
      </c>
      <c r="B215" s="149"/>
      <c r="C215" s="149" t="s">
        <v>384</v>
      </c>
      <c r="D215" s="150"/>
      <c r="E215" s="52">
        <f>'Pay App 38'!E215</f>
        <v>0</v>
      </c>
      <c r="F215" s="45"/>
      <c r="G215" s="65">
        <f>'Pay App 38'!G215+F215</f>
        <v>0</v>
      </c>
      <c r="H215" s="188">
        <f>'Pay App 38'!K215</f>
        <v>0</v>
      </c>
      <c r="I215" s="189"/>
      <c r="J215" s="55"/>
      <c r="K215" s="33">
        <f t="shared" si="8"/>
        <v>0</v>
      </c>
      <c r="L215" s="68">
        <f t="shared" si="11"/>
        <v>0</v>
      </c>
      <c r="M215" s="66">
        <f t="shared" si="9"/>
        <v>0</v>
      </c>
      <c r="N215" s="32">
        <f t="shared" si="10"/>
        <v>0</v>
      </c>
      <c r="O215" s="52">
        <f>'Pay App 38'!O215+'Pay App 38'!P215</f>
        <v>0</v>
      </c>
      <c r="P215" s="45"/>
      <c r="Q215" s="66">
        <f>'Pay App 38'!Q215+N215+P215</f>
        <v>0</v>
      </c>
    </row>
    <row r="216" spans="1:17" ht="21" customHeight="1" x14ac:dyDescent="0.2">
      <c r="A216" s="149" t="s">
        <v>385</v>
      </c>
      <c r="B216" s="149"/>
      <c r="C216" s="149" t="s">
        <v>386</v>
      </c>
      <c r="D216" s="150"/>
      <c r="E216" s="52">
        <f>'Pay App 38'!E216</f>
        <v>0</v>
      </c>
      <c r="F216" s="45"/>
      <c r="G216" s="65">
        <f>'Pay App 38'!G216+F216</f>
        <v>0</v>
      </c>
      <c r="H216" s="188">
        <f>'Pay App 38'!K216</f>
        <v>0</v>
      </c>
      <c r="I216" s="189"/>
      <c r="J216" s="55"/>
      <c r="K216" s="33">
        <f t="shared" si="8"/>
        <v>0</v>
      </c>
      <c r="L216" s="68">
        <f t="shared" si="11"/>
        <v>0</v>
      </c>
      <c r="M216" s="66">
        <f t="shared" si="9"/>
        <v>0</v>
      </c>
      <c r="N216" s="32">
        <f t="shared" si="10"/>
        <v>0</v>
      </c>
      <c r="O216" s="52">
        <f>'Pay App 38'!O216+'Pay App 38'!P216</f>
        <v>0</v>
      </c>
      <c r="P216" s="45"/>
      <c r="Q216" s="66">
        <f>'Pay App 38'!Q216+N216+P216</f>
        <v>0</v>
      </c>
    </row>
    <row r="217" spans="1:17" ht="21" customHeight="1" x14ac:dyDescent="0.2">
      <c r="A217" s="149" t="s">
        <v>387</v>
      </c>
      <c r="B217" s="149"/>
      <c r="C217" s="149" t="s">
        <v>388</v>
      </c>
      <c r="D217" s="150"/>
      <c r="E217" s="52">
        <f>'Pay App 38'!E217</f>
        <v>0</v>
      </c>
      <c r="F217" s="45"/>
      <c r="G217" s="65">
        <f>'Pay App 38'!G217+F217</f>
        <v>0</v>
      </c>
      <c r="H217" s="188">
        <f>'Pay App 38'!K217</f>
        <v>0</v>
      </c>
      <c r="I217" s="189"/>
      <c r="J217" s="55"/>
      <c r="K217" s="33">
        <f t="shared" si="8"/>
        <v>0</v>
      </c>
      <c r="L217" s="68">
        <f t="shared" si="11"/>
        <v>0</v>
      </c>
      <c r="M217" s="66">
        <f>G217-K217</f>
        <v>0</v>
      </c>
      <c r="N217" s="32">
        <f t="shared" si="10"/>
        <v>0</v>
      </c>
      <c r="O217" s="52">
        <f>'Pay App 38'!O217+'Pay App 38'!P217</f>
        <v>0</v>
      </c>
      <c r="P217" s="45"/>
      <c r="Q217" s="66">
        <f>'Pay App 38'!Q217+N217+P217</f>
        <v>0</v>
      </c>
    </row>
    <row r="218" spans="1:17" ht="21" customHeight="1" x14ac:dyDescent="0.2">
      <c r="A218" s="149" t="s">
        <v>389</v>
      </c>
      <c r="B218" s="149"/>
      <c r="C218" s="151" t="s">
        <v>390</v>
      </c>
      <c r="D218" s="152"/>
      <c r="E218" s="52">
        <f>'Pay App 38'!E218</f>
        <v>0</v>
      </c>
      <c r="F218" s="45"/>
      <c r="G218" s="65">
        <f>'Pay App 38'!G218+F218</f>
        <v>0</v>
      </c>
      <c r="H218" s="188">
        <f>'Pay App 38'!K218</f>
        <v>0</v>
      </c>
      <c r="I218" s="189"/>
      <c r="J218" s="55"/>
      <c r="K218" s="33">
        <f t="shared" si="8"/>
        <v>0</v>
      </c>
      <c r="L218" s="68">
        <f t="shared" si="11"/>
        <v>0</v>
      </c>
      <c r="M218" s="66">
        <f t="shared" si="9"/>
        <v>0</v>
      </c>
      <c r="N218" s="32">
        <f t="shared" si="10"/>
        <v>0</v>
      </c>
      <c r="O218" s="52">
        <f>'Pay App 38'!O218+'Pay App 38'!P218</f>
        <v>0</v>
      </c>
      <c r="P218" s="45"/>
      <c r="Q218" s="66">
        <f>'Pay App 38'!Q218+N218+P218</f>
        <v>0</v>
      </c>
    </row>
    <row r="219" spans="1:17" ht="21" customHeight="1" x14ac:dyDescent="0.2">
      <c r="A219" s="141" t="s">
        <v>391</v>
      </c>
      <c r="B219" s="141"/>
      <c r="C219" s="141" t="s">
        <v>392</v>
      </c>
      <c r="D219" s="142"/>
      <c r="E219" s="52">
        <f>'Pay App 38'!E219</f>
        <v>0</v>
      </c>
      <c r="F219" s="45"/>
      <c r="G219" s="65">
        <f>'Pay App 38'!G219+F219</f>
        <v>0</v>
      </c>
      <c r="H219" s="188">
        <f>'Pay App 38'!K219</f>
        <v>0</v>
      </c>
      <c r="I219" s="189"/>
      <c r="J219" s="55"/>
      <c r="K219" s="33">
        <f t="shared" si="8"/>
        <v>0</v>
      </c>
      <c r="L219" s="68">
        <f t="shared" si="11"/>
        <v>0</v>
      </c>
      <c r="M219" s="66">
        <f t="shared" si="9"/>
        <v>0</v>
      </c>
      <c r="N219" s="32">
        <f t="shared" si="10"/>
        <v>0</v>
      </c>
      <c r="O219" s="52">
        <f>'Pay App 38'!O219+'Pay App 38'!P219</f>
        <v>0</v>
      </c>
      <c r="P219" s="45"/>
      <c r="Q219" s="66">
        <f>'Pay App 38'!Q219+N219+P219</f>
        <v>0</v>
      </c>
    </row>
    <row r="220" spans="1:17" ht="21" customHeight="1" x14ac:dyDescent="0.2">
      <c r="A220" s="149" t="s">
        <v>393</v>
      </c>
      <c r="B220" s="149"/>
      <c r="C220" s="149" t="s">
        <v>394</v>
      </c>
      <c r="D220" s="150"/>
      <c r="E220" s="52">
        <f>'Pay App 38'!E220</f>
        <v>0</v>
      </c>
      <c r="F220" s="45"/>
      <c r="G220" s="65">
        <f>'Pay App 38'!G220+F220</f>
        <v>0</v>
      </c>
      <c r="H220" s="188">
        <f>'Pay App 38'!K220</f>
        <v>0</v>
      </c>
      <c r="I220" s="189"/>
      <c r="J220" s="55"/>
      <c r="K220" s="33">
        <f t="shared" si="8"/>
        <v>0</v>
      </c>
      <c r="L220" s="68">
        <f t="shared" si="11"/>
        <v>0</v>
      </c>
      <c r="M220" s="66">
        <f t="shared" si="9"/>
        <v>0</v>
      </c>
      <c r="N220" s="32">
        <f t="shared" si="10"/>
        <v>0</v>
      </c>
      <c r="O220" s="52">
        <f>'Pay App 38'!O220+'Pay App 38'!P220</f>
        <v>0</v>
      </c>
      <c r="P220" s="45"/>
      <c r="Q220" s="66">
        <f>'Pay App 38'!Q220+N220+P220</f>
        <v>0</v>
      </c>
    </row>
    <row r="221" spans="1:17" ht="21" customHeight="1" x14ac:dyDescent="0.2">
      <c r="A221" s="141" t="s">
        <v>395</v>
      </c>
      <c r="B221" s="141"/>
      <c r="C221" s="141" t="s">
        <v>396</v>
      </c>
      <c r="D221" s="142"/>
      <c r="E221" s="52">
        <f>'Pay App 38'!E221</f>
        <v>0</v>
      </c>
      <c r="F221" s="45"/>
      <c r="G221" s="65">
        <f>'Pay App 38'!G221+F221</f>
        <v>0</v>
      </c>
      <c r="H221" s="188">
        <f>'Pay App 38'!K221</f>
        <v>0</v>
      </c>
      <c r="I221" s="189"/>
      <c r="J221" s="55"/>
      <c r="K221" s="33">
        <f t="shared" si="8"/>
        <v>0</v>
      </c>
      <c r="L221" s="68">
        <f t="shared" si="11"/>
        <v>0</v>
      </c>
      <c r="M221" s="66">
        <f t="shared" si="9"/>
        <v>0</v>
      </c>
      <c r="N221" s="32">
        <f t="shared" si="10"/>
        <v>0</v>
      </c>
      <c r="O221" s="52">
        <f>'Pay App 38'!O221+'Pay App 38'!P221</f>
        <v>0</v>
      </c>
      <c r="P221" s="45"/>
      <c r="Q221" s="66">
        <f>'Pay App 38'!Q221+N221+P221</f>
        <v>0</v>
      </c>
    </row>
    <row r="222" spans="1:17" ht="21" customHeight="1" x14ac:dyDescent="0.2">
      <c r="A222" s="149" t="s">
        <v>397</v>
      </c>
      <c r="B222" s="149"/>
      <c r="C222" s="149" t="s">
        <v>398</v>
      </c>
      <c r="D222" s="150"/>
      <c r="E222" s="52">
        <f>'Pay App 38'!E222</f>
        <v>0</v>
      </c>
      <c r="F222" s="45"/>
      <c r="G222" s="65">
        <f>'Pay App 38'!G222+F222</f>
        <v>0</v>
      </c>
      <c r="H222" s="188">
        <f>'Pay App 38'!K222</f>
        <v>0</v>
      </c>
      <c r="I222" s="189"/>
      <c r="J222" s="55"/>
      <c r="K222" s="33">
        <f t="shared" si="8"/>
        <v>0</v>
      </c>
      <c r="L222" s="68">
        <f t="shared" si="11"/>
        <v>0</v>
      </c>
      <c r="M222" s="66">
        <f t="shared" si="9"/>
        <v>0</v>
      </c>
      <c r="N222" s="32">
        <f t="shared" si="10"/>
        <v>0</v>
      </c>
      <c r="O222" s="52">
        <f>'Pay App 38'!O222+'Pay App 38'!P222</f>
        <v>0</v>
      </c>
      <c r="P222" s="45"/>
      <c r="Q222" s="66">
        <f>'Pay App 38'!Q222+N222+P222</f>
        <v>0</v>
      </c>
    </row>
    <row r="223" spans="1:17" ht="21" customHeight="1" x14ac:dyDescent="0.2">
      <c r="A223" s="149" t="s">
        <v>399</v>
      </c>
      <c r="B223" s="149"/>
      <c r="C223" s="149" t="s">
        <v>400</v>
      </c>
      <c r="D223" s="150"/>
      <c r="E223" s="52">
        <f>'Pay App 38'!E223</f>
        <v>0</v>
      </c>
      <c r="F223" s="45"/>
      <c r="G223" s="65">
        <f>'Pay App 38'!G223+F223</f>
        <v>0</v>
      </c>
      <c r="H223" s="188">
        <f>'Pay App 38'!K223</f>
        <v>0</v>
      </c>
      <c r="I223" s="189"/>
      <c r="J223" s="55"/>
      <c r="K223" s="33">
        <f t="shared" si="8"/>
        <v>0</v>
      </c>
      <c r="L223" s="68">
        <f t="shared" si="11"/>
        <v>0</v>
      </c>
      <c r="M223" s="66">
        <f t="shared" si="9"/>
        <v>0</v>
      </c>
      <c r="N223" s="32">
        <f t="shared" si="10"/>
        <v>0</v>
      </c>
      <c r="O223" s="52">
        <f>'Pay App 38'!O223+'Pay App 38'!P223</f>
        <v>0</v>
      </c>
      <c r="P223" s="45"/>
      <c r="Q223" s="66">
        <f>'Pay App 38'!Q223+N223+P223</f>
        <v>0</v>
      </c>
    </row>
    <row r="224" spans="1:17" ht="21" customHeight="1" x14ac:dyDescent="0.2">
      <c r="A224" s="149" t="s">
        <v>401</v>
      </c>
      <c r="B224" s="149"/>
      <c r="C224" s="149" t="s">
        <v>402</v>
      </c>
      <c r="D224" s="150"/>
      <c r="E224" s="52">
        <f>'Pay App 38'!E224</f>
        <v>0</v>
      </c>
      <c r="F224" s="45"/>
      <c r="G224" s="65">
        <f>'Pay App 38'!G224+F224</f>
        <v>0</v>
      </c>
      <c r="H224" s="188">
        <f>'Pay App 38'!K224</f>
        <v>0</v>
      </c>
      <c r="I224" s="189"/>
      <c r="J224" s="55"/>
      <c r="K224" s="33">
        <f t="shared" si="8"/>
        <v>0</v>
      </c>
      <c r="L224" s="68">
        <f t="shared" si="11"/>
        <v>0</v>
      </c>
      <c r="M224" s="66">
        <f t="shared" si="9"/>
        <v>0</v>
      </c>
      <c r="N224" s="32">
        <f t="shared" si="10"/>
        <v>0</v>
      </c>
      <c r="O224" s="52">
        <f>'Pay App 38'!O224+'Pay App 38'!P224</f>
        <v>0</v>
      </c>
      <c r="P224" s="45"/>
      <c r="Q224" s="66">
        <f>'Pay App 38'!Q224+N224+P224</f>
        <v>0</v>
      </c>
    </row>
    <row r="225" spans="1:17" ht="21" customHeight="1" x14ac:dyDescent="0.2">
      <c r="A225" s="149" t="s">
        <v>403</v>
      </c>
      <c r="B225" s="149"/>
      <c r="C225" s="149" t="s">
        <v>404</v>
      </c>
      <c r="D225" s="150"/>
      <c r="E225" s="52">
        <f>'Pay App 38'!E225</f>
        <v>0</v>
      </c>
      <c r="F225" s="45"/>
      <c r="G225" s="65">
        <f>'Pay App 38'!G225+F225</f>
        <v>0</v>
      </c>
      <c r="H225" s="188">
        <f>'Pay App 38'!K225</f>
        <v>0</v>
      </c>
      <c r="I225" s="189"/>
      <c r="J225" s="55"/>
      <c r="K225" s="33">
        <f t="shared" si="8"/>
        <v>0</v>
      </c>
      <c r="L225" s="68">
        <f t="shared" si="11"/>
        <v>0</v>
      </c>
      <c r="M225" s="66">
        <f t="shared" si="9"/>
        <v>0</v>
      </c>
      <c r="N225" s="32">
        <f t="shared" si="10"/>
        <v>0</v>
      </c>
      <c r="O225" s="52">
        <f>'Pay App 38'!O225+'Pay App 38'!P225</f>
        <v>0</v>
      </c>
      <c r="P225" s="45"/>
      <c r="Q225" s="66">
        <f>'Pay App 38'!Q225+N225+P225</f>
        <v>0</v>
      </c>
    </row>
    <row r="226" spans="1:17" ht="21" customHeight="1" x14ac:dyDescent="0.2">
      <c r="A226" s="141" t="s">
        <v>405</v>
      </c>
      <c r="B226" s="141"/>
      <c r="C226" s="141" t="s">
        <v>406</v>
      </c>
      <c r="D226" s="142"/>
      <c r="E226" s="52">
        <f>'Pay App 38'!E226</f>
        <v>0</v>
      </c>
      <c r="F226" s="45"/>
      <c r="G226" s="65">
        <f>'Pay App 38'!G226+F226</f>
        <v>0</v>
      </c>
      <c r="H226" s="188">
        <f>'Pay App 38'!K226</f>
        <v>0</v>
      </c>
      <c r="I226" s="189"/>
      <c r="J226" s="55"/>
      <c r="K226" s="33">
        <f t="shared" si="8"/>
        <v>0</v>
      </c>
      <c r="L226" s="68">
        <f t="shared" si="11"/>
        <v>0</v>
      </c>
      <c r="M226" s="66">
        <f t="shared" si="9"/>
        <v>0</v>
      </c>
      <c r="N226" s="32">
        <f t="shared" si="10"/>
        <v>0</v>
      </c>
      <c r="O226" s="52">
        <f>'Pay App 38'!O226+'Pay App 38'!P226</f>
        <v>0</v>
      </c>
      <c r="P226" s="45"/>
      <c r="Q226" s="66">
        <f>'Pay App 38'!Q226+N226+P226</f>
        <v>0</v>
      </c>
    </row>
    <row r="227" spans="1:17" ht="21" customHeight="1" x14ac:dyDescent="0.2">
      <c r="A227" s="149" t="s">
        <v>407</v>
      </c>
      <c r="B227" s="149"/>
      <c r="C227" s="149" t="s">
        <v>408</v>
      </c>
      <c r="D227" s="150"/>
      <c r="E227" s="52">
        <f>'Pay App 38'!E227</f>
        <v>0</v>
      </c>
      <c r="F227" s="45"/>
      <c r="G227" s="65">
        <f>'Pay App 38'!G227+F227</f>
        <v>0</v>
      </c>
      <c r="H227" s="188">
        <f>'Pay App 38'!K227</f>
        <v>0</v>
      </c>
      <c r="I227" s="189"/>
      <c r="J227" s="55"/>
      <c r="K227" s="33">
        <f t="shared" si="8"/>
        <v>0</v>
      </c>
      <c r="L227" s="68">
        <f t="shared" si="11"/>
        <v>0</v>
      </c>
      <c r="M227" s="66">
        <f t="shared" si="9"/>
        <v>0</v>
      </c>
      <c r="N227" s="32">
        <f t="shared" si="10"/>
        <v>0</v>
      </c>
      <c r="O227" s="52">
        <f>'Pay App 38'!O227+'Pay App 38'!P227</f>
        <v>0</v>
      </c>
      <c r="P227" s="45"/>
      <c r="Q227" s="66">
        <f>'Pay App 38'!Q227+N227+P227</f>
        <v>0</v>
      </c>
    </row>
    <row r="228" spans="1:17" ht="21" customHeight="1" x14ac:dyDescent="0.2">
      <c r="A228" s="149" t="s">
        <v>409</v>
      </c>
      <c r="B228" s="149"/>
      <c r="C228" s="149" t="s">
        <v>410</v>
      </c>
      <c r="D228" s="150"/>
      <c r="E228" s="52">
        <f>'Pay App 38'!E228</f>
        <v>0</v>
      </c>
      <c r="F228" s="45"/>
      <c r="G228" s="65">
        <f>'Pay App 38'!G228+F228</f>
        <v>0</v>
      </c>
      <c r="H228" s="188">
        <f>'Pay App 38'!K228</f>
        <v>0</v>
      </c>
      <c r="I228" s="189"/>
      <c r="J228" s="55"/>
      <c r="K228" s="33">
        <f t="shared" si="8"/>
        <v>0</v>
      </c>
      <c r="L228" s="68">
        <f t="shared" si="11"/>
        <v>0</v>
      </c>
      <c r="M228" s="66">
        <f t="shared" si="9"/>
        <v>0</v>
      </c>
      <c r="N228" s="32">
        <f t="shared" si="10"/>
        <v>0</v>
      </c>
      <c r="O228" s="52">
        <f>'Pay App 38'!O228+'Pay App 38'!P228</f>
        <v>0</v>
      </c>
      <c r="P228" s="45"/>
      <c r="Q228" s="66">
        <f>'Pay App 38'!Q228+N228+P228</f>
        <v>0</v>
      </c>
    </row>
    <row r="229" spans="1:17" ht="21" customHeight="1" x14ac:dyDescent="0.2">
      <c r="A229" s="149" t="s">
        <v>411</v>
      </c>
      <c r="B229" s="149"/>
      <c r="C229" s="149" t="s">
        <v>412</v>
      </c>
      <c r="D229" s="150"/>
      <c r="E229" s="52">
        <f>'Pay App 38'!E229</f>
        <v>0</v>
      </c>
      <c r="F229" s="45"/>
      <c r="G229" s="65">
        <f>'Pay App 38'!G229+F229</f>
        <v>0</v>
      </c>
      <c r="H229" s="188">
        <f>'Pay App 38'!K229</f>
        <v>0</v>
      </c>
      <c r="I229" s="189"/>
      <c r="J229" s="55"/>
      <c r="K229" s="33">
        <f t="shared" si="8"/>
        <v>0</v>
      </c>
      <c r="L229" s="68">
        <f t="shared" si="11"/>
        <v>0</v>
      </c>
      <c r="M229" s="66">
        <f t="shared" si="9"/>
        <v>0</v>
      </c>
      <c r="N229" s="32">
        <f t="shared" si="10"/>
        <v>0</v>
      </c>
      <c r="O229" s="52">
        <f>'Pay App 38'!O229+'Pay App 38'!P229</f>
        <v>0</v>
      </c>
      <c r="P229" s="45"/>
      <c r="Q229" s="66">
        <f>'Pay App 38'!Q229+N229+P229</f>
        <v>0</v>
      </c>
    </row>
    <row r="230" spans="1:17" ht="21" customHeight="1" x14ac:dyDescent="0.2">
      <c r="A230" s="149" t="s">
        <v>413</v>
      </c>
      <c r="B230" s="149"/>
      <c r="C230" s="149" t="s">
        <v>414</v>
      </c>
      <c r="D230" s="150"/>
      <c r="E230" s="52">
        <f>'Pay App 38'!E230</f>
        <v>0</v>
      </c>
      <c r="F230" s="45"/>
      <c r="G230" s="65">
        <f>'Pay App 38'!G230+F230</f>
        <v>0</v>
      </c>
      <c r="H230" s="188">
        <f>'Pay App 38'!K230</f>
        <v>0</v>
      </c>
      <c r="I230" s="189"/>
      <c r="J230" s="55"/>
      <c r="K230" s="33">
        <f t="shared" si="8"/>
        <v>0</v>
      </c>
      <c r="L230" s="68">
        <f t="shared" si="11"/>
        <v>0</v>
      </c>
      <c r="M230" s="66">
        <f t="shared" si="9"/>
        <v>0</v>
      </c>
      <c r="N230" s="32">
        <f t="shared" si="10"/>
        <v>0</v>
      </c>
      <c r="O230" s="52">
        <f>'Pay App 38'!O230+'Pay App 38'!P230</f>
        <v>0</v>
      </c>
      <c r="P230" s="45"/>
      <c r="Q230" s="66">
        <f>'Pay App 38'!Q230+N230+P230</f>
        <v>0</v>
      </c>
    </row>
    <row r="231" spans="1:17" ht="21" customHeight="1" x14ac:dyDescent="0.2">
      <c r="A231" s="149" t="s">
        <v>415</v>
      </c>
      <c r="B231" s="149"/>
      <c r="C231" s="149" t="s">
        <v>416</v>
      </c>
      <c r="D231" s="150"/>
      <c r="E231" s="52">
        <f>'Pay App 38'!E231</f>
        <v>0</v>
      </c>
      <c r="F231" s="45"/>
      <c r="G231" s="65">
        <f>'Pay App 38'!G231+F231</f>
        <v>0</v>
      </c>
      <c r="H231" s="188">
        <f>'Pay App 38'!K231</f>
        <v>0</v>
      </c>
      <c r="I231" s="189"/>
      <c r="J231" s="55"/>
      <c r="K231" s="33">
        <f t="shared" si="8"/>
        <v>0</v>
      </c>
      <c r="L231" s="68">
        <f t="shared" si="11"/>
        <v>0</v>
      </c>
      <c r="M231" s="66">
        <f t="shared" si="9"/>
        <v>0</v>
      </c>
      <c r="N231" s="32">
        <f t="shared" si="10"/>
        <v>0</v>
      </c>
      <c r="O231" s="52">
        <f>'Pay App 38'!O231+'Pay App 38'!P231</f>
        <v>0</v>
      </c>
      <c r="P231" s="45"/>
      <c r="Q231" s="66">
        <f>'Pay App 38'!Q231+N231+P231</f>
        <v>0</v>
      </c>
    </row>
    <row r="232" spans="1:17" ht="21" customHeight="1" x14ac:dyDescent="0.2">
      <c r="A232" s="141" t="s">
        <v>417</v>
      </c>
      <c r="B232" s="141"/>
      <c r="C232" s="141" t="s">
        <v>418</v>
      </c>
      <c r="D232" s="142"/>
      <c r="E232" s="52">
        <f>'Pay App 38'!E232</f>
        <v>0</v>
      </c>
      <c r="F232" s="45"/>
      <c r="G232" s="65">
        <f>'Pay App 38'!G232+F232</f>
        <v>0</v>
      </c>
      <c r="H232" s="188">
        <f>'Pay App 38'!K232</f>
        <v>0</v>
      </c>
      <c r="I232" s="189"/>
      <c r="J232" s="55"/>
      <c r="K232" s="33">
        <f t="shared" si="8"/>
        <v>0</v>
      </c>
      <c r="L232" s="68">
        <f t="shared" si="11"/>
        <v>0</v>
      </c>
      <c r="M232" s="66">
        <f t="shared" si="9"/>
        <v>0</v>
      </c>
      <c r="N232" s="32">
        <f t="shared" si="10"/>
        <v>0</v>
      </c>
      <c r="O232" s="52">
        <f>'Pay App 38'!O232+'Pay App 38'!P232</f>
        <v>0</v>
      </c>
      <c r="P232" s="45"/>
      <c r="Q232" s="66">
        <f>'Pay App 38'!Q232+N232+P232</f>
        <v>0</v>
      </c>
    </row>
    <row r="233" spans="1:17" ht="21" customHeight="1" x14ac:dyDescent="0.2">
      <c r="A233" s="149" t="s">
        <v>419</v>
      </c>
      <c r="B233" s="149"/>
      <c r="C233" s="149" t="s">
        <v>420</v>
      </c>
      <c r="D233" s="150"/>
      <c r="E233" s="52">
        <f>'Pay App 38'!E233</f>
        <v>0</v>
      </c>
      <c r="F233" s="45"/>
      <c r="G233" s="65">
        <f>'Pay App 38'!G233+F233</f>
        <v>0</v>
      </c>
      <c r="H233" s="188">
        <f>'Pay App 38'!K233</f>
        <v>0</v>
      </c>
      <c r="I233" s="189"/>
      <c r="J233" s="55"/>
      <c r="K233" s="33">
        <f t="shared" si="8"/>
        <v>0</v>
      </c>
      <c r="L233" s="68">
        <f t="shared" si="11"/>
        <v>0</v>
      </c>
      <c r="M233" s="66">
        <f t="shared" si="9"/>
        <v>0</v>
      </c>
      <c r="N233" s="32">
        <f t="shared" si="10"/>
        <v>0</v>
      </c>
      <c r="O233" s="52">
        <f>'Pay App 38'!O233+'Pay App 38'!P233</f>
        <v>0</v>
      </c>
      <c r="P233" s="45"/>
      <c r="Q233" s="66">
        <f>'Pay App 38'!Q233+N233+P233</f>
        <v>0</v>
      </c>
    </row>
    <row r="234" spans="1:17" ht="21" customHeight="1" x14ac:dyDescent="0.2">
      <c r="A234" s="149" t="s">
        <v>421</v>
      </c>
      <c r="B234" s="149"/>
      <c r="C234" s="149" t="s">
        <v>422</v>
      </c>
      <c r="D234" s="150"/>
      <c r="E234" s="52">
        <f>'Pay App 38'!E234</f>
        <v>0</v>
      </c>
      <c r="F234" s="45"/>
      <c r="G234" s="65">
        <f>'Pay App 38'!G234+F234</f>
        <v>0</v>
      </c>
      <c r="H234" s="188">
        <f>'Pay App 38'!K234</f>
        <v>0</v>
      </c>
      <c r="I234" s="189"/>
      <c r="J234" s="55"/>
      <c r="K234" s="33">
        <f t="shared" si="8"/>
        <v>0</v>
      </c>
      <c r="L234" s="68">
        <f t="shared" si="11"/>
        <v>0</v>
      </c>
      <c r="M234" s="66">
        <f t="shared" si="9"/>
        <v>0</v>
      </c>
      <c r="N234" s="32">
        <f t="shared" si="10"/>
        <v>0</v>
      </c>
      <c r="O234" s="52">
        <f>'Pay App 38'!O234+'Pay App 38'!P234</f>
        <v>0</v>
      </c>
      <c r="P234" s="45"/>
      <c r="Q234" s="66">
        <f>'Pay App 38'!Q234+N234+P234</f>
        <v>0</v>
      </c>
    </row>
    <row r="235" spans="1:17" ht="21" customHeight="1" x14ac:dyDescent="0.2">
      <c r="A235" s="149" t="s">
        <v>423</v>
      </c>
      <c r="B235" s="149"/>
      <c r="C235" s="149" t="s">
        <v>424</v>
      </c>
      <c r="D235" s="150"/>
      <c r="E235" s="52">
        <f>'Pay App 38'!E235</f>
        <v>0</v>
      </c>
      <c r="F235" s="45"/>
      <c r="G235" s="65">
        <f>'Pay App 38'!G235+F235</f>
        <v>0</v>
      </c>
      <c r="H235" s="188">
        <f>'Pay App 38'!K235</f>
        <v>0</v>
      </c>
      <c r="I235" s="189"/>
      <c r="J235" s="55"/>
      <c r="K235" s="33">
        <f t="shared" si="8"/>
        <v>0</v>
      </c>
      <c r="L235" s="68">
        <f t="shared" si="11"/>
        <v>0</v>
      </c>
      <c r="M235" s="66">
        <f t="shared" si="9"/>
        <v>0</v>
      </c>
      <c r="N235" s="32">
        <f t="shared" si="10"/>
        <v>0</v>
      </c>
      <c r="O235" s="52">
        <f>'Pay App 38'!O235+'Pay App 38'!P235</f>
        <v>0</v>
      </c>
      <c r="P235" s="45"/>
      <c r="Q235" s="66">
        <f>'Pay App 38'!Q235+N235+P235</f>
        <v>0</v>
      </c>
    </row>
    <row r="236" spans="1:17" ht="21" customHeight="1" x14ac:dyDescent="0.2">
      <c r="A236" s="149" t="s">
        <v>425</v>
      </c>
      <c r="B236" s="149"/>
      <c r="C236" s="149" t="s">
        <v>426</v>
      </c>
      <c r="D236" s="150"/>
      <c r="E236" s="52">
        <f>'Pay App 38'!E236</f>
        <v>0</v>
      </c>
      <c r="F236" s="45"/>
      <c r="G236" s="65">
        <f>'Pay App 38'!G236+F236</f>
        <v>0</v>
      </c>
      <c r="H236" s="188">
        <f>'Pay App 38'!K236</f>
        <v>0</v>
      </c>
      <c r="I236" s="189"/>
      <c r="J236" s="55"/>
      <c r="K236" s="33">
        <f t="shared" si="8"/>
        <v>0</v>
      </c>
      <c r="L236" s="68">
        <f t="shared" si="11"/>
        <v>0</v>
      </c>
      <c r="M236" s="66">
        <f t="shared" si="9"/>
        <v>0</v>
      </c>
      <c r="N236" s="32">
        <f t="shared" si="10"/>
        <v>0</v>
      </c>
      <c r="O236" s="52">
        <f>'Pay App 38'!O236+'Pay App 38'!P236</f>
        <v>0</v>
      </c>
      <c r="P236" s="45"/>
      <c r="Q236" s="66">
        <f>'Pay App 38'!Q236+N236+P236</f>
        <v>0</v>
      </c>
    </row>
    <row r="237" spans="1:17" ht="21" customHeight="1" x14ac:dyDescent="0.2">
      <c r="A237" s="149" t="s">
        <v>427</v>
      </c>
      <c r="B237" s="149"/>
      <c r="C237" s="149" t="s">
        <v>428</v>
      </c>
      <c r="D237" s="150"/>
      <c r="E237" s="52">
        <f>'Pay App 38'!E237</f>
        <v>0</v>
      </c>
      <c r="F237" s="45"/>
      <c r="G237" s="65">
        <f>'Pay App 38'!G237+F237</f>
        <v>0</v>
      </c>
      <c r="H237" s="188">
        <f>'Pay App 38'!K237</f>
        <v>0</v>
      </c>
      <c r="I237" s="189"/>
      <c r="J237" s="55"/>
      <c r="K237" s="33">
        <f t="shared" si="8"/>
        <v>0</v>
      </c>
      <c r="L237" s="68">
        <f t="shared" si="11"/>
        <v>0</v>
      </c>
      <c r="M237" s="66">
        <f t="shared" si="9"/>
        <v>0</v>
      </c>
      <c r="N237" s="32">
        <f t="shared" si="10"/>
        <v>0</v>
      </c>
      <c r="O237" s="52">
        <f>'Pay App 38'!O237+'Pay App 38'!P237</f>
        <v>0</v>
      </c>
      <c r="P237" s="45"/>
      <c r="Q237" s="66">
        <f>'Pay App 38'!Q237+N237+P237</f>
        <v>0</v>
      </c>
    </row>
    <row r="238" spans="1:17" ht="21" customHeight="1" x14ac:dyDescent="0.2">
      <c r="A238" s="149" t="s">
        <v>429</v>
      </c>
      <c r="B238" s="149"/>
      <c r="C238" s="149" t="s">
        <v>430</v>
      </c>
      <c r="D238" s="150"/>
      <c r="E238" s="52">
        <f>'Pay App 38'!E238</f>
        <v>0</v>
      </c>
      <c r="F238" s="45"/>
      <c r="G238" s="65">
        <f>'Pay App 38'!G238+F238</f>
        <v>0</v>
      </c>
      <c r="H238" s="188">
        <f>'Pay App 38'!K238</f>
        <v>0</v>
      </c>
      <c r="I238" s="189"/>
      <c r="J238" s="55"/>
      <c r="K238" s="33">
        <f t="shared" si="8"/>
        <v>0</v>
      </c>
      <c r="L238" s="68">
        <f t="shared" si="11"/>
        <v>0</v>
      </c>
      <c r="M238" s="66">
        <f t="shared" si="9"/>
        <v>0</v>
      </c>
      <c r="N238" s="32">
        <f t="shared" si="10"/>
        <v>0</v>
      </c>
      <c r="O238" s="52">
        <f>'Pay App 38'!O238+'Pay App 38'!P238</f>
        <v>0</v>
      </c>
      <c r="P238" s="45"/>
      <c r="Q238" s="66">
        <f>'Pay App 38'!Q238+N238+P238</f>
        <v>0</v>
      </c>
    </row>
    <row r="239" spans="1:17" ht="21" customHeight="1" x14ac:dyDescent="0.2">
      <c r="A239" s="149" t="s">
        <v>431</v>
      </c>
      <c r="B239" s="149"/>
      <c r="C239" s="149" t="s">
        <v>432</v>
      </c>
      <c r="D239" s="150"/>
      <c r="E239" s="52">
        <f>'Pay App 38'!E239</f>
        <v>0</v>
      </c>
      <c r="F239" s="45"/>
      <c r="G239" s="65">
        <f>'Pay App 38'!G239+F239</f>
        <v>0</v>
      </c>
      <c r="H239" s="188">
        <f>'Pay App 38'!K239</f>
        <v>0</v>
      </c>
      <c r="I239" s="189"/>
      <c r="J239" s="55"/>
      <c r="K239" s="33">
        <f t="shared" si="8"/>
        <v>0</v>
      </c>
      <c r="L239" s="68">
        <f t="shared" si="11"/>
        <v>0</v>
      </c>
      <c r="M239" s="66">
        <f t="shared" si="9"/>
        <v>0</v>
      </c>
      <c r="N239" s="32">
        <f t="shared" si="10"/>
        <v>0</v>
      </c>
      <c r="O239" s="52">
        <f>'Pay App 38'!O239+'Pay App 38'!P239</f>
        <v>0</v>
      </c>
      <c r="P239" s="45"/>
      <c r="Q239" s="66">
        <f>'Pay App 38'!Q239+N239+P239</f>
        <v>0</v>
      </c>
    </row>
    <row r="240" spans="1:17" ht="21" customHeight="1" x14ac:dyDescent="0.2">
      <c r="A240" s="141" t="s">
        <v>433</v>
      </c>
      <c r="B240" s="141"/>
      <c r="C240" s="141" t="s">
        <v>434</v>
      </c>
      <c r="D240" s="142"/>
      <c r="E240" s="52">
        <f>'Pay App 38'!E240</f>
        <v>0</v>
      </c>
      <c r="F240" s="45"/>
      <c r="G240" s="66">
        <f>'Pay App 38'!G240+F240</f>
        <v>0</v>
      </c>
      <c r="H240" s="188">
        <f>'Pay App 38'!K240</f>
        <v>0</v>
      </c>
      <c r="I240" s="189"/>
      <c r="J240" s="55"/>
      <c r="K240" s="33">
        <f>H240+J240</f>
        <v>0</v>
      </c>
      <c r="L240" s="69">
        <f t="shared" si="11"/>
        <v>0</v>
      </c>
      <c r="M240" s="66">
        <f>G240-K240</f>
        <v>0</v>
      </c>
      <c r="N240" s="32">
        <f t="shared" si="10"/>
        <v>0</v>
      </c>
      <c r="O240" s="52">
        <f>'Pay App 38'!O240+'Pay App 38'!P240</f>
        <v>0</v>
      </c>
      <c r="P240" s="45"/>
      <c r="Q240" s="66">
        <f>'Pay App 38'!Q240+N240+P240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fYThnS4lwQNxaD/LJt7wBNUA0IOzlj0PxlftV/okDQ2DP2VYgXQNUqIpfEUePgPGYL7ZMRpE2Gu1k86Wh64edA==" saltValue="yZdBkDZj/ojh/R3n3kgS0Q=="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2800-000000000000}"/>
    <dataValidation type="decimal" operator="lessThanOrEqual" allowBlank="1" showInputMessage="1" showErrorMessage="1" errorTitle="Release retention" error="In order to release retention, the number entered into this cell must be negative." sqref="O81:O240" xr:uid="{00000000-0002-0000-28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43.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40</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39'!F36+F241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39'!F51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39'!F55+'Pay App 39'!F57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39'!B62+N241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40.1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40</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39'!E81</f>
        <v>0</v>
      </c>
      <c r="F81" s="44"/>
      <c r="G81" s="64">
        <f>'Pay App 39'!G81+F81</f>
        <v>0</v>
      </c>
      <c r="H81" s="190">
        <f>'Pay App 39'!K81</f>
        <v>0</v>
      </c>
      <c r="I81" s="191"/>
      <c r="J81" s="54"/>
      <c r="K81" s="31">
        <f>H81+J81</f>
        <v>0</v>
      </c>
      <c r="L81" s="67">
        <f>IF(ISERROR(K81/G81),0,K81/G81)</f>
        <v>0</v>
      </c>
      <c r="M81" s="64">
        <f>G81-K81</f>
        <v>0</v>
      </c>
      <c r="N81" s="30">
        <f>IF(MOD(ROUND(ABS(J81*0.05)*10000,0),10)=5,ROUNDDOWN((J81*0.05),2),ROUND((J81*0.05),2))</f>
        <v>0</v>
      </c>
      <c r="O81" s="51">
        <f>'Pay App 39'!O81+'Pay App 39'!P81</f>
        <v>0</v>
      </c>
      <c r="P81" s="44"/>
      <c r="Q81" s="64">
        <f>'Pay App 39'!Q81+N81+P81</f>
        <v>0</v>
      </c>
    </row>
    <row r="82" spans="1:17" ht="21" customHeight="1" x14ac:dyDescent="0.2">
      <c r="A82" s="151" t="s">
        <v>118</v>
      </c>
      <c r="B82" s="151"/>
      <c r="C82" s="151" t="s">
        <v>119</v>
      </c>
      <c r="D82" s="152"/>
      <c r="E82" s="52">
        <f>'Pay App 39'!E82</f>
        <v>0</v>
      </c>
      <c r="F82" s="45"/>
      <c r="G82" s="65">
        <f>'Pay App 39'!G82+F82</f>
        <v>0</v>
      </c>
      <c r="H82" s="188">
        <f>'Pay App 39'!K82</f>
        <v>0</v>
      </c>
      <c r="I82" s="189"/>
      <c r="J82" s="55"/>
      <c r="K82" s="33">
        <f>H82+J82</f>
        <v>0</v>
      </c>
      <c r="L82" s="68">
        <f t="shared" ref="L82:L147" si="0">IF(ISERROR(K82/G82),0,K82/G82)</f>
        <v>0</v>
      </c>
      <c r="M82" s="66">
        <f>G82-K82</f>
        <v>0</v>
      </c>
      <c r="N82" s="32">
        <f>IF(MOD(ROUND(ABS(J82*0.05)*10000,0),10)=5,ROUNDDOWN((J82*0.05),2),ROUND((J82*0.05),2))</f>
        <v>0</v>
      </c>
      <c r="O82" s="52">
        <f>'Pay App 39'!O82+'Pay App 39'!P82</f>
        <v>0</v>
      </c>
      <c r="P82" s="45"/>
      <c r="Q82" s="66">
        <f>'Pay App 39'!Q82+N82+P82</f>
        <v>0</v>
      </c>
    </row>
    <row r="83" spans="1:17" ht="21" customHeight="1" x14ac:dyDescent="0.2">
      <c r="A83" s="151" t="s">
        <v>120</v>
      </c>
      <c r="B83" s="151"/>
      <c r="C83" s="83" t="s">
        <v>121</v>
      </c>
      <c r="D83" s="35"/>
      <c r="E83" s="52">
        <f>'Pay App 39'!E83</f>
        <v>0</v>
      </c>
      <c r="F83" s="45"/>
      <c r="G83" s="65">
        <f>'Pay App 39'!G83+F83</f>
        <v>0</v>
      </c>
      <c r="H83" s="188">
        <f>'Pay App 39'!K83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39'!O83+'Pay App 39'!P83</f>
        <v>0</v>
      </c>
      <c r="P83" s="45"/>
      <c r="Q83" s="66">
        <f>'Pay App 39'!Q83+N83+P83</f>
        <v>0</v>
      </c>
    </row>
    <row r="84" spans="1:17" ht="21" customHeight="1" x14ac:dyDescent="0.2">
      <c r="A84" s="151" t="s">
        <v>122</v>
      </c>
      <c r="B84" s="151"/>
      <c r="C84" s="151" t="s">
        <v>123</v>
      </c>
      <c r="D84" s="152"/>
      <c r="E84" s="52">
        <f>'Pay App 39'!E84</f>
        <v>0</v>
      </c>
      <c r="F84" s="45"/>
      <c r="G84" s="65">
        <f>'Pay App 39'!G84+F84</f>
        <v>0</v>
      </c>
      <c r="H84" s="188">
        <f>'Pay App 39'!K84</f>
        <v>0</v>
      </c>
      <c r="I84" s="189"/>
      <c r="J84" s="55"/>
      <c r="K84" s="33">
        <f t="shared" si="1"/>
        <v>0</v>
      </c>
      <c r="L84" s="68">
        <f t="shared" si="0"/>
        <v>0</v>
      </c>
      <c r="M84" s="66">
        <f t="shared" si="2"/>
        <v>0</v>
      </c>
      <c r="N84" s="32">
        <f t="shared" si="3"/>
        <v>0</v>
      </c>
      <c r="O84" s="52">
        <f>'Pay App 39'!O84+'Pay App 39'!P84</f>
        <v>0</v>
      </c>
      <c r="P84" s="45"/>
      <c r="Q84" s="66">
        <f>'Pay App 39'!Q84+N84+P84</f>
        <v>0</v>
      </c>
    </row>
    <row r="85" spans="1:17" ht="21" customHeight="1" x14ac:dyDescent="0.2">
      <c r="A85" s="151" t="s">
        <v>124</v>
      </c>
      <c r="B85" s="151"/>
      <c r="C85" s="151" t="s">
        <v>125</v>
      </c>
      <c r="D85" s="152"/>
      <c r="E85" s="52">
        <f>'Pay App 39'!E85</f>
        <v>0</v>
      </c>
      <c r="F85" s="45"/>
      <c r="G85" s="65">
        <f>'Pay App 39'!G85+F85</f>
        <v>0</v>
      </c>
      <c r="H85" s="188">
        <f>'Pay App 39'!K85</f>
        <v>0</v>
      </c>
      <c r="I85" s="189"/>
      <c r="J85" s="55"/>
      <c r="K85" s="33">
        <f t="shared" si="1"/>
        <v>0</v>
      </c>
      <c r="L85" s="68">
        <f t="shared" si="0"/>
        <v>0</v>
      </c>
      <c r="M85" s="66">
        <f t="shared" si="2"/>
        <v>0</v>
      </c>
      <c r="N85" s="32">
        <f t="shared" si="3"/>
        <v>0</v>
      </c>
      <c r="O85" s="52">
        <f>'Pay App 39'!O85+'Pay App 39'!P85</f>
        <v>0</v>
      </c>
      <c r="P85" s="45"/>
      <c r="Q85" s="66">
        <f>'Pay App 39'!Q85+N85+P85</f>
        <v>0</v>
      </c>
    </row>
    <row r="86" spans="1:17" ht="21" customHeight="1" x14ac:dyDescent="0.2">
      <c r="A86" s="151" t="s">
        <v>126</v>
      </c>
      <c r="B86" s="151"/>
      <c r="C86" s="151" t="s">
        <v>127</v>
      </c>
      <c r="D86" s="152"/>
      <c r="E86" s="52">
        <f>'Pay App 39'!E86</f>
        <v>0</v>
      </c>
      <c r="F86" s="45"/>
      <c r="G86" s="65">
        <f>'Pay App 39'!G86+F86</f>
        <v>0</v>
      </c>
      <c r="H86" s="188">
        <f>'Pay App 39'!K86</f>
        <v>0</v>
      </c>
      <c r="I86" s="189"/>
      <c r="J86" s="55"/>
      <c r="K86" s="33">
        <f t="shared" si="1"/>
        <v>0</v>
      </c>
      <c r="L86" s="68">
        <f t="shared" si="0"/>
        <v>0</v>
      </c>
      <c r="M86" s="66">
        <f t="shared" si="2"/>
        <v>0</v>
      </c>
      <c r="N86" s="32">
        <f t="shared" si="3"/>
        <v>0</v>
      </c>
      <c r="O86" s="52">
        <f>'Pay App 39'!O86+'Pay App 39'!P86</f>
        <v>0</v>
      </c>
      <c r="P86" s="45"/>
      <c r="Q86" s="66">
        <f>'Pay App 39'!Q86+N86+P86</f>
        <v>0</v>
      </c>
    </row>
    <row r="87" spans="1:17" ht="21" customHeight="1" x14ac:dyDescent="0.2">
      <c r="A87" s="151" t="s">
        <v>128</v>
      </c>
      <c r="B87" s="151"/>
      <c r="C87" s="151" t="s">
        <v>129</v>
      </c>
      <c r="D87" s="152"/>
      <c r="E87" s="52">
        <f>'Pay App 39'!E87</f>
        <v>0</v>
      </c>
      <c r="F87" s="45"/>
      <c r="G87" s="65">
        <f>'Pay App 39'!G87+F87</f>
        <v>0</v>
      </c>
      <c r="H87" s="188">
        <f>'Pay App 39'!K87</f>
        <v>0</v>
      </c>
      <c r="I87" s="189"/>
      <c r="J87" s="55"/>
      <c r="K87" s="33">
        <f t="shared" si="1"/>
        <v>0</v>
      </c>
      <c r="L87" s="68">
        <f>IF(ISERROR(K87/G87),0,K87/G87)</f>
        <v>0</v>
      </c>
      <c r="M87" s="66">
        <f t="shared" si="2"/>
        <v>0</v>
      </c>
      <c r="N87" s="32">
        <f t="shared" si="3"/>
        <v>0</v>
      </c>
      <c r="O87" s="52">
        <f>'Pay App 39'!O87+'Pay App 39'!P87</f>
        <v>0</v>
      </c>
      <c r="P87" s="45"/>
      <c r="Q87" s="66">
        <f>'Pay App 39'!Q87+N87+P87</f>
        <v>0</v>
      </c>
    </row>
    <row r="88" spans="1:17" ht="21" customHeight="1" x14ac:dyDescent="0.2">
      <c r="A88" s="151" t="s">
        <v>130</v>
      </c>
      <c r="B88" s="151"/>
      <c r="C88" s="151" t="s">
        <v>131</v>
      </c>
      <c r="D88" s="152"/>
      <c r="E88" s="52">
        <f>'Pay App 39'!E88</f>
        <v>0</v>
      </c>
      <c r="F88" s="45"/>
      <c r="G88" s="65">
        <f>'Pay App 39'!G88+F88</f>
        <v>0</v>
      </c>
      <c r="H88" s="188">
        <f>'Pay App 39'!K88</f>
        <v>0</v>
      </c>
      <c r="I88" s="189"/>
      <c r="J88" s="55"/>
      <c r="K88" s="33">
        <f t="shared" si="1"/>
        <v>0</v>
      </c>
      <c r="L88" s="68">
        <f t="shared" si="0"/>
        <v>0</v>
      </c>
      <c r="M88" s="66">
        <f t="shared" si="2"/>
        <v>0</v>
      </c>
      <c r="N88" s="32">
        <f t="shared" si="3"/>
        <v>0</v>
      </c>
      <c r="O88" s="52">
        <f>'Pay App 39'!O88+'Pay App 39'!P88</f>
        <v>0</v>
      </c>
      <c r="P88" s="45"/>
      <c r="Q88" s="66">
        <f>'Pay App 39'!Q88+N88+P88</f>
        <v>0</v>
      </c>
    </row>
    <row r="89" spans="1:17" ht="21" customHeight="1" x14ac:dyDescent="0.2">
      <c r="A89" s="151" t="s">
        <v>132</v>
      </c>
      <c r="B89" s="151"/>
      <c r="C89" s="151" t="s">
        <v>133</v>
      </c>
      <c r="D89" s="152"/>
      <c r="E89" s="52">
        <f>'Pay App 39'!E89</f>
        <v>0</v>
      </c>
      <c r="F89" s="45"/>
      <c r="G89" s="65">
        <f>'Pay App 39'!G89+F89</f>
        <v>0</v>
      </c>
      <c r="H89" s="188">
        <f>'Pay App 39'!K89</f>
        <v>0</v>
      </c>
      <c r="I89" s="189"/>
      <c r="J89" s="55"/>
      <c r="K89" s="33">
        <f t="shared" si="1"/>
        <v>0</v>
      </c>
      <c r="L89" s="68">
        <f>IF(ISERROR(K89/G89),0,K89/G89)</f>
        <v>0</v>
      </c>
      <c r="M89" s="66">
        <f t="shared" si="2"/>
        <v>0</v>
      </c>
      <c r="N89" s="32">
        <f t="shared" si="3"/>
        <v>0</v>
      </c>
      <c r="O89" s="52">
        <f>'Pay App 39'!O89+'Pay App 39'!P89</f>
        <v>0</v>
      </c>
      <c r="P89" s="45"/>
      <c r="Q89" s="66">
        <f>'Pay App 39'!Q89+N89+P89</f>
        <v>0</v>
      </c>
    </row>
    <row r="90" spans="1:17" ht="21" customHeight="1" x14ac:dyDescent="0.2">
      <c r="A90" s="153" t="s">
        <v>134</v>
      </c>
      <c r="B90" s="153"/>
      <c r="C90" s="158" t="s">
        <v>135</v>
      </c>
      <c r="D90" s="159"/>
      <c r="E90" s="52">
        <f>'Pay App 39'!E90</f>
        <v>0</v>
      </c>
      <c r="F90" s="45"/>
      <c r="G90" s="65">
        <f>'Pay App 39'!G90+F90</f>
        <v>0</v>
      </c>
      <c r="H90" s="188">
        <f>'Pay App 39'!K90</f>
        <v>0</v>
      </c>
      <c r="I90" s="189"/>
      <c r="J90" s="55"/>
      <c r="K90" s="33">
        <f t="shared" si="1"/>
        <v>0</v>
      </c>
      <c r="L90" s="68">
        <f t="shared" si="0"/>
        <v>0</v>
      </c>
      <c r="M90" s="66">
        <f t="shared" si="2"/>
        <v>0</v>
      </c>
      <c r="N90" s="32">
        <f t="shared" si="3"/>
        <v>0</v>
      </c>
      <c r="O90" s="52">
        <f>'Pay App 39'!O90+'Pay App 39'!P90</f>
        <v>0</v>
      </c>
      <c r="P90" s="45"/>
      <c r="Q90" s="66">
        <f>'Pay App 39'!Q90+N90+P90</f>
        <v>0</v>
      </c>
    </row>
    <row r="91" spans="1:17" ht="21" customHeight="1" x14ac:dyDescent="0.2">
      <c r="A91" s="151" t="s">
        <v>136</v>
      </c>
      <c r="B91" s="151"/>
      <c r="C91" s="151" t="s">
        <v>137</v>
      </c>
      <c r="D91" s="152"/>
      <c r="E91" s="52">
        <f>'Pay App 39'!E91</f>
        <v>0</v>
      </c>
      <c r="F91" s="45"/>
      <c r="G91" s="65">
        <f>'Pay App 39'!G91+F91</f>
        <v>0</v>
      </c>
      <c r="H91" s="188">
        <f>'Pay App 39'!K91</f>
        <v>0</v>
      </c>
      <c r="I91" s="189"/>
      <c r="J91" s="55"/>
      <c r="K91" s="33">
        <f t="shared" si="1"/>
        <v>0</v>
      </c>
      <c r="L91" s="68">
        <f t="shared" si="0"/>
        <v>0</v>
      </c>
      <c r="M91" s="66">
        <f t="shared" si="2"/>
        <v>0</v>
      </c>
      <c r="N91" s="32">
        <f t="shared" si="3"/>
        <v>0</v>
      </c>
      <c r="O91" s="52">
        <f>'Pay App 39'!O91+'Pay App 39'!P91</f>
        <v>0</v>
      </c>
      <c r="P91" s="45"/>
      <c r="Q91" s="66">
        <f>'Pay App 39'!Q91+N91+P91</f>
        <v>0</v>
      </c>
    </row>
    <row r="92" spans="1:17" ht="21" customHeight="1" x14ac:dyDescent="0.2">
      <c r="A92" s="151" t="s">
        <v>138</v>
      </c>
      <c r="B92" s="151"/>
      <c r="C92" s="151" t="s">
        <v>139</v>
      </c>
      <c r="D92" s="152"/>
      <c r="E92" s="52">
        <f>'Pay App 39'!E92</f>
        <v>0</v>
      </c>
      <c r="F92" s="45"/>
      <c r="G92" s="65">
        <f>'Pay App 39'!G92+F92</f>
        <v>0</v>
      </c>
      <c r="H92" s="188">
        <f>'Pay App 39'!K92</f>
        <v>0</v>
      </c>
      <c r="I92" s="189"/>
      <c r="J92" s="55"/>
      <c r="K92" s="33">
        <f t="shared" si="1"/>
        <v>0</v>
      </c>
      <c r="L92" s="68">
        <f t="shared" si="0"/>
        <v>0</v>
      </c>
      <c r="M92" s="66">
        <f t="shared" si="2"/>
        <v>0</v>
      </c>
      <c r="N92" s="32">
        <f t="shared" si="3"/>
        <v>0</v>
      </c>
      <c r="O92" s="52">
        <f>'Pay App 39'!O92+'Pay App 39'!P92</f>
        <v>0</v>
      </c>
      <c r="P92" s="45"/>
      <c r="Q92" s="66">
        <f>'Pay App 39'!Q92+N92+P92</f>
        <v>0</v>
      </c>
    </row>
    <row r="93" spans="1:17" ht="21" customHeight="1" x14ac:dyDescent="0.2">
      <c r="A93" s="151" t="s">
        <v>140</v>
      </c>
      <c r="B93" s="151"/>
      <c r="C93" s="151" t="s">
        <v>141</v>
      </c>
      <c r="D93" s="152"/>
      <c r="E93" s="52">
        <f>'Pay App 39'!E93</f>
        <v>0</v>
      </c>
      <c r="F93" s="45"/>
      <c r="G93" s="65">
        <f>'Pay App 39'!G93+F93</f>
        <v>0</v>
      </c>
      <c r="H93" s="188">
        <f>'Pay App 39'!K93</f>
        <v>0</v>
      </c>
      <c r="I93" s="189"/>
      <c r="J93" s="55"/>
      <c r="K93" s="33">
        <f t="shared" si="1"/>
        <v>0</v>
      </c>
      <c r="L93" s="68">
        <f t="shared" si="0"/>
        <v>0</v>
      </c>
      <c r="M93" s="66">
        <f t="shared" si="2"/>
        <v>0</v>
      </c>
      <c r="N93" s="32">
        <f t="shared" si="3"/>
        <v>0</v>
      </c>
      <c r="O93" s="52">
        <f>'Pay App 39'!O93+'Pay App 39'!P93</f>
        <v>0</v>
      </c>
      <c r="P93" s="45"/>
      <c r="Q93" s="66">
        <f>'Pay App 39'!Q93+N93+P93</f>
        <v>0</v>
      </c>
    </row>
    <row r="94" spans="1:17" ht="21" customHeight="1" x14ac:dyDescent="0.2">
      <c r="A94" s="151" t="s">
        <v>142</v>
      </c>
      <c r="B94" s="151"/>
      <c r="C94" s="151" t="s">
        <v>143</v>
      </c>
      <c r="D94" s="152"/>
      <c r="E94" s="52">
        <f>'Pay App 39'!E94</f>
        <v>0</v>
      </c>
      <c r="F94" s="45"/>
      <c r="G94" s="65">
        <f>'Pay App 39'!G94+F94</f>
        <v>0</v>
      </c>
      <c r="H94" s="188">
        <f>'Pay App 39'!K94</f>
        <v>0</v>
      </c>
      <c r="I94" s="189"/>
      <c r="J94" s="55"/>
      <c r="K94" s="33">
        <f t="shared" si="1"/>
        <v>0</v>
      </c>
      <c r="L94" s="68">
        <f t="shared" si="0"/>
        <v>0</v>
      </c>
      <c r="M94" s="66">
        <f t="shared" si="2"/>
        <v>0</v>
      </c>
      <c r="N94" s="32">
        <f t="shared" si="3"/>
        <v>0</v>
      </c>
      <c r="O94" s="52">
        <f>'Pay App 39'!O94+'Pay App 39'!P94</f>
        <v>0</v>
      </c>
      <c r="P94" s="45"/>
      <c r="Q94" s="66">
        <f>'Pay App 39'!Q94+N94+P94</f>
        <v>0</v>
      </c>
    </row>
    <row r="95" spans="1:17" ht="21" customHeight="1" x14ac:dyDescent="0.2">
      <c r="A95" s="151" t="s">
        <v>144</v>
      </c>
      <c r="B95" s="151"/>
      <c r="C95" s="151" t="s">
        <v>145</v>
      </c>
      <c r="D95" s="152"/>
      <c r="E95" s="52">
        <f>'Pay App 39'!E95</f>
        <v>0</v>
      </c>
      <c r="F95" s="45"/>
      <c r="G95" s="65">
        <f>'Pay App 39'!G95+F95</f>
        <v>0</v>
      </c>
      <c r="H95" s="188">
        <f>'Pay App 39'!K95</f>
        <v>0</v>
      </c>
      <c r="I95" s="189"/>
      <c r="J95" s="55"/>
      <c r="K95" s="33">
        <f t="shared" si="1"/>
        <v>0</v>
      </c>
      <c r="L95" s="68">
        <f t="shared" si="0"/>
        <v>0</v>
      </c>
      <c r="M95" s="66">
        <f t="shared" si="2"/>
        <v>0</v>
      </c>
      <c r="N95" s="32">
        <f t="shared" si="3"/>
        <v>0</v>
      </c>
      <c r="O95" s="52">
        <f>'Pay App 39'!O95+'Pay App 39'!P95</f>
        <v>0</v>
      </c>
      <c r="P95" s="45"/>
      <c r="Q95" s="66">
        <f>'Pay App 39'!Q95+N95+P95</f>
        <v>0</v>
      </c>
    </row>
    <row r="96" spans="1:17" ht="21" customHeight="1" x14ac:dyDescent="0.2">
      <c r="A96" s="151" t="s">
        <v>146</v>
      </c>
      <c r="B96" s="151"/>
      <c r="C96" s="151" t="s">
        <v>147</v>
      </c>
      <c r="D96" s="152"/>
      <c r="E96" s="52">
        <f>'Pay App 39'!E96</f>
        <v>0</v>
      </c>
      <c r="F96" s="45"/>
      <c r="G96" s="65">
        <f>'Pay App 39'!G96+F96</f>
        <v>0</v>
      </c>
      <c r="H96" s="188">
        <f>'Pay App 39'!K96</f>
        <v>0</v>
      </c>
      <c r="I96" s="189"/>
      <c r="J96" s="55"/>
      <c r="K96" s="33">
        <f t="shared" si="1"/>
        <v>0</v>
      </c>
      <c r="L96" s="68">
        <f t="shared" si="0"/>
        <v>0</v>
      </c>
      <c r="M96" s="66">
        <f t="shared" si="2"/>
        <v>0</v>
      </c>
      <c r="N96" s="32">
        <f t="shared" si="3"/>
        <v>0</v>
      </c>
      <c r="O96" s="52">
        <f>'Pay App 39'!O96+'Pay App 39'!P96</f>
        <v>0</v>
      </c>
      <c r="P96" s="45"/>
      <c r="Q96" s="66">
        <f>'Pay App 39'!Q96+N96+P96</f>
        <v>0</v>
      </c>
    </row>
    <row r="97" spans="1:17" ht="21" customHeight="1" x14ac:dyDescent="0.2">
      <c r="A97" s="151" t="s">
        <v>148</v>
      </c>
      <c r="B97" s="151"/>
      <c r="C97" s="151" t="s">
        <v>149</v>
      </c>
      <c r="D97" s="152"/>
      <c r="E97" s="52">
        <f>'Pay App 39'!E97</f>
        <v>0</v>
      </c>
      <c r="F97" s="45"/>
      <c r="G97" s="65">
        <f>'Pay App 39'!G97+F97</f>
        <v>0</v>
      </c>
      <c r="H97" s="188">
        <f>'Pay App 39'!K97</f>
        <v>0</v>
      </c>
      <c r="I97" s="189"/>
      <c r="J97" s="55"/>
      <c r="K97" s="33">
        <f t="shared" si="1"/>
        <v>0</v>
      </c>
      <c r="L97" s="68">
        <f t="shared" si="0"/>
        <v>0</v>
      </c>
      <c r="M97" s="66">
        <f t="shared" si="2"/>
        <v>0</v>
      </c>
      <c r="N97" s="32">
        <f t="shared" si="3"/>
        <v>0</v>
      </c>
      <c r="O97" s="52">
        <f>'Pay App 39'!O97+'Pay App 39'!P97</f>
        <v>0</v>
      </c>
      <c r="P97" s="45"/>
      <c r="Q97" s="66">
        <f>'Pay App 39'!Q97+N97+P97</f>
        <v>0</v>
      </c>
    </row>
    <row r="98" spans="1:17" ht="21" customHeight="1" x14ac:dyDescent="0.2">
      <c r="A98" s="151" t="s">
        <v>150</v>
      </c>
      <c r="B98" s="151"/>
      <c r="C98" s="151" t="s">
        <v>151</v>
      </c>
      <c r="D98" s="152"/>
      <c r="E98" s="52">
        <f>'Pay App 39'!E98</f>
        <v>0</v>
      </c>
      <c r="F98" s="45"/>
      <c r="G98" s="65">
        <f>'Pay App 39'!G98+F98</f>
        <v>0</v>
      </c>
      <c r="H98" s="188">
        <f>'Pay App 39'!K98</f>
        <v>0</v>
      </c>
      <c r="I98" s="189"/>
      <c r="J98" s="55"/>
      <c r="K98" s="33">
        <f t="shared" si="1"/>
        <v>0</v>
      </c>
      <c r="L98" s="68">
        <f t="shared" si="0"/>
        <v>0</v>
      </c>
      <c r="M98" s="66">
        <f t="shared" si="2"/>
        <v>0</v>
      </c>
      <c r="N98" s="32">
        <f t="shared" si="3"/>
        <v>0</v>
      </c>
      <c r="O98" s="52">
        <f>'Pay App 39'!O98+'Pay App 39'!P98</f>
        <v>0</v>
      </c>
      <c r="P98" s="45"/>
      <c r="Q98" s="66">
        <f>'Pay App 39'!Q98+N98+P98</f>
        <v>0</v>
      </c>
    </row>
    <row r="99" spans="1:17" ht="21" customHeight="1" x14ac:dyDescent="0.2">
      <c r="A99" s="151" t="s">
        <v>152</v>
      </c>
      <c r="B99" s="151"/>
      <c r="C99" s="151" t="s">
        <v>153</v>
      </c>
      <c r="D99" s="152"/>
      <c r="E99" s="52">
        <f>'Pay App 39'!E99</f>
        <v>0</v>
      </c>
      <c r="F99" s="45"/>
      <c r="G99" s="65">
        <f>'Pay App 39'!G99+F99</f>
        <v>0</v>
      </c>
      <c r="H99" s="188">
        <f>'Pay App 39'!K99</f>
        <v>0</v>
      </c>
      <c r="I99" s="189"/>
      <c r="J99" s="55"/>
      <c r="K99" s="33">
        <f t="shared" si="1"/>
        <v>0</v>
      </c>
      <c r="L99" s="68">
        <f t="shared" si="0"/>
        <v>0</v>
      </c>
      <c r="M99" s="66">
        <f t="shared" si="2"/>
        <v>0</v>
      </c>
      <c r="N99" s="32">
        <f t="shared" si="3"/>
        <v>0</v>
      </c>
      <c r="O99" s="52">
        <f>'Pay App 39'!O99+'Pay App 39'!P99</f>
        <v>0</v>
      </c>
      <c r="P99" s="45"/>
      <c r="Q99" s="66">
        <f>'Pay App 39'!Q99+N99+P99</f>
        <v>0</v>
      </c>
    </row>
    <row r="100" spans="1:17" ht="21" customHeight="1" x14ac:dyDescent="0.2">
      <c r="A100" s="151" t="s">
        <v>154</v>
      </c>
      <c r="B100" s="151"/>
      <c r="C100" s="151" t="s">
        <v>155</v>
      </c>
      <c r="D100" s="152"/>
      <c r="E100" s="52">
        <f>'Pay App 39'!E100</f>
        <v>0</v>
      </c>
      <c r="F100" s="45"/>
      <c r="G100" s="65">
        <f>'Pay App 39'!G100+F100</f>
        <v>0</v>
      </c>
      <c r="H100" s="188">
        <f>'Pay App 39'!K100</f>
        <v>0</v>
      </c>
      <c r="I100" s="189"/>
      <c r="J100" s="55"/>
      <c r="K100" s="33">
        <f t="shared" si="1"/>
        <v>0</v>
      </c>
      <c r="L100" s="68">
        <f t="shared" si="0"/>
        <v>0</v>
      </c>
      <c r="M100" s="66">
        <f t="shared" si="2"/>
        <v>0</v>
      </c>
      <c r="N100" s="32">
        <f t="shared" si="3"/>
        <v>0</v>
      </c>
      <c r="O100" s="52">
        <f>'Pay App 39'!O100+'Pay App 39'!P100</f>
        <v>0</v>
      </c>
      <c r="P100" s="45"/>
      <c r="Q100" s="66">
        <f>'Pay App 39'!Q100+N100+P100</f>
        <v>0</v>
      </c>
    </row>
    <row r="101" spans="1:17" ht="21" customHeight="1" x14ac:dyDescent="0.2">
      <c r="A101" s="151" t="s">
        <v>156</v>
      </c>
      <c r="B101" s="151"/>
      <c r="C101" s="151" t="s">
        <v>157</v>
      </c>
      <c r="D101" s="152"/>
      <c r="E101" s="52">
        <f>'Pay App 39'!E101</f>
        <v>0</v>
      </c>
      <c r="F101" s="45"/>
      <c r="G101" s="65">
        <f>'Pay App 39'!G101+F101</f>
        <v>0</v>
      </c>
      <c r="H101" s="188">
        <f>'Pay App 39'!K101</f>
        <v>0</v>
      </c>
      <c r="I101" s="189"/>
      <c r="J101" s="55"/>
      <c r="K101" s="33">
        <f t="shared" si="1"/>
        <v>0</v>
      </c>
      <c r="L101" s="68">
        <f t="shared" si="0"/>
        <v>0</v>
      </c>
      <c r="M101" s="66">
        <f t="shared" si="2"/>
        <v>0</v>
      </c>
      <c r="N101" s="32">
        <f t="shared" si="3"/>
        <v>0</v>
      </c>
      <c r="O101" s="52">
        <f>'Pay App 39'!O101+'Pay App 39'!P101</f>
        <v>0</v>
      </c>
      <c r="P101" s="45"/>
      <c r="Q101" s="66">
        <f>'Pay App 39'!Q101+N101+P101</f>
        <v>0</v>
      </c>
    </row>
    <row r="102" spans="1:17" ht="21" customHeight="1" x14ac:dyDescent="0.2">
      <c r="A102" s="151" t="s">
        <v>158</v>
      </c>
      <c r="B102" s="151"/>
      <c r="C102" s="151" t="s">
        <v>159</v>
      </c>
      <c r="D102" s="152"/>
      <c r="E102" s="52">
        <f>'Pay App 39'!E102</f>
        <v>0</v>
      </c>
      <c r="F102" s="45"/>
      <c r="G102" s="65">
        <f>'Pay App 39'!G102+F102</f>
        <v>0</v>
      </c>
      <c r="H102" s="188">
        <f>'Pay App 39'!K102</f>
        <v>0</v>
      </c>
      <c r="I102" s="189"/>
      <c r="J102" s="55"/>
      <c r="K102" s="33">
        <f t="shared" si="1"/>
        <v>0</v>
      </c>
      <c r="L102" s="68">
        <f t="shared" si="0"/>
        <v>0</v>
      </c>
      <c r="M102" s="66">
        <f t="shared" si="2"/>
        <v>0</v>
      </c>
      <c r="N102" s="32">
        <f t="shared" si="3"/>
        <v>0</v>
      </c>
      <c r="O102" s="52">
        <f>'Pay App 39'!O102+'Pay App 39'!P102</f>
        <v>0</v>
      </c>
      <c r="P102" s="45"/>
      <c r="Q102" s="66">
        <f>'Pay App 39'!Q102+N102+P102</f>
        <v>0</v>
      </c>
    </row>
    <row r="103" spans="1:17" ht="21" customHeight="1" x14ac:dyDescent="0.2">
      <c r="A103" s="151" t="s">
        <v>160</v>
      </c>
      <c r="B103" s="151"/>
      <c r="C103" s="151" t="s">
        <v>161</v>
      </c>
      <c r="D103" s="152"/>
      <c r="E103" s="52">
        <f>'Pay App 39'!E103</f>
        <v>0</v>
      </c>
      <c r="F103" s="45"/>
      <c r="G103" s="65">
        <f>'Pay App 39'!G103+F103</f>
        <v>0</v>
      </c>
      <c r="H103" s="188">
        <f>'Pay App 39'!K103</f>
        <v>0</v>
      </c>
      <c r="I103" s="189"/>
      <c r="J103" s="55"/>
      <c r="K103" s="33">
        <f t="shared" si="1"/>
        <v>0</v>
      </c>
      <c r="L103" s="68">
        <f t="shared" si="0"/>
        <v>0</v>
      </c>
      <c r="M103" s="66">
        <f t="shared" si="2"/>
        <v>0</v>
      </c>
      <c r="N103" s="32">
        <f t="shared" si="3"/>
        <v>0</v>
      </c>
      <c r="O103" s="52">
        <f>'Pay App 39'!O103+'Pay App 39'!P103</f>
        <v>0</v>
      </c>
      <c r="P103" s="45"/>
      <c r="Q103" s="66">
        <f>'Pay App 39'!Q103+N103+P103</f>
        <v>0</v>
      </c>
    </row>
    <row r="104" spans="1:17" ht="21" customHeight="1" x14ac:dyDescent="0.2">
      <c r="A104" s="151" t="s">
        <v>162</v>
      </c>
      <c r="B104" s="151"/>
      <c r="C104" s="151" t="s">
        <v>163</v>
      </c>
      <c r="D104" s="152"/>
      <c r="E104" s="52">
        <f>'Pay App 39'!E104</f>
        <v>0</v>
      </c>
      <c r="F104" s="45"/>
      <c r="G104" s="65">
        <f>'Pay App 39'!G104+F104</f>
        <v>0</v>
      </c>
      <c r="H104" s="188">
        <f>'Pay App 39'!K104</f>
        <v>0</v>
      </c>
      <c r="I104" s="189"/>
      <c r="J104" s="55"/>
      <c r="K104" s="33">
        <f t="shared" si="1"/>
        <v>0</v>
      </c>
      <c r="L104" s="68">
        <f t="shared" si="0"/>
        <v>0</v>
      </c>
      <c r="M104" s="66">
        <f t="shared" si="2"/>
        <v>0</v>
      </c>
      <c r="N104" s="32">
        <f t="shared" si="3"/>
        <v>0</v>
      </c>
      <c r="O104" s="52">
        <f>'Pay App 39'!O104+'Pay App 39'!P104</f>
        <v>0</v>
      </c>
      <c r="P104" s="45"/>
      <c r="Q104" s="66">
        <f>'Pay App 39'!Q104+N104+P104</f>
        <v>0</v>
      </c>
    </row>
    <row r="105" spans="1:17" ht="21" customHeight="1" x14ac:dyDescent="0.2">
      <c r="A105" s="151" t="s">
        <v>164</v>
      </c>
      <c r="B105" s="151"/>
      <c r="C105" s="151" t="s">
        <v>165</v>
      </c>
      <c r="D105" s="152"/>
      <c r="E105" s="52">
        <f>'Pay App 39'!E105</f>
        <v>0</v>
      </c>
      <c r="F105" s="45"/>
      <c r="G105" s="65">
        <f>'Pay App 39'!G105+F105</f>
        <v>0</v>
      </c>
      <c r="H105" s="188">
        <f>'Pay App 39'!K105</f>
        <v>0</v>
      </c>
      <c r="I105" s="189"/>
      <c r="J105" s="55"/>
      <c r="K105" s="33">
        <f t="shared" si="1"/>
        <v>0</v>
      </c>
      <c r="L105" s="68">
        <f t="shared" si="0"/>
        <v>0</v>
      </c>
      <c r="M105" s="66">
        <f t="shared" si="2"/>
        <v>0</v>
      </c>
      <c r="N105" s="32">
        <f t="shared" si="3"/>
        <v>0</v>
      </c>
      <c r="O105" s="52">
        <f>'Pay App 39'!O105+'Pay App 39'!P105</f>
        <v>0</v>
      </c>
      <c r="P105" s="45"/>
      <c r="Q105" s="66">
        <f>'Pay App 39'!Q105+N105+P105</f>
        <v>0</v>
      </c>
    </row>
    <row r="106" spans="1:17" ht="21" customHeight="1" x14ac:dyDescent="0.2">
      <c r="A106" s="151" t="s">
        <v>166</v>
      </c>
      <c r="B106" s="151"/>
      <c r="C106" s="151" t="s">
        <v>167</v>
      </c>
      <c r="D106" s="152"/>
      <c r="E106" s="52">
        <f>'Pay App 39'!E106</f>
        <v>0</v>
      </c>
      <c r="F106" s="45"/>
      <c r="G106" s="65">
        <f>'Pay App 39'!G106+F106</f>
        <v>0</v>
      </c>
      <c r="H106" s="188">
        <f>'Pay App 39'!K106</f>
        <v>0</v>
      </c>
      <c r="I106" s="189"/>
      <c r="J106" s="55"/>
      <c r="K106" s="33">
        <f t="shared" si="1"/>
        <v>0</v>
      </c>
      <c r="L106" s="68">
        <f t="shared" si="0"/>
        <v>0</v>
      </c>
      <c r="M106" s="66">
        <f t="shared" si="2"/>
        <v>0</v>
      </c>
      <c r="N106" s="32">
        <f t="shared" si="3"/>
        <v>0</v>
      </c>
      <c r="O106" s="52">
        <f>'Pay App 39'!O106+'Pay App 39'!P106</f>
        <v>0</v>
      </c>
      <c r="P106" s="45"/>
      <c r="Q106" s="66">
        <f>'Pay App 39'!Q106+N106+P106</f>
        <v>0</v>
      </c>
    </row>
    <row r="107" spans="1:17" ht="21" customHeight="1" x14ac:dyDescent="0.2">
      <c r="A107" s="151" t="s">
        <v>168</v>
      </c>
      <c r="B107" s="151"/>
      <c r="C107" s="151" t="s">
        <v>169</v>
      </c>
      <c r="D107" s="152"/>
      <c r="E107" s="52">
        <f>'Pay App 39'!E107</f>
        <v>0</v>
      </c>
      <c r="F107" s="45"/>
      <c r="G107" s="65">
        <f>'Pay App 39'!G107+F107</f>
        <v>0</v>
      </c>
      <c r="H107" s="188">
        <f>'Pay App 39'!K107</f>
        <v>0</v>
      </c>
      <c r="I107" s="189"/>
      <c r="J107" s="55"/>
      <c r="K107" s="33">
        <f t="shared" si="1"/>
        <v>0</v>
      </c>
      <c r="L107" s="68">
        <f t="shared" si="0"/>
        <v>0</v>
      </c>
      <c r="M107" s="66">
        <f t="shared" si="2"/>
        <v>0</v>
      </c>
      <c r="N107" s="32">
        <f t="shared" si="3"/>
        <v>0</v>
      </c>
      <c r="O107" s="52">
        <f>'Pay App 39'!O107+'Pay App 39'!P107</f>
        <v>0</v>
      </c>
      <c r="P107" s="45"/>
      <c r="Q107" s="66">
        <f>'Pay App 39'!Q107+N107+P107</f>
        <v>0</v>
      </c>
    </row>
    <row r="108" spans="1:17" ht="21" customHeight="1" x14ac:dyDescent="0.2">
      <c r="A108" s="151" t="s">
        <v>170</v>
      </c>
      <c r="B108" s="151"/>
      <c r="C108" s="151" t="s">
        <v>171</v>
      </c>
      <c r="D108" s="152"/>
      <c r="E108" s="52">
        <f>'Pay App 39'!E108</f>
        <v>0</v>
      </c>
      <c r="F108" s="45"/>
      <c r="G108" s="65">
        <f>'Pay App 39'!G108+F108</f>
        <v>0</v>
      </c>
      <c r="H108" s="188">
        <f>'Pay App 39'!K108</f>
        <v>0</v>
      </c>
      <c r="I108" s="189"/>
      <c r="J108" s="55"/>
      <c r="K108" s="33">
        <f t="shared" si="1"/>
        <v>0</v>
      </c>
      <c r="L108" s="68">
        <f t="shared" si="0"/>
        <v>0</v>
      </c>
      <c r="M108" s="66">
        <f t="shared" si="2"/>
        <v>0</v>
      </c>
      <c r="N108" s="32">
        <f t="shared" si="3"/>
        <v>0</v>
      </c>
      <c r="O108" s="52">
        <f>'Pay App 39'!O108+'Pay App 39'!P108</f>
        <v>0</v>
      </c>
      <c r="P108" s="45"/>
      <c r="Q108" s="66">
        <f>'Pay App 39'!Q108+N108+P108</f>
        <v>0</v>
      </c>
    </row>
    <row r="109" spans="1:17" ht="21" customHeight="1" x14ac:dyDescent="0.2">
      <c r="A109" s="151" t="s">
        <v>172</v>
      </c>
      <c r="B109" s="151"/>
      <c r="C109" s="151" t="s">
        <v>173</v>
      </c>
      <c r="D109" s="152"/>
      <c r="E109" s="52">
        <f>'Pay App 39'!E109</f>
        <v>0</v>
      </c>
      <c r="F109" s="45"/>
      <c r="G109" s="65">
        <f>'Pay App 39'!G109+F109</f>
        <v>0</v>
      </c>
      <c r="H109" s="188">
        <f>'Pay App 39'!K109</f>
        <v>0</v>
      </c>
      <c r="I109" s="189"/>
      <c r="J109" s="55"/>
      <c r="K109" s="33">
        <f t="shared" si="1"/>
        <v>0</v>
      </c>
      <c r="L109" s="68">
        <f t="shared" si="0"/>
        <v>0</v>
      </c>
      <c r="M109" s="66">
        <f t="shared" si="2"/>
        <v>0</v>
      </c>
      <c r="N109" s="32">
        <f t="shared" si="3"/>
        <v>0</v>
      </c>
      <c r="O109" s="52">
        <f>'Pay App 39'!O109+'Pay App 39'!P109</f>
        <v>0</v>
      </c>
      <c r="P109" s="45"/>
      <c r="Q109" s="66">
        <f>'Pay App 39'!Q109+N109+P109</f>
        <v>0</v>
      </c>
    </row>
    <row r="110" spans="1:17" ht="21" customHeight="1" x14ac:dyDescent="0.2">
      <c r="A110" s="151" t="s">
        <v>174</v>
      </c>
      <c r="B110" s="151"/>
      <c r="C110" s="151" t="s">
        <v>175</v>
      </c>
      <c r="D110" s="152"/>
      <c r="E110" s="52">
        <f>'Pay App 39'!E110</f>
        <v>0</v>
      </c>
      <c r="F110" s="45"/>
      <c r="G110" s="65">
        <f>'Pay App 39'!G110+F110</f>
        <v>0</v>
      </c>
      <c r="H110" s="188">
        <f>'Pay App 39'!K110</f>
        <v>0</v>
      </c>
      <c r="I110" s="189"/>
      <c r="J110" s="55"/>
      <c r="K110" s="33">
        <f t="shared" si="1"/>
        <v>0</v>
      </c>
      <c r="L110" s="68">
        <f t="shared" si="0"/>
        <v>0</v>
      </c>
      <c r="M110" s="66">
        <f t="shared" si="2"/>
        <v>0</v>
      </c>
      <c r="N110" s="32">
        <f t="shared" si="3"/>
        <v>0</v>
      </c>
      <c r="O110" s="52">
        <f>'Pay App 39'!O110+'Pay App 39'!P110</f>
        <v>0</v>
      </c>
      <c r="P110" s="45"/>
      <c r="Q110" s="66">
        <f>'Pay App 39'!Q110+N110+P110</f>
        <v>0</v>
      </c>
    </row>
    <row r="111" spans="1:17" ht="21" customHeight="1" x14ac:dyDescent="0.2">
      <c r="A111" s="151" t="s">
        <v>176</v>
      </c>
      <c r="B111" s="151"/>
      <c r="C111" s="151" t="s">
        <v>177</v>
      </c>
      <c r="D111" s="152"/>
      <c r="E111" s="52">
        <f>'Pay App 39'!E111</f>
        <v>0</v>
      </c>
      <c r="F111" s="45"/>
      <c r="G111" s="65">
        <f>'Pay App 39'!G111+F111</f>
        <v>0</v>
      </c>
      <c r="H111" s="188">
        <f>'Pay App 39'!K111</f>
        <v>0</v>
      </c>
      <c r="I111" s="189"/>
      <c r="J111" s="55"/>
      <c r="K111" s="33">
        <f t="shared" si="1"/>
        <v>0</v>
      </c>
      <c r="L111" s="68">
        <f t="shared" si="0"/>
        <v>0</v>
      </c>
      <c r="M111" s="66">
        <f t="shared" si="2"/>
        <v>0</v>
      </c>
      <c r="N111" s="32">
        <f t="shared" si="3"/>
        <v>0</v>
      </c>
      <c r="O111" s="52">
        <f>'Pay App 39'!O111+'Pay App 39'!P111</f>
        <v>0</v>
      </c>
      <c r="P111" s="45"/>
      <c r="Q111" s="66">
        <f>'Pay App 39'!Q111+N111+P111</f>
        <v>0</v>
      </c>
    </row>
    <row r="112" spans="1:17" ht="21" customHeight="1" x14ac:dyDescent="0.2">
      <c r="A112" s="151" t="s">
        <v>178</v>
      </c>
      <c r="B112" s="151"/>
      <c r="C112" s="151" t="s">
        <v>179</v>
      </c>
      <c r="D112" s="152"/>
      <c r="E112" s="52">
        <f>'Pay App 39'!E112</f>
        <v>0</v>
      </c>
      <c r="F112" s="45"/>
      <c r="G112" s="65">
        <f>'Pay App 39'!G112+F112</f>
        <v>0</v>
      </c>
      <c r="H112" s="188">
        <f>'Pay App 39'!K112</f>
        <v>0</v>
      </c>
      <c r="I112" s="189"/>
      <c r="J112" s="55"/>
      <c r="K112" s="33">
        <f t="shared" si="1"/>
        <v>0</v>
      </c>
      <c r="L112" s="68">
        <f t="shared" si="0"/>
        <v>0</v>
      </c>
      <c r="M112" s="66">
        <f t="shared" si="2"/>
        <v>0</v>
      </c>
      <c r="N112" s="32">
        <f t="shared" si="3"/>
        <v>0</v>
      </c>
      <c r="O112" s="52">
        <f>'Pay App 39'!O112+'Pay App 39'!P112</f>
        <v>0</v>
      </c>
      <c r="P112" s="45"/>
      <c r="Q112" s="66">
        <f>'Pay App 39'!Q112+N112+P112</f>
        <v>0</v>
      </c>
    </row>
    <row r="113" spans="1:17" ht="21" customHeight="1" x14ac:dyDescent="0.2">
      <c r="A113" s="151" t="s">
        <v>180</v>
      </c>
      <c r="B113" s="151"/>
      <c r="C113" s="151" t="s">
        <v>181</v>
      </c>
      <c r="D113" s="152"/>
      <c r="E113" s="52">
        <f>'Pay App 39'!E113</f>
        <v>0</v>
      </c>
      <c r="F113" s="45"/>
      <c r="G113" s="65">
        <f>'Pay App 39'!G113+F113</f>
        <v>0</v>
      </c>
      <c r="H113" s="188">
        <f>'Pay App 39'!K113</f>
        <v>0</v>
      </c>
      <c r="I113" s="189"/>
      <c r="J113" s="55"/>
      <c r="K113" s="33">
        <f t="shared" si="1"/>
        <v>0</v>
      </c>
      <c r="L113" s="68">
        <f t="shared" si="0"/>
        <v>0</v>
      </c>
      <c r="M113" s="66">
        <f t="shared" si="2"/>
        <v>0</v>
      </c>
      <c r="N113" s="32">
        <f t="shared" si="3"/>
        <v>0</v>
      </c>
      <c r="O113" s="52">
        <f>'Pay App 39'!O113+'Pay App 39'!P113</f>
        <v>0</v>
      </c>
      <c r="P113" s="45"/>
      <c r="Q113" s="66">
        <f>'Pay App 39'!Q113+N113+P113</f>
        <v>0</v>
      </c>
    </row>
    <row r="114" spans="1:17" ht="21" customHeight="1" x14ac:dyDescent="0.2">
      <c r="A114" s="153" t="s">
        <v>182</v>
      </c>
      <c r="B114" s="153"/>
      <c r="C114" s="153" t="s">
        <v>183</v>
      </c>
      <c r="D114" s="154"/>
      <c r="E114" s="52">
        <f>'Pay App 39'!E114</f>
        <v>0</v>
      </c>
      <c r="F114" s="45"/>
      <c r="G114" s="65">
        <f>'Pay App 39'!G114+F114</f>
        <v>0</v>
      </c>
      <c r="H114" s="188">
        <f>'Pay App 39'!K114</f>
        <v>0</v>
      </c>
      <c r="I114" s="189"/>
      <c r="J114" s="55"/>
      <c r="K114" s="33">
        <f t="shared" si="1"/>
        <v>0</v>
      </c>
      <c r="L114" s="68">
        <f t="shared" si="0"/>
        <v>0</v>
      </c>
      <c r="M114" s="66">
        <f t="shared" si="2"/>
        <v>0</v>
      </c>
      <c r="N114" s="32">
        <f t="shared" si="3"/>
        <v>0</v>
      </c>
      <c r="O114" s="52">
        <f>'Pay App 39'!O114+'Pay App 39'!P114</f>
        <v>0</v>
      </c>
      <c r="P114" s="45"/>
      <c r="Q114" s="66">
        <f>'Pay App 39'!Q114+N114+P114</f>
        <v>0</v>
      </c>
    </row>
    <row r="115" spans="1:17" ht="21" customHeight="1" x14ac:dyDescent="0.2">
      <c r="A115" s="151" t="s">
        <v>184</v>
      </c>
      <c r="B115" s="151"/>
      <c r="C115" s="151" t="s">
        <v>185</v>
      </c>
      <c r="D115" s="152"/>
      <c r="E115" s="52">
        <f>'Pay App 39'!E115</f>
        <v>0</v>
      </c>
      <c r="F115" s="45"/>
      <c r="G115" s="65">
        <f>'Pay App 39'!G115+F115</f>
        <v>0</v>
      </c>
      <c r="H115" s="188">
        <f>'Pay App 39'!K115</f>
        <v>0</v>
      </c>
      <c r="I115" s="189"/>
      <c r="J115" s="55"/>
      <c r="K115" s="33">
        <f t="shared" si="1"/>
        <v>0</v>
      </c>
      <c r="L115" s="68">
        <f t="shared" si="0"/>
        <v>0</v>
      </c>
      <c r="M115" s="66">
        <f t="shared" si="2"/>
        <v>0</v>
      </c>
      <c r="N115" s="32">
        <f t="shared" si="3"/>
        <v>0</v>
      </c>
      <c r="O115" s="52">
        <f>'Pay App 39'!O115+'Pay App 39'!P115</f>
        <v>0</v>
      </c>
      <c r="P115" s="45"/>
      <c r="Q115" s="66">
        <f>'Pay App 39'!Q115+N115+P115</f>
        <v>0</v>
      </c>
    </row>
    <row r="116" spans="1:17" ht="21" customHeight="1" x14ac:dyDescent="0.2">
      <c r="A116" s="151" t="s">
        <v>186</v>
      </c>
      <c r="B116" s="151"/>
      <c r="C116" s="151" t="s">
        <v>187</v>
      </c>
      <c r="D116" s="152"/>
      <c r="E116" s="52">
        <f>'Pay App 39'!E116</f>
        <v>0</v>
      </c>
      <c r="F116" s="45"/>
      <c r="G116" s="65">
        <f>'Pay App 39'!G116+F116</f>
        <v>0</v>
      </c>
      <c r="H116" s="188">
        <f>'Pay App 39'!K116</f>
        <v>0</v>
      </c>
      <c r="I116" s="189"/>
      <c r="J116" s="55"/>
      <c r="K116" s="33">
        <f t="shared" si="1"/>
        <v>0</v>
      </c>
      <c r="L116" s="68">
        <f t="shared" si="0"/>
        <v>0</v>
      </c>
      <c r="M116" s="66">
        <f t="shared" si="2"/>
        <v>0</v>
      </c>
      <c r="N116" s="32">
        <f t="shared" si="3"/>
        <v>0</v>
      </c>
      <c r="O116" s="52">
        <f>'Pay App 39'!O116+'Pay App 39'!P116</f>
        <v>0</v>
      </c>
      <c r="P116" s="45"/>
      <c r="Q116" s="66">
        <f>'Pay App 39'!Q116+N116+P116</f>
        <v>0</v>
      </c>
    </row>
    <row r="117" spans="1:17" ht="21" customHeight="1" x14ac:dyDescent="0.2">
      <c r="A117" s="151" t="s">
        <v>188</v>
      </c>
      <c r="B117" s="151"/>
      <c r="C117" s="151" t="s">
        <v>581</v>
      </c>
      <c r="D117" s="152"/>
      <c r="E117" s="52">
        <f>'Pay App 39'!E117</f>
        <v>0</v>
      </c>
      <c r="F117" s="45"/>
      <c r="G117" s="65">
        <f>'Pay App 39'!G117+F117</f>
        <v>0</v>
      </c>
      <c r="H117" s="188">
        <f>'Pay App 39'!K117</f>
        <v>0</v>
      </c>
      <c r="I117" s="189"/>
      <c r="J117" s="55"/>
      <c r="K117" s="33">
        <f t="shared" si="1"/>
        <v>0</v>
      </c>
      <c r="L117" s="68">
        <f t="shared" si="0"/>
        <v>0</v>
      </c>
      <c r="M117" s="66">
        <f t="shared" si="2"/>
        <v>0</v>
      </c>
      <c r="N117" s="32">
        <f t="shared" si="3"/>
        <v>0</v>
      </c>
      <c r="O117" s="52">
        <f>'Pay App 39'!O117+'Pay App 39'!P117</f>
        <v>0</v>
      </c>
      <c r="P117" s="45"/>
      <c r="Q117" s="66">
        <f>'Pay App 39'!Q117+N117+P117</f>
        <v>0</v>
      </c>
    </row>
    <row r="118" spans="1:17" ht="21" customHeight="1" x14ac:dyDescent="0.2">
      <c r="A118" s="153" t="s">
        <v>190</v>
      </c>
      <c r="B118" s="153"/>
      <c r="C118" s="142" t="s">
        <v>191</v>
      </c>
      <c r="D118" s="156"/>
      <c r="E118" s="52">
        <f>'Pay App 39'!E118</f>
        <v>0</v>
      </c>
      <c r="F118" s="45"/>
      <c r="G118" s="65">
        <f>'Pay App 39'!G118+F118</f>
        <v>0</v>
      </c>
      <c r="H118" s="188">
        <f>'Pay App 39'!K118</f>
        <v>0</v>
      </c>
      <c r="I118" s="189"/>
      <c r="J118" s="55"/>
      <c r="K118" s="33">
        <f t="shared" si="1"/>
        <v>0</v>
      </c>
      <c r="L118" s="68">
        <f t="shared" si="0"/>
        <v>0</v>
      </c>
      <c r="M118" s="66">
        <f t="shared" si="2"/>
        <v>0</v>
      </c>
      <c r="N118" s="32">
        <f t="shared" si="3"/>
        <v>0</v>
      </c>
      <c r="O118" s="52">
        <f>'Pay App 39'!O118+'Pay App 39'!P118</f>
        <v>0</v>
      </c>
      <c r="P118" s="45"/>
      <c r="Q118" s="66">
        <f>'Pay App 39'!Q118+N118+P118</f>
        <v>0</v>
      </c>
    </row>
    <row r="119" spans="1:17" ht="21" customHeight="1" x14ac:dyDescent="0.2">
      <c r="A119" s="151" t="s">
        <v>192</v>
      </c>
      <c r="B119" s="151"/>
      <c r="C119" s="151" t="s">
        <v>193</v>
      </c>
      <c r="D119" s="152"/>
      <c r="E119" s="52">
        <f>'Pay App 39'!E119</f>
        <v>0</v>
      </c>
      <c r="F119" s="45"/>
      <c r="G119" s="65">
        <f>'Pay App 39'!G119+F119</f>
        <v>0</v>
      </c>
      <c r="H119" s="188">
        <f>'Pay App 39'!K119</f>
        <v>0</v>
      </c>
      <c r="I119" s="189"/>
      <c r="J119" s="55"/>
      <c r="K119" s="33">
        <f t="shared" si="1"/>
        <v>0</v>
      </c>
      <c r="L119" s="68">
        <f t="shared" si="0"/>
        <v>0</v>
      </c>
      <c r="M119" s="66">
        <f t="shared" si="2"/>
        <v>0</v>
      </c>
      <c r="N119" s="32">
        <f t="shared" si="3"/>
        <v>0</v>
      </c>
      <c r="O119" s="52">
        <f>'Pay App 39'!O119+'Pay App 39'!P119</f>
        <v>0</v>
      </c>
      <c r="P119" s="45"/>
      <c r="Q119" s="66">
        <f>'Pay App 39'!Q119+N119+P119</f>
        <v>0</v>
      </c>
    </row>
    <row r="120" spans="1:17" ht="21" customHeight="1" x14ac:dyDescent="0.2">
      <c r="A120" s="151" t="s">
        <v>194</v>
      </c>
      <c r="B120" s="151"/>
      <c r="C120" s="150" t="s">
        <v>195</v>
      </c>
      <c r="D120" s="157"/>
      <c r="E120" s="52">
        <f>'Pay App 39'!E120</f>
        <v>0</v>
      </c>
      <c r="F120" s="45"/>
      <c r="G120" s="65">
        <f>'Pay App 39'!G120+F120</f>
        <v>0</v>
      </c>
      <c r="H120" s="188">
        <f>'Pay App 39'!K120</f>
        <v>0</v>
      </c>
      <c r="I120" s="189"/>
      <c r="J120" s="55"/>
      <c r="K120" s="33">
        <f t="shared" si="1"/>
        <v>0</v>
      </c>
      <c r="L120" s="68">
        <f t="shared" si="0"/>
        <v>0</v>
      </c>
      <c r="M120" s="66">
        <f t="shared" si="2"/>
        <v>0</v>
      </c>
      <c r="N120" s="32">
        <f t="shared" si="3"/>
        <v>0</v>
      </c>
      <c r="O120" s="52">
        <f>'Pay App 39'!O120+'Pay App 39'!P120</f>
        <v>0</v>
      </c>
      <c r="P120" s="45"/>
      <c r="Q120" s="66">
        <f>'Pay App 39'!Q120+N120+P120</f>
        <v>0</v>
      </c>
    </row>
    <row r="121" spans="1:17" ht="21" customHeight="1" x14ac:dyDescent="0.2">
      <c r="A121" s="151" t="s">
        <v>196</v>
      </c>
      <c r="B121" s="151"/>
      <c r="C121" s="151" t="s">
        <v>197</v>
      </c>
      <c r="D121" s="152"/>
      <c r="E121" s="52">
        <f>'Pay App 39'!E121</f>
        <v>0</v>
      </c>
      <c r="F121" s="45"/>
      <c r="G121" s="65">
        <f>'Pay App 39'!G121+F121</f>
        <v>0</v>
      </c>
      <c r="H121" s="188">
        <f>'Pay App 39'!K121</f>
        <v>0</v>
      </c>
      <c r="I121" s="189"/>
      <c r="J121" s="55"/>
      <c r="K121" s="33">
        <f t="shared" si="1"/>
        <v>0</v>
      </c>
      <c r="L121" s="68">
        <f t="shared" si="0"/>
        <v>0</v>
      </c>
      <c r="M121" s="66">
        <f t="shared" si="2"/>
        <v>0</v>
      </c>
      <c r="N121" s="32">
        <f t="shared" si="3"/>
        <v>0</v>
      </c>
      <c r="O121" s="52">
        <f>'Pay App 39'!O121+'Pay App 39'!P121</f>
        <v>0</v>
      </c>
      <c r="P121" s="45"/>
      <c r="Q121" s="66">
        <f>'Pay App 39'!Q121+N121+P121</f>
        <v>0</v>
      </c>
    </row>
    <row r="122" spans="1:17" ht="21" customHeight="1" x14ac:dyDescent="0.2">
      <c r="A122" s="151" t="s">
        <v>198</v>
      </c>
      <c r="B122" s="151"/>
      <c r="C122" s="151" t="s">
        <v>199</v>
      </c>
      <c r="D122" s="152"/>
      <c r="E122" s="52">
        <f>'Pay App 39'!E122</f>
        <v>0</v>
      </c>
      <c r="F122" s="45"/>
      <c r="G122" s="65">
        <f>'Pay App 39'!G122+F122</f>
        <v>0</v>
      </c>
      <c r="H122" s="188">
        <f>'Pay App 39'!K122</f>
        <v>0</v>
      </c>
      <c r="I122" s="189"/>
      <c r="J122" s="55"/>
      <c r="K122" s="33">
        <f t="shared" si="1"/>
        <v>0</v>
      </c>
      <c r="L122" s="68">
        <f t="shared" si="0"/>
        <v>0</v>
      </c>
      <c r="M122" s="66">
        <f t="shared" si="2"/>
        <v>0</v>
      </c>
      <c r="N122" s="32">
        <f t="shared" si="3"/>
        <v>0</v>
      </c>
      <c r="O122" s="52">
        <f>'Pay App 39'!O122+'Pay App 39'!P122</f>
        <v>0</v>
      </c>
      <c r="P122" s="45"/>
      <c r="Q122" s="66">
        <f>'Pay App 39'!Q122+N122+P122</f>
        <v>0</v>
      </c>
    </row>
    <row r="123" spans="1:17" ht="21" customHeight="1" x14ac:dyDescent="0.2">
      <c r="A123" s="151" t="s">
        <v>200</v>
      </c>
      <c r="B123" s="151"/>
      <c r="C123" s="151" t="s">
        <v>201</v>
      </c>
      <c r="D123" s="152"/>
      <c r="E123" s="52">
        <f>'Pay App 39'!E123</f>
        <v>0</v>
      </c>
      <c r="F123" s="45"/>
      <c r="G123" s="65">
        <f>'Pay App 39'!G123+F123</f>
        <v>0</v>
      </c>
      <c r="H123" s="188">
        <f>'Pay App 39'!K123</f>
        <v>0</v>
      </c>
      <c r="I123" s="189"/>
      <c r="J123" s="55"/>
      <c r="K123" s="33">
        <f t="shared" si="1"/>
        <v>0</v>
      </c>
      <c r="L123" s="68">
        <f t="shared" si="0"/>
        <v>0</v>
      </c>
      <c r="M123" s="66">
        <f t="shared" si="2"/>
        <v>0</v>
      </c>
      <c r="N123" s="32">
        <f t="shared" si="3"/>
        <v>0</v>
      </c>
      <c r="O123" s="52">
        <f>'Pay App 39'!O123+'Pay App 39'!P123</f>
        <v>0</v>
      </c>
      <c r="P123" s="45"/>
      <c r="Q123" s="66">
        <f>'Pay App 39'!Q123+N123+P123</f>
        <v>0</v>
      </c>
    </row>
    <row r="124" spans="1:17" ht="21" customHeight="1" x14ac:dyDescent="0.2">
      <c r="A124" s="153" t="s">
        <v>202</v>
      </c>
      <c r="B124" s="153"/>
      <c r="C124" s="154" t="s">
        <v>203</v>
      </c>
      <c r="D124" s="155"/>
      <c r="E124" s="52">
        <f>'Pay App 39'!E124</f>
        <v>0</v>
      </c>
      <c r="F124" s="45"/>
      <c r="G124" s="65">
        <f>'Pay App 39'!G124+F124</f>
        <v>0</v>
      </c>
      <c r="H124" s="188">
        <f>'Pay App 39'!K124</f>
        <v>0</v>
      </c>
      <c r="I124" s="189"/>
      <c r="J124" s="55"/>
      <c r="K124" s="33">
        <f t="shared" si="1"/>
        <v>0</v>
      </c>
      <c r="L124" s="68">
        <f t="shared" si="0"/>
        <v>0</v>
      </c>
      <c r="M124" s="66">
        <f t="shared" si="2"/>
        <v>0</v>
      </c>
      <c r="N124" s="32">
        <f t="shared" si="3"/>
        <v>0</v>
      </c>
      <c r="O124" s="52">
        <f>'Pay App 39'!O124+'Pay App 39'!P124</f>
        <v>0</v>
      </c>
      <c r="P124" s="45"/>
      <c r="Q124" s="66">
        <f>'Pay App 39'!Q124+N124+P124</f>
        <v>0</v>
      </c>
    </row>
    <row r="125" spans="1:17" ht="21" customHeight="1" x14ac:dyDescent="0.2">
      <c r="A125" s="151" t="s">
        <v>204</v>
      </c>
      <c r="B125" s="151"/>
      <c r="C125" s="151" t="s">
        <v>205</v>
      </c>
      <c r="D125" s="152"/>
      <c r="E125" s="52">
        <f>'Pay App 39'!E125</f>
        <v>0</v>
      </c>
      <c r="F125" s="45"/>
      <c r="G125" s="65">
        <f>'Pay App 39'!G125+F125</f>
        <v>0</v>
      </c>
      <c r="H125" s="188">
        <f>'Pay App 39'!K125</f>
        <v>0</v>
      </c>
      <c r="I125" s="189"/>
      <c r="J125" s="55"/>
      <c r="K125" s="33">
        <f t="shared" si="1"/>
        <v>0</v>
      </c>
      <c r="L125" s="68">
        <f t="shared" si="0"/>
        <v>0</v>
      </c>
      <c r="M125" s="66">
        <f t="shared" si="2"/>
        <v>0</v>
      </c>
      <c r="N125" s="32">
        <f t="shared" si="3"/>
        <v>0</v>
      </c>
      <c r="O125" s="52">
        <f>'Pay App 39'!O125+'Pay App 39'!P125</f>
        <v>0</v>
      </c>
      <c r="P125" s="45"/>
      <c r="Q125" s="66">
        <f>'Pay App 39'!Q125+N125+P125</f>
        <v>0</v>
      </c>
    </row>
    <row r="126" spans="1:17" ht="21" customHeight="1" x14ac:dyDescent="0.2">
      <c r="A126" s="151" t="s">
        <v>206</v>
      </c>
      <c r="B126" s="151"/>
      <c r="C126" s="151" t="s">
        <v>207</v>
      </c>
      <c r="D126" s="152"/>
      <c r="E126" s="52">
        <f>'Pay App 39'!E126</f>
        <v>0</v>
      </c>
      <c r="F126" s="45"/>
      <c r="G126" s="65">
        <f>'Pay App 39'!G126+F126</f>
        <v>0</v>
      </c>
      <c r="H126" s="188">
        <f>'Pay App 39'!K126</f>
        <v>0</v>
      </c>
      <c r="I126" s="189"/>
      <c r="J126" s="55"/>
      <c r="K126" s="33">
        <f t="shared" si="1"/>
        <v>0</v>
      </c>
      <c r="L126" s="68">
        <f t="shared" si="0"/>
        <v>0</v>
      </c>
      <c r="M126" s="66">
        <f t="shared" si="2"/>
        <v>0</v>
      </c>
      <c r="N126" s="32">
        <f t="shared" si="3"/>
        <v>0</v>
      </c>
      <c r="O126" s="52">
        <f>'Pay App 39'!O126+'Pay App 39'!P126</f>
        <v>0</v>
      </c>
      <c r="P126" s="45"/>
      <c r="Q126" s="66">
        <f>'Pay App 39'!Q126+N126+P126</f>
        <v>0</v>
      </c>
    </row>
    <row r="127" spans="1:17" ht="21" customHeight="1" x14ac:dyDescent="0.2">
      <c r="A127" s="151" t="s">
        <v>208</v>
      </c>
      <c r="B127" s="151"/>
      <c r="C127" s="151" t="s">
        <v>209</v>
      </c>
      <c r="D127" s="152"/>
      <c r="E127" s="52">
        <f>'Pay App 39'!E127</f>
        <v>0</v>
      </c>
      <c r="F127" s="45"/>
      <c r="G127" s="65">
        <f>'Pay App 39'!G127+F127</f>
        <v>0</v>
      </c>
      <c r="H127" s="188">
        <f>'Pay App 39'!K127</f>
        <v>0</v>
      </c>
      <c r="I127" s="189"/>
      <c r="J127" s="55"/>
      <c r="K127" s="33">
        <f t="shared" si="1"/>
        <v>0</v>
      </c>
      <c r="L127" s="68">
        <f t="shared" si="0"/>
        <v>0</v>
      </c>
      <c r="M127" s="66">
        <f t="shared" si="2"/>
        <v>0</v>
      </c>
      <c r="N127" s="32">
        <f t="shared" si="3"/>
        <v>0</v>
      </c>
      <c r="O127" s="52">
        <f>'Pay App 39'!O127+'Pay App 39'!P127</f>
        <v>0</v>
      </c>
      <c r="P127" s="45"/>
      <c r="Q127" s="66">
        <f>'Pay App 39'!Q127+N127+P127</f>
        <v>0</v>
      </c>
    </row>
    <row r="128" spans="1:17" ht="21" customHeight="1" x14ac:dyDescent="0.2">
      <c r="A128" s="153" t="s">
        <v>210</v>
      </c>
      <c r="B128" s="153"/>
      <c r="C128" s="153" t="s">
        <v>211</v>
      </c>
      <c r="D128" s="154"/>
      <c r="E128" s="52">
        <f>'Pay App 39'!E128</f>
        <v>0</v>
      </c>
      <c r="F128" s="45"/>
      <c r="G128" s="65">
        <f>'Pay App 39'!G128+F128</f>
        <v>0</v>
      </c>
      <c r="H128" s="188">
        <f>'Pay App 39'!K128</f>
        <v>0</v>
      </c>
      <c r="I128" s="189"/>
      <c r="J128" s="55"/>
      <c r="K128" s="33">
        <f t="shared" si="1"/>
        <v>0</v>
      </c>
      <c r="L128" s="68">
        <f t="shared" si="0"/>
        <v>0</v>
      </c>
      <c r="M128" s="66">
        <f t="shared" si="2"/>
        <v>0</v>
      </c>
      <c r="N128" s="32">
        <f t="shared" si="3"/>
        <v>0</v>
      </c>
      <c r="O128" s="52">
        <f>'Pay App 39'!O128+'Pay App 39'!P128</f>
        <v>0</v>
      </c>
      <c r="P128" s="45"/>
      <c r="Q128" s="66">
        <f>'Pay App 39'!Q128+N128+P128</f>
        <v>0</v>
      </c>
    </row>
    <row r="129" spans="1:17" ht="21" customHeight="1" x14ac:dyDescent="0.2">
      <c r="A129" s="151" t="s">
        <v>212</v>
      </c>
      <c r="B129" s="151"/>
      <c r="C129" s="151" t="s">
        <v>213</v>
      </c>
      <c r="D129" s="152"/>
      <c r="E129" s="52">
        <f>'Pay App 39'!E129</f>
        <v>0</v>
      </c>
      <c r="F129" s="45"/>
      <c r="G129" s="65">
        <f>'Pay App 39'!G129+F129</f>
        <v>0</v>
      </c>
      <c r="H129" s="188">
        <f>'Pay App 39'!K129</f>
        <v>0</v>
      </c>
      <c r="I129" s="189"/>
      <c r="J129" s="55"/>
      <c r="K129" s="33">
        <f t="shared" si="1"/>
        <v>0</v>
      </c>
      <c r="L129" s="68">
        <f t="shared" si="0"/>
        <v>0</v>
      </c>
      <c r="M129" s="66">
        <f t="shared" si="2"/>
        <v>0</v>
      </c>
      <c r="N129" s="32">
        <f t="shared" si="3"/>
        <v>0</v>
      </c>
      <c r="O129" s="52">
        <f>'Pay App 39'!O129+'Pay App 39'!P129</f>
        <v>0</v>
      </c>
      <c r="P129" s="45"/>
      <c r="Q129" s="66">
        <f>'Pay App 39'!Q129+N129+P129</f>
        <v>0</v>
      </c>
    </row>
    <row r="130" spans="1:17" ht="21" customHeight="1" x14ac:dyDescent="0.2">
      <c r="A130" s="151" t="s">
        <v>214</v>
      </c>
      <c r="B130" s="151"/>
      <c r="C130" s="151" t="s">
        <v>215</v>
      </c>
      <c r="D130" s="152"/>
      <c r="E130" s="52">
        <f>'Pay App 39'!E130</f>
        <v>0</v>
      </c>
      <c r="F130" s="45"/>
      <c r="G130" s="65">
        <f>'Pay App 39'!G130+F130</f>
        <v>0</v>
      </c>
      <c r="H130" s="188">
        <f>'Pay App 39'!K130</f>
        <v>0</v>
      </c>
      <c r="I130" s="189"/>
      <c r="J130" s="55"/>
      <c r="K130" s="33">
        <f t="shared" si="1"/>
        <v>0</v>
      </c>
      <c r="L130" s="68">
        <f t="shared" si="0"/>
        <v>0</v>
      </c>
      <c r="M130" s="66">
        <f t="shared" si="2"/>
        <v>0</v>
      </c>
      <c r="N130" s="32">
        <f t="shared" si="3"/>
        <v>0</v>
      </c>
      <c r="O130" s="52">
        <f>'Pay App 39'!O130+'Pay App 39'!P130</f>
        <v>0</v>
      </c>
      <c r="P130" s="45"/>
      <c r="Q130" s="66">
        <f>'Pay App 39'!Q130+N130+P130</f>
        <v>0</v>
      </c>
    </row>
    <row r="131" spans="1:17" ht="21" customHeight="1" x14ac:dyDescent="0.2">
      <c r="A131" s="151" t="s">
        <v>216</v>
      </c>
      <c r="B131" s="151"/>
      <c r="C131" s="151" t="s">
        <v>217</v>
      </c>
      <c r="D131" s="152"/>
      <c r="E131" s="52">
        <f>'Pay App 39'!E131</f>
        <v>0</v>
      </c>
      <c r="F131" s="45"/>
      <c r="G131" s="65">
        <f>'Pay App 39'!G131+F131</f>
        <v>0</v>
      </c>
      <c r="H131" s="188">
        <f>'Pay App 39'!K131</f>
        <v>0</v>
      </c>
      <c r="I131" s="189"/>
      <c r="J131" s="55"/>
      <c r="K131" s="33">
        <f t="shared" si="1"/>
        <v>0</v>
      </c>
      <c r="L131" s="68">
        <f t="shared" si="0"/>
        <v>0</v>
      </c>
      <c r="M131" s="66">
        <f t="shared" si="2"/>
        <v>0</v>
      </c>
      <c r="N131" s="32">
        <f t="shared" si="3"/>
        <v>0</v>
      </c>
      <c r="O131" s="52">
        <f>'Pay App 39'!O131+'Pay App 39'!P131</f>
        <v>0</v>
      </c>
      <c r="P131" s="45"/>
      <c r="Q131" s="66">
        <f>'Pay App 39'!Q131+N131+P131</f>
        <v>0</v>
      </c>
    </row>
    <row r="132" spans="1:17" ht="21" customHeight="1" x14ac:dyDescent="0.2">
      <c r="A132" s="151" t="s">
        <v>218</v>
      </c>
      <c r="B132" s="151"/>
      <c r="C132" s="151" t="s">
        <v>219</v>
      </c>
      <c r="D132" s="152"/>
      <c r="E132" s="52">
        <f>'Pay App 39'!E132</f>
        <v>0</v>
      </c>
      <c r="F132" s="45"/>
      <c r="G132" s="65">
        <f>'Pay App 39'!G132+F132</f>
        <v>0</v>
      </c>
      <c r="H132" s="188">
        <f>'Pay App 39'!K132</f>
        <v>0</v>
      </c>
      <c r="I132" s="189"/>
      <c r="J132" s="55"/>
      <c r="K132" s="33">
        <f t="shared" si="1"/>
        <v>0</v>
      </c>
      <c r="L132" s="68">
        <f t="shared" si="0"/>
        <v>0</v>
      </c>
      <c r="M132" s="66">
        <f t="shared" si="2"/>
        <v>0</v>
      </c>
      <c r="N132" s="32">
        <f t="shared" si="3"/>
        <v>0</v>
      </c>
      <c r="O132" s="52">
        <f>'Pay App 39'!O132+'Pay App 39'!P132</f>
        <v>0</v>
      </c>
      <c r="P132" s="45"/>
      <c r="Q132" s="66">
        <f>'Pay App 39'!Q132+N132+P132</f>
        <v>0</v>
      </c>
    </row>
    <row r="133" spans="1:17" ht="21" customHeight="1" x14ac:dyDescent="0.2">
      <c r="A133" s="151" t="s">
        <v>220</v>
      </c>
      <c r="B133" s="151"/>
      <c r="C133" s="151" t="s">
        <v>221</v>
      </c>
      <c r="D133" s="152"/>
      <c r="E133" s="52">
        <f>'Pay App 39'!E133</f>
        <v>0</v>
      </c>
      <c r="F133" s="45"/>
      <c r="G133" s="65">
        <f>'Pay App 39'!G133+F133</f>
        <v>0</v>
      </c>
      <c r="H133" s="188">
        <f>'Pay App 39'!K133</f>
        <v>0</v>
      </c>
      <c r="I133" s="189"/>
      <c r="J133" s="55"/>
      <c r="K133" s="33">
        <f t="shared" si="1"/>
        <v>0</v>
      </c>
      <c r="L133" s="68">
        <f t="shared" si="0"/>
        <v>0</v>
      </c>
      <c r="M133" s="66">
        <f t="shared" si="2"/>
        <v>0</v>
      </c>
      <c r="N133" s="32">
        <f t="shared" si="3"/>
        <v>0</v>
      </c>
      <c r="O133" s="52">
        <f>'Pay App 39'!O133+'Pay App 39'!P133</f>
        <v>0</v>
      </c>
      <c r="P133" s="45"/>
      <c r="Q133" s="66">
        <f>'Pay App 39'!Q133+N133+P133</f>
        <v>0</v>
      </c>
    </row>
    <row r="134" spans="1:17" ht="21" customHeight="1" x14ac:dyDescent="0.2">
      <c r="A134" s="151" t="s">
        <v>222</v>
      </c>
      <c r="B134" s="151"/>
      <c r="C134" s="151" t="s">
        <v>223</v>
      </c>
      <c r="D134" s="152"/>
      <c r="E134" s="52">
        <f>'Pay App 39'!E134</f>
        <v>0</v>
      </c>
      <c r="F134" s="45"/>
      <c r="G134" s="65">
        <f>'Pay App 39'!G134+F134</f>
        <v>0</v>
      </c>
      <c r="H134" s="188">
        <f>'Pay App 39'!K134</f>
        <v>0</v>
      </c>
      <c r="I134" s="189"/>
      <c r="J134" s="55"/>
      <c r="K134" s="33">
        <f t="shared" si="1"/>
        <v>0</v>
      </c>
      <c r="L134" s="68">
        <f t="shared" si="0"/>
        <v>0</v>
      </c>
      <c r="M134" s="66">
        <f t="shared" si="2"/>
        <v>0</v>
      </c>
      <c r="N134" s="32">
        <f t="shared" si="3"/>
        <v>0</v>
      </c>
      <c r="O134" s="52">
        <f>'Pay App 39'!O134+'Pay App 39'!P134</f>
        <v>0</v>
      </c>
      <c r="P134" s="45"/>
      <c r="Q134" s="66">
        <f>'Pay App 39'!Q134+N134+P134</f>
        <v>0</v>
      </c>
    </row>
    <row r="135" spans="1:17" ht="21" customHeight="1" x14ac:dyDescent="0.2">
      <c r="A135" s="153" t="s">
        <v>224</v>
      </c>
      <c r="B135" s="153"/>
      <c r="C135" s="153" t="s">
        <v>225</v>
      </c>
      <c r="D135" s="154"/>
      <c r="E135" s="52">
        <f>'Pay App 39'!E135</f>
        <v>0</v>
      </c>
      <c r="F135" s="45"/>
      <c r="G135" s="65">
        <f>'Pay App 39'!G135+F135</f>
        <v>0</v>
      </c>
      <c r="H135" s="188">
        <f>'Pay App 39'!K135</f>
        <v>0</v>
      </c>
      <c r="I135" s="189"/>
      <c r="J135" s="55"/>
      <c r="K135" s="33">
        <f t="shared" si="1"/>
        <v>0</v>
      </c>
      <c r="L135" s="68">
        <f t="shared" si="0"/>
        <v>0</v>
      </c>
      <c r="M135" s="66">
        <f t="shared" si="2"/>
        <v>0</v>
      </c>
      <c r="N135" s="32">
        <f t="shared" si="3"/>
        <v>0</v>
      </c>
      <c r="O135" s="52">
        <f>'Pay App 39'!O135+'Pay App 39'!P135</f>
        <v>0</v>
      </c>
      <c r="P135" s="45"/>
      <c r="Q135" s="66">
        <f>'Pay App 39'!Q135+N135+P135</f>
        <v>0</v>
      </c>
    </row>
    <row r="136" spans="1:17" ht="21" customHeight="1" x14ac:dyDescent="0.2">
      <c r="A136" s="151" t="s">
        <v>226</v>
      </c>
      <c r="B136" s="151"/>
      <c r="C136" s="151" t="s">
        <v>227</v>
      </c>
      <c r="D136" s="152"/>
      <c r="E136" s="52">
        <f>'Pay App 39'!E136</f>
        <v>0</v>
      </c>
      <c r="F136" s="45"/>
      <c r="G136" s="65">
        <f>'Pay App 39'!G136+F136</f>
        <v>0</v>
      </c>
      <c r="H136" s="188">
        <f>'Pay App 39'!K136</f>
        <v>0</v>
      </c>
      <c r="I136" s="189"/>
      <c r="J136" s="55"/>
      <c r="K136" s="33">
        <f t="shared" si="1"/>
        <v>0</v>
      </c>
      <c r="L136" s="68">
        <f t="shared" si="0"/>
        <v>0</v>
      </c>
      <c r="M136" s="66">
        <f t="shared" si="2"/>
        <v>0</v>
      </c>
      <c r="N136" s="32">
        <f t="shared" si="3"/>
        <v>0</v>
      </c>
      <c r="O136" s="52">
        <f>'Pay App 39'!O136+'Pay App 39'!P136</f>
        <v>0</v>
      </c>
      <c r="P136" s="45"/>
      <c r="Q136" s="66">
        <f>'Pay App 39'!Q136+N136+P136</f>
        <v>0</v>
      </c>
    </row>
    <row r="137" spans="1:17" ht="21" customHeight="1" x14ac:dyDescent="0.2">
      <c r="A137" s="151" t="s">
        <v>228</v>
      </c>
      <c r="B137" s="151"/>
      <c r="C137" s="151" t="s">
        <v>229</v>
      </c>
      <c r="D137" s="152"/>
      <c r="E137" s="52">
        <f>'Pay App 39'!E137</f>
        <v>0</v>
      </c>
      <c r="F137" s="45"/>
      <c r="G137" s="65">
        <f>'Pay App 39'!G137+F137</f>
        <v>0</v>
      </c>
      <c r="H137" s="188">
        <f>'Pay App 39'!K137</f>
        <v>0</v>
      </c>
      <c r="I137" s="189"/>
      <c r="J137" s="55"/>
      <c r="K137" s="33">
        <f t="shared" si="1"/>
        <v>0</v>
      </c>
      <c r="L137" s="68">
        <f t="shared" si="0"/>
        <v>0</v>
      </c>
      <c r="M137" s="66">
        <f t="shared" si="2"/>
        <v>0</v>
      </c>
      <c r="N137" s="32">
        <f t="shared" si="3"/>
        <v>0</v>
      </c>
      <c r="O137" s="52">
        <f>'Pay App 39'!O137+'Pay App 39'!P137</f>
        <v>0</v>
      </c>
      <c r="P137" s="45"/>
      <c r="Q137" s="66">
        <f>'Pay App 39'!Q137+N137+P137</f>
        <v>0</v>
      </c>
    </row>
    <row r="138" spans="1:17" ht="21" customHeight="1" x14ac:dyDescent="0.2">
      <c r="A138" s="151" t="s">
        <v>230</v>
      </c>
      <c r="B138" s="151"/>
      <c r="C138" s="151" t="s">
        <v>231</v>
      </c>
      <c r="D138" s="152"/>
      <c r="E138" s="52">
        <f>'Pay App 39'!E138</f>
        <v>0</v>
      </c>
      <c r="F138" s="45"/>
      <c r="G138" s="65">
        <f>'Pay App 39'!G138+F138</f>
        <v>0</v>
      </c>
      <c r="H138" s="188">
        <f>'Pay App 39'!K138</f>
        <v>0</v>
      </c>
      <c r="I138" s="189"/>
      <c r="J138" s="55"/>
      <c r="K138" s="33">
        <f t="shared" si="1"/>
        <v>0</v>
      </c>
      <c r="L138" s="68">
        <f t="shared" si="0"/>
        <v>0</v>
      </c>
      <c r="M138" s="66">
        <f t="shared" si="2"/>
        <v>0</v>
      </c>
      <c r="N138" s="32">
        <f t="shared" si="3"/>
        <v>0</v>
      </c>
      <c r="O138" s="52">
        <f>'Pay App 39'!O138+'Pay App 39'!P138</f>
        <v>0</v>
      </c>
      <c r="P138" s="45"/>
      <c r="Q138" s="66">
        <f>'Pay App 39'!Q138+N138+P138</f>
        <v>0</v>
      </c>
    </row>
    <row r="139" spans="1:17" ht="21" customHeight="1" x14ac:dyDescent="0.2">
      <c r="A139" s="153" t="s">
        <v>232</v>
      </c>
      <c r="B139" s="153"/>
      <c r="C139" s="153" t="s">
        <v>233</v>
      </c>
      <c r="D139" s="154"/>
      <c r="E139" s="52">
        <f>'Pay App 39'!E139</f>
        <v>0</v>
      </c>
      <c r="F139" s="45"/>
      <c r="G139" s="65">
        <f>'Pay App 39'!G139+F139</f>
        <v>0</v>
      </c>
      <c r="H139" s="188">
        <f>'Pay App 39'!K139</f>
        <v>0</v>
      </c>
      <c r="I139" s="189"/>
      <c r="J139" s="55"/>
      <c r="K139" s="33">
        <f t="shared" si="1"/>
        <v>0</v>
      </c>
      <c r="L139" s="68">
        <f t="shared" si="0"/>
        <v>0</v>
      </c>
      <c r="M139" s="66">
        <f t="shared" si="2"/>
        <v>0</v>
      </c>
      <c r="N139" s="32">
        <f t="shared" si="3"/>
        <v>0</v>
      </c>
      <c r="O139" s="52">
        <f>'Pay App 39'!O139+'Pay App 39'!P139</f>
        <v>0</v>
      </c>
      <c r="P139" s="45"/>
      <c r="Q139" s="66">
        <f>'Pay App 39'!Q139+N139+P139</f>
        <v>0</v>
      </c>
    </row>
    <row r="140" spans="1:17" ht="21" customHeight="1" x14ac:dyDescent="0.2">
      <c r="A140" s="151" t="s">
        <v>234</v>
      </c>
      <c r="B140" s="151"/>
      <c r="C140" s="151" t="s">
        <v>235</v>
      </c>
      <c r="D140" s="152"/>
      <c r="E140" s="52">
        <f>'Pay App 39'!E140</f>
        <v>0</v>
      </c>
      <c r="F140" s="45"/>
      <c r="G140" s="65">
        <f>'Pay App 39'!G140+F140</f>
        <v>0</v>
      </c>
      <c r="H140" s="188">
        <f>'Pay App 39'!K140</f>
        <v>0</v>
      </c>
      <c r="I140" s="189"/>
      <c r="J140" s="55"/>
      <c r="K140" s="33">
        <f t="shared" si="1"/>
        <v>0</v>
      </c>
      <c r="L140" s="68">
        <f t="shared" si="0"/>
        <v>0</v>
      </c>
      <c r="M140" s="66">
        <f t="shared" si="2"/>
        <v>0</v>
      </c>
      <c r="N140" s="32">
        <f t="shared" si="3"/>
        <v>0</v>
      </c>
      <c r="O140" s="52">
        <f>'Pay App 39'!O140+'Pay App 39'!P140</f>
        <v>0</v>
      </c>
      <c r="P140" s="45"/>
      <c r="Q140" s="66">
        <f>'Pay App 39'!Q140+N140+P140</f>
        <v>0</v>
      </c>
    </row>
    <row r="141" spans="1:17" ht="21" customHeight="1" x14ac:dyDescent="0.2">
      <c r="A141" s="151" t="s">
        <v>236</v>
      </c>
      <c r="B141" s="151"/>
      <c r="C141" s="151" t="s">
        <v>237</v>
      </c>
      <c r="D141" s="152"/>
      <c r="E141" s="52">
        <f>'Pay App 39'!E141</f>
        <v>0</v>
      </c>
      <c r="F141" s="45"/>
      <c r="G141" s="65">
        <f>'Pay App 39'!G141+F141</f>
        <v>0</v>
      </c>
      <c r="H141" s="188">
        <f>'Pay App 39'!K141</f>
        <v>0</v>
      </c>
      <c r="I141" s="189"/>
      <c r="J141" s="55"/>
      <c r="K141" s="33">
        <f t="shared" si="1"/>
        <v>0</v>
      </c>
      <c r="L141" s="68">
        <f t="shared" si="0"/>
        <v>0</v>
      </c>
      <c r="M141" s="66">
        <f t="shared" si="2"/>
        <v>0</v>
      </c>
      <c r="N141" s="32">
        <f t="shared" si="3"/>
        <v>0</v>
      </c>
      <c r="O141" s="52">
        <f>'Pay App 39'!O141+'Pay App 39'!P141</f>
        <v>0</v>
      </c>
      <c r="P141" s="45"/>
      <c r="Q141" s="66">
        <f>'Pay App 39'!Q141+N141+P141</f>
        <v>0</v>
      </c>
    </row>
    <row r="142" spans="1:17" ht="21" customHeight="1" x14ac:dyDescent="0.2">
      <c r="A142" s="151" t="s">
        <v>238</v>
      </c>
      <c r="B142" s="151"/>
      <c r="C142" s="151" t="s">
        <v>239</v>
      </c>
      <c r="D142" s="152"/>
      <c r="E142" s="52">
        <f>'Pay App 39'!E142</f>
        <v>0</v>
      </c>
      <c r="F142" s="45"/>
      <c r="G142" s="65">
        <f>'Pay App 39'!G142+F142</f>
        <v>0</v>
      </c>
      <c r="H142" s="188">
        <f>'Pay App 39'!K142</f>
        <v>0</v>
      </c>
      <c r="I142" s="189"/>
      <c r="J142" s="55"/>
      <c r="K142" s="33">
        <f t="shared" si="1"/>
        <v>0</v>
      </c>
      <c r="L142" s="68">
        <f t="shared" si="0"/>
        <v>0</v>
      </c>
      <c r="M142" s="66">
        <f t="shared" si="2"/>
        <v>0</v>
      </c>
      <c r="N142" s="32">
        <f t="shared" si="3"/>
        <v>0</v>
      </c>
      <c r="O142" s="52">
        <f>'Pay App 39'!O142+'Pay App 39'!P142</f>
        <v>0</v>
      </c>
      <c r="P142" s="45"/>
      <c r="Q142" s="66">
        <f>'Pay App 39'!Q142+N142+P142</f>
        <v>0</v>
      </c>
    </row>
    <row r="143" spans="1:17" ht="21" customHeight="1" x14ac:dyDescent="0.2">
      <c r="A143" s="151" t="s">
        <v>240</v>
      </c>
      <c r="B143" s="151"/>
      <c r="C143" s="151" t="s">
        <v>241</v>
      </c>
      <c r="D143" s="152"/>
      <c r="E143" s="52">
        <f>'Pay App 39'!E143</f>
        <v>0</v>
      </c>
      <c r="F143" s="45"/>
      <c r="G143" s="65">
        <f>'Pay App 39'!G143+F143</f>
        <v>0</v>
      </c>
      <c r="H143" s="188">
        <f>'Pay App 39'!K143</f>
        <v>0</v>
      </c>
      <c r="I143" s="189"/>
      <c r="J143" s="55"/>
      <c r="K143" s="33">
        <f t="shared" si="1"/>
        <v>0</v>
      </c>
      <c r="L143" s="68">
        <f t="shared" si="0"/>
        <v>0</v>
      </c>
      <c r="M143" s="66">
        <f t="shared" si="2"/>
        <v>0</v>
      </c>
      <c r="N143" s="32">
        <f t="shared" si="3"/>
        <v>0</v>
      </c>
      <c r="O143" s="52">
        <f>'Pay App 39'!O143+'Pay App 39'!P143</f>
        <v>0</v>
      </c>
      <c r="P143" s="45"/>
      <c r="Q143" s="66">
        <f>'Pay App 39'!Q143+N143+P143</f>
        <v>0</v>
      </c>
    </row>
    <row r="144" spans="1:17" ht="21" customHeight="1" x14ac:dyDescent="0.2">
      <c r="A144" s="151" t="s">
        <v>242</v>
      </c>
      <c r="B144" s="151"/>
      <c r="C144" s="151" t="s">
        <v>243</v>
      </c>
      <c r="D144" s="152"/>
      <c r="E144" s="52">
        <f>'Pay App 39'!E144</f>
        <v>0</v>
      </c>
      <c r="F144" s="45"/>
      <c r="G144" s="65">
        <f>'Pay App 39'!G144+F144</f>
        <v>0</v>
      </c>
      <c r="H144" s="188">
        <f>'Pay App 39'!K144</f>
        <v>0</v>
      </c>
      <c r="I144" s="189"/>
      <c r="J144" s="55"/>
      <c r="K144" s="33">
        <f t="shared" si="1"/>
        <v>0</v>
      </c>
      <c r="L144" s="68">
        <f t="shared" si="0"/>
        <v>0</v>
      </c>
      <c r="M144" s="66">
        <f t="shared" si="2"/>
        <v>0</v>
      </c>
      <c r="N144" s="32">
        <f t="shared" si="3"/>
        <v>0</v>
      </c>
      <c r="O144" s="52">
        <f>'Pay App 39'!O144+'Pay App 39'!P144</f>
        <v>0</v>
      </c>
      <c r="P144" s="45"/>
      <c r="Q144" s="66">
        <f>'Pay App 39'!Q144+N144+P144</f>
        <v>0</v>
      </c>
    </row>
    <row r="145" spans="1:17" ht="21" customHeight="1" x14ac:dyDescent="0.2">
      <c r="A145" s="151" t="s">
        <v>244</v>
      </c>
      <c r="B145" s="151"/>
      <c r="C145" s="151" t="s">
        <v>245</v>
      </c>
      <c r="D145" s="152"/>
      <c r="E145" s="52">
        <f>'Pay App 39'!E145</f>
        <v>0</v>
      </c>
      <c r="F145" s="45"/>
      <c r="G145" s="65">
        <f>'Pay App 39'!G145+F145</f>
        <v>0</v>
      </c>
      <c r="H145" s="188">
        <f>'Pay App 39'!K145</f>
        <v>0</v>
      </c>
      <c r="I145" s="189"/>
      <c r="J145" s="55"/>
      <c r="K145" s="33">
        <f t="shared" si="1"/>
        <v>0</v>
      </c>
      <c r="L145" s="68">
        <f t="shared" si="0"/>
        <v>0</v>
      </c>
      <c r="M145" s="66">
        <f t="shared" si="2"/>
        <v>0</v>
      </c>
      <c r="N145" s="32">
        <f t="shared" si="3"/>
        <v>0</v>
      </c>
      <c r="O145" s="52">
        <f>'Pay App 39'!O145+'Pay App 39'!P145</f>
        <v>0</v>
      </c>
      <c r="P145" s="45"/>
      <c r="Q145" s="66">
        <f>'Pay App 39'!Q145+N145+P145</f>
        <v>0</v>
      </c>
    </row>
    <row r="146" spans="1:17" ht="21" customHeight="1" x14ac:dyDescent="0.2">
      <c r="A146" s="151" t="s">
        <v>246</v>
      </c>
      <c r="B146" s="151"/>
      <c r="C146" s="151" t="s">
        <v>247</v>
      </c>
      <c r="D146" s="152"/>
      <c r="E146" s="52">
        <f>'Pay App 39'!E146</f>
        <v>0</v>
      </c>
      <c r="F146" s="45"/>
      <c r="G146" s="65">
        <f>'Pay App 39'!G146+F146</f>
        <v>0</v>
      </c>
      <c r="H146" s="188">
        <f>'Pay App 39'!K146</f>
        <v>0</v>
      </c>
      <c r="I146" s="189"/>
      <c r="J146" s="55"/>
      <c r="K146" s="33">
        <f t="shared" si="1"/>
        <v>0</v>
      </c>
      <c r="L146" s="68">
        <f t="shared" si="0"/>
        <v>0</v>
      </c>
      <c r="M146" s="66">
        <f t="shared" si="2"/>
        <v>0</v>
      </c>
      <c r="N146" s="32">
        <f t="shared" si="3"/>
        <v>0</v>
      </c>
      <c r="O146" s="52">
        <f>'Pay App 39'!O146+'Pay App 39'!P146</f>
        <v>0</v>
      </c>
      <c r="P146" s="45"/>
      <c r="Q146" s="66">
        <f>'Pay App 39'!Q146+N146+P146</f>
        <v>0</v>
      </c>
    </row>
    <row r="147" spans="1:17" ht="21" customHeight="1" x14ac:dyDescent="0.2">
      <c r="A147" s="151" t="s">
        <v>248</v>
      </c>
      <c r="B147" s="151"/>
      <c r="C147" s="151" t="s">
        <v>249</v>
      </c>
      <c r="D147" s="152"/>
      <c r="E147" s="52">
        <f>'Pay App 39'!E147</f>
        <v>0</v>
      </c>
      <c r="F147" s="45"/>
      <c r="G147" s="65">
        <f>'Pay App 39'!G147+F147</f>
        <v>0</v>
      </c>
      <c r="H147" s="188">
        <f>'Pay App 39'!K147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39'!O147+'Pay App 39'!P147</f>
        <v>0</v>
      </c>
      <c r="P147" s="45"/>
      <c r="Q147" s="66">
        <f>'Pay App 39'!Q147+N147+P147</f>
        <v>0</v>
      </c>
    </row>
    <row r="148" spans="1:17" ht="21" customHeight="1" x14ac:dyDescent="0.2">
      <c r="A148" s="151" t="s">
        <v>250</v>
      </c>
      <c r="B148" s="151"/>
      <c r="C148" s="151" t="s">
        <v>251</v>
      </c>
      <c r="D148" s="152"/>
      <c r="E148" s="52">
        <f>'Pay App 39'!E148</f>
        <v>0</v>
      </c>
      <c r="F148" s="45"/>
      <c r="G148" s="65">
        <f>'Pay App 39'!G148+F148</f>
        <v>0</v>
      </c>
      <c r="H148" s="188">
        <f>'Pay App 39'!K148</f>
        <v>0</v>
      </c>
      <c r="I148" s="189"/>
      <c r="J148" s="55"/>
      <c r="K148" s="33">
        <f t="shared" si="4"/>
        <v>0</v>
      </c>
      <c r="L148" s="68">
        <f t="shared" ref="L148:L211" si="7">IF(ISERROR(K148/G148),0,K148/G148)</f>
        <v>0</v>
      </c>
      <c r="M148" s="66">
        <f t="shared" si="5"/>
        <v>0</v>
      </c>
      <c r="N148" s="32">
        <f t="shared" si="6"/>
        <v>0</v>
      </c>
      <c r="O148" s="52">
        <f>'Pay App 39'!O148+'Pay App 39'!P148</f>
        <v>0</v>
      </c>
      <c r="P148" s="45"/>
      <c r="Q148" s="66">
        <f>'Pay App 39'!Q148+N148+P148</f>
        <v>0</v>
      </c>
    </row>
    <row r="149" spans="1:17" ht="21" customHeight="1" x14ac:dyDescent="0.2">
      <c r="A149" s="153" t="s">
        <v>252</v>
      </c>
      <c r="B149" s="153"/>
      <c r="C149" s="153" t="s">
        <v>253</v>
      </c>
      <c r="D149" s="154"/>
      <c r="E149" s="52">
        <f>'Pay App 39'!E149</f>
        <v>0</v>
      </c>
      <c r="F149" s="45"/>
      <c r="G149" s="65">
        <f>'Pay App 39'!G149+F149</f>
        <v>0</v>
      </c>
      <c r="H149" s="188">
        <f>'Pay App 39'!K149</f>
        <v>0</v>
      </c>
      <c r="I149" s="189"/>
      <c r="J149" s="55"/>
      <c r="K149" s="33">
        <f t="shared" si="4"/>
        <v>0</v>
      </c>
      <c r="L149" s="68">
        <f t="shared" si="7"/>
        <v>0</v>
      </c>
      <c r="M149" s="66">
        <f t="shared" si="5"/>
        <v>0</v>
      </c>
      <c r="N149" s="32">
        <f t="shared" si="6"/>
        <v>0</v>
      </c>
      <c r="O149" s="52">
        <f>'Pay App 39'!O149+'Pay App 39'!P149</f>
        <v>0</v>
      </c>
      <c r="P149" s="45"/>
      <c r="Q149" s="66">
        <f>'Pay App 39'!Q149+N149+P149</f>
        <v>0</v>
      </c>
    </row>
    <row r="150" spans="1:17" ht="21" customHeight="1" x14ac:dyDescent="0.2">
      <c r="A150" s="151" t="s">
        <v>254</v>
      </c>
      <c r="B150" s="151"/>
      <c r="C150" s="151" t="s">
        <v>255</v>
      </c>
      <c r="D150" s="152"/>
      <c r="E150" s="52">
        <f>'Pay App 39'!E150</f>
        <v>0</v>
      </c>
      <c r="F150" s="45"/>
      <c r="G150" s="65">
        <f>'Pay App 39'!G150+F150</f>
        <v>0</v>
      </c>
      <c r="H150" s="188">
        <f>'Pay App 39'!K150</f>
        <v>0</v>
      </c>
      <c r="I150" s="189"/>
      <c r="J150" s="55"/>
      <c r="K150" s="33">
        <f t="shared" si="4"/>
        <v>0</v>
      </c>
      <c r="L150" s="68">
        <f t="shared" si="7"/>
        <v>0</v>
      </c>
      <c r="M150" s="66">
        <f t="shared" si="5"/>
        <v>0</v>
      </c>
      <c r="N150" s="32">
        <f t="shared" si="6"/>
        <v>0</v>
      </c>
      <c r="O150" s="52">
        <f>'Pay App 39'!O150+'Pay App 39'!P150</f>
        <v>0</v>
      </c>
      <c r="P150" s="45"/>
      <c r="Q150" s="66">
        <f>'Pay App 39'!Q150+N150+P150</f>
        <v>0</v>
      </c>
    </row>
    <row r="151" spans="1:17" ht="21" customHeight="1" x14ac:dyDescent="0.2">
      <c r="A151" s="151" t="s">
        <v>256</v>
      </c>
      <c r="B151" s="151"/>
      <c r="C151" s="151" t="s">
        <v>257</v>
      </c>
      <c r="D151" s="152"/>
      <c r="E151" s="52">
        <f>'Pay App 39'!E151</f>
        <v>0</v>
      </c>
      <c r="F151" s="45"/>
      <c r="G151" s="65">
        <f>'Pay App 39'!G151+F151</f>
        <v>0</v>
      </c>
      <c r="H151" s="188">
        <f>'Pay App 39'!K151</f>
        <v>0</v>
      </c>
      <c r="I151" s="189"/>
      <c r="J151" s="55"/>
      <c r="K151" s="33">
        <f t="shared" si="4"/>
        <v>0</v>
      </c>
      <c r="L151" s="68">
        <f t="shared" si="7"/>
        <v>0</v>
      </c>
      <c r="M151" s="66">
        <f t="shared" si="5"/>
        <v>0</v>
      </c>
      <c r="N151" s="32">
        <f t="shared" si="6"/>
        <v>0</v>
      </c>
      <c r="O151" s="52">
        <f>'Pay App 39'!O151+'Pay App 39'!P151</f>
        <v>0</v>
      </c>
      <c r="P151" s="45"/>
      <c r="Q151" s="66">
        <f>'Pay App 39'!Q151+N151+P151</f>
        <v>0</v>
      </c>
    </row>
    <row r="152" spans="1:17" ht="21" customHeight="1" x14ac:dyDescent="0.2">
      <c r="A152" s="151" t="s">
        <v>258</v>
      </c>
      <c r="B152" s="151"/>
      <c r="C152" s="151" t="s">
        <v>259</v>
      </c>
      <c r="D152" s="152"/>
      <c r="E152" s="52">
        <f>'Pay App 39'!E152</f>
        <v>0</v>
      </c>
      <c r="F152" s="45"/>
      <c r="G152" s="65">
        <f>'Pay App 39'!G152+F152</f>
        <v>0</v>
      </c>
      <c r="H152" s="188">
        <f>'Pay App 39'!K152</f>
        <v>0</v>
      </c>
      <c r="I152" s="189"/>
      <c r="J152" s="55"/>
      <c r="K152" s="33">
        <f t="shared" si="4"/>
        <v>0</v>
      </c>
      <c r="L152" s="68">
        <f t="shared" si="7"/>
        <v>0</v>
      </c>
      <c r="M152" s="66">
        <f t="shared" si="5"/>
        <v>0</v>
      </c>
      <c r="N152" s="32">
        <f t="shared" si="6"/>
        <v>0</v>
      </c>
      <c r="O152" s="52">
        <f>'Pay App 39'!O152+'Pay App 39'!P152</f>
        <v>0</v>
      </c>
      <c r="P152" s="45"/>
      <c r="Q152" s="66">
        <f>'Pay App 39'!Q152+N152+P152</f>
        <v>0</v>
      </c>
    </row>
    <row r="153" spans="1:17" ht="21" customHeight="1" x14ac:dyDescent="0.2">
      <c r="A153" s="151" t="s">
        <v>260</v>
      </c>
      <c r="B153" s="151"/>
      <c r="C153" s="151" t="s">
        <v>261</v>
      </c>
      <c r="D153" s="152"/>
      <c r="E153" s="52">
        <f>'Pay App 39'!E153</f>
        <v>0</v>
      </c>
      <c r="F153" s="45"/>
      <c r="G153" s="65">
        <f>'Pay App 39'!G153+F153</f>
        <v>0</v>
      </c>
      <c r="H153" s="188">
        <f>'Pay App 39'!K153</f>
        <v>0</v>
      </c>
      <c r="I153" s="189"/>
      <c r="J153" s="55"/>
      <c r="K153" s="33">
        <f t="shared" si="4"/>
        <v>0</v>
      </c>
      <c r="L153" s="68">
        <f t="shared" si="7"/>
        <v>0</v>
      </c>
      <c r="M153" s="66">
        <f t="shared" si="5"/>
        <v>0</v>
      </c>
      <c r="N153" s="32">
        <f t="shared" si="6"/>
        <v>0</v>
      </c>
      <c r="O153" s="52">
        <f>'Pay App 39'!O153+'Pay App 39'!P153</f>
        <v>0</v>
      </c>
      <c r="P153" s="45"/>
      <c r="Q153" s="66">
        <f>'Pay App 39'!Q153+N153+P153</f>
        <v>0</v>
      </c>
    </row>
    <row r="154" spans="1:17" ht="21" customHeight="1" x14ac:dyDescent="0.2">
      <c r="A154" s="151" t="s">
        <v>262</v>
      </c>
      <c r="B154" s="151"/>
      <c r="C154" s="151" t="s">
        <v>263</v>
      </c>
      <c r="D154" s="152"/>
      <c r="E154" s="52">
        <f>'Pay App 39'!E154</f>
        <v>0</v>
      </c>
      <c r="F154" s="45"/>
      <c r="G154" s="65">
        <f>'Pay App 39'!G154+F154</f>
        <v>0</v>
      </c>
      <c r="H154" s="188">
        <f>'Pay App 39'!K154</f>
        <v>0</v>
      </c>
      <c r="I154" s="189"/>
      <c r="J154" s="55"/>
      <c r="K154" s="33">
        <f t="shared" si="4"/>
        <v>0</v>
      </c>
      <c r="L154" s="68">
        <f t="shared" si="7"/>
        <v>0</v>
      </c>
      <c r="M154" s="66">
        <f t="shared" si="5"/>
        <v>0</v>
      </c>
      <c r="N154" s="32">
        <f t="shared" si="6"/>
        <v>0</v>
      </c>
      <c r="O154" s="52">
        <f>'Pay App 39'!O154+'Pay App 39'!P154</f>
        <v>0</v>
      </c>
      <c r="P154" s="45"/>
      <c r="Q154" s="66">
        <f>'Pay App 39'!Q154+N154+P154</f>
        <v>0</v>
      </c>
    </row>
    <row r="155" spans="1:17" ht="21" customHeight="1" x14ac:dyDescent="0.2">
      <c r="A155" s="151" t="s">
        <v>264</v>
      </c>
      <c r="B155" s="151"/>
      <c r="C155" s="151" t="s">
        <v>265</v>
      </c>
      <c r="D155" s="152"/>
      <c r="E155" s="52">
        <f>'Pay App 39'!E155</f>
        <v>0</v>
      </c>
      <c r="F155" s="45"/>
      <c r="G155" s="65">
        <f>'Pay App 39'!G155+F155</f>
        <v>0</v>
      </c>
      <c r="H155" s="188">
        <f>'Pay App 39'!K155</f>
        <v>0</v>
      </c>
      <c r="I155" s="189"/>
      <c r="J155" s="55"/>
      <c r="K155" s="33">
        <f t="shared" si="4"/>
        <v>0</v>
      </c>
      <c r="L155" s="68">
        <f t="shared" si="7"/>
        <v>0</v>
      </c>
      <c r="M155" s="66">
        <f t="shared" si="5"/>
        <v>0</v>
      </c>
      <c r="N155" s="32">
        <f t="shared" si="6"/>
        <v>0</v>
      </c>
      <c r="O155" s="52">
        <f>'Pay App 39'!O155+'Pay App 39'!P155</f>
        <v>0</v>
      </c>
      <c r="P155" s="45"/>
      <c r="Q155" s="66">
        <f>'Pay App 39'!Q155+N155+P155</f>
        <v>0</v>
      </c>
    </row>
    <row r="156" spans="1:17" ht="21" customHeight="1" x14ac:dyDescent="0.2">
      <c r="A156" s="151" t="s">
        <v>266</v>
      </c>
      <c r="B156" s="151"/>
      <c r="C156" s="151" t="s">
        <v>267</v>
      </c>
      <c r="D156" s="152"/>
      <c r="E156" s="52">
        <f>'Pay App 39'!E156</f>
        <v>0</v>
      </c>
      <c r="F156" s="45"/>
      <c r="G156" s="65">
        <f>'Pay App 39'!G156+F156</f>
        <v>0</v>
      </c>
      <c r="H156" s="188">
        <f>'Pay App 39'!K156</f>
        <v>0</v>
      </c>
      <c r="I156" s="189"/>
      <c r="J156" s="55"/>
      <c r="K156" s="33">
        <f t="shared" si="4"/>
        <v>0</v>
      </c>
      <c r="L156" s="68">
        <f t="shared" si="7"/>
        <v>0</v>
      </c>
      <c r="M156" s="66">
        <f t="shared" si="5"/>
        <v>0</v>
      </c>
      <c r="N156" s="32">
        <f t="shared" si="6"/>
        <v>0</v>
      </c>
      <c r="O156" s="52">
        <f>'Pay App 39'!O156+'Pay App 39'!P156</f>
        <v>0</v>
      </c>
      <c r="P156" s="45"/>
      <c r="Q156" s="66">
        <f>'Pay App 39'!Q156+N156+P156</f>
        <v>0</v>
      </c>
    </row>
    <row r="157" spans="1:17" ht="21" customHeight="1" x14ac:dyDescent="0.2">
      <c r="A157" s="151" t="s">
        <v>268</v>
      </c>
      <c r="B157" s="151"/>
      <c r="C157" s="151" t="s">
        <v>269</v>
      </c>
      <c r="D157" s="152"/>
      <c r="E157" s="52">
        <f>'Pay App 39'!E157</f>
        <v>0</v>
      </c>
      <c r="F157" s="45"/>
      <c r="G157" s="65">
        <f>'Pay App 39'!G157+F157</f>
        <v>0</v>
      </c>
      <c r="H157" s="188">
        <f>'Pay App 39'!K157</f>
        <v>0</v>
      </c>
      <c r="I157" s="189"/>
      <c r="J157" s="55"/>
      <c r="K157" s="33">
        <f t="shared" si="4"/>
        <v>0</v>
      </c>
      <c r="L157" s="68">
        <f t="shared" si="7"/>
        <v>0</v>
      </c>
      <c r="M157" s="66">
        <f t="shared" si="5"/>
        <v>0</v>
      </c>
      <c r="N157" s="32">
        <f t="shared" si="6"/>
        <v>0</v>
      </c>
      <c r="O157" s="52">
        <f>'Pay App 39'!O157+'Pay App 39'!P157</f>
        <v>0</v>
      </c>
      <c r="P157" s="45"/>
      <c r="Q157" s="66">
        <f>'Pay App 39'!Q157+N157+P157</f>
        <v>0</v>
      </c>
    </row>
    <row r="158" spans="1:17" ht="21" customHeight="1" x14ac:dyDescent="0.2">
      <c r="A158" s="153" t="s">
        <v>270</v>
      </c>
      <c r="B158" s="153"/>
      <c r="C158" s="153" t="s">
        <v>271</v>
      </c>
      <c r="D158" s="154"/>
      <c r="E158" s="52">
        <f>'Pay App 39'!E158</f>
        <v>0</v>
      </c>
      <c r="F158" s="45"/>
      <c r="G158" s="65">
        <f>'Pay App 39'!G158+F158</f>
        <v>0</v>
      </c>
      <c r="H158" s="188">
        <f>'Pay App 39'!K158</f>
        <v>0</v>
      </c>
      <c r="I158" s="189"/>
      <c r="J158" s="55"/>
      <c r="K158" s="33">
        <f t="shared" si="4"/>
        <v>0</v>
      </c>
      <c r="L158" s="68">
        <f t="shared" si="7"/>
        <v>0</v>
      </c>
      <c r="M158" s="66">
        <f t="shared" si="5"/>
        <v>0</v>
      </c>
      <c r="N158" s="32">
        <f t="shared" si="6"/>
        <v>0</v>
      </c>
      <c r="O158" s="52">
        <f>'Pay App 39'!O158+'Pay App 39'!P158</f>
        <v>0</v>
      </c>
      <c r="P158" s="45"/>
      <c r="Q158" s="66">
        <f>'Pay App 39'!Q158+N158+P158</f>
        <v>0</v>
      </c>
    </row>
    <row r="159" spans="1:17" ht="21" customHeight="1" x14ac:dyDescent="0.2">
      <c r="A159" s="151" t="s">
        <v>272</v>
      </c>
      <c r="B159" s="151"/>
      <c r="C159" s="151" t="s">
        <v>273</v>
      </c>
      <c r="D159" s="152"/>
      <c r="E159" s="52">
        <f>'Pay App 39'!E159</f>
        <v>0</v>
      </c>
      <c r="F159" s="45"/>
      <c r="G159" s="65">
        <f>'Pay App 39'!G159+F159</f>
        <v>0</v>
      </c>
      <c r="H159" s="188">
        <f>'Pay App 39'!K159</f>
        <v>0</v>
      </c>
      <c r="I159" s="189"/>
      <c r="J159" s="55"/>
      <c r="K159" s="33">
        <f t="shared" si="4"/>
        <v>0</v>
      </c>
      <c r="L159" s="68">
        <f t="shared" si="7"/>
        <v>0</v>
      </c>
      <c r="M159" s="66">
        <f t="shared" si="5"/>
        <v>0</v>
      </c>
      <c r="N159" s="32">
        <f t="shared" si="6"/>
        <v>0</v>
      </c>
      <c r="O159" s="52">
        <f>'Pay App 39'!O159+'Pay App 39'!P159</f>
        <v>0</v>
      </c>
      <c r="P159" s="45"/>
      <c r="Q159" s="66">
        <f>'Pay App 39'!Q159+N159+P159</f>
        <v>0</v>
      </c>
    </row>
    <row r="160" spans="1:17" ht="21" customHeight="1" x14ac:dyDescent="0.2">
      <c r="A160" s="151" t="s">
        <v>274</v>
      </c>
      <c r="B160" s="151"/>
      <c r="C160" s="151" t="s">
        <v>275</v>
      </c>
      <c r="D160" s="152"/>
      <c r="E160" s="52">
        <f>'Pay App 39'!E160</f>
        <v>0</v>
      </c>
      <c r="F160" s="45"/>
      <c r="G160" s="65">
        <f>'Pay App 39'!G160+F160</f>
        <v>0</v>
      </c>
      <c r="H160" s="188">
        <f>'Pay App 39'!K160</f>
        <v>0</v>
      </c>
      <c r="I160" s="189"/>
      <c r="J160" s="55"/>
      <c r="K160" s="33">
        <f t="shared" si="4"/>
        <v>0</v>
      </c>
      <c r="L160" s="68">
        <f t="shared" si="7"/>
        <v>0</v>
      </c>
      <c r="M160" s="66">
        <f t="shared" si="5"/>
        <v>0</v>
      </c>
      <c r="N160" s="32">
        <f t="shared" si="6"/>
        <v>0</v>
      </c>
      <c r="O160" s="52">
        <f>'Pay App 39'!O160+'Pay App 39'!P160</f>
        <v>0</v>
      </c>
      <c r="P160" s="45"/>
      <c r="Q160" s="66">
        <f>'Pay App 39'!Q160+N160+P160</f>
        <v>0</v>
      </c>
    </row>
    <row r="161" spans="1:17" ht="21" customHeight="1" x14ac:dyDescent="0.2">
      <c r="A161" s="151" t="s">
        <v>276</v>
      </c>
      <c r="B161" s="151"/>
      <c r="C161" s="151" t="s">
        <v>277</v>
      </c>
      <c r="D161" s="152"/>
      <c r="E161" s="52">
        <f>'Pay App 39'!E161</f>
        <v>0</v>
      </c>
      <c r="F161" s="45"/>
      <c r="G161" s="65">
        <f>'Pay App 39'!G161+F161</f>
        <v>0</v>
      </c>
      <c r="H161" s="188">
        <f>'Pay App 39'!K161</f>
        <v>0</v>
      </c>
      <c r="I161" s="189"/>
      <c r="J161" s="55"/>
      <c r="K161" s="33">
        <f t="shared" si="4"/>
        <v>0</v>
      </c>
      <c r="L161" s="68">
        <f t="shared" si="7"/>
        <v>0</v>
      </c>
      <c r="M161" s="66">
        <f t="shared" si="5"/>
        <v>0</v>
      </c>
      <c r="N161" s="32">
        <f t="shared" si="6"/>
        <v>0</v>
      </c>
      <c r="O161" s="52">
        <f>'Pay App 39'!O161+'Pay App 39'!P161</f>
        <v>0</v>
      </c>
      <c r="P161" s="45"/>
      <c r="Q161" s="66">
        <f>'Pay App 39'!Q161+N161+P161</f>
        <v>0</v>
      </c>
    </row>
    <row r="162" spans="1:17" ht="21" customHeight="1" x14ac:dyDescent="0.2">
      <c r="A162" s="151" t="s">
        <v>278</v>
      </c>
      <c r="B162" s="151"/>
      <c r="C162" s="151" t="s">
        <v>279</v>
      </c>
      <c r="D162" s="152"/>
      <c r="E162" s="52">
        <f>'Pay App 39'!E162</f>
        <v>0</v>
      </c>
      <c r="F162" s="45"/>
      <c r="G162" s="65">
        <f>'Pay App 39'!G162+F162</f>
        <v>0</v>
      </c>
      <c r="H162" s="188">
        <f>'Pay App 39'!K162</f>
        <v>0</v>
      </c>
      <c r="I162" s="189"/>
      <c r="J162" s="55"/>
      <c r="K162" s="33">
        <f t="shared" si="4"/>
        <v>0</v>
      </c>
      <c r="L162" s="68">
        <f t="shared" si="7"/>
        <v>0</v>
      </c>
      <c r="M162" s="66">
        <f t="shared" si="5"/>
        <v>0</v>
      </c>
      <c r="N162" s="32">
        <f t="shared" si="6"/>
        <v>0</v>
      </c>
      <c r="O162" s="52">
        <f>'Pay App 39'!O162+'Pay App 39'!P162</f>
        <v>0</v>
      </c>
      <c r="P162" s="45"/>
      <c r="Q162" s="66">
        <f>'Pay App 39'!Q162+N162+P162</f>
        <v>0</v>
      </c>
    </row>
    <row r="163" spans="1:17" ht="21" customHeight="1" x14ac:dyDescent="0.2">
      <c r="A163" s="151" t="s">
        <v>280</v>
      </c>
      <c r="B163" s="151"/>
      <c r="C163" s="151" t="s">
        <v>281</v>
      </c>
      <c r="D163" s="152"/>
      <c r="E163" s="52">
        <f>'Pay App 39'!E163</f>
        <v>0</v>
      </c>
      <c r="F163" s="45"/>
      <c r="G163" s="65">
        <f>'Pay App 39'!G163+F163</f>
        <v>0</v>
      </c>
      <c r="H163" s="188">
        <f>'Pay App 39'!K163</f>
        <v>0</v>
      </c>
      <c r="I163" s="189"/>
      <c r="J163" s="55"/>
      <c r="K163" s="33">
        <f t="shared" si="4"/>
        <v>0</v>
      </c>
      <c r="L163" s="68">
        <f t="shared" si="7"/>
        <v>0</v>
      </c>
      <c r="M163" s="66">
        <f t="shared" si="5"/>
        <v>0</v>
      </c>
      <c r="N163" s="32">
        <f t="shared" si="6"/>
        <v>0</v>
      </c>
      <c r="O163" s="52">
        <f>'Pay App 39'!O163+'Pay App 39'!P163</f>
        <v>0</v>
      </c>
      <c r="P163" s="45"/>
      <c r="Q163" s="66">
        <f>'Pay App 39'!Q163+N163+P163</f>
        <v>0</v>
      </c>
    </row>
    <row r="164" spans="1:17" ht="21" customHeight="1" x14ac:dyDescent="0.2">
      <c r="A164" s="151" t="s">
        <v>282</v>
      </c>
      <c r="B164" s="151"/>
      <c r="C164" s="151" t="s">
        <v>283</v>
      </c>
      <c r="D164" s="152"/>
      <c r="E164" s="52">
        <f>'Pay App 39'!E164</f>
        <v>0</v>
      </c>
      <c r="F164" s="45"/>
      <c r="G164" s="65">
        <f>'Pay App 39'!G164+F164</f>
        <v>0</v>
      </c>
      <c r="H164" s="188">
        <f>'Pay App 39'!K164</f>
        <v>0</v>
      </c>
      <c r="I164" s="189"/>
      <c r="J164" s="55"/>
      <c r="K164" s="33">
        <f t="shared" si="4"/>
        <v>0</v>
      </c>
      <c r="L164" s="68">
        <f t="shared" si="7"/>
        <v>0</v>
      </c>
      <c r="M164" s="66">
        <f t="shared" si="5"/>
        <v>0</v>
      </c>
      <c r="N164" s="32">
        <f t="shared" si="6"/>
        <v>0</v>
      </c>
      <c r="O164" s="52">
        <f>'Pay App 39'!O164+'Pay App 39'!P164</f>
        <v>0</v>
      </c>
      <c r="P164" s="45"/>
      <c r="Q164" s="66">
        <f>'Pay App 39'!Q164+N164+P164</f>
        <v>0</v>
      </c>
    </row>
    <row r="165" spans="1:17" ht="21" customHeight="1" x14ac:dyDescent="0.2">
      <c r="A165" s="151" t="s">
        <v>284</v>
      </c>
      <c r="B165" s="151"/>
      <c r="C165" s="151" t="s">
        <v>285</v>
      </c>
      <c r="D165" s="152"/>
      <c r="E165" s="52">
        <f>'Pay App 39'!E165</f>
        <v>0</v>
      </c>
      <c r="F165" s="45"/>
      <c r="G165" s="65">
        <f>'Pay App 39'!G165+F165</f>
        <v>0</v>
      </c>
      <c r="H165" s="188">
        <f>'Pay App 39'!K165</f>
        <v>0</v>
      </c>
      <c r="I165" s="189"/>
      <c r="J165" s="55"/>
      <c r="K165" s="33">
        <f t="shared" si="4"/>
        <v>0</v>
      </c>
      <c r="L165" s="68">
        <f t="shared" si="7"/>
        <v>0</v>
      </c>
      <c r="M165" s="66">
        <f t="shared" si="5"/>
        <v>0</v>
      </c>
      <c r="N165" s="32">
        <f t="shared" si="6"/>
        <v>0</v>
      </c>
      <c r="O165" s="52">
        <f>'Pay App 39'!O165+'Pay App 39'!P165</f>
        <v>0</v>
      </c>
      <c r="P165" s="45"/>
      <c r="Q165" s="66">
        <f>'Pay App 39'!Q165+N165+P165</f>
        <v>0</v>
      </c>
    </row>
    <row r="166" spans="1:17" ht="21" customHeight="1" x14ac:dyDescent="0.2">
      <c r="A166" s="153" t="s">
        <v>286</v>
      </c>
      <c r="B166" s="153"/>
      <c r="C166" s="153" t="s">
        <v>287</v>
      </c>
      <c r="D166" s="154"/>
      <c r="E166" s="52">
        <f>'Pay App 39'!E166</f>
        <v>0</v>
      </c>
      <c r="F166" s="45"/>
      <c r="G166" s="65">
        <f>'Pay App 39'!G166+F166</f>
        <v>0</v>
      </c>
      <c r="H166" s="188">
        <f>'Pay App 39'!K166</f>
        <v>0</v>
      </c>
      <c r="I166" s="189"/>
      <c r="J166" s="55"/>
      <c r="K166" s="33">
        <f t="shared" si="4"/>
        <v>0</v>
      </c>
      <c r="L166" s="68">
        <f t="shared" si="7"/>
        <v>0</v>
      </c>
      <c r="M166" s="66">
        <f t="shared" si="5"/>
        <v>0</v>
      </c>
      <c r="N166" s="32">
        <f t="shared" si="6"/>
        <v>0</v>
      </c>
      <c r="O166" s="52">
        <f>'Pay App 39'!O166+'Pay App 39'!P166</f>
        <v>0</v>
      </c>
      <c r="P166" s="45"/>
      <c r="Q166" s="66">
        <f>'Pay App 39'!Q166+N166+P166</f>
        <v>0</v>
      </c>
    </row>
    <row r="167" spans="1:17" ht="21" customHeight="1" x14ac:dyDescent="0.2">
      <c r="A167" s="153" t="s">
        <v>288</v>
      </c>
      <c r="B167" s="153"/>
      <c r="C167" s="153" t="s">
        <v>289</v>
      </c>
      <c r="D167" s="154"/>
      <c r="E167" s="52">
        <f>'Pay App 39'!E167</f>
        <v>0</v>
      </c>
      <c r="F167" s="45"/>
      <c r="G167" s="65">
        <f>'Pay App 39'!G167+F167</f>
        <v>0</v>
      </c>
      <c r="H167" s="188">
        <f>'Pay App 39'!K167</f>
        <v>0</v>
      </c>
      <c r="I167" s="189"/>
      <c r="J167" s="55"/>
      <c r="K167" s="33">
        <f t="shared" si="4"/>
        <v>0</v>
      </c>
      <c r="L167" s="68">
        <f t="shared" si="7"/>
        <v>0</v>
      </c>
      <c r="M167" s="66">
        <f t="shared" si="5"/>
        <v>0</v>
      </c>
      <c r="N167" s="32">
        <f t="shared" si="6"/>
        <v>0</v>
      </c>
      <c r="O167" s="52">
        <f>'Pay App 39'!O167+'Pay App 39'!P167</f>
        <v>0</v>
      </c>
      <c r="P167" s="45"/>
      <c r="Q167" s="66">
        <f>'Pay App 39'!Q167+N167+P167</f>
        <v>0</v>
      </c>
    </row>
    <row r="168" spans="1:17" ht="21" customHeight="1" x14ac:dyDescent="0.2">
      <c r="A168" s="151" t="s">
        <v>290</v>
      </c>
      <c r="B168" s="151"/>
      <c r="C168" s="151" t="s">
        <v>291</v>
      </c>
      <c r="D168" s="152"/>
      <c r="E168" s="52">
        <f>'Pay App 39'!E168</f>
        <v>0</v>
      </c>
      <c r="F168" s="45"/>
      <c r="G168" s="65">
        <f>'Pay App 39'!G168+F168</f>
        <v>0</v>
      </c>
      <c r="H168" s="188">
        <f>'Pay App 39'!K168</f>
        <v>0</v>
      </c>
      <c r="I168" s="189"/>
      <c r="J168" s="55"/>
      <c r="K168" s="33">
        <f t="shared" si="4"/>
        <v>0</v>
      </c>
      <c r="L168" s="68">
        <f t="shared" si="7"/>
        <v>0</v>
      </c>
      <c r="M168" s="66">
        <f t="shared" si="5"/>
        <v>0</v>
      </c>
      <c r="N168" s="32">
        <f t="shared" si="6"/>
        <v>0</v>
      </c>
      <c r="O168" s="52">
        <f>'Pay App 39'!O168+'Pay App 39'!P168</f>
        <v>0</v>
      </c>
      <c r="P168" s="45"/>
      <c r="Q168" s="66">
        <f>'Pay App 39'!Q168+N168+P168</f>
        <v>0</v>
      </c>
    </row>
    <row r="169" spans="1:17" ht="21" customHeight="1" x14ac:dyDescent="0.2">
      <c r="A169" s="151" t="s">
        <v>292</v>
      </c>
      <c r="B169" s="151"/>
      <c r="C169" s="151" t="s">
        <v>293</v>
      </c>
      <c r="D169" s="152"/>
      <c r="E169" s="52">
        <f>'Pay App 39'!E169</f>
        <v>0</v>
      </c>
      <c r="F169" s="45"/>
      <c r="G169" s="65">
        <f>'Pay App 39'!G169+F169</f>
        <v>0</v>
      </c>
      <c r="H169" s="188">
        <f>'Pay App 39'!K169</f>
        <v>0</v>
      </c>
      <c r="I169" s="189"/>
      <c r="J169" s="55"/>
      <c r="K169" s="33">
        <f t="shared" si="4"/>
        <v>0</v>
      </c>
      <c r="L169" s="68">
        <f t="shared" si="7"/>
        <v>0</v>
      </c>
      <c r="M169" s="66">
        <f t="shared" si="5"/>
        <v>0</v>
      </c>
      <c r="N169" s="32">
        <f t="shared" si="6"/>
        <v>0</v>
      </c>
      <c r="O169" s="52">
        <f>'Pay App 39'!O169+'Pay App 39'!P169</f>
        <v>0</v>
      </c>
      <c r="P169" s="45"/>
      <c r="Q169" s="66">
        <f>'Pay App 39'!Q169+N169+P169</f>
        <v>0</v>
      </c>
    </row>
    <row r="170" spans="1:17" ht="21" customHeight="1" x14ac:dyDescent="0.2">
      <c r="A170" s="151" t="s">
        <v>294</v>
      </c>
      <c r="B170" s="151"/>
      <c r="C170" s="151" t="s">
        <v>295</v>
      </c>
      <c r="D170" s="152"/>
      <c r="E170" s="52">
        <f>'Pay App 39'!E170</f>
        <v>0</v>
      </c>
      <c r="F170" s="45"/>
      <c r="G170" s="65">
        <f>'Pay App 39'!G170+F170</f>
        <v>0</v>
      </c>
      <c r="H170" s="188">
        <f>'Pay App 39'!K170</f>
        <v>0</v>
      </c>
      <c r="I170" s="189"/>
      <c r="J170" s="55"/>
      <c r="K170" s="33">
        <f t="shared" si="4"/>
        <v>0</v>
      </c>
      <c r="L170" s="68">
        <f t="shared" si="7"/>
        <v>0</v>
      </c>
      <c r="M170" s="66">
        <f t="shared" si="5"/>
        <v>0</v>
      </c>
      <c r="N170" s="32">
        <f t="shared" si="6"/>
        <v>0</v>
      </c>
      <c r="O170" s="52">
        <f>'Pay App 39'!O170+'Pay App 39'!P170</f>
        <v>0</v>
      </c>
      <c r="P170" s="45"/>
      <c r="Q170" s="66">
        <f>'Pay App 39'!Q170+N170+P170</f>
        <v>0</v>
      </c>
    </row>
    <row r="171" spans="1:17" ht="21" customHeight="1" x14ac:dyDescent="0.2">
      <c r="A171" s="151" t="s">
        <v>296</v>
      </c>
      <c r="B171" s="151"/>
      <c r="C171" s="151" t="s">
        <v>297</v>
      </c>
      <c r="D171" s="152"/>
      <c r="E171" s="52">
        <f>'Pay App 39'!E171</f>
        <v>0</v>
      </c>
      <c r="F171" s="45"/>
      <c r="G171" s="65">
        <f>'Pay App 39'!G171+F171</f>
        <v>0</v>
      </c>
      <c r="H171" s="188">
        <f>'Pay App 39'!K171</f>
        <v>0</v>
      </c>
      <c r="I171" s="189"/>
      <c r="J171" s="55"/>
      <c r="K171" s="33">
        <f t="shared" si="4"/>
        <v>0</v>
      </c>
      <c r="L171" s="68">
        <f t="shared" si="7"/>
        <v>0</v>
      </c>
      <c r="M171" s="66">
        <f t="shared" si="5"/>
        <v>0</v>
      </c>
      <c r="N171" s="32">
        <f t="shared" si="6"/>
        <v>0</v>
      </c>
      <c r="O171" s="52">
        <f>'Pay App 39'!O171+'Pay App 39'!P171</f>
        <v>0</v>
      </c>
      <c r="P171" s="45"/>
      <c r="Q171" s="66">
        <f>'Pay App 39'!Q171+N171+P171</f>
        <v>0</v>
      </c>
    </row>
    <row r="172" spans="1:17" ht="21" customHeight="1" x14ac:dyDescent="0.2">
      <c r="A172" s="151" t="s">
        <v>298</v>
      </c>
      <c r="B172" s="151"/>
      <c r="C172" s="151" t="s">
        <v>299</v>
      </c>
      <c r="D172" s="152"/>
      <c r="E172" s="52">
        <f>'Pay App 39'!E172</f>
        <v>0</v>
      </c>
      <c r="F172" s="45"/>
      <c r="G172" s="65">
        <f>'Pay App 39'!G172+F172</f>
        <v>0</v>
      </c>
      <c r="H172" s="188">
        <f>'Pay App 39'!K172</f>
        <v>0</v>
      </c>
      <c r="I172" s="189"/>
      <c r="J172" s="55"/>
      <c r="K172" s="33">
        <f t="shared" si="4"/>
        <v>0</v>
      </c>
      <c r="L172" s="68">
        <f t="shared" si="7"/>
        <v>0</v>
      </c>
      <c r="M172" s="66">
        <f t="shared" si="5"/>
        <v>0</v>
      </c>
      <c r="N172" s="32">
        <f t="shared" si="6"/>
        <v>0</v>
      </c>
      <c r="O172" s="52">
        <f>'Pay App 39'!O172+'Pay App 39'!P172</f>
        <v>0</v>
      </c>
      <c r="P172" s="45"/>
      <c r="Q172" s="66">
        <f>'Pay App 39'!Q172+N172+P172</f>
        <v>0</v>
      </c>
    </row>
    <row r="173" spans="1:17" ht="21" customHeight="1" x14ac:dyDescent="0.2">
      <c r="A173" s="151" t="s">
        <v>300</v>
      </c>
      <c r="B173" s="151"/>
      <c r="C173" s="151" t="s">
        <v>301</v>
      </c>
      <c r="D173" s="152"/>
      <c r="E173" s="52">
        <f>'Pay App 39'!E173</f>
        <v>0</v>
      </c>
      <c r="F173" s="45"/>
      <c r="G173" s="65">
        <f>'Pay App 39'!G173+F173</f>
        <v>0</v>
      </c>
      <c r="H173" s="188">
        <f>'Pay App 39'!K173</f>
        <v>0</v>
      </c>
      <c r="I173" s="189"/>
      <c r="J173" s="55"/>
      <c r="K173" s="33">
        <f t="shared" si="4"/>
        <v>0</v>
      </c>
      <c r="L173" s="68">
        <f t="shared" si="7"/>
        <v>0</v>
      </c>
      <c r="M173" s="66">
        <f t="shared" si="5"/>
        <v>0</v>
      </c>
      <c r="N173" s="32">
        <f t="shared" si="6"/>
        <v>0</v>
      </c>
      <c r="O173" s="52">
        <f>'Pay App 39'!O173+'Pay App 39'!P173</f>
        <v>0</v>
      </c>
      <c r="P173" s="45"/>
      <c r="Q173" s="66">
        <f>'Pay App 39'!Q173+N173+P173</f>
        <v>0</v>
      </c>
    </row>
    <row r="174" spans="1:17" ht="21" customHeight="1" x14ac:dyDescent="0.2">
      <c r="A174" s="151" t="s">
        <v>302</v>
      </c>
      <c r="B174" s="151"/>
      <c r="C174" s="151" t="s">
        <v>303</v>
      </c>
      <c r="D174" s="152"/>
      <c r="E174" s="52">
        <f>'Pay App 39'!E174</f>
        <v>0</v>
      </c>
      <c r="F174" s="45"/>
      <c r="G174" s="65">
        <f>'Pay App 39'!G174+F174</f>
        <v>0</v>
      </c>
      <c r="H174" s="188">
        <f>'Pay App 39'!K174</f>
        <v>0</v>
      </c>
      <c r="I174" s="189"/>
      <c r="J174" s="55"/>
      <c r="K174" s="33">
        <f t="shared" si="4"/>
        <v>0</v>
      </c>
      <c r="L174" s="68">
        <f t="shared" si="7"/>
        <v>0</v>
      </c>
      <c r="M174" s="66">
        <f t="shared" si="5"/>
        <v>0</v>
      </c>
      <c r="N174" s="32">
        <f t="shared" si="6"/>
        <v>0</v>
      </c>
      <c r="O174" s="52">
        <f>'Pay App 39'!O174+'Pay App 39'!P174</f>
        <v>0</v>
      </c>
      <c r="P174" s="45"/>
      <c r="Q174" s="66">
        <f>'Pay App 39'!Q174+N174+P174</f>
        <v>0</v>
      </c>
    </row>
    <row r="175" spans="1:17" ht="21" customHeight="1" x14ac:dyDescent="0.2">
      <c r="A175" s="151" t="s">
        <v>304</v>
      </c>
      <c r="B175" s="151"/>
      <c r="C175" s="151" t="s">
        <v>305</v>
      </c>
      <c r="D175" s="152"/>
      <c r="E175" s="52">
        <f>'Pay App 39'!E175</f>
        <v>0</v>
      </c>
      <c r="F175" s="45"/>
      <c r="G175" s="65">
        <f>'Pay App 39'!G175+F175</f>
        <v>0</v>
      </c>
      <c r="H175" s="188">
        <f>'Pay App 39'!K175</f>
        <v>0</v>
      </c>
      <c r="I175" s="189"/>
      <c r="J175" s="55"/>
      <c r="K175" s="33">
        <f t="shared" si="4"/>
        <v>0</v>
      </c>
      <c r="L175" s="68">
        <f t="shared" si="7"/>
        <v>0</v>
      </c>
      <c r="M175" s="66">
        <f t="shared" si="5"/>
        <v>0</v>
      </c>
      <c r="N175" s="32">
        <f t="shared" si="6"/>
        <v>0</v>
      </c>
      <c r="O175" s="52">
        <f>'Pay App 39'!O175+'Pay App 39'!P175</f>
        <v>0</v>
      </c>
      <c r="P175" s="45"/>
      <c r="Q175" s="66">
        <f>'Pay App 39'!Q175+N175+P175</f>
        <v>0</v>
      </c>
    </row>
    <row r="176" spans="1:17" ht="21" customHeight="1" x14ac:dyDescent="0.2">
      <c r="A176" s="151" t="s">
        <v>306</v>
      </c>
      <c r="B176" s="151"/>
      <c r="C176" s="151" t="s">
        <v>307</v>
      </c>
      <c r="D176" s="152"/>
      <c r="E176" s="52">
        <f>'Pay App 39'!E176</f>
        <v>0</v>
      </c>
      <c r="F176" s="45"/>
      <c r="G176" s="65">
        <f>'Pay App 39'!G176+F176</f>
        <v>0</v>
      </c>
      <c r="H176" s="188">
        <f>'Pay App 39'!K176</f>
        <v>0</v>
      </c>
      <c r="I176" s="189"/>
      <c r="J176" s="55"/>
      <c r="K176" s="33">
        <f t="shared" si="4"/>
        <v>0</v>
      </c>
      <c r="L176" s="68">
        <f t="shared" si="7"/>
        <v>0</v>
      </c>
      <c r="M176" s="66">
        <f t="shared" si="5"/>
        <v>0</v>
      </c>
      <c r="N176" s="32">
        <f t="shared" si="6"/>
        <v>0</v>
      </c>
      <c r="O176" s="52">
        <f>'Pay App 39'!O176+'Pay App 39'!P176</f>
        <v>0</v>
      </c>
      <c r="P176" s="45"/>
      <c r="Q176" s="66">
        <f>'Pay App 39'!Q176+N176+P176</f>
        <v>0</v>
      </c>
    </row>
    <row r="177" spans="1:17" ht="21" customHeight="1" x14ac:dyDescent="0.2">
      <c r="A177" s="151" t="s">
        <v>308</v>
      </c>
      <c r="B177" s="151"/>
      <c r="C177" s="151" t="s">
        <v>309</v>
      </c>
      <c r="D177" s="152"/>
      <c r="E177" s="52">
        <f>'Pay App 39'!E177</f>
        <v>0</v>
      </c>
      <c r="F177" s="45"/>
      <c r="G177" s="65">
        <f>'Pay App 39'!G177+F177</f>
        <v>0</v>
      </c>
      <c r="H177" s="188">
        <f>'Pay App 39'!K177</f>
        <v>0</v>
      </c>
      <c r="I177" s="189"/>
      <c r="J177" s="55"/>
      <c r="K177" s="33">
        <f t="shared" si="4"/>
        <v>0</v>
      </c>
      <c r="L177" s="68">
        <f t="shared" si="7"/>
        <v>0</v>
      </c>
      <c r="M177" s="66">
        <f t="shared" si="5"/>
        <v>0</v>
      </c>
      <c r="N177" s="32">
        <f t="shared" si="6"/>
        <v>0</v>
      </c>
      <c r="O177" s="52">
        <f>'Pay App 39'!O177+'Pay App 39'!P177</f>
        <v>0</v>
      </c>
      <c r="P177" s="45"/>
      <c r="Q177" s="66">
        <f>'Pay App 39'!Q177+N177+P177</f>
        <v>0</v>
      </c>
    </row>
    <row r="178" spans="1:17" ht="21" customHeight="1" x14ac:dyDescent="0.2">
      <c r="A178" s="141" t="s">
        <v>310</v>
      </c>
      <c r="B178" s="141"/>
      <c r="C178" s="141" t="s">
        <v>311</v>
      </c>
      <c r="D178" s="142"/>
      <c r="E178" s="52">
        <f>'Pay App 39'!E178</f>
        <v>0</v>
      </c>
      <c r="F178" s="45"/>
      <c r="G178" s="65">
        <f>'Pay App 39'!G178+F178</f>
        <v>0</v>
      </c>
      <c r="H178" s="188">
        <f>'Pay App 39'!K178</f>
        <v>0</v>
      </c>
      <c r="I178" s="189"/>
      <c r="J178" s="55"/>
      <c r="K178" s="33">
        <f t="shared" si="4"/>
        <v>0</v>
      </c>
      <c r="L178" s="68">
        <f t="shared" si="7"/>
        <v>0</v>
      </c>
      <c r="M178" s="66">
        <f t="shared" si="5"/>
        <v>0</v>
      </c>
      <c r="N178" s="32">
        <f t="shared" si="6"/>
        <v>0</v>
      </c>
      <c r="O178" s="52">
        <f>'Pay App 39'!O178+'Pay App 39'!P178</f>
        <v>0</v>
      </c>
      <c r="P178" s="45"/>
      <c r="Q178" s="66">
        <f>'Pay App 39'!Q178+N178+P178</f>
        <v>0</v>
      </c>
    </row>
    <row r="179" spans="1:17" ht="21" customHeight="1" x14ac:dyDescent="0.2">
      <c r="A179" s="151" t="s">
        <v>312</v>
      </c>
      <c r="B179" s="151"/>
      <c r="C179" s="151" t="s">
        <v>313</v>
      </c>
      <c r="D179" s="152"/>
      <c r="E179" s="52">
        <f>'Pay App 39'!E179</f>
        <v>0</v>
      </c>
      <c r="F179" s="45"/>
      <c r="G179" s="65">
        <f>'Pay App 39'!G179+F179</f>
        <v>0</v>
      </c>
      <c r="H179" s="188">
        <f>'Pay App 39'!K179</f>
        <v>0</v>
      </c>
      <c r="I179" s="189"/>
      <c r="J179" s="55"/>
      <c r="K179" s="33">
        <f t="shared" si="4"/>
        <v>0</v>
      </c>
      <c r="L179" s="68">
        <f t="shared" si="7"/>
        <v>0</v>
      </c>
      <c r="M179" s="66">
        <f t="shared" si="5"/>
        <v>0</v>
      </c>
      <c r="N179" s="32">
        <f t="shared" si="6"/>
        <v>0</v>
      </c>
      <c r="O179" s="52">
        <f>'Pay App 39'!O179+'Pay App 39'!P179</f>
        <v>0</v>
      </c>
      <c r="P179" s="45"/>
      <c r="Q179" s="66">
        <f>'Pay App 39'!Q179+N179+P179</f>
        <v>0</v>
      </c>
    </row>
    <row r="180" spans="1:17" ht="21" customHeight="1" x14ac:dyDescent="0.2">
      <c r="A180" s="151" t="s">
        <v>314</v>
      </c>
      <c r="B180" s="151"/>
      <c r="C180" s="149" t="s">
        <v>315</v>
      </c>
      <c r="D180" s="150"/>
      <c r="E180" s="52">
        <f>'Pay App 39'!E180</f>
        <v>0</v>
      </c>
      <c r="F180" s="45"/>
      <c r="G180" s="65">
        <f>'Pay App 39'!G180+F180</f>
        <v>0</v>
      </c>
      <c r="H180" s="188">
        <f>'Pay App 39'!K180</f>
        <v>0</v>
      </c>
      <c r="I180" s="189"/>
      <c r="J180" s="55"/>
      <c r="K180" s="33">
        <f t="shared" si="4"/>
        <v>0</v>
      </c>
      <c r="L180" s="68">
        <f t="shared" si="7"/>
        <v>0</v>
      </c>
      <c r="M180" s="66">
        <f t="shared" si="5"/>
        <v>0</v>
      </c>
      <c r="N180" s="32">
        <f t="shared" si="6"/>
        <v>0</v>
      </c>
      <c r="O180" s="52">
        <f>'Pay App 39'!O180+'Pay App 39'!P180</f>
        <v>0</v>
      </c>
      <c r="P180" s="45"/>
      <c r="Q180" s="66">
        <f>'Pay App 39'!Q180+N180+P180</f>
        <v>0</v>
      </c>
    </row>
    <row r="181" spans="1:17" ht="21" customHeight="1" x14ac:dyDescent="0.2">
      <c r="A181" s="151" t="s">
        <v>316</v>
      </c>
      <c r="B181" s="151"/>
      <c r="C181" s="151" t="s">
        <v>317</v>
      </c>
      <c r="D181" s="152"/>
      <c r="E181" s="52">
        <f>'Pay App 39'!E181</f>
        <v>0</v>
      </c>
      <c r="F181" s="45"/>
      <c r="G181" s="65">
        <f>'Pay App 39'!G181+F181</f>
        <v>0</v>
      </c>
      <c r="H181" s="188">
        <f>'Pay App 39'!K181</f>
        <v>0</v>
      </c>
      <c r="I181" s="189"/>
      <c r="J181" s="55"/>
      <c r="K181" s="33">
        <f t="shared" si="4"/>
        <v>0</v>
      </c>
      <c r="L181" s="68">
        <f t="shared" si="7"/>
        <v>0</v>
      </c>
      <c r="M181" s="66">
        <f t="shared" si="5"/>
        <v>0</v>
      </c>
      <c r="N181" s="32">
        <f t="shared" si="6"/>
        <v>0</v>
      </c>
      <c r="O181" s="52">
        <f>'Pay App 39'!O181+'Pay App 39'!P181</f>
        <v>0</v>
      </c>
      <c r="P181" s="45"/>
      <c r="Q181" s="66">
        <f>'Pay App 39'!Q181+N181+P181</f>
        <v>0</v>
      </c>
    </row>
    <row r="182" spans="1:17" ht="21" customHeight="1" x14ac:dyDescent="0.2">
      <c r="A182" s="151" t="s">
        <v>318</v>
      </c>
      <c r="B182" s="151"/>
      <c r="C182" s="151" t="s">
        <v>319</v>
      </c>
      <c r="D182" s="152"/>
      <c r="E182" s="52">
        <f>'Pay App 39'!E182</f>
        <v>0</v>
      </c>
      <c r="F182" s="45"/>
      <c r="G182" s="65">
        <f>'Pay App 39'!G182+F182</f>
        <v>0</v>
      </c>
      <c r="H182" s="188">
        <f>'Pay App 39'!K182</f>
        <v>0</v>
      </c>
      <c r="I182" s="189"/>
      <c r="J182" s="55"/>
      <c r="K182" s="33">
        <f t="shared" si="4"/>
        <v>0</v>
      </c>
      <c r="L182" s="68">
        <f t="shared" si="7"/>
        <v>0</v>
      </c>
      <c r="M182" s="66">
        <f t="shared" si="5"/>
        <v>0</v>
      </c>
      <c r="N182" s="32">
        <f t="shared" si="6"/>
        <v>0</v>
      </c>
      <c r="O182" s="52">
        <f>'Pay App 39'!O182+'Pay App 39'!P182</f>
        <v>0</v>
      </c>
      <c r="P182" s="45"/>
      <c r="Q182" s="66">
        <f>'Pay App 39'!Q182+N182+P182</f>
        <v>0</v>
      </c>
    </row>
    <row r="183" spans="1:17" ht="21" customHeight="1" x14ac:dyDescent="0.2">
      <c r="A183" s="151" t="s">
        <v>320</v>
      </c>
      <c r="B183" s="151"/>
      <c r="C183" s="151" t="s">
        <v>321</v>
      </c>
      <c r="D183" s="152"/>
      <c r="E183" s="52">
        <f>'Pay App 39'!E183</f>
        <v>0</v>
      </c>
      <c r="F183" s="45"/>
      <c r="G183" s="65">
        <f>'Pay App 39'!G183+F183</f>
        <v>0</v>
      </c>
      <c r="H183" s="188">
        <f>'Pay App 39'!K183</f>
        <v>0</v>
      </c>
      <c r="I183" s="189"/>
      <c r="J183" s="55"/>
      <c r="K183" s="33">
        <f t="shared" si="4"/>
        <v>0</v>
      </c>
      <c r="L183" s="68">
        <f t="shared" si="7"/>
        <v>0</v>
      </c>
      <c r="M183" s="66">
        <f t="shared" si="5"/>
        <v>0</v>
      </c>
      <c r="N183" s="32">
        <f t="shared" si="6"/>
        <v>0</v>
      </c>
      <c r="O183" s="52">
        <f>'Pay App 39'!O183+'Pay App 39'!P183</f>
        <v>0</v>
      </c>
      <c r="P183" s="45"/>
      <c r="Q183" s="66">
        <f>'Pay App 39'!Q183+N183+P183</f>
        <v>0</v>
      </c>
    </row>
    <row r="184" spans="1:17" ht="21" customHeight="1" x14ac:dyDescent="0.2">
      <c r="A184" s="151" t="s">
        <v>322</v>
      </c>
      <c r="B184" s="151"/>
      <c r="C184" s="151" t="s">
        <v>323</v>
      </c>
      <c r="D184" s="152"/>
      <c r="E184" s="52">
        <f>'Pay App 39'!E184</f>
        <v>0</v>
      </c>
      <c r="F184" s="45"/>
      <c r="G184" s="65">
        <f>'Pay App 39'!G184+F184</f>
        <v>0</v>
      </c>
      <c r="H184" s="188">
        <f>'Pay App 39'!K184</f>
        <v>0</v>
      </c>
      <c r="I184" s="189"/>
      <c r="J184" s="55"/>
      <c r="K184" s="33">
        <f t="shared" si="4"/>
        <v>0</v>
      </c>
      <c r="L184" s="68">
        <f t="shared" si="7"/>
        <v>0</v>
      </c>
      <c r="M184" s="66">
        <f t="shared" si="5"/>
        <v>0</v>
      </c>
      <c r="N184" s="32">
        <f t="shared" si="6"/>
        <v>0</v>
      </c>
      <c r="O184" s="52">
        <f>'Pay App 39'!O184+'Pay App 39'!P184</f>
        <v>0</v>
      </c>
      <c r="P184" s="45"/>
      <c r="Q184" s="66">
        <f>'Pay App 39'!Q184+N184+P184</f>
        <v>0</v>
      </c>
    </row>
    <row r="185" spans="1:17" ht="21" customHeight="1" x14ac:dyDescent="0.2">
      <c r="A185" s="141" t="s">
        <v>324</v>
      </c>
      <c r="B185" s="141"/>
      <c r="C185" s="141" t="s">
        <v>325</v>
      </c>
      <c r="D185" s="142"/>
      <c r="E185" s="52">
        <f>'Pay App 39'!E185</f>
        <v>0</v>
      </c>
      <c r="F185" s="45"/>
      <c r="G185" s="65">
        <f>'Pay App 39'!G185+F185</f>
        <v>0</v>
      </c>
      <c r="H185" s="188">
        <f>'Pay App 39'!K185</f>
        <v>0</v>
      </c>
      <c r="I185" s="189"/>
      <c r="J185" s="55"/>
      <c r="K185" s="33">
        <f t="shared" si="4"/>
        <v>0</v>
      </c>
      <c r="L185" s="68">
        <f t="shared" si="7"/>
        <v>0</v>
      </c>
      <c r="M185" s="66">
        <f t="shared" si="5"/>
        <v>0</v>
      </c>
      <c r="N185" s="32">
        <f t="shared" si="6"/>
        <v>0</v>
      </c>
      <c r="O185" s="52">
        <f>'Pay App 39'!O185+'Pay App 39'!P185</f>
        <v>0</v>
      </c>
      <c r="P185" s="45"/>
      <c r="Q185" s="66">
        <f>'Pay App 39'!Q185+N185+P185</f>
        <v>0</v>
      </c>
    </row>
    <row r="186" spans="1:17" ht="21" customHeight="1" x14ac:dyDescent="0.2">
      <c r="A186" s="141" t="s">
        <v>326</v>
      </c>
      <c r="B186" s="141"/>
      <c r="C186" s="141" t="s">
        <v>327</v>
      </c>
      <c r="D186" s="142"/>
      <c r="E186" s="52">
        <f>'Pay App 39'!E186</f>
        <v>0</v>
      </c>
      <c r="F186" s="45"/>
      <c r="G186" s="65">
        <f>'Pay App 39'!G186+F186</f>
        <v>0</v>
      </c>
      <c r="H186" s="188">
        <f>'Pay App 39'!K186</f>
        <v>0</v>
      </c>
      <c r="I186" s="189"/>
      <c r="J186" s="55"/>
      <c r="K186" s="33">
        <f t="shared" si="4"/>
        <v>0</v>
      </c>
      <c r="L186" s="68">
        <f t="shared" si="7"/>
        <v>0</v>
      </c>
      <c r="M186" s="66">
        <f t="shared" si="5"/>
        <v>0</v>
      </c>
      <c r="N186" s="32">
        <f t="shared" si="6"/>
        <v>0</v>
      </c>
      <c r="O186" s="52">
        <f>'Pay App 39'!O186+'Pay App 39'!P186</f>
        <v>0</v>
      </c>
      <c r="P186" s="45"/>
      <c r="Q186" s="66">
        <f>'Pay App 39'!Q186+N186+P186</f>
        <v>0</v>
      </c>
    </row>
    <row r="187" spans="1:17" ht="21" customHeight="1" x14ac:dyDescent="0.2">
      <c r="A187" s="151" t="s">
        <v>328</v>
      </c>
      <c r="B187" s="151"/>
      <c r="C187" s="151" t="s">
        <v>329</v>
      </c>
      <c r="D187" s="152"/>
      <c r="E187" s="52">
        <f>'Pay App 39'!E187</f>
        <v>0</v>
      </c>
      <c r="F187" s="45"/>
      <c r="G187" s="65">
        <f>'Pay App 39'!G187+F187</f>
        <v>0</v>
      </c>
      <c r="H187" s="188">
        <f>'Pay App 39'!K187</f>
        <v>0</v>
      </c>
      <c r="I187" s="189"/>
      <c r="J187" s="55"/>
      <c r="K187" s="33">
        <f t="shared" si="4"/>
        <v>0</v>
      </c>
      <c r="L187" s="68">
        <f t="shared" si="7"/>
        <v>0</v>
      </c>
      <c r="M187" s="66">
        <f t="shared" si="5"/>
        <v>0</v>
      </c>
      <c r="N187" s="32">
        <f t="shared" si="6"/>
        <v>0</v>
      </c>
      <c r="O187" s="52">
        <f>'Pay App 39'!O187+'Pay App 39'!P187</f>
        <v>0</v>
      </c>
      <c r="P187" s="45"/>
      <c r="Q187" s="66">
        <f>'Pay App 39'!Q187+N187+P187</f>
        <v>0</v>
      </c>
    </row>
    <row r="188" spans="1:17" ht="21" customHeight="1" x14ac:dyDescent="0.2">
      <c r="A188" s="151" t="s">
        <v>330</v>
      </c>
      <c r="B188" s="151"/>
      <c r="C188" s="151" t="s">
        <v>331</v>
      </c>
      <c r="D188" s="152"/>
      <c r="E188" s="52">
        <f>'Pay App 39'!E188</f>
        <v>0</v>
      </c>
      <c r="F188" s="45"/>
      <c r="G188" s="65">
        <f>'Pay App 39'!G188+F188</f>
        <v>0</v>
      </c>
      <c r="H188" s="188">
        <f>'Pay App 39'!K188</f>
        <v>0</v>
      </c>
      <c r="I188" s="189"/>
      <c r="J188" s="55"/>
      <c r="K188" s="33">
        <f t="shared" si="4"/>
        <v>0</v>
      </c>
      <c r="L188" s="68">
        <f t="shared" si="7"/>
        <v>0</v>
      </c>
      <c r="M188" s="66">
        <f t="shared" si="5"/>
        <v>0</v>
      </c>
      <c r="N188" s="32">
        <f t="shared" si="6"/>
        <v>0</v>
      </c>
      <c r="O188" s="52">
        <f>'Pay App 39'!O188+'Pay App 39'!P188</f>
        <v>0</v>
      </c>
      <c r="P188" s="45"/>
      <c r="Q188" s="66">
        <f>'Pay App 39'!Q188+N188+P188</f>
        <v>0</v>
      </c>
    </row>
    <row r="189" spans="1:17" ht="21" customHeight="1" x14ac:dyDescent="0.2">
      <c r="A189" s="151" t="s">
        <v>332</v>
      </c>
      <c r="B189" s="151"/>
      <c r="C189" s="151" t="s">
        <v>333</v>
      </c>
      <c r="D189" s="152"/>
      <c r="E189" s="52">
        <f>'Pay App 39'!E189</f>
        <v>0</v>
      </c>
      <c r="F189" s="45"/>
      <c r="G189" s="65">
        <f>'Pay App 39'!G189+F189</f>
        <v>0</v>
      </c>
      <c r="H189" s="188">
        <f>'Pay App 39'!K189</f>
        <v>0</v>
      </c>
      <c r="I189" s="189"/>
      <c r="J189" s="55"/>
      <c r="K189" s="33">
        <f t="shared" si="4"/>
        <v>0</v>
      </c>
      <c r="L189" s="68">
        <f t="shared" si="7"/>
        <v>0</v>
      </c>
      <c r="M189" s="66">
        <f t="shared" si="5"/>
        <v>0</v>
      </c>
      <c r="N189" s="32">
        <f t="shared" si="6"/>
        <v>0</v>
      </c>
      <c r="O189" s="52">
        <f>'Pay App 39'!O189+'Pay App 39'!P189</f>
        <v>0</v>
      </c>
      <c r="P189" s="45"/>
      <c r="Q189" s="66">
        <f>'Pay App 39'!Q189+N189+P189</f>
        <v>0</v>
      </c>
    </row>
    <row r="190" spans="1:17" ht="21" customHeight="1" x14ac:dyDescent="0.2">
      <c r="A190" s="141" t="s">
        <v>334</v>
      </c>
      <c r="B190" s="141"/>
      <c r="C190" s="141" t="s">
        <v>335</v>
      </c>
      <c r="D190" s="142"/>
      <c r="E190" s="52">
        <f>'Pay App 39'!E190</f>
        <v>0</v>
      </c>
      <c r="F190" s="45"/>
      <c r="G190" s="65">
        <f>'Pay App 39'!G190+F190</f>
        <v>0</v>
      </c>
      <c r="H190" s="188">
        <f>'Pay App 39'!K190</f>
        <v>0</v>
      </c>
      <c r="I190" s="189"/>
      <c r="J190" s="55"/>
      <c r="K190" s="33">
        <f t="shared" si="4"/>
        <v>0</v>
      </c>
      <c r="L190" s="68">
        <f t="shared" si="7"/>
        <v>0</v>
      </c>
      <c r="M190" s="66">
        <f t="shared" si="5"/>
        <v>0</v>
      </c>
      <c r="N190" s="32">
        <f t="shared" si="6"/>
        <v>0</v>
      </c>
      <c r="O190" s="52">
        <f>'Pay App 39'!O190+'Pay App 39'!P190</f>
        <v>0</v>
      </c>
      <c r="P190" s="45"/>
      <c r="Q190" s="66">
        <f>'Pay App 39'!Q190+N190+P190</f>
        <v>0</v>
      </c>
    </row>
    <row r="191" spans="1:17" ht="21" customHeight="1" x14ac:dyDescent="0.2">
      <c r="A191" s="149" t="s">
        <v>336</v>
      </c>
      <c r="B191" s="149"/>
      <c r="C191" s="149" t="s">
        <v>337</v>
      </c>
      <c r="D191" s="150"/>
      <c r="E191" s="52">
        <f>'Pay App 39'!E191</f>
        <v>0</v>
      </c>
      <c r="F191" s="45"/>
      <c r="G191" s="65">
        <f>'Pay App 39'!G191+F191</f>
        <v>0</v>
      </c>
      <c r="H191" s="188">
        <f>'Pay App 39'!K191</f>
        <v>0</v>
      </c>
      <c r="I191" s="189"/>
      <c r="J191" s="55"/>
      <c r="K191" s="33">
        <f t="shared" si="4"/>
        <v>0</v>
      </c>
      <c r="L191" s="68">
        <f t="shared" si="7"/>
        <v>0</v>
      </c>
      <c r="M191" s="66">
        <f t="shared" si="5"/>
        <v>0</v>
      </c>
      <c r="N191" s="32">
        <f t="shared" si="6"/>
        <v>0</v>
      </c>
      <c r="O191" s="52">
        <f>'Pay App 39'!O191+'Pay App 39'!P191</f>
        <v>0</v>
      </c>
      <c r="P191" s="45"/>
      <c r="Q191" s="66">
        <f>'Pay App 39'!Q191+N191+P191</f>
        <v>0</v>
      </c>
    </row>
    <row r="192" spans="1:17" ht="21" customHeight="1" x14ac:dyDescent="0.2">
      <c r="A192" s="149" t="s">
        <v>338</v>
      </c>
      <c r="B192" s="149"/>
      <c r="C192" s="151" t="s">
        <v>339</v>
      </c>
      <c r="D192" s="152"/>
      <c r="E192" s="52">
        <f>'Pay App 39'!E192</f>
        <v>0</v>
      </c>
      <c r="F192" s="45"/>
      <c r="G192" s="65">
        <f>'Pay App 39'!G192+F192</f>
        <v>0</v>
      </c>
      <c r="H192" s="188">
        <f>'Pay App 39'!K192</f>
        <v>0</v>
      </c>
      <c r="I192" s="189"/>
      <c r="J192" s="55"/>
      <c r="K192" s="33">
        <f t="shared" si="4"/>
        <v>0</v>
      </c>
      <c r="L192" s="68">
        <f t="shared" si="7"/>
        <v>0</v>
      </c>
      <c r="M192" s="66">
        <f t="shared" si="5"/>
        <v>0</v>
      </c>
      <c r="N192" s="32">
        <f t="shared" si="6"/>
        <v>0</v>
      </c>
      <c r="O192" s="52">
        <f>'Pay App 39'!O192+'Pay App 39'!P192</f>
        <v>0</v>
      </c>
      <c r="P192" s="45"/>
      <c r="Q192" s="66">
        <f>'Pay App 39'!Q192+N192+P192</f>
        <v>0</v>
      </c>
    </row>
    <row r="193" spans="1:17" ht="21" customHeight="1" x14ac:dyDescent="0.2">
      <c r="A193" s="141" t="s">
        <v>340</v>
      </c>
      <c r="B193" s="141"/>
      <c r="C193" s="141" t="s">
        <v>341</v>
      </c>
      <c r="D193" s="142"/>
      <c r="E193" s="52">
        <f>'Pay App 39'!E193</f>
        <v>0</v>
      </c>
      <c r="F193" s="45"/>
      <c r="G193" s="65">
        <f>'Pay App 39'!G193+F193</f>
        <v>0</v>
      </c>
      <c r="H193" s="188">
        <f>'Pay App 39'!K193</f>
        <v>0</v>
      </c>
      <c r="I193" s="189"/>
      <c r="J193" s="55"/>
      <c r="K193" s="33">
        <f t="shared" si="4"/>
        <v>0</v>
      </c>
      <c r="L193" s="68">
        <f t="shared" si="7"/>
        <v>0</v>
      </c>
      <c r="M193" s="66">
        <f t="shared" si="5"/>
        <v>0</v>
      </c>
      <c r="N193" s="32">
        <f t="shared" si="6"/>
        <v>0</v>
      </c>
      <c r="O193" s="52">
        <f>'Pay App 39'!O193+'Pay App 39'!P193</f>
        <v>0</v>
      </c>
      <c r="P193" s="45"/>
      <c r="Q193" s="66">
        <f>'Pay App 39'!Q193+N193+P193</f>
        <v>0</v>
      </c>
    </row>
    <row r="194" spans="1:17" ht="21" customHeight="1" x14ac:dyDescent="0.2">
      <c r="A194" s="149" t="s">
        <v>342</v>
      </c>
      <c r="B194" s="149"/>
      <c r="C194" s="149" t="s">
        <v>343</v>
      </c>
      <c r="D194" s="150"/>
      <c r="E194" s="52">
        <f>'Pay App 39'!E194</f>
        <v>0</v>
      </c>
      <c r="F194" s="45"/>
      <c r="G194" s="65">
        <f>'Pay App 39'!G194+F194</f>
        <v>0</v>
      </c>
      <c r="H194" s="188">
        <f>'Pay App 39'!K194</f>
        <v>0</v>
      </c>
      <c r="I194" s="189"/>
      <c r="J194" s="55"/>
      <c r="K194" s="33">
        <f t="shared" si="4"/>
        <v>0</v>
      </c>
      <c r="L194" s="68">
        <f t="shared" si="7"/>
        <v>0</v>
      </c>
      <c r="M194" s="66">
        <f t="shared" si="5"/>
        <v>0</v>
      </c>
      <c r="N194" s="32">
        <f t="shared" si="6"/>
        <v>0</v>
      </c>
      <c r="O194" s="52">
        <f>'Pay App 39'!O194+'Pay App 39'!P194</f>
        <v>0</v>
      </c>
      <c r="P194" s="45"/>
      <c r="Q194" s="66">
        <f>'Pay App 39'!Q194+N194+P194</f>
        <v>0</v>
      </c>
    </row>
    <row r="195" spans="1:17" ht="21" customHeight="1" x14ac:dyDescent="0.2">
      <c r="A195" s="149" t="s">
        <v>344</v>
      </c>
      <c r="B195" s="149"/>
      <c r="C195" s="151" t="s">
        <v>345</v>
      </c>
      <c r="D195" s="152"/>
      <c r="E195" s="52">
        <f>'Pay App 39'!E195</f>
        <v>0</v>
      </c>
      <c r="F195" s="45"/>
      <c r="G195" s="65">
        <f>'Pay App 39'!G195+F195</f>
        <v>0</v>
      </c>
      <c r="H195" s="188">
        <f>'Pay App 39'!K195</f>
        <v>0</v>
      </c>
      <c r="I195" s="189"/>
      <c r="J195" s="55"/>
      <c r="K195" s="33">
        <f t="shared" si="4"/>
        <v>0</v>
      </c>
      <c r="L195" s="68">
        <f t="shared" si="7"/>
        <v>0</v>
      </c>
      <c r="M195" s="66">
        <f t="shared" si="5"/>
        <v>0</v>
      </c>
      <c r="N195" s="32">
        <f t="shared" si="6"/>
        <v>0</v>
      </c>
      <c r="O195" s="52">
        <f>'Pay App 39'!O195+'Pay App 39'!P195</f>
        <v>0</v>
      </c>
      <c r="P195" s="45"/>
      <c r="Q195" s="66">
        <f>'Pay App 39'!Q195+N195+P195</f>
        <v>0</v>
      </c>
    </row>
    <row r="196" spans="1:17" ht="21" customHeight="1" x14ac:dyDescent="0.2">
      <c r="A196" s="149" t="s">
        <v>346</v>
      </c>
      <c r="B196" s="149"/>
      <c r="C196" s="149" t="s">
        <v>347</v>
      </c>
      <c r="D196" s="150"/>
      <c r="E196" s="52">
        <f>'Pay App 39'!E196</f>
        <v>0</v>
      </c>
      <c r="F196" s="45"/>
      <c r="G196" s="65">
        <f>'Pay App 39'!G196+F196</f>
        <v>0</v>
      </c>
      <c r="H196" s="188">
        <f>'Pay App 39'!K196</f>
        <v>0</v>
      </c>
      <c r="I196" s="189"/>
      <c r="J196" s="55"/>
      <c r="K196" s="33">
        <f t="shared" si="4"/>
        <v>0</v>
      </c>
      <c r="L196" s="68">
        <f t="shared" si="7"/>
        <v>0</v>
      </c>
      <c r="M196" s="66">
        <f t="shared" si="5"/>
        <v>0</v>
      </c>
      <c r="N196" s="32">
        <f t="shared" si="6"/>
        <v>0</v>
      </c>
      <c r="O196" s="52">
        <f>'Pay App 39'!O196+'Pay App 39'!P196</f>
        <v>0</v>
      </c>
      <c r="P196" s="45"/>
      <c r="Q196" s="66">
        <f>'Pay App 39'!Q196+N196+P196</f>
        <v>0</v>
      </c>
    </row>
    <row r="197" spans="1:17" ht="21" customHeight="1" x14ac:dyDescent="0.2">
      <c r="A197" s="149" t="s">
        <v>348</v>
      </c>
      <c r="B197" s="149"/>
      <c r="C197" s="149" t="s">
        <v>349</v>
      </c>
      <c r="D197" s="150"/>
      <c r="E197" s="52">
        <f>'Pay App 39'!E197</f>
        <v>0</v>
      </c>
      <c r="F197" s="45"/>
      <c r="G197" s="65">
        <f>'Pay App 39'!G197+F197</f>
        <v>0</v>
      </c>
      <c r="H197" s="188">
        <f>'Pay App 39'!K197</f>
        <v>0</v>
      </c>
      <c r="I197" s="189"/>
      <c r="J197" s="55"/>
      <c r="K197" s="33">
        <f t="shared" si="4"/>
        <v>0</v>
      </c>
      <c r="L197" s="68">
        <f t="shared" si="7"/>
        <v>0</v>
      </c>
      <c r="M197" s="66">
        <f t="shared" si="5"/>
        <v>0</v>
      </c>
      <c r="N197" s="32">
        <f t="shared" si="6"/>
        <v>0</v>
      </c>
      <c r="O197" s="52">
        <f>'Pay App 39'!O197+'Pay App 39'!P197</f>
        <v>0</v>
      </c>
      <c r="P197" s="45"/>
      <c r="Q197" s="66">
        <f>'Pay App 39'!Q197+N197+P197</f>
        <v>0</v>
      </c>
    </row>
    <row r="198" spans="1:17" ht="21" customHeight="1" x14ac:dyDescent="0.2">
      <c r="A198" s="149" t="s">
        <v>350</v>
      </c>
      <c r="B198" s="149"/>
      <c r="C198" s="151" t="s">
        <v>305</v>
      </c>
      <c r="D198" s="152"/>
      <c r="E198" s="52">
        <f>'Pay App 39'!E198</f>
        <v>0</v>
      </c>
      <c r="F198" s="45"/>
      <c r="G198" s="65">
        <f>'Pay App 39'!G198+F198</f>
        <v>0</v>
      </c>
      <c r="H198" s="188">
        <f>'Pay App 39'!K198</f>
        <v>0</v>
      </c>
      <c r="I198" s="189"/>
      <c r="J198" s="55"/>
      <c r="K198" s="33">
        <f t="shared" si="4"/>
        <v>0</v>
      </c>
      <c r="L198" s="68">
        <f t="shared" si="7"/>
        <v>0</v>
      </c>
      <c r="M198" s="66">
        <f t="shared" si="5"/>
        <v>0</v>
      </c>
      <c r="N198" s="32">
        <f t="shared" si="6"/>
        <v>0</v>
      </c>
      <c r="O198" s="52">
        <f>'Pay App 39'!O198+'Pay App 39'!P198</f>
        <v>0</v>
      </c>
      <c r="P198" s="45"/>
      <c r="Q198" s="66">
        <f>'Pay App 39'!Q198+N198+P198</f>
        <v>0</v>
      </c>
    </row>
    <row r="199" spans="1:17" ht="21" customHeight="1" x14ac:dyDescent="0.2">
      <c r="A199" s="141" t="s">
        <v>351</v>
      </c>
      <c r="B199" s="141"/>
      <c r="C199" s="141" t="s">
        <v>352</v>
      </c>
      <c r="D199" s="142"/>
      <c r="E199" s="52">
        <f>'Pay App 39'!E199</f>
        <v>0</v>
      </c>
      <c r="F199" s="45"/>
      <c r="G199" s="65">
        <f>'Pay App 39'!G199+F199</f>
        <v>0</v>
      </c>
      <c r="H199" s="188">
        <f>'Pay App 39'!K199</f>
        <v>0</v>
      </c>
      <c r="I199" s="189"/>
      <c r="J199" s="55"/>
      <c r="K199" s="33">
        <f t="shared" si="4"/>
        <v>0</v>
      </c>
      <c r="L199" s="68">
        <f t="shared" si="7"/>
        <v>0</v>
      </c>
      <c r="M199" s="66">
        <f t="shared" si="5"/>
        <v>0</v>
      </c>
      <c r="N199" s="32">
        <f t="shared" si="6"/>
        <v>0</v>
      </c>
      <c r="O199" s="52">
        <f>'Pay App 39'!O199+'Pay App 39'!P199</f>
        <v>0</v>
      </c>
      <c r="P199" s="45"/>
      <c r="Q199" s="66">
        <f>'Pay App 39'!Q199+N199+P199</f>
        <v>0</v>
      </c>
    </row>
    <row r="200" spans="1:17" ht="21" customHeight="1" x14ac:dyDescent="0.2">
      <c r="A200" s="149" t="s">
        <v>353</v>
      </c>
      <c r="B200" s="149"/>
      <c r="C200" s="149" t="s">
        <v>354</v>
      </c>
      <c r="D200" s="150"/>
      <c r="E200" s="52">
        <f>'Pay App 39'!E200</f>
        <v>0</v>
      </c>
      <c r="F200" s="45"/>
      <c r="G200" s="65">
        <f>'Pay App 39'!G200+F200</f>
        <v>0</v>
      </c>
      <c r="H200" s="188">
        <f>'Pay App 39'!K200</f>
        <v>0</v>
      </c>
      <c r="I200" s="189"/>
      <c r="J200" s="55"/>
      <c r="K200" s="33">
        <f t="shared" si="4"/>
        <v>0</v>
      </c>
      <c r="L200" s="68">
        <f t="shared" si="7"/>
        <v>0</v>
      </c>
      <c r="M200" s="66">
        <f t="shared" si="5"/>
        <v>0</v>
      </c>
      <c r="N200" s="32">
        <f t="shared" si="6"/>
        <v>0</v>
      </c>
      <c r="O200" s="52">
        <f>'Pay App 39'!O200+'Pay App 39'!P200</f>
        <v>0</v>
      </c>
      <c r="P200" s="45"/>
      <c r="Q200" s="66">
        <f>'Pay App 39'!Q200+N200+P200</f>
        <v>0</v>
      </c>
    </row>
    <row r="201" spans="1:17" ht="21" customHeight="1" x14ac:dyDescent="0.2">
      <c r="A201" s="149" t="s">
        <v>355</v>
      </c>
      <c r="B201" s="149"/>
      <c r="C201" s="149" t="s">
        <v>356</v>
      </c>
      <c r="D201" s="150"/>
      <c r="E201" s="52">
        <f>'Pay App 39'!E201</f>
        <v>0</v>
      </c>
      <c r="F201" s="45"/>
      <c r="G201" s="65">
        <f>'Pay App 39'!G201+F201</f>
        <v>0</v>
      </c>
      <c r="H201" s="188">
        <f>'Pay App 39'!K201</f>
        <v>0</v>
      </c>
      <c r="I201" s="189"/>
      <c r="J201" s="55"/>
      <c r="K201" s="33">
        <f t="shared" si="4"/>
        <v>0</v>
      </c>
      <c r="L201" s="68">
        <f t="shared" si="7"/>
        <v>0</v>
      </c>
      <c r="M201" s="66">
        <f t="shared" si="5"/>
        <v>0</v>
      </c>
      <c r="N201" s="32">
        <f t="shared" si="6"/>
        <v>0</v>
      </c>
      <c r="O201" s="52">
        <f>'Pay App 39'!O201+'Pay App 39'!P201</f>
        <v>0</v>
      </c>
      <c r="P201" s="45"/>
      <c r="Q201" s="66">
        <f>'Pay App 39'!Q201+N201+P201</f>
        <v>0</v>
      </c>
    </row>
    <row r="202" spans="1:17" ht="21" customHeight="1" x14ac:dyDescent="0.2">
      <c r="A202" s="149" t="s">
        <v>357</v>
      </c>
      <c r="B202" s="149"/>
      <c r="C202" s="151" t="s">
        <v>358</v>
      </c>
      <c r="D202" s="152"/>
      <c r="E202" s="52">
        <f>'Pay App 39'!E202</f>
        <v>0</v>
      </c>
      <c r="F202" s="45"/>
      <c r="G202" s="65">
        <f>'Pay App 39'!G202+F202</f>
        <v>0</v>
      </c>
      <c r="H202" s="188">
        <f>'Pay App 39'!K202</f>
        <v>0</v>
      </c>
      <c r="I202" s="189"/>
      <c r="J202" s="55"/>
      <c r="K202" s="33">
        <f t="shared" si="4"/>
        <v>0</v>
      </c>
      <c r="L202" s="68">
        <f t="shared" si="7"/>
        <v>0</v>
      </c>
      <c r="M202" s="66">
        <f t="shared" si="5"/>
        <v>0</v>
      </c>
      <c r="N202" s="32">
        <f t="shared" si="6"/>
        <v>0</v>
      </c>
      <c r="O202" s="52">
        <f>'Pay App 39'!O202+'Pay App 39'!P202</f>
        <v>0</v>
      </c>
      <c r="P202" s="45"/>
      <c r="Q202" s="66">
        <f>'Pay App 39'!Q202+N202+P202</f>
        <v>0</v>
      </c>
    </row>
    <row r="203" spans="1:17" ht="21" customHeight="1" x14ac:dyDescent="0.2">
      <c r="A203" s="149" t="s">
        <v>359</v>
      </c>
      <c r="B203" s="149"/>
      <c r="C203" s="151" t="s">
        <v>360</v>
      </c>
      <c r="D203" s="152"/>
      <c r="E203" s="52">
        <f>'Pay App 39'!E203</f>
        <v>0</v>
      </c>
      <c r="F203" s="45"/>
      <c r="G203" s="65">
        <f>'Pay App 39'!G203+F203</f>
        <v>0</v>
      </c>
      <c r="H203" s="188">
        <f>'Pay App 39'!K203</f>
        <v>0</v>
      </c>
      <c r="I203" s="189"/>
      <c r="J203" s="55"/>
      <c r="K203" s="33">
        <f t="shared" si="4"/>
        <v>0</v>
      </c>
      <c r="L203" s="68">
        <f t="shared" si="7"/>
        <v>0</v>
      </c>
      <c r="M203" s="66">
        <f t="shared" si="5"/>
        <v>0</v>
      </c>
      <c r="N203" s="32">
        <f t="shared" si="6"/>
        <v>0</v>
      </c>
      <c r="O203" s="52">
        <f>'Pay App 39'!O203+'Pay App 39'!P203</f>
        <v>0</v>
      </c>
      <c r="P203" s="45"/>
      <c r="Q203" s="66">
        <f>'Pay App 39'!Q203+N203+P203</f>
        <v>0</v>
      </c>
    </row>
    <row r="204" spans="1:17" ht="21" customHeight="1" x14ac:dyDescent="0.2">
      <c r="A204" s="149" t="s">
        <v>361</v>
      </c>
      <c r="B204" s="149"/>
      <c r="C204" s="149" t="s">
        <v>362</v>
      </c>
      <c r="D204" s="150"/>
      <c r="E204" s="52">
        <f>'Pay App 39'!E204</f>
        <v>0</v>
      </c>
      <c r="F204" s="45"/>
      <c r="G204" s="65">
        <f>'Pay App 39'!G204+F204</f>
        <v>0</v>
      </c>
      <c r="H204" s="188">
        <f>'Pay App 39'!K204</f>
        <v>0</v>
      </c>
      <c r="I204" s="189"/>
      <c r="J204" s="55"/>
      <c r="K204" s="33">
        <f t="shared" si="4"/>
        <v>0</v>
      </c>
      <c r="L204" s="68">
        <f t="shared" si="7"/>
        <v>0</v>
      </c>
      <c r="M204" s="66">
        <f t="shared" si="5"/>
        <v>0</v>
      </c>
      <c r="N204" s="32">
        <f t="shared" si="6"/>
        <v>0</v>
      </c>
      <c r="O204" s="52">
        <f>'Pay App 39'!O204+'Pay App 39'!P204</f>
        <v>0</v>
      </c>
      <c r="P204" s="45"/>
      <c r="Q204" s="66">
        <f>'Pay App 39'!Q204+N204+P204</f>
        <v>0</v>
      </c>
    </row>
    <row r="205" spans="1:17" ht="21" customHeight="1" x14ac:dyDescent="0.2">
      <c r="A205" s="149" t="s">
        <v>363</v>
      </c>
      <c r="B205" s="149"/>
      <c r="C205" s="151" t="s">
        <v>364</v>
      </c>
      <c r="D205" s="152"/>
      <c r="E205" s="52">
        <f>'Pay App 39'!E205</f>
        <v>0</v>
      </c>
      <c r="F205" s="45"/>
      <c r="G205" s="65">
        <f>'Pay App 39'!G205+F205</f>
        <v>0</v>
      </c>
      <c r="H205" s="188">
        <f>'Pay App 39'!K205</f>
        <v>0</v>
      </c>
      <c r="I205" s="189"/>
      <c r="J205" s="55"/>
      <c r="K205" s="33">
        <f t="shared" si="4"/>
        <v>0</v>
      </c>
      <c r="L205" s="68">
        <f t="shared" si="7"/>
        <v>0</v>
      </c>
      <c r="M205" s="66">
        <f t="shared" si="5"/>
        <v>0</v>
      </c>
      <c r="N205" s="32">
        <f t="shared" si="6"/>
        <v>0</v>
      </c>
      <c r="O205" s="52">
        <f>'Pay App 39'!O205+'Pay App 39'!P205</f>
        <v>0</v>
      </c>
      <c r="P205" s="45"/>
      <c r="Q205" s="66">
        <f>'Pay App 39'!Q205+N205+P205</f>
        <v>0</v>
      </c>
    </row>
    <row r="206" spans="1:17" ht="21" customHeight="1" x14ac:dyDescent="0.2">
      <c r="A206" s="141" t="s">
        <v>365</v>
      </c>
      <c r="B206" s="141"/>
      <c r="C206" s="141" t="s">
        <v>366</v>
      </c>
      <c r="D206" s="142"/>
      <c r="E206" s="52">
        <f>'Pay App 39'!E206</f>
        <v>0</v>
      </c>
      <c r="F206" s="45"/>
      <c r="G206" s="65">
        <f>'Pay App 39'!G206+F206</f>
        <v>0</v>
      </c>
      <c r="H206" s="188">
        <f>'Pay App 39'!K206</f>
        <v>0</v>
      </c>
      <c r="I206" s="189"/>
      <c r="J206" s="55"/>
      <c r="K206" s="33">
        <f t="shared" si="4"/>
        <v>0</v>
      </c>
      <c r="L206" s="68">
        <f t="shared" si="7"/>
        <v>0</v>
      </c>
      <c r="M206" s="66">
        <f t="shared" si="5"/>
        <v>0</v>
      </c>
      <c r="N206" s="32">
        <f t="shared" si="6"/>
        <v>0</v>
      </c>
      <c r="O206" s="52">
        <f>'Pay App 39'!O206+'Pay App 39'!P206</f>
        <v>0</v>
      </c>
      <c r="P206" s="45"/>
      <c r="Q206" s="66">
        <f>'Pay App 39'!Q206+N206+P206</f>
        <v>0</v>
      </c>
    </row>
    <row r="207" spans="1:17" ht="21" customHeight="1" x14ac:dyDescent="0.2">
      <c r="A207" s="149" t="s">
        <v>367</v>
      </c>
      <c r="B207" s="149"/>
      <c r="C207" s="149" t="s">
        <v>368</v>
      </c>
      <c r="D207" s="150"/>
      <c r="E207" s="52">
        <f>'Pay App 39'!E207</f>
        <v>0</v>
      </c>
      <c r="F207" s="45"/>
      <c r="G207" s="65">
        <f>'Pay App 39'!G207+F207</f>
        <v>0</v>
      </c>
      <c r="H207" s="188">
        <f>'Pay App 39'!K207</f>
        <v>0</v>
      </c>
      <c r="I207" s="189"/>
      <c r="J207" s="55"/>
      <c r="K207" s="33">
        <f t="shared" si="4"/>
        <v>0</v>
      </c>
      <c r="L207" s="68">
        <f t="shared" si="7"/>
        <v>0</v>
      </c>
      <c r="M207" s="66">
        <f t="shared" si="5"/>
        <v>0</v>
      </c>
      <c r="N207" s="32">
        <f t="shared" si="6"/>
        <v>0</v>
      </c>
      <c r="O207" s="52">
        <f>'Pay App 39'!O207+'Pay App 39'!P207</f>
        <v>0</v>
      </c>
      <c r="P207" s="45"/>
      <c r="Q207" s="66">
        <f>'Pay App 39'!Q207+N207+P207</f>
        <v>0</v>
      </c>
    </row>
    <row r="208" spans="1:17" ht="21" customHeight="1" x14ac:dyDescent="0.2">
      <c r="A208" s="141" t="s">
        <v>369</v>
      </c>
      <c r="B208" s="141"/>
      <c r="C208" s="141" t="s">
        <v>370</v>
      </c>
      <c r="D208" s="142"/>
      <c r="E208" s="52">
        <f>'Pay App 39'!E208</f>
        <v>0</v>
      </c>
      <c r="F208" s="45"/>
      <c r="G208" s="65">
        <f>'Pay App 39'!G208+F208</f>
        <v>0</v>
      </c>
      <c r="H208" s="188">
        <f>'Pay App 39'!K208</f>
        <v>0</v>
      </c>
      <c r="I208" s="189"/>
      <c r="J208" s="55"/>
      <c r="K208" s="33">
        <f t="shared" si="4"/>
        <v>0</v>
      </c>
      <c r="L208" s="68">
        <f t="shared" si="7"/>
        <v>0</v>
      </c>
      <c r="M208" s="66">
        <f t="shared" si="5"/>
        <v>0</v>
      </c>
      <c r="N208" s="32">
        <f t="shared" si="6"/>
        <v>0</v>
      </c>
      <c r="O208" s="52">
        <f>'Pay App 39'!O208+'Pay App 39'!P208</f>
        <v>0</v>
      </c>
      <c r="P208" s="45"/>
      <c r="Q208" s="66">
        <f>'Pay App 39'!Q208+N208+P208</f>
        <v>0</v>
      </c>
    </row>
    <row r="209" spans="1:17" ht="21" customHeight="1" x14ac:dyDescent="0.2">
      <c r="A209" s="149" t="s">
        <v>371</v>
      </c>
      <c r="B209" s="149"/>
      <c r="C209" s="149" t="s">
        <v>372</v>
      </c>
      <c r="D209" s="150"/>
      <c r="E209" s="52">
        <f>'Pay App 39'!E209</f>
        <v>0</v>
      </c>
      <c r="F209" s="45"/>
      <c r="G209" s="65">
        <f>'Pay App 39'!G209+F209</f>
        <v>0</v>
      </c>
      <c r="H209" s="188">
        <f>'Pay App 39'!K209</f>
        <v>0</v>
      </c>
      <c r="I209" s="189"/>
      <c r="J209" s="55"/>
      <c r="K209" s="33">
        <f t="shared" si="4"/>
        <v>0</v>
      </c>
      <c r="L209" s="68">
        <f t="shared" si="7"/>
        <v>0</v>
      </c>
      <c r="M209" s="66">
        <f t="shared" si="5"/>
        <v>0</v>
      </c>
      <c r="N209" s="32">
        <f t="shared" si="6"/>
        <v>0</v>
      </c>
      <c r="O209" s="52">
        <f>'Pay App 39'!O209+'Pay App 39'!P209</f>
        <v>0</v>
      </c>
      <c r="P209" s="45"/>
      <c r="Q209" s="66">
        <f>'Pay App 39'!Q209+N209+P209</f>
        <v>0</v>
      </c>
    </row>
    <row r="210" spans="1:17" ht="21" customHeight="1" x14ac:dyDescent="0.2">
      <c r="A210" s="149" t="s">
        <v>373</v>
      </c>
      <c r="B210" s="149"/>
      <c r="C210" s="151" t="s">
        <v>374</v>
      </c>
      <c r="D210" s="152"/>
      <c r="E210" s="52">
        <f>'Pay App 39'!E210</f>
        <v>0</v>
      </c>
      <c r="F210" s="45"/>
      <c r="G210" s="65">
        <f>'Pay App 39'!G210+F210</f>
        <v>0</v>
      </c>
      <c r="H210" s="188">
        <f>'Pay App 39'!K210</f>
        <v>0</v>
      </c>
      <c r="I210" s="189"/>
      <c r="J210" s="55"/>
      <c r="K210" s="33">
        <f t="shared" si="4"/>
        <v>0</v>
      </c>
      <c r="L210" s="68">
        <f t="shared" si="7"/>
        <v>0</v>
      </c>
      <c r="M210" s="66">
        <f t="shared" si="5"/>
        <v>0</v>
      </c>
      <c r="N210" s="32">
        <f t="shared" si="6"/>
        <v>0</v>
      </c>
      <c r="O210" s="52">
        <f>'Pay App 39'!O210+'Pay App 39'!P210</f>
        <v>0</v>
      </c>
      <c r="P210" s="45"/>
      <c r="Q210" s="66">
        <f>'Pay App 39'!Q210+N210+P210</f>
        <v>0</v>
      </c>
    </row>
    <row r="211" spans="1:17" ht="21" customHeight="1" x14ac:dyDescent="0.2">
      <c r="A211" s="149" t="s">
        <v>375</v>
      </c>
      <c r="B211" s="149"/>
      <c r="C211" s="149" t="s">
        <v>376</v>
      </c>
      <c r="D211" s="150"/>
      <c r="E211" s="52">
        <f>'Pay App 39'!E211</f>
        <v>0</v>
      </c>
      <c r="F211" s="45"/>
      <c r="G211" s="65">
        <f>'Pay App 39'!G211+F211</f>
        <v>0</v>
      </c>
      <c r="H211" s="188">
        <f>'Pay App 39'!K211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39'!O211+'Pay App 39'!P211</f>
        <v>0</v>
      </c>
      <c r="P211" s="45"/>
      <c r="Q211" s="66">
        <f>'Pay App 39'!Q211+N211+P211</f>
        <v>0</v>
      </c>
    </row>
    <row r="212" spans="1:17" ht="21" customHeight="1" x14ac:dyDescent="0.2">
      <c r="A212" s="149" t="s">
        <v>377</v>
      </c>
      <c r="B212" s="149"/>
      <c r="C212" s="151" t="s">
        <v>378</v>
      </c>
      <c r="D212" s="152"/>
      <c r="E212" s="52">
        <f>'Pay App 39'!E212</f>
        <v>0</v>
      </c>
      <c r="F212" s="45"/>
      <c r="G212" s="65">
        <f>'Pay App 39'!G212+F212</f>
        <v>0</v>
      </c>
      <c r="H212" s="188">
        <f>'Pay App 39'!K212</f>
        <v>0</v>
      </c>
      <c r="I212" s="189"/>
      <c r="J212" s="55"/>
      <c r="K212" s="33">
        <f t="shared" si="8"/>
        <v>0</v>
      </c>
      <c r="L212" s="68">
        <f t="shared" ref="L212:L241" si="11">IF(ISERROR(K212/G212),0,K212/G212)</f>
        <v>0</v>
      </c>
      <c r="M212" s="66">
        <f t="shared" si="9"/>
        <v>0</v>
      </c>
      <c r="N212" s="32">
        <f t="shared" si="10"/>
        <v>0</v>
      </c>
      <c r="O212" s="52">
        <f>'Pay App 39'!O212+'Pay App 39'!P212</f>
        <v>0</v>
      </c>
      <c r="P212" s="45"/>
      <c r="Q212" s="66">
        <f>'Pay App 39'!Q212+N212+P212</f>
        <v>0</v>
      </c>
    </row>
    <row r="213" spans="1:17" ht="21" customHeight="1" x14ac:dyDescent="0.2">
      <c r="A213" s="141" t="s">
        <v>379</v>
      </c>
      <c r="B213" s="141"/>
      <c r="C213" s="141" t="s">
        <v>380</v>
      </c>
      <c r="D213" s="142"/>
      <c r="E213" s="52">
        <f>'Pay App 39'!E213</f>
        <v>0</v>
      </c>
      <c r="F213" s="45"/>
      <c r="G213" s="65">
        <f>'Pay App 39'!G213+F213</f>
        <v>0</v>
      </c>
      <c r="H213" s="188">
        <f>'Pay App 39'!K213</f>
        <v>0</v>
      </c>
      <c r="I213" s="189"/>
      <c r="J213" s="55"/>
      <c r="K213" s="33">
        <f t="shared" si="8"/>
        <v>0</v>
      </c>
      <c r="L213" s="68">
        <f t="shared" si="11"/>
        <v>0</v>
      </c>
      <c r="M213" s="66">
        <f t="shared" si="9"/>
        <v>0</v>
      </c>
      <c r="N213" s="32">
        <f t="shared" si="10"/>
        <v>0</v>
      </c>
      <c r="O213" s="52">
        <f>'Pay App 39'!O213+'Pay App 39'!P213</f>
        <v>0</v>
      </c>
      <c r="P213" s="45"/>
      <c r="Q213" s="66">
        <f>'Pay App 39'!Q213+N213+P213</f>
        <v>0</v>
      </c>
    </row>
    <row r="214" spans="1:17" ht="21" customHeight="1" x14ac:dyDescent="0.2">
      <c r="A214" s="149" t="s">
        <v>381</v>
      </c>
      <c r="B214" s="149"/>
      <c r="C214" s="151" t="s">
        <v>382</v>
      </c>
      <c r="D214" s="152"/>
      <c r="E214" s="52">
        <f>'Pay App 39'!E214</f>
        <v>0</v>
      </c>
      <c r="F214" s="45"/>
      <c r="G214" s="65">
        <f>'Pay App 39'!G214+F214</f>
        <v>0</v>
      </c>
      <c r="H214" s="188">
        <f>'Pay App 39'!K214</f>
        <v>0</v>
      </c>
      <c r="I214" s="189"/>
      <c r="J214" s="55"/>
      <c r="K214" s="33">
        <f t="shared" si="8"/>
        <v>0</v>
      </c>
      <c r="L214" s="68">
        <f t="shared" si="11"/>
        <v>0</v>
      </c>
      <c r="M214" s="66">
        <f t="shared" si="9"/>
        <v>0</v>
      </c>
      <c r="N214" s="32">
        <f t="shared" si="10"/>
        <v>0</v>
      </c>
      <c r="O214" s="52">
        <f>'Pay App 39'!O214+'Pay App 39'!P214</f>
        <v>0</v>
      </c>
      <c r="P214" s="45"/>
      <c r="Q214" s="66">
        <f>'Pay App 39'!Q214+N214+P214</f>
        <v>0</v>
      </c>
    </row>
    <row r="215" spans="1:17" ht="21" customHeight="1" x14ac:dyDescent="0.2">
      <c r="A215" s="149" t="s">
        <v>383</v>
      </c>
      <c r="B215" s="149"/>
      <c r="C215" s="149" t="s">
        <v>384</v>
      </c>
      <c r="D215" s="150"/>
      <c r="E215" s="52">
        <f>'Pay App 39'!E215</f>
        <v>0</v>
      </c>
      <c r="F215" s="45"/>
      <c r="G215" s="65">
        <f>'Pay App 39'!G215+F215</f>
        <v>0</v>
      </c>
      <c r="H215" s="188">
        <f>'Pay App 39'!K215</f>
        <v>0</v>
      </c>
      <c r="I215" s="189"/>
      <c r="J215" s="55"/>
      <c r="K215" s="33">
        <f t="shared" si="8"/>
        <v>0</v>
      </c>
      <c r="L215" s="68">
        <f t="shared" si="11"/>
        <v>0</v>
      </c>
      <c r="M215" s="66">
        <f t="shared" si="9"/>
        <v>0</v>
      </c>
      <c r="N215" s="32">
        <f t="shared" si="10"/>
        <v>0</v>
      </c>
      <c r="O215" s="52">
        <f>'Pay App 39'!O215+'Pay App 39'!P215</f>
        <v>0</v>
      </c>
      <c r="P215" s="45"/>
      <c r="Q215" s="66">
        <f>'Pay App 39'!Q215+N215+P215</f>
        <v>0</v>
      </c>
    </row>
    <row r="216" spans="1:17" ht="21" customHeight="1" x14ac:dyDescent="0.2">
      <c r="A216" s="149" t="s">
        <v>385</v>
      </c>
      <c r="B216" s="149"/>
      <c r="C216" s="149" t="s">
        <v>386</v>
      </c>
      <c r="D216" s="150"/>
      <c r="E216" s="52">
        <f>'Pay App 39'!E216</f>
        <v>0</v>
      </c>
      <c r="F216" s="45"/>
      <c r="G216" s="65">
        <f>'Pay App 39'!G216+F216</f>
        <v>0</v>
      </c>
      <c r="H216" s="188">
        <f>'Pay App 39'!K216</f>
        <v>0</v>
      </c>
      <c r="I216" s="189"/>
      <c r="J216" s="55"/>
      <c r="K216" s="33">
        <f t="shared" si="8"/>
        <v>0</v>
      </c>
      <c r="L216" s="68">
        <f t="shared" si="11"/>
        <v>0</v>
      </c>
      <c r="M216" s="66">
        <f t="shared" si="9"/>
        <v>0</v>
      </c>
      <c r="N216" s="32">
        <f t="shared" si="10"/>
        <v>0</v>
      </c>
      <c r="O216" s="52">
        <f>'Pay App 39'!O216+'Pay App 39'!P216</f>
        <v>0</v>
      </c>
      <c r="P216" s="45"/>
      <c r="Q216" s="66">
        <f>'Pay App 39'!Q216+N216+P216</f>
        <v>0</v>
      </c>
    </row>
    <row r="217" spans="1:17" ht="21" customHeight="1" x14ac:dyDescent="0.2">
      <c r="A217" s="149" t="s">
        <v>387</v>
      </c>
      <c r="B217" s="149"/>
      <c r="C217" s="149" t="s">
        <v>388</v>
      </c>
      <c r="D217" s="150"/>
      <c r="E217" s="52">
        <f>'Pay App 39'!E217</f>
        <v>0</v>
      </c>
      <c r="F217" s="45"/>
      <c r="G217" s="65">
        <f>'Pay App 39'!G217+F217</f>
        <v>0</v>
      </c>
      <c r="H217" s="188">
        <f>'Pay App 39'!K217</f>
        <v>0</v>
      </c>
      <c r="I217" s="189"/>
      <c r="J217" s="55"/>
      <c r="K217" s="33">
        <f t="shared" si="8"/>
        <v>0</v>
      </c>
      <c r="L217" s="68">
        <f t="shared" si="11"/>
        <v>0</v>
      </c>
      <c r="M217" s="66">
        <f>G217-K217</f>
        <v>0</v>
      </c>
      <c r="N217" s="32">
        <f t="shared" si="10"/>
        <v>0</v>
      </c>
      <c r="O217" s="52">
        <f>'Pay App 39'!O217+'Pay App 39'!P217</f>
        <v>0</v>
      </c>
      <c r="P217" s="45"/>
      <c r="Q217" s="66">
        <f>'Pay App 39'!Q217+N217+P217</f>
        <v>0</v>
      </c>
    </row>
    <row r="218" spans="1:17" ht="21" customHeight="1" x14ac:dyDescent="0.2">
      <c r="A218" s="149" t="s">
        <v>389</v>
      </c>
      <c r="B218" s="149"/>
      <c r="C218" s="151" t="s">
        <v>390</v>
      </c>
      <c r="D218" s="152"/>
      <c r="E218" s="52">
        <f>'Pay App 39'!E218</f>
        <v>0</v>
      </c>
      <c r="F218" s="45"/>
      <c r="G218" s="65">
        <f>'Pay App 39'!G218+F218</f>
        <v>0</v>
      </c>
      <c r="H218" s="188">
        <f>'Pay App 39'!K218</f>
        <v>0</v>
      </c>
      <c r="I218" s="189"/>
      <c r="J218" s="55"/>
      <c r="K218" s="33">
        <f t="shared" si="8"/>
        <v>0</v>
      </c>
      <c r="L218" s="68">
        <f t="shared" si="11"/>
        <v>0</v>
      </c>
      <c r="M218" s="66">
        <f t="shared" si="9"/>
        <v>0</v>
      </c>
      <c r="N218" s="32">
        <f t="shared" si="10"/>
        <v>0</v>
      </c>
      <c r="O218" s="52">
        <f>'Pay App 39'!O218+'Pay App 39'!P218</f>
        <v>0</v>
      </c>
      <c r="P218" s="45"/>
      <c r="Q218" s="66">
        <f>'Pay App 39'!Q218+N218+P218</f>
        <v>0</v>
      </c>
    </row>
    <row r="219" spans="1:17" ht="21" customHeight="1" x14ac:dyDescent="0.2">
      <c r="A219" s="141" t="s">
        <v>391</v>
      </c>
      <c r="B219" s="141"/>
      <c r="C219" s="141" t="s">
        <v>392</v>
      </c>
      <c r="D219" s="142"/>
      <c r="E219" s="52">
        <f>'Pay App 39'!E219</f>
        <v>0</v>
      </c>
      <c r="F219" s="45"/>
      <c r="G219" s="65">
        <f>'Pay App 39'!G219+F219</f>
        <v>0</v>
      </c>
      <c r="H219" s="188">
        <f>'Pay App 39'!K219</f>
        <v>0</v>
      </c>
      <c r="I219" s="189"/>
      <c r="J219" s="55"/>
      <c r="K219" s="33">
        <f t="shared" si="8"/>
        <v>0</v>
      </c>
      <c r="L219" s="68">
        <f t="shared" si="11"/>
        <v>0</v>
      </c>
      <c r="M219" s="66">
        <f t="shared" si="9"/>
        <v>0</v>
      </c>
      <c r="N219" s="32">
        <f t="shared" si="10"/>
        <v>0</v>
      </c>
      <c r="O219" s="52">
        <f>'Pay App 39'!O219+'Pay App 39'!P219</f>
        <v>0</v>
      </c>
      <c r="P219" s="45"/>
      <c r="Q219" s="66">
        <f>'Pay App 39'!Q219+N219+P219</f>
        <v>0</v>
      </c>
    </row>
    <row r="220" spans="1:17" ht="21" customHeight="1" x14ac:dyDescent="0.2">
      <c r="A220" s="149" t="s">
        <v>393</v>
      </c>
      <c r="B220" s="149"/>
      <c r="C220" s="149" t="s">
        <v>394</v>
      </c>
      <c r="D220" s="150"/>
      <c r="E220" s="52">
        <f>'Pay App 39'!E220</f>
        <v>0</v>
      </c>
      <c r="F220" s="45"/>
      <c r="G220" s="65">
        <f>'Pay App 39'!G220+F220</f>
        <v>0</v>
      </c>
      <c r="H220" s="188">
        <f>'Pay App 39'!K220</f>
        <v>0</v>
      </c>
      <c r="I220" s="189"/>
      <c r="J220" s="55"/>
      <c r="K220" s="33">
        <f t="shared" si="8"/>
        <v>0</v>
      </c>
      <c r="L220" s="68">
        <f t="shared" si="11"/>
        <v>0</v>
      </c>
      <c r="M220" s="66">
        <f t="shared" si="9"/>
        <v>0</v>
      </c>
      <c r="N220" s="32">
        <f t="shared" si="10"/>
        <v>0</v>
      </c>
      <c r="O220" s="52">
        <f>'Pay App 39'!O220+'Pay App 39'!P220</f>
        <v>0</v>
      </c>
      <c r="P220" s="45"/>
      <c r="Q220" s="66">
        <f>'Pay App 39'!Q220+N220+P220</f>
        <v>0</v>
      </c>
    </row>
    <row r="221" spans="1:17" ht="21" customHeight="1" x14ac:dyDescent="0.2">
      <c r="A221" s="141" t="s">
        <v>395</v>
      </c>
      <c r="B221" s="141"/>
      <c r="C221" s="141" t="s">
        <v>396</v>
      </c>
      <c r="D221" s="142"/>
      <c r="E221" s="52">
        <f>'Pay App 39'!E221</f>
        <v>0</v>
      </c>
      <c r="F221" s="45"/>
      <c r="G221" s="65">
        <f>'Pay App 39'!G221+F221</f>
        <v>0</v>
      </c>
      <c r="H221" s="188">
        <f>'Pay App 39'!K221</f>
        <v>0</v>
      </c>
      <c r="I221" s="189"/>
      <c r="J221" s="55"/>
      <c r="K221" s="33">
        <f t="shared" si="8"/>
        <v>0</v>
      </c>
      <c r="L221" s="68">
        <f t="shared" si="11"/>
        <v>0</v>
      </c>
      <c r="M221" s="66">
        <f t="shared" si="9"/>
        <v>0</v>
      </c>
      <c r="N221" s="32">
        <f t="shared" si="10"/>
        <v>0</v>
      </c>
      <c r="O221" s="52">
        <f>'Pay App 39'!O221+'Pay App 39'!P221</f>
        <v>0</v>
      </c>
      <c r="P221" s="45"/>
      <c r="Q221" s="66">
        <f>'Pay App 39'!Q221+N221+P221</f>
        <v>0</v>
      </c>
    </row>
    <row r="222" spans="1:17" ht="21" customHeight="1" x14ac:dyDescent="0.2">
      <c r="A222" s="149" t="s">
        <v>397</v>
      </c>
      <c r="B222" s="149"/>
      <c r="C222" s="149" t="s">
        <v>398</v>
      </c>
      <c r="D222" s="150"/>
      <c r="E222" s="52">
        <f>'Pay App 39'!E222</f>
        <v>0</v>
      </c>
      <c r="F222" s="45"/>
      <c r="G222" s="65">
        <f>'Pay App 39'!G222+F222</f>
        <v>0</v>
      </c>
      <c r="H222" s="188">
        <f>'Pay App 39'!K222</f>
        <v>0</v>
      </c>
      <c r="I222" s="189"/>
      <c r="J222" s="55"/>
      <c r="K222" s="33">
        <f t="shared" si="8"/>
        <v>0</v>
      </c>
      <c r="L222" s="68">
        <f t="shared" si="11"/>
        <v>0</v>
      </c>
      <c r="M222" s="66">
        <f t="shared" si="9"/>
        <v>0</v>
      </c>
      <c r="N222" s="32">
        <f t="shared" si="10"/>
        <v>0</v>
      </c>
      <c r="O222" s="52">
        <f>'Pay App 39'!O222+'Pay App 39'!P222</f>
        <v>0</v>
      </c>
      <c r="P222" s="45"/>
      <c r="Q222" s="66">
        <f>'Pay App 39'!Q222+N222+P222</f>
        <v>0</v>
      </c>
    </row>
    <row r="223" spans="1:17" ht="21" customHeight="1" x14ac:dyDescent="0.2">
      <c r="A223" s="149" t="s">
        <v>399</v>
      </c>
      <c r="B223" s="149"/>
      <c r="C223" s="149" t="s">
        <v>400</v>
      </c>
      <c r="D223" s="150"/>
      <c r="E223" s="52">
        <f>'Pay App 39'!E223</f>
        <v>0</v>
      </c>
      <c r="F223" s="45"/>
      <c r="G223" s="65">
        <f>'Pay App 39'!G223+F223</f>
        <v>0</v>
      </c>
      <c r="H223" s="188">
        <f>'Pay App 39'!K223</f>
        <v>0</v>
      </c>
      <c r="I223" s="189"/>
      <c r="J223" s="55"/>
      <c r="K223" s="33">
        <f t="shared" si="8"/>
        <v>0</v>
      </c>
      <c r="L223" s="68">
        <f t="shared" si="11"/>
        <v>0</v>
      </c>
      <c r="M223" s="66">
        <f t="shared" si="9"/>
        <v>0</v>
      </c>
      <c r="N223" s="32">
        <f t="shared" si="10"/>
        <v>0</v>
      </c>
      <c r="O223" s="52">
        <f>'Pay App 39'!O223+'Pay App 39'!P223</f>
        <v>0</v>
      </c>
      <c r="P223" s="45"/>
      <c r="Q223" s="66">
        <f>'Pay App 39'!Q223+N223+P223</f>
        <v>0</v>
      </c>
    </row>
    <row r="224" spans="1:17" ht="21" customHeight="1" x14ac:dyDescent="0.2">
      <c r="A224" s="149" t="s">
        <v>401</v>
      </c>
      <c r="B224" s="149"/>
      <c r="C224" s="149" t="s">
        <v>402</v>
      </c>
      <c r="D224" s="150"/>
      <c r="E224" s="52">
        <f>'Pay App 39'!E224</f>
        <v>0</v>
      </c>
      <c r="F224" s="45"/>
      <c r="G224" s="65">
        <f>'Pay App 39'!G224+F224</f>
        <v>0</v>
      </c>
      <c r="H224" s="188">
        <f>'Pay App 39'!K224</f>
        <v>0</v>
      </c>
      <c r="I224" s="189"/>
      <c r="J224" s="55"/>
      <c r="K224" s="33">
        <f t="shared" si="8"/>
        <v>0</v>
      </c>
      <c r="L224" s="68">
        <f t="shared" si="11"/>
        <v>0</v>
      </c>
      <c r="M224" s="66">
        <f t="shared" si="9"/>
        <v>0</v>
      </c>
      <c r="N224" s="32">
        <f t="shared" si="10"/>
        <v>0</v>
      </c>
      <c r="O224" s="52">
        <f>'Pay App 39'!O224+'Pay App 39'!P224</f>
        <v>0</v>
      </c>
      <c r="P224" s="45"/>
      <c r="Q224" s="66">
        <f>'Pay App 39'!Q224+N224+P224</f>
        <v>0</v>
      </c>
    </row>
    <row r="225" spans="1:17" ht="21" customHeight="1" x14ac:dyDescent="0.2">
      <c r="A225" s="149" t="s">
        <v>403</v>
      </c>
      <c r="B225" s="149"/>
      <c r="C225" s="149" t="s">
        <v>404</v>
      </c>
      <c r="D225" s="150"/>
      <c r="E225" s="52">
        <f>'Pay App 39'!E225</f>
        <v>0</v>
      </c>
      <c r="F225" s="45"/>
      <c r="G225" s="65">
        <f>'Pay App 39'!G225+F225</f>
        <v>0</v>
      </c>
      <c r="H225" s="188">
        <f>'Pay App 39'!K225</f>
        <v>0</v>
      </c>
      <c r="I225" s="189"/>
      <c r="J225" s="55"/>
      <c r="K225" s="33">
        <f t="shared" si="8"/>
        <v>0</v>
      </c>
      <c r="L225" s="68">
        <f t="shared" si="11"/>
        <v>0</v>
      </c>
      <c r="M225" s="66">
        <f t="shared" si="9"/>
        <v>0</v>
      </c>
      <c r="N225" s="32">
        <f t="shared" si="10"/>
        <v>0</v>
      </c>
      <c r="O225" s="52">
        <f>'Pay App 39'!O225+'Pay App 39'!P225</f>
        <v>0</v>
      </c>
      <c r="P225" s="45"/>
      <c r="Q225" s="66">
        <f>'Pay App 39'!Q225+N225+P225</f>
        <v>0</v>
      </c>
    </row>
    <row r="226" spans="1:17" ht="21" customHeight="1" x14ac:dyDescent="0.2">
      <c r="A226" s="141" t="s">
        <v>405</v>
      </c>
      <c r="B226" s="141"/>
      <c r="C226" s="141" t="s">
        <v>406</v>
      </c>
      <c r="D226" s="142"/>
      <c r="E226" s="52">
        <f>'Pay App 39'!E226</f>
        <v>0</v>
      </c>
      <c r="F226" s="45"/>
      <c r="G226" s="65">
        <f>'Pay App 39'!G226+F226</f>
        <v>0</v>
      </c>
      <c r="H226" s="188">
        <f>'Pay App 39'!K226</f>
        <v>0</v>
      </c>
      <c r="I226" s="189"/>
      <c r="J226" s="55"/>
      <c r="K226" s="33">
        <f t="shared" si="8"/>
        <v>0</v>
      </c>
      <c r="L226" s="68">
        <f t="shared" si="11"/>
        <v>0</v>
      </c>
      <c r="M226" s="66">
        <f t="shared" si="9"/>
        <v>0</v>
      </c>
      <c r="N226" s="32">
        <f t="shared" si="10"/>
        <v>0</v>
      </c>
      <c r="O226" s="52">
        <f>'Pay App 39'!O226+'Pay App 39'!P226</f>
        <v>0</v>
      </c>
      <c r="P226" s="45"/>
      <c r="Q226" s="66">
        <f>'Pay App 39'!Q226+N226+P226</f>
        <v>0</v>
      </c>
    </row>
    <row r="227" spans="1:17" ht="21" customHeight="1" x14ac:dyDescent="0.2">
      <c r="A227" s="149" t="s">
        <v>407</v>
      </c>
      <c r="B227" s="149"/>
      <c r="C227" s="149" t="s">
        <v>408</v>
      </c>
      <c r="D227" s="150"/>
      <c r="E227" s="52">
        <f>'Pay App 39'!E227</f>
        <v>0</v>
      </c>
      <c r="F227" s="45"/>
      <c r="G227" s="65">
        <f>'Pay App 39'!G227+F227</f>
        <v>0</v>
      </c>
      <c r="H227" s="188">
        <f>'Pay App 39'!K227</f>
        <v>0</v>
      </c>
      <c r="I227" s="189"/>
      <c r="J227" s="55"/>
      <c r="K227" s="33">
        <f t="shared" si="8"/>
        <v>0</v>
      </c>
      <c r="L227" s="68">
        <f t="shared" si="11"/>
        <v>0</v>
      </c>
      <c r="M227" s="66">
        <f t="shared" si="9"/>
        <v>0</v>
      </c>
      <c r="N227" s="32">
        <f t="shared" si="10"/>
        <v>0</v>
      </c>
      <c r="O227" s="52">
        <f>'Pay App 39'!O227+'Pay App 39'!P227</f>
        <v>0</v>
      </c>
      <c r="P227" s="45"/>
      <c r="Q227" s="66">
        <f>'Pay App 39'!Q227+N227+P227</f>
        <v>0</v>
      </c>
    </row>
    <row r="228" spans="1:17" ht="21" customHeight="1" x14ac:dyDescent="0.2">
      <c r="A228" s="149" t="s">
        <v>409</v>
      </c>
      <c r="B228" s="149"/>
      <c r="C228" s="149" t="s">
        <v>410</v>
      </c>
      <c r="D228" s="150"/>
      <c r="E228" s="52">
        <f>'Pay App 39'!E228</f>
        <v>0</v>
      </c>
      <c r="F228" s="45"/>
      <c r="G228" s="65">
        <f>'Pay App 39'!G228+F228</f>
        <v>0</v>
      </c>
      <c r="H228" s="188">
        <f>'Pay App 39'!K228</f>
        <v>0</v>
      </c>
      <c r="I228" s="189"/>
      <c r="J228" s="55"/>
      <c r="K228" s="33">
        <f t="shared" si="8"/>
        <v>0</v>
      </c>
      <c r="L228" s="68">
        <f t="shared" si="11"/>
        <v>0</v>
      </c>
      <c r="M228" s="66">
        <f t="shared" si="9"/>
        <v>0</v>
      </c>
      <c r="N228" s="32">
        <f t="shared" si="10"/>
        <v>0</v>
      </c>
      <c r="O228" s="52">
        <f>'Pay App 39'!O228+'Pay App 39'!P228</f>
        <v>0</v>
      </c>
      <c r="P228" s="45"/>
      <c r="Q228" s="66">
        <f>'Pay App 39'!Q228+N228+P228</f>
        <v>0</v>
      </c>
    </row>
    <row r="229" spans="1:17" ht="21" customHeight="1" x14ac:dyDescent="0.2">
      <c r="A229" s="149" t="s">
        <v>411</v>
      </c>
      <c r="B229" s="149"/>
      <c r="C229" s="149" t="s">
        <v>412</v>
      </c>
      <c r="D229" s="150"/>
      <c r="E229" s="52">
        <f>'Pay App 39'!E229</f>
        <v>0</v>
      </c>
      <c r="F229" s="45"/>
      <c r="G229" s="65">
        <f>'Pay App 39'!G229+F229</f>
        <v>0</v>
      </c>
      <c r="H229" s="188">
        <f>'Pay App 39'!K229</f>
        <v>0</v>
      </c>
      <c r="I229" s="189"/>
      <c r="J229" s="55"/>
      <c r="K229" s="33">
        <f t="shared" si="8"/>
        <v>0</v>
      </c>
      <c r="L229" s="68">
        <f t="shared" si="11"/>
        <v>0</v>
      </c>
      <c r="M229" s="66">
        <f t="shared" si="9"/>
        <v>0</v>
      </c>
      <c r="N229" s="32">
        <f t="shared" si="10"/>
        <v>0</v>
      </c>
      <c r="O229" s="52">
        <f>'Pay App 39'!O229+'Pay App 39'!P229</f>
        <v>0</v>
      </c>
      <c r="P229" s="45"/>
      <c r="Q229" s="66">
        <f>'Pay App 39'!Q229+N229+P229</f>
        <v>0</v>
      </c>
    </row>
    <row r="230" spans="1:17" ht="21" customHeight="1" x14ac:dyDescent="0.2">
      <c r="A230" s="149" t="s">
        <v>413</v>
      </c>
      <c r="B230" s="149"/>
      <c r="C230" s="149" t="s">
        <v>414</v>
      </c>
      <c r="D230" s="150"/>
      <c r="E230" s="52">
        <f>'Pay App 39'!E230</f>
        <v>0</v>
      </c>
      <c r="F230" s="45"/>
      <c r="G230" s="65">
        <f>'Pay App 39'!G230+F230</f>
        <v>0</v>
      </c>
      <c r="H230" s="188">
        <f>'Pay App 39'!K230</f>
        <v>0</v>
      </c>
      <c r="I230" s="189"/>
      <c r="J230" s="55"/>
      <c r="K230" s="33">
        <f t="shared" si="8"/>
        <v>0</v>
      </c>
      <c r="L230" s="68">
        <f t="shared" si="11"/>
        <v>0</v>
      </c>
      <c r="M230" s="66">
        <f t="shared" si="9"/>
        <v>0</v>
      </c>
      <c r="N230" s="32">
        <f t="shared" si="10"/>
        <v>0</v>
      </c>
      <c r="O230" s="52">
        <f>'Pay App 39'!O230+'Pay App 39'!P230</f>
        <v>0</v>
      </c>
      <c r="P230" s="45"/>
      <c r="Q230" s="66">
        <f>'Pay App 39'!Q230+N230+P230</f>
        <v>0</v>
      </c>
    </row>
    <row r="231" spans="1:17" ht="21" customHeight="1" x14ac:dyDescent="0.2">
      <c r="A231" s="149" t="s">
        <v>415</v>
      </c>
      <c r="B231" s="149"/>
      <c r="C231" s="149" t="s">
        <v>416</v>
      </c>
      <c r="D231" s="150"/>
      <c r="E231" s="52">
        <f>'Pay App 39'!E231</f>
        <v>0</v>
      </c>
      <c r="F231" s="45"/>
      <c r="G231" s="65">
        <f>'Pay App 39'!G231+F231</f>
        <v>0</v>
      </c>
      <c r="H231" s="188">
        <f>'Pay App 39'!K231</f>
        <v>0</v>
      </c>
      <c r="I231" s="189"/>
      <c r="J231" s="55"/>
      <c r="K231" s="33">
        <f t="shared" si="8"/>
        <v>0</v>
      </c>
      <c r="L231" s="68">
        <f t="shared" si="11"/>
        <v>0</v>
      </c>
      <c r="M231" s="66">
        <f t="shared" si="9"/>
        <v>0</v>
      </c>
      <c r="N231" s="32">
        <f t="shared" si="10"/>
        <v>0</v>
      </c>
      <c r="O231" s="52">
        <f>'Pay App 39'!O231+'Pay App 39'!P231</f>
        <v>0</v>
      </c>
      <c r="P231" s="45"/>
      <c r="Q231" s="66">
        <f>'Pay App 39'!Q231+N231+P231</f>
        <v>0</v>
      </c>
    </row>
    <row r="232" spans="1:17" ht="21" customHeight="1" x14ac:dyDescent="0.2">
      <c r="A232" s="141" t="s">
        <v>417</v>
      </c>
      <c r="B232" s="141"/>
      <c r="C232" s="141" t="s">
        <v>418</v>
      </c>
      <c r="D232" s="142"/>
      <c r="E232" s="52">
        <f>'Pay App 39'!E232</f>
        <v>0</v>
      </c>
      <c r="F232" s="45"/>
      <c r="G232" s="65">
        <f>'Pay App 39'!G232+F232</f>
        <v>0</v>
      </c>
      <c r="H232" s="188">
        <f>'Pay App 39'!K232</f>
        <v>0</v>
      </c>
      <c r="I232" s="189"/>
      <c r="J232" s="55"/>
      <c r="K232" s="33">
        <f t="shared" si="8"/>
        <v>0</v>
      </c>
      <c r="L232" s="68">
        <f t="shared" si="11"/>
        <v>0</v>
      </c>
      <c r="M232" s="66">
        <f t="shared" si="9"/>
        <v>0</v>
      </c>
      <c r="N232" s="32">
        <f t="shared" si="10"/>
        <v>0</v>
      </c>
      <c r="O232" s="52">
        <f>'Pay App 39'!O232+'Pay App 39'!P232</f>
        <v>0</v>
      </c>
      <c r="P232" s="45"/>
      <c r="Q232" s="66">
        <f>'Pay App 39'!Q232+N232+P232</f>
        <v>0</v>
      </c>
    </row>
    <row r="233" spans="1:17" ht="21" customHeight="1" x14ac:dyDescent="0.2">
      <c r="A233" s="149" t="s">
        <v>419</v>
      </c>
      <c r="B233" s="149"/>
      <c r="C233" s="149" t="s">
        <v>420</v>
      </c>
      <c r="D233" s="150"/>
      <c r="E233" s="52">
        <f>'Pay App 39'!E233</f>
        <v>0</v>
      </c>
      <c r="F233" s="45"/>
      <c r="G233" s="65">
        <f>'Pay App 39'!G233+F233</f>
        <v>0</v>
      </c>
      <c r="H233" s="188">
        <f>'Pay App 39'!K233</f>
        <v>0</v>
      </c>
      <c r="I233" s="189"/>
      <c r="J233" s="55"/>
      <c r="K233" s="33">
        <f t="shared" si="8"/>
        <v>0</v>
      </c>
      <c r="L233" s="68">
        <f t="shared" si="11"/>
        <v>0</v>
      </c>
      <c r="M233" s="66">
        <f t="shared" si="9"/>
        <v>0</v>
      </c>
      <c r="N233" s="32">
        <f t="shared" si="10"/>
        <v>0</v>
      </c>
      <c r="O233" s="52">
        <f>'Pay App 39'!O233+'Pay App 39'!P233</f>
        <v>0</v>
      </c>
      <c r="P233" s="45"/>
      <c r="Q233" s="66">
        <f>'Pay App 39'!Q233+N233+P233</f>
        <v>0</v>
      </c>
    </row>
    <row r="234" spans="1:17" ht="21" customHeight="1" x14ac:dyDescent="0.2">
      <c r="A234" s="149" t="s">
        <v>421</v>
      </c>
      <c r="B234" s="149"/>
      <c r="C234" s="149" t="s">
        <v>422</v>
      </c>
      <c r="D234" s="150"/>
      <c r="E234" s="52">
        <f>'Pay App 39'!E234</f>
        <v>0</v>
      </c>
      <c r="F234" s="45"/>
      <c r="G234" s="65">
        <f>'Pay App 39'!G234+F234</f>
        <v>0</v>
      </c>
      <c r="H234" s="188">
        <f>'Pay App 39'!K234</f>
        <v>0</v>
      </c>
      <c r="I234" s="189"/>
      <c r="J234" s="55"/>
      <c r="K234" s="33">
        <f t="shared" si="8"/>
        <v>0</v>
      </c>
      <c r="L234" s="68">
        <f t="shared" si="11"/>
        <v>0</v>
      </c>
      <c r="M234" s="66">
        <f t="shared" si="9"/>
        <v>0</v>
      </c>
      <c r="N234" s="32">
        <f t="shared" si="10"/>
        <v>0</v>
      </c>
      <c r="O234" s="52">
        <f>'Pay App 39'!O234+'Pay App 39'!P234</f>
        <v>0</v>
      </c>
      <c r="P234" s="45"/>
      <c r="Q234" s="66">
        <f>'Pay App 39'!Q234+N234+P234</f>
        <v>0</v>
      </c>
    </row>
    <row r="235" spans="1:17" ht="21" customHeight="1" x14ac:dyDescent="0.2">
      <c r="A235" s="149" t="s">
        <v>423</v>
      </c>
      <c r="B235" s="149"/>
      <c r="C235" s="149" t="s">
        <v>424</v>
      </c>
      <c r="D235" s="150"/>
      <c r="E235" s="52">
        <f>'Pay App 39'!E235</f>
        <v>0</v>
      </c>
      <c r="F235" s="45"/>
      <c r="G235" s="65">
        <f>'Pay App 39'!G235+F235</f>
        <v>0</v>
      </c>
      <c r="H235" s="188">
        <f>'Pay App 39'!K235</f>
        <v>0</v>
      </c>
      <c r="I235" s="189"/>
      <c r="J235" s="55"/>
      <c r="K235" s="33">
        <f t="shared" si="8"/>
        <v>0</v>
      </c>
      <c r="L235" s="68">
        <f t="shared" si="11"/>
        <v>0</v>
      </c>
      <c r="M235" s="66">
        <f t="shared" si="9"/>
        <v>0</v>
      </c>
      <c r="N235" s="32">
        <f t="shared" si="10"/>
        <v>0</v>
      </c>
      <c r="O235" s="52">
        <f>'Pay App 39'!O235+'Pay App 39'!P235</f>
        <v>0</v>
      </c>
      <c r="P235" s="45"/>
      <c r="Q235" s="66">
        <f>'Pay App 39'!Q235+N235+P235</f>
        <v>0</v>
      </c>
    </row>
    <row r="236" spans="1:17" ht="21" customHeight="1" x14ac:dyDescent="0.2">
      <c r="A236" s="149" t="s">
        <v>425</v>
      </c>
      <c r="B236" s="149"/>
      <c r="C236" s="149" t="s">
        <v>426</v>
      </c>
      <c r="D236" s="150"/>
      <c r="E236" s="52">
        <f>'Pay App 39'!E236</f>
        <v>0</v>
      </c>
      <c r="F236" s="45"/>
      <c r="G236" s="65">
        <f>'Pay App 39'!G236+F236</f>
        <v>0</v>
      </c>
      <c r="H236" s="188">
        <f>'Pay App 39'!K236</f>
        <v>0</v>
      </c>
      <c r="I236" s="189"/>
      <c r="J236" s="55"/>
      <c r="K236" s="33">
        <f t="shared" si="8"/>
        <v>0</v>
      </c>
      <c r="L236" s="68">
        <f t="shared" si="11"/>
        <v>0</v>
      </c>
      <c r="M236" s="66">
        <f t="shared" si="9"/>
        <v>0</v>
      </c>
      <c r="N236" s="32">
        <f t="shared" si="10"/>
        <v>0</v>
      </c>
      <c r="O236" s="52">
        <f>'Pay App 39'!O236+'Pay App 39'!P236</f>
        <v>0</v>
      </c>
      <c r="P236" s="45"/>
      <c r="Q236" s="66">
        <f>'Pay App 39'!Q236+N236+P236</f>
        <v>0</v>
      </c>
    </row>
    <row r="237" spans="1:17" ht="21" customHeight="1" x14ac:dyDescent="0.2">
      <c r="A237" s="149" t="s">
        <v>427</v>
      </c>
      <c r="B237" s="149"/>
      <c r="C237" s="149" t="s">
        <v>428</v>
      </c>
      <c r="D237" s="150"/>
      <c r="E237" s="52">
        <f>'Pay App 39'!E237</f>
        <v>0</v>
      </c>
      <c r="F237" s="45"/>
      <c r="G237" s="65">
        <f>'Pay App 39'!G237+F237</f>
        <v>0</v>
      </c>
      <c r="H237" s="188">
        <f>'Pay App 39'!K237</f>
        <v>0</v>
      </c>
      <c r="I237" s="189"/>
      <c r="J237" s="55"/>
      <c r="K237" s="33">
        <f t="shared" si="8"/>
        <v>0</v>
      </c>
      <c r="L237" s="68">
        <f t="shared" si="11"/>
        <v>0</v>
      </c>
      <c r="M237" s="66">
        <f t="shared" si="9"/>
        <v>0</v>
      </c>
      <c r="N237" s="32">
        <f t="shared" si="10"/>
        <v>0</v>
      </c>
      <c r="O237" s="52">
        <f>'Pay App 39'!O237+'Pay App 39'!P237</f>
        <v>0</v>
      </c>
      <c r="P237" s="45"/>
      <c r="Q237" s="66">
        <f>'Pay App 39'!Q237+N237+P237</f>
        <v>0</v>
      </c>
    </row>
    <row r="238" spans="1:17" ht="21" customHeight="1" x14ac:dyDescent="0.2">
      <c r="A238" s="149" t="s">
        <v>429</v>
      </c>
      <c r="B238" s="149"/>
      <c r="C238" s="149" t="s">
        <v>430</v>
      </c>
      <c r="D238" s="150"/>
      <c r="E238" s="52">
        <f>'Pay App 39'!E238</f>
        <v>0</v>
      </c>
      <c r="F238" s="45"/>
      <c r="G238" s="65">
        <f>'Pay App 39'!G238+F238</f>
        <v>0</v>
      </c>
      <c r="H238" s="188">
        <f>'Pay App 39'!K238</f>
        <v>0</v>
      </c>
      <c r="I238" s="189"/>
      <c r="J238" s="55"/>
      <c r="K238" s="33">
        <f t="shared" si="8"/>
        <v>0</v>
      </c>
      <c r="L238" s="68">
        <f t="shared" si="11"/>
        <v>0</v>
      </c>
      <c r="M238" s="66">
        <f t="shared" si="9"/>
        <v>0</v>
      </c>
      <c r="N238" s="32">
        <f t="shared" si="10"/>
        <v>0</v>
      </c>
      <c r="O238" s="52">
        <f>'Pay App 39'!O238+'Pay App 39'!P238</f>
        <v>0</v>
      </c>
      <c r="P238" s="45"/>
      <c r="Q238" s="66">
        <f>'Pay App 39'!Q238+N238+P238</f>
        <v>0</v>
      </c>
    </row>
    <row r="239" spans="1:17" ht="21" customHeight="1" x14ac:dyDescent="0.2">
      <c r="A239" s="149" t="s">
        <v>431</v>
      </c>
      <c r="B239" s="149"/>
      <c r="C239" s="149" t="s">
        <v>432</v>
      </c>
      <c r="D239" s="150"/>
      <c r="E239" s="52">
        <f>'Pay App 39'!E239</f>
        <v>0</v>
      </c>
      <c r="F239" s="45"/>
      <c r="G239" s="65">
        <f>'Pay App 39'!G239+F239</f>
        <v>0</v>
      </c>
      <c r="H239" s="188">
        <f>'Pay App 39'!K239</f>
        <v>0</v>
      </c>
      <c r="I239" s="189"/>
      <c r="J239" s="55"/>
      <c r="K239" s="33">
        <f t="shared" si="8"/>
        <v>0</v>
      </c>
      <c r="L239" s="68">
        <f t="shared" si="11"/>
        <v>0</v>
      </c>
      <c r="M239" s="66">
        <f t="shared" si="9"/>
        <v>0</v>
      </c>
      <c r="N239" s="32">
        <f t="shared" si="10"/>
        <v>0</v>
      </c>
      <c r="O239" s="52">
        <f>'Pay App 39'!O239+'Pay App 39'!P239</f>
        <v>0</v>
      </c>
      <c r="P239" s="45"/>
      <c r="Q239" s="66">
        <f>'Pay App 39'!Q239+N239+P239</f>
        <v>0</v>
      </c>
    </row>
    <row r="240" spans="1:17" ht="21" customHeight="1" x14ac:dyDescent="0.2">
      <c r="A240" s="141" t="s">
        <v>433</v>
      </c>
      <c r="B240" s="141"/>
      <c r="C240" s="141" t="s">
        <v>434</v>
      </c>
      <c r="D240" s="142"/>
      <c r="E240" s="52">
        <f>'Pay App 39'!E240</f>
        <v>0</v>
      </c>
      <c r="F240" s="45"/>
      <c r="G240" s="66">
        <f>'Pay App 39'!G240+F240</f>
        <v>0</v>
      </c>
      <c r="H240" s="188">
        <f>'Pay App 39'!K240</f>
        <v>0</v>
      </c>
      <c r="I240" s="189"/>
      <c r="J240" s="55"/>
      <c r="K240" s="33">
        <f>H240+J240</f>
        <v>0</v>
      </c>
      <c r="L240" s="69">
        <f t="shared" si="11"/>
        <v>0</v>
      </c>
      <c r="M240" s="66">
        <f>G240-K240</f>
        <v>0</v>
      </c>
      <c r="N240" s="32">
        <f t="shared" si="10"/>
        <v>0</v>
      </c>
      <c r="O240" s="52">
        <f>'Pay App 39'!O240+'Pay App 39'!P240</f>
        <v>0</v>
      </c>
      <c r="P240" s="45"/>
      <c r="Q240" s="66">
        <f>'Pay App 39'!Q240+N240+P240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Evw0JSMbja6qpcGJtuhi24/KKOhqW1OV1NeDw/WhYyXiBghk+r4d/qqomt4WvyRmk41nvmdJHLHwuu2N39UgnA==" saltValue="pbZa+SOQ1KT2PwenD/HghQ=="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2900-000000000000}">
      <formula1>0</formula1>
    </dataValidation>
    <dataValidation allowBlank="1" showInputMessage="1" sqref="P81:P240" xr:uid="{00000000-0002-0000-29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4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41</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40'!F36+F241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40'!F51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40'!F55+'Pay App 40'!F57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40'!B62+N241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41.1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41</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40'!E81</f>
        <v>0</v>
      </c>
      <c r="F81" s="44"/>
      <c r="G81" s="64">
        <f>'Pay App 40'!G81+F81</f>
        <v>0</v>
      </c>
      <c r="H81" s="190">
        <f>'Pay App 40'!K81</f>
        <v>0</v>
      </c>
      <c r="I81" s="191"/>
      <c r="J81" s="54"/>
      <c r="K81" s="31">
        <f>H81+J81</f>
        <v>0</v>
      </c>
      <c r="L81" s="67">
        <f>IF(ISERROR(K81/G81),0,K81/G81)</f>
        <v>0</v>
      </c>
      <c r="M81" s="64">
        <f>G81-K81</f>
        <v>0</v>
      </c>
      <c r="N81" s="30">
        <f>IF(MOD(ROUND(ABS(J81*0.05)*10000,0),10)=5,ROUNDDOWN((J81*0.05),2),ROUND((J81*0.05),2))</f>
        <v>0</v>
      </c>
      <c r="O81" s="51">
        <f>'Pay App 40'!O81+'Pay App 40'!P81</f>
        <v>0</v>
      </c>
      <c r="P81" s="44"/>
      <c r="Q81" s="64">
        <f>'Pay App 40'!Q81+N81+P81</f>
        <v>0</v>
      </c>
    </row>
    <row r="82" spans="1:17" ht="21" customHeight="1" x14ac:dyDescent="0.2">
      <c r="A82" s="151" t="s">
        <v>118</v>
      </c>
      <c r="B82" s="151"/>
      <c r="C82" s="151" t="s">
        <v>119</v>
      </c>
      <c r="D82" s="152"/>
      <c r="E82" s="52">
        <f>'Pay App 40'!E82</f>
        <v>0</v>
      </c>
      <c r="F82" s="45"/>
      <c r="G82" s="65">
        <f>'Pay App 40'!G82+F82</f>
        <v>0</v>
      </c>
      <c r="H82" s="188">
        <f>'Pay App 40'!K82</f>
        <v>0</v>
      </c>
      <c r="I82" s="189"/>
      <c r="J82" s="55"/>
      <c r="K82" s="33">
        <f>H82+J82</f>
        <v>0</v>
      </c>
      <c r="L82" s="68">
        <f t="shared" ref="L82:L147" si="0">IF(ISERROR(K82/G82),0,K82/G82)</f>
        <v>0</v>
      </c>
      <c r="M82" s="66">
        <f>G82-K82</f>
        <v>0</v>
      </c>
      <c r="N82" s="32">
        <f>IF(MOD(ROUND(ABS(J82*0.05)*10000,0),10)=5,ROUNDDOWN((J82*0.05),2),ROUND((J82*0.05),2))</f>
        <v>0</v>
      </c>
      <c r="O82" s="52">
        <f>'Pay App 40'!O82+'Pay App 40'!P82</f>
        <v>0</v>
      </c>
      <c r="P82" s="45"/>
      <c r="Q82" s="66">
        <f>'Pay App 40'!Q82+N82+P82</f>
        <v>0</v>
      </c>
    </row>
    <row r="83" spans="1:17" ht="21" customHeight="1" x14ac:dyDescent="0.2">
      <c r="A83" s="151" t="s">
        <v>120</v>
      </c>
      <c r="B83" s="151"/>
      <c r="C83" s="83" t="s">
        <v>121</v>
      </c>
      <c r="D83" s="35"/>
      <c r="E83" s="52">
        <f>'Pay App 40'!E83</f>
        <v>0</v>
      </c>
      <c r="F83" s="45"/>
      <c r="G83" s="65">
        <f>'Pay App 40'!G83+F83</f>
        <v>0</v>
      </c>
      <c r="H83" s="188">
        <f>'Pay App 40'!K83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40'!O83+'Pay App 40'!P83</f>
        <v>0</v>
      </c>
      <c r="P83" s="45"/>
      <c r="Q83" s="66">
        <f>'Pay App 40'!Q83+N83+P83</f>
        <v>0</v>
      </c>
    </row>
    <row r="84" spans="1:17" ht="21" customHeight="1" x14ac:dyDescent="0.2">
      <c r="A84" s="151" t="s">
        <v>122</v>
      </c>
      <c r="B84" s="151"/>
      <c r="C84" s="151" t="s">
        <v>123</v>
      </c>
      <c r="D84" s="152"/>
      <c r="E84" s="52">
        <f>'Pay App 40'!E84</f>
        <v>0</v>
      </c>
      <c r="F84" s="45"/>
      <c r="G84" s="65">
        <f>'Pay App 40'!G84+F84</f>
        <v>0</v>
      </c>
      <c r="H84" s="188">
        <f>'Pay App 40'!K84</f>
        <v>0</v>
      </c>
      <c r="I84" s="189"/>
      <c r="J84" s="55"/>
      <c r="K84" s="33">
        <f t="shared" si="1"/>
        <v>0</v>
      </c>
      <c r="L84" s="68">
        <f t="shared" si="0"/>
        <v>0</v>
      </c>
      <c r="M84" s="66">
        <f t="shared" si="2"/>
        <v>0</v>
      </c>
      <c r="N84" s="32">
        <f t="shared" si="3"/>
        <v>0</v>
      </c>
      <c r="O84" s="52">
        <f>'Pay App 40'!O84+'Pay App 40'!P84</f>
        <v>0</v>
      </c>
      <c r="P84" s="45"/>
      <c r="Q84" s="66">
        <f>'Pay App 40'!Q84+N84+P84</f>
        <v>0</v>
      </c>
    </row>
    <row r="85" spans="1:17" ht="21" customHeight="1" x14ac:dyDescent="0.2">
      <c r="A85" s="151" t="s">
        <v>124</v>
      </c>
      <c r="B85" s="151"/>
      <c r="C85" s="151" t="s">
        <v>125</v>
      </c>
      <c r="D85" s="152"/>
      <c r="E85" s="52">
        <f>'Pay App 40'!E85</f>
        <v>0</v>
      </c>
      <c r="F85" s="45"/>
      <c r="G85" s="65">
        <f>'Pay App 40'!G85+F85</f>
        <v>0</v>
      </c>
      <c r="H85" s="188">
        <f>'Pay App 40'!K85</f>
        <v>0</v>
      </c>
      <c r="I85" s="189"/>
      <c r="J85" s="55"/>
      <c r="K85" s="33">
        <f t="shared" si="1"/>
        <v>0</v>
      </c>
      <c r="L85" s="68">
        <f t="shared" si="0"/>
        <v>0</v>
      </c>
      <c r="M85" s="66">
        <f t="shared" si="2"/>
        <v>0</v>
      </c>
      <c r="N85" s="32">
        <f t="shared" si="3"/>
        <v>0</v>
      </c>
      <c r="O85" s="52">
        <f>'Pay App 40'!O85+'Pay App 40'!P85</f>
        <v>0</v>
      </c>
      <c r="P85" s="45"/>
      <c r="Q85" s="66">
        <f>'Pay App 40'!Q85+N85+P85</f>
        <v>0</v>
      </c>
    </row>
    <row r="86" spans="1:17" ht="21" customHeight="1" x14ac:dyDescent="0.2">
      <c r="A86" s="151" t="s">
        <v>126</v>
      </c>
      <c r="B86" s="151"/>
      <c r="C86" s="151" t="s">
        <v>127</v>
      </c>
      <c r="D86" s="152"/>
      <c r="E86" s="52">
        <f>'Pay App 40'!E86</f>
        <v>0</v>
      </c>
      <c r="F86" s="45"/>
      <c r="G86" s="65">
        <f>'Pay App 40'!G86+F86</f>
        <v>0</v>
      </c>
      <c r="H86" s="188">
        <f>'Pay App 40'!K86</f>
        <v>0</v>
      </c>
      <c r="I86" s="189"/>
      <c r="J86" s="55"/>
      <c r="K86" s="33">
        <f t="shared" si="1"/>
        <v>0</v>
      </c>
      <c r="L86" s="68">
        <f t="shared" si="0"/>
        <v>0</v>
      </c>
      <c r="M86" s="66">
        <f t="shared" si="2"/>
        <v>0</v>
      </c>
      <c r="N86" s="32">
        <f t="shared" si="3"/>
        <v>0</v>
      </c>
      <c r="O86" s="52">
        <f>'Pay App 40'!O86+'Pay App 40'!P86</f>
        <v>0</v>
      </c>
      <c r="P86" s="45"/>
      <c r="Q86" s="66">
        <f>'Pay App 40'!Q86+N86+P86</f>
        <v>0</v>
      </c>
    </row>
    <row r="87" spans="1:17" ht="21" customHeight="1" x14ac:dyDescent="0.2">
      <c r="A87" s="151" t="s">
        <v>128</v>
      </c>
      <c r="B87" s="151"/>
      <c r="C87" s="151" t="s">
        <v>129</v>
      </c>
      <c r="D87" s="152"/>
      <c r="E87" s="52">
        <f>'Pay App 40'!E87</f>
        <v>0</v>
      </c>
      <c r="F87" s="45"/>
      <c r="G87" s="65">
        <f>'Pay App 40'!G87+F87</f>
        <v>0</v>
      </c>
      <c r="H87" s="188">
        <f>'Pay App 40'!K87</f>
        <v>0</v>
      </c>
      <c r="I87" s="189"/>
      <c r="J87" s="55"/>
      <c r="K87" s="33">
        <f t="shared" si="1"/>
        <v>0</v>
      </c>
      <c r="L87" s="68">
        <f>IF(ISERROR(K87/G87),0,K87/G87)</f>
        <v>0</v>
      </c>
      <c r="M87" s="66">
        <f t="shared" si="2"/>
        <v>0</v>
      </c>
      <c r="N87" s="32">
        <f t="shared" si="3"/>
        <v>0</v>
      </c>
      <c r="O87" s="52">
        <f>'Pay App 40'!O87+'Pay App 40'!P87</f>
        <v>0</v>
      </c>
      <c r="P87" s="45"/>
      <c r="Q87" s="66">
        <f>'Pay App 40'!Q87+N87+P87</f>
        <v>0</v>
      </c>
    </row>
    <row r="88" spans="1:17" ht="21" customHeight="1" x14ac:dyDescent="0.2">
      <c r="A88" s="151" t="s">
        <v>130</v>
      </c>
      <c r="B88" s="151"/>
      <c r="C88" s="151" t="s">
        <v>131</v>
      </c>
      <c r="D88" s="152"/>
      <c r="E88" s="52">
        <f>'Pay App 40'!E88</f>
        <v>0</v>
      </c>
      <c r="F88" s="45"/>
      <c r="G88" s="65">
        <f>'Pay App 40'!G88+F88</f>
        <v>0</v>
      </c>
      <c r="H88" s="188">
        <f>'Pay App 40'!K88</f>
        <v>0</v>
      </c>
      <c r="I88" s="189"/>
      <c r="J88" s="55"/>
      <c r="K88" s="33">
        <f t="shared" si="1"/>
        <v>0</v>
      </c>
      <c r="L88" s="68">
        <f t="shared" si="0"/>
        <v>0</v>
      </c>
      <c r="M88" s="66">
        <f t="shared" si="2"/>
        <v>0</v>
      </c>
      <c r="N88" s="32">
        <f t="shared" si="3"/>
        <v>0</v>
      </c>
      <c r="O88" s="52">
        <f>'Pay App 40'!O88+'Pay App 40'!P88</f>
        <v>0</v>
      </c>
      <c r="P88" s="45"/>
      <c r="Q88" s="66">
        <f>'Pay App 40'!Q88+N88+P88</f>
        <v>0</v>
      </c>
    </row>
    <row r="89" spans="1:17" ht="21" customHeight="1" x14ac:dyDescent="0.2">
      <c r="A89" s="151" t="s">
        <v>132</v>
      </c>
      <c r="B89" s="151"/>
      <c r="C89" s="151" t="s">
        <v>133</v>
      </c>
      <c r="D89" s="152"/>
      <c r="E89" s="52">
        <f>'Pay App 40'!E89</f>
        <v>0</v>
      </c>
      <c r="F89" s="45"/>
      <c r="G89" s="65">
        <f>'Pay App 40'!G89+F89</f>
        <v>0</v>
      </c>
      <c r="H89" s="188">
        <f>'Pay App 40'!K89</f>
        <v>0</v>
      </c>
      <c r="I89" s="189"/>
      <c r="J89" s="55"/>
      <c r="K89" s="33">
        <f t="shared" si="1"/>
        <v>0</v>
      </c>
      <c r="L89" s="68">
        <f>IF(ISERROR(K89/G89),0,K89/G89)</f>
        <v>0</v>
      </c>
      <c r="M89" s="66">
        <f t="shared" si="2"/>
        <v>0</v>
      </c>
      <c r="N89" s="32">
        <f t="shared" si="3"/>
        <v>0</v>
      </c>
      <c r="O89" s="52">
        <f>'Pay App 40'!O89+'Pay App 40'!P89</f>
        <v>0</v>
      </c>
      <c r="P89" s="45"/>
      <c r="Q89" s="66">
        <f>'Pay App 40'!Q89+N89+P89</f>
        <v>0</v>
      </c>
    </row>
    <row r="90" spans="1:17" ht="21" customHeight="1" x14ac:dyDescent="0.2">
      <c r="A90" s="153" t="s">
        <v>134</v>
      </c>
      <c r="B90" s="153"/>
      <c r="C90" s="158" t="s">
        <v>135</v>
      </c>
      <c r="D90" s="159"/>
      <c r="E90" s="52">
        <f>'Pay App 40'!E90</f>
        <v>0</v>
      </c>
      <c r="F90" s="45"/>
      <c r="G90" s="65">
        <f>'Pay App 40'!G90+F90</f>
        <v>0</v>
      </c>
      <c r="H90" s="188">
        <f>'Pay App 40'!K90</f>
        <v>0</v>
      </c>
      <c r="I90" s="189"/>
      <c r="J90" s="55"/>
      <c r="K90" s="33">
        <f t="shared" si="1"/>
        <v>0</v>
      </c>
      <c r="L90" s="68">
        <f t="shared" si="0"/>
        <v>0</v>
      </c>
      <c r="M90" s="66">
        <f t="shared" si="2"/>
        <v>0</v>
      </c>
      <c r="N90" s="32">
        <f t="shared" si="3"/>
        <v>0</v>
      </c>
      <c r="O90" s="52">
        <f>'Pay App 40'!O90+'Pay App 40'!P90</f>
        <v>0</v>
      </c>
      <c r="P90" s="45"/>
      <c r="Q90" s="66">
        <f>'Pay App 40'!Q90+N90+P90</f>
        <v>0</v>
      </c>
    </row>
    <row r="91" spans="1:17" ht="21" customHeight="1" x14ac:dyDescent="0.2">
      <c r="A91" s="151" t="s">
        <v>136</v>
      </c>
      <c r="B91" s="151"/>
      <c r="C91" s="151" t="s">
        <v>137</v>
      </c>
      <c r="D91" s="152"/>
      <c r="E91" s="52">
        <f>'Pay App 40'!E91</f>
        <v>0</v>
      </c>
      <c r="F91" s="45"/>
      <c r="G91" s="65">
        <f>'Pay App 40'!G91+F91</f>
        <v>0</v>
      </c>
      <c r="H91" s="188">
        <f>'Pay App 40'!K91</f>
        <v>0</v>
      </c>
      <c r="I91" s="189"/>
      <c r="J91" s="55"/>
      <c r="K91" s="33">
        <f t="shared" si="1"/>
        <v>0</v>
      </c>
      <c r="L91" s="68">
        <f t="shared" si="0"/>
        <v>0</v>
      </c>
      <c r="M91" s="66">
        <f t="shared" si="2"/>
        <v>0</v>
      </c>
      <c r="N91" s="32">
        <f t="shared" si="3"/>
        <v>0</v>
      </c>
      <c r="O91" s="52">
        <f>'Pay App 40'!O91+'Pay App 40'!P91</f>
        <v>0</v>
      </c>
      <c r="P91" s="45"/>
      <c r="Q91" s="66">
        <f>'Pay App 40'!Q91+N91+P91</f>
        <v>0</v>
      </c>
    </row>
    <row r="92" spans="1:17" ht="21" customHeight="1" x14ac:dyDescent="0.2">
      <c r="A92" s="151" t="s">
        <v>138</v>
      </c>
      <c r="B92" s="151"/>
      <c r="C92" s="151" t="s">
        <v>139</v>
      </c>
      <c r="D92" s="152"/>
      <c r="E92" s="52">
        <f>'Pay App 40'!E92</f>
        <v>0</v>
      </c>
      <c r="F92" s="45"/>
      <c r="G92" s="65">
        <f>'Pay App 40'!G92+F92</f>
        <v>0</v>
      </c>
      <c r="H92" s="188">
        <f>'Pay App 40'!K92</f>
        <v>0</v>
      </c>
      <c r="I92" s="189"/>
      <c r="J92" s="55"/>
      <c r="K92" s="33">
        <f t="shared" si="1"/>
        <v>0</v>
      </c>
      <c r="L92" s="68">
        <f t="shared" si="0"/>
        <v>0</v>
      </c>
      <c r="M92" s="66">
        <f t="shared" si="2"/>
        <v>0</v>
      </c>
      <c r="N92" s="32">
        <f t="shared" si="3"/>
        <v>0</v>
      </c>
      <c r="O92" s="52">
        <f>'Pay App 40'!O92+'Pay App 40'!P92</f>
        <v>0</v>
      </c>
      <c r="P92" s="45"/>
      <c r="Q92" s="66">
        <f>'Pay App 40'!Q92+N92+P92</f>
        <v>0</v>
      </c>
    </row>
    <row r="93" spans="1:17" ht="21" customHeight="1" x14ac:dyDescent="0.2">
      <c r="A93" s="151" t="s">
        <v>140</v>
      </c>
      <c r="B93" s="151"/>
      <c r="C93" s="151" t="s">
        <v>141</v>
      </c>
      <c r="D93" s="152"/>
      <c r="E93" s="52">
        <f>'Pay App 40'!E93</f>
        <v>0</v>
      </c>
      <c r="F93" s="45"/>
      <c r="G93" s="65">
        <f>'Pay App 40'!G93+F93</f>
        <v>0</v>
      </c>
      <c r="H93" s="188">
        <f>'Pay App 40'!K93</f>
        <v>0</v>
      </c>
      <c r="I93" s="189"/>
      <c r="J93" s="55"/>
      <c r="K93" s="33">
        <f t="shared" si="1"/>
        <v>0</v>
      </c>
      <c r="L93" s="68">
        <f t="shared" si="0"/>
        <v>0</v>
      </c>
      <c r="M93" s="66">
        <f t="shared" si="2"/>
        <v>0</v>
      </c>
      <c r="N93" s="32">
        <f t="shared" si="3"/>
        <v>0</v>
      </c>
      <c r="O93" s="52">
        <f>'Pay App 40'!O93+'Pay App 40'!P93</f>
        <v>0</v>
      </c>
      <c r="P93" s="45"/>
      <c r="Q93" s="66">
        <f>'Pay App 40'!Q93+N93+P93</f>
        <v>0</v>
      </c>
    </row>
    <row r="94" spans="1:17" ht="21" customHeight="1" x14ac:dyDescent="0.2">
      <c r="A94" s="151" t="s">
        <v>142</v>
      </c>
      <c r="B94" s="151"/>
      <c r="C94" s="151" t="s">
        <v>143</v>
      </c>
      <c r="D94" s="152"/>
      <c r="E94" s="52">
        <f>'Pay App 40'!E94</f>
        <v>0</v>
      </c>
      <c r="F94" s="45"/>
      <c r="G94" s="65">
        <f>'Pay App 40'!G94+F94</f>
        <v>0</v>
      </c>
      <c r="H94" s="188">
        <f>'Pay App 40'!K94</f>
        <v>0</v>
      </c>
      <c r="I94" s="189"/>
      <c r="J94" s="55"/>
      <c r="K94" s="33">
        <f t="shared" si="1"/>
        <v>0</v>
      </c>
      <c r="L94" s="68">
        <f t="shared" si="0"/>
        <v>0</v>
      </c>
      <c r="M94" s="66">
        <f t="shared" si="2"/>
        <v>0</v>
      </c>
      <c r="N94" s="32">
        <f t="shared" si="3"/>
        <v>0</v>
      </c>
      <c r="O94" s="52">
        <f>'Pay App 40'!O94+'Pay App 40'!P94</f>
        <v>0</v>
      </c>
      <c r="P94" s="45"/>
      <c r="Q94" s="66">
        <f>'Pay App 40'!Q94+N94+P94</f>
        <v>0</v>
      </c>
    </row>
    <row r="95" spans="1:17" ht="21" customHeight="1" x14ac:dyDescent="0.2">
      <c r="A95" s="151" t="s">
        <v>144</v>
      </c>
      <c r="B95" s="151"/>
      <c r="C95" s="151" t="s">
        <v>145</v>
      </c>
      <c r="D95" s="152"/>
      <c r="E95" s="52">
        <f>'Pay App 40'!E95</f>
        <v>0</v>
      </c>
      <c r="F95" s="45"/>
      <c r="G95" s="65">
        <f>'Pay App 40'!G95+F95</f>
        <v>0</v>
      </c>
      <c r="H95" s="188">
        <f>'Pay App 40'!K95</f>
        <v>0</v>
      </c>
      <c r="I95" s="189"/>
      <c r="J95" s="55"/>
      <c r="K95" s="33">
        <f t="shared" si="1"/>
        <v>0</v>
      </c>
      <c r="L95" s="68">
        <f t="shared" si="0"/>
        <v>0</v>
      </c>
      <c r="M95" s="66">
        <f t="shared" si="2"/>
        <v>0</v>
      </c>
      <c r="N95" s="32">
        <f t="shared" si="3"/>
        <v>0</v>
      </c>
      <c r="O95" s="52">
        <f>'Pay App 40'!O95+'Pay App 40'!P95</f>
        <v>0</v>
      </c>
      <c r="P95" s="45"/>
      <c r="Q95" s="66">
        <f>'Pay App 40'!Q95+N95+P95</f>
        <v>0</v>
      </c>
    </row>
    <row r="96" spans="1:17" ht="21" customHeight="1" x14ac:dyDescent="0.2">
      <c r="A96" s="151" t="s">
        <v>146</v>
      </c>
      <c r="B96" s="151"/>
      <c r="C96" s="151" t="s">
        <v>147</v>
      </c>
      <c r="D96" s="152"/>
      <c r="E96" s="52">
        <f>'Pay App 40'!E96</f>
        <v>0</v>
      </c>
      <c r="F96" s="45"/>
      <c r="G96" s="65">
        <f>'Pay App 40'!G96+F96</f>
        <v>0</v>
      </c>
      <c r="H96" s="188">
        <f>'Pay App 40'!K96</f>
        <v>0</v>
      </c>
      <c r="I96" s="189"/>
      <c r="J96" s="55"/>
      <c r="K96" s="33">
        <f t="shared" si="1"/>
        <v>0</v>
      </c>
      <c r="L96" s="68">
        <f t="shared" si="0"/>
        <v>0</v>
      </c>
      <c r="M96" s="66">
        <f t="shared" si="2"/>
        <v>0</v>
      </c>
      <c r="N96" s="32">
        <f t="shared" si="3"/>
        <v>0</v>
      </c>
      <c r="O96" s="52">
        <f>'Pay App 40'!O96+'Pay App 40'!P96</f>
        <v>0</v>
      </c>
      <c r="P96" s="45"/>
      <c r="Q96" s="66">
        <f>'Pay App 40'!Q96+N96+P96</f>
        <v>0</v>
      </c>
    </row>
    <row r="97" spans="1:17" ht="21" customHeight="1" x14ac:dyDescent="0.2">
      <c r="A97" s="151" t="s">
        <v>148</v>
      </c>
      <c r="B97" s="151"/>
      <c r="C97" s="151" t="s">
        <v>149</v>
      </c>
      <c r="D97" s="152"/>
      <c r="E97" s="52">
        <f>'Pay App 40'!E97</f>
        <v>0</v>
      </c>
      <c r="F97" s="45"/>
      <c r="G97" s="65">
        <f>'Pay App 40'!G97+F97</f>
        <v>0</v>
      </c>
      <c r="H97" s="188">
        <f>'Pay App 40'!K97</f>
        <v>0</v>
      </c>
      <c r="I97" s="189"/>
      <c r="J97" s="55"/>
      <c r="K97" s="33">
        <f t="shared" si="1"/>
        <v>0</v>
      </c>
      <c r="L97" s="68">
        <f t="shared" si="0"/>
        <v>0</v>
      </c>
      <c r="M97" s="66">
        <f t="shared" si="2"/>
        <v>0</v>
      </c>
      <c r="N97" s="32">
        <f t="shared" si="3"/>
        <v>0</v>
      </c>
      <c r="O97" s="52">
        <f>'Pay App 40'!O97+'Pay App 40'!P97</f>
        <v>0</v>
      </c>
      <c r="P97" s="45"/>
      <c r="Q97" s="66">
        <f>'Pay App 40'!Q97+N97+P97</f>
        <v>0</v>
      </c>
    </row>
    <row r="98" spans="1:17" ht="21" customHeight="1" x14ac:dyDescent="0.2">
      <c r="A98" s="151" t="s">
        <v>150</v>
      </c>
      <c r="B98" s="151"/>
      <c r="C98" s="151" t="s">
        <v>151</v>
      </c>
      <c r="D98" s="152"/>
      <c r="E98" s="52">
        <f>'Pay App 40'!E98</f>
        <v>0</v>
      </c>
      <c r="F98" s="45"/>
      <c r="G98" s="65">
        <f>'Pay App 40'!G98+F98</f>
        <v>0</v>
      </c>
      <c r="H98" s="188">
        <f>'Pay App 40'!K98</f>
        <v>0</v>
      </c>
      <c r="I98" s="189"/>
      <c r="J98" s="55"/>
      <c r="K98" s="33">
        <f t="shared" si="1"/>
        <v>0</v>
      </c>
      <c r="L98" s="68">
        <f t="shared" si="0"/>
        <v>0</v>
      </c>
      <c r="M98" s="66">
        <f t="shared" si="2"/>
        <v>0</v>
      </c>
      <c r="N98" s="32">
        <f t="shared" si="3"/>
        <v>0</v>
      </c>
      <c r="O98" s="52">
        <f>'Pay App 40'!O98+'Pay App 40'!P98</f>
        <v>0</v>
      </c>
      <c r="P98" s="45"/>
      <c r="Q98" s="66">
        <f>'Pay App 40'!Q98+N98+P98</f>
        <v>0</v>
      </c>
    </row>
    <row r="99" spans="1:17" ht="21" customHeight="1" x14ac:dyDescent="0.2">
      <c r="A99" s="151" t="s">
        <v>152</v>
      </c>
      <c r="B99" s="151"/>
      <c r="C99" s="151" t="s">
        <v>153</v>
      </c>
      <c r="D99" s="152"/>
      <c r="E99" s="52">
        <f>'Pay App 40'!E99</f>
        <v>0</v>
      </c>
      <c r="F99" s="45"/>
      <c r="G99" s="65">
        <f>'Pay App 40'!G99+F99</f>
        <v>0</v>
      </c>
      <c r="H99" s="188">
        <f>'Pay App 40'!K99</f>
        <v>0</v>
      </c>
      <c r="I99" s="189"/>
      <c r="J99" s="55"/>
      <c r="K99" s="33">
        <f t="shared" si="1"/>
        <v>0</v>
      </c>
      <c r="L99" s="68">
        <f t="shared" si="0"/>
        <v>0</v>
      </c>
      <c r="M99" s="66">
        <f t="shared" si="2"/>
        <v>0</v>
      </c>
      <c r="N99" s="32">
        <f t="shared" si="3"/>
        <v>0</v>
      </c>
      <c r="O99" s="52">
        <f>'Pay App 40'!O99+'Pay App 40'!P99</f>
        <v>0</v>
      </c>
      <c r="P99" s="45"/>
      <c r="Q99" s="66">
        <f>'Pay App 40'!Q99+N99+P99</f>
        <v>0</v>
      </c>
    </row>
    <row r="100" spans="1:17" ht="21" customHeight="1" x14ac:dyDescent="0.2">
      <c r="A100" s="151" t="s">
        <v>154</v>
      </c>
      <c r="B100" s="151"/>
      <c r="C100" s="151" t="s">
        <v>155</v>
      </c>
      <c r="D100" s="152"/>
      <c r="E100" s="52">
        <f>'Pay App 40'!E100</f>
        <v>0</v>
      </c>
      <c r="F100" s="45"/>
      <c r="G100" s="65">
        <f>'Pay App 40'!G100+F100</f>
        <v>0</v>
      </c>
      <c r="H100" s="188">
        <f>'Pay App 40'!K100</f>
        <v>0</v>
      </c>
      <c r="I100" s="189"/>
      <c r="J100" s="55"/>
      <c r="K100" s="33">
        <f t="shared" si="1"/>
        <v>0</v>
      </c>
      <c r="L100" s="68">
        <f t="shared" si="0"/>
        <v>0</v>
      </c>
      <c r="M100" s="66">
        <f t="shared" si="2"/>
        <v>0</v>
      </c>
      <c r="N100" s="32">
        <f t="shared" si="3"/>
        <v>0</v>
      </c>
      <c r="O100" s="52">
        <f>'Pay App 40'!O100+'Pay App 40'!P100</f>
        <v>0</v>
      </c>
      <c r="P100" s="45"/>
      <c r="Q100" s="66">
        <f>'Pay App 40'!Q100+N100+P100</f>
        <v>0</v>
      </c>
    </row>
    <row r="101" spans="1:17" ht="21" customHeight="1" x14ac:dyDescent="0.2">
      <c r="A101" s="151" t="s">
        <v>156</v>
      </c>
      <c r="B101" s="151"/>
      <c r="C101" s="151" t="s">
        <v>157</v>
      </c>
      <c r="D101" s="152"/>
      <c r="E101" s="52">
        <f>'Pay App 40'!E101</f>
        <v>0</v>
      </c>
      <c r="F101" s="45"/>
      <c r="G101" s="65">
        <f>'Pay App 40'!G101+F101</f>
        <v>0</v>
      </c>
      <c r="H101" s="188">
        <f>'Pay App 40'!K101</f>
        <v>0</v>
      </c>
      <c r="I101" s="189"/>
      <c r="J101" s="55"/>
      <c r="K101" s="33">
        <f t="shared" si="1"/>
        <v>0</v>
      </c>
      <c r="L101" s="68">
        <f t="shared" si="0"/>
        <v>0</v>
      </c>
      <c r="M101" s="66">
        <f t="shared" si="2"/>
        <v>0</v>
      </c>
      <c r="N101" s="32">
        <f t="shared" si="3"/>
        <v>0</v>
      </c>
      <c r="O101" s="52">
        <f>'Pay App 40'!O101+'Pay App 40'!P101</f>
        <v>0</v>
      </c>
      <c r="P101" s="45"/>
      <c r="Q101" s="66">
        <f>'Pay App 40'!Q101+N101+P101</f>
        <v>0</v>
      </c>
    </row>
    <row r="102" spans="1:17" ht="21" customHeight="1" x14ac:dyDescent="0.2">
      <c r="A102" s="151" t="s">
        <v>158</v>
      </c>
      <c r="B102" s="151"/>
      <c r="C102" s="151" t="s">
        <v>159</v>
      </c>
      <c r="D102" s="152"/>
      <c r="E102" s="52">
        <f>'Pay App 40'!E102</f>
        <v>0</v>
      </c>
      <c r="F102" s="45"/>
      <c r="G102" s="65">
        <f>'Pay App 40'!G102+F102</f>
        <v>0</v>
      </c>
      <c r="H102" s="188">
        <f>'Pay App 40'!K102</f>
        <v>0</v>
      </c>
      <c r="I102" s="189"/>
      <c r="J102" s="55"/>
      <c r="K102" s="33">
        <f t="shared" si="1"/>
        <v>0</v>
      </c>
      <c r="L102" s="68">
        <f t="shared" si="0"/>
        <v>0</v>
      </c>
      <c r="M102" s="66">
        <f t="shared" si="2"/>
        <v>0</v>
      </c>
      <c r="N102" s="32">
        <f t="shared" si="3"/>
        <v>0</v>
      </c>
      <c r="O102" s="52">
        <f>'Pay App 40'!O102+'Pay App 40'!P102</f>
        <v>0</v>
      </c>
      <c r="P102" s="45"/>
      <c r="Q102" s="66">
        <f>'Pay App 40'!Q102+N102+P102</f>
        <v>0</v>
      </c>
    </row>
    <row r="103" spans="1:17" ht="21" customHeight="1" x14ac:dyDescent="0.2">
      <c r="A103" s="151" t="s">
        <v>160</v>
      </c>
      <c r="B103" s="151"/>
      <c r="C103" s="151" t="s">
        <v>161</v>
      </c>
      <c r="D103" s="152"/>
      <c r="E103" s="52">
        <f>'Pay App 40'!E103</f>
        <v>0</v>
      </c>
      <c r="F103" s="45"/>
      <c r="G103" s="65">
        <f>'Pay App 40'!G103+F103</f>
        <v>0</v>
      </c>
      <c r="H103" s="188">
        <f>'Pay App 40'!K103</f>
        <v>0</v>
      </c>
      <c r="I103" s="189"/>
      <c r="J103" s="55"/>
      <c r="K103" s="33">
        <f t="shared" si="1"/>
        <v>0</v>
      </c>
      <c r="L103" s="68">
        <f t="shared" si="0"/>
        <v>0</v>
      </c>
      <c r="M103" s="66">
        <f t="shared" si="2"/>
        <v>0</v>
      </c>
      <c r="N103" s="32">
        <f t="shared" si="3"/>
        <v>0</v>
      </c>
      <c r="O103" s="52">
        <f>'Pay App 40'!O103+'Pay App 40'!P103</f>
        <v>0</v>
      </c>
      <c r="P103" s="45"/>
      <c r="Q103" s="66">
        <f>'Pay App 40'!Q103+N103+P103</f>
        <v>0</v>
      </c>
    </row>
    <row r="104" spans="1:17" ht="21" customHeight="1" x14ac:dyDescent="0.2">
      <c r="A104" s="151" t="s">
        <v>162</v>
      </c>
      <c r="B104" s="151"/>
      <c r="C104" s="151" t="s">
        <v>163</v>
      </c>
      <c r="D104" s="152"/>
      <c r="E104" s="52">
        <f>'Pay App 40'!E104</f>
        <v>0</v>
      </c>
      <c r="F104" s="45"/>
      <c r="G104" s="65">
        <f>'Pay App 40'!G104+F104</f>
        <v>0</v>
      </c>
      <c r="H104" s="188">
        <f>'Pay App 40'!K104</f>
        <v>0</v>
      </c>
      <c r="I104" s="189"/>
      <c r="J104" s="55"/>
      <c r="K104" s="33">
        <f t="shared" si="1"/>
        <v>0</v>
      </c>
      <c r="L104" s="68">
        <f t="shared" si="0"/>
        <v>0</v>
      </c>
      <c r="M104" s="66">
        <f t="shared" si="2"/>
        <v>0</v>
      </c>
      <c r="N104" s="32">
        <f t="shared" si="3"/>
        <v>0</v>
      </c>
      <c r="O104" s="52">
        <f>'Pay App 40'!O104+'Pay App 40'!P104</f>
        <v>0</v>
      </c>
      <c r="P104" s="45"/>
      <c r="Q104" s="66">
        <f>'Pay App 40'!Q104+N104+P104</f>
        <v>0</v>
      </c>
    </row>
    <row r="105" spans="1:17" ht="21" customHeight="1" x14ac:dyDescent="0.2">
      <c r="A105" s="151" t="s">
        <v>164</v>
      </c>
      <c r="B105" s="151"/>
      <c r="C105" s="151" t="s">
        <v>165</v>
      </c>
      <c r="D105" s="152"/>
      <c r="E105" s="52">
        <f>'Pay App 40'!E105</f>
        <v>0</v>
      </c>
      <c r="F105" s="45"/>
      <c r="G105" s="65">
        <f>'Pay App 40'!G105+F105</f>
        <v>0</v>
      </c>
      <c r="H105" s="188">
        <f>'Pay App 40'!K105</f>
        <v>0</v>
      </c>
      <c r="I105" s="189"/>
      <c r="J105" s="55"/>
      <c r="K105" s="33">
        <f t="shared" si="1"/>
        <v>0</v>
      </c>
      <c r="L105" s="68">
        <f t="shared" si="0"/>
        <v>0</v>
      </c>
      <c r="M105" s="66">
        <f t="shared" si="2"/>
        <v>0</v>
      </c>
      <c r="N105" s="32">
        <f t="shared" si="3"/>
        <v>0</v>
      </c>
      <c r="O105" s="52">
        <f>'Pay App 40'!O105+'Pay App 40'!P105</f>
        <v>0</v>
      </c>
      <c r="P105" s="45"/>
      <c r="Q105" s="66">
        <f>'Pay App 40'!Q105+N105+P105</f>
        <v>0</v>
      </c>
    </row>
    <row r="106" spans="1:17" ht="21" customHeight="1" x14ac:dyDescent="0.2">
      <c r="A106" s="151" t="s">
        <v>166</v>
      </c>
      <c r="B106" s="151"/>
      <c r="C106" s="151" t="s">
        <v>167</v>
      </c>
      <c r="D106" s="152"/>
      <c r="E106" s="52">
        <f>'Pay App 40'!E106</f>
        <v>0</v>
      </c>
      <c r="F106" s="45"/>
      <c r="G106" s="65">
        <f>'Pay App 40'!G106+F106</f>
        <v>0</v>
      </c>
      <c r="H106" s="188">
        <f>'Pay App 40'!K106</f>
        <v>0</v>
      </c>
      <c r="I106" s="189"/>
      <c r="J106" s="55"/>
      <c r="K106" s="33">
        <f t="shared" si="1"/>
        <v>0</v>
      </c>
      <c r="L106" s="68">
        <f t="shared" si="0"/>
        <v>0</v>
      </c>
      <c r="M106" s="66">
        <f t="shared" si="2"/>
        <v>0</v>
      </c>
      <c r="N106" s="32">
        <f t="shared" si="3"/>
        <v>0</v>
      </c>
      <c r="O106" s="52">
        <f>'Pay App 40'!O106+'Pay App 40'!P106</f>
        <v>0</v>
      </c>
      <c r="P106" s="45"/>
      <c r="Q106" s="66">
        <f>'Pay App 40'!Q106+N106+P106</f>
        <v>0</v>
      </c>
    </row>
    <row r="107" spans="1:17" ht="21" customHeight="1" x14ac:dyDescent="0.2">
      <c r="A107" s="151" t="s">
        <v>168</v>
      </c>
      <c r="B107" s="151"/>
      <c r="C107" s="151" t="s">
        <v>169</v>
      </c>
      <c r="D107" s="152"/>
      <c r="E107" s="52">
        <f>'Pay App 40'!E107</f>
        <v>0</v>
      </c>
      <c r="F107" s="45"/>
      <c r="G107" s="65">
        <f>'Pay App 40'!G107+F107</f>
        <v>0</v>
      </c>
      <c r="H107" s="188">
        <f>'Pay App 40'!K107</f>
        <v>0</v>
      </c>
      <c r="I107" s="189"/>
      <c r="J107" s="55"/>
      <c r="K107" s="33">
        <f t="shared" si="1"/>
        <v>0</v>
      </c>
      <c r="L107" s="68">
        <f t="shared" si="0"/>
        <v>0</v>
      </c>
      <c r="M107" s="66">
        <f t="shared" si="2"/>
        <v>0</v>
      </c>
      <c r="N107" s="32">
        <f t="shared" si="3"/>
        <v>0</v>
      </c>
      <c r="O107" s="52">
        <f>'Pay App 40'!O107+'Pay App 40'!P107</f>
        <v>0</v>
      </c>
      <c r="P107" s="45"/>
      <c r="Q107" s="66">
        <f>'Pay App 40'!Q107+N107+P107</f>
        <v>0</v>
      </c>
    </row>
    <row r="108" spans="1:17" ht="21" customHeight="1" x14ac:dyDescent="0.2">
      <c r="A108" s="151" t="s">
        <v>170</v>
      </c>
      <c r="B108" s="151"/>
      <c r="C108" s="151" t="s">
        <v>171</v>
      </c>
      <c r="D108" s="152"/>
      <c r="E108" s="52">
        <f>'Pay App 40'!E108</f>
        <v>0</v>
      </c>
      <c r="F108" s="45"/>
      <c r="G108" s="65">
        <f>'Pay App 40'!G108+F108</f>
        <v>0</v>
      </c>
      <c r="H108" s="188">
        <f>'Pay App 40'!K108</f>
        <v>0</v>
      </c>
      <c r="I108" s="189"/>
      <c r="J108" s="55"/>
      <c r="K108" s="33">
        <f t="shared" si="1"/>
        <v>0</v>
      </c>
      <c r="L108" s="68">
        <f t="shared" si="0"/>
        <v>0</v>
      </c>
      <c r="M108" s="66">
        <f t="shared" si="2"/>
        <v>0</v>
      </c>
      <c r="N108" s="32">
        <f t="shared" si="3"/>
        <v>0</v>
      </c>
      <c r="O108" s="52">
        <f>'Pay App 40'!O108+'Pay App 40'!P108</f>
        <v>0</v>
      </c>
      <c r="P108" s="45"/>
      <c r="Q108" s="66">
        <f>'Pay App 40'!Q108+N108+P108</f>
        <v>0</v>
      </c>
    </row>
    <row r="109" spans="1:17" ht="21" customHeight="1" x14ac:dyDescent="0.2">
      <c r="A109" s="151" t="s">
        <v>172</v>
      </c>
      <c r="B109" s="151"/>
      <c r="C109" s="151" t="s">
        <v>173</v>
      </c>
      <c r="D109" s="152"/>
      <c r="E109" s="52">
        <f>'Pay App 40'!E109</f>
        <v>0</v>
      </c>
      <c r="F109" s="45"/>
      <c r="G109" s="65">
        <f>'Pay App 40'!G109+F109</f>
        <v>0</v>
      </c>
      <c r="H109" s="188">
        <f>'Pay App 40'!K109</f>
        <v>0</v>
      </c>
      <c r="I109" s="189"/>
      <c r="J109" s="55"/>
      <c r="K109" s="33">
        <f t="shared" si="1"/>
        <v>0</v>
      </c>
      <c r="L109" s="68">
        <f t="shared" si="0"/>
        <v>0</v>
      </c>
      <c r="M109" s="66">
        <f t="shared" si="2"/>
        <v>0</v>
      </c>
      <c r="N109" s="32">
        <f t="shared" si="3"/>
        <v>0</v>
      </c>
      <c r="O109" s="52">
        <f>'Pay App 40'!O109+'Pay App 40'!P109</f>
        <v>0</v>
      </c>
      <c r="P109" s="45"/>
      <c r="Q109" s="66">
        <f>'Pay App 40'!Q109+N109+P109</f>
        <v>0</v>
      </c>
    </row>
    <row r="110" spans="1:17" ht="21" customHeight="1" x14ac:dyDescent="0.2">
      <c r="A110" s="151" t="s">
        <v>174</v>
      </c>
      <c r="B110" s="151"/>
      <c r="C110" s="151" t="s">
        <v>175</v>
      </c>
      <c r="D110" s="152"/>
      <c r="E110" s="52">
        <f>'Pay App 40'!E110</f>
        <v>0</v>
      </c>
      <c r="F110" s="45"/>
      <c r="G110" s="65">
        <f>'Pay App 40'!G110+F110</f>
        <v>0</v>
      </c>
      <c r="H110" s="188">
        <f>'Pay App 40'!K110</f>
        <v>0</v>
      </c>
      <c r="I110" s="189"/>
      <c r="J110" s="55"/>
      <c r="K110" s="33">
        <f t="shared" si="1"/>
        <v>0</v>
      </c>
      <c r="L110" s="68">
        <f t="shared" si="0"/>
        <v>0</v>
      </c>
      <c r="M110" s="66">
        <f t="shared" si="2"/>
        <v>0</v>
      </c>
      <c r="N110" s="32">
        <f t="shared" si="3"/>
        <v>0</v>
      </c>
      <c r="O110" s="52">
        <f>'Pay App 40'!O110+'Pay App 40'!P110</f>
        <v>0</v>
      </c>
      <c r="P110" s="45"/>
      <c r="Q110" s="66">
        <f>'Pay App 40'!Q110+N110+P110</f>
        <v>0</v>
      </c>
    </row>
    <row r="111" spans="1:17" ht="21" customHeight="1" x14ac:dyDescent="0.2">
      <c r="A111" s="151" t="s">
        <v>176</v>
      </c>
      <c r="B111" s="151"/>
      <c r="C111" s="151" t="s">
        <v>177</v>
      </c>
      <c r="D111" s="152"/>
      <c r="E111" s="52">
        <f>'Pay App 40'!E111</f>
        <v>0</v>
      </c>
      <c r="F111" s="45"/>
      <c r="G111" s="65">
        <f>'Pay App 40'!G111+F111</f>
        <v>0</v>
      </c>
      <c r="H111" s="188">
        <f>'Pay App 40'!K111</f>
        <v>0</v>
      </c>
      <c r="I111" s="189"/>
      <c r="J111" s="55"/>
      <c r="K111" s="33">
        <f t="shared" si="1"/>
        <v>0</v>
      </c>
      <c r="L111" s="68">
        <f t="shared" si="0"/>
        <v>0</v>
      </c>
      <c r="M111" s="66">
        <f t="shared" si="2"/>
        <v>0</v>
      </c>
      <c r="N111" s="32">
        <f t="shared" si="3"/>
        <v>0</v>
      </c>
      <c r="O111" s="52">
        <f>'Pay App 40'!O111+'Pay App 40'!P111</f>
        <v>0</v>
      </c>
      <c r="P111" s="45"/>
      <c r="Q111" s="66">
        <f>'Pay App 40'!Q111+N111+P111</f>
        <v>0</v>
      </c>
    </row>
    <row r="112" spans="1:17" ht="21" customHeight="1" x14ac:dyDescent="0.2">
      <c r="A112" s="151" t="s">
        <v>178</v>
      </c>
      <c r="B112" s="151"/>
      <c r="C112" s="151" t="s">
        <v>179</v>
      </c>
      <c r="D112" s="152"/>
      <c r="E112" s="52">
        <f>'Pay App 40'!E112</f>
        <v>0</v>
      </c>
      <c r="F112" s="45"/>
      <c r="G112" s="65">
        <f>'Pay App 40'!G112+F112</f>
        <v>0</v>
      </c>
      <c r="H112" s="188">
        <f>'Pay App 40'!K112</f>
        <v>0</v>
      </c>
      <c r="I112" s="189"/>
      <c r="J112" s="55"/>
      <c r="K112" s="33">
        <f t="shared" si="1"/>
        <v>0</v>
      </c>
      <c r="L112" s="68">
        <f t="shared" si="0"/>
        <v>0</v>
      </c>
      <c r="M112" s="66">
        <f t="shared" si="2"/>
        <v>0</v>
      </c>
      <c r="N112" s="32">
        <f t="shared" si="3"/>
        <v>0</v>
      </c>
      <c r="O112" s="52">
        <f>'Pay App 40'!O112+'Pay App 40'!P112</f>
        <v>0</v>
      </c>
      <c r="P112" s="45"/>
      <c r="Q112" s="66">
        <f>'Pay App 40'!Q112+N112+P112</f>
        <v>0</v>
      </c>
    </row>
    <row r="113" spans="1:17" ht="21" customHeight="1" x14ac:dyDescent="0.2">
      <c r="A113" s="151" t="s">
        <v>180</v>
      </c>
      <c r="B113" s="151"/>
      <c r="C113" s="151" t="s">
        <v>181</v>
      </c>
      <c r="D113" s="152"/>
      <c r="E113" s="52">
        <f>'Pay App 40'!E113</f>
        <v>0</v>
      </c>
      <c r="F113" s="45"/>
      <c r="G113" s="65">
        <f>'Pay App 40'!G113+F113</f>
        <v>0</v>
      </c>
      <c r="H113" s="188">
        <f>'Pay App 40'!K113</f>
        <v>0</v>
      </c>
      <c r="I113" s="189"/>
      <c r="J113" s="55"/>
      <c r="K113" s="33">
        <f t="shared" si="1"/>
        <v>0</v>
      </c>
      <c r="L113" s="68">
        <f t="shared" si="0"/>
        <v>0</v>
      </c>
      <c r="M113" s="66">
        <f t="shared" si="2"/>
        <v>0</v>
      </c>
      <c r="N113" s="32">
        <f t="shared" si="3"/>
        <v>0</v>
      </c>
      <c r="O113" s="52">
        <f>'Pay App 40'!O113+'Pay App 40'!P113</f>
        <v>0</v>
      </c>
      <c r="P113" s="45"/>
      <c r="Q113" s="66">
        <f>'Pay App 40'!Q113+N113+P113</f>
        <v>0</v>
      </c>
    </row>
    <row r="114" spans="1:17" ht="21" customHeight="1" x14ac:dyDescent="0.2">
      <c r="A114" s="153" t="s">
        <v>182</v>
      </c>
      <c r="B114" s="153"/>
      <c r="C114" s="153" t="s">
        <v>183</v>
      </c>
      <c r="D114" s="154"/>
      <c r="E114" s="52">
        <f>'Pay App 40'!E114</f>
        <v>0</v>
      </c>
      <c r="F114" s="45"/>
      <c r="G114" s="65">
        <f>'Pay App 40'!G114+F114</f>
        <v>0</v>
      </c>
      <c r="H114" s="188">
        <f>'Pay App 40'!K114</f>
        <v>0</v>
      </c>
      <c r="I114" s="189"/>
      <c r="J114" s="55"/>
      <c r="K114" s="33">
        <f t="shared" si="1"/>
        <v>0</v>
      </c>
      <c r="L114" s="68">
        <f t="shared" si="0"/>
        <v>0</v>
      </c>
      <c r="M114" s="66">
        <f t="shared" si="2"/>
        <v>0</v>
      </c>
      <c r="N114" s="32">
        <f t="shared" si="3"/>
        <v>0</v>
      </c>
      <c r="O114" s="52">
        <f>'Pay App 40'!O114+'Pay App 40'!P114</f>
        <v>0</v>
      </c>
      <c r="P114" s="45"/>
      <c r="Q114" s="66">
        <f>'Pay App 40'!Q114+N114+P114</f>
        <v>0</v>
      </c>
    </row>
    <row r="115" spans="1:17" ht="21" customHeight="1" x14ac:dyDescent="0.2">
      <c r="A115" s="151" t="s">
        <v>184</v>
      </c>
      <c r="B115" s="151"/>
      <c r="C115" s="151" t="s">
        <v>185</v>
      </c>
      <c r="D115" s="152"/>
      <c r="E115" s="52">
        <f>'Pay App 40'!E115</f>
        <v>0</v>
      </c>
      <c r="F115" s="45"/>
      <c r="G115" s="65">
        <f>'Pay App 40'!G115+F115</f>
        <v>0</v>
      </c>
      <c r="H115" s="188">
        <f>'Pay App 40'!K115</f>
        <v>0</v>
      </c>
      <c r="I115" s="189"/>
      <c r="J115" s="55"/>
      <c r="K115" s="33">
        <f t="shared" si="1"/>
        <v>0</v>
      </c>
      <c r="L115" s="68">
        <f t="shared" si="0"/>
        <v>0</v>
      </c>
      <c r="M115" s="66">
        <f t="shared" si="2"/>
        <v>0</v>
      </c>
      <c r="N115" s="32">
        <f t="shared" si="3"/>
        <v>0</v>
      </c>
      <c r="O115" s="52">
        <f>'Pay App 40'!O115+'Pay App 40'!P115</f>
        <v>0</v>
      </c>
      <c r="P115" s="45"/>
      <c r="Q115" s="66">
        <f>'Pay App 40'!Q115+N115+P115</f>
        <v>0</v>
      </c>
    </row>
    <row r="116" spans="1:17" ht="21" customHeight="1" x14ac:dyDescent="0.2">
      <c r="A116" s="151" t="s">
        <v>186</v>
      </c>
      <c r="B116" s="151"/>
      <c r="C116" s="151" t="s">
        <v>187</v>
      </c>
      <c r="D116" s="152"/>
      <c r="E116" s="52">
        <f>'Pay App 40'!E116</f>
        <v>0</v>
      </c>
      <c r="F116" s="45"/>
      <c r="G116" s="65">
        <f>'Pay App 40'!G116+F116</f>
        <v>0</v>
      </c>
      <c r="H116" s="188">
        <f>'Pay App 40'!K116</f>
        <v>0</v>
      </c>
      <c r="I116" s="189"/>
      <c r="J116" s="55"/>
      <c r="K116" s="33">
        <f t="shared" si="1"/>
        <v>0</v>
      </c>
      <c r="L116" s="68">
        <f t="shared" si="0"/>
        <v>0</v>
      </c>
      <c r="M116" s="66">
        <f t="shared" si="2"/>
        <v>0</v>
      </c>
      <c r="N116" s="32">
        <f t="shared" si="3"/>
        <v>0</v>
      </c>
      <c r="O116" s="52">
        <f>'Pay App 40'!O116+'Pay App 40'!P116</f>
        <v>0</v>
      </c>
      <c r="P116" s="45"/>
      <c r="Q116" s="66">
        <f>'Pay App 40'!Q116+N116+P116</f>
        <v>0</v>
      </c>
    </row>
    <row r="117" spans="1:17" ht="21" customHeight="1" x14ac:dyDescent="0.2">
      <c r="A117" s="151" t="s">
        <v>188</v>
      </c>
      <c r="B117" s="151"/>
      <c r="C117" s="151" t="s">
        <v>581</v>
      </c>
      <c r="D117" s="152"/>
      <c r="E117" s="52">
        <f>'Pay App 40'!E117</f>
        <v>0</v>
      </c>
      <c r="F117" s="45"/>
      <c r="G117" s="65">
        <f>'Pay App 40'!G117+F117</f>
        <v>0</v>
      </c>
      <c r="H117" s="188">
        <f>'Pay App 40'!K117</f>
        <v>0</v>
      </c>
      <c r="I117" s="189"/>
      <c r="J117" s="55"/>
      <c r="K117" s="33">
        <f t="shared" si="1"/>
        <v>0</v>
      </c>
      <c r="L117" s="68">
        <f t="shared" si="0"/>
        <v>0</v>
      </c>
      <c r="M117" s="66">
        <f t="shared" si="2"/>
        <v>0</v>
      </c>
      <c r="N117" s="32">
        <f t="shared" si="3"/>
        <v>0</v>
      </c>
      <c r="O117" s="52">
        <f>'Pay App 40'!O117+'Pay App 40'!P117</f>
        <v>0</v>
      </c>
      <c r="P117" s="45"/>
      <c r="Q117" s="66">
        <f>'Pay App 40'!Q117+N117+P117</f>
        <v>0</v>
      </c>
    </row>
    <row r="118" spans="1:17" ht="21" customHeight="1" x14ac:dyDescent="0.2">
      <c r="A118" s="153" t="s">
        <v>190</v>
      </c>
      <c r="B118" s="153"/>
      <c r="C118" s="142" t="s">
        <v>191</v>
      </c>
      <c r="D118" s="156"/>
      <c r="E118" s="52">
        <f>'Pay App 40'!E118</f>
        <v>0</v>
      </c>
      <c r="F118" s="45"/>
      <c r="G118" s="65">
        <f>'Pay App 40'!G118+F118</f>
        <v>0</v>
      </c>
      <c r="H118" s="188">
        <f>'Pay App 40'!K118</f>
        <v>0</v>
      </c>
      <c r="I118" s="189"/>
      <c r="J118" s="55"/>
      <c r="K118" s="33">
        <f t="shared" si="1"/>
        <v>0</v>
      </c>
      <c r="L118" s="68">
        <f t="shared" si="0"/>
        <v>0</v>
      </c>
      <c r="M118" s="66">
        <f t="shared" si="2"/>
        <v>0</v>
      </c>
      <c r="N118" s="32">
        <f t="shared" si="3"/>
        <v>0</v>
      </c>
      <c r="O118" s="52">
        <f>'Pay App 40'!O118+'Pay App 40'!P118</f>
        <v>0</v>
      </c>
      <c r="P118" s="45"/>
      <c r="Q118" s="66">
        <f>'Pay App 40'!Q118+N118+P118</f>
        <v>0</v>
      </c>
    </row>
    <row r="119" spans="1:17" ht="21" customHeight="1" x14ac:dyDescent="0.2">
      <c r="A119" s="151" t="s">
        <v>192</v>
      </c>
      <c r="B119" s="151"/>
      <c r="C119" s="151" t="s">
        <v>193</v>
      </c>
      <c r="D119" s="152"/>
      <c r="E119" s="52">
        <f>'Pay App 40'!E119</f>
        <v>0</v>
      </c>
      <c r="F119" s="45"/>
      <c r="G119" s="65">
        <f>'Pay App 40'!G119+F119</f>
        <v>0</v>
      </c>
      <c r="H119" s="188">
        <f>'Pay App 40'!K119</f>
        <v>0</v>
      </c>
      <c r="I119" s="189"/>
      <c r="J119" s="55"/>
      <c r="K119" s="33">
        <f t="shared" si="1"/>
        <v>0</v>
      </c>
      <c r="L119" s="68">
        <f t="shared" si="0"/>
        <v>0</v>
      </c>
      <c r="M119" s="66">
        <f t="shared" si="2"/>
        <v>0</v>
      </c>
      <c r="N119" s="32">
        <f t="shared" si="3"/>
        <v>0</v>
      </c>
      <c r="O119" s="52">
        <f>'Pay App 40'!O119+'Pay App 40'!P119</f>
        <v>0</v>
      </c>
      <c r="P119" s="45"/>
      <c r="Q119" s="66">
        <f>'Pay App 40'!Q119+N119+P119</f>
        <v>0</v>
      </c>
    </row>
    <row r="120" spans="1:17" ht="21" customHeight="1" x14ac:dyDescent="0.2">
      <c r="A120" s="151" t="s">
        <v>194</v>
      </c>
      <c r="B120" s="151"/>
      <c r="C120" s="150" t="s">
        <v>195</v>
      </c>
      <c r="D120" s="157"/>
      <c r="E120" s="52">
        <f>'Pay App 40'!E120</f>
        <v>0</v>
      </c>
      <c r="F120" s="45"/>
      <c r="G120" s="65">
        <f>'Pay App 40'!G120+F120</f>
        <v>0</v>
      </c>
      <c r="H120" s="188">
        <f>'Pay App 40'!K120</f>
        <v>0</v>
      </c>
      <c r="I120" s="189"/>
      <c r="J120" s="55"/>
      <c r="K120" s="33">
        <f t="shared" si="1"/>
        <v>0</v>
      </c>
      <c r="L120" s="68">
        <f t="shared" si="0"/>
        <v>0</v>
      </c>
      <c r="M120" s="66">
        <f t="shared" si="2"/>
        <v>0</v>
      </c>
      <c r="N120" s="32">
        <f t="shared" si="3"/>
        <v>0</v>
      </c>
      <c r="O120" s="52">
        <f>'Pay App 40'!O120+'Pay App 40'!P120</f>
        <v>0</v>
      </c>
      <c r="P120" s="45"/>
      <c r="Q120" s="66">
        <f>'Pay App 40'!Q120+N120+P120</f>
        <v>0</v>
      </c>
    </row>
    <row r="121" spans="1:17" ht="21" customHeight="1" x14ac:dyDescent="0.2">
      <c r="A121" s="151" t="s">
        <v>196</v>
      </c>
      <c r="B121" s="151"/>
      <c r="C121" s="151" t="s">
        <v>197</v>
      </c>
      <c r="D121" s="152"/>
      <c r="E121" s="52">
        <f>'Pay App 40'!E121</f>
        <v>0</v>
      </c>
      <c r="F121" s="45"/>
      <c r="G121" s="65">
        <f>'Pay App 40'!G121+F121</f>
        <v>0</v>
      </c>
      <c r="H121" s="188">
        <f>'Pay App 40'!K121</f>
        <v>0</v>
      </c>
      <c r="I121" s="189"/>
      <c r="J121" s="55"/>
      <c r="K121" s="33">
        <f t="shared" si="1"/>
        <v>0</v>
      </c>
      <c r="L121" s="68">
        <f t="shared" si="0"/>
        <v>0</v>
      </c>
      <c r="M121" s="66">
        <f t="shared" si="2"/>
        <v>0</v>
      </c>
      <c r="N121" s="32">
        <f t="shared" si="3"/>
        <v>0</v>
      </c>
      <c r="O121" s="52">
        <f>'Pay App 40'!O121+'Pay App 40'!P121</f>
        <v>0</v>
      </c>
      <c r="P121" s="45"/>
      <c r="Q121" s="66">
        <f>'Pay App 40'!Q121+N121+P121</f>
        <v>0</v>
      </c>
    </row>
    <row r="122" spans="1:17" ht="21" customHeight="1" x14ac:dyDescent="0.2">
      <c r="A122" s="151" t="s">
        <v>198</v>
      </c>
      <c r="B122" s="151"/>
      <c r="C122" s="151" t="s">
        <v>199</v>
      </c>
      <c r="D122" s="152"/>
      <c r="E122" s="52">
        <f>'Pay App 40'!E122</f>
        <v>0</v>
      </c>
      <c r="F122" s="45"/>
      <c r="G122" s="65">
        <f>'Pay App 40'!G122+F122</f>
        <v>0</v>
      </c>
      <c r="H122" s="188">
        <f>'Pay App 40'!K122</f>
        <v>0</v>
      </c>
      <c r="I122" s="189"/>
      <c r="J122" s="55"/>
      <c r="K122" s="33">
        <f t="shared" si="1"/>
        <v>0</v>
      </c>
      <c r="L122" s="68">
        <f t="shared" si="0"/>
        <v>0</v>
      </c>
      <c r="M122" s="66">
        <f t="shared" si="2"/>
        <v>0</v>
      </c>
      <c r="N122" s="32">
        <f t="shared" si="3"/>
        <v>0</v>
      </c>
      <c r="O122" s="52">
        <f>'Pay App 40'!O122+'Pay App 40'!P122</f>
        <v>0</v>
      </c>
      <c r="P122" s="45"/>
      <c r="Q122" s="66">
        <f>'Pay App 40'!Q122+N122+P122</f>
        <v>0</v>
      </c>
    </row>
    <row r="123" spans="1:17" ht="21" customHeight="1" x14ac:dyDescent="0.2">
      <c r="A123" s="151" t="s">
        <v>200</v>
      </c>
      <c r="B123" s="151"/>
      <c r="C123" s="151" t="s">
        <v>201</v>
      </c>
      <c r="D123" s="152"/>
      <c r="E123" s="52">
        <f>'Pay App 40'!E123</f>
        <v>0</v>
      </c>
      <c r="F123" s="45"/>
      <c r="G123" s="65">
        <f>'Pay App 40'!G123+F123</f>
        <v>0</v>
      </c>
      <c r="H123" s="188">
        <f>'Pay App 40'!K123</f>
        <v>0</v>
      </c>
      <c r="I123" s="189"/>
      <c r="J123" s="55"/>
      <c r="K123" s="33">
        <f t="shared" si="1"/>
        <v>0</v>
      </c>
      <c r="L123" s="68">
        <f t="shared" si="0"/>
        <v>0</v>
      </c>
      <c r="M123" s="66">
        <f t="shared" si="2"/>
        <v>0</v>
      </c>
      <c r="N123" s="32">
        <f t="shared" si="3"/>
        <v>0</v>
      </c>
      <c r="O123" s="52">
        <f>'Pay App 40'!O123+'Pay App 40'!P123</f>
        <v>0</v>
      </c>
      <c r="P123" s="45"/>
      <c r="Q123" s="66">
        <f>'Pay App 40'!Q123+N123+P123</f>
        <v>0</v>
      </c>
    </row>
    <row r="124" spans="1:17" ht="21" customHeight="1" x14ac:dyDescent="0.2">
      <c r="A124" s="153" t="s">
        <v>202</v>
      </c>
      <c r="B124" s="153"/>
      <c r="C124" s="154" t="s">
        <v>203</v>
      </c>
      <c r="D124" s="155"/>
      <c r="E124" s="52">
        <f>'Pay App 40'!E124</f>
        <v>0</v>
      </c>
      <c r="F124" s="45"/>
      <c r="G124" s="65">
        <f>'Pay App 40'!G124+F124</f>
        <v>0</v>
      </c>
      <c r="H124" s="188">
        <f>'Pay App 40'!K124</f>
        <v>0</v>
      </c>
      <c r="I124" s="189"/>
      <c r="J124" s="55"/>
      <c r="K124" s="33">
        <f t="shared" si="1"/>
        <v>0</v>
      </c>
      <c r="L124" s="68">
        <f t="shared" si="0"/>
        <v>0</v>
      </c>
      <c r="M124" s="66">
        <f t="shared" si="2"/>
        <v>0</v>
      </c>
      <c r="N124" s="32">
        <f t="shared" si="3"/>
        <v>0</v>
      </c>
      <c r="O124" s="52">
        <f>'Pay App 40'!O124+'Pay App 40'!P124</f>
        <v>0</v>
      </c>
      <c r="P124" s="45"/>
      <c r="Q124" s="66">
        <f>'Pay App 40'!Q124+N124+P124</f>
        <v>0</v>
      </c>
    </row>
    <row r="125" spans="1:17" ht="21" customHeight="1" x14ac:dyDescent="0.2">
      <c r="A125" s="151" t="s">
        <v>204</v>
      </c>
      <c r="B125" s="151"/>
      <c r="C125" s="151" t="s">
        <v>205</v>
      </c>
      <c r="D125" s="152"/>
      <c r="E125" s="52">
        <f>'Pay App 40'!E125</f>
        <v>0</v>
      </c>
      <c r="F125" s="45"/>
      <c r="G125" s="65">
        <f>'Pay App 40'!G125+F125</f>
        <v>0</v>
      </c>
      <c r="H125" s="188">
        <f>'Pay App 40'!K125</f>
        <v>0</v>
      </c>
      <c r="I125" s="189"/>
      <c r="J125" s="55"/>
      <c r="K125" s="33">
        <f t="shared" si="1"/>
        <v>0</v>
      </c>
      <c r="L125" s="68">
        <f t="shared" si="0"/>
        <v>0</v>
      </c>
      <c r="M125" s="66">
        <f t="shared" si="2"/>
        <v>0</v>
      </c>
      <c r="N125" s="32">
        <f t="shared" si="3"/>
        <v>0</v>
      </c>
      <c r="O125" s="52">
        <f>'Pay App 40'!O125+'Pay App 40'!P125</f>
        <v>0</v>
      </c>
      <c r="P125" s="45"/>
      <c r="Q125" s="66">
        <f>'Pay App 40'!Q125+N125+P125</f>
        <v>0</v>
      </c>
    </row>
    <row r="126" spans="1:17" ht="21" customHeight="1" x14ac:dyDescent="0.2">
      <c r="A126" s="151" t="s">
        <v>206</v>
      </c>
      <c r="B126" s="151"/>
      <c r="C126" s="151" t="s">
        <v>207</v>
      </c>
      <c r="D126" s="152"/>
      <c r="E126" s="52">
        <f>'Pay App 40'!E126</f>
        <v>0</v>
      </c>
      <c r="F126" s="45"/>
      <c r="G126" s="65">
        <f>'Pay App 40'!G126+F126</f>
        <v>0</v>
      </c>
      <c r="H126" s="188">
        <f>'Pay App 40'!K126</f>
        <v>0</v>
      </c>
      <c r="I126" s="189"/>
      <c r="J126" s="55"/>
      <c r="K126" s="33">
        <f t="shared" si="1"/>
        <v>0</v>
      </c>
      <c r="L126" s="68">
        <f t="shared" si="0"/>
        <v>0</v>
      </c>
      <c r="M126" s="66">
        <f t="shared" si="2"/>
        <v>0</v>
      </c>
      <c r="N126" s="32">
        <f t="shared" si="3"/>
        <v>0</v>
      </c>
      <c r="O126" s="52">
        <f>'Pay App 40'!O126+'Pay App 40'!P126</f>
        <v>0</v>
      </c>
      <c r="P126" s="45"/>
      <c r="Q126" s="66">
        <f>'Pay App 40'!Q126+N126+P126</f>
        <v>0</v>
      </c>
    </row>
    <row r="127" spans="1:17" ht="21" customHeight="1" x14ac:dyDescent="0.2">
      <c r="A127" s="151" t="s">
        <v>208</v>
      </c>
      <c r="B127" s="151"/>
      <c r="C127" s="151" t="s">
        <v>209</v>
      </c>
      <c r="D127" s="152"/>
      <c r="E127" s="52">
        <f>'Pay App 40'!E127</f>
        <v>0</v>
      </c>
      <c r="F127" s="45"/>
      <c r="G127" s="65">
        <f>'Pay App 40'!G127+F127</f>
        <v>0</v>
      </c>
      <c r="H127" s="188">
        <f>'Pay App 40'!K127</f>
        <v>0</v>
      </c>
      <c r="I127" s="189"/>
      <c r="J127" s="55"/>
      <c r="K127" s="33">
        <f t="shared" si="1"/>
        <v>0</v>
      </c>
      <c r="L127" s="68">
        <f t="shared" si="0"/>
        <v>0</v>
      </c>
      <c r="M127" s="66">
        <f t="shared" si="2"/>
        <v>0</v>
      </c>
      <c r="N127" s="32">
        <f t="shared" si="3"/>
        <v>0</v>
      </c>
      <c r="O127" s="52">
        <f>'Pay App 40'!O127+'Pay App 40'!P127</f>
        <v>0</v>
      </c>
      <c r="P127" s="45"/>
      <c r="Q127" s="66">
        <f>'Pay App 40'!Q127+N127+P127</f>
        <v>0</v>
      </c>
    </row>
    <row r="128" spans="1:17" ht="21" customHeight="1" x14ac:dyDescent="0.2">
      <c r="A128" s="153" t="s">
        <v>210</v>
      </c>
      <c r="B128" s="153"/>
      <c r="C128" s="153" t="s">
        <v>211</v>
      </c>
      <c r="D128" s="154"/>
      <c r="E128" s="52">
        <f>'Pay App 40'!E128</f>
        <v>0</v>
      </c>
      <c r="F128" s="45"/>
      <c r="G128" s="65">
        <f>'Pay App 40'!G128+F128</f>
        <v>0</v>
      </c>
      <c r="H128" s="188">
        <f>'Pay App 40'!K128</f>
        <v>0</v>
      </c>
      <c r="I128" s="189"/>
      <c r="J128" s="55"/>
      <c r="K128" s="33">
        <f t="shared" si="1"/>
        <v>0</v>
      </c>
      <c r="L128" s="68">
        <f t="shared" si="0"/>
        <v>0</v>
      </c>
      <c r="M128" s="66">
        <f t="shared" si="2"/>
        <v>0</v>
      </c>
      <c r="N128" s="32">
        <f t="shared" si="3"/>
        <v>0</v>
      </c>
      <c r="O128" s="52">
        <f>'Pay App 40'!O128+'Pay App 40'!P128</f>
        <v>0</v>
      </c>
      <c r="P128" s="45"/>
      <c r="Q128" s="66">
        <f>'Pay App 40'!Q128+N128+P128</f>
        <v>0</v>
      </c>
    </row>
    <row r="129" spans="1:17" ht="21" customHeight="1" x14ac:dyDescent="0.2">
      <c r="A129" s="151" t="s">
        <v>212</v>
      </c>
      <c r="B129" s="151"/>
      <c r="C129" s="151" t="s">
        <v>213</v>
      </c>
      <c r="D129" s="152"/>
      <c r="E129" s="52">
        <f>'Pay App 40'!E129</f>
        <v>0</v>
      </c>
      <c r="F129" s="45"/>
      <c r="G129" s="65">
        <f>'Pay App 40'!G129+F129</f>
        <v>0</v>
      </c>
      <c r="H129" s="188">
        <f>'Pay App 40'!K129</f>
        <v>0</v>
      </c>
      <c r="I129" s="189"/>
      <c r="J129" s="55"/>
      <c r="K129" s="33">
        <f t="shared" si="1"/>
        <v>0</v>
      </c>
      <c r="L129" s="68">
        <f t="shared" si="0"/>
        <v>0</v>
      </c>
      <c r="M129" s="66">
        <f t="shared" si="2"/>
        <v>0</v>
      </c>
      <c r="N129" s="32">
        <f t="shared" si="3"/>
        <v>0</v>
      </c>
      <c r="O129" s="52">
        <f>'Pay App 40'!O129+'Pay App 40'!P129</f>
        <v>0</v>
      </c>
      <c r="P129" s="45"/>
      <c r="Q129" s="66">
        <f>'Pay App 40'!Q129+N129+P129</f>
        <v>0</v>
      </c>
    </row>
    <row r="130" spans="1:17" ht="21" customHeight="1" x14ac:dyDescent="0.2">
      <c r="A130" s="151" t="s">
        <v>214</v>
      </c>
      <c r="B130" s="151"/>
      <c r="C130" s="151" t="s">
        <v>215</v>
      </c>
      <c r="D130" s="152"/>
      <c r="E130" s="52">
        <f>'Pay App 40'!E130</f>
        <v>0</v>
      </c>
      <c r="F130" s="45"/>
      <c r="G130" s="65">
        <f>'Pay App 40'!G130+F130</f>
        <v>0</v>
      </c>
      <c r="H130" s="188">
        <f>'Pay App 40'!K130</f>
        <v>0</v>
      </c>
      <c r="I130" s="189"/>
      <c r="J130" s="55"/>
      <c r="K130" s="33">
        <f t="shared" si="1"/>
        <v>0</v>
      </c>
      <c r="L130" s="68">
        <f t="shared" si="0"/>
        <v>0</v>
      </c>
      <c r="M130" s="66">
        <f t="shared" si="2"/>
        <v>0</v>
      </c>
      <c r="N130" s="32">
        <f t="shared" si="3"/>
        <v>0</v>
      </c>
      <c r="O130" s="52">
        <f>'Pay App 40'!O130+'Pay App 40'!P130</f>
        <v>0</v>
      </c>
      <c r="P130" s="45"/>
      <c r="Q130" s="66">
        <f>'Pay App 40'!Q130+N130+P130</f>
        <v>0</v>
      </c>
    </row>
    <row r="131" spans="1:17" ht="21" customHeight="1" x14ac:dyDescent="0.2">
      <c r="A131" s="151" t="s">
        <v>216</v>
      </c>
      <c r="B131" s="151"/>
      <c r="C131" s="151" t="s">
        <v>217</v>
      </c>
      <c r="D131" s="152"/>
      <c r="E131" s="52">
        <f>'Pay App 40'!E131</f>
        <v>0</v>
      </c>
      <c r="F131" s="45"/>
      <c r="G131" s="65">
        <f>'Pay App 40'!G131+F131</f>
        <v>0</v>
      </c>
      <c r="H131" s="188">
        <f>'Pay App 40'!K131</f>
        <v>0</v>
      </c>
      <c r="I131" s="189"/>
      <c r="J131" s="55"/>
      <c r="K131" s="33">
        <f t="shared" si="1"/>
        <v>0</v>
      </c>
      <c r="L131" s="68">
        <f t="shared" si="0"/>
        <v>0</v>
      </c>
      <c r="M131" s="66">
        <f t="shared" si="2"/>
        <v>0</v>
      </c>
      <c r="N131" s="32">
        <f t="shared" si="3"/>
        <v>0</v>
      </c>
      <c r="O131" s="52">
        <f>'Pay App 40'!O131+'Pay App 40'!P131</f>
        <v>0</v>
      </c>
      <c r="P131" s="45"/>
      <c r="Q131" s="66">
        <f>'Pay App 40'!Q131+N131+P131</f>
        <v>0</v>
      </c>
    </row>
    <row r="132" spans="1:17" ht="21" customHeight="1" x14ac:dyDescent="0.2">
      <c r="A132" s="151" t="s">
        <v>218</v>
      </c>
      <c r="B132" s="151"/>
      <c r="C132" s="151" t="s">
        <v>219</v>
      </c>
      <c r="D132" s="152"/>
      <c r="E132" s="52">
        <f>'Pay App 40'!E132</f>
        <v>0</v>
      </c>
      <c r="F132" s="45"/>
      <c r="G132" s="65">
        <f>'Pay App 40'!G132+F132</f>
        <v>0</v>
      </c>
      <c r="H132" s="188">
        <f>'Pay App 40'!K132</f>
        <v>0</v>
      </c>
      <c r="I132" s="189"/>
      <c r="J132" s="55"/>
      <c r="K132" s="33">
        <f t="shared" si="1"/>
        <v>0</v>
      </c>
      <c r="L132" s="68">
        <f t="shared" si="0"/>
        <v>0</v>
      </c>
      <c r="M132" s="66">
        <f t="shared" si="2"/>
        <v>0</v>
      </c>
      <c r="N132" s="32">
        <f t="shared" si="3"/>
        <v>0</v>
      </c>
      <c r="O132" s="52">
        <f>'Pay App 40'!O132+'Pay App 40'!P132</f>
        <v>0</v>
      </c>
      <c r="P132" s="45"/>
      <c r="Q132" s="66">
        <f>'Pay App 40'!Q132+N132+P132</f>
        <v>0</v>
      </c>
    </row>
    <row r="133" spans="1:17" ht="21" customHeight="1" x14ac:dyDescent="0.2">
      <c r="A133" s="151" t="s">
        <v>220</v>
      </c>
      <c r="B133" s="151"/>
      <c r="C133" s="151" t="s">
        <v>221</v>
      </c>
      <c r="D133" s="152"/>
      <c r="E133" s="52">
        <f>'Pay App 40'!E133</f>
        <v>0</v>
      </c>
      <c r="F133" s="45"/>
      <c r="G133" s="65">
        <f>'Pay App 40'!G133+F133</f>
        <v>0</v>
      </c>
      <c r="H133" s="188">
        <f>'Pay App 40'!K133</f>
        <v>0</v>
      </c>
      <c r="I133" s="189"/>
      <c r="J133" s="55"/>
      <c r="K133" s="33">
        <f t="shared" si="1"/>
        <v>0</v>
      </c>
      <c r="L133" s="68">
        <f t="shared" si="0"/>
        <v>0</v>
      </c>
      <c r="M133" s="66">
        <f t="shared" si="2"/>
        <v>0</v>
      </c>
      <c r="N133" s="32">
        <f t="shared" si="3"/>
        <v>0</v>
      </c>
      <c r="O133" s="52">
        <f>'Pay App 40'!O133+'Pay App 40'!P133</f>
        <v>0</v>
      </c>
      <c r="P133" s="45"/>
      <c r="Q133" s="66">
        <f>'Pay App 40'!Q133+N133+P133</f>
        <v>0</v>
      </c>
    </row>
    <row r="134" spans="1:17" ht="21" customHeight="1" x14ac:dyDescent="0.2">
      <c r="A134" s="151" t="s">
        <v>222</v>
      </c>
      <c r="B134" s="151"/>
      <c r="C134" s="151" t="s">
        <v>223</v>
      </c>
      <c r="D134" s="152"/>
      <c r="E134" s="52">
        <f>'Pay App 40'!E134</f>
        <v>0</v>
      </c>
      <c r="F134" s="45"/>
      <c r="G134" s="65">
        <f>'Pay App 40'!G134+F134</f>
        <v>0</v>
      </c>
      <c r="H134" s="188">
        <f>'Pay App 40'!K134</f>
        <v>0</v>
      </c>
      <c r="I134" s="189"/>
      <c r="J134" s="55"/>
      <c r="K134" s="33">
        <f t="shared" si="1"/>
        <v>0</v>
      </c>
      <c r="L134" s="68">
        <f t="shared" si="0"/>
        <v>0</v>
      </c>
      <c r="M134" s="66">
        <f t="shared" si="2"/>
        <v>0</v>
      </c>
      <c r="N134" s="32">
        <f t="shared" si="3"/>
        <v>0</v>
      </c>
      <c r="O134" s="52">
        <f>'Pay App 40'!O134+'Pay App 40'!P134</f>
        <v>0</v>
      </c>
      <c r="P134" s="45"/>
      <c r="Q134" s="66">
        <f>'Pay App 40'!Q134+N134+P134</f>
        <v>0</v>
      </c>
    </row>
    <row r="135" spans="1:17" ht="21" customHeight="1" x14ac:dyDescent="0.2">
      <c r="A135" s="153" t="s">
        <v>224</v>
      </c>
      <c r="B135" s="153"/>
      <c r="C135" s="153" t="s">
        <v>225</v>
      </c>
      <c r="D135" s="154"/>
      <c r="E135" s="52">
        <f>'Pay App 40'!E135</f>
        <v>0</v>
      </c>
      <c r="F135" s="45"/>
      <c r="G135" s="65">
        <f>'Pay App 40'!G135+F135</f>
        <v>0</v>
      </c>
      <c r="H135" s="188">
        <f>'Pay App 40'!K135</f>
        <v>0</v>
      </c>
      <c r="I135" s="189"/>
      <c r="J135" s="55"/>
      <c r="K135" s="33">
        <f t="shared" si="1"/>
        <v>0</v>
      </c>
      <c r="L135" s="68">
        <f t="shared" si="0"/>
        <v>0</v>
      </c>
      <c r="M135" s="66">
        <f t="shared" si="2"/>
        <v>0</v>
      </c>
      <c r="N135" s="32">
        <f t="shared" si="3"/>
        <v>0</v>
      </c>
      <c r="O135" s="52">
        <f>'Pay App 40'!O135+'Pay App 40'!P135</f>
        <v>0</v>
      </c>
      <c r="P135" s="45"/>
      <c r="Q135" s="66">
        <f>'Pay App 40'!Q135+N135+P135</f>
        <v>0</v>
      </c>
    </row>
    <row r="136" spans="1:17" ht="21" customHeight="1" x14ac:dyDescent="0.2">
      <c r="A136" s="151" t="s">
        <v>226</v>
      </c>
      <c r="B136" s="151"/>
      <c r="C136" s="151" t="s">
        <v>227</v>
      </c>
      <c r="D136" s="152"/>
      <c r="E136" s="52">
        <f>'Pay App 40'!E136</f>
        <v>0</v>
      </c>
      <c r="F136" s="45"/>
      <c r="G136" s="65">
        <f>'Pay App 40'!G136+F136</f>
        <v>0</v>
      </c>
      <c r="H136" s="188">
        <f>'Pay App 40'!K136</f>
        <v>0</v>
      </c>
      <c r="I136" s="189"/>
      <c r="J136" s="55"/>
      <c r="K136" s="33">
        <f t="shared" si="1"/>
        <v>0</v>
      </c>
      <c r="L136" s="68">
        <f t="shared" si="0"/>
        <v>0</v>
      </c>
      <c r="M136" s="66">
        <f t="shared" si="2"/>
        <v>0</v>
      </c>
      <c r="N136" s="32">
        <f t="shared" si="3"/>
        <v>0</v>
      </c>
      <c r="O136" s="52">
        <f>'Pay App 40'!O136+'Pay App 40'!P136</f>
        <v>0</v>
      </c>
      <c r="P136" s="45"/>
      <c r="Q136" s="66">
        <f>'Pay App 40'!Q136+N136+P136</f>
        <v>0</v>
      </c>
    </row>
    <row r="137" spans="1:17" ht="21" customHeight="1" x14ac:dyDescent="0.2">
      <c r="A137" s="151" t="s">
        <v>228</v>
      </c>
      <c r="B137" s="151"/>
      <c r="C137" s="151" t="s">
        <v>229</v>
      </c>
      <c r="D137" s="152"/>
      <c r="E137" s="52">
        <f>'Pay App 40'!E137</f>
        <v>0</v>
      </c>
      <c r="F137" s="45"/>
      <c r="G137" s="65">
        <f>'Pay App 40'!G137+F137</f>
        <v>0</v>
      </c>
      <c r="H137" s="188">
        <f>'Pay App 40'!K137</f>
        <v>0</v>
      </c>
      <c r="I137" s="189"/>
      <c r="J137" s="55"/>
      <c r="K137" s="33">
        <f t="shared" si="1"/>
        <v>0</v>
      </c>
      <c r="L137" s="68">
        <f t="shared" si="0"/>
        <v>0</v>
      </c>
      <c r="M137" s="66">
        <f t="shared" si="2"/>
        <v>0</v>
      </c>
      <c r="N137" s="32">
        <f t="shared" si="3"/>
        <v>0</v>
      </c>
      <c r="O137" s="52">
        <f>'Pay App 40'!O137+'Pay App 40'!P137</f>
        <v>0</v>
      </c>
      <c r="P137" s="45"/>
      <c r="Q137" s="66">
        <f>'Pay App 40'!Q137+N137+P137</f>
        <v>0</v>
      </c>
    </row>
    <row r="138" spans="1:17" ht="21" customHeight="1" x14ac:dyDescent="0.2">
      <c r="A138" s="151" t="s">
        <v>230</v>
      </c>
      <c r="B138" s="151"/>
      <c r="C138" s="151" t="s">
        <v>231</v>
      </c>
      <c r="D138" s="152"/>
      <c r="E138" s="52">
        <f>'Pay App 40'!E138</f>
        <v>0</v>
      </c>
      <c r="F138" s="45"/>
      <c r="G138" s="65">
        <f>'Pay App 40'!G138+F138</f>
        <v>0</v>
      </c>
      <c r="H138" s="188">
        <f>'Pay App 40'!K138</f>
        <v>0</v>
      </c>
      <c r="I138" s="189"/>
      <c r="J138" s="55"/>
      <c r="K138" s="33">
        <f t="shared" si="1"/>
        <v>0</v>
      </c>
      <c r="L138" s="68">
        <f t="shared" si="0"/>
        <v>0</v>
      </c>
      <c r="M138" s="66">
        <f t="shared" si="2"/>
        <v>0</v>
      </c>
      <c r="N138" s="32">
        <f t="shared" si="3"/>
        <v>0</v>
      </c>
      <c r="O138" s="52">
        <f>'Pay App 40'!O138+'Pay App 40'!P138</f>
        <v>0</v>
      </c>
      <c r="P138" s="45"/>
      <c r="Q138" s="66">
        <f>'Pay App 40'!Q138+N138+P138</f>
        <v>0</v>
      </c>
    </row>
    <row r="139" spans="1:17" ht="21" customHeight="1" x14ac:dyDescent="0.2">
      <c r="A139" s="153" t="s">
        <v>232</v>
      </c>
      <c r="B139" s="153"/>
      <c r="C139" s="153" t="s">
        <v>233</v>
      </c>
      <c r="D139" s="154"/>
      <c r="E139" s="52">
        <f>'Pay App 40'!E139</f>
        <v>0</v>
      </c>
      <c r="F139" s="45"/>
      <c r="G139" s="65">
        <f>'Pay App 40'!G139+F139</f>
        <v>0</v>
      </c>
      <c r="H139" s="188">
        <f>'Pay App 40'!K139</f>
        <v>0</v>
      </c>
      <c r="I139" s="189"/>
      <c r="J139" s="55"/>
      <c r="K139" s="33">
        <f t="shared" si="1"/>
        <v>0</v>
      </c>
      <c r="L139" s="68">
        <f t="shared" si="0"/>
        <v>0</v>
      </c>
      <c r="M139" s="66">
        <f t="shared" si="2"/>
        <v>0</v>
      </c>
      <c r="N139" s="32">
        <f t="shared" si="3"/>
        <v>0</v>
      </c>
      <c r="O139" s="52">
        <f>'Pay App 40'!O139+'Pay App 40'!P139</f>
        <v>0</v>
      </c>
      <c r="P139" s="45"/>
      <c r="Q139" s="66">
        <f>'Pay App 40'!Q139+N139+P139</f>
        <v>0</v>
      </c>
    </row>
    <row r="140" spans="1:17" ht="21" customHeight="1" x14ac:dyDescent="0.2">
      <c r="A140" s="151" t="s">
        <v>234</v>
      </c>
      <c r="B140" s="151"/>
      <c r="C140" s="151" t="s">
        <v>235</v>
      </c>
      <c r="D140" s="152"/>
      <c r="E140" s="52">
        <f>'Pay App 40'!E140</f>
        <v>0</v>
      </c>
      <c r="F140" s="45"/>
      <c r="G140" s="65">
        <f>'Pay App 40'!G140+F140</f>
        <v>0</v>
      </c>
      <c r="H140" s="188">
        <f>'Pay App 40'!K140</f>
        <v>0</v>
      </c>
      <c r="I140" s="189"/>
      <c r="J140" s="55"/>
      <c r="K140" s="33">
        <f t="shared" si="1"/>
        <v>0</v>
      </c>
      <c r="L140" s="68">
        <f t="shared" si="0"/>
        <v>0</v>
      </c>
      <c r="M140" s="66">
        <f t="shared" si="2"/>
        <v>0</v>
      </c>
      <c r="N140" s="32">
        <f t="shared" si="3"/>
        <v>0</v>
      </c>
      <c r="O140" s="52">
        <f>'Pay App 40'!O140+'Pay App 40'!P140</f>
        <v>0</v>
      </c>
      <c r="P140" s="45"/>
      <c r="Q140" s="66">
        <f>'Pay App 40'!Q140+N140+P140</f>
        <v>0</v>
      </c>
    </row>
    <row r="141" spans="1:17" ht="21" customHeight="1" x14ac:dyDescent="0.2">
      <c r="A141" s="151" t="s">
        <v>236</v>
      </c>
      <c r="B141" s="151"/>
      <c r="C141" s="151" t="s">
        <v>237</v>
      </c>
      <c r="D141" s="152"/>
      <c r="E141" s="52">
        <f>'Pay App 40'!E141</f>
        <v>0</v>
      </c>
      <c r="F141" s="45"/>
      <c r="G141" s="65">
        <f>'Pay App 40'!G141+F141</f>
        <v>0</v>
      </c>
      <c r="H141" s="188">
        <f>'Pay App 40'!K141</f>
        <v>0</v>
      </c>
      <c r="I141" s="189"/>
      <c r="J141" s="55"/>
      <c r="K141" s="33">
        <f t="shared" si="1"/>
        <v>0</v>
      </c>
      <c r="L141" s="68">
        <f t="shared" si="0"/>
        <v>0</v>
      </c>
      <c r="M141" s="66">
        <f t="shared" si="2"/>
        <v>0</v>
      </c>
      <c r="N141" s="32">
        <f t="shared" si="3"/>
        <v>0</v>
      </c>
      <c r="O141" s="52">
        <f>'Pay App 40'!O141+'Pay App 40'!P141</f>
        <v>0</v>
      </c>
      <c r="P141" s="45"/>
      <c r="Q141" s="66">
        <f>'Pay App 40'!Q141+N141+P141</f>
        <v>0</v>
      </c>
    </row>
    <row r="142" spans="1:17" ht="21" customHeight="1" x14ac:dyDescent="0.2">
      <c r="A142" s="151" t="s">
        <v>238</v>
      </c>
      <c r="B142" s="151"/>
      <c r="C142" s="151" t="s">
        <v>239</v>
      </c>
      <c r="D142" s="152"/>
      <c r="E142" s="52">
        <f>'Pay App 40'!E142</f>
        <v>0</v>
      </c>
      <c r="F142" s="45"/>
      <c r="G142" s="65">
        <f>'Pay App 40'!G142+F142</f>
        <v>0</v>
      </c>
      <c r="H142" s="188">
        <f>'Pay App 40'!K142</f>
        <v>0</v>
      </c>
      <c r="I142" s="189"/>
      <c r="J142" s="55"/>
      <c r="K142" s="33">
        <f t="shared" si="1"/>
        <v>0</v>
      </c>
      <c r="L142" s="68">
        <f t="shared" si="0"/>
        <v>0</v>
      </c>
      <c r="M142" s="66">
        <f t="shared" si="2"/>
        <v>0</v>
      </c>
      <c r="N142" s="32">
        <f t="shared" si="3"/>
        <v>0</v>
      </c>
      <c r="O142" s="52">
        <f>'Pay App 40'!O142+'Pay App 40'!P142</f>
        <v>0</v>
      </c>
      <c r="P142" s="45"/>
      <c r="Q142" s="66">
        <f>'Pay App 40'!Q142+N142+P142</f>
        <v>0</v>
      </c>
    </row>
    <row r="143" spans="1:17" ht="21" customHeight="1" x14ac:dyDescent="0.2">
      <c r="A143" s="151" t="s">
        <v>240</v>
      </c>
      <c r="B143" s="151"/>
      <c r="C143" s="151" t="s">
        <v>241</v>
      </c>
      <c r="D143" s="152"/>
      <c r="E143" s="52">
        <f>'Pay App 40'!E143</f>
        <v>0</v>
      </c>
      <c r="F143" s="45"/>
      <c r="G143" s="65">
        <f>'Pay App 40'!G143+F143</f>
        <v>0</v>
      </c>
      <c r="H143" s="188">
        <f>'Pay App 40'!K143</f>
        <v>0</v>
      </c>
      <c r="I143" s="189"/>
      <c r="J143" s="55"/>
      <c r="K143" s="33">
        <f t="shared" si="1"/>
        <v>0</v>
      </c>
      <c r="L143" s="68">
        <f t="shared" si="0"/>
        <v>0</v>
      </c>
      <c r="M143" s="66">
        <f t="shared" si="2"/>
        <v>0</v>
      </c>
      <c r="N143" s="32">
        <f t="shared" si="3"/>
        <v>0</v>
      </c>
      <c r="O143" s="52">
        <f>'Pay App 40'!O143+'Pay App 40'!P143</f>
        <v>0</v>
      </c>
      <c r="P143" s="45"/>
      <c r="Q143" s="66">
        <f>'Pay App 40'!Q143+N143+P143</f>
        <v>0</v>
      </c>
    </row>
    <row r="144" spans="1:17" ht="21" customHeight="1" x14ac:dyDescent="0.2">
      <c r="A144" s="151" t="s">
        <v>242</v>
      </c>
      <c r="B144" s="151"/>
      <c r="C144" s="151" t="s">
        <v>243</v>
      </c>
      <c r="D144" s="152"/>
      <c r="E144" s="52">
        <f>'Pay App 40'!E144</f>
        <v>0</v>
      </c>
      <c r="F144" s="45"/>
      <c r="G144" s="65">
        <f>'Pay App 40'!G144+F144</f>
        <v>0</v>
      </c>
      <c r="H144" s="188">
        <f>'Pay App 40'!K144</f>
        <v>0</v>
      </c>
      <c r="I144" s="189"/>
      <c r="J144" s="55"/>
      <c r="K144" s="33">
        <f t="shared" si="1"/>
        <v>0</v>
      </c>
      <c r="L144" s="68">
        <f t="shared" si="0"/>
        <v>0</v>
      </c>
      <c r="M144" s="66">
        <f t="shared" si="2"/>
        <v>0</v>
      </c>
      <c r="N144" s="32">
        <f t="shared" si="3"/>
        <v>0</v>
      </c>
      <c r="O144" s="52">
        <f>'Pay App 40'!O144+'Pay App 40'!P144</f>
        <v>0</v>
      </c>
      <c r="P144" s="45"/>
      <c r="Q144" s="66">
        <f>'Pay App 40'!Q144+N144+P144</f>
        <v>0</v>
      </c>
    </row>
    <row r="145" spans="1:17" ht="21" customHeight="1" x14ac:dyDescent="0.2">
      <c r="A145" s="151" t="s">
        <v>244</v>
      </c>
      <c r="B145" s="151"/>
      <c r="C145" s="151" t="s">
        <v>245</v>
      </c>
      <c r="D145" s="152"/>
      <c r="E145" s="52">
        <f>'Pay App 40'!E145</f>
        <v>0</v>
      </c>
      <c r="F145" s="45"/>
      <c r="G145" s="65">
        <f>'Pay App 40'!G145+F145</f>
        <v>0</v>
      </c>
      <c r="H145" s="188">
        <f>'Pay App 40'!K145</f>
        <v>0</v>
      </c>
      <c r="I145" s="189"/>
      <c r="J145" s="55"/>
      <c r="K145" s="33">
        <f t="shared" si="1"/>
        <v>0</v>
      </c>
      <c r="L145" s="68">
        <f t="shared" si="0"/>
        <v>0</v>
      </c>
      <c r="M145" s="66">
        <f t="shared" si="2"/>
        <v>0</v>
      </c>
      <c r="N145" s="32">
        <f t="shared" si="3"/>
        <v>0</v>
      </c>
      <c r="O145" s="52">
        <f>'Pay App 40'!O145+'Pay App 40'!P145</f>
        <v>0</v>
      </c>
      <c r="P145" s="45"/>
      <c r="Q145" s="66">
        <f>'Pay App 40'!Q145+N145+P145</f>
        <v>0</v>
      </c>
    </row>
    <row r="146" spans="1:17" ht="21" customHeight="1" x14ac:dyDescent="0.2">
      <c r="A146" s="151" t="s">
        <v>246</v>
      </c>
      <c r="B146" s="151"/>
      <c r="C146" s="151" t="s">
        <v>247</v>
      </c>
      <c r="D146" s="152"/>
      <c r="E146" s="52">
        <f>'Pay App 40'!E146</f>
        <v>0</v>
      </c>
      <c r="F146" s="45"/>
      <c r="G146" s="65">
        <f>'Pay App 40'!G146+F146</f>
        <v>0</v>
      </c>
      <c r="H146" s="188">
        <f>'Pay App 40'!K146</f>
        <v>0</v>
      </c>
      <c r="I146" s="189"/>
      <c r="J146" s="55"/>
      <c r="K146" s="33">
        <f t="shared" si="1"/>
        <v>0</v>
      </c>
      <c r="L146" s="68">
        <f t="shared" si="0"/>
        <v>0</v>
      </c>
      <c r="M146" s="66">
        <f t="shared" si="2"/>
        <v>0</v>
      </c>
      <c r="N146" s="32">
        <f t="shared" si="3"/>
        <v>0</v>
      </c>
      <c r="O146" s="52">
        <f>'Pay App 40'!O146+'Pay App 40'!P146</f>
        <v>0</v>
      </c>
      <c r="P146" s="45"/>
      <c r="Q146" s="66">
        <f>'Pay App 40'!Q146+N146+P146</f>
        <v>0</v>
      </c>
    </row>
    <row r="147" spans="1:17" ht="21" customHeight="1" x14ac:dyDescent="0.2">
      <c r="A147" s="151" t="s">
        <v>248</v>
      </c>
      <c r="B147" s="151"/>
      <c r="C147" s="151" t="s">
        <v>249</v>
      </c>
      <c r="D147" s="152"/>
      <c r="E147" s="52">
        <f>'Pay App 40'!E147</f>
        <v>0</v>
      </c>
      <c r="F147" s="45"/>
      <c r="G147" s="65">
        <f>'Pay App 40'!G147+F147</f>
        <v>0</v>
      </c>
      <c r="H147" s="188">
        <f>'Pay App 40'!K147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40'!O147+'Pay App 40'!P147</f>
        <v>0</v>
      </c>
      <c r="P147" s="45"/>
      <c r="Q147" s="66">
        <f>'Pay App 40'!Q147+N147+P147</f>
        <v>0</v>
      </c>
    </row>
    <row r="148" spans="1:17" ht="21" customHeight="1" x14ac:dyDescent="0.2">
      <c r="A148" s="151" t="s">
        <v>250</v>
      </c>
      <c r="B148" s="151"/>
      <c r="C148" s="151" t="s">
        <v>251</v>
      </c>
      <c r="D148" s="152"/>
      <c r="E148" s="52">
        <f>'Pay App 40'!E148</f>
        <v>0</v>
      </c>
      <c r="F148" s="45"/>
      <c r="G148" s="65">
        <f>'Pay App 40'!G148+F148</f>
        <v>0</v>
      </c>
      <c r="H148" s="188">
        <f>'Pay App 40'!K148</f>
        <v>0</v>
      </c>
      <c r="I148" s="189"/>
      <c r="J148" s="55"/>
      <c r="K148" s="33">
        <f t="shared" si="4"/>
        <v>0</v>
      </c>
      <c r="L148" s="68">
        <f t="shared" ref="L148:L211" si="7">IF(ISERROR(K148/G148),0,K148/G148)</f>
        <v>0</v>
      </c>
      <c r="M148" s="66">
        <f t="shared" si="5"/>
        <v>0</v>
      </c>
      <c r="N148" s="32">
        <f t="shared" si="6"/>
        <v>0</v>
      </c>
      <c r="O148" s="52">
        <f>'Pay App 40'!O148+'Pay App 40'!P148</f>
        <v>0</v>
      </c>
      <c r="P148" s="45"/>
      <c r="Q148" s="66">
        <f>'Pay App 40'!Q148+N148+P148</f>
        <v>0</v>
      </c>
    </row>
    <row r="149" spans="1:17" ht="21" customHeight="1" x14ac:dyDescent="0.2">
      <c r="A149" s="153" t="s">
        <v>252</v>
      </c>
      <c r="B149" s="153"/>
      <c r="C149" s="153" t="s">
        <v>253</v>
      </c>
      <c r="D149" s="154"/>
      <c r="E149" s="52">
        <f>'Pay App 40'!E149</f>
        <v>0</v>
      </c>
      <c r="F149" s="45"/>
      <c r="G149" s="65">
        <f>'Pay App 40'!G149+F149</f>
        <v>0</v>
      </c>
      <c r="H149" s="188">
        <f>'Pay App 40'!K149</f>
        <v>0</v>
      </c>
      <c r="I149" s="189"/>
      <c r="J149" s="55"/>
      <c r="K149" s="33">
        <f t="shared" si="4"/>
        <v>0</v>
      </c>
      <c r="L149" s="68">
        <f t="shared" si="7"/>
        <v>0</v>
      </c>
      <c r="M149" s="66">
        <f t="shared" si="5"/>
        <v>0</v>
      </c>
      <c r="N149" s="32">
        <f t="shared" si="6"/>
        <v>0</v>
      </c>
      <c r="O149" s="52">
        <f>'Pay App 40'!O149+'Pay App 40'!P149</f>
        <v>0</v>
      </c>
      <c r="P149" s="45"/>
      <c r="Q149" s="66">
        <f>'Pay App 40'!Q149+N149+P149</f>
        <v>0</v>
      </c>
    </row>
    <row r="150" spans="1:17" ht="21" customHeight="1" x14ac:dyDescent="0.2">
      <c r="A150" s="151" t="s">
        <v>254</v>
      </c>
      <c r="B150" s="151"/>
      <c r="C150" s="151" t="s">
        <v>255</v>
      </c>
      <c r="D150" s="152"/>
      <c r="E150" s="52">
        <f>'Pay App 40'!E150</f>
        <v>0</v>
      </c>
      <c r="F150" s="45"/>
      <c r="G150" s="65">
        <f>'Pay App 40'!G150+F150</f>
        <v>0</v>
      </c>
      <c r="H150" s="188">
        <f>'Pay App 40'!K150</f>
        <v>0</v>
      </c>
      <c r="I150" s="189"/>
      <c r="J150" s="55"/>
      <c r="K150" s="33">
        <f t="shared" si="4"/>
        <v>0</v>
      </c>
      <c r="L150" s="68">
        <f t="shared" si="7"/>
        <v>0</v>
      </c>
      <c r="M150" s="66">
        <f t="shared" si="5"/>
        <v>0</v>
      </c>
      <c r="N150" s="32">
        <f t="shared" si="6"/>
        <v>0</v>
      </c>
      <c r="O150" s="52">
        <f>'Pay App 40'!O150+'Pay App 40'!P150</f>
        <v>0</v>
      </c>
      <c r="P150" s="45"/>
      <c r="Q150" s="66">
        <f>'Pay App 40'!Q150+N150+P150</f>
        <v>0</v>
      </c>
    </row>
    <row r="151" spans="1:17" ht="21" customHeight="1" x14ac:dyDescent="0.2">
      <c r="A151" s="151" t="s">
        <v>256</v>
      </c>
      <c r="B151" s="151"/>
      <c r="C151" s="151" t="s">
        <v>257</v>
      </c>
      <c r="D151" s="152"/>
      <c r="E151" s="52">
        <f>'Pay App 40'!E151</f>
        <v>0</v>
      </c>
      <c r="F151" s="45"/>
      <c r="G151" s="65">
        <f>'Pay App 40'!G151+F151</f>
        <v>0</v>
      </c>
      <c r="H151" s="188">
        <f>'Pay App 40'!K151</f>
        <v>0</v>
      </c>
      <c r="I151" s="189"/>
      <c r="J151" s="55"/>
      <c r="K151" s="33">
        <f t="shared" si="4"/>
        <v>0</v>
      </c>
      <c r="L151" s="68">
        <f t="shared" si="7"/>
        <v>0</v>
      </c>
      <c r="M151" s="66">
        <f t="shared" si="5"/>
        <v>0</v>
      </c>
      <c r="N151" s="32">
        <f t="shared" si="6"/>
        <v>0</v>
      </c>
      <c r="O151" s="52">
        <f>'Pay App 40'!O151+'Pay App 40'!P151</f>
        <v>0</v>
      </c>
      <c r="P151" s="45"/>
      <c r="Q151" s="66">
        <f>'Pay App 40'!Q151+N151+P151</f>
        <v>0</v>
      </c>
    </row>
    <row r="152" spans="1:17" ht="21" customHeight="1" x14ac:dyDescent="0.2">
      <c r="A152" s="151" t="s">
        <v>258</v>
      </c>
      <c r="B152" s="151"/>
      <c r="C152" s="151" t="s">
        <v>259</v>
      </c>
      <c r="D152" s="152"/>
      <c r="E152" s="52">
        <f>'Pay App 40'!E152</f>
        <v>0</v>
      </c>
      <c r="F152" s="45"/>
      <c r="G152" s="65">
        <f>'Pay App 40'!G152+F152</f>
        <v>0</v>
      </c>
      <c r="H152" s="188">
        <f>'Pay App 40'!K152</f>
        <v>0</v>
      </c>
      <c r="I152" s="189"/>
      <c r="J152" s="55"/>
      <c r="K152" s="33">
        <f t="shared" si="4"/>
        <v>0</v>
      </c>
      <c r="L152" s="68">
        <f t="shared" si="7"/>
        <v>0</v>
      </c>
      <c r="M152" s="66">
        <f t="shared" si="5"/>
        <v>0</v>
      </c>
      <c r="N152" s="32">
        <f t="shared" si="6"/>
        <v>0</v>
      </c>
      <c r="O152" s="52">
        <f>'Pay App 40'!O152+'Pay App 40'!P152</f>
        <v>0</v>
      </c>
      <c r="P152" s="45"/>
      <c r="Q152" s="66">
        <f>'Pay App 40'!Q152+N152+P152</f>
        <v>0</v>
      </c>
    </row>
    <row r="153" spans="1:17" ht="21" customHeight="1" x14ac:dyDescent="0.2">
      <c r="A153" s="151" t="s">
        <v>260</v>
      </c>
      <c r="B153" s="151"/>
      <c r="C153" s="151" t="s">
        <v>261</v>
      </c>
      <c r="D153" s="152"/>
      <c r="E153" s="52">
        <f>'Pay App 40'!E153</f>
        <v>0</v>
      </c>
      <c r="F153" s="45"/>
      <c r="G153" s="65">
        <f>'Pay App 40'!G153+F153</f>
        <v>0</v>
      </c>
      <c r="H153" s="188">
        <f>'Pay App 40'!K153</f>
        <v>0</v>
      </c>
      <c r="I153" s="189"/>
      <c r="J153" s="55"/>
      <c r="K153" s="33">
        <f t="shared" si="4"/>
        <v>0</v>
      </c>
      <c r="L153" s="68">
        <f t="shared" si="7"/>
        <v>0</v>
      </c>
      <c r="M153" s="66">
        <f t="shared" si="5"/>
        <v>0</v>
      </c>
      <c r="N153" s="32">
        <f t="shared" si="6"/>
        <v>0</v>
      </c>
      <c r="O153" s="52">
        <f>'Pay App 40'!O153+'Pay App 40'!P153</f>
        <v>0</v>
      </c>
      <c r="P153" s="45"/>
      <c r="Q153" s="66">
        <f>'Pay App 40'!Q153+N153+P153</f>
        <v>0</v>
      </c>
    </row>
    <row r="154" spans="1:17" ht="21" customHeight="1" x14ac:dyDescent="0.2">
      <c r="A154" s="151" t="s">
        <v>262</v>
      </c>
      <c r="B154" s="151"/>
      <c r="C154" s="151" t="s">
        <v>263</v>
      </c>
      <c r="D154" s="152"/>
      <c r="E154" s="52">
        <f>'Pay App 40'!E154</f>
        <v>0</v>
      </c>
      <c r="F154" s="45"/>
      <c r="G154" s="65">
        <f>'Pay App 40'!G154+F154</f>
        <v>0</v>
      </c>
      <c r="H154" s="188">
        <f>'Pay App 40'!K154</f>
        <v>0</v>
      </c>
      <c r="I154" s="189"/>
      <c r="J154" s="55"/>
      <c r="K154" s="33">
        <f t="shared" si="4"/>
        <v>0</v>
      </c>
      <c r="L154" s="68">
        <f t="shared" si="7"/>
        <v>0</v>
      </c>
      <c r="M154" s="66">
        <f t="shared" si="5"/>
        <v>0</v>
      </c>
      <c r="N154" s="32">
        <f t="shared" si="6"/>
        <v>0</v>
      </c>
      <c r="O154" s="52">
        <f>'Pay App 40'!O154+'Pay App 40'!P154</f>
        <v>0</v>
      </c>
      <c r="P154" s="45"/>
      <c r="Q154" s="66">
        <f>'Pay App 40'!Q154+N154+P154</f>
        <v>0</v>
      </c>
    </row>
    <row r="155" spans="1:17" ht="21" customHeight="1" x14ac:dyDescent="0.2">
      <c r="A155" s="151" t="s">
        <v>264</v>
      </c>
      <c r="B155" s="151"/>
      <c r="C155" s="151" t="s">
        <v>265</v>
      </c>
      <c r="D155" s="152"/>
      <c r="E155" s="52">
        <f>'Pay App 40'!E155</f>
        <v>0</v>
      </c>
      <c r="F155" s="45"/>
      <c r="G155" s="65">
        <f>'Pay App 40'!G155+F155</f>
        <v>0</v>
      </c>
      <c r="H155" s="188">
        <f>'Pay App 40'!K155</f>
        <v>0</v>
      </c>
      <c r="I155" s="189"/>
      <c r="J155" s="55"/>
      <c r="K155" s="33">
        <f t="shared" si="4"/>
        <v>0</v>
      </c>
      <c r="L155" s="68">
        <f t="shared" si="7"/>
        <v>0</v>
      </c>
      <c r="M155" s="66">
        <f t="shared" si="5"/>
        <v>0</v>
      </c>
      <c r="N155" s="32">
        <f t="shared" si="6"/>
        <v>0</v>
      </c>
      <c r="O155" s="52">
        <f>'Pay App 40'!O155+'Pay App 40'!P155</f>
        <v>0</v>
      </c>
      <c r="P155" s="45"/>
      <c r="Q155" s="66">
        <f>'Pay App 40'!Q155+N155+P155</f>
        <v>0</v>
      </c>
    </row>
    <row r="156" spans="1:17" ht="21" customHeight="1" x14ac:dyDescent="0.2">
      <c r="A156" s="151" t="s">
        <v>266</v>
      </c>
      <c r="B156" s="151"/>
      <c r="C156" s="151" t="s">
        <v>267</v>
      </c>
      <c r="D156" s="152"/>
      <c r="E156" s="52">
        <f>'Pay App 40'!E156</f>
        <v>0</v>
      </c>
      <c r="F156" s="45"/>
      <c r="G156" s="65">
        <f>'Pay App 40'!G156+F156</f>
        <v>0</v>
      </c>
      <c r="H156" s="188">
        <f>'Pay App 40'!K156</f>
        <v>0</v>
      </c>
      <c r="I156" s="189"/>
      <c r="J156" s="55"/>
      <c r="K156" s="33">
        <f t="shared" si="4"/>
        <v>0</v>
      </c>
      <c r="L156" s="68">
        <f t="shared" si="7"/>
        <v>0</v>
      </c>
      <c r="M156" s="66">
        <f t="shared" si="5"/>
        <v>0</v>
      </c>
      <c r="N156" s="32">
        <f t="shared" si="6"/>
        <v>0</v>
      </c>
      <c r="O156" s="52">
        <f>'Pay App 40'!O156+'Pay App 40'!P156</f>
        <v>0</v>
      </c>
      <c r="P156" s="45"/>
      <c r="Q156" s="66">
        <f>'Pay App 40'!Q156+N156+P156</f>
        <v>0</v>
      </c>
    </row>
    <row r="157" spans="1:17" ht="21" customHeight="1" x14ac:dyDescent="0.2">
      <c r="A157" s="151" t="s">
        <v>268</v>
      </c>
      <c r="B157" s="151"/>
      <c r="C157" s="151" t="s">
        <v>269</v>
      </c>
      <c r="D157" s="152"/>
      <c r="E157" s="52">
        <f>'Pay App 40'!E157</f>
        <v>0</v>
      </c>
      <c r="F157" s="45"/>
      <c r="G157" s="65">
        <f>'Pay App 40'!G157+F157</f>
        <v>0</v>
      </c>
      <c r="H157" s="188">
        <f>'Pay App 40'!K157</f>
        <v>0</v>
      </c>
      <c r="I157" s="189"/>
      <c r="J157" s="55"/>
      <c r="K157" s="33">
        <f t="shared" si="4"/>
        <v>0</v>
      </c>
      <c r="L157" s="68">
        <f t="shared" si="7"/>
        <v>0</v>
      </c>
      <c r="M157" s="66">
        <f t="shared" si="5"/>
        <v>0</v>
      </c>
      <c r="N157" s="32">
        <f t="shared" si="6"/>
        <v>0</v>
      </c>
      <c r="O157" s="52">
        <f>'Pay App 40'!O157+'Pay App 40'!P157</f>
        <v>0</v>
      </c>
      <c r="P157" s="45"/>
      <c r="Q157" s="66">
        <f>'Pay App 40'!Q157+N157+P157</f>
        <v>0</v>
      </c>
    </row>
    <row r="158" spans="1:17" ht="21" customHeight="1" x14ac:dyDescent="0.2">
      <c r="A158" s="153" t="s">
        <v>270</v>
      </c>
      <c r="B158" s="153"/>
      <c r="C158" s="153" t="s">
        <v>271</v>
      </c>
      <c r="D158" s="154"/>
      <c r="E158" s="52">
        <f>'Pay App 40'!E158</f>
        <v>0</v>
      </c>
      <c r="F158" s="45"/>
      <c r="G158" s="65">
        <f>'Pay App 40'!G158+F158</f>
        <v>0</v>
      </c>
      <c r="H158" s="188">
        <f>'Pay App 40'!K158</f>
        <v>0</v>
      </c>
      <c r="I158" s="189"/>
      <c r="J158" s="55"/>
      <c r="K158" s="33">
        <f t="shared" si="4"/>
        <v>0</v>
      </c>
      <c r="L158" s="68">
        <f t="shared" si="7"/>
        <v>0</v>
      </c>
      <c r="M158" s="66">
        <f t="shared" si="5"/>
        <v>0</v>
      </c>
      <c r="N158" s="32">
        <f t="shared" si="6"/>
        <v>0</v>
      </c>
      <c r="O158" s="52">
        <f>'Pay App 40'!O158+'Pay App 40'!P158</f>
        <v>0</v>
      </c>
      <c r="P158" s="45"/>
      <c r="Q158" s="66">
        <f>'Pay App 40'!Q158+N158+P158</f>
        <v>0</v>
      </c>
    </row>
    <row r="159" spans="1:17" ht="21" customHeight="1" x14ac:dyDescent="0.2">
      <c r="A159" s="151" t="s">
        <v>272</v>
      </c>
      <c r="B159" s="151"/>
      <c r="C159" s="151" t="s">
        <v>273</v>
      </c>
      <c r="D159" s="152"/>
      <c r="E159" s="52">
        <f>'Pay App 40'!E159</f>
        <v>0</v>
      </c>
      <c r="F159" s="45"/>
      <c r="G159" s="65">
        <f>'Pay App 40'!G159+F159</f>
        <v>0</v>
      </c>
      <c r="H159" s="188">
        <f>'Pay App 40'!K159</f>
        <v>0</v>
      </c>
      <c r="I159" s="189"/>
      <c r="J159" s="55"/>
      <c r="K159" s="33">
        <f t="shared" si="4"/>
        <v>0</v>
      </c>
      <c r="L159" s="68">
        <f t="shared" si="7"/>
        <v>0</v>
      </c>
      <c r="M159" s="66">
        <f t="shared" si="5"/>
        <v>0</v>
      </c>
      <c r="N159" s="32">
        <f t="shared" si="6"/>
        <v>0</v>
      </c>
      <c r="O159" s="52">
        <f>'Pay App 40'!O159+'Pay App 40'!P159</f>
        <v>0</v>
      </c>
      <c r="P159" s="45"/>
      <c r="Q159" s="66">
        <f>'Pay App 40'!Q159+N159+P159</f>
        <v>0</v>
      </c>
    </row>
    <row r="160" spans="1:17" ht="21" customHeight="1" x14ac:dyDescent="0.2">
      <c r="A160" s="151" t="s">
        <v>274</v>
      </c>
      <c r="B160" s="151"/>
      <c r="C160" s="151" t="s">
        <v>275</v>
      </c>
      <c r="D160" s="152"/>
      <c r="E160" s="52">
        <f>'Pay App 40'!E160</f>
        <v>0</v>
      </c>
      <c r="F160" s="45"/>
      <c r="G160" s="65">
        <f>'Pay App 40'!G160+F160</f>
        <v>0</v>
      </c>
      <c r="H160" s="188">
        <f>'Pay App 40'!K160</f>
        <v>0</v>
      </c>
      <c r="I160" s="189"/>
      <c r="J160" s="55"/>
      <c r="K160" s="33">
        <f t="shared" si="4"/>
        <v>0</v>
      </c>
      <c r="L160" s="68">
        <f t="shared" si="7"/>
        <v>0</v>
      </c>
      <c r="M160" s="66">
        <f t="shared" si="5"/>
        <v>0</v>
      </c>
      <c r="N160" s="32">
        <f t="shared" si="6"/>
        <v>0</v>
      </c>
      <c r="O160" s="52">
        <f>'Pay App 40'!O160+'Pay App 40'!P160</f>
        <v>0</v>
      </c>
      <c r="P160" s="45"/>
      <c r="Q160" s="66">
        <f>'Pay App 40'!Q160+N160+P160</f>
        <v>0</v>
      </c>
    </row>
    <row r="161" spans="1:17" ht="21" customHeight="1" x14ac:dyDescent="0.2">
      <c r="A161" s="151" t="s">
        <v>276</v>
      </c>
      <c r="B161" s="151"/>
      <c r="C161" s="151" t="s">
        <v>277</v>
      </c>
      <c r="D161" s="152"/>
      <c r="E161" s="52">
        <f>'Pay App 40'!E161</f>
        <v>0</v>
      </c>
      <c r="F161" s="45"/>
      <c r="G161" s="65">
        <f>'Pay App 40'!G161+F161</f>
        <v>0</v>
      </c>
      <c r="H161" s="188">
        <f>'Pay App 40'!K161</f>
        <v>0</v>
      </c>
      <c r="I161" s="189"/>
      <c r="J161" s="55"/>
      <c r="K161" s="33">
        <f t="shared" si="4"/>
        <v>0</v>
      </c>
      <c r="L161" s="68">
        <f t="shared" si="7"/>
        <v>0</v>
      </c>
      <c r="M161" s="66">
        <f t="shared" si="5"/>
        <v>0</v>
      </c>
      <c r="N161" s="32">
        <f t="shared" si="6"/>
        <v>0</v>
      </c>
      <c r="O161" s="52">
        <f>'Pay App 40'!O161+'Pay App 40'!P161</f>
        <v>0</v>
      </c>
      <c r="P161" s="45"/>
      <c r="Q161" s="66">
        <f>'Pay App 40'!Q161+N161+P161</f>
        <v>0</v>
      </c>
    </row>
    <row r="162" spans="1:17" ht="21" customHeight="1" x14ac:dyDescent="0.2">
      <c r="A162" s="151" t="s">
        <v>278</v>
      </c>
      <c r="B162" s="151"/>
      <c r="C162" s="151" t="s">
        <v>279</v>
      </c>
      <c r="D162" s="152"/>
      <c r="E162" s="52">
        <f>'Pay App 40'!E162</f>
        <v>0</v>
      </c>
      <c r="F162" s="45"/>
      <c r="G162" s="65">
        <f>'Pay App 40'!G162+F162</f>
        <v>0</v>
      </c>
      <c r="H162" s="188">
        <f>'Pay App 40'!K162</f>
        <v>0</v>
      </c>
      <c r="I162" s="189"/>
      <c r="J162" s="55"/>
      <c r="K162" s="33">
        <f t="shared" si="4"/>
        <v>0</v>
      </c>
      <c r="L162" s="68">
        <f t="shared" si="7"/>
        <v>0</v>
      </c>
      <c r="M162" s="66">
        <f t="shared" si="5"/>
        <v>0</v>
      </c>
      <c r="N162" s="32">
        <f t="shared" si="6"/>
        <v>0</v>
      </c>
      <c r="O162" s="52">
        <f>'Pay App 40'!O162+'Pay App 40'!P162</f>
        <v>0</v>
      </c>
      <c r="P162" s="45"/>
      <c r="Q162" s="66">
        <f>'Pay App 40'!Q162+N162+P162</f>
        <v>0</v>
      </c>
    </row>
    <row r="163" spans="1:17" ht="21" customHeight="1" x14ac:dyDescent="0.2">
      <c r="A163" s="151" t="s">
        <v>280</v>
      </c>
      <c r="B163" s="151"/>
      <c r="C163" s="151" t="s">
        <v>281</v>
      </c>
      <c r="D163" s="152"/>
      <c r="E163" s="52">
        <f>'Pay App 40'!E163</f>
        <v>0</v>
      </c>
      <c r="F163" s="45"/>
      <c r="G163" s="65">
        <f>'Pay App 40'!G163+F163</f>
        <v>0</v>
      </c>
      <c r="H163" s="188">
        <f>'Pay App 40'!K163</f>
        <v>0</v>
      </c>
      <c r="I163" s="189"/>
      <c r="J163" s="55"/>
      <c r="K163" s="33">
        <f t="shared" si="4"/>
        <v>0</v>
      </c>
      <c r="L163" s="68">
        <f t="shared" si="7"/>
        <v>0</v>
      </c>
      <c r="M163" s="66">
        <f t="shared" si="5"/>
        <v>0</v>
      </c>
      <c r="N163" s="32">
        <f t="shared" si="6"/>
        <v>0</v>
      </c>
      <c r="O163" s="52">
        <f>'Pay App 40'!O163+'Pay App 40'!P163</f>
        <v>0</v>
      </c>
      <c r="P163" s="45"/>
      <c r="Q163" s="66">
        <f>'Pay App 40'!Q163+N163+P163</f>
        <v>0</v>
      </c>
    </row>
    <row r="164" spans="1:17" ht="21" customHeight="1" x14ac:dyDescent="0.2">
      <c r="A164" s="151" t="s">
        <v>282</v>
      </c>
      <c r="B164" s="151"/>
      <c r="C164" s="151" t="s">
        <v>283</v>
      </c>
      <c r="D164" s="152"/>
      <c r="E164" s="52">
        <f>'Pay App 40'!E164</f>
        <v>0</v>
      </c>
      <c r="F164" s="45"/>
      <c r="G164" s="65">
        <f>'Pay App 40'!G164+F164</f>
        <v>0</v>
      </c>
      <c r="H164" s="188">
        <f>'Pay App 40'!K164</f>
        <v>0</v>
      </c>
      <c r="I164" s="189"/>
      <c r="J164" s="55"/>
      <c r="K164" s="33">
        <f t="shared" si="4"/>
        <v>0</v>
      </c>
      <c r="L164" s="68">
        <f t="shared" si="7"/>
        <v>0</v>
      </c>
      <c r="M164" s="66">
        <f t="shared" si="5"/>
        <v>0</v>
      </c>
      <c r="N164" s="32">
        <f t="shared" si="6"/>
        <v>0</v>
      </c>
      <c r="O164" s="52">
        <f>'Pay App 40'!O164+'Pay App 40'!P164</f>
        <v>0</v>
      </c>
      <c r="P164" s="45"/>
      <c r="Q164" s="66">
        <f>'Pay App 40'!Q164+N164+P164</f>
        <v>0</v>
      </c>
    </row>
    <row r="165" spans="1:17" ht="21" customHeight="1" x14ac:dyDescent="0.2">
      <c r="A165" s="151" t="s">
        <v>284</v>
      </c>
      <c r="B165" s="151"/>
      <c r="C165" s="151" t="s">
        <v>285</v>
      </c>
      <c r="D165" s="152"/>
      <c r="E165" s="52">
        <f>'Pay App 40'!E165</f>
        <v>0</v>
      </c>
      <c r="F165" s="45"/>
      <c r="G165" s="65">
        <f>'Pay App 40'!G165+F165</f>
        <v>0</v>
      </c>
      <c r="H165" s="188">
        <f>'Pay App 40'!K165</f>
        <v>0</v>
      </c>
      <c r="I165" s="189"/>
      <c r="J165" s="55"/>
      <c r="K165" s="33">
        <f t="shared" si="4"/>
        <v>0</v>
      </c>
      <c r="L165" s="68">
        <f t="shared" si="7"/>
        <v>0</v>
      </c>
      <c r="M165" s="66">
        <f t="shared" si="5"/>
        <v>0</v>
      </c>
      <c r="N165" s="32">
        <f t="shared" si="6"/>
        <v>0</v>
      </c>
      <c r="O165" s="52">
        <f>'Pay App 40'!O165+'Pay App 40'!P165</f>
        <v>0</v>
      </c>
      <c r="P165" s="45"/>
      <c r="Q165" s="66">
        <f>'Pay App 40'!Q165+N165+P165</f>
        <v>0</v>
      </c>
    </row>
    <row r="166" spans="1:17" ht="21" customHeight="1" x14ac:dyDescent="0.2">
      <c r="A166" s="153" t="s">
        <v>286</v>
      </c>
      <c r="B166" s="153"/>
      <c r="C166" s="153" t="s">
        <v>287</v>
      </c>
      <c r="D166" s="154"/>
      <c r="E166" s="52">
        <f>'Pay App 40'!E166</f>
        <v>0</v>
      </c>
      <c r="F166" s="45"/>
      <c r="G166" s="65">
        <f>'Pay App 40'!G166+F166</f>
        <v>0</v>
      </c>
      <c r="H166" s="188">
        <f>'Pay App 40'!K166</f>
        <v>0</v>
      </c>
      <c r="I166" s="189"/>
      <c r="J166" s="55"/>
      <c r="K166" s="33">
        <f t="shared" si="4"/>
        <v>0</v>
      </c>
      <c r="L166" s="68">
        <f t="shared" si="7"/>
        <v>0</v>
      </c>
      <c r="M166" s="66">
        <f t="shared" si="5"/>
        <v>0</v>
      </c>
      <c r="N166" s="32">
        <f t="shared" si="6"/>
        <v>0</v>
      </c>
      <c r="O166" s="52">
        <f>'Pay App 40'!O166+'Pay App 40'!P166</f>
        <v>0</v>
      </c>
      <c r="P166" s="45"/>
      <c r="Q166" s="66">
        <f>'Pay App 40'!Q166+N166+P166</f>
        <v>0</v>
      </c>
    </row>
    <row r="167" spans="1:17" ht="21" customHeight="1" x14ac:dyDescent="0.2">
      <c r="A167" s="153" t="s">
        <v>288</v>
      </c>
      <c r="B167" s="153"/>
      <c r="C167" s="153" t="s">
        <v>289</v>
      </c>
      <c r="D167" s="154"/>
      <c r="E167" s="52">
        <f>'Pay App 40'!E167</f>
        <v>0</v>
      </c>
      <c r="F167" s="45"/>
      <c r="G167" s="65">
        <f>'Pay App 40'!G167+F167</f>
        <v>0</v>
      </c>
      <c r="H167" s="188">
        <f>'Pay App 40'!K167</f>
        <v>0</v>
      </c>
      <c r="I167" s="189"/>
      <c r="J167" s="55"/>
      <c r="K167" s="33">
        <f t="shared" si="4"/>
        <v>0</v>
      </c>
      <c r="L167" s="68">
        <f t="shared" si="7"/>
        <v>0</v>
      </c>
      <c r="M167" s="66">
        <f t="shared" si="5"/>
        <v>0</v>
      </c>
      <c r="N167" s="32">
        <f t="shared" si="6"/>
        <v>0</v>
      </c>
      <c r="O167" s="52">
        <f>'Pay App 40'!O167+'Pay App 40'!P167</f>
        <v>0</v>
      </c>
      <c r="P167" s="45"/>
      <c r="Q167" s="66">
        <f>'Pay App 40'!Q167+N167+P167</f>
        <v>0</v>
      </c>
    </row>
    <row r="168" spans="1:17" ht="21" customHeight="1" x14ac:dyDescent="0.2">
      <c r="A168" s="151" t="s">
        <v>290</v>
      </c>
      <c r="B168" s="151"/>
      <c r="C168" s="151" t="s">
        <v>291</v>
      </c>
      <c r="D168" s="152"/>
      <c r="E168" s="52">
        <f>'Pay App 40'!E168</f>
        <v>0</v>
      </c>
      <c r="F168" s="45"/>
      <c r="G168" s="65">
        <f>'Pay App 40'!G168+F168</f>
        <v>0</v>
      </c>
      <c r="H168" s="188">
        <f>'Pay App 40'!K168</f>
        <v>0</v>
      </c>
      <c r="I168" s="189"/>
      <c r="J168" s="55"/>
      <c r="K168" s="33">
        <f t="shared" si="4"/>
        <v>0</v>
      </c>
      <c r="L168" s="68">
        <f t="shared" si="7"/>
        <v>0</v>
      </c>
      <c r="M168" s="66">
        <f t="shared" si="5"/>
        <v>0</v>
      </c>
      <c r="N168" s="32">
        <f t="shared" si="6"/>
        <v>0</v>
      </c>
      <c r="O168" s="52">
        <f>'Pay App 40'!O168+'Pay App 40'!P168</f>
        <v>0</v>
      </c>
      <c r="P168" s="45"/>
      <c r="Q168" s="66">
        <f>'Pay App 40'!Q168+N168+P168</f>
        <v>0</v>
      </c>
    </row>
    <row r="169" spans="1:17" ht="21" customHeight="1" x14ac:dyDescent="0.2">
      <c r="A169" s="151" t="s">
        <v>292</v>
      </c>
      <c r="B169" s="151"/>
      <c r="C169" s="151" t="s">
        <v>293</v>
      </c>
      <c r="D169" s="152"/>
      <c r="E169" s="52">
        <f>'Pay App 40'!E169</f>
        <v>0</v>
      </c>
      <c r="F169" s="45"/>
      <c r="G169" s="65">
        <f>'Pay App 40'!G169+F169</f>
        <v>0</v>
      </c>
      <c r="H169" s="188">
        <f>'Pay App 40'!K169</f>
        <v>0</v>
      </c>
      <c r="I169" s="189"/>
      <c r="J169" s="55"/>
      <c r="K169" s="33">
        <f t="shared" si="4"/>
        <v>0</v>
      </c>
      <c r="L169" s="68">
        <f t="shared" si="7"/>
        <v>0</v>
      </c>
      <c r="M169" s="66">
        <f t="shared" si="5"/>
        <v>0</v>
      </c>
      <c r="N169" s="32">
        <f t="shared" si="6"/>
        <v>0</v>
      </c>
      <c r="O169" s="52">
        <f>'Pay App 40'!O169+'Pay App 40'!P169</f>
        <v>0</v>
      </c>
      <c r="P169" s="45"/>
      <c r="Q169" s="66">
        <f>'Pay App 40'!Q169+N169+P169</f>
        <v>0</v>
      </c>
    </row>
    <row r="170" spans="1:17" ht="21" customHeight="1" x14ac:dyDescent="0.2">
      <c r="A170" s="151" t="s">
        <v>294</v>
      </c>
      <c r="B170" s="151"/>
      <c r="C170" s="151" t="s">
        <v>295</v>
      </c>
      <c r="D170" s="152"/>
      <c r="E170" s="52">
        <f>'Pay App 40'!E170</f>
        <v>0</v>
      </c>
      <c r="F170" s="45"/>
      <c r="G170" s="65">
        <f>'Pay App 40'!G170+F170</f>
        <v>0</v>
      </c>
      <c r="H170" s="188">
        <f>'Pay App 40'!K170</f>
        <v>0</v>
      </c>
      <c r="I170" s="189"/>
      <c r="J170" s="55"/>
      <c r="K170" s="33">
        <f t="shared" si="4"/>
        <v>0</v>
      </c>
      <c r="L170" s="68">
        <f t="shared" si="7"/>
        <v>0</v>
      </c>
      <c r="M170" s="66">
        <f t="shared" si="5"/>
        <v>0</v>
      </c>
      <c r="N170" s="32">
        <f t="shared" si="6"/>
        <v>0</v>
      </c>
      <c r="O170" s="52">
        <f>'Pay App 40'!O170+'Pay App 40'!P170</f>
        <v>0</v>
      </c>
      <c r="P170" s="45"/>
      <c r="Q170" s="66">
        <f>'Pay App 40'!Q170+N170+P170</f>
        <v>0</v>
      </c>
    </row>
    <row r="171" spans="1:17" ht="21" customHeight="1" x14ac:dyDescent="0.2">
      <c r="A171" s="151" t="s">
        <v>296</v>
      </c>
      <c r="B171" s="151"/>
      <c r="C171" s="151" t="s">
        <v>297</v>
      </c>
      <c r="D171" s="152"/>
      <c r="E171" s="52">
        <f>'Pay App 40'!E171</f>
        <v>0</v>
      </c>
      <c r="F171" s="45"/>
      <c r="G171" s="65">
        <f>'Pay App 40'!G171+F171</f>
        <v>0</v>
      </c>
      <c r="H171" s="188">
        <f>'Pay App 40'!K171</f>
        <v>0</v>
      </c>
      <c r="I171" s="189"/>
      <c r="J171" s="55"/>
      <c r="K171" s="33">
        <f t="shared" si="4"/>
        <v>0</v>
      </c>
      <c r="L171" s="68">
        <f t="shared" si="7"/>
        <v>0</v>
      </c>
      <c r="M171" s="66">
        <f t="shared" si="5"/>
        <v>0</v>
      </c>
      <c r="N171" s="32">
        <f t="shared" si="6"/>
        <v>0</v>
      </c>
      <c r="O171" s="52">
        <f>'Pay App 40'!O171+'Pay App 40'!P171</f>
        <v>0</v>
      </c>
      <c r="P171" s="45"/>
      <c r="Q171" s="66">
        <f>'Pay App 40'!Q171+N171+P171</f>
        <v>0</v>
      </c>
    </row>
    <row r="172" spans="1:17" ht="21" customHeight="1" x14ac:dyDescent="0.2">
      <c r="A172" s="151" t="s">
        <v>298</v>
      </c>
      <c r="B172" s="151"/>
      <c r="C172" s="151" t="s">
        <v>299</v>
      </c>
      <c r="D172" s="152"/>
      <c r="E172" s="52">
        <f>'Pay App 40'!E172</f>
        <v>0</v>
      </c>
      <c r="F172" s="45"/>
      <c r="G172" s="65">
        <f>'Pay App 40'!G172+F172</f>
        <v>0</v>
      </c>
      <c r="H172" s="188">
        <f>'Pay App 40'!K172</f>
        <v>0</v>
      </c>
      <c r="I172" s="189"/>
      <c r="J172" s="55"/>
      <c r="K172" s="33">
        <f t="shared" si="4"/>
        <v>0</v>
      </c>
      <c r="L172" s="68">
        <f t="shared" si="7"/>
        <v>0</v>
      </c>
      <c r="M172" s="66">
        <f t="shared" si="5"/>
        <v>0</v>
      </c>
      <c r="N172" s="32">
        <f t="shared" si="6"/>
        <v>0</v>
      </c>
      <c r="O172" s="52">
        <f>'Pay App 40'!O172+'Pay App 40'!P172</f>
        <v>0</v>
      </c>
      <c r="P172" s="45"/>
      <c r="Q172" s="66">
        <f>'Pay App 40'!Q172+N172+P172</f>
        <v>0</v>
      </c>
    </row>
    <row r="173" spans="1:17" ht="21" customHeight="1" x14ac:dyDescent="0.2">
      <c r="A173" s="151" t="s">
        <v>300</v>
      </c>
      <c r="B173" s="151"/>
      <c r="C173" s="151" t="s">
        <v>301</v>
      </c>
      <c r="D173" s="152"/>
      <c r="E173" s="52">
        <f>'Pay App 40'!E173</f>
        <v>0</v>
      </c>
      <c r="F173" s="45"/>
      <c r="G173" s="65">
        <f>'Pay App 40'!G173+F173</f>
        <v>0</v>
      </c>
      <c r="H173" s="188">
        <f>'Pay App 40'!K173</f>
        <v>0</v>
      </c>
      <c r="I173" s="189"/>
      <c r="J173" s="55"/>
      <c r="K173" s="33">
        <f t="shared" si="4"/>
        <v>0</v>
      </c>
      <c r="L173" s="68">
        <f t="shared" si="7"/>
        <v>0</v>
      </c>
      <c r="M173" s="66">
        <f t="shared" si="5"/>
        <v>0</v>
      </c>
      <c r="N173" s="32">
        <f t="shared" si="6"/>
        <v>0</v>
      </c>
      <c r="O173" s="52">
        <f>'Pay App 40'!O173+'Pay App 40'!P173</f>
        <v>0</v>
      </c>
      <c r="P173" s="45"/>
      <c r="Q173" s="66">
        <f>'Pay App 40'!Q173+N173+P173</f>
        <v>0</v>
      </c>
    </row>
    <row r="174" spans="1:17" ht="21" customHeight="1" x14ac:dyDescent="0.2">
      <c r="A174" s="151" t="s">
        <v>302</v>
      </c>
      <c r="B174" s="151"/>
      <c r="C174" s="151" t="s">
        <v>303</v>
      </c>
      <c r="D174" s="152"/>
      <c r="E174" s="52">
        <f>'Pay App 40'!E174</f>
        <v>0</v>
      </c>
      <c r="F174" s="45"/>
      <c r="G174" s="65">
        <f>'Pay App 40'!G174+F174</f>
        <v>0</v>
      </c>
      <c r="H174" s="188">
        <f>'Pay App 40'!K174</f>
        <v>0</v>
      </c>
      <c r="I174" s="189"/>
      <c r="J174" s="55"/>
      <c r="K174" s="33">
        <f t="shared" si="4"/>
        <v>0</v>
      </c>
      <c r="L174" s="68">
        <f t="shared" si="7"/>
        <v>0</v>
      </c>
      <c r="M174" s="66">
        <f t="shared" si="5"/>
        <v>0</v>
      </c>
      <c r="N174" s="32">
        <f t="shared" si="6"/>
        <v>0</v>
      </c>
      <c r="O174" s="52">
        <f>'Pay App 40'!O174+'Pay App 40'!P174</f>
        <v>0</v>
      </c>
      <c r="P174" s="45"/>
      <c r="Q174" s="66">
        <f>'Pay App 40'!Q174+N174+P174</f>
        <v>0</v>
      </c>
    </row>
    <row r="175" spans="1:17" ht="21" customHeight="1" x14ac:dyDescent="0.2">
      <c r="A175" s="151" t="s">
        <v>304</v>
      </c>
      <c r="B175" s="151"/>
      <c r="C175" s="151" t="s">
        <v>305</v>
      </c>
      <c r="D175" s="152"/>
      <c r="E175" s="52">
        <f>'Pay App 40'!E175</f>
        <v>0</v>
      </c>
      <c r="F175" s="45"/>
      <c r="G175" s="65">
        <f>'Pay App 40'!G175+F175</f>
        <v>0</v>
      </c>
      <c r="H175" s="188">
        <f>'Pay App 40'!K175</f>
        <v>0</v>
      </c>
      <c r="I175" s="189"/>
      <c r="J175" s="55"/>
      <c r="K175" s="33">
        <f t="shared" si="4"/>
        <v>0</v>
      </c>
      <c r="L175" s="68">
        <f t="shared" si="7"/>
        <v>0</v>
      </c>
      <c r="M175" s="66">
        <f t="shared" si="5"/>
        <v>0</v>
      </c>
      <c r="N175" s="32">
        <f t="shared" si="6"/>
        <v>0</v>
      </c>
      <c r="O175" s="52">
        <f>'Pay App 40'!O175+'Pay App 40'!P175</f>
        <v>0</v>
      </c>
      <c r="P175" s="45"/>
      <c r="Q175" s="66">
        <f>'Pay App 40'!Q175+N175+P175</f>
        <v>0</v>
      </c>
    </row>
    <row r="176" spans="1:17" ht="21" customHeight="1" x14ac:dyDescent="0.2">
      <c r="A176" s="151" t="s">
        <v>306</v>
      </c>
      <c r="B176" s="151"/>
      <c r="C176" s="151" t="s">
        <v>307</v>
      </c>
      <c r="D176" s="152"/>
      <c r="E176" s="52">
        <f>'Pay App 40'!E176</f>
        <v>0</v>
      </c>
      <c r="F176" s="45"/>
      <c r="G176" s="65">
        <f>'Pay App 40'!G176+F176</f>
        <v>0</v>
      </c>
      <c r="H176" s="188">
        <f>'Pay App 40'!K176</f>
        <v>0</v>
      </c>
      <c r="I176" s="189"/>
      <c r="J176" s="55"/>
      <c r="K176" s="33">
        <f t="shared" si="4"/>
        <v>0</v>
      </c>
      <c r="L176" s="68">
        <f t="shared" si="7"/>
        <v>0</v>
      </c>
      <c r="M176" s="66">
        <f t="shared" si="5"/>
        <v>0</v>
      </c>
      <c r="N176" s="32">
        <f t="shared" si="6"/>
        <v>0</v>
      </c>
      <c r="O176" s="52">
        <f>'Pay App 40'!O176+'Pay App 40'!P176</f>
        <v>0</v>
      </c>
      <c r="P176" s="45"/>
      <c r="Q176" s="66">
        <f>'Pay App 40'!Q176+N176+P176</f>
        <v>0</v>
      </c>
    </row>
    <row r="177" spans="1:17" ht="21" customHeight="1" x14ac:dyDescent="0.2">
      <c r="A177" s="151" t="s">
        <v>308</v>
      </c>
      <c r="B177" s="151"/>
      <c r="C177" s="151" t="s">
        <v>309</v>
      </c>
      <c r="D177" s="152"/>
      <c r="E177" s="52">
        <f>'Pay App 40'!E177</f>
        <v>0</v>
      </c>
      <c r="F177" s="45"/>
      <c r="G177" s="65">
        <f>'Pay App 40'!G177+F177</f>
        <v>0</v>
      </c>
      <c r="H177" s="188">
        <f>'Pay App 40'!K177</f>
        <v>0</v>
      </c>
      <c r="I177" s="189"/>
      <c r="J177" s="55"/>
      <c r="K177" s="33">
        <f t="shared" si="4"/>
        <v>0</v>
      </c>
      <c r="L177" s="68">
        <f t="shared" si="7"/>
        <v>0</v>
      </c>
      <c r="M177" s="66">
        <f t="shared" si="5"/>
        <v>0</v>
      </c>
      <c r="N177" s="32">
        <f t="shared" si="6"/>
        <v>0</v>
      </c>
      <c r="O177" s="52">
        <f>'Pay App 40'!O177+'Pay App 40'!P177</f>
        <v>0</v>
      </c>
      <c r="P177" s="45"/>
      <c r="Q177" s="66">
        <f>'Pay App 40'!Q177+N177+P177</f>
        <v>0</v>
      </c>
    </row>
    <row r="178" spans="1:17" ht="21" customHeight="1" x14ac:dyDescent="0.2">
      <c r="A178" s="141" t="s">
        <v>310</v>
      </c>
      <c r="B178" s="141"/>
      <c r="C178" s="141" t="s">
        <v>311</v>
      </c>
      <c r="D178" s="142"/>
      <c r="E178" s="52">
        <f>'Pay App 40'!E178</f>
        <v>0</v>
      </c>
      <c r="F178" s="45"/>
      <c r="G178" s="65">
        <f>'Pay App 40'!G178+F178</f>
        <v>0</v>
      </c>
      <c r="H178" s="188">
        <f>'Pay App 40'!K178</f>
        <v>0</v>
      </c>
      <c r="I178" s="189"/>
      <c r="J178" s="55"/>
      <c r="K178" s="33">
        <f t="shared" si="4"/>
        <v>0</v>
      </c>
      <c r="L178" s="68">
        <f t="shared" si="7"/>
        <v>0</v>
      </c>
      <c r="M178" s="66">
        <f t="shared" si="5"/>
        <v>0</v>
      </c>
      <c r="N178" s="32">
        <f t="shared" si="6"/>
        <v>0</v>
      </c>
      <c r="O178" s="52">
        <f>'Pay App 40'!O178+'Pay App 40'!P178</f>
        <v>0</v>
      </c>
      <c r="P178" s="45"/>
      <c r="Q178" s="66">
        <f>'Pay App 40'!Q178+N178+P178</f>
        <v>0</v>
      </c>
    </row>
    <row r="179" spans="1:17" ht="21" customHeight="1" x14ac:dyDescent="0.2">
      <c r="A179" s="151" t="s">
        <v>312</v>
      </c>
      <c r="B179" s="151"/>
      <c r="C179" s="151" t="s">
        <v>313</v>
      </c>
      <c r="D179" s="152"/>
      <c r="E179" s="52">
        <f>'Pay App 40'!E179</f>
        <v>0</v>
      </c>
      <c r="F179" s="45"/>
      <c r="G179" s="65">
        <f>'Pay App 40'!G179+F179</f>
        <v>0</v>
      </c>
      <c r="H179" s="188">
        <f>'Pay App 40'!K179</f>
        <v>0</v>
      </c>
      <c r="I179" s="189"/>
      <c r="J179" s="55"/>
      <c r="K179" s="33">
        <f t="shared" si="4"/>
        <v>0</v>
      </c>
      <c r="L179" s="68">
        <f t="shared" si="7"/>
        <v>0</v>
      </c>
      <c r="M179" s="66">
        <f t="shared" si="5"/>
        <v>0</v>
      </c>
      <c r="N179" s="32">
        <f t="shared" si="6"/>
        <v>0</v>
      </c>
      <c r="O179" s="52">
        <f>'Pay App 40'!O179+'Pay App 40'!P179</f>
        <v>0</v>
      </c>
      <c r="P179" s="45"/>
      <c r="Q179" s="66">
        <f>'Pay App 40'!Q179+N179+P179</f>
        <v>0</v>
      </c>
    </row>
    <row r="180" spans="1:17" ht="21" customHeight="1" x14ac:dyDescent="0.2">
      <c r="A180" s="151" t="s">
        <v>314</v>
      </c>
      <c r="B180" s="151"/>
      <c r="C180" s="149" t="s">
        <v>315</v>
      </c>
      <c r="D180" s="150"/>
      <c r="E180" s="52">
        <f>'Pay App 40'!E180</f>
        <v>0</v>
      </c>
      <c r="F180" s="45"/>
      <c r="G180" s="65">
        <f>'Pay App 40'!G180+F180</f>
        <v>0</v>
      </c>
      <c r="H180" s="188">
        <f>'Pay App 40'!K180</f>
        <v>0</v>
      </c>
      <c r="I180" s="189"/>
      <c r="J180" s="55"/>
      <c r="K180" s="33">
        <f t="shared" si="4"/>
        <v>0</v>
      </c>
      <c r="L180" s="68">
        <f t="shared" si="7"/>
        <v>0</v>
      </c>
      <c r="M180" s="66">
        <f t="shared" si="5"/>
        <v>0</v>
      </c>
      <c r="N180" s="32">
        <f t="shared" si="6"/>
        <v>0</v>
      </c>
      <c r="O180" s="52">
        <f>'Pay App 40'!O180+'Pay App 40'!P180</f>
        <v>0</v>
      </c>
      <c r="P180" s="45"/>
      <c r="Q180" s="66">
        <f>'Pay App 40'!Q180+N180+P180</f>
        <v>0</v>
      </c>
    </row>
    <row r="181" spans="1:17" ht="21" customHeight="1" x14ac:dyDescent="0.2">
      <c r="A181" s="151" t="s">
        <v>316</v>
      </c>
      <c r="B181" s="151"/>
      <c r="C181" s="151" t="s">
        <v>317</v>
      </c>
      <c r="D181" s="152"/>
      <c r="E181" s="52">
        <f>'Pay App 40'!E181</f>
        <v>0</v>
      </c>
      <c r="F181" s="45"/>
      <c r="G181" s="65">
        <f>'Pay App 40'!G181+F181</f>
        <v>0</v>
      </c>
      <c r="H181" s="188">
        <f>'Pay App 40'!K181</f>
        <v>0</v>
      </c>
      <c r="I181" s="189"/>
      <c r="J181" s="55"/>
      <c r="K181" s="33">
        <f t="shared" si="4"/>
        <v>0</v>
      </c>
      <c r="L181" s="68">
        <f t="shared" si="7"/>
        <v>0</v>
      </c>
      <c r="M181" s="66">
        <f t="shared" si="5"/>
        <v>0</v>
      </c>
      <c r="N181" s="32">
        <f t="shared" si="6"/>
        <v>0</v>
      </c>
      <c r="O181" s="52">
        <f>'Pay App 40'!O181+'Pay App 40'!P181</f>
        <v>0</v>
      </c>
      <c r="P181" s="45"/>
      <c r="Q181" s="66">
        <f>'Pay App 40'!Q181+N181+P181</f>
        <v>0</v>
      </c>
    </row>
    <row r="182" spans="1:17" ht="21" customHeight="1" x14ac:dyDescent="0.2">
      <c r="A182" s="151" t="s">
        <v>318</v>
      </c>
      <c r="B182" s="151"/>
      <c r="C182" s="151" t="s">
        <v>319</v>
      </c>
      <c r="D182" s="152"/>
      <c r="E182" s="52">
        <f>'Pay App 40'!E182</f>
        <v>0</v>
      </c>
      <c r="F182" s="45"/>
      <c r="G182" s="65">
        <f>'Pay App 40'!G182+F182</f>
        <v>0</v>
      </c>
      <c r="H182" s="188">
        <f>'Pay App 40'!K182</f>
        <v>0</v>
      </c>
      <c r="I182" s="189"/>
      <c r="J182" s="55"/>
      <c r="K182" s="33">
        <f t="shared" si="4"/>
        <v>0</v>
      </c>
      <c r="L182" s="68">
        <f t="shared" si="7"/>
        <v>0</v>
      </c>
      <c r="M182" s="66">
        <f t="shared" si="5"/>
        <v>0</v>
      </c>
      <c r="N182" s="32">
        <f t="shared" si="6"/>
        <v>0</v>
      </c>
      <c r="O182" s="52">
        <f>'Pay App 40'!O182+'Pay App 40'!P182</f>
        <v>0</v>
      </c>
      <c r="P182" s="45"/>
      <c r="Q182" s="66">
        <f>'Pay App 40'!Q182+N182+P182</f>
        <v>0</v>
      </c>
    </row>
    <row r="183" spans="1:17" ht="21" customHeight="1" x14ac:dyDescent="0.2">
      <c r="A183" s="151" t="s">
        <v>320</v>
      </c>
      <c r="B183" s="151"/>
      <c r="C183" s="151" t="s">
        <v>321</v>
      </c>
      <c r="D183" s="152"/>
      <c r="E183" s="52">
        <f>'Pay App 40'!E183</f>
        <v>0</v>
      </c>
      <c r="F183" s="45"/>
      <c r="G183" s="65">
        <f>'Pay App 40'!G183+F183</f>
        <v>0</v>
      </c>
      <c r="H183" s="188">
        <f>'Pay App 40'!K183</f>
        <v>0</v>
      </c>
      <c r="I183" s="189"/>
      <c r="J183" s="55"/>
      <c r="K183" s="33">
        <f t="shared" si="4"/>
        <v>0</v>
      </c>
      <c r="L183" s="68">
        <f t="shared" si="7"/>
        <v>0</v>
      </c>
      <c r="M183" s="66">
        <f t="shared" si="5"/>
        <v>0</v>
      </c>
      <c r="N183" s="32">
        <f t="shared" si="6"/>
        <v>0</v>
      </c>
      <c r="O183" s="52">
        <f>'Pay App 40'!O183+'Pay App 40'!P183</f>
        <v>0</v>
      </c>
      <c r="P183" s="45"/>
      <c r="Q183" s="66">
        <f>'Pay App 40'!Q183+N183+P183</f>
        <v>0</v>
      </c>
    </row>
    <row r="184" spans="1:17" ht="21" customHeight="1" x14ac:dyDescent="0.2">
      <c r="A184" s="151" t="s">
        <v>322</v>
      </c>
      <c r="B184" s="151"/>
      <c r="C184" s="151" t="s">
        <v>323</v>
      </c>
      <c r="D184" s="152"/>
      <c r="E184" s="52">
        <f>'Pay App 40'!E184</f>
        <v>0</v>
      </c>
      <c r="F184" s="45"/>
      <c r="G184" s="65">
        <f>'Pay App 40'!G184+F184</f>
        <v>0</v>
      </c>
      <c r="H184" s="188">
        <f>'Pay App 40'!K184</f>
        <v>0</v>
      </c>
      <c r="I184" s="189"/>
      <c r="J184" s="55"/>
      <c r="K184" s="33">
        <f t="shared" si="4"/>
        <v>0</v>
      </c>
      <c r="L184" s="68">
        <f t="shared" si="7"/>
        <v>0</v>
      </c>
      <c r="M184" s="66">
        <f t="shared" si="5"/>
        <v>0</v>
      </c>
      <c r="N184" s="32">
        <f t="shared" si="6"/>
        <v>0</v>
      </c>
      <c r="O184" s="52">
        <f>'Pay App 40'!O184+'Pay App 40'!P184</f>
        <v>0</v>
      </c>
      <c r="P184" s="45"/>
      <c r="Q184" s="66">
        <f>'Pay App 40'!Q184+N184+P184</f>
        <v>0</v>
      </c>
    </row>
    <row r="185" spans="1:17" ht="21" customHeight="1" x14ac:dyDescent="0.2">
      <c r="A185" s="141" t="s">
        <v>324</v>
      </c>
      <c r="B185" s="141"/>
      <c r="C185" s="141" t="s">
        <v>325</v>
      </c>
      <c r="D185" s="142"/>
      <c r="E185" s="52">
        <f>'Pay App 40'!E185</f>
        <v>0</v>
      </c>
      <c r="F185" s="45"/>
      <c r="G185" s="65">
        <f>'Pay App 40'!G185+F185</f>
        <v>0</v>
      </c>
      <c r="H185" s="188">
        <f>'Pay App 40'!K185</f>
        <v>0</v>
      </c>
      <c r="I185" s="189"/>
      <c r="J185" s="55"/>
      <c r="K185" s="33">
        <f t="shared" si="4"/>
        <v>0</v>
      </c>
      <c r="L185" s="68">
        <f t="shared" si="7"/>
        <v>0</v>
      </c>
      <c r="M185" s="66">
        <f t="shared" si="5"/>
        <v>0</v>
      </c>
      <c r="N185" s="32">
        <f t="shared" si="6"/>
        <v>0</v>
      </c>
      <c r="O185" s="52">
        <f>'Pay App 40'!O185+'Pay App 40'!P185</f>
        <v>0</v>
      </c>
      <c r="P185" s="45"/>
      <c r="Q185" s="66">
        <f>'Pay App 40'!Q185+N185+P185</f>
        <v>0</v>
      </c>
    </row>
    <row r="186" spans="1:17" ht="21" customHeight="1" x14ac:dyDescent="0.2">
      <c r="A186" s="141" t="s">
        <v>326</v>
      </c>
      <c r="B186" s="141"/>
      <c r="C186" s="141" t="s">
        <v>327</v>
      </c>
      <c r="D186" s="142"/>
      <c r="E186" s="52">
        <f>'Pay App 40'!E186</f>
        <v>0</v>
      </c>
      <c r="F186" s="45"/>
      <c r="G186" s="65">
        <f>'Pay App 40'!G186+F186</f>
        <v>0</v>
      </c>
      <c r="H186" s="188">
        <f>'Pay App 40'!K186</f>
        <v>0</v>
      </c>
      <c r="I186" s="189"/>
      <c r="J186" s="55"/>
      <c r="K186" s="33">
        <f t="shared" si="4"/>
        <v>0</v>
      </c>
      <c r="L186" s="68">
        <f t="shared" si="7"/>
        <v>0</v>
      </c>
      <c r="M186" s="66">
        <f t="shared" si="5"/>
        <v>0</v>
      </c>
      <c r="N186" s="32">
        <f t="shared" si="6"/>
        <v>0</v>
      </c>
      <c r="O186" s="52">
        <f>'Pay App 40'!O186+'Pay App 40'!P186</f>
        <v>0</v>
      </c>
      <c r="P186" s="45"/>
      <c r="Q186" s="66">
        <f>'Pay App 40'!Q186+N186+P186</f>
        <v>0</v>
      </c>
    </row>
    <row r="187" spans="1:17" ht="21" customHeight="1" x14ac:dyDescent="0.2">
      <c r="A187" s="151" t="s">
        <v>328</v>
      </c>
      <c r="B187" s="151"/>
      <c r="C187" s="151" t="s">
        <v>329</v>
      </c>
      <c r="D187" s="152"/>
      <c r="E187" s="52">
        <f>'Pay App 40'!E187</f>
        <v>0</v>
      </c>
      <c r="F187" s="45"/>
      <c r="G187" s="65">
        <f>'Pay App 40'!G187+F187</f>
        <v>0</v>
      </c>
      <c r="H187" s="188">
        <f>'Pay App 40'!K187</f>
        <v>0</v>
      </c>
      <c r="I187" s="189"/>
      <c r="J187" s="55"/>
      <c r="K187" s="33">
        <f t="shared" si="4"/>
        <v>0</v>
      </c>
      <c r="L187" s="68">
        <f t="shared" si="7"/>
        <v>0</v>
      </c>
      <c r="M187" s="66">
        <f t="shared" si="5"/>
        <v>0</v>
      </c>
      <c r="N187" s="32">
        <f t="shared" si="6"/>
        <v>0</v>
      </c>
      <c r="O187" s="52">
        <f>'Pay App 40'!O187+'Pay App 40'!P187</f>
        <v>0</v>
      </c>
      <c r="P187" s="45"/>
      <c r="Q187" s="66">
        <f>'Pay App 40'!Q187+N187+P187</f>
        <v>0</v>
      </c>
    </row>
    <row r="188" spans="1:17" ht="21" customHeight="1" x14ac:dyDescent="0.2">
      <c r="A188" s="151" t="s">
        <v>330</v>
      </c>
      <c r="B188" s="151"/>
      <c r="C188" s="151" t="s">
        <v>331</v>
      </c>
      <c r="D188" s="152"/>
      <c r="E188" s="52">
        <f>'Pay App 40'!E188</f>
        <v>0</v>
      </c>
      <c r="F188" s="45"/>
      <c r="G188" s="65">
        <f>'Pay App 40'!G188+F188</f>
        <v>0</v>
      </c>
      <c r="H188" s="188">
        <f>'Pay App 40'!K188</f>
        <v>0</v>
      </c>
      <c r="I188" s="189"/>
      <c r="J188" s="55"/>
      <c r="K188" s="33">
        <f t="shared" si="4"/>
        <v>0</v>
      </c>
      <c r="L188" s="68">
        <f t="shared" si="7"/>
        <v>0</v>
      </c>
      <c r="M188" s="66">
        <f t="shared" si="5"/>
        <v>0</v>
      </c>
      <c r="N188" s="32">
        <f t="shared" si="6"/>
        <v>0</v>
      </c>
      <c r="O188" s="52">
        <f>'Pay App 40'!O188+'Pay App 40'!P188</f>
        <v>0</v>
      </c>
      <c r="P188" s="45"/>
      <c r="Q188" s="66">
        <f>'Pay App 40'!Q188+N188+P188</f>
        <v>0</v>
      </c>
    </row>
    <row r="189" spans="1:17" ht="21" customHeight="1" x14ac:dyDescent="0.2">
      <c r="A189" s="151" t="s">
        <v>332</v>
      </c>
      <c r="B189" s="151"/>
      <c r="C189" s="151" t="s">
        <v>333</v>
      </c>
      <c r="D189" s="152"/>
      <c r="E189" s="52">
        <f>'Pay App 40'!E189</f>
        <v>0</v>
      </c>
      <c r="F189" s="45"/>
      <c r="G189" s="65">
        <f>'Pay App 40'!G189+F189</f>
        <v>0</v>
      </c>
      <c r="H189" s="188">
        <f>'Pay App 40'!K189</f>
        <v>0</v>
      </c>
      <c r="I189" s="189"/>
      <c r="J189" s="55"/>
      <c r="K189" s="33">
        <f t="shared" si="4"/>
        <v>0</v>
      </c>
      <c r="L189" s="68">
        <f t="shared" si="7"/>
        <v>0</v>
      </c>
      <c r="M189" s="66">
        <f t="shared" si="5"/>
        <v>0</v>
      </c>
      <c r="N189" s="32">
        <f t="shared" si="6"/>
        <v>0</v>
      </c>
      <c r="O189" s="52">
        <f>'Pay App 40'!O189+'Pay App 40'!P189</f>
        <v>0</v>
      </c>
      <c r="P189" s="45"/>
      <c r="Q189" s="66">
        <f>'Pay App 40'!Q189+N189+P189</f>
        <v>0</v>
      </c>
    </row>
    <row r="190" spans="1:17" ht="21" customHeight="1" x14ac:dyDescent="0.2">
      <c r="A190" s="141" t="s">
        <v>334</v>
      </c>
      <c r="B190" s="141"/>
      <c r="C190" s="141" t="s">
        <v>335</v>
      </c>
      <c r="D190" s="142"/>
      <c r="E190" s="52">
        <f>'Pay App 40'!E190</f>
        <v>0</v>
      </c>
      <c r="F190" s="45"/>
      <c r="G190" s="65">
        <f>'Pay App 40'!G190+F190</f>
        <v>0</v>
      </c>
      <c r="H190" s="188">
        <f>'Pay App 40'!K190</f>
        <v>0</v>
      </c>
      <c r="I190" s="189"/>
      <c r="J190" s="55"/>
      <c r="K190" s="33">
        <f t="shared" si="4"/>
        <v>0</v>
      </c>
      <c r="L190" s="68">
        <f t="shared" si="7"/>
        <v>0</v>
      </c>
      <c r="M190" s="66">
        <f t="shared" si="5"/>
        <v>0</v>
      </c>
      <c r="N190" s="32">
        <f t="shared" si="6"/>
        <v>0</v>
      </c>
      <c r="O190" s="52">
        <f>'Pay App 40'!O190+'Pay App 40'!P190</f>
        <v>0</v>
      </c>
      <c r="P190" s="45"/>
      <c r="Q190" s="66">
        <f>'Pay App 40'!Q190+N190+P190</f>
        <v>0</v>
      </c>
    </row>
    <row r="191" spans="1:17" ht="21" customHeight="1" x14ac:dyDescent="0.2">
      <c r="A191" s="149" t="s">
        <v>336</v>
      </c>
      <c r="B191" s="149"/>
      <c r="C191" s="149" t="s">
        <v>337</v>
      </c>
      <c r="D191" s="150"/>
      <c r="E191" s="52">
        <f>'Pay App 40'!E191</f>
        <v>0</v>
      </c>
      <c r="F191" s="45"/>
      <c r="G191" s="65">
        <f>'Pay App 40'!G191+F191</f>
        <v>0</v>
      </c>
      <c r="H191" s="188">
        <f>'Pay App 40'!K191</f>
        <v>0</v>
      </c>
      <c r="I191" s="189"/>
      <c r="J191" s="55"/>
      <c r="K191" s="33">
        <f t="shared" si="4"/>
        <v>0</v>
      </c>
      <c r="L191" s="68">
        <f t="shared" si="7"/>
        <v>0</v>
      </c>
      <c r="M191" s="66">
        <f t="shared" si="5"/>
        <v>0</v>
      </c>
      <c r="N191" s="32">
        <f t="shared" si="6"/>
        <v>0</v>
      </c>
      <c r="O191" s="52">
        <f>'Pay App 40'!O191+'Pay App 40'!P191</f>
        <v>0</v>
      </c>
      <c r="P191" s="45"/>
      <c r="Q191" s="66">
        <f>'Pay App 40'!Q191+N191+P191</f>
        <v>0</v>
      </c>
    </row>
    <row r="192" spans="1:17" ht="21" customHeight="1" x14ac:dyDescent="0.2">
      <c r="A192" s="149" t="s">
        <v>338</v>
      </c>
      <c r="B192" s="149"/>
      <c r="C192" s="151" t="s">
        <v>339</v>
      </c>
      <c r="D192" s="152"/>
      <c r="E192" s="52">
        <f>'Pay App 40'!E192</f>
        <v>0</v>
      </c>
      <c r="F192" s="45"/>
      <c r="G192" s="65">
        <f>'Pay App 40'!G192+F192</f>
        <v>0</v>
      </c>
      <c r="H192" s="188">
        <f>'Pay App 40'!K192</f>
        <v>0</v>
      </c>
      <c r="I192" s="189"/>
      <c r="J192" s="55"/>
      <c r="K192" s="33">
        <f t="shared" si="4"/>
        <v>0</v>
      </c>
      <c r="L192" s="68">
        <f t="shared" si="7"/>
        <v>0</v>
      </c>
      <c r="M192" s="66">
        <f t="shared" si="5"/>
        <v>0</v>
      </c>
      <c r="N192" s="32">
        <f t="shared" si="6"/>
        <v>0</v>
      </c>
      <c r="O192" s="52">
        <f>'Pay App 40'!O192+'Pay App 40'!P192</f>
        <v>0</v>
      </c>
      <c r="P192" s="45"/>
      <c r="Q192" s="66">
        <f>'Pay App 40'!Q192+N192+P192</f>
        <v>0</v>
      </c>
    </row>
    <row r="193" spans="1:17" ht="21" customHeight="1" x14ac:dyDescent="0.2">
      <c r="A193" s="141" t="s">
        <v>340</v>
      </c>
      <c r="B193" s="141"/>
      <c r="C193" s="141" t="s">
        <v>341</v>
      </c>
      <c r="D193" s="142"/>
      <c r="E193" s="52">
        <f>'Pay App 40'!E193</f>
        <v>0</v>
      </c>
      <c r="F193" s="45"/>
      <c r="G193" s="65">
        <f>'Pay App 40'!G193+F193</f>
        <v>0</v>
      </c>
      <c r="H193" s="188">
        <f>'Pay App 40'!K193</f>
        <v>0</v>
      </c>
      <c r="I193" s="189"/>
      <c r="J193" s="55"/>
      <c r="K193" s="33">
        <f t="shared" si="4"/>
        <v>0</v>
      </c>
      <c r="L193" s="68">
        <f t="shared" si="7"/>
        <v>0</v>
      </c>
      <c r="M193" s="66">
        <f t="shared" si="5"/>
        <v>0</v>
      </c>
      <c r="N193" s="32">
        <f t="shared" si="6"/>
        <v>0</v>
      </c>
      <c r="O193" s="52">
        <f>'Pay App 40'!O193+'Pay App 40'!P193</f>
        <v>0</v>
      </c>
      <c r="P193" s="45"/>
      <c r="Q193" s="66">
        <f>'Pay App 40'!Q193+N193+P193</f>
        <v>0</v>
      </c>
    </row>
    <row r="194" spans="1:17" ht="21" customHeight="1" x14ac:dyDescent="0.2">
      <c r="A194" s="149" t="s">
        <v>342</v>
      </c>
      <c r="B194" s="149"/>
      <c r="C194" s="149" t="s">
        <v>343</v>
      </c>
      <c r="D194" s="150"/>
      <c r="E194" s="52">
        <f>'Pay App 40'!E194</f>
        <v>0</v>
      </c>
      <c r="F194" s="45"/>
      <c r="G194" s="65">
        <f>'Pay App 40'!G194+F194</f>
        <v>0</v>
      </c>
      <c r="H194" s="188">
        <f>'Pay App 40'!K194</f>
        <v>0</v>
      </c>
      <c r="I194" s="189"/>
      <c r="J194" s="55"/>
      <c r="K194" s="33">
        <f t="shared" si="4"/>
        <v>0</v>
      </c>
      <c r="L194" s="68">
        <f t="shared" si="7"/>
        <v>0</v>
      </c>
      <c r="M194" s="66">
        <f t="shared" si="5"/>
        <v>0</v>
      </c>
      <c r="N194" s="32">
        <f t="shared" si="6"/>
        <v>0</v>
      </c>
      <c r="O194" s="52">
        <f>'Pay App 40'!O194+'Pay App 40'!P194</f>
        <v>0</v>
      </c>
      <c r="P194" s="45"/>
      <c r="Q194" s="66">
        <f>'Pay App 40'!Q194+N194+P194</f>
        <v>0</v>
      </c>
    </row>
    <row r="195" spans="1:17" ht="21" customHeight="1" x14ac:dyDescent="0.2">
      <c r="A195" s="149" t="s">
        <v>344</v>
      </c>
      <c r="B195" s="149"/>
      <c r="C195" s="151" t="s">
        <v>345</v>
      </c>
      <c r="D195" s="152"/>
      <c r="E195" s="52">
        <f>'Pay App 40'!E195</f>
        <v>0</v>
      </c>
      <c r="F195" s="45"/>
      <c r="G195" s="65">
        <f>'Pay App 40'!G195+F195</f>
        <v>0</v>
      </c>
      <c r="H195" s="188">
        <f>'Pay App 40'!K195</f>
        <v>0</v>
      </c>
      <c r="I195" s="189"/>
      <c r="J195" s="55"/>
      <c r="K195" s="33">
        <f t="shared" si="4"/>
        <v>0</v>
      </c>
      <c r="L195" s="68">
        <f t="shared" si="7"/>
        <v>0</v>
      </c>
      <c r="M195" s="66">
        <f t="shared" si="5"/>
        <v>0</v>
      </c>
      <c r="N195" s="32">
        <f t="shared" si="6"/>
        <v>0</v>
      </c>
      <c r="O195" s="52">
        <f>'Pay App 40'!O195+'Pay App 40'!P195</f>
        <v>0</v>
      </c>
      <c r="P195" s="45"/>
      <c r="Q195" s="66">
        <f>'Pay App 40'!Q195+N195+P195</f>
        <v>0</v>
      </c>
    </row>
    <row r="196" spans="1:17" ht="21" customHeight="1" x14ac:dyDescent="0.2">
      <c r="A196" s="149" t="s">
        <v>346</v>
      </c>
      <c r="B196" s="149"/>
      <c r="C196" s="149" t="s">
        <v>347</v>
      </c>
      <c r="D196" s="150"/>
      <c r="E196" s="52">
        <f>'Pay App 40'!E196</f>
        <v>0</v>
      </c>
      <c r="F196" s="45"/>
      <c r="G196" s="65">
        <f>'Pay App 40'!G196+F196</f>
        <v>0</v>
      </c>
      <c r="H196" s="188">
        <f>'Pay App 40'!K196</f>
        <v>0</v>
      </c>
      <c r="I196" s="189"/>
      <c r="J196" s="55"/>
      <c r="K196" s="33">
        <f t="shared" si="4"/>
        <v>0</v>
      </c>
      <c r="L196" s="68">
        <f t="shared" si="7"/>
        <v>0</v>
      </c>
      <c r="M196" s="66">
        <f t="shared" si="5"/>
        <v>0</v>
      </c>
      <c r="N196" s="32">
        <f t="shared" si="6"/>
        <v>0</v>
      </c>
      <c r="O196" s="52">
        <f>'Pay App 40'!O196+'Pay App 40'!P196</f>
        <v>0</v>
      </c>
      <c r="P196" s="45"/>
      <c r="Q196" s="66">
        <f>'Pay App 40'!Q196+N196+P196</f>
        <v>0</v>
      </c>
    </row>
    <row r="197" spans="1:17" ht="21" customHeight="1" x14ac:dyDescent="0.2">
      <c r="A197" s="149" t="s">
        <v>348</v>
      </c>
      <c r="B197" s="149"/>
      <c r="C197" s="149" t="s">
        <v>349</v>
      </c>
      <c r="D197" s="150"/>
      <c r="E197" s="52">
        <f>'Pay App 40'!E197</f>
        <v>0</v>
      </c>
      <c r="F197" s="45"/>
      <c r="G197" s="65">
        <f>'Pay App 40'!G197+F197</f>
        <v>0</v>
      </c>
      <c r="H197" s="188">
        <f>'Pay App 40'!K197</f>
        <v>0</v>
      </c>
      <c r="I197" s="189"/>
      <c r="J197" s="55"/>
      <c r="K197" s="33">
        <f t="shared" si="4"/>
        <v>0</v>
      </c>
      <c r="L197" s="68">
        <f t="shared" si="7"/>
        <v>0</v>
      </c>
      <c r="M197" s="66">
        <f t="shared" si="5"/>
        <v>0</v>
      </c>
      <c r="N197" s="32">
        <f t="shared" si="6"/>
        <v>0</v>
      </c>
      <c r="O197" s="52">
        <f>'Pay App 40'!O197+'Pay App 40'!P197</f>
        <v>0</v>
      </c>
      <c r="P197" s="45"/>
      <c r="Q197" s="66">
        <f>'Pay App 40'!Q197+N197+P197</f>
        <v>0</v>
      </c>
    </row>
    <row r="198" spans="1:17" ht="21" customHeight="1" x14ac:dyDescent="0.2">
      <c r="A198" s="149" t="s">
        <v>350</v>
      </c>
      <c r="B198" s="149"/>
      <c r="C198" s="151" t="s">
        <v>305</v>
      </c>
      <c r="D198" s="152"/>
      <c r="E198" s="52">
        <f>'Pay App 40'!E198</f>
        <v>0</v>
      </c>
      <c r="F198" s="45"/>
      <c r="G198" s="65">
        <f>'Pay App 40'!G198+F198</f>
        <v>0</v>
      </c>
      <c r="H198" s="188">
        <f>'Pay App 40'!K198</f>
        <v>0</v>
      </c>
      <c r="I198" s="189"/>
      <c r="J198" s="55"/>
      <c r="K198" s="33">
        <f t="shared" si="4"/>
        <v>0</v>
      </c>
      <c r="L198" s="68">
        <f t="shared" si="7"/>
        <v>0</v>
      </c>
      <c r="M198" s="66">
        <f t="shared" si="5"/>
        <v>0</v>
      </c>
      <c r="N198" s="32">
        <f t="shared" si="6"/>
        <v>0</v>
      </c>
      <c r="O198" s="52">
        <f>'Pay App 40'!O198+'Pay App 40'!P198</f>
        <v>0</v>
      </c>
      <c r="P198" s="45"/>
      <c r="Q198" s="66">
        <f>'Pay App 40'!Q198+N198+P198</f>
        <v>0</v>
      </c>
    </row>
    <row r="199" spans="1:17" ht="21" customHeight="1" x14ac:dyDescent="0.2">
      <c r="A199" s="141" t="s">
        <v>351</v>
      </c>
      <c r="B199" s="141"/>
      <c r="C199" s="141" t="s">
        <v>352</v>
      </c>
      <c r="D199" s="142"/>
      <c r="E199" s="52">
        <f>'Pay App 40'!E199</f>
        <v>0</v>
      </c>
      <c r="F199" s="45"/>
      <c r="G199" s="65">
        <f>'Pay App 40'!G199+F199</f>
        <v>0</v>
      </c>
      <c r="H199" s="188">
        <f>'Pay App 40'!K199</f>
        <v>0</v>
      </c>
      <c r="I199" s="189"/>
      <c r="J199" s="55"/>
      <c r="K199" s="33">
        <f t="shared" si="4"/>
        <v>0</v>
      </c>
      <c r="L199" s="68">
        <f t="shared" si="7"/>
        <v>0</v>
      </c>
      <c r="M199" s="66">
        <f t="shared" si="5"/>
        <v>0</v>
      </c>
      <c r="N199" s="32">
        <f t="shared" si="6"/>
        <v>0</v>
      </c>
      <c r="O199" s="52">
        <f>'Pay App 40'!O199+'Pay App 40'!P199</f>
        <v>0</v>
      </c>
      <c r="P199" s="45"/>
      <c r="Q199" s="66">
        <f>'Pay App 40'!Q199+N199+P199</f>
        <v>0</v>
      </c>
    </row>
    <row r="200" spans="1:17" ht="21" customHeight="1" x14ac:dyDescent="0.2">
      <c r="A200" s="149" t="s">
        <v>353</v>
      </c>
      <c r="B200" s="149"/>
      <c r="C200" s="149" t="s">
        <v>354</v>
      </c>
      <c r="D200" s="150"/>
      <c r="E200" s="52">
        <f>'Pay App 40'!E200</f>
        <v>0</v>
      </c>
      <c r="F200" s="45"/>
      <c r="G200" s="65">
        <f>'Pay App 40'!G200+F200</f>
        <v>0</v>
      </c>
      <c r="H200" s="188">
        <f>'Pay App 40'!K200</f>
        <v>0</v>
      </c>
      <c r="I200" s="189"/>
      <c r="J200" s="55"/>
      <c r="K200" s="33">
        <f t="shared" si="4"/>
        <v>0</v>
      </c>
      <c r="L200" s="68">
        <f t="shared" si="7"/>
        <v>0</v>
      </c>
      <c r="M200" s="66">
        <f t="shared" si="5"/>
        <v>0</v>
      </c>
      <c r="N200" s="32">
        <f t="shared" si="6"/>
        <v>0</v>
      </c>
      <c r="O200" s="52">
        <f>'Pay App 40'!O200+'Pay App 40'!P200</f>
        <v>0</v>
      </c>
      <c r="P200" s="45"/>
      <c r="Q200" s="66">
        <f>'Pay App 40'!Q200+N200+P200</f>
        <v>0</v>
      </c>
    </row>
    <row r="201" spans="1:17" ht="21" customHeight="1" x14ac:dyDescent="0.2">
      <c r="A201" s="149" t="s">
        <v>355</v>
      </c>
      <c r="B201" s="149"/>
      <c r="C201" s="149" t="s">
        <v>356</v>
      </c>
      <c r="D201" s="150"/>
      <c r="E201" s="52">
        <f>'Pay App 40'!E201</f>
        <v>0</v>
      </c>
      <c r="F201" s="45"/>
      <c r="G201" s="65">
        <f>'Pay App 40'!G201+F201</f>
        <v>0</v>
      </c>
      <c r="H201" s="188">
        <f>'Pay App 40'!K201</f>
        <v>0</v>
      </c>
      <c r="I201" s="189"/>
      <c r="J201" s="55"/>
      <c r="K201" s="33">
        <f t="shared" si="4"/>
        <v>0</v>
      </c>
      <c r="L201" s="68">
        <f t="shared" si="7"/>
        <v>0</v>
      </c>
      <c r="M201" s="66">
        <f t="shared" si="5"/>
        <v>0</v>
      </c>
      <c r="N201" s="32">
        <f t="shared" si="6"/>
        <v>0</v>
      </c>
      <c r="O201" s="52">
        <f>'Pay App 40'!O201+'Pay App 40'!P201</f>
        <v>0</v>
      </c>
      <c r="P201" s="45"/>
      <c r="Q201" s="66">
        <f>'Pay App 40'!Q201+N201+P201</f>
        <v>0</v>
      </c>
    </row>
    <row r="202" spans="1:17" ht="21" customHeight="1" x14ac:dyDescent="0.2">
      <c r="A202" s="149" t="s">
        <v>357</v>
      </c>
      <c r="B202" s="149"/>
      <c r="C202" s="151" t="s">
        <v>358</v>
      </c>
      <c r="D202" s="152"/>
      <c r="E202" s="52">
        <f>'Pay App 40'!E202</f>
        <v>0</v>
      </c>
      <c r="F202" s="45"/>
      <c r="G202" s="65">
        <f>'Pay App 40'!G202+F202</f>
        <v>0</v>
      </c>
      <c r="H202" s="188">
        <f>'Pay App 40'!K202</f>
        <v>0</v>
      </c>
      <c r="I202" s="189"/>
      <c r="J202" s="55"/>
      <c r="K202" s="33">
        <f t="shared" si="4"/>
        <v>0</v>
      </c>
      <c r="L202" s="68">
        <f t="shared" si="7"/>
        <v>0</v>
      </c>
      <c r="M202" s="66">
        <f t="shared" si="5"/>
        <v>0</v>
      </c>
      <c r="N202" s="32">
        <f t="shared" si="6"/>
        <v>0</v>
      </c>
      <c r="O202" s="52">
        <f>'Pay App 40'!O202+'Pay App 40'!P202</f>
        <v>0</v>
      </c>
      <c r="P202" s="45"/>
      <c r="Q202" s="66">
        <f>'Pay App 40'!Q202+N202+P202</f>
        <v>0</v>
      </c>
    </row>
    <row r="203" spans="1:17" ht="21" customHeight="1" x14ac:dyDescent="0.2">
      <c r="A203" s="149" t="s">
        <v>359</v>
      </c>
      <c r="B203" s="149"/>
      <c r="C203" s="151" t="s">
        <v>360</v>
      </c>
      <c r="D203" s="152"/>
      <c r="E203" s="52">
        <f>'Pay App 40'!E203</f>
        <v>0</v>
      </c>
      <c r="F203" s="45"/>
      <c r="G203" s="65">
        <f>'Pay App 40'!G203+F203</f>
        <v>0</v>
      </c>
      <c r="H203" s="188">
        <f>'Pay App 40'!K203</f>
        <v>0</v>
      </c>
      <c r="I203" s="189"/>
      <c r="J203" s="55"/>
      <c r="K203" s="33">
        <f t="shared" si="4"/>
        <v>0</v>
      </c>
      <c r="L203" s="68">
        <f t="shared" si="7"/>
        <v>0</v>
      </c>
      <c r="M203" s="66">
        <f t="shared" si="5"/>
        <v>0</v>
      </c>
      <c r="N203" s="32">
        <f t="shared" si="6"/>
        <v>0</v>
      </c>
      <c r="O203" s="52">
        <f>'Pay App 40'!O203+'Pay App 40'!P203</f>
        <v>0</v>
      </c>
      <c r="P203" s="45"/>
      <c r="Q203" s="66">
        <f>'Pay App 40'!Q203+N203+P203</f>
        <v>0</v>
      </c>
    </row>
    <row r="204" spans="1:17" ht="21" customHeight="1" x14ac:dyDescent="0.2">
      <c r="A204" s="149" t="s">
        <v>361</v>
      </c>
      <c r="B204" s="149"/>
      <c r="C204" s="149" t="s">
        <v>362</v>
      </c>
      <c r="D204" s="150"/>
      <c r="E204" s="52">
        <f>'Pay App 40'!E204</f>
        <v>0</v>
      </c>
      <c r="F204" s="45"/>
      <c r="G204" s="65">
        <f>'Pay App 40'!G204+F204</f>
        <v>0</v>
      </c>
      <c r="H204" s="188">
        <f>'Pay App 40'!K204</f>
        <v>0</v>
      </c>
      <c r="I204" s="189"/>
      <c r="J204" s="55"/>
      <c r="K204" s="33">
        <f t="shared" si="4"/>
        <v>0</v>
      </c>
      <c r="L204" s="68">
        <f t="shared" si="7"/>
        <v>0</v>
      </c>
      <c r="M204" s="66">
        <f t="shared" si="5"/>
        <v>0</v>
      </c>
      <c r="N204" s="32">
        <f t="shared" si="6"/>
        <v>0</v>
      </c>
      <c r="O204" s="52">
        <f>'Pay App 40'!O204+'Pay App 40'!P204</f>
        <v>0</v>
      </c>
      <c r="P204" s="45"/>
      <c r="Q204" s="66">
        <f>'Pay App 40'!Q204+N204+P204</f>
        <v>0</v>
      </c>
    </row>
    <row r="205" spans="1:17" ht="21" customHeight="1" x14ac:dyDescent="0.2">
      <c r="A205" s="149" t="s">
        <v>363</v>
      </c>
      <c r="B205" s="149"/>
      <c r="C205" s="151" t="s">
        <v>364</v>
      </c>
      <c r="D205" s="152"/>
      <c r="E205" s="52">
        <f>'Pay App 40'!E205</f>
        <v>0</v>
      </c>
      <c r="F205" s="45"/>
      <c r="G205" s="65">
        <f>'Pay App 40'!G205+F205</f>
        <v>0</v>
      </c>
      <c r="H205" s="188">
        <f>'Pay App 40'!K205</f>
        <v>0</v>
      </c>
      <c r="I205" s="189"/>
      <c r="J205" s="55"/>
      <c r="K205" s="33">
        <f t="shared" si="4"/>
        <v>0</v>
      </c>
      <c r="L205" s="68">
        <f t="shared" si="7"/>
        <v>0</v>
      </c>
      <c r="M205" s="66">
        <f t="shared" si="5"/>
        <v>0</v>
      </c>
      <c r="N205" s="32">
        <f t="shared" si="6"/>
        <v>0</v>
      </c>
      <c r="O205" s="52">
        <f>'Pay App 40'!O205+'Pay App 40'!P205</f>
        <v>0</v>
      </c>
      <c r="P205" s="45"/>
      <c r="Q205" s="66">
        <f>'Pay App 40'!Q205+N205+P205</f>
        <v>0</v>
      </c>
    </row>
    <row r="206" spans="1:17" ht="21" customHeight="1" x14ac:dyDescent="0.2">
      <c r="A206" s="141" t="s">
        <v>365</v>
      </c>
      <c r="B206" s="141"/>
      <c r="C206" s="141" t="s">
        <v>366</v>
      </c>
      <c r="D206" s="142"/>
      <c r="E206" s="52">
        <f>'Pay App 40'!E206</f>
        <v>0</v>
      </c>
      <c r="F206" s="45"/>
      <c r="G206" s="65">
        <f>'Pay App 40'!G206+F206</f>
        <v>0</v>
      </c>
      <c r="H206" s="188">
        <f>'Pay App 40'!K206</f>
        <v>0</v>
      </c>
      <c r="I206" s="189"/>
      <c r="J206" s="55"/>
      <c r="K206" s="33">
        <f t="shared" si="4"/>
        <v>0</v>
      </c>
      <c r="L206" s="68">
        <f t="shared" si="7"/>
        <v>0</v>
      </c>
      <c r="M206" s="66">
        <f t="shared" si="5"/>
        <v>0</v>
      </c>
      <c r="N206" s="32">
        <f t="shared" si="6"/>
        <v>0</v>
      </c>
      <c r="O206" s="52">
        <f>'Pay App 40'!O206+'Pay App 40'!P206</f>
        <v>0</v>
      </c>
      <c r="P206" s="45"/>
      <c r="Q206" s="66">
        <f>'Pay App 40'!Q206+N206+P206</f>
        <v>0</v>
      </c>
    </row>
    <row r="207" spans="1:17" ht="21" customHeight="1" x14ac:dyDescent="0.2">
      <c r="A207" s="149" t="s">
        <v>367</v>
      </c>
      <c r="B207" s="149"/>
      <c r="C207" s="149" t="s">
        <v>368</v>
      </c>
      <c r="D207" s="150"/>
      <c r="E207" s="52">
        <f>'Pay App 40'!E207</f>
        <v>0</v>
      </c>
      <c r="F207" s="45"/>
      <c r="G207" s="65">
        <f>'Pay App 40'!G207+F207</f>
        <v>0</v>
      </c>
      <c r="H207" s="188">
        <f>'Pay App 40'!K207</f>
        <v>0</v>
      </c>
      <c r="I207" s="189"/>
      <c r="J207" s="55"/>
      <c r="K207" s="33">
        <f t="shared" si="4"/>
        <v>0</v>
      </c>
      <c r="L207" s="68">
        <f t="shared" si="7"/>
        <v>0</v>
      </c>
      <c r="M207" s="66">
        <f t="shared" si="5"/>
        <v>0</v>
      </c>
      <c r="N207" s="32">
        <f t="shared" si="6"/>
        <v>0</v>
      </c>
      <c r="O207" s="52">
        <f>'Pay App 40'!O207+'Pay App 40'!P207</f>
        <v>0</v>
      </c>
      <c r="P207" s="45"/>
      <c r="Q207" s="66">
        <f>'Pay App 40'!Q207+N207+P207</f>
        <v>0</v>
      </c>
    </row>
    <row r="208" spans="1:17" ht="21" customHeight="1" x14ac:dyDescent="0.2">
      <c r="A208" s="141" t="s">
        <v>369</v>
      </c>
      <c r="B208" s="141"/>
      <c r="C208" s="141" t="s">
        <v>370</v>
      </c>
      <c r="D208" s="142"/>
      <c r="E208" s="52">
        <f>'Pay App 40'!E208</f>
        <v>0</v>
      </c>
      <c r="F208" s="45"/>
      <c r="G208" s="65">
        <f>'Pay App 40'!G208+F208</f>
        <v>0</v>
      </c>
      <c r="H208" s="188">
        <f>'Pay App 40'!K208</f>
        <v>0</v>
      </c>
      <c r="I208" s="189"/>
      <c r="J208" s="55"/>
      <c r="K208" s="33">
        <f t="shared" si="4"/>
        <v>0</v>
      </c>
      <c r="L208" s="68">
        <f t="shared" si="7"/>
        <v>0</v>
      </c>
      <c r="M208" s="66">
        <f t="shared" si="5"/>
        <v>0</v>
      </c>
      <c r="N208" s="32">
        <f t="shared" si="6"/>
        <v>0</v>
      </c>
      <c r="O208" s="52">
        <f>'Pay App 40'!O208+'Pay App 40'!P208</f>
        <v>0</v>
      </c>
      <c r="P208" s="45"/>
      <c r="Q208" s="66">
        <f>'Pay App 40'!Q208+N208+P208</f>
        <v>0</v>
      </c>
    </row>
    <row r="209" spans="1:17" ht="21" customHeight="1" x14ac:dyDescent="0.2">
      <c r="A209" s="149" t="s">
        <v>371</v>
      </c>
      <c r="B209" s="149"/>
      <c r="C209" s="149" t="s">
        <v>372</v>
      </c>
      <c r="D209" s="150"/>
      <c r="E209" s="52">
        <f>'Pay App 40'!E209</f>
        <v>0</v>
      </c>
      <c r="F209" s="45"/>
      <c r="G209" s="65">
        <f>'Pay App 40'!G209+F209</f>
        <v>0</v>
      </c>
      <c r="H209" s="188">
        <f>'Pay App 40'!K209</f>
        <v>0</v>
      </c>
      <c r="I209" s="189"/>
      <c r="J209" s="55"/>
      <c r="K209" s="33">
        <f t="shared" si="4"/>
        <v>0</v>
      </c>
      <c r="L209" s="68">
        <f t="shared" si="7"/>
        <v>0</v>
      </c>
      <c r="M209" s="66">
        <f t="shared" si="5"/>
        <v>0</v>
      </c>
      <c r="N209" s="32">
        <f t="shared" si="6"/>
        <v>0</v>
      </c>
      <c r="O209" s="52">
        <f>'Pay App 40'!O209+'Pay App 40'!P209</f>
        <v>0</v>
      </c>
      <c r="P209" s="45"/>
      <c r="Q209" s="66">
        <f>'Pay App 40'!Q209+N209+P209</f>
        <v>0</v>
      </c>
    </row>
    <row r="210" spans="1:17" ht="21" customHeight="1" x14ac:dyDescent="0.2">
      <c r="A210" s="149" t="s">
        <v>373</v>
      </c>
      <c r="B210" s="149"/>
      <c r="C210" s="151" t="s">
        <v>374</v>
      </c>
      <c r="D210" s="152"/>
      <c r="E210" s="52">
        <f>'Pay App 40'!E210</f>
        <v>0</v>
      </c>
      <c r="F210" s="45"/>
      <c r="G210" s="65">
        <f>'Pay App 40'!G210+F210</f>
        <v>0</v>
      </c>
      <c r="H210" s="188">
        <f>'Pay App 40'!K210</f>
        <v>0</v>
      </c>
      <c r="I210" s="189"/>
      <c r="J210" s="55"/>
      <c r="K210" s="33">
        <f t="shared" si="4"/>
        <v>0</v>
      </c>
      <c r="L210" s="68">
        <f t="shared" si="7"/>
        <v>0</v>
      </c>
      <c r="M210" s="66">
        <f t="shared" si="5"/>
        <v>0</v>
      </c>
      <c r="N210" s="32">
        <f t="shared" si="6"/>
        <v>0</v>
      </c>
      <c r="O210" s="52">
        <f>'Pay App 40'!O210+'Pay App 40'!P210</f>
        <v>0</v>
      </c>
      <c r="P210" s="45"/>
      <c r="Q210" s="66">
        <f>'Pay App 40'!Q210+N210+P210</f>
        <v>0</v>
      </c>
    </row>
    <row r="211" spans="1:17" ht="21" customHeight="1" x14ac:dyDescent="0.2">
      <c r="A211" s="149" t="s">
        <v>375</v>
      </c>
      <c r="B211" s="149"/>
      <c r="C211" s="149" t="s">
        <v>376</v>
      </c>
      <c r="D211" s="150"/>
      <c r="E211" s="52">
        <f>'Pay App 40'!E211</f>
        <v>0</v>
      </c>
      <c r="F211" s="45"/>
      <c r="G211" s="65">
        <f>'Pay App 40'!G211+F211</f>
        <v>0</v>
      </c>
      <c r="H211" s="188">
        <f>'Pay App 40'!K211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40'!O211+'Pay App 40'!P211</f>
        <v>0</v>
      </c>
      <c r="P211" s="45"/>
      <c r="Q211" s="66">
        <f>'Pay App 40'!Q211+N211+P211</f>
        <v>0</v>
      </c>
    </row>
    <row r="212" spans="1:17" ht="21" customHeight="1" x14ac:dyDescent="0.2">
      <c r="A212" s="149" t="s">
        <v>377</v>
      </c>
      <c r="B212" s="149"/>
      <c r="C212" s="151" t="s">
        <v>378</v>
      </c>
      <c r="D212" s="152"/>
      <c r="E212" s="52">
        <f>'Pay App 40'!E212</f>
        <v>0</v>
      </c>
      <c r="F212" s="45"/>
      <c r="G212" s="65">
        <f>'Pay App 40'!G212+F212</f>
        <v>0</v>
      </c>
      <c r="H212" s="188">
        <f>'Pay App 40'!K212</f>
        <v>0</v>
      </c>
      <c r="I212" s="189"/>
      <c r="J212" s="55"/>
      <c r="K212" s="33">
        <f t="shared" si="8"/>
        <v>0</v>
      </c>
      <c r="L212" s="68">
        <f t="shared" ref="L212:L241" si="11">IF(ISERROR(K212/G212),0,K212/G212)</f>
        <v>0</v>
      </c>
      <c r="M212" s="66">
        <f t="shared" si="9"/>
        <v>0</v>
      </c>
      <c r="N212" s="32">
        <f t="shared" si="10"/>
        <v>0</v>
      </c>
      <c r="O212" s="52">
        <f>'Pay App 40'!O212+'Pay App 40'!P212</f>
        <v>0</v>
      </c>
      <c r="P212" s="45"/>
      <c r="Q212" s="66">
        <f>'Pay App 40'!Q212+N212+P212</f>
        <v>0</v>
      </c>
    </row>
    <row r="213" spans="1:17" ht="21" customHeight="1" x14ac:dyDescent="0.2">
      <c r="A213" s="141" t="s">
        <v>379</v>
      </c>
      <c r="B213" s="141"/>
      <c r="C213" s="141" t="s">
        <v>380</v>
      </c>
      <c r="D213" s="142"/>
      <c r="E213" s="52">
        <f>'Pay App 40'!E213</f>
        <v>0</v>
      </c>
      <c r="F213" s="45"/>
      <c r="G213" s="65">
        <f>'Pay App 40'!G213+F213</f>
        <v>0</v>
      </c>
      <c r="H213" s="188">
        <f>'Pay App 40'!K213</f>
        <v>0</v>
      </c>
      <c r="I213" s="189"/>
      <c r="J213" s="55"/>
      <c r="K213" s="33">
        <f t="shared" si="8"/>
        <v>0</v>
      </c>
      <c r="L213" s="68">
        <f t="shared" si="11"/>
        <v>0</v>
      </c>
      <c r="M213" s="66">
        <f t="shared" si="9"/>
        <v>0</v>
      </c>
      <c r="N213" s="32">
        <f t="shared" si="10"/>
        <v>0</v>
      </c>
      <c r="O213" s="52">
        <f>'Pay App 40'!O213+'Pay App 40'!P213</f>
        <v>0</v>
      </c>
      <c r="P213" s="45"/>
      <c r="Q213" s="66">
        <f>'Pay App 40'!Q213+N213+P213</f>
        <v>0</v>
      </c>
    </row>
    <row r="214" spans="1:17" ht="21" customHeight="1" x14ac:dyDescent="0.2">
      <c r="A214" s="149" t="s">
        <v>381</v>
      </c>
      <c r="B214" s="149"/>
      <c r="C214" s="151" t="s">
        <v>382</v>
      </c>
      <c r="D214" s="152"/>
      <c r="E214" s="52">
        <f>'Pay App 40'!E214</f>
        <v>0</v>
      </c>
      <c r="F214" s="45"/>
      <c r="G214" s="65">
        <f>'Pay App 40'!G214+F214</f>
        <v>0</v>
      </c>
      <c r="H214" s="188">
        <f>'Pay App 40'!K214</f>
        <v>0</v>
      </c>
      <c r="I214" s="189"/>
      <c r="J214" s="55"/>
      <c r="K214" s="33">
        <f t="shared" si="8"/>
        <v>0</v>
      </c>
      <c r="L214" s="68">
        <f t="shared" si="11"/>
        <v>0</v>
      </c>
      <c r="M214" s="66">
        <f t="shared" si="9"/>
        <v>0</v>
      </c>
      <c r="N214" s="32">
        <f t="shared" si="10"/>
        <v>0</v>
      </c>
      <c r="O214" s="52">
        <f>'Pay App 40'!O214+'Pay App 40'!P214</f>
        <v>0</v>
      </c>
      <c r="P214" s="45"/>
      <c r="Q214" s="66">
        <f>'Pay App 40'!Q214+N214+P214</f>
        <v>0</v>
      </c>
    </row>
    <row r="215" spans="1:17" ht="21" customHeight="1" x14ac:dyDescent="0.2">
      <c r="A215" s="149" t="s">
        <v>383</v>
      </c>
      <c r="B215" s="149"/>
      <c r="C215" s="149" t="s">
        <v>384</v>
      </c>
      <c r="D215" s="150"/>
      <c r="E215" s="52">
        <f>'Pay App 40'!E215</f>
        <v>0</v>
      </c>
      <c r="F215" s="45"/>
      <c r="G215" s="65">
        <f>'Pay App 40'!G215+F215</f>
        <v>0</v>
      </c>
      <c r="H215" s="188">
        <f>'Pay App 40'!K215</f>
        <v>0</v>
      </c>
      <c r="I215" s="189"/>
      <c r="J215" s="55"/>
      <c r="K215" s="33">
        <f t="shared" si="8"/>
        <v>0</v>
      </c>
      <c r="L215" s="68">
        <f t="shared" si="11"/>
        <v>0</v>
      </c>
      <c r="M215" s="66">
        <f t="shared" si="9"/>
        <v>0</v>
      </c>
      <c r="N215" s="32">
        <f t="shared" si="10"/>
        <v>0</v>
      </c>
      <c r="O215" s="52">
        <f>'Pay App 40'!O215+'Pay App 40'!P215</f>
        <v>0</v>
      </c>
      <c r="P215" s="45"/>
      <c r="Q215" s="66">
        <f>'Pay App 40'!Q215+N215+P215</f>
        <v>0</v>
      </c>
    </row>
    <row r="216" spans="1:17" ht="21" customHeight="1" x14ac:dyDescent="0.2">
      <c r="A216" s="149" t="s">
        <v>385</v>
      </c>
      <c r="B216" s="149"/>
      <c r="C216" s="149" t="s">
        <v>386</v>
      </c>
      <c r="D216" s="150"/>
      <c r="E216" s="52">
        <f>'Pay App 40'!E216</f>
        <v>0</v>
      </c>
      <c r="F216" s="45"/>
      <c r="G216" s="65">
        <f>'Pay App 40'!G216+F216</f>
        <v>0</v>
      </c>
      <c r="H216" s="188">
        <f>'Pay App 40'!K216</f>
        <v>0</v>
      </c>
      <c r="I216" s="189"/>
      <c r="J216" s="55"/>
      <c r="K216" s="33">
        <f t="shared" si="8"/>
        <v>0</v>
      </c>
      <c r="L216" s="68">
        <f t="shared" si="11"/>
        <v>0</v>
      </c>
      <c r="M216" s="66">
        <f t="shared" si="9"/>
        <v>0</v>
      </c>
      <c r="N216" s="32">
        <f t="shared" si="10"/>
        <v>0</v>
      </c>
      <c r="O216" s="52">
        <f>'Pay App 40'!O216+'Pay App 40'!P216</f>
        <v>0</v>
      </c>
      <c r="P216" s="45"/>
      <c r="Q216" s="66">
        <f>'Pay App 40'!Q216+N216+P216</f>
        <v>0</v>
      </c>
    </row>
    <row r="217" spans="1:17" ht="21" customHeight="1" x14ac:dyDescent="0.2">
      <c r="A217" s="149" t="s">
        <v>387</v>
      </c>
      <c r="B217" s="149"/>
      <c r="C217" s="149" t="s">
        <v>388</v>
      </c>
      <c r="D217" s="150"/>
      <c r="E217" s="52">
        <f>'Pay App 40'!E217</f>
        <v>0</v>
      </c>
      <c r="F217" s="45"/>
      <c r="G217" s="65">
        <f>'Pay App 40'!G217+F217</f>
        <v>0</v>
      </c>
      <c r="H217" s="188">
        <f>'Pay App 40'!K217</f>
        <v>0</v>
      </c>
      <c r="I217" s="189"/>
      <c r="J217" s="55"/>
      <c r="K217" s="33">
        <f t="shared" si="8"/>
        <v>0</v>
      </c>
      <c r="L217" s="68">
        <f t="shared" si="11"/>
        <v>0</v>
      </c>
      <c r="M217" s="66">
        <f>G217-K217</f>
        <v>0</v>
      </c>
      <c r="N217" s="32">
        <f t="shared" si="10"/>
        <v>0</v>
      </c>
      <c r="O217" s="52">
        <f>'Pay App 40'!O217+'Pay App 40'!P217</f>
        <v>0</v>
      </c>
      <c r="P217" s="45"/>
      <c r="Q217" s="66">
        <f>'Pay App 40'!Q217+N217+P217</f>
        <v>0</v>
      </c>
    </row>
    <row r="218" spans="1:17" ht="21" customHeight="1" x14ac:dyDescent="0.2">
      <c r="A218" s="149" t="s">
        <v>389</v>
      </c>
      <c r="B218" s="149"/>
      <c r="C218" s="151" t="s">
        <v>390</v>
      </c>
      <c r="D218" s="152"/>
      <c r="E218" s="52">
        <f>'Pay App 40'!E218</f>
        <v>0</v>
      </c>
      <c r="F218" s="45"/>
      <c r="G218" s="65">
        <f>'Pay App 40'!G218+F218</f>
        <v>0</v>
      </c>
      <c r="H218" s="188">
        <f>'Pay App 40'!K218</f>
        <v>0</v>
      </c>
      <c r="I218" s="189"/>
      <c r="J218" s="55"/>
      <c r="K218" s="33">
        <f t="shared" si="8"/>
        <v>0</v>
      </c>
      <c r="L218" s="68">
        <f t="shared" si="11"/>
        <v>0</v>
      </c>
      <c r="M218" s="66">
        <f t="shared" si="9"/>
        <v>0</v>
      </c>
      <c r="N218" s="32">
        <f t="shared" si="10"/>
        <v>0</v>
      </c>
      <c r="O218" s="52">
        <f>'Pay App 40'!O218+'Pay App 40'!P218</f>
        <v>0</v>
      </c>
      <c r="P218" s="45"/>
      <c r="Q218" s="66">
        <f>'Pay App 40'!Q218+N218+P218</f>
        <v>0</v>
      </c>
    </row>
    <row r="219" spans="1:17" ht="21" customHeight="1" x14ac:dyDescent="0.2">
      <c r="A219" s="141" t="s">
        <v>391</v>
      </c>
      <c r="B219" s="141"/>
      <c r="C219" s="141" t="s">
        <v>392</v>
      </c>
      <c r="D219" s="142"/>
      <c r="E219" s="52">
        <f>'Pay App 40'!E219</f>
        <v>0</v>
      </c>
      <c r="F219" s="45"/>
      <c r="G219" s="65">
        <f>'Pay App 40'!G219+F219</f>
        <v>0</v>
      </c>
      <c r="H219" s="188">
        <f>'Pay App 40'!K219</f>
        <v>0</v>
      </c>
      <c r="I219" s="189"/>
      <c r="J219" s="55"/>
      <c r="K219" s="33">
        <f t="shared" si="8"/>
        <v>0</v>
      </c>
      <c r="L219" s="68">
        <f t="shared" si="11"/>
        <v>0</v>
      </c>
      <c r="M219" s="66">
        <f t="shared" si="9"/>
        <v>0</v>
      </c>
      <c r="N219" s="32">
        <f t="shared" si="10"/>
        <v>0</v>
      </c>
      <c r="O219" s="52">
        <f>'Pay App 40'!O219+'Pay App 40'!P219</f>
        <v>0</v>
      </c>
      <c r="P219" s="45"/>
      <c r="Q219" s="66">
        <f>'Pay App 40'!Q219+N219+P219</f>
        <v>0</v>
      </c>
    </row>
    <row r="220" spans="1:17" ht="21" customHeight="1" x14ac:dyDescent="0.2">
      <c r="A220" s="149" t="s">
        <v>393</v>
      </c>
      <c r="B220" s="149"/>
      <c r="C220" s="149" t="s">
        <v>394</v>
      </c>
      <c r="D220" s="150"/>
      <c r="E220" s="52">
        <f>'Pay App 40'!E220</f>
        <v>0</v>
      </c>
      <c r="F220" s="45"/>
      <c r="G220" s="65">
        <f>'Pay App 40'!G220+F220</f>
        <v>0</v>
      </c>
      <c r="H220" s="188">
        <f>'Pay App 40'!K220</f>
        <v>0</v>
      </c>
      <c r="I220" s="189"/>
      <c r="J220" s="55"/>
      <c r="K220" s="33">
        <f t="shared" si="8"/>
        <v>0</v>
      </c>
      <c r="L220" s="68">
        <f t="shared" si="11"/>
        <v>0</v>
      </c>
      <c r="M220" s="66">
        <f t="shared" si="9"/>
        <v>0</v>
      </c>
      <c r="N220" s="32">
        <f t="shared" si="10"/>
        <v>0</v>
      </c>
      <c r="O220" s="52">
        <f>'Pay App 40'!O220+'Pay App 40'!P220</f>
        <v>0</v>
      </c>
      <c r="P220" s="45"/>
      <c r="Q220" s="66">
        <f>'Pay App 40'!Q220+N220+P220</f>
        <v>0</v>
      </c>
    </row>
    <row r="221" spans="1:17" ht="21" customHeight="1" x14ac:dyDescent="0.2">
      <c r="A221" s="141" t="s">
        <v>395</v>
      </c>
      <c r="B221" s="141"/>
      <c r="C221" s="141" t="s">
        <v>396</v>
      </c>
      <c r="D221" s="142"/>
      <c r="E221" s="52">
        <f>'Pay App 40'!E221</f>
        <v>0</v>
      </c>
      <c r="F221" s="45"/>
      <c r="G221" s="65">
        <f>'Pay App 40'!G221+F221</f>
        <v>0</v>
      </c>
      <c r="H221" s="188">
        <f>'Pay App 40'!K221</f>
        <v>0</v>
      </c>
      <c r="I221" s="189"/>
      <c r="J221" s="55"/>
      <c r="K221" s="33">
        <f t="shared" si="8"/>
        <v>0</v>
      </c>
      <c r="L221" s="68">
        <f t="shared" si="11"/>
        <v>0</v>
      </c>
      <c r="M221" s="66">
        <f t="shared" si="9"/>
        <v>0</v>
      </c>
      <c r="N221" s="32">
        <f t="shared" si="10"/>
        <v>0</v>
      </c>
      <c r="O221" s="52">
        <f>'Pay App 40'!O221+'Pay App 40'!P221</f>
        <v>0</v>
      </c>
      <c r="P221" s="45"/>
      <c r="Q221" s="66">
        <f>'Pay App 40'!Q221+N221+P221</f>
        <v>0</v>
      </c>
    </row>
    <row r="222" spans="1:17" ht="21" customHeight="1" x14ac:dyDescent="0.2">
      <c r="A222" s="149" t="s">
        <v>397</v>
      </c>
      <c r="B222" s="149"/>
      <c r="C222" s="149" t="s">
        <v>398</v>
      </c>
      <c r="D222" s="150"/>
      <c r="E222" s="52">
        <f>'Pay App 40'!E222</f>
        <v>0</v>
      </c>
      <c r="F222" s="45"/>
      <c r="G222" s="65">
        <f>'Pay App 40'!G222+F222</f>
        <v>0</v>
      </c>
      <c r="H222" s="188">
        <f>'Pay App 40'!K222</f>
        <v>0</v>
      </c>
      <c r="I222" s="189"/>
      <c r="J222" s="55"/>
      <c r="K222" s="33">
        <f t="shared" si="8"/>
        <v>0</v>
      </c>
      <c r="L222" s="68">
        <f t="shared" si="11"/>
        <v>0</v>
      </c>
      <c r="M222" s="66">
        <f t="shared" si="9"/>
        <v>0</v>
      </c>
      <c r="N222" s="32">
        <f t="shared" si="10"/>
        <v>0</v>
      </c>
      <c r="O222" s="52">
        <f>'Pay App 40'!O222+'Pay App 40'!P222</f>
        <v>0</v>
      </c>
      <c r="P222" s="45"/>
      <c r="Q222" s="66">
        <f>'Pay App 40'!Q222+N222+P222</f>
        <v>0</v>
      </c>
    </row>
    <row r="223" spans="1:17" ht="21" customHeight="1" x14ac:dyDescent="0.2">
      <c r="A223" s="149" t="s">
        <v>399</v>
      </c>
      <c r="B223" s="149"/>
      <c r="C223" s="149" t="s">
        <v>400</v>
      </c>
      <c r="D223" s="150"/>
      <c r="E223" s="52">
        <f>'Pay App 40'!E223</f>
        <v>0</v>
      </c>
      <c r="F223" s="45"/>
      <c r="G223" s="65">
        <f>'Pay App 40'!G223+F223</f>
        <v>0</v>
      </c>
      <c r="H223" s="188">
        <f>'Pay App 40'!K223</f>
        <v>0</v>
      </c>
      <c r="I223" s="189"/>
      <c r="J223" s="55"/>
      <c r="K223" s="33">
        <f t="shared" si="8"/>
        <v>0</v>
      </c>
      <c r="L223" s="68">
        <f t="shared" si="11"/>
        <v>0</v>
      </c>
      <c r="M223" s="66">
        <f t="shared" si="9"/>
        <v>0</v>
      </c>
      <c r="N223" s="32">
        <f t="shared" si="10"/>
        <v>0</v>
      </c>
      <c r="O223" s="52">
        <f>'Pay App 40'!O223+'Pay App 40'!P223</f>
        <v>0</v>
      </c>
      <c r="P223" s="45"/>
      <c r="Q223" s="66">
        <f>'Pay App 40'!Q223+N223+P223</f>
        <v>0</v>
      </c>
    </row>
    <row r="224" spans="1:17" ht="21" customHeight="1" x14ac:dyDescent="0.2">
      <c r="A224" s="149" t="s">
        <v>401</v>
      </c>
      <c r="B224" s="149"/>
      <c r="C224" s="149" t="s">
        <v>402</v>
      </c>
      <c r="D224" s="150"/>
      <c r="E224" s="52">
        <f>'Pay App 40'!E224</f>
        <v>0</v>
      </c>
      <c r="F224" s="45"/>
      <c r="G224" s="65">
        <f>'Pay App 40'!G224+F224</f>
        <v>0</v>
      </c>
      <c r="H224" s="188">
        <f>'Pay App 40'!K224</f>
        <v>0</v>
      </c>
      <c r="I224" s="189"/>
      <c r="J224" s="55"/>
      <c r="K224" s="33">
        <f t="shared" si="8"/>
        <v>0</v>
      </c>
      <c r="L224" s="68">
        <f t="shared" si="11"/>
        <v>0</v>
      </c>
      <c r="M224" s="66">
        <f t="shared" si="9"/>
        <v>0</v>
      </c>
      <c r="N224" s="32">
        <f t="shared" si="10"/>
        <v>0</v>
      </c>
      <c r="O224" s="52">
        <f>'Pay App 40'!O224+'Pay App 40'!P224</f>
        <v>0</v>
      </c>
      <c r="P224" s="45"/>
      <c r="Q224" s="66">
        <f>'Pay App 40'!Q224+N224+P224</f>
        <v>0</v>
      </c>
    </row>
    <row r="225" spans="1:17" ht="21" customHeight="1" x14ac:dyDescent="0.2">
      <c r="A225" s="149" t="s">
        <v>403</v>
      </c>
      <c r="B225" s="149"/>
      <c r="C225" s="149" t="s">
        <v>404</v>
      </c>
      <c r="D225" s="150"/>
      <c r="E225" s="52">
        <f>'Pay App 40'!E225</f>
        <v>0</v>
      </c>
      <c r="F225" s="45"/>
      <c r="G225" s="65">
        <f>'Pay App 40'!G225+F225</f>
        <v>0</v>
      </c>
      <c r="H225" s="188">
        <f>'Pay App 40'!K225</f>
        <v>0</v>
      </c>
      <c r="I225" s="189"/>
      <c r="J225" s="55"/>
      <c r="K225" s="33">
        <f t="shared" si="8"/>
        <v>0</v>
      </c>
      <c r="L225" s="68">
        <f t="shared" si="11"/>
        <v>0</v>
      </c>
      <c r="M225" s="66">
        <f t="shared" si="9"/>
        <v>0</v>
      </c>
      <c r="N225" s="32">
        <f t="shared" si="10"/>
        <v>0</v>
      </c>
      <c r="O225" s="52">
        <f>'Pay App 40'!O225+'Pay App 40'!P225</f>
        <v>0</v>
      </c>
      <c r="P225" s="45"/>
      <c r="Q225" s="66">
        <f>'Pay App 40'!Q225+N225+P225</f>
        <v>0</v>
      </c>
    </row>
    <row r="226" spans="1:17" ht="21" customHeight="1" x14ac:dyDescent="0.2">
      <c r="A226" s="141" t="s">
        <v>405</v>
      </c>
      <c r="B226" s="141"/>
      <c r="C226" s="141" t="s">
        <v>406</v>
      </c>
      <c r="D226" s="142"/>
      <c r="E226" s="52">
        <f>'Pay App 40'!E226</f>
        <v>0</v>
      </c>
      <c r="F226" s="45"/>
      <c r="G226" s="65">
        <f>'Pay App 40'!G226+F226</f>
        <v>0</v>
      </c>
      <c r="H226" s="188">
        <f>'Pay App 40'!K226</f>
        <v>0</v>
      </c>
      <c r="I226" s="189"/>
      <c r="J226" s="55"/>
      <c r="K226" s="33">
        <f t="shared" si="8"/>
        <v>0</v>
      </c>
      <c r="L226" s="68">
        <f t="shared" si="11"/>
        <v>0</v>
      </c>
      <c r="M226" s="66">
        <f t="shared" si="9"/>
        <v>0</v>
      </c>
      <c r="N226" s="32">
        <f t="shared" si="10"/>
        <v>0</v>
      </c>
      <c r="O226" s="52">
        <f>'Pay App 40'!O226+'Pay App 40'!P226</f>
        <v>0</v>
      </c>
      <c r="P226" s="45"/>
      <c r="Q226" s="66">
        <f>'Pay App 40'!Q226+N226+P226</f>
        <v>0</v>
      </c>
    </row>
    <row r="227" spans="1:17" ht="21" customHeight="1" x14ac:dyDescent="0.2">
      <c r="A227" s="149" t="s">
        <v>407</v>
      </c>
      <c r="B227" s="149"/>
      <c r="C227" s="149" t="s">
        <v>408</v>
      </c>
      <c r="D227" s="150"/>
      <c r="E227" s="52">
        <f>'Pay App 40'!E227</f>
        <v>0</v>
      </c>
      <c r="F227" s="45"/>
      <c r="G227" s="65">
        <f>'Pay App 40'!G227+F227</f>
        <v>0</v>
      </c>
      <c r="H227" s="188">
        <f>'Pay App 40'!K227</f>
        <v>0</v>
      </c>
      <c r="I227" s="189"/>
      <c r="J227" s="55"/>
      <c r="K227" s="33">
        <f t="shared" si="8"/>
        <v>0</v>
      </c>
      <c r="L227" s="68">
        <f t="shared" si="11"/>
        <v>0</v>
      </c>
      <c r="M227" s="66">
        <f t="shared" si="9"/>
        <v>0</v>
      </c>
      <c r="N227" s="32">
        <f t="shared" si="10"/>
        <v>0</v>
      </c>
      <c r="O227" s="52">
        <f>'Pay App 40'!O227+'Pay App 40'!P227</f>
        <v>0</v>
      </c>
      <c r="P227" s="45"/>
      <c r="Q227" s="66">
        <f>'Pay App 40'!Q227+N227+P227</f>
        <v>0</v>
      </c>
    </row>
    <row r="228" spans="1:17" ht="21" customHeight="1" x14ac:dyDescent="0.2">
      <c r="A228" s="149" t="s">
        <v>409</v>
      </c>
      <c r="B228" s="149"/>
      <c r="C228" s="149" t="s">
        <v>410</v>
      </c>
      <c r="D228" s="150"/>
      <c r="E228" s="52">
        <f>'Pay App 40'!E228</f>
        <v>0</v>
      </c>
      <c r="F228" s="45"/>
      <c r="G228" s="65">
        <f>'Pay App 40'!G228+F228</f>
        <v>0</v>
      </c>
      <c r="H228" s="188">
        <f>'Pay App 40'!K228</f>
        <v>0</v>
      </c>
      <c r="I228" s="189"/>
      <c r="J228" s="55"/>
      <c r="K228" s="33">
        <f t="shared" si="8"/>
        <v>0</v>
      </c>
      <c r="L228" s="68">
        <f t="shared" si="11"/>
        <v>0</v>
      </c>
      <c r="M228" s="66">
        <f t="shared" si="9"/>
        <v>0</v>
      </c>
      <c r="N228" s="32">
        <f t="shared" si="10"/>
        <v>0</v>
      </c>
      <c r="O228" s="52">
        <f>'Pay App 40'!O228+'Pay App 40'!P228</f>
        <v>0</v>
      </c>
      <c r="P228" s="45"/>
      <c r="Q228" s="66">
        <f>'Pay App 40'!Q228+N228+P228</f>
        <v>0</v>
      </c>
    </row>
    <row r="229" spans="1:17" ht="21" customHeight="1" x14ac:dyDescent="0.2">
      <c r="A229" s="149" t="s">
        <v>411</v>
      </c>
      <c r="B229" s="149"/>
      <c r="C229" s="149" t="s">
        <v>412</v>
      </c>
      <c r="D229" s="150"/>
      <c r="E229" s="52">
        <f>'Pay App 40'!E229</f>
        <v>0</v>
      </c>
      <c r="F229" s="45"/>
      <c r="G229" s="65">
        <f>'Pay App 40'!G229+F229</f>
        <v>0</v>
      </c>
      <c r="H229" s="188">
        <f>'Pay App 40'!K229</f>
        <v>0</v>
      </c>
      <c r="I229" s="189"/>
      <c r="J229" s="55"/>
      <c r="K229" s="33">
        <f t="shared" si="8"/>
        <v>0</v>
      </c>
      <c r="L229" s="68">
        <f t="shared" si="11"/>
        <v>0</v>
      </c>
      <c r="M229" s="66">
        <f t="shared" si="9"/>
        <v>0</v>
      </c>
      <c r="N229" s="32">
        <f t="shared" si="10"/>
        <v>0</v>
      </c>
      <c r="O229" s="52">
        <f>'Pay App 40'!O229+'Pay App 40'!P229</f>
        <v>0</v>
      </c>
      <c r="P229" s="45"/>
      <c r="Q229" s="66">
        <f>'Pay App 40'!Q229+N229+P229</f>
        <v>0</v>
      </c>
    </row>
    <row r="230" spans="1:17" ht="21" customHeight="1" x14ac:dyDescent="0.2">
      <c r="A230" s="149" t="s">
        <v>413</v>
      </c>
      <c r="B230" s="149"/>
      <c r="C230" s="149" t="s">
        <v>414</v>
      </c>
      <c r="D230" s="150"/>
      <c r="E230" s="52">
        <f>'Pay App 40'!E230</f>
        <v>0</v>
      </c>
      <c r="F230" s="45"/>
      <c r="G230" s="65">
        <f>'Pay App 40'!G230+F230</f>
        <v>0</v>
      </c>
      <c r="H230" s="188">
        <f>'Pay App 40'!K230</f>
        <v>0</v>
      </c>
      <c r="I230" s="189"/>
      <c r="J230" s="55"/>
      <c r="K230" s="33">
        <f t="shared" si="8"/>
        <v>0</v>
      </c>
      <c r="L230" s="68">
        <f t="shared" si="11"/>
        <v>0</v>
      </c>
      <c r="M230" s="66">
        <f t="shared" si="9"/>
        <v>0</v>
      </c>
      <c r="N230" s="32">
        <f t="shared" si="10"/>
        <v>0</v>
      </c>
      <c r="O230" s="52">
        <f>'Pay App 40'!O230+'Pay App 40'!P230</f>
        <v>0</v>
      </c>
      <c r="P230" s="45"/>
      <c r="Q230" s="66">
        <f>'Pay App 40'!Q230+N230+P230</f>
        <v>0</v>
      </c>
    </row>
    <row r="231" spans="1:17" ht="21" customHeight="1" x14ac:dyDescent="0.2">
      <c r="A231" s="149" t="s">
        <v>415</v>
      </c>
      <c r="B231" s="149"/>
      <c r="C231" s="149" t="s">
        <v>416</v>
      </c>
      <c r="D231" s="150"/>
      <c r="E231" s="52">
        <f>'Pay App 40'!E231</f>
        <v>0</v>
      </c>
      <c r="F231" s="45"/>
      <c r="G231" s="65">
        <f>'Pay App 40'!G231+F231</f>
        <v>0</v>
      </c>
      <c r="H231" s="188">
        <f>'Pay App 40'!K231</f>
        <v>0</v>
      </c>
      <c r="I231" s="189"/>
      <c r="J231" s="55"/>
      <c r="K231" s="33">
        <f t="shared" si="8"/>
        <v>0</v>
      </c>
      <c r="L231" s="68">
        <f t="shared" si="11"/>
        <v>0</v>
      </c>
      <c r="M231" s="66">
        <f t="shared" si="9"/>
        <v>0</v>
      </c>
      <c r="N231" s="32">
        <f t="shared" si="10"/>
        <v>0</v>
      </c>
      <c r="O231" s="52">
        <f>'Pay App 40'!O231+'Pay App 40'!P231</f>
        <v>0</v>
      </c>
      <c r="P231" s="45"/>
      <c r="Q231" s="66">
        <f>'Pay App 40'!Q231+N231+P231</f>
        <v>0</v>
      </c>
    </row>
    <row r="232" spans="1:17" ht="21" customHeight="1" x14ac:dyDescent="0.2">
      <c r="A232" s="141" t="s">
        <v>417</v>
      </c>
      <c r="B232" s="141"/>
      <c r="C232" s="141" t="s">
        <v>418</v>
      </c>
      <c r="D232" s="142"/>
      <c r="E232" s="52">
        <f>'Pay App 40'!E232</f>
        <v>0</v>
      </c>
      <c r="F232" s="45"/>
      <c r="G232" s="65">
        <f>'Pay App 40'!G232+F232</f>
        <v>0</v>
      </c>
      <c r="H232" s="188">
        <f>'Pay App 40'!K232</f>
        <v>0</v>
      </c>
      <c r="I232" s="189"/>
      <c r="J232" s="55"/>
      <c r="K232" s="33">
        <f t="shared" si="8"/>
        <v>0</v>
      </c>
      <c r="L232" s="68">
        <f t="shared" si="11"/>
        <v>0</v>
      </c>
      <c r="M232" s="66">
        <f t="shared" si="9"/>
        <v>0</v>
      </c>
      <c r="N232" s="32">
        <f t="shared" si="10"/>
        <v>0</v>
      </c>
      <c r="O232" s="52">
        <f>'Pay App 40'!O232+'Pay App 40'!P232</f>
        <v>0</v>
      </c>
      <c r="P232" s="45"/>
      <c r="Q232" s="66">
        <f>'Pay App 40'!Q232+N232+P232</f>
        <v>0</v>
      </c>
    </row>
    <row r="233" spans="1:17" ht="21" customHeight="1" x14ac:dyDescent="0.2">
      <c r="A233" s="149" t="s">
        <v>419</v>
      </c>
      <c r="B233" s="149"/>
      <c r="C233" s="149" t="s">
        <v>420</v>
      </c>
      <c r="D233" s="150"/>
      <c r="E233" s="52">
        <f>'Pay App 40'!E233</f>
        <v>0</v>
      </c>
      <c r="F233" s="45"/>
      <c r="G233" s="65">
        <f>'Pay App 40'!G233+F233</f>
        <v>0</v>
      </c>
      <c r="H233" s="188">
        <f>'Pay App 40'!K233</f>
        <v>0</v>
      </c>
      <c r="I233" s="189"/>
      <c r="J233" s="55"/>
      <c r="K233" s="33">
        <f t="shared" si="8"/>
        <v>0</v>
      </c>
      <c r="L233" s="68">
        <f t="shared" si="11"/>
        <v>0</v>
      </c>
      <c r="M233" s="66">
        <f t="shared" si="9"/>
        <v>0</v>
      </c>
      <c r="N233" s="32">
        <f t="shared" si="10"/>
        <v>0</v>
      </c>
      <c r="O233" s="52">
        <f>'Pay App 40'!O233+'Pay App 40'!P233</f>
        <v>0</v>
      </c>
      <c r="P233" s="45"/>
      <c r="Q233" s="66">
        <f>'Pay App 40'!Q233+N233+P233</f>
        <v>0</v>
      </c>
    </row>
    <row r="234" spans="1:17" ht="21" customHeight="1" x14ac:dyDescent="0.2">
      <c r="A234" s="149" t="s">
        <v>421</v>
      </c>
      <c r="B234" s="149"/>
      <c r="C234" s="149" t="s">
        <v>422</v>
      </c>
      <c r="D234" s="150"/>
      <c r="E234" s="52">
        <f>'Pay App 40'!E234</f>
        <v>0</v>
      </c>
      <c r="F234" s="45"/>
      <c r="G234" s="65">
        <f>'Pay App 40'!G234+F234</f>
        <v>0</v>
      </c>
      <c r="H234" s="188">
        <f>'Pay App 40'!K234</f>
        <v>0</v>
      </c>
      <c r="I234" s="189"/>
      <c r="J234" s="55"/>
      <c r="K234" s="33">
        <f t="shared" si="8"/>
        <v>0</v>
      </c>
      <c r="L234" s="68">
        <f t="shared" si="11"/>
        <v>0</v>
      </c>
      <c r="M234" s="66">
        <f t="shared" si="9"/>
        <v>0</v>
      </c>
      <c r="N234" s="32">
        <f t="shared" si="10"/>
        <v>0</v>
      </c>
      <c r="O234" s="52">
        <f>'Pay App 40'!O234+'Pay App 40'!P234</f>
        <v>0</v>
      </c>
      <c r="P234" s="45"/>
      <c r="Q234" s="66">
        <f>'Pay App 40'!Q234+N234+P234</f>
        <v>0</v>
      </c>
    </row>
    <row r="235" spans="1:17" ht="21" customHeight="1" x14ac:dyDescent="0.2">
      <c r="A235" s="149" t="s">
        <v>423</v>
      </c>
      <c r="B235" s="149"/>
      <c r="C235" s="149" t="s">
        <v>424</v>
      </c>
      <c r="D235" s="150"/>
      <c r="E235" s="52">
        <f>'Pay App 40'!E235</f>
        <v>0</v>
      </c>
      <c r="F235" s="45"/>
      <c r="G235" s="65">
        <f>'Pay App 40'!G235+F235</f>
        <v>0</v>
      </c>
      <c r="H235" s="188">
        <f>'Pay App 40'!K235</f>
        <v>0</v>
      </c>
      <c r="I235" s="189"/>
      <c r="J235" s="55"/>
      <c r="K235" s="33">
        <f t="shared" si="8"/>
        <v>0</v>
      </c>
      <c r="L235" s="68">
        <f t="shared" si="11"/>
        <v>0</v>
      </c>
      <c r="M235" s="66">
        <f t="shared" si="9"/>
        <v>0</v>
      </c>
      <c r="N235" s="32">
        <f t="shared" si="10"/>
        <v>0</v>
      </c>
      <c r="O235" s="52">
        <f>'Pay App 40'!O235+'Pay App 40'!P235</f>
        <v>0</v>
      </c>
      <c r="P235" s="45"/>
      <c r="Q235" s="66">
        <f>'Pay App 40'!Q235+N235+P235</f>
        <v>0</v>
      </c>
    </row>
    <row r="236" spans="1:17" ht="21" customHeight="1" x14ac:dyDescent="0.2">
      <c r="A236" s="149" t="s">
        <v>425</v>
      </c>
      <c r="B236" s="149"/>
      <c r="C236" s="149" t="s">
        <v>426</v>
      </c>
      <c r="D236" s="150"/>
      <c r="E236" s="52">
        <f>'Pay App 40'!E236</f>
        <v>0</v>
      </c>
      <c r="F236" s="45"/>
      <c r="G236" s="65">
        <f>'Pay App 40'!G236+F236</f>
        <v>0</v>
      </c>
      <c r="H236" s="188">
        <f>'Pay App 40'!K236</f>
        <v>0</v>
      </c>
      <c r="I236" s="189"/>
      <c r="J236" s="55"/>
      <c r="K236" s="33">
        <f t="shared" si="8"/>
        <v>0</v>
      </c>
      <c r="L236" s="68">
        <f t="shared" si="11"/>
        <v>0</v>
      </c>
      <c r="M236" s="66">
        <f t="shared" si="9"/>
        <v>0</v>
      </c>
      <c r="N236" s="32">
        <f t="shared" si="10"/>
        <v>0</v>
      </c>
      <c r="O236" s="52">
        <f>'Pay App 40'!O236+'Pay App 40'!P236</f>
        <v>0</v>
      </c>
      <c r="P236" s="45"/>
      <c r="Q236" s="66">
        <f>'Pay App 40'!Q236+N236+P236</f>
        <v>0</v>
      </c>
    </row>
    <row r="237" spans="1:17" ht="21" customHeight="1" x14ac:dyDescent="0.2">
      <c r="A237" s="149" t="s">
        <v>427</v>
      </c>
      <c r="B237" s="149"/>
      <c r="C237" s="149" t="s">
        <v>428</v>
      </c>
      <c r="D237" s="150"/>
      <c r="E237" s="52">
        <f>'Pay App 40'!E237</f>
        <v>0</v>
      </c>
      <c r="F237" s="45"/>
      <c r="G237" s="65">
        <f>'Pay App 40'!G237+F237</f>
        <v>0</v>
      </c>
      <c r="H237" s="188">
        <f>'Pay App 40'!K237</f>
        <v>0</v>
      </c>
      <c r="I237" s="189"/>
      <c r="J237" s="55"/>
      <c r="K237" s="33">
        <f t="shared" si="8"/>
        <v>0</v>
      </c>
      <c r="L237" s="68">
        <f t="shared" si="11"/>
        <v>0</v>
      </c>
      <c r="M237" s="66">
        <f t="shared" si="9"/>
        <v>0</v>
      </c>
      <c r="N237" s="32">
        <f t="shared" si="10"/>
        <v>0</v>
      </c>
      <c r="O237" s="52">
        <f>'Pay App 40'!O237+'Pay App 40'!P237</f>
        <v>0</v>
      </c>
      <c r="P237" s="45"/>
      <c r="Q237" s="66">
        <f>'Pay App 40'!Q237+N237+P237</f>
        <v>0</v>
      </c>
    </row>
    <row r="238" spans="1:17" ht="21" customHeight="1" x14ac:dyDescent="0.2">
      <c r="A238" s="149" t="s">
        <v>429</v>
      </c>
      <c r="B238" s="149"/>
      <c r="C238" s="149" t="s">
        <v>430</v>
      </c>
      <c r="D238" s="150"/>
      <c r="E238" s="52">
        <f>'Pay App 40'!E238</f>
        <v>0</v>
      </c>
      <c r="F238" s="45"/>
      <c r="G238" s="65">
        <f>'Pay App 40'!G238+F238</f>
        <v>0</v>
      </c>
      <c r="H238" s="188">
        <f>'Pay App 40'!K238</f>
        <v>0</v>
      </c>
      <c r="I238" s="189"/>
      <c r="J238" s="55"/>
      <c r="K238" s="33">
        <f t="shared" si="8"/>
        <v>0</v>
      </c>
      <c r="L238" s="68">
        <f t="shared" si="11"/>
        <v>0</v>
      </c>
      <c r="M238" s="66">
        <f t="shared" si="9"/>
        <v>0</v>
      </c>
      <c r="N238" s="32">
        <f t="shared" si="10"/>
        <v>0</v>
      </c>
      <c r="O238" s="52">
        <f>'Pay App 40'!O238+'Pay App 40'!P238</f>
        <v>0</v>
      </c>
      <c r="P238" s="45"/>
      <c r="Q238" s="66">
        <f>'Pay App 40'!Q238+N238+P238</f>
        <v>0</v>
      </c>
    </row>
    <row r="239" spans="1:17" ht="21" customHeight="1" x14ac:dyDescent="0.2">
      <c r="A239" s="149" t="s">
        <v>431</v>
      </c>
      <c r="B239" s="149"/>
      <c r="C239" s="149" t="s">
        <v>432</v>
      </c>
      <c r="D239" s="150"/>
      <c r="E239" s="52">
        <f>'Pay App 40'!E239</f>
        <v>0</v>
      </c>
      <c r="F239" s="45"/>
      <c r="G239" s="65">
        <f>'Pay App 40'!G239+F239</f>
        <v>0</v>
      </c>
      <c r="H239" s="188">
        <f>'Pay App 40'!K239</f>
        <v>0</v>
      </c>
      <c r="I239" s="189"/>
      <c r="J239" s="55"/>
      <c r="K239" s="33">
        <f t="shared" si="8"/>
        <v>0</v>
      </c>
      <c r="L239" s="68">
        <f t="shared" si="11"/>
        <v>0</v>
      </c>
      <c r="M239" s="66">
        <f t="shared" si="9"/>
        <v>0</v>
      </c>
      <c r="N239" s="32">
        <f t="shared" si="10"/>
        <v>0</v>
      </c>
      <c r="O239" s="52">
        <f>'Pay App 40'!O239+'Pay App 40'!P239</f>
        <v>0</v>
      </c>
      <c r="P239" s="45"/>
      <c r="Q239" s="66">
        <f>'Pay App 40'!Q239+N239+P239</f>
        <v>0</v>
      </c>
    </row>
    <row r="240" spans="1:17" ht="21" customHeight="1" x14ac:dyDescent="0.2">
      <c r="A240" s="141" t="s">
        <v>433</v>
      </c>
      <c r="B240" s="141"/>
      <c r="C240" s="141" t="s">
        <v>434</v>
      </c>
      <c r="D240" s="142"/>
      <c r="E240" s="52">
        <f>'Pay App 40'!E240</f>
        <v>0</v>
      </c>
      <c r="F240" s="45"/>
      <c r="G240" s="66">
        <f>'Pay App 40'!G240+F240</f>
        <v>0</v>
      </c>
      <c r="H240" s="188">
        <f>'Pay App 40'!K240</f>
        <v>0</v>
      </c>
      <c r="I240" s="189"/>
      <c r="J240" s="55"/>
      <c r="K240" s="33">
        <f>H240+J240</f>
        <v>0</v>
      </c>
      <c r="L240" s="69">
        <f t="shared" si="11"/>
        <v>0</v>
      </c>
      <c r="M240" s="66">
        <f>G240-K240</f>
        <v>0</v>
      </c>
      <c r="N240" s="32">
        <f t="shared" si="10"/>
        <v>0</v>
      </c>
      <c r="O240" s="52">
        <f>'Pay App 40'!O240+'Pay App 40'!P240</f>
        <v>0</v>
      </c>
      <c r="P240" s="45"/>
      <c r="Q240" s="66">
        <f>'Pay App 40'!Q240+N240+P240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czfnOiU9IL0urxW/h1d6Ct2O+5IxuobGmg1SDR44zKj9EfsvIORDodfIhkazU6tR8yPb5cfU1SblHOGTwY++uQ==" saltValue="8x8sQcBehPaLqbs0waiiiA=="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2A00-000000000000}"/>
    <dataValidation type="decimal" operator="lessThanOrEqual" allowBlank="1" showInputMessage="1" showErrorMessage="1" errorTitle="Release retention" error="In order to release retention, the number entered into this cell must be negative." sqref="O81:O240" xr:uid="{00000000-0002-0000-2A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4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42</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41'!F36+F241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41'!F51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41'!F55+'Pay App 41'!F57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41'!B62+N241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42.1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42</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41'!E81</f>
        <v>0</v>
      </c>
      <c r="F81" s="44"/>
      <c r="G81" s="64">
        <f>'Pay App 41'!G81+F81</f>
        <v>0</v>
      </c>
      <c r="H81" s="190">
        <f>'Pay App 41'!K81</f>
        <v>0</v>
      </c>
      <c r="I81" s="191"/>
      <c r="J81" s="54"/>
      <c r="K81" s="31">
        <f>H81+J81</f>
        <v>0</v>
      </c>
      <c r="L81" s="67">
        <f>IF(ISERROR(K81/G81),0,K81/G81)</f>
        <v>0</v>
      </c>
      <c r="M81" s="64">
        <f>G81-K81</f>
        <v>0</v>
      </c>
      <c r="N81" s="30">
        <f>IF(MOD(ROUND(ABS(J81*0.05)*10000,0),10)=5,ROUNDDOWN((J81*0.05),2),ROUND((J81*0.05),2))</f>
        <v>0</v>
      </c>
      <c r="O81" s="51">
        <f>'Pay App 41'!O81+'Pay App 41'!P81</f>
        <v>0</v>
      </c>
      <c r="P81" s="44"/>
      <c r="Q81" s="64">
        <f>'Pay App 41'!Q81+N81+P81</f>
        <v>0</v>
      </c>
    </row>
    <row r="82" spans="1:17" ht="21" customHeight="1" x14ac:dyDescent="0.2">
      <c r="A82" s="151" t="s">
        <v>118</v>
      </c>
      <c r="B82" s="151"/>
      <c r="C82" s="151" t="s">
        <v>119</v>
      </c>
      <c r="D82" s="152"/>
      <c r="E82" s="52">
        <f>'Pay App 41'!E82</f>
        <v>0</v>
      </c>
      <c r="F82" s="45"/>
      <c r="G82" s="65">
        <f>'Pay App 41'!G82+F82</f>
        <v>0</v>
      </c>
      <c r="H82" s="188">
        <f>'Pay App 41'!K82</f>
        <v>0</v>
      </c>
      <c r="I82" s="189"/>
      <c r="J82" s="55"/>
      <c r="K82" s="33">
        <f>H82+J82</f>
        <v>0</v>
      </c>
      <c r="L82" s="68">
        <f t="shared" ref="L82:L147" si="0">IF(ISERROR(K82/G82),0,K82/G82)</f>
        <v>0</v>
      </c>
      <c r="M82" s="66">
        <f>G82-K82</f>
        <v>0</v>
      </c>
      <c r="N82" s="32">
        <f>IF(MOD(ROUND(ABS(J82*0.05)*10000,0),10)=5,ROUNDDOWN((J82*0.05),2),ROUND((J82*0.05),2))</f>
        <v>0</v>
      </c>
      <c r="O82" s="52">
        <f>'Pay App 41'!O82+'Pay App 41'!P82</f>
        <v>0</v>
      </c>
      <c r="P82" s="45"/>
      <c r="Q82" s="66">
        <f>'Pay App 41'!Q82+N82+P82</f>
        <v>0</v>
      </c>
    </row>
    <row r="83" spans="1:17" ht="21" customHeight="1" x14ac:dyDescent="0.2">
      <c r="A83" s="151" t="s">
        <v>120</v>
      </c>
      <c r="B83" s="151"/>
      <c r="C83" s="83" t="s">
        <v>121</v>
      </c>
      <c r="D83" s="35"/>
      <c r="E83" s="52">
        <f>'Pay App 41'!E83</f>
        <v>0</v>
      </c>
      <c r="F83" s="45"/>
      <c r="G83" s="65">
        <f>'Pay App 41'!G83+F83</f>
        <v>0</v>
      </c>
      <c r="H83" s="188">
        <f>'Pay App 41'!K83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41'!O83+'Pay App 41'!P83</f>
        <v>0</v>
      </c>
      <c r="P83" s="45"/>
      <c r="Q83" s="66">
        <f>'Pay App 41'!Q83+N83+P83</f>
        <v>0</v>
      </c>
    </row>
    <row r="84" spans="1:17" ht="21" customHeight="1" x14ac:dyDescent="0.2">
      <c r="A84" s="151" t="s">
        <v>122</v>
      </c>
      <c r="B84" s="151"/>
      <c r="C84" s="151" t="s">
        <v>123</v>
      </c>
      <c r="D84" s="152"/>
      <c r="E84" s="52">
        <f>'Pay App 41'!E84</f>
        <v>0</v>
      </c>
      <c r="F84" s="45"/>
      <c r="G84" s="65">
        <f>'Pay App 41'!G84+F84</f>
        <v>0</v>
      </c>
      <c r="H84" s="188">
        <f>'Pay App 41'!K84</f>
        <v>0</v>
      </c>
      <c r="I84" s="189"/>
      <c r="J84" s="55"/>
      <c r="K84" s="33">
        <f t="shared" si="1"/>
        <v>0</v>
      </c>
      <c r="L84" s="68">
        <f t="shared" si="0"/>
        <v>0</v>
      </c>
      <c r="M84" s="66">
        <f t="shared" si="2"/>
        <v>0</v>
      </c>
      <c r="N84" s="32">
        <f t="shared" si="3"/>
        <v>0</v>
      </c>
      <c r="O84" s="52">
        <f>'Pay App 41'!O84+'Pay App 41'!P84</f>
        <v>0</v>
      </c>
      <c r="P84" s="45"/>
      <c r="Q84" s="66">
        <f>'Pay App 41'!Q84+N84+P84</f>
        <v>0</v>
      </c>
    </row>
    <row r="85" spans="1:17" ht="21" customHeight="1" x14ac:dyDescent="0.2">
      <c r="A85" s="151" t="s">
        <v>124</v>
      </c>
      <c r="B85" s="151"/>
      <c r="C85" s="151" t="s">
        <v>125</v>
      </c>
      <c r="D85" s="152"/>
      <c r="E85" s="52">
        <f>'Pay App 41'!E85</f>
        <v>0</v>
      </c>
      <c r="F85" s="45"/>
      <c r="G85" s="65">
        <f>'Pay App 41'!G85+F85</f>
        <v>0</v>
      </c>
      <c r="H85" s="188">
        <f>'Pay App 41'!K85</f>
        <v>0</v>
      </c>
      <c r="I85" s="189"/>
      <c r="J85" s="55"/>
      <c r="K85" s="33">
        <f t="shared" si="1"/>
        <v>0</v>
      </c>
      <c r="L85" s="68">
        <f t="shared" si="0"/>
        <v>0</v>
      </c>
      <c r="M85" s="66">
        <f t="shared" si="2"/>
        <v>0</v>
      </c>
      <c r="N85" s="32">
        <f t="shared" si="3"/>
        <v>0</v>
      </c>
      <c r="O85" s="52">
        <f>'Pay App 41'!O85+'Pay App 41'!P85</f>
        <v>0</v>
      </c>
      <c r="P85" s="45"/>
      <c r="Q85" s="66">
        <f>'Pay App 41'!Q85+N85+P85</f>
        <v>0</v>
      </c>
    </row>
    <row r="86" spans="1:17" ht="21" customHeight="1" x14ac:dyDescent="0.2">
      <c r="A86" s="151" t="s">
        <v>126</v>
      </c>
      <c r="B86" s="151"/>
      <c r="C86" s="151" t="s">
        <v>127</v>
      </c>
      <c r="D86" s="152"/>
      <c r="E86" s="52">
        <f>'Pay App 41'!E86</f>
        <v>0</v>
      </c>
      <c r="F86" s="45"/>
      <c r="G86" s="65">
        <f>'Pay App 41'!G86+F86</f>
        <v>0</v>
      </c>
      <c r="H86" s="188">
        <f>'Pay App 41'!K86</f>
        <v>0</v>
      </c>
      <c r="I86" s="189"/>
      <c r="J86" s="55"/>
      <c r="K86" s="33">
        <f t="shared" si="1"/>
        <v>0</v>
      </c>
      <c r="L86" s="68">
        <f t="shared" si="0"/>
        <v>0</v>
      </c>
      <c r="M86" s="66">
        <f t="shared" si="2"/>
        <v>0</v>
      </c>
      <c r="N86" s="32">
        <f t="shared" si="3"/>
        <v>0</v>
      </c>
      <c r="O86" s="52">
        <f>'Pay App 41'!O86+'Pay App 41'!P86</f>
        <v>0</v>
      </c>
      <c r="P86" s="45"/>
      <c r="Q86" s="66">
        <f>'Pay App 41'!Q86+N86+P86</f>
        <v>0</v>
      </c>
    </row>
    <row r="87" spans="1:17" ht="21" customHeight="1" x14ac:dyDescent="0.2">
      <c r="A87" s="151" t="s">
        <v>128</v>
      </c>
      <c r="B87" s="151"/>
      <c r="C87" s="151" t="s">
        <v>129</v>
      </c>
      <c r="D87" s="152"/>
      <c r="E87" s="52">
        <f>'Pay App 41'!E87</f>
        <v>0</v>
      </c>
      <c r="F87" s="45"/>
      <c r="G87" s="65">
        <f>'Pay App 41'!G87+F87</f>
        <v>0</v>
      </c>
      <c r="H87" s="188">
        <f>'Pay App 41'!K87</f>
        <v>0</v>
      </c>
      <c r="I87" s="189"/>
      <c r="J87" s="55"/>
      <c r="K87" s="33">
        <f t="shared" si="1"/>
        <v>0</v>
      </c>
      <c r="L87" s="68">
        <f>IF(ISERROR(K87/G87),0,K87/G87)</f>
        <v>0</v>
      </c>
      <c r="M87" s="66">
        <f t="shared" si="2"/>
        <v>0</v>
      </c>
      <c r="N87" s="32">
        <f t="shared" si="3"/>
        <v>0</v>
      </c>
      <c r="O87" s="52">
        <f>'Pay App 41'!O87+'Pay App 41'!P87</f>
        <v>0</v>
      </c>
      <c r="P87" s="45"/>
      <c r="Q87" s="66">
        <f>'Pay App 41'!Q87+N87+P87</f>
        <v>0</v>
      </c>
    </row>
    <row r="88" spans="1:17" ht="21" customHeight="1" x14ac:dyDescent="0.2">
      <c r="A88" s="151" t="s">
        <v>130</v>
      </c>
      <c r="B88" s="151"/>
      <c r="C88" s="151" t="s">
        <v>131</v>
      </c>
      <c r="D88" s="152"/>
      <c r="E88" s="52">
        <f>'Pay App 41'!E88</f>
        <v>0</v>
      </c>
      <c r="F88" s="45"/>
      <c r="G88" s="65">
        <f>'Pay App 41'!G88+F88</f>
        <v>0</v>
      </c>
      <c r="H88" s="188">
        <f>'Pay App 41'!K88</f>
        <v>0</v>
      </c>
      <c r="I88" s="189"/>
      <c r="J88" s="55"/>
      <c r="K88" s="33">
        <f t="shared" si="1"/>
        <v>0</v>
      </c>
      <c r="L88" s="68">
        <f t="shared" si="0"/>
        <v>0</v>
      </c>
      <c r="M88" s="66">
        <f t="shared" si="2"/>
        <v>0</v>
      </c>
      <c r="N88" s="32">
        <f t="shared" si="3"/>
        <v>0</v>
      </c>
      <c r="O88" s="52">
        <f>'Pay App 41'!O88+'Pay App 41'!P88</f>
        <v>0</v>
      </c>
      <c r="P88" s="45"/>
      <c r="Q88" s="66">
        <f>'Pay App 41'!Q88+N88+P88</f>
        <v>0</v>
      </c>
    </row>
    <row r="89" spans="1:17" ht="21" customHeight="1" x14ac:dyDescent="0.2">
      <c r="A89" s="151" t="s">
        <v>132</v>
      </c>
      <c r="B89" s="151"/>
      <c r="C89" s="151" t="s">
        <v>133</v>
      </c>
      <c r="D89" s="152"/>
      <c r="E89" s="52">
        <f>'Pay App 41'!E89</f>
        <v>0</v>
      </c>
      <c r="F89" s="45"/>
      <c r="G89" s="65">
        <f>'Pay App 41'!G89+F89</f>
        <v>0</v>
      </c>
      <c r="H89" s="188">
        <f>'Pay App 41'!K89</f>
        <v>0</v>
      </c>
      <c r="I89" s="189"/>
      <c r="J89" s="55"/>
      <c r="K89" s="33">
        <f t="shared" si="1"/>
        <v>0</v>
      </c>
      <c r="L89" s="68">
        <f>IF(ISERROR(K89/G89),0,K89/G89)</f>
        <v>0</v>
      </c>
      <c r="M89" s="66">
        <f t="shared" si="2"/>
        <v>0</v>
      </c>
      <c r="N89" s="32">
        <f t="shared" si="3"/>
        <v>0</v>
      </c>
      <c r="O89" s="52">
        <f>'Pay App 41'!O89+'Pay App 41'!P89</f>
        <v>0</v>
      </c>
      <c r="P89" s="45"/>
      <c r="Q89" s="66">
        <f>'Pay App 41'!Q89+N89+P89</f>
        <v>0</v>
      </c>
    </row>
    <row r="90" spans="1:17" ht="21" customHeight="1" x14ac:dyDescent="0.2">
      <c r="A90" s="153" t="s">
        <v>134</v>
      </c>
      <c r="B90" s="153"/>
      <c r="C90" s="158" t="s">
        <v>135</v>
      </c>
      <c r="D90" s="159"/>
      <c r="E90" s="52">
        <f>'Pay App 41'!E90</f>
        <v>0</v>
      </c>
      <c r="F90" s="45"/>
      <c r="G90" s="65">
        <f>'Pay App 41'!G90+F90</f>
        <v>0</v>
      </c>
      <c r="H90" s="188">
        <f>'Pay App 41'!K90</f>
        <v>0</v>
      </c>
      <c r="I90" s="189"/>
      <c r="J90" s="55"/>
      <c r="K90" s="33">
        <f t="shared" si="1"/>
        <v>0</v>
      </c>
      <c r="L90" s="68">
        <f t="shared" si="0"/>
        <v>0</v>
      </c>
      <c r="M90" s="66">
        <f t="shared" si="2"/>
        <v>0</v>
      </c>
      <c r="N90" s="32">
        <f t="shared" si="3"/>
        <v>0</v>
      </c>
      <c r="O90" s="52">
        <f>'Pay App 41'!O90+'Pay App 41'!P90</f>
        <v>0</v>
      </c>
      <c r="P90" s="45"/>
      <c r="Q90" s="66">
        <f>'Pay App 41'!Q90+N90+P90</f>
        <v>0</v>
      </c>
    </row>
    <row r="91" spans="1:17" ht="21" customHeight="1" x14ac:dyDescent="0.2">
      <c r="A91" s="151" t="s">
        <v>136</v>
      </c>
      <c r="B91" s="151"/>
      <c r="C91" s="151" t="s">
        <v>137</v>
      </c>
      <c r="D91" s="152"/>
      <c r="E91" s="52">
        <f>'Pay App 41'!E91</f>
        <v>0</v>
      </c>
      <c r="F91" s="45"/>
      <c r="G91" s="65">
        <f>'Pay App 41'!G91+F91</f>
        <v>0</v>
      </c>
      <c r="H91" s="188">
        <f>'Pay App 41'!K91</f>
        <v>0</v>
      </c>
      <c r="I91" s="189"/>
      <c r="J91" s="55"/>
      <c r="K91" s="33">
        <f t="shared" si="1"/>
        <v>0</v>
      </c>
      <c r="L91" s="68">
        <f t="shared" si="0"/>
        <v>0</v>
      </c>
      <c r="M91" s="66">
        <f t="shared" si="2"/>
        <v>0</v>
      </c>
      <c r="N91" s="32">
        <f t="shared" si="3"/>
        <v>0</v>
      </c>
      <c r="O91" s="52">
        <f>'Pay App 41'!O91+'Pay App 41'!P91</f>
        <v>0</v>
      </c>
      <c r="P91" s="45"/>
      <c r="Q91" s="66">
        <f>'Pay App 41'!Q91+N91+P91</f>
        <v>0</v>
      </c>
    </row>
    <row r="92" spans="1:17" ht="21" customHeight="1" x14ac:dyDescent="0.2">
      <c r="A92" s="151" t="s">
        <v>138</v>
      </c>
      <c r="B92" s="151"/>
      <c r="C92" s="151" t="s">
        <v>139</v>
      </c>
      <c r="D92" s="152"/>
      <c r="E92" s="52">
        <f>'Pay App 41'!E92</f>
        <v>0</v>
      </c>
      <c r="F92" s="45"/>
      <c r="G92" s="65">
        <f>'Pay App 41'!G92+F92</f>
        <v>0</v>
      </c>
      <c r="H92" s="188">
        <f>'Pay App 41'!K92</f>
        <v>0</v>
      </c>
      <c r="I92" s="189"/>
      <c r="J92" s="55"/>
      <c r="K92" s="33">
        <f t="shared" si="1"/>
        <v>0</v>
      </c>
      <c r="L92" s="68">
        <f t="shared" si="0"/>
        <v>0</v>
      </c>
      <c r="M92" s="66">
        <f t="shared" si="2"/>
        <v>0</v>
      </c>
      <c r="N92" s="32">
        <f t="shared" si="3"/>
        <v>0</v>
      </c>
      <c r="O92" s="52">
        <f>'Pay App 41'!O92+'Pay App 41'!P92</f>
        <v>0</v>
      </c>
      <c r="P92" s="45"/>
      <c r="Q92" s="66">
        <f>'Pay App 41'!Q92+N92+P92</f>
        <v>0</v>
      </c>
    </row>
    <row r="93" spans="1:17" ht="21" customHeight="1" x14ac:dyDescent="0.2">
      <c r="A93" s="151" t="s">
        <v>140</v>
      </c>
      <c r="B93" s="151"/>
      <c r="C93" s="151" t="s">
        <v>141</v>
      </c>
      <c r="D93" s="152"/>
      <c r="E93" s="52">
        <f>'Pay App 41'!E93</f>
        <v>0</v>
      </c>
      <c r="F93" s="45"/>
      <c r="G93" s="65">
        <f>'Pay App 41'!G93+F93</f>
        <v>0</v>
      </c>
      <c r="H93" s="188">
        <f>'Pay App 41'!K93</f>
        <v>0</v>
      </c>
      <c r="I93" s="189"/>
      <c r="J93" s="55"/>
      <c r="K93" s="33">
        <f t="shared" si="1"/>
        <v>0</v>
      </c>
      <c r="L93" s="68">
        <f t="shared" si="0"/>
        <v>0</v>
      </c>
      <c r="M93" s="66">
        <f t="shared" si="2"/>
        <v>0</v>
      </c>
      <c r="N93" s="32">
        <f t="shared" si="3"/>
        <v>0</v>
      </c>
      <c r="O93" s="52">
        <f>'Pay App 41'!O93+'Pay App 41'!P93</f>
        <v>0</v>
      </c>
      <c r="P93" s="45"/>
      <c r="Q93" s="66">
        <f>'Pay App 41'!Q93+N93+P93</f>
        <v>0</v>
      </c>
    </row>
    <row r="94" spans="1:17" ht="21" customHeight="1" x14ac:dyDescent="0.2">
      <c r="A94" s="151" t="s">
        <v>142</v>
      </c>
      <c r="B94" s="151"/>
      <c r="C94" s="151" t="s">
        <v>143</v>
      </c>
      <c r="D94" s="152"/>
      <c r="E94" s="52">
        <f>'Pay App 41'!E94</f>
        <v>0</v>
      </c>
      <c r="F94" s="45"/>
      <c r="G94" s="65">
        <f>'Pay App 41'!G94+F94</f>
        <v>0</v>
      </c>
      <c r="H94" s="188">
        <f>'Pay App 41'!K94</f>
        <v>0</v>
      </c>
      <c r="I94" s="189"/>
      <c r="J94" s="55"/>
      <c r="K94" s="33">
        <f t="shared" si="1"/>
        <v>0</v>
      </c>
      <c r="L94" s="68">
        <f t="shared" si="0"/>
        <v>0</v>
      </c>
      <c r="M94" s="66">
        <f t="shared" si="2"/>
        <v>0</v>
      </c>
      <c r="N94" s="32">
        <f t="shared" si="3"/>
        <v>0</v>
      </c>
      <c r="O94" s="52">
        <f>'Pay App 41'!O94+'Pay App 41'!P94</f>
        <v>0</v>
      </c>
      <c r="P94" s="45"/>
      <c r="Q94" s="66">
        <f>'Pay App 41'!Q94+N94+P94</f>
        <v>0</v>
      </c>
    </row>
    <row r="95" spans="1:17" ht="21" customHeight="1" x14ac:dyDescent="0.2">
      <c r="A95" s="151" t="s">
        <v>144</v>
      </c>
      <c r="B95" s="151"/>
      <c r="C95" s="151" t="s">
        <v>145</v>
      </c>
      <c r="D95" s="152"/>
      <c r="E95" s="52">
        <f>'Pay App 41'!E95</f>
        <v>0</v>
      </c>
      <c r="F95" s="45"/>
      <c r="G95" s="65">
        <f>'Pay App 41'!G95+F95</f>
        <v>0</v>
      </c>
      <c r="H95" s="188">
        <f>'Pay App 41'!K95</f>
        <v>0</v>
      </c>
      <c r="I95" s="189"/>
      <c r="J95" s="55"/>
      <c r="K95" s="33">
        <f t="shared" si="1"/>
        <v>0</v>
      </c>
      <c r="L95" s="68">
        <f t="shared" si="0"/>
        <v>0</v>
      </c>
      <c r="M95" s="66">
        <f t="shared" si="2"/>
        <v>0</v>
      </c>
      <c r="N95" s="32">
        <f t="shared" si="3"/>
        <v>0</v>
      </c>
      <c r="O95" s="52">
        <f>'Pay App 41'!O95+'Pay App 41'!P95</f>
        <v>0</v>
      </c>
      <c r="P95" s="45"/>
      <c r="Q95" s="66">
        <f>'Pay App 41'!Q95+N95+P95</f>
        <v>0</v>
      </c>
    </row>
    <row r="96" spans="1:17" ht="21" customHeight="1" x14ac:dyDescent="0.2">
      <c r="A96" s="151" t="s">
        <v>146</v>
      </c>
      <c r="B96" s="151"/>
      <c r="C96" s="151" t="s">
        <v>147</v>
      </c>
      <c r="D96" s="152"/>
      <c r="E96" s="52">
        <f>'Pay App 41'!E96</f>
        <v>0</v>
      </c>
      <c r="F96" s="45"/>
      <c r="G96" s="65">
        <f>'Pay App 41'!G96+F96</f>
        <v>0</v>
      </c>
      <c r="H96" s="188">
        <f>'Pay App 41'!K96</f>
        <v>0</v>
      </c>
      <c r="I96" s="189"/>
      <c r="J96" s="55"/>
      <c r="K96" s="33">
        <f t="shared" si="1"/>
        <v>0</v>
      </c>
      <c r="L96" s="68">
        <f t="shared" si="0"/>
        <v>0</v>
      </c>
      <c r="M96" s="66">
        <f t="shared" si="2"/>
        <v>0</v>
      </c>
      <c r="N96" s="32">
        <f t="shared" si="3"/>
        <v>0</v>
      </c>
      <c r="O96" s="52">
        <f>'Pay App 41'!O96+'Pay App 41'!P96</f>
        <v>0</v>
      </c>
      <c r="P96" s="45"/>
      <c r="Q96" s="66">
        <f>'Pay App 41'!Q96+N96+P96</f>
        <v>0</v>
      </c>
    </row>
    <row r="97" spans="1:17" ht="21" customHeight="1" x14ac:dyDescent="0.2">
      <c r="A97" s="151" t="s">
        <v>148</v>
      </c>
      <c r="B97" s="151"/>
      <c r="C97" s="151" t="s">
        <v>149</v>
      </c>
      <c r="D97" s="152"/>
      <c r="E97" s="52">
        <f>'Pay App 41'!E97</f>
        <v>0</v>
      </c>
      <c r="F97" s="45"/>
      <c r="G97" s="65">
        <f>'Pay App 41'!G97+F97</f>
        <v>0</v>
      </c>
      <c r="H97" s="188">
        <f>'Pay App 41'!K97</f>
        <v>0</v>
      </c>
      <c r="I97" s="189"/>
      <c r="J97" s="55"/>
      <c r="K97" s="33">
        <f t="shared" si="1"/>
        <v>0</v>
      </c>
      <c r="L97" s="68">
        <f t="shared" si="0"/>
        <v>0</v>
      </c>
      <c r="M97" s="66">
        <f t="shared" si="2"/>
        <v>0</v>
      </c>
      <c r="N97" s="32">
        <f t="shared" si="3"/>
        <v>0</v>
      </c>
      <c r="O97" s="52">
        <f>'Pay App 41'!O97+'Pay App 41'!P97</f>
        <v>0</v>
      </c>
      <c r="P97" s="45"/>
      <c r="Q97" s="66">
        <f>'Pay App 41'!Q97+N97+P97</f>
        <v>0</v>
      </c>
    </row>
    <row r="98" spans="1:17" ht="21" customHeight="1" x14ac:dyDescent="0.2">
      <c r="A98" s="151" t="s">
        <v>150</v>
      </c>
      <c r="B98" s="151"/>
      <c r="C98" s="151" t="s">
        <v>151</v>
      </c>
      <c r="D98" s="152"/>
      <c r="E98" s="52">
        <f>'Pay App 41'!E98</f>
        <v>0</v>
      </c>
      <c r="F98" s="45"/>
      <c r="G98" s="65">
        <f>'Pay App 41'!G98+F98</f>
        <v>0</v>
      </c>
      <c r="H98" s="188">
        <f>'Pay App 41'!K98</f>
        <v>0</v>
      </c>
      <c r="I98" s="189"/>
      <c r="J98" s="55"/>
      <c r="K98" s="33">
        <f t="shared" si="1"/>
        <v>0</v>
      </c>
      <c r="L98" s="68">
        <f t="shared" si="0"/>
        <v>0</v>
      </c>
      <c r="M98" s="66">
        <f t="shared" si="2"/>
        <v>0</v>
      </c>
      <c r="N98" s="32">
        <f t="shared" si="3"/>
        <v>0</v>
      </c>
      <c r="O98" s="52">
        <f>'Pay App 41'!O98+'Pay App 41'!P98</f>
        <v>0</v>
      </c>
      <c r="P98" s="45"/>
      <c r="Q98" s="66">
        <f>'Pay App 41'!Q98+N98+P98</f>
        <v>0</v>
      </c>
    </row>
    <row r="99" spans="1:17" ht="21" customHeight="1" x14ac:dyDescent="0.2">
      <c r="A99" s="151" t="s">
        <v>152</v>
      </c>
      <c r="B99" s="151"/>
      <c r="C99" s="151" t="s">
        <v>153</v>
      </c>
      <c r="D99" s="152"/>
      <c r="E99" s="52">
        <f>'Pay App 41'!E99</f>
        <v>0</v>
      </c>
      <c r="F99" s="45"/>
      <c r="G99" s="65">
        <f>'Pay App 41'!G99+F99</f>
        <v>0</v>
      </c>
      <c r="H99" s="188">
        <f>'Pay App 41'!K99</f>
        <v>0</v>
      </c>
      <c r="I99" s="189"/>
      <c r="J99" s="55"/>
      <c r="K99" s="33">
        <f t="shared" si="1"/>
        <v>0</v>
      </c>
      <c r="L99" s="68">
        <f t="shared" si="0"/>
        <v>0</v>
      </c>
      <c r="M99" s="66">
        <f t="shared" si="2"/>
        <v>0</v>
      </c>
      <c r="N99" s="32">
        <f t="shared" si="3"/>
        <v>0</v>
      </c>
      <c r="O99" s="52">
        <f>'Pay App 41'!O99+'Pay App 41'!P99</f>
        <v>0</v>
      </c>
      <c r="P99" s="45"/>
      <c r="Q99" s="66">
        <f>'Pay App 41'!Q99+N99+P99</f>
        <v>0</v>
      </c>
    </row>
    <row r="100" spans="1:17" ht="21" customHeight="1" x14ac:dyDescent="0.2">
      <c r="A100" s="151" t="s">
        <v>154</v>
      </c>
      <c r="B100" s="151"/>
      <c r="C100" s="151" t="s">
        <v>155</v>
      </c>
      <c r="D100" s="152"/>
      <c r="E100" s="52">
        <f>'Pay App 41'!E100</f>
        <v>0</v>
      </c>
      <c r="F100" s="45"/>
      <c r="G100" s="65">
        <f>'Pay App 41'!G100+F100</f>
        <v>0</v>
      </c>
      <c r="H100" s="188">
        <f>'Pay App 41'!K100</f>
        <v>0</v>
      </c>
      <c r="I100" s="189"/>
      <c r="J100" s="55"/>
      <c r="K100" s="33">
        <f t="shared" si="1"/>
        <v>0</v>
      </c>
      <c r="L100" s="68">
        <f t="shared" si="0"/>
        <v>0</v>
      </c>
      <c r="M100" s="66">
        <f t="shared" si="2"/>
        <v>0</v>
      </c>
      <c r="N100" s="32">
        <f t="shared" si="3"/>
        <v>0</v>
      </c>
      <c r="O100" s="52">
        <f>'Pay App 41'!O100+'Pay App 41'!P100</f>
        <v>0</v>
      </c>
      <c r="P100" s="45"/>
      <c r="Q100" s="66">
        <f>'Pay App 41'!Q100+N100+P100</f>
        <v>0</v>
      </c>
    </row>
    <row r="101" spans="1:17" ht="21" customHeight="1" x14ac:dyDescent="0.2">
      <c r="A101" s="151" t="s">
        <v>156</v>
      </c>
      <c r="B101" s="151"/>
      <c r="C101" s="151" t="s">
        <v>157</v>
      </c>
      <c r="D101" s="152"/>
      <c r="E101" s="52">
        <f>'Pay App 41'!E101</f>
        <v>0</v>
      </c>
      <c r="F101" s="45"/>
      <c r="G101" s="65">
        <f>'Pay App 41'!G101+F101</f>
        <v>0</v>
      </c>
      <c r="H101" s="188">
        <f>'Pay App 41'!K101</f>
        <v>0</v>
      </c>
      <c r="I101" s="189"/>
      <c r="J101" s="55"/>
      <c r="K101" s="33">
        <f t="shared" si="1"/>
        <v>0</v>
      </c>
      <c r="L101" s="68">
        <f t="shared" si="0"/>
        <v>0</v>
      </c>
      <c r="M101" s="66">
        <f t="shared" si="2"/>
        <v>0</v>
      </c>
      <c r="N101" s="32">
        <f t="shared" si="3"/>
        <v>0</v>
      </c>
      <c r="O101" s="52">
        <f>'Pay App 41'!O101+'Pay App 41'!P101</f>
        <v>0</v>
      </c>
      <c r="P101" s="45"/>
      <c r="Q101" s="66">
        <f>'Pay App 41'!Q101+N101+P101</f>
        <v>0</v>
      </c>
    </row>
    <row r="102" spans="1:17" ht="21" customHeight="1" x14ac:dyDescent="0.2">
      <c r="A102" s="151" t="s">
        <v>158</v>
      </c>
      <c r="B102" s="151"/>
      <c r="C102" s="151" t="s">
        <v>159</v>
      </c>
      <c r="D102" s="152"/>
      <c r="E102" s="52">
        <f>'Pay App 41'!E102</f>
        <v>0</v>
      </c>
      <c r="F102" s="45"/>
      <c r="G102" s="65">
        <f>'Pay App 41'!G102+F102</f>
        <v>0</v>
      </c>
      <c r="H102" s="188">
        <f>'Pay App 41'!K102</f>
        <v>0</v>
      </c>
      <c r="I102" s="189"/>
      <c r="J102" s="55"/>
      <c r="K102" s="33">
        <f t="shared" si="1"/>
        <v>0</v>
      </c>
      <c r="L102" s="68">
        <f t="shared" si="0"/>
        <v>0</v>
      </c>
      <c r="M102" s="66">
        <f t="shared" si="2"/>
        <v>0</v>
      </c>
      <c r="N102" s="32">
        <f t="shared" si="3"/>
        <v>0</v>
      </c>
      <c r="O102" s="52">
        <f>'Pay App 41'!O102+'Pay App 41'!P102</f>
        <v>0</v>
      </c>
      <c r="P102" s="45"/>
      <c r="Q102" s="66">
        <f>'Pay App 41'!Q102+N102+P102</f>
        <v>0</v>
      </c>
    </row>
    <row r="103" spans="1:17" ht="21" customHeight="1" x14ac:dyDescent="0.2">
      <c r="A103" s="151" t="s">
        <v>160</v>
      </c>
      <c r="B103" s="151"/>
      <c r="C103" s="151" t="s">
        <v>161</v>
      </c>
      <c r="D103" s="152"/>
      <c r="E103" s="52">
        <f>'Pay App 41'!E103</f>
        <v>0</v>
      </c>
      <c r="F103" s="45"/>
      <c r="G103" s="65">
        <f>'Pay App 41'!G103+F103</f>
        <v>0</v>
      </c>
      <c r="H103" s="188">
        <f>'Pay App 41'!K103</f>
        <v>0</v>
      </c>
      <c r="I103" s="189"/>
      <c r="J103" s="55"/>
      <c r="K103" s="33">
        <f t="shared" si="1"/>
        <v>0</v>
      </c>
      <c r="L103" s="68">
        <f t="shared" si="0"/>
        <v>0</v>
      </c>
      <c r="M103" s="66">
        <f t="shared" si="2"/>
        <v>0</v>
      </c>
      <c r="N103" s="32">
        <f t="shared" si="3"/>
        <v>0</v>
      </c>
      <c r="O103" s="52">
        <f>'Pay App 41'!O103+'Pay App 41'!P103</f>
        <v>0</v>
      </c>
      <c r="P103" s="45"/>
      <c r="Q103" s="66">
        <f>'Pay App 41'!Q103+N103+P103</f>
        <v>0</v>
      </c>
    </row>
    <row r="104" spans="1:17" ht="21" customHeight="1" x14ac:dyDescent="0.2">
      <c r="A104" s="151" t="s">
        <v>162</v>
      </c>
      <c r="B104" s="151"/>
      <c r="C104" s="151" t="s">
        <v>163</v>
      </c>
      <c r="D104" s="152"/>
      <c r="E104" s="52">
        <f>'Pay App 41'!E104</f>
        <v>0</v>
      </c>
      <c r="F104" s="45"/>
      <c r="G104" s="65">
        <f>'Pay App 41'!G104+F104</f>
        <v>0</v>
      </c>
      <c r="H104" s="188">
        <f>'Pay App 41'!K104</f>
        <v>0</v>
      </c>
      <c r="I104" s="189"/>
      <c r="J104" s="55"/>
      <c r="K104" s="33">
        <f t="shared" si="1"/>
        <v>0</v>
      </c>
      <c r="L104" s="68">
        <f t="shared" si="0"/>
        <v>0</v>
      </c>
      <c r="M104" s="66">
        <f t="shared" si="2"/>
        <v>0</v>
      </c>
      <c r="N104" s="32">
        <f t="shared" si="3"/>
        <v>0</v>
      </c>
      <c r="O104" s="52">
        <f>'Pay App 41'!O104+'Pay App 41'!P104</f>
        <v>0</v>
      </c>
      <c r="P104" s="45"/>
      <c r="Q104" s="66">
        <f>'Pay App 41'!Q104+N104+P104</f>
        <v>0</v>
      </c>
    </row>
    <row r="105" spans="1:17" ht="21" customHeight="1" x14ac:dyDescent="0.2">
      <c r="A105" s="151" t="s">
        <v>164</v>
      </c>
      <c r="B105" s="151"/>
      <c r="C105" s="151" t="s">
        <v>165</v>
      </c>
      <c r="D105" s="152"/>
      <c r="E105" s="52">
        <f>'Pay App 41'!E105</f>
        <v>0</v>
      </c>
      <c r="F105" s="45"/>
      <c r="G105" s="65">
        <f>'Pay App 41'!G105+F105</f>
        <v>0</v>
      </c>
      <c r="H105" s="188">
        <f>'Pay App 41'!K105</f>
        <v>0</v>
      </c>
      <c r="I105" s="189"/>
      <c r="J105" s="55"/>
      <c r="K105" s="33">
        <f t="shared" si="1"/>
        <v>0</v>
      </c>
      <c r="L105" s="68">
        <f t="shared" si="0"/>
        <v>0</v>
      </c>
      <c r="M105" s="66">
        <f t="shared" si="2"/>
        <v>0</v>
      </c>
      <c r="N105" s="32">
        <f t="shared" si="3"/>
        <v>0</v>
      </c>
      <c r="O105" s="52">
        <f>'Pay App 41'!O105+'Pay App 41'!P105</f>
        <v>0</v>
      </c>
      <c r="P105" s="45"/>
      <c r="Q105" s="66">
        <f>'Pay App 41'!Q105+N105+P105</f>
        <v>0</v>
      </c>
    </row>
    <row r="106" spans="1:17" ht="21" customHeight="1" x14ac:dyDescent="0.2">
      <c r="A106" s="151" t="s">
        <v>166</v>
      </c>
      <c r="B106" s="151"/>
      <c r="C106" s="151" t="s">
        <v>167</v>
      </c>
      <c r="D106" s="152"/>
      <c r="E106" s="52">
        <f>'Pay App 41'!E106</f>
        <v>0</v>
      </c>
      <c r="F106" s="45"/>
      <c r="G106" s="65">
        <f>'Pay App 41'!G106+F106</f>
        <v>0</v>
      </c>
      <c r="H106" s="188">
        <f>'Pay App 41'!K106</f>
        <v>0</v>
      </c>
      <c r="I106" s="189"/>
      <c r="J106" s="55"/>
      <c r="K106" s="33">
        <f t="shared" si="1"/>
        <v>0</v>
      </c>
      <c r="L106" s="68">
        <f t="shared" si="0"/>
        <v>0</v>
      </c>
      <c r="M106" s="66">
        <f t="shared" si="2"/>
        <v>0</v>
      </c>
      <c r="N106" s="32">
        <f t="shared" si="3"/>
        <v>0</v>
      </c>
      <c r="O106" s="52">
        <f>'Pay App 41'!O106+'Pay App 41'!P106</f>
        <v>0</v>
      </c>
      <c r="P106" s="45"/>
      <c r="Q106" s="66">
        <f>'Pay App 41'!Q106+N106+P106</f>
        <v>0</v>
      </c>
    </row>
    <row r="107" spans="1:17" ht="21" customHeight="1" x14ac:dyDescent="0.2">
      <c r="A107" s="151" t="s">
        <v>168</v>
      </c>
      <c r="B107" s="151"/>
      <c r="C107" s="151" t="s">
        <v>169</v>
      </c>
      <c r="D107" s="152"/>
      <c r="E107" s="52">
        <f>'Pay App 41'!E107</f>
        <v>0</v>
      </c>
      <c r="F107" s="45"/>
      <c r="G107" s="65">
        <f>'Pay App 41'!G107+F107</f>
        <v>0</v>
      </c>
      <c r="H107" s="188">
        <f>'Pay App 41'!K107</f>
        <v>0</v>
      </c>
      <c r="I107" s="189"/>
      <c r="J107" s="55"/>
      <c r="K107" s="33">
        <f t="shared" si="1"/>
        <v>0</v>
      </c>
      <c r="L107" s="68">
        <f t="shared" si="0"/>
        <v>0</v>
      </c>
      <c r="M107" s="66">
        <f t="shared" si="2"/>
        <v>0</v>
      </c>
      <c r="N107" s="32">
        <f t="shared" si="3"/>
        <v>0</v>
      </c>
      <c r="O107" s="52">
        <f>'Pay App 41'!O107+'Pay App 41'!P107</f>
        <v>0</v>
      </c>
      <c r="P107" s="45"/>
      <c r="Q107" s="66">
        <f>'Pay App 41'!Q107+N107+P107</f>
        <v>0</v>
      </c>
    </row>
    <row r="108" spans="1:17" ht="21" customHeight="1" x14ac:dyDescent="0.2">
      <c r="A108" s="151" t="s">
        <v>170</v>
      </c>
      <c r="B108" s="151"/>
      <c r="C108" s="151" t="s">
        <v>171</v>
      </c>
      <c r="D108" s="152"/>
      <c r="E108" s="52">
        <f>'Pay App 41'!E108</f>
        <v>0</v>
      </c>
      <c r="F108" s="45"/>
      <c r="G108" s="65">
        <f>'Pay App 41'!G108+F108</f>
        <v>0</v>
      </c>
      <c r="H108" s="188">
        <f>'Pay App 41'!K108</f>
        <v>0</v>
      </c>
      <c r="I108" s="189"/>
      <c r="J108" s="55"/>
      <c r="K108" s="33">
        <f t="shared" si="1"/>
        <v>0</v>
      </c>
      <c r="L108" s="68">
        <f t="shared" si="0"/>
        <v>0</v>
      </c>
      <c r="M108" s="66">
        <f t="shared" si="2"/>
        <v>0</v>
      </c>
      <c r="N108" s="32">
        <f t="shared" si="3"/>
        <v>0</v>
      </c>
      <c r="O108" s="52">
        <f>'Pay App 41'!O108+'Pay App 41'!P108</f>
        <v>0</v>
      </c>
      <c r="P108" s="45"/>
      <c r="Q108" s="66">
        <f>'Pay App 41'!Q108+N108+P108</f>
        <v>0</v>
      </c>
    </row>
    <row r="109" spans="1:17" ht="21" customHeight="1" x14ac:dyDescent="0.2">
      <c r="A109" s="151" t="s">
        <v>172</v>
      </c>
      <c r="B109" s="151"/>
      <c r="C109" s="151" t="s">
        <v>173</v>
      </c>
      <c r="D109" s="152"/>
      <c r="E109" s="52">
        <f>'Pay App 41'!E109</f>
        <v>0</v>
      </c>
      <c r="F109" s="45"/>
      <c r="G109" s="65">
        <f>'Pay App 41'!G109+F109</f>
        <v>0</v>
      </c>
      <c r="H109" s="188">
        <f>'Pay App 41'!K109</f>
        <v>0</v>
      </c>
      <c r="I109" s="189"/>
      <c r="J109" s="55"/>
      <c r="K109" s="33">
        <f t="shared" si="1"/>
        <v>0</v>
      </c>
      <c r="L109" s="68">
        <f t="shared" si="0"/>
        <v>0</v>
      </c>
      <c r="M109" s="66">
        <f t="shared" si="2"/>
        <v>0</v>
      </c>
      <c r="N109" s="32">
        <f t="shared" si="3"/>
        <v>0</v>
      </c>
      <c r="O109" s="52">
        <f>'Pay App 41'!O109+'Pay App 41'!P109</f>
        <v>0</v>
      </c>
      <c r="P109" s="45"/>
      <c r="Q109" s="66">
        <f>'Pay App 41'!Q109+N109+P109</f>
        <v>0</v>
      </c>
    </row>
    <row r="110" spans="1:17" ht="21" customHeight="1" x14ac:dyDescent="0.2">
      <c r="A110" s="151" t="s">
        <v>174</v>
      </c>
      <c r="B110" s="151"/>
      <c r="C110" s="151" t="s">
        <v>175</v>
      </c>
      <c r="D110" s="152"/>
      <c r="E110" s="52">
        <f>'Pay App 41'!E110</f>
        <v>0</v>
      </c>
      <c r="F110" s="45"/>
      <c r="G110" s="65">
        <f>'Pay App 41'!G110+F110</f>
        <v>0</v>
      </c>
      <c r="H110" s="188">
        <f>'Pay App 41'!K110</f>
        <v>0</v>
      </c>
      <c r="I110" s="189"/>
      <c r="J110" s="55"/>
      <c r="K110" s="33">
        <f t="shared" si="1"/>
        <v>0</v>
      </c>
      <c r="L110" s="68">
        <f t="shared" si="0"/>
        <v>0</v>
      </c>
      <c r="M110" s="66">
        <f t="shared" si="2"/>
        <v>0</v>
      </c>
      <c r="N110" s="32">
        <f t="shared" si="3"/>
        <v>0</v>
      </c>
      <c r="O110" s="52">
        <f>'Pay App 41'!O110+'Pay App 41'!P110</f>
        <v>0</v>
      </c>
      <c r="P110" s="45"/>
      <c r="Q110" s="66">
        <f>'Pay App 41'!Q110+N110+P110</f>
        <v>0</v>
      </c>
    </row>
    <row r="111" spans="1:17" ht="21" customHeight="1" x14ac:dyDescent="0.2">
      <c r="A111" s="151" t="s">
        <v>176</v>
      </c>
      <c r="B111" s="151"/>
      <c r="C111" s="151" t="s">
        <v>177</v>
      </c>
      <c r="D111" s="152"/>
      <c r="E111" s="52">
        <f>'Pay App 41'!E111</f>
        <v>0</v>
      </c>
      <c r="F111" s="45"/>
      <c r="G111" s="65">
        <f>'Pay App 41'!G111+F111</f>
        <v>0</v>
      </c>
      <c r="H111" s="188">
        <f>'Pay App 41'!K111</f>
        <v>0</v>
      </c>
      <c r="I111" s="189"/>
      <c r="J111" s="55"/>
      <c r="K111" s="33">
        <f t="shared" si="1"/>
        <v>0</v>
      </c>
      <c r="L111" s="68">
        <f t="shared" si="0"/>
        <v>0</v>
      </c>
      <c r="M111" s="66">
        <f t="shared" si="2"/>
        <v>0</v>
      </c>
      <c r="N111" s="32">
        <f t="shared" si="3"/>
        <v>0</v>
      </c>
      <c r="O111" s="52">
        <f>'Pay App 41'!O111+'Pay App 41'!P111</f>
        <v>0</v>
      </c>
      <c r="P111" s="45"/>
      <c r="Q111" s="66">
        <f>'Pay App 41'!Q111+N111+P111</f>
        <v>0</v>
      </c>
    </row>
    <row r="112" spans="1:17" ht="21" customHeight="1" x14ac:dyDescent="0.2">
      <c r="A112" s="151" t="s">
        <v>178</v>
      </c>
      <c r="B112" s="151"/>
      <c r="C112" s="151" t="s">
        <v>179</v>
      </c>
      <c r="D112" s="152"/>
      <c r="E112" s="52">
        <f>'Pay App 41'!E112</f>
        <v>0</v>
      </c>
      <c r="F112" s="45"/>
      <c r="G112" s="65">
        <f>'Pay App 41'!G112+F112</f>
        <v>0</v>
      </c>
      <c r="H112" s="188">
        <f>'Pay App 41'!K112</f>
        <v>0</v>
      </c>
      <c r="I112" s="189"/>
      <c r="J112" s="55"/>
      <c r="K112" s="33">
        <f t="shared" si="1"/>
        <v>0</v>
      </c>
      <c r="L112" s="68">
        <f t="shared" si="0"/>
        <v>0</v>
      </c>
      <c r="M112" s="66">
        <f t="shared" si="2"/>
        <v>0</v>
      </c>
      <c r="N112" s="32">
        <f t="shared" si="3"/>
        <v>0</v>
      </c>
      <c r="O112" s="52">
        <f>'Pay App 41'!O112+'Pay App 41'!P112</f>
        <v>0</v>
      </c>
      <c r="P112" s="45"/>
      <c r="Q112" s="66">
        <f>'Pay App 41'!Q112+N112+P112</f>
        <v>0</v>
      </c>
    </row>
    <row r="113" spans="1:17" ht="21" customHeight="1" x14ac:dyDescent="0.2">
      <c r="A113" s="151" t="s">
        <v>180</v>
      </c>
      <c r="B113" s="151"/>
      <c r="C113" s="151" t="s">
        <v>181</v>
      </c>
      <c r="D113" s="152"/>
      <c r="E113" s="52">
        <f>'Pay App 41'!E113</f>
        <v>0</v>
      </c>
      <c r="F113" s="45"/>
      <c r="G113" s="65">
        <f>'Pay App 41'!G113+F113</f>
        <v>0</v>
      </c>
      <c r="H113" s="188">
        <f>'Pay App 41'!K113</f>
        <v>0</v>
      </c>
      <c r="I113" s="189"/>
      <c r="J113" s="55"/>
      <c r="K113" s="33">
        <f t="shared" si="1"/>
        <v>0</v>
      </c>
      <c r="L113" s="68">
        <f t="shared" si="0"/>
        <v>0</v>
      </c>
      <c r="M113" s="66">
        <f t="shared" si="2"/>
        <v>0</v>
      </c>
      <c r="N113" s="32">
        <f t="shared" si="3"/>
        <v>0</v>
      </c>
      <c r="O113" s="52">
        <f>'Pay App 41'!O113+'Pay App 41'!P113</f>
        <v>0</v>
      </c>
      <c r="P113" s="45"/>
      <c r="Q113" s="66">
        <f>'Pay App 41'!Q113+N113+P113</f>
        <v>0</v>
      </c>
    </row>
    <row r="114" spans="1:17" ht="21" customHeight="1" x14ac:dyDescent="0.2">
      <c r="A114" s="153" t="s">
        <v>182</v>
      </c>
      <c r="B114" s="153"/>
      <c r="C114" s="153" t="s">
        <v>183</v>
      </c>
      <c r="D114" s="154"/>
      <c r="E114" s="52">
        <f>'Pay App 41'!E114</f>
        <v>0</v>
      </c>
      <c r="F114" s="45"/>
      <c r="G114" s="65">
        <f>'Pay App 41'!G114+F114</f>
        <v>0</v>
      </c>
      <c r="H114" s="188">
        <f>'Pay App 41'!K114</f>
        <v>0</v>
      </c>
      <c r="I114" s="189"/>
      <c r="J114" s="55"/>
      <c r="K114" s="33">
        <f t="shared" si="1"/>
        <v>0</v>
      </c>
      <c r="L114" s="68">
        <f t="shared" si="0"/>
        <v>0</v>
      </c>
      <c r="M114" s="66">
        <f t="shared" si="2"/>
        <v>0</v>
      </c>
      <c r="N114" s="32">
        <f t="shared" si="3"/>
        <v>0</v>
      </c>
      <c r="O114" s="52">
        <f>'Pay App 41'!O114+'Pay App 41'!P114</f>
        <v>0</v>
      </c>
      <c r="P114" s="45"/>
      <c r="Q114" s="66">
        <f>'Pay App 41'!Q114+N114+P114</f>
        <v>0</v>
      </c>
    </row>
    <row r="115" spans="1:17" ht="21" customHeight="1" x14ac:dyDescent="0.2">
      <c r="A115" s="151" t="s">
        <v>184</v>
      </c>
      <c r="B115" s="151"/>
      <c r="C115" s="151" t="s">
        <v>185</v>
      </c>
      <c r="D115" s="152"/>
      <c r="E115" s="52">
        <f>'Pay App 41'!E115</f>
        <v>0</v>
      </c>
      <c r="F115" s="45"/>
      <c r="G115" s="65">
        <f>'Pay App 41'!G115+F115</f>
        <v>0</v>
      </c>
      <c r="H115" s="188">
        <f>'Pay App 41'!K115</f>
        <v>0</v>
      </c>
      <c r="I115" s="189"/>
      <c r="J115" s="55"/>
      <c r="K115" s="33">
        <f t="shared" si="1"/>
        <v>0</v>
      </c>
      <c r="L115" s="68">
        <f t="shared" si="0"/>
        <v>0</v>
      </c>
      <c r="M115" s="66">
        <f t="shared" si="2"/>
        <v>0</v>
      </c>
      <c r="N115" s="32">
        <f t="shared" si="3"/>
        <v>0</v>
      </c>
      <c r="O115" s="52">
        <f>'Pay App 41'!O115+'Pay App 41'!P115</f>
        <v>0</v>
      </c>
      <c r="P115" s="45"/>
      <c r="Q115" s="66">
        <f>'Pay App 41'!Q115+N115+P115</f>
        <v>0</v>
      </c>
    </row>
    <row r="116" spans="1:17" ht="21" customHeight="1" x14ac:dyDescent="0.2">
      <c r="A116" s="151" t="s">
        <v>186</v>
      </c>
      <c r="B116" s="151"/>
      <c r="C116" s="151" t="s">
        <v>187</v>
      </c>
      <c r="D116" s="152"/>
      <c r="E116" s="52">
        <f>'Pay App 41'!E116</f>
        <v>0</v>
      </c>
      <c r="F116" s="45"/>
      <c r="G116" s="65">
        <f>'Pay App 41'!G116+F116</f>
        <v>0</v>
      </c>
      <c r="H116" s="188">
        <f>'Pay App 41'!K116</f>
        <v>0</v>
      </c>
      <c r="I116" s="189"/>
      <c r="J116" s="55"/>
      <c r="K116" s="33">
        <f t="shared" si="1"/>
        <v>0</v>
      </c>
      <c r="L116" s="68">
        <f t="shared" si="0"/>
        <v>0</v>
      </c>
      <c r="M116" s="66">
        <f t="shared" si="2"/>
        <v>0</v>
      </c>
      <c r="N116" s="32">
        <f t="shared" si="3"/>
        <v>0</v>
      </c>
      <c r="O116" s="52">
        <f>'Pay App 41'!O116+'Pay App 41'!P116</f>
        <v>0</v>
      </c>
      <c r="P116" s="45"/>
      <c r="Q116" s="66">
        <f>'Pay App 41'!Q116+N116+P116</f>
        <v>0</v>
      </c>
    </row>
    <row r="117" spans="1:17" ht="21" customHeight="1" x14ac:dyDescent="0.2">
      <c r="A117" s="151" t="s">
        <v>188</v>
      </c>
      <c r="B117" s="151"/>
      <c r="C117" s="151" t="s">
        <v>581</v>
      </c>
      <c r="D117" s="152"/>
      <c r="E117" s="52">
        <f>'Pay App 41'!E117</f>
        <v>0</v>
      </c>
      <c r="F117" s="45"/>
      <c r="G117" s="65">
        <f>'Pay App 41'!G117+F117</f>
        <v>0</v>
      </c>
      <c r="H117" s="188">
        <f>'Pay App 41'!K117</f>
        <v>0</v>
      </c>
      <c r="I117" s="189"/>
      <c r="J117" s="55"/>
      <c r="K117" s="33">
        <f t="shared" si="1"/>
        <v>0</v>
      </c>
      <c r="L117" s="68">
        <f t="shared" si="0"/>
        <v>0</v>
      </c>
      <c r="M117" s="66">
        <f t="shared" si="2"/>
        <v>0</v>
      </c>
      <c r="N117" s="32">
        <f t="shared" si="3"/>
        <v>0</v>
      </c>
      <c r="O117" s="52">
        <f>'Pay App 41'!O117+'Pay App 41'!P117</f>
        <v>0</v>
      </c>
      <c r="P117" s="45"/>
      <c r="Q117" s="66">
        <f>'Pay App 41'!Q117+N117+P117</f>
        <v>0</v>
      </c>
    </row>
    <row r="118" spans="1:17" ht="21" customHeight="1" x14ac:dyDescent="0.2">
      <c r="A118" s="153" t="s">
        <v>190</v>
      </c>
      <c r="B118" s="153"/>
      <c r="C118" s="142" t="s">
        <v>191</v>
      </c>
      <c r="D118" s="156"/>
      <c r="E118" s="52">
        <f>'Pay App 41'!E118</f>
        <v>0</v>
      </c>
      <c r="F118" s="45"/>
      <c r="G118" s="65">
        <f>'Pay App 41'!G118+F118</f>
        <v>0</v>
      </c>
      <c r="H118" s="188">
        <f>'Pay App 41'!K118</f>
        <v>0</v>
      </c>
      <c r="I118" s="189"/>
      <c r="J118" s="55"/>
      <c r="K118" s="33">
        <f t="shared" si="1"/>
        <v>0</v>
      </c>
      <c r="L118" s="68">
        <f t="shared" si="0"/>
        <v>0</v>
      </c>
      <c r="M118" s="66">
        <f t="shared" si="2"/>
        <v>0</v>
      </c>
      <c r="N118" s="32">
        <f t="shared" si="3"/>
        <v>0</v>
      </c>
      <c r="O118" s="52">
        <f>'Pay App 41'!O118+'Pay App 41'!P118</f>
        <v>0</v>
      </c>
      <c r="P118" s="45"/>
      <c r="Q118" s="66">
        <f>'Pay App 41'!Q118+N118+P118</f>
        <v>0</v>
      </c>
    </row>
    <row r="119" spans="1:17" ht="21" customHeight="1" x14ac:dyDescent="0.2">
      <c r="A119" s="151" t="s">
        <v>192</v>
      </c>
      <c r="B119" s="151"/>
      <c r="C119" s="151" t="s">
        <v>193</v>
      </c>
      <c r="D119" s="152"/>
      <c r="E119" s="52">
        <f>'Pay App 41'!E119</f>
        <v>0</v>
      </c>
      <c r="F119" s="45"/>
      <c r="G119" s="65">
        <f>'Pay App 41'!G119+F119</f>
        <v>0</v>
      </c>
      <c r="H119" s="188">
        <f>'Pay App 41'!K119</f>
        <v>0</v>
      </c>
      <c r="I119" s="189"/>
      <c r="J119" s="55"/>
      <c r="K119" s="33">
        <f t="shared" si="1"/>
        <v>0</v>
      </c>
      <c r="L119" s="68">
        <f t="shared" si="0"/>
        <v>0</v>
      </c>
      <c r="M119" s="66">
        <f t="shared" si="2"/>
        <v>0</v>
      </c>
      <c r="N119" s="32">
        <f t="shared" si="3"/>
        <v>0</v>
      </c>
      <c r="O119" s="52">
        <f>'Pay App 41'!O119+'Pay App 41'!P119</f>
        <v>0</v>
      </c>
      <c r="P119" s="45"/>
      <c r="Q119" s="66">
        <f>'Pay App 41'!Q119+N119+P119</f>
        <v>0</v>
      </c>
    </row>
    <row r="120" spans="1:17" ht="21" customHeight="1" x14ac:dyDescent="0.2">
      <c r="A120" s="151" t="s">
        <v>194</v>
      </c>
      <c r="B120" s="151"/>
      <c r="C120" s="150" t="s">
        <v>195</v>
      </c>
      <c r="D120" s="157"/>
      <c r="E120" s="52">
        <f>'Pay App 41'!E120</f>
        <v>0</v>
      </c>
      <c r="F120" s="45"/>
      <c r="G120" s="65">
        <f>'Pay App 41'!G120+F120</f>
        <v>0</v>
      </c>
      <c r="H120" s="188">
        <f>'Pay App 41'!K120</f>
        <v>0</v>
      </c>
      <c r="I120" s="189"/>
      <c r="J120" s="55"/>
      <c r="K120" s="33">
        <f t="shared" si="1"/>
        <v>0</v>
      </c>
      <c r="L120" s="68">
        <f t="shared" si="0"/>
        <v>0</v>
      </c>
      <c r="M120" s="66">
        <f t="shared" si="2"/>
        <v>0</v>
      </c>
      <c r="N120" s="32">
        <f t="shared" si="3"/>
        <v>0</v>
      </c>
      <c r="O120" s="52">
        <f>'Pay App 41'!O120+'Pay App 41'!P120</f>
        <v>0</v>
      </c>
      <c r="P120" s="45"/>
      <c r="Q120" s="66">
        <f>'Pay App 41'!Q120+N120+P120</f>
        <v>0</v>
      </c>
    </row>
    <row r="121" spans="1:17" ht="21" customHeight="1" x14ac:dyDescent="0.2">
      <c r="A121" s="151" t="s">
        <v>196</v>
      </c>
      <c r="B121" s="151"/>
      <c r="C121" s="151" t="s">
        <v>197</v>
      </c>
      <c r="D121" s="152"/>
      <c r="E121" s="52">
        <f>'Pay App 41'!E121</f>
        <v>0</v>
      </c>
      <c r="F121" s="45"/>
      <c r="G121" s="65">
        <f>'Pay App 41'!G121+F121</f>
        <v>0</v>
      </c>
      <c r="H121" s="188">
        <f>'Pay App 41'!K121</f>
        <v>0</v>
      </c>
      <c r="I121" s="189"/>
      <c r="J121" s="55"/>
      <c r="K121" s="33">
        <f t="shared" si="1"/>
        <v>0</v>
      </c>
      <c r="L121" s="68">
        <f t="shared" si="0"/>
        <v>0</v>
      </c>
      <c r="M121" s="66">
        <f t="shared" si="2"/>
        <v>0</v>
      </c>
      <c r="N121" s="32">
        <f t="shared" si="3"/>
        <v>0</v>
      </c>
      <c r="O121" s="52">
        <f>'Pay App 41'!O121+'Pay App 41'!P121</f>
        <v>0</v>
      </c>
      <c r="P121" s="45"/>
      <c r="Q121" s="66">
        <f>'Pay App 41'!Q121+N121+P121</f>
        <v>0</v>
      </c>
    </row>
    <row r="122" spans="1:17" ht="21" customHeight="1" x14ac:dyDescent="0.2">
      <c r="A122" s="151" t="s">
        <v>198</v>
      </c>
      <c r="B122" s="151"/>
      <c r="C122" s="151" t="s">
        <v>199</v>
      </c>
      <c r="D122" s="152"/>
      <c r="E122" s="52">
        <f>'Pay App 41'!E122</f>
        <v>0</v>
      </c>
      <c r="F122" s="45"/>
      <c r="G122" s="65">
        <f>'Pay App 41'!G122+F122</f>
        <v>0</v>
      </c>
      <c r="H122" s="188">
        <f>'Pay App 41'!K122</f>
        <v>0</v>
      </c>
      <c r="I122" s="189"/>
      <c r="J122" s="55"/>
      <c r="K122" s="33">
        <f t="shared" si="1"/>
        <v>0</v>
      </c>
      <c r="L122" s="68">
        <f t="shared" si="0"/>
        <v>0</v>
      </c>
      <c r="M122" s="66">
        <f t="shared" si="2"/>
        <v>0</v>
      </c>
      <c r="N122" s="32">
        <f t="shared" si="3"/>
        <v>0</v>
      </c>
      <c r="O122" s="52">
        <f>'Pay App 41'!O122+'Pay App 41'!P122</f>
        <v>0</v>
      </c>
      <c r="P122" s="45"/>
      <c r="Q122" s="66">
        <f>'Pay App 41'!Q122+N122+P122</f>
        <v>0</v>
      </c>
    </row>
    <row r="123" spans="1:17" ht="21" customHeight="1" x14ac:dyDescent="0.2">
      <c r="A123" s="151" t="s">
        <v>200</v>
      </c>
      <c r="B123" s="151"/>
      <c r="C123" s="151" t="s">
        <v>201</v>
      </c>
      <c r="D123" s="152"/>
      <c r="E123" s="52">
        <f>'Pay App 41'!E123</f>
        <v>0</v>
      </c>
      <c r="F123" s="45"/>
      <c r="G123" s="65">
        <f>'Pay App 41'!G123+F123</f>
        <v>0</v>
      </c>
      <c r="H123" s="188">
        <f>'Pay App 41'!K123</f>
        <v>0</v>
      </c>
      <c r="I123" s="189"/>
      <c r="J123" s="55"/>
      <c r="K123" s="33">
        <f t="shared" si="1"/>
        <v>0</v>
      </c>
      <c r="L123" s="68">
        <f t="shared" si="0"/>
        <v>0</v>
      </c>
      <c r="M123" s="66">
        <f t="shared" si="2"/>
        <v>0</v>
      </c>
      <c r="N123" s="32">
        <f t="shared" si="3"/>
        <v>0</v>
      </c>
      <c r="O123" s="52">
        <f>'Pay App 41'!O123+'Pay App 41'!P123</f>
        <v>0</v>
      </c>
      <c r="P123" s="45"/>
      <c r="Q123" s="66">
        <f>'Pay App 41'!Q123+N123+P123</f>
        <v>0</v>
      </c>
    </row>
    <row r="124" spans="1:17" ht="21" customHeight="1" x14ac:dyDescent="0.2">
      <c r="A124" s="153" t="s">
        <v>202</v>
      </c>
      <c r="B124" s="153"/>
      <c r="C124" s="154" t="s">
        <v>203</v>
      </c>
      <c r="D124" s="155"/>
      <c r="E124" s="52">
        <f>'Pay App 41'!E124</f>
        <v>0</v>
      </c>
      <c r="F124" s="45"/>
      <c r="G124" s="65">
        <f>'Pay App 41'!G124+F124</f>
        <v>0</v>
      </c>
      <c r="H124" s="188">
        <f>'Pay App 41'!K124</f>
        <v>0</v>
      </c>
      <c r="I124" s="189"/>
      <c r="J124" s="55"/>
      <c r="K124" s="33">
        <f t="shared" si="1"/>
        <v>0</v>
      </c>
      <c r="L124" s="68">
        <f t="shared" si="0"/>
        <v>0</v>
      </c>
      <c r="M124" s="66">
        <f t="shared" si="2"/>
        <v>0</v>
      </c>
      <c r="N124" s="32">
        <f t="shared" si="3"/>
        <v>0</v>
      </c>
      <c r="O124" s="52">
        <f>'Pay App 41'!O124+'Pay App 41'!P124</f>
        <v>0</v>
      </c>
      <c r="P124" s="45"/>
      <c r="Q124" s="66">
        <f>'Pay App 41'!Q124+N124+P124</f>
        <v>0</v>
      </c>
    </row>
    <row r="125" spans="1:17" ht="21" customHeight="1" x14ac:dyDescent="0.2">
      <c r="A125" s="151" t="s">
        <v>204</v>
      </c>
      <c r="B125" s="151"/>
      <c r="C125" s="151" t="s">
        <v>205</v>
      </c>
      <c r="D125" s="152"/>
      <c r="E125" s="52">
        <f>'Pay App 41'!E125</f>
        <v>0</v>
      </c>
      <c r="F125" s="45"/>
      <c r="G125" s="65">
        <f>'Pay App 41'!G125+F125</f>
        <v>0</v>
      </c>
      <c r="H125" s="188">
        <f>'Pay App 41'!K125</f>
        <v>0</v>
      </c>
      <c r="I125" s="189"/>
      <c r="J125" s="55"/>
      <c r="K125" s="33">
        <f t="shared" si="1"/>
        <v>0</v>
      </c>
      <c r="L125" s="68">
        <f t="shared" si="0"/>
        <v>0</v>
      </c>
      <c r="M125" s="66">
        <f t="shared" si="2"/>
        <v>0</v>
      </c>
      <c r="N125" s="32">
        <f t="shared" si="3"/>
        <v>0</v>
      </c>
      <c r="O125" s="52">
        <f>'Pay App 41'!O125+'Pay App 41'!P125</f>
        <v>0</v>
      </c>
      <c r="P125" s="45"/>
      <c r="Q125" s="66">
        <f>'Pay App 41'!Q125+N125+P125</f>
        <v>0</v>
      </c>
    </row>
    <row r="126" spans="1:17" ht="21" customHeight="1" x14ac:dyDescent="0.2">
      <c r="A126" s="151" t="s">
        <v>206</v>
      </c>
      <c r="B126" s="151"/>
      <c r="C126" s="151" t="s">
        <v>207</v>
      </c>
      <c r="D126" s="152"/>
      <c r="E126" s="52">
        <f>'Pay App 41'!E126</f>
        <v>0</v>
      </c>
      <c r="F126" s="45"/>
      <c r="G126" s="65">
        <f>'Pay App 41'!G126+F126</f>
        <v>0</v>
      </c>
      <c r="H126" s="188">
        <f>'Pay App 41'!K126</f>
        <v>0</v>
      </c>
      <c r="I126" s="189"/>
      <c r="J126" s="55"/>
      <c r="K126" s="33">
        <f t="shared" si="1"/>
        <v>0</v>
      </c>
      <c r="L126" s="68">
        <f t="shared" si="0"/>
        <v>0</v>
      </c>
      <c r="M126" s="66">
        <f t="shared" si="2"/>
        <v>0</v>
      </c>
      <c r="N126" s="32">
        <f t="shared" si="3"/>
        <v>0</v>
      </c>
      <c r="O126" s="52">
        <f>'Pay App 41'!O126+'Pay App 41'!P126</f>
        <v>0</v>
      </c>
      <c r="P126" s="45"/>
      <c r="Q126" s="66">
        <f>'Pay App 41'!Q126+N126+P126</f>
        <v>0</v>
      </c>
    </row>
    <row r="127" spans="1:17" ht="21" customHeight="1" x14ac:dyDescent="0.2">
      <c r="A127" s="151" t="s">
        <v>208</v>
      </c>
      <c r="B127" s="151"/>
      <c r="C127" s="151" t="s">
        <v>209</v>
      </c>
      <c r="D127" s="152"/>
      <c r="E127" s="52">
        <f>'Pay App 41'!E127</f>
        <v>0</v>
      </c>
      <c r="F127" s="45"/>
      <c r="G127" s="65">
        <f>'Pay App 41'!G127+F127</f>
        <v>0</v>
      </c>
      <c r="H127" s="188">
        <f>'Pay App 41'!K127</f>
        <v>0</v>
      </c>
      <c r="I127" s="189"/>
      <c r="J127" s="55"/>
      <c r="K127" s="33">
        <f t="shared" si="1"/>
        <v>0</v>
      </c>
      <c r="L127" s="68">
        <f t="shared" si="0"/>
        <v>0</v>
      </c>
      <c r="M127" s="66">
        <f t="shared" si="2"/>
        <v>0</v>
      </c>
      <c r="N127" s="32">
        <f t="shared" si="3"/>
        <v>0</v>
      </c>
      <c r="O127" s="52">
        <f>'Pay App 41'!O127+'Pay App 41'!P127</f>
        <v>0</v>
      </c>
      <c r="P127" s="45"/>
      <c r="Q127" s="66">
        <f>'Pay App 41'!Q127+N127+P127</f>
        <v>0</v>
      </c>
    </row>
    <row r="128" spans="1:17" ht="21" customHeight="1" x14ac:dyDescent="0.2">
      <c r="A128" s="153" t="s">
        <v>210</v>
      </c>
      <c r="B128" s="153"/>
      <c r="C128" s="153" t="s">
        <v>211</v>
      </c>
      <c r="D128" s="154"/>
      <c r="E128" s="52">
        <f>'Pay App 41'!E128</f>
        <v>0</v>
      </c>
      <c r="F128" s="45"/>
      <c r="G128" s="65">
        <f>'Pay App 41'!G128+F128</f>
        <v>0</v>
      </c>
      <c r="H128" s="188">
        <f>'Pay App 41'!K128</f>
        <v>0</v>
      </c>
      <c r="I128" s="189"/>
      <c r="J128" s="55"/>
      <c r="K128" s="33">
        <f t="shared" si="1"/>
        <v>0</v>
      </c>
      <c r="L128" s="68">
        <f t="shared" si="0"/>
        <v>0</v>
      </c>
      <c r="M128" s="66">
        <f t="shared" si="2"/>
        <v>0</v>
      </c>
      <c r="N128" s="32">
        <f t="shared" si="3"/>
        <v>0</v>
      </c>
      <c r="O128" s="52">
        <f>'Pay App 41'!O128+'Pay App 41'!P128</f>
        <v>0</v>
      </c>
      <c r="P128" s="45"/>
      <c r="Q128" s="66">
        <f>'Pay App 41'!Q128+N128+P128</f>
        <v>0</v>
      </c>
    </row>
    <row r="129" spans="1:17" ht="21" customHeight="1" x14ac:dyDescent="0.2">
      <c r="A129" s="151" t="s">
        <v>212</v>
      </c>
      <c r="B129" s="151"/>
      <c r="C129" s="151" t="s">
        <v>213</v>
      </c>
      <c r="D129" s="152"/>
      <c r="E129" s="52">
        <f>'Pay App 41'!E129</f>
        <v>0</v>
      </c>
      <c r="F129" s="45"/>
      <c r="G129" s="65">
        <f>'Pay App 41'!G129+F129</f>
        <v>0</v>
      </c>
      <c r="H129" s="188">
        <f>'Pay App 41'!K129</f>
        <v>0</v>
      </c>
      <c r="I129" s="189"/>
      <c r="J129" s="55"/>
      <c r="K129" s="33">
        <f t="shared" si="1"/>
        <v>0</v>
      </c>
      <c r="L129" s="68">
        <f t="shared" si="0"/>
        <v>0</v>
      </c>
      <c r="M129" s="66">
        <f t="shared" si="2"/>
        <v>0</v>
      </c>
      <c r="N129" s="32">
        <f t="shared" si="3"/>
        <v>0</v>
      </c>
      <c r="O129" s="52">
        <f>'Pay App 41'!O129+'Pay App 41'!P129</f>
        <v>0</v>
      </c>
      <c r="P129" s="45"/>
      <c r="Q129" s="66">
        <f>'Pay App 41'!Q129+N129+P129</f>
        <v>0</v>
      </c>
    </row>
    <row r="130" spans="1:17" ht="21" customHeight="1" x14ac:dyDescent="0.2">
      <c r="A130" s="151" t="s">
        <v>214</v>
      </c>
      <c r="B130" s="151"/>
      <c r="C130" s="151" t="s">
        <v>215</v>
      </c>
      <c r="D130" s="152"/>
      <c r="E130" s="52">
        <f>'Pay App 41'!E130</f>
        <v>0</v>
      </c>
      <c r="F130" s="45"/>
      <c r="G130" s="65">
        <f>'Pay App 41'!G130+F130</f>
        <v>0</v>
      </c>
      <c r="H130" s="188">
        <f>'Pay App 41'!K130</f>
        <v>0</v>
      </c>
      <c r="I130" s="189"/>
      <c r="J130" s="55"/>
      <c r="K130" s="33">
        <f t="shared" si="1"/>
        <v>0</v>
      </c>
      <c r="L130" s="68">
        <f t="shared" si="0"/>
        <v>0</v>
      </c>
      <c r="M130" s="66">
        <f t="shared" si="2"/>
        <v>0</v>
      </c>
      <c r="N130" s="32">
        <f t="shared" si="3"/>
        <v>0</v>
      </c>
      <c r="O130" s="52">
        <f>'Pay App 41'!O130+'Pay App 41'!P130</f>
        <v>0</v>
      </c>
      <c r="P130" s="45"/>
      <c r="Q130" s="66">
        <f>'Pay App 41'!Q130+N130+P130</f>
        <v>0</v>
      </c>
    </row>
    <row r="131" spans="1:17" ht="21" customHeight="1" x14ac:dyDescent="0.2">
      <c r="A131" s="151" t="s">
        <v>216</v>
      </c>
      <c r="B131" s="151"/>
      <c r="C131" s="151" t="s">
        <v>217</v>
      </c>
      <c r="D131" s="152"/>
      <c r="E131" s="52">
        <f>'Pay App 41'!E131</f>
        <v>0</v>
      </c>
      <c r="F131" s="45"/>
      <c r="G131" s="65">
        <f>'Pay App 41'!G131+F131</f>
        <v>0</v>
      </c>
      <c r="H131" s="188">
        <f>'Pay App 41'!K131</f>
        <v>0</v>
      </c>
      <c r="I131" s="189"/>
      <c r="J131" s="55"/>
      <c r="K131" s="33">
        <f t="shared" si="1"/>
        <v>0</v>
      </c>
      <c r="L131" s="68">
        <f t="shared" si="0"/>
        <v>0</v>
      </c>
      <c r="M131" s="66">
        <f t="shared" si="2"/>
        <v>0</v>
      </c>
      <c r="N131" s="32">
        <f t="shared" si="3"/>
        <v>0</v>
      </c>
      <c r="O131" s="52">
        <f>'Pay App 41'!O131+'Pay App 41'!P131</f>
        <v>0</v>
      </c>
      <c r="P131" s="45"/>
      <c r="Q131" s="66">
        <f>'Pay App 41'!Q131+N131+P131</f>
        <v>0</v>
      </c>
    </row>
    <row r="132" spans="1:17" ht="21" customHeight="1" x14ac:dyDescent="0.2">
      <c r="A132" s="151" t="s">
        <v>218</v>
      </c>
      <c r="B132" s="151"/>
      <c r="C132" s="151" t="s">
        <v>219</v>
      </c>
      <c r="D132" s="152"/>
      <c r="E132" s="52">
        <f>'Pay App 41'!E132</f>
        <v>0</v>
      </c>
      <c r="F132" s="45"/>
      <c r="G132" s="65">
        <f>'Pay App 41'!G132+F132</f>
        <v>0</v>
      </c>
      <c r="H132" s="188">
        <f>'Pay App 41'!K132</f>
        <v>0</v>
      </c>
      <c r="I132" s="189"/>
      <c r="J132" s="55"/>
      <c r="K132" s="33">
        <f t="shared" si="1"/>
        <v>0</v>
      </c>
      <c r="L132" s="68">
        <f t="shared" si="0"/>
        <v>0</v>
      </c>
      <c r="M132" s="66">
        <f t="shared" si="2"/>
        <v>0</v>
      </c>
      <c r="N132" s="32">
        <f t="shared" si="3"/>
        <v>0</v>
      </c>
      <c r="O132" s="52">
        <f>'Pay App 41'!O132+'Pay App 41'!P132</f>
        <v>0</v>
      </c>
      <c r="P132" s="45"/>
      <c r="Q132" s="66">
        <f>'Pay App 41'!Q132+N132+P132</f>
        <v>0</v>
      </c>
    </row>
    <row r="133" spans="1:17" ht="21" customHeight="1" x14ac:dyDescent="0.2">
      <c r="A133" s="151" t="s">
        <v>220</v>
      </c>
      <c r="B133" s="151"/>
      <c r="C133" s="151" t="s">
        <v>221</v>
      </c>
      <c r="D133" s="152"/>
      <c r="E133" s="52">
        <f>'Pay App 41'!E133</f>
        <v>0</v>
      </c>
      <c r="F133" s="45"/>
      <c r="G133" s="65">
        <f>'Pay App 41'!G133+F133</f>
        <v>0</v>
      </c>
      <c r="H133" s="188">
        <f>'Pay App 41'!K133</f>
        <v>0</v>
      </c>
      <c r="I133" s="189"/>
      <c r="J133" s="55"/>
      <c r="K133" s="33">
        <f t="shared" si="1"/>
        <v>0</v>
      </c>
      <c r="L133" s="68">
        <f t="shared" si="0"/>
        <v>0</v>
      </c>
      <c r="M133" s="66">
        <f t="shared" si="2"/>
        <v>0</v>
      </c>
      <c r="N133" s="32">
        <f t="shared" si="3"/>
        <v>0</v>
      </c>
      <c r="O133" s="52">
        <f>'Pay App 41'!O133+'Pay App 41'!P133</f>
        <v>0</v>
      </c>
      <c r="P133" s="45"/>
      <c r="Q133" s="66">
        <f>'Pay App 41'!Q133+N133+P133</f>
        <v>0</v>
      </c>
    </row>
    <row r="134" spans="1:17" ht="21" customHeight="1" x14ac:dyDescent="0.2">
      <c r="A134" s="151" t="s">
        <v>222</v>
      </c>
      <c r="B134" s="151"/>
      <c r="C134" s="151" t="s">
        <v>223</v>
      </c>
      <c r="D134" s="152"/>
      <c r="E134" s="52">
        <f>'Pay App 41'!E134</f>
        <v>0</v>
      </c>
      <c r="F134" s="45"/>
      <c r="G134" s="65">
        <f>'Pay App 41'!G134+F134</f>
        <v>0</v>
      </c>
      <c r="H134" s="188">
        <f>'Pay App 41'!K134</f>
        <v>0</v>
      </c>
      <c r="I134" s="189"/>
      <c r="J134" s="55"/>
      <c r="K134" s="33">
        <f t="shared" si="1"/>
        <v>0</v>
      </c>
      <c r="L134" s="68">
        <f t="shared" si="0"/>
        <v>0</v>
      </c>
      <c r="M134" s="66">
        <f t="shared" si="2"/>
        <v>0</v>
      </c>
      <c r="N134" s="32">
        <f t="shared" si="3"/>
        <v>0</v>
      </c>
      <c r="O134" s="52">
        <f>'Pay App 41'!O134+'Pay App 41'!P134</f>
        <v>0</v>
      </c>
      <c r="P134" s="45"/>
      <c r="Q134" s="66">
        <f>'Pay App 41'!Q134+N134+P134</f>
        <v>0</v>
      </c>
    </row>
    <row r="135" spans="1:17" ht="21" customHeight="1" x14ac:dyDescent="0.2">
      <c r="A135" s="153" t="s">
        <v>224</v>
      </c>
      <c r="B135" s="153"/>
      <c r="C135" s="153" t="s">
        <v>225</v>
      </c>
      <c r="D135" s="154"/>
      <c r="E135" s="52">
        <f>'Pay App 41'!E135</f>
        <v>0</v>
      </c>
      <c r="F135" s="45"/>
      <c r="G135" s="65">
        <f>'Pay App 41'!G135+F135</f>
        <v>0</v>
      </c>
      <c r="H135" s="188">
        <f>'Pay App 41'!K135</f>
        <v>0</v>
      </c>
      <c r="I135" s="189"/>
      <c r="J135" s="55"/>
      <c r="K135" s="33">
        <f t="shared" si="1"/>
        <v>0</v>
      </c>
      <c r="L135" s="68">
        <f t="shared" si="0"/>
        <v>0</v>
      </c>
      <c r="M135" s="66">
        <f t="shared" si="2"/>
        <v>0</v>
      </c>
      <c r="N135" s="32">
        <f t="shared" si="3"/>
        <v>0</v>
      </c>
      <c r="O135" s="52">
        <f>'Pay App 41'!O135+'Pay App 41'!P135</f>
        <v>0</v>
      </c>
      <c r="P135" s="45"/>
      <c r="Q135" s="66">
        <f>'Pay App 41'!Q135+N135+P135</f>
        <v>0</v>
      </c>
    </row>
    <row r="136" spans="1:17" ht="21" customHeight="1" x14ac:dyDescent="0.2">
      <c r="A136" s="151" t="s">
        <v>226</v>
      </c>
      <c r="B136" s="151"/>
      <c r="C136" s="151" t="s">
        <v>227</v>
      </c>
      <c r="D136" s="152"/>
      <c r="E136" s="52">
        <f>'Pay App 41'!E136</f>
        <v>0</v>
      </c>
      <c r="F136" s="45"/>
      <c r="G136" s="65">
        <f>'Pay App 41'!G136+F136</f>
        <v>0</v>
      </c>
      <c r="H136" s="188">
        <f>'Pay App 41'!K136</f>
        <v>0</v>
      </c>
      <c r="I136" s="189"/>
      <c r="J136" s="55"/>
      <c r="K136" s="33">
        <f t="shared" si="1"/>
        <v>0</v>
      </c>
      <c r="L136" s="68">
        <f t="shared" si="0"/>
        <v>0</v>
      </c>
      <c r="M136" s="66">
        <f t="shared" si="2"/>
        <v>0</v>
      </c>
      <c r="N136" s="32">
        <f t="shared" si="3"/>
        <v>0</v>
      </c>
      <c r="O136" s="52">
        <f>'Pay App 41'!O136+'Pay App 41'!P136</f>
        <v>0</v>
      </c>
      <c r="P136" s="45"/>
      <c r="Q136" s="66">
        <f>'Pay App 41'!Q136+N136+P136</f>
        <v>0</v>
      </c>
    </row>
    <row r="137" spans="1:17" ht="21" customHeight="1" x14ac:dyDescent="0.2">
      <c r="A137" s="151" t="s">
        <v>228</v>
      </c>
      <c r="B137" s="151"/>
      <c r="C137" s="151" t="s">
        <v>229</v>
      </c>
      <c r="D137" s="152"/>
      <c r="E137" s="52">
        <f>'Pay App 41'!E137</f>
        <v>0</v>
      </c>
      <c r="F137" s="45"/>
      <c r="G137" s="65">
        <f>'Pay App 41'!G137+F137</f>
        <v>0</v>
      </c>
      <c r="H137" s="188">
        <f>'Pay App 41'!K137</f>
        <v>0</v>
      </c>
      <c r="I137" s="189"/>
      <c r="J137" s="55"/>
      <c r="K137" s="33">
        <f t="shared" si="1"/>
        <v>0</v>
      </c>
      <c r="L137" s="68">
        <f t="shared" si="0"/>
        <v>0</v>
      </c>
      <c r="M137" s="66">
        <f t="shared" si="2"/>
        <v>0</v>
      </c>
      <c r="N137" s="32">
        <f t="shared" si="3"/>
        <v>0</v>
      </c>
      <c r="O137" s="52">
        <f>'Pay App 41'!O137+'Pay App 41'!P137</f>
        <v>0</v>
      </c>
      <c r="P137" s="45"/>
      <c r="Q137" s="66">
        <f>'Pay App 41'!Q137+N137+P137</f>
        <v>0</v>
      </c>
    </row>
    <row r="138" spans="1:17" ht="21" customHeight="1" x14ac:dyDescent="0.2">
      <c r="A138" s="151" t="s">
        <v>230</v>
      </c>
      <c r="B138" s="151"/>
      <c r="C138" s="151" t="s">
        <v>231</v>
      </c>
      <c r="D138" s="152"/>
      <c r="E138" s="52">
        <f>'Pay App 41'!E138</f>
        <v>0</v>
      </c>
      <c r="F138" s="45"/>
      <c r="G138" s="65">
        <f>'Pay App 41'!G138+F138</f>
        <v>0</v>
      </c>
      <c r="H138" s="188">
        <f>'Pay App 41'!K138</f>
        <v>0</v>
      </c>
      <c r="I138" s="189"/>
      <c r="J138" s="55"/>
      <c r="K138" s="33">
        <f t="shared" si="1"/>
        <v>0</v>
      </c>
      <c r="L138" s="68">
        <f t="shared" si="0"/>
        <v>0</v>
      </c>
      <c r="M138" s="66">
        <f t="shared" si="2"/>
        <v>0</v>
      </c>
      <c r="N138" s="32">
        <f t="shared" si="3"/>
        <v>0</v>
      </c>
      <c r="O138" s="52">
        <f>'Pay App 41'!O138+'Pay App 41'!P138</f>
        <v>0</v>
      </c>
      <c r="P138" s="45"/>
      <c r="Q138" s="66">
        <f>'Pay App 41'!Q138+N138+P138</f>
        <v>0</v>
      </c>
    </row>
    <row r="139" spans="1:17" ht="21" customHeight="1" x14ac:dyDescent="0.2">
      <c r="A139" s="153" t="s">
        <v>232</v>
      </c>
      <c r="B139" s="153"/>
      <c r="C139" s="153" t="s">
        <v>233</v>
      </c>
      <c r="D139" s="154"/>
      <c r="E139" s="52">
        <f>'Pay App 41'!E139</f>
        <v>0</v>
      </c>
      <c r="F139" s="45"/>
      <c r="G139" s="65">
        <f>'Pay App 41'!G139+F139</f>
        <v>0</v>
      </c>
      <c r="H139" s="188">
        <f>'Pay App 41'!K139</f>
        <v>0</v>
      </c>
      <c r="I139" s="189"/>
      <c r="J139" s="55"/>
      <c r="K139" s="33">
        <f t="shared" si="1"/>
        <v>0</v>
      </c>
      <c r="L139" s="68">
        <f t="shared" si="0"/>
        <v>0</v>
      </c>
      <c r="M139" s="66">
        <f t="shared" si="2"/>
        <v>0</v>
      </c>
      <c r="N139" s="32">
        <f t="shared" si="3"/>
        <v>0</v>
      </c>
      <c r="O139" s="52">
        <f>'Pay App 41'!O139+'Pay App 41'!P139</f>
        <v>0</v>
      </c>
      <c r="P139" s="45"/>
      <c r="Q139" s="66">
        <f>'Pay App 41'!Q139+N139+P139</f>
        <v>0</v>
      </c>
    </row>
    <row r="140" spans="1:17" ht="21" customHeight="1" x14ac:dyDescent="0.2">
      <c r="A140" s="151" t="s">
        <v>234</v>
      </c>
      <c r="B140" s="151"/>
      <c r="C140" s="151" t="s">
        <v>235</v>
      </c>
      <c r="D140" s="152"/>
      <c r="E140" s="52">
        <f>'Pay App 41'!E140</f>
        <v>0</v>
      </c>
      <c r="F140" s="45"/>
      <c r="G140" s="65">
        <f>'Pay App 41'!G140+F140</f>
        <v>0</v>
      </c>
      <c r="H140" s="188">
        <f>'Pay App 41'!K140</f>
        <v>0</v>
      </c>
      <c r="I140" s="189"/>
      <c r="J140" s="55"/>
      <c r="K140" s="33">
        <f t="shared" si="1"/>
        <v>0</v>
      </c>
      <c r="L140" s="68">
        <f t="shared" si="0"/>
        <v>0</v>
      </c>
      <c r="M140" s="66">
        <f t="shared" si="2"/>
        <v>0</v>
      </c>
      <c r="N140" s="32">
        <f t="shared" si="3"/>
        <v>0</v>
      </c>
      <c r="O140" s="52">
        <f>'Pay App 41'!O140+'Pay App 41'!P140</f>
        <v>0</v>
      </c>
      <c r="P140" s="45"/>
      <c r="Q140" s="66">
        <f>'Pay App 41'!Q140+N140+P140</f>
        <v>0</v>
      </c>
    </row>
    <row r="141" spans="1:17" ht="21" customHeight="1" x14ac:dyDescent="0.2">
      <c r="A141" s="151" t="s">
        <v>236</v>
      </c>
      <c r="B141" s="151"/>
      <c r="C141" s="151" t="s">
        <v>237</v>
      </c>
      <c r="D141" s="152"/>
      <c r="E141" s="52">
        <f>'Pay App 41'!E141</f>
        <v>0</v>
      </c>
      <c r="F141" s="45"/>
      <c r="G141" s="65">
        <f>'Pay App 41'!G141+F141</f>
        <v>0</v>
      </c>
      <c r="H141" s="188">
        <f>'Pay App 41'!K141</f>
        <v>0</v>
      </c>
      <c r="I141" s="189"/>
      <c r="J141" s="55"/>
      <c r="K141" s="33">
        <f t="shared" si="1"/>
        <v>0</v>
      </c>
      <c r="L141" s="68">
        <f t="shared" si="0"/>
        <v>0</v>
      </c>
      <c r="M141" s="66">
        <f t="shared" si="2"/>
        <v>0</v>
      </c>
      <c r="N141" s="32">
        <f t="shared" si="3"/>
        <v>0</v>
      </c>
      <c r="O141" s="52">
        <f>'Pay App 41'!O141+'Pay App 41'!P141</f>
        <v>0</v>
      </c>
      <c r="P141" s="45"/>
      <c r="Q141" s="66">
        <f>'Pay App 41'!Q141+N141+P141</f>
        <v>0</v>
      </c>
    </row>
    <row r="142" spans="1:17" ht="21" customHeight="1" x14ac:dyDescent="0.2">
      <c r="A142" s="151" t="s">
        <v>238</v>
      </c>
      <c r="B142" s="151"/>
      <c r="C142" s="151" t="s">
        <v>239</v>
      </c>
      <c r="D142" s="152"/>
      <c r="E142" s="52">
        <f>'Pay App 41'!E142</f>
        <v>0</v>
      </c>
      <c r="F142" s="45"/>
      <c r="G142" s="65">
        <f>'Pay App 41'!G142+F142</f>
        <v>0</v>
      </c>
      <c r="H142" s="188">
        <f>'Pay App 41'!K142</f>
        <v>0</v>
      </c>
      <c r="I142" s="189"/>
      <c r="J142" s="55"/>
      <c r="K142" s="33">
        <f t="shared" si="1"/>
        <v>0</v>
      </c>
      <c r="L142" s="68">
        <f t="shared" si="0"/>
        <v>0</v>
      </c>
      <c r="M142" s="66">
        <f t="shared" si="2"/>
        <v>0</v>
      </c>
      <c r="N142" s="32">
        <f t="shared" si="3"/>
        <v>0</v>
      </c>
      <c r="O142" s="52">
        <f>'Pay App 41'!O142+'Pay App 41'!P142</f>
        <v>0</v>
      </c>
      <c r="P142" s="45"/>
      <c r="Q142" s="66">
        <f>'Pay App 41'!Q142+N142+P142</f>
        <v>0</v>
      </c>
    </row>
    <row r="143" spans="1:17" ht="21" customHeight="1" x14ac:dyDescent="0.2">
      <c r="A143" s="151" t="s">
        <v>240</v>
      </c>
      <c r="B143" s="151"/>
      <c r="C143" s="151" t="s">
        <v>241</v>
      </c>
      <c r="D143" s="152"/>
      <c r="E143" s="52">
        <f>'Pay App 41'!E143</f>
        <v>0</v>
      </c>
      <c r="F143" s="45"/>
      <c r="G143" s="65">
        <f>'Pay App 41'!G143+F143</f>
        <v>0</v>
      </c>
      <c r="H143" s="188">
        <f>'Pay App 41'!K143</f>
        <v>0</v>
      </c>
      <c r="I143" s="189"/>
      <c r="J143" s="55"/>
      <c r="K143" s="33">
        <f t="shared" si="1"/>
        <v>0</v>
      </c>
      <c r="L143" s="68">
        <f t="shared" si="0"/>
        <v>0</v>
      </c>
      <c r="M143" s="66">
        <f t="shared" si="2"/>
        <v>0</v>
      </c>
      <c r="N143" s="32">
        <f t="shared" si="3"/>
        <v>0</v>
      </c>
      <c r="O143" s="52">
        <f>'Pay App 41'!O143+'Pay App 41'!P143</f>
        <v>0</v>
      </c>
      <c r="P143" s="45"/>
      <c r="Q143" s="66">
        <f>'Pay App 41'!Q143+N143+P143</f>
        <v>0</v>
      </c>
    </row>
    <row r="144" spans="1:17" ht="21" customHeight="1" x14ac:dyDescent="0.2">
      <c r="A144" s="151" t="s">
        <v>242</v>
      </c>
      <c r="B144" s="151"/>
      <c r="C144" s="151" t="s">
        <v>243</v>
      </c>
      <c r="D144" s="152"/>
      <c r="E144" s="52">
        <f>'Pay App 41'!E144</f>
        <v>0</v>
      </c>
      <c r="F144" s="45"/>
      <c r="G144" s="65">
        <f>'Pay App 41'!G144+F144</f>
        <v>0</v>
      </c>
      <c r="H144" s="188">
        <f>'Pay App 41'!K144</f>
        <v>0</v>
      </c>
      <c r="I144" s="189"/>
      <c r="J144" s="55"/>
      <c r="K144" s="33">
        <f t="shared" si="1"/>
        <v>0</v>
      </c>
      <c r="L144" s="68">
        <f t="shared" si="0"/>
        <v>0</v>
      </c>
      <c r="M144" s="66">
        <f t="shared" si="2"/>
        <v>0</v>
      </c>
      <c r="N144" s="32">
        <f t="shared" si="3"/>
        <v>0</v>
      </c>
      <c r="O144" s="52">
        <f>'Pay App 41'!O144+'Pay App 41'!P144</f>
        <v>0</v>
      </c>
      <c r="P144" s="45"/>
      <c r="Q144" s="66">
        <f>'Pay App 41'!Q144+N144+P144</f>
        <v>0</v>
      </c>
    </row>
    <row r="145" spans="1:17" ht="21" customHeight="1" x14ac:dyDescent="0.2">
      <c r="A145" s="151" t="s">
        <v>244</v>
      </c>
      <c r="B145" s="151"/>
      <c r="C145" s="151" t="s">
        <v>245</v>
      </c>
      <c r="D145" s="152"/>
      <c r="E145" s="52">
        <f>'Pay App 41'!E145</f>
        <v>0</v>
      </c>
      <c r="F145" s="45"/>
      <c r="G145" s="65">
        <f>'Pay App 41'!G145+F145</f>
        <v>0</v>
      </c>
      <c r="H145" s="188">
        <f>'Pay App 41'!K145</f>
        <v>0</v>
      </c>
      <c r="I145" s="189"/>
      <c r="J145" s="55"/>
      <c r="K145" s="33">
        <f t="shared" si="1"/>
        <v>0</v>
      </c>
      <c r="L145" s="68">
        <f t="shared" si="0"/>
        <v>0</v>
      </c>
      <c r="M145" s="66">
        <f t="shared" si="2"/>
        <v>0</v>
      </c>
      <c r="N145" s="32">
        <f t="shared" si="3"/>
        <v>0</v>
      </c>
      <c r="O145" s="52">
        <f>'Pay App 41'!O145+'Pay App 41'!P145</f>
        <v>0</v>
      </c>
      <c r="P145" s="45"/>
      <c r="Q145" s="66">
        <f>'Pay App 41'!Q145+N145+P145</f>
        <v>0</v>
      </c>
    </row>
    <row r="146" spans="1:17" ht="21" customHeight="1" x14ac:dyDescent="0.2">
      <c r="A146" s="151" t="s">
        <v>246</v>
      </c>
      <c r="B146" s="151"/>
      <c r="C146" s="151" t="s">
        <v>247</v>
      </c>
      <c r="D146" s="152"/>
      <c r="E146" s="52">
        <f>'Pay App 41'!E146</f>
        <v>0</v>
      </c>
      <c r="F146" s="45"/>
      <c r="G146" s="65">
        <f>'Pay App 41'!G146+F146</f>
        <v>0</v>
      </c>
      <c r="H146" s="188">
        <f>'Pay App 41'!K146</f>
        <v>0</v>
      </c>
      <c r="I146" s="189"/>
      <c r="J146" s="55"/>
      <c r="K146" s="33">
        <f t="shared" si="1"/>
        <v>0</v>
      </c>
      <c r="L146" s="68">
        <f t="shared" si="0"/>
        <v>0</v>
      </c>
      <c r="M146" s="66">
        <f t="shared" si="2"/>
        <v>0</v>
      </c>
      <c r="N146" s="32">
        <f t="shared" si="3"/>
        <v>0</v>
      </c>
      <c r="O146" s="52">
        <f>'Pay App 41'!O146+'Pay App 41'!P146</f>
        <v>0</v>
      </c>
      <c r="P146" s="45"/>
      <c r="Q146" s="66">
        <f>'Pay App 41'!Q146+N146+P146</f>
        <v>0</v>
      </c>
    </row>
    <row r="147" spans="1:17" ht="21" customHeight="1" x14ac:dyDescent="0.2">
      <c r="A147" s="151" t="s">
        <v>248</v>
      </c>
      <c r="B147" s="151"/>
      <c r="C147" s="151" t="s">
        <v>249</v>
      </c>
      <c r="D147" s="152"/>
      <c r="E147" s="52">
        <f>'Pay App 41'!E147</f>
        <v>0</v>
      </c>
      <c r="F147" s="45"/>
      <c r="G147" s="65">
        <f>'Pay App 41'!G147+F147</f>
        <v>0</v>
      </c>
      <c r="H147" s="188">
        <f>'Pay App 41'!K147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41'!O147+'Pay App 41'!P147</f>
        <v>0</v>
      </c>
      <c r="P147" s="45"/>
      <c r="Q147" s="66">
        <f>'Pay App 41'!Q147+N147+P147</f>
        <v>0</v>
      </c>
    </row>
    <row r="148" spans="1:17" ht="21" customHeight="1" x14ac:dyDescent="0.2">
      <c r="A148" s="151" t="s">
        <v>250</v>
      </c>
      <c r="B148" s="151"/>
      <c r="C148" s="151" t="s">
        <v>251</v>
      </c>
      <c r="D148" s="152"/>
      <c r="E148" s="52">
        <f>'Pay App 41'!E148</f>
        <v>0</v>
      </c>
      <c r="F148" s="45"/>
      <c r="G148" s="65">
        <f>'Pay App 41'!G148+F148</f>
        <v>0</v>
      </c>
      <c r="H148" s="188">
        <f>'Pay App 41'!K148</f>
        <v>0</v>
      </c>
      <c r="I148" s="189"/>
      <c r="J148" s="55"/>
      <c r="K148" s="33">
        <f t="shared" si="4"/>
        <v>0</v>
      </c>
      <c r="L148" s="68">
        <f t="shared" ref="L148:L211" si="7">IF(ISERROR(K148/G148),0,K148/G148)</f>
        <v>0</v>
      </c>
      <c r="M148" s="66">
        <f t="shared" si="5"/>
        <v>0</v>
      </c>
      <c r="N148" s="32">
        <f t="shared" si="6"/>
        <v>0</v>
      </c>
      <c r="O148" s="52">
        <f>'Pay App 41'!O148+'Pay App 41'!P148</f>
        <v>0</v>
      </c>
      <c r="P148" s="45"/>
      <c r="Q148" s="66">
        <f>'Pay App 41'!Q148+N148+P148</f>
        <v>0</v>
      </c>
    </row>
    <row r="149" spans="1:17" ht="21" customHeight="1" x14ac:dyDescent="0.2">
      <c r="A149" s="153" t="s">
        <v>252</v>
      </c>
      <c r="B149" s="153"/>
      <c r="C149" s="153" t="s">
        <v>253</v>
      </c>
      <c r="D149" s="154"/>
      <c r="E149" s="52">
        <f>'Pay App 41'!E149</f>
        <v>0</v>
      </c>
      <c r="F149" s="45"/>
      <c r="G149" s="65">
        <f>'Pay App 41'!G149+F149</f>
        <v>0</v>
      </c>
      <c r="H149" s="188">
        <f>'Pay App 41'!K149</f>
        <v>0</v>
      </c>
      <c r="I149" s="189"/>
      <c r="J149" s="55"/>
      <c r="K149" s="33">
        <f t="shared" si="4"/>
        <v>0</v>
      </c>
      <c r="L149" s="68">
        <f t="shared" si="7"/>
        <v>0</v>
      </c>
      <c r="M149" s="66">
        <f t="shared" si="5"/>
        <v>0</v>
      </c>
      <c r="N149" s="32">
        <f t="shared" si="6"/>
        <v>0</v>
      </c>
      <c r="O149" s="52">
        <f>'Pay App 41'!O149+'Pay App 41'!P149</f>
        <v>0</v>
      </c>
      <c r="P149" s="45"/>
      <c r="Q149" s="66">
        <f>'Pay App 41'!Q149+N149+P149</f>
        <v>0</v>
      </c>
    </row>
    <row r="150" spans="1:17" ht="21" customHeight="1" x14ac:dyDescent="0.2">
      <c r="A150" s="151" t="s">
        <v>254</v>
      </c>
      <c r="B150" s="151"/>
      <c r="C150" s="151" t="s">
        <v>255</v>
      </c>
      <c r="D150" s="152"/>
      <c r="E150" s="52">
        <f>'Pay App 41'!E150</f>
        <v>0</v>
      </c>
      <c r="F150" s="45"/>
      <c r="G150" s="65">
        <f>'Pay App 41'!G150+F150</f>
        <v>0</v>
      </c>
      <c r="H150" s="188">
        <f>'Pay App 41'!K150</f>
        <v>0</v>
      </c>
      <c r="I150" s="189"/>
      <c r="J150" s="55"/>
      <c r="K150" s="33">
        <f t="shared" si="4"/>
        <v>0</v>
      </c>
      <c r="L150" s="68">
        <f t="shared" si="7"/>
        <v>0</v>
      </c>
      <c r="M150" s="66">
        <f t="shared" si="5"/>
        <v>0</v>
      </c>
      <c r="N150" s="32">
        <f t="shared" si="6"/>
        <v>0</v>
      </c>
      <c r="O150" s="52">
        <f>'Pay App 41'!O150+'Pay App 41'!P150</f>
        <v>0</v>
      </c>
      <c r="P150" s="45"/>
      <c r="Q150" s="66">
        <f>'Pay App 41'!Q150+N150+P150</f>
        <v>0</v>
      </c>
    </row>
    <row r="151" spans="1:17" ht="21" customHeight="1" x14ac:dyDescent="0.2">
      <c r="A151" s="151" t="s">
        <v>256</v>
      </c>
      <c r="B151" s="151"/>
      <c r="C151" s="151" t="s">
        <v>257</v>
      </c>
      <c r="D151" s="152"/>
      <c r="E151" s="52">
        <f>'Pay App 41'!E151</f>
        <v>0</v>
      </c>
      <c r="F151" s="45"/>
      <c r="G151" s="65">
        <f>'Pay App 41'!G151+F151</f>
        <v>0</v>
      </c>
      <c r="H151" s="188">
        <f>'Pay App 41'!K151</f>
        <v>0</v>
      </c>
      <c r="I151" s="189"/>
      <c r="J151" s="55"/>
      <c r="K151" s="33">
        <f t="shared" si="4"/>
        <v>0</v>
      </c>
      <c r="L151" s="68">
        <f t="shared" si="7"/>
        <v>0</v>
      </c>
      <c r="M151" s="66">
        <f t="shared" si="5"/>
        <v>0</v>
      </c>
      <c r="N151" s="32">
        <f t="shared" si="6"/>
        <v>0</v>
      </c>
      <c r="O151" s="52">
        <f>'Pay App 41'!O151+'Pay App 41'!P151</f>
        <v>0</v>
      </c>
      <c r="P151" s="45"/>
      <c r="Q151" s="66">
        <f>'Pay App 41'!Q151+N151+P151</f>
        <v>0</v>
      </c>
    </row>
    <row r="152" spans="1:17" ht="21" customHeight="1" x14ac:dyDescent="0.2">
      <c r="A152" s="151" t="s">
        <v>258</v>
      </c>
      <c r="B152" s="151"/>
      <c r="C152" s="151" t="s">
        <v>259</v>
      </c>
      <c r="D152" s="152"/>
      <c r="E152" s="52">
        <f>'Pay App 41'!E152</f>
        <v>0</v>
      </c>
      <c r="F152" s="45"/>
      <c r="G152" s="65">
        <f>'Pay App 41'!G152+F152</f>
        <v>0</v>
      </c>
      <c r="H152" s="188">
        <f>'Pay App 41'!K152</f>
        <v>0</v>
      </c>
      <c r="I152" s="189"/>
      <c r="J152" s="55"/>
      <c r="K152" s="33">
        <f t="shared" si="4"/>
        <v>0</v>
      </c>
      <c r="L152" s="68">
        <f t="shared" si="7"/>
        <v>0</v>
      </c>
      <c r="M152" s="66">
        <f t="shared" si="5"/>
        <v>0</v>
      </c>
      <c r="N152" s="32">
        <f t="shared" si="6"/>
        <v>0</v>
      </c>
      <c r="O152" s="52">
        <f>'Pay App 41'!O152+'Pay App 41'!P152</f>
        <v>0</v>
      </c>
      <c r="P152" s="45"/>
      <c r="Q152" s="66">
        <f>'Pay App 41'!Q152+N152+P152</f>
        <v>0</v>
      </c>
    </row>
    <row r="153" spans="1:17" ht="21" customHeight="1" x14ac:dyDescent="0.2">
      <c r="A153" s="151" t="s">
        <v>260</v>
      </c>
      <c r="B153" s="151"/>
      <c r="C153" s="151" t="s">
        <v>261</v>
      </c>
      <c r="D153" s="152"/>
      <c r="E153" s="52">
        <f>'Pay App 41'!E153</f>
        <v>0</v>
      </c>
      <c r="F153" s="45"/>
      <c r="G153" s="65">
        <f>'Pay App 41'!G153+F153</f>
        <v>0</v>
      </c>
      <c r="H153" s="188">
        <f>'Pay App 41'!K153</f>
        <v>0</v>
      </c>
      <c r="I153" s="189"/>
      <c r="J153" s="55"/>
      <c r="K153" s="33">
        <f t="shared" si="4"/>
        <v>0</v>
      </c>
      <c r="L153" s="68">
        <f t="shared" si="7"/>
        <v>0</v>
      </c>
      <c r="M153" s="66">
        <f t="shared" si="5"/>
        <v>0</v>
      </c>
      <c r="N153" s="32">
        <f t="shared" si="6"/>
        <v>0</v>
      </c>
      <c r="O153" s="52">
        <f>'Pay App 41'!O153+'Pay App 41'!P153</f>
        <v>0</v>
      </c>
      <c r="P153" s="45"/>
      <c r="Q153" s="66">
        <f>'Pay App 41'!Q153+N153+P153</f>
        <v>0</v>
      </c>
    </row>
    <row r="154" spans="1:17" ht="21" customHeight="1" x14ac:dyDescent="0.2">
      <c r="A154" s="151" t="s">
        <v>262</v>
      </c>
      <c r="B154" s="151"/>
      <c r="C154" s="151" t="s">
        <v>263</v>
      </c>
      <c r="D154" s="152"/>
      <c r="E154" s="52">
        <f>'Pay App 41'!E154</f>
        <v>0</v>
      </c>
      <c r="F154" s="45"/>
      <c r="G154" s="65">
        <f>'Pay App 41'!G154+F154</f>
        <v>0</v>
      </c>
      <c r="H154" s="188">
        <f>'Pay App 41'!K154</f>
        <v>0</v>
      </c>
      <c r="I154" s="189"/>
      <c r="J154" s="55"/>
      <c r="K154" s="33">
        <f t="shared" si="4"/>
        <v>0</v>
      </c>
      <c r="L154" s="68">
        <f t="shared" si="7"/>
        <v>0</v>
      </c>
      <c r="M154" s="66">
        <f t="shared" si="5"/>
        <v>0</v>
      </c>
      <c r="N154" s="32">
        <f t="shared" si="6"/>
        <v>0</v>
      </c>
      <c r="O154" s="52">
        <f>'Pay App 41'!O154+'Pay App 41'!P154</f>
        <v>0</v>
      </c>
      <c r="P154" s="45"/>
      <c r="Q154" s="66">
        <f>'Pay App 41'!Q154+N154+P154</f>
        <v>0</v>
      </c>
    </row>
    <row r="155" spans="1:17" ht="21" customHeight="1" x14ac:dyDescent="0.2">
      <c r="A155" s="151" t="s">
        <v>264</v>
      </c>
      <c r="B155" s="151"/>
      <c r="C155" s="151" t="s">
        <v>265</v>
      </c>
      <c r="D155" s="152"/>
      <c r="E155" s="52">
        <f>'Pay App 41'!E155</f>
        <v>0</v>
      </c>
      <c r="F155" s="45"/>
      <c r="G155" s="65">
        <f>'Pay App 41'!G155+F155</f>
        <v>0</v>
      </c>
      <c r="H155" s="188">
        <f>'Pay App 41'!K155</f>
        <v>0</v>
      </c>
      <c r="I155" s="189"/>
      <c r="J155" s="55"/>
      <c r="K155" s="33">
        <f t="shared" si="4"/>
        <v>0</v>
      </c>
      <c r="L155" s="68">
        <f t="shared" si="7"/>
        <v>0</v>
      </c>
      <c r="M155" s="66">
        <f t="shared" si="5"/>
        <v>0</v>
      </c>
      <c r="N155" s="32">
        <f t="shared" si="6"/>
        <v>0</v>
      </c>
      <c r="O155" s="52">
        <f>'Pay App 41'!O155+'Pay App 41'!P155</f>
        <v>0</v>
      </c>
      <c r="P155" s="45"/>
      <c r="Q155" s="66">
        <f>'Pay App 41'!Q155+N155+P155</f>
        <v>0</v>
      </c>
    </row>
    <row r="156" spans="1:17" ht="21" customHeight="1" x14ac:dyDescent="0.2">
      <c r="A156" s="151" t="s">
        <v>266</v>
      </c>
      <c r="B156" s="151"/>
      <c r="C156" s="151" t="s">
        <v>267</v>
      </c>
      <c r="D156" s="152"/>
      <c r="E156" s="52">
        <f>'Pay App 41'!E156</f>
        <v>0</v>
      </c>
      <c r="F156" s="45"/>
      <c r="G156" s="65">
        <f>'Pay App 41'!G156+F156</f>
        <v>0</v>
      </c>
      <c r="H156" s="188">
        <f>'Pay App 41'!K156</f>
        <v>0</v>
      </c>
      <c r="I156" s="189"/>
      <c r="J156" s="55"/>
      <c r="K156" s="33">
        <f t="shared" si="4"/>
        <v>0</v>
      </c>
      <c r="L156" s="68">
        <f t="shared" si="7"/>
        <v>0</v>
      </c>
      <c r="M156" s="66">
        <f t="shared" si="5"/>
        <v>0</v>
      </c>
      <c r="N156" s="32">
        <f t="shared" si="6"/>
        <v>0</v>
      </c>
      <c r="O156" s="52">
        <f>'Pay App 41'!O156+'Pay App 41'!P156</f>
        <v>0</v>
      </c>
      <c r="P156" s="45"/>
      <c r="Q156" s="66">
        <f>'Pay App 41'!Q156+N156+P156</f>
        <v>0</v>
      </c>
    </row>
    <row r="157" spans="1:17" ht="21" customHeight="1" x14ac:dyDescent="0.2">
      <c r="A157" s="151" t="s">
        <v>268</v>
      </c>
      <c r="B157" s="151"/>
      <c r="C157" s="151" t="s">
        <v>269</v>
      </c>
      <c r="D157" s="152"/>
      <c r="E157" s="52">
        <f>'Pay App 41'!E157</f>
        <v>0</v>
      </c>
      <c r="F157" s="45"/>
      <c r="G157" s="65">
        <f>'Pay App 41'!G157+F157</f>
        <v>0</v>
      </c>
      <c r="H157" s="188">
        <f>'Pay App 41'!K157</f>
        <v>0</v>
      </c>
      <c r="I157" s="189"/>
      <c r="J157" s="55"/>
      <c r="K157" s="33">
        <f t="shared" si="4"/>
        <v>0</v>
      </c>
      <c r="L157" s="68">
        <f t="shared" si="7"/>
        <v>0</v>
      </c>
      <c r="M157" s="66">
        <f t="shared" si="5"/>
        <v>0</v>
      </c>
      <c r="N157" s="32">
        <f t="shared" si="6"/>
        <v>0</v>
      </c>
      <c r="O157" s="52">
        <f>'Pay App 41'!O157+'Pay App 41'!P157</f>
        <v>0</v>
      </c>
      <c r="P157" s="45"/>
      <c r="Q157" s="66">
        <f>'Pay App 41'!Q157+N157+P157</f>
        <v>0</v>
      </c>
    </row>
    <row r="158" spans="1:17" ht="21" customHeight="1" x14ac:dyDescent="0.2">
      <c r="A158" s="153" t="s">
        <v>270</v>
      </c>
      <c r="B158" s="153"/>
      <c r="C158" s="153" t="s">
        <v>271</v>
      </c>
      <c r="D158" s="154"/>
      <c r="E158" s="52">
        <f>'Pay App 41'!E158</f>
        <v>0</v>
      </c>
      <c r="F158" s="45"/>
      <c r="G158" s="65">
        <f>'Pay App 41'!G158+F158</f>
        <v>0</v>
      </c>
      <c r="H158" s="188">
        <f>'Pay App 41'!K158</f>
        <v>0</v>
      </c>
      <c r="I158" s="189"/>
      <c r="J158" s="55"/>
      <c r="K158" s="33">
        <f t="shared" si="4"/>
        <v>0</v>
      </c>
      <c r="L158" s="68">
        <f t="shared" si="7"/>
        <v>0</v>
      </c>
      <c r="M158" s="66">
        <f t="shared" si="5"/>
        <v>0</v>
      </c>
      <c r="N158" s="32">
        <f t="shared" si="6"/>
        <v>0</v>
      </c>
      <c r="O158" s="52">
        <f>'Pay App 41'!O158+'Pay App 41'!P158</f>
        <v>0</v>
      </c>
      <c r="P158" s="45"/>
      <c r="Q158" s="66">
        <f>'Pay App 41'!Q158+N158+P158</f>
        <v>0</v>
      </c>
    </row>
    <row r="159" spans="1:17" ht="21" customHeight="1" x14ac:dyDescent="0.2">
      <c r="A159" s="151" t="s">
        <v>272</v>
      </c>
      <c r="B159" s="151"/>
      <c r="C159" s="151" t="s">
        <v>273</v>
      </c>
      <c r="D159" s="152"/>
      <c r="E159" s="52">
        <f>'Pay App 41'!E159</f>
        <v>0</v>
      </c>
      <c r="F159" s="45"/>
      <c r="G159" s="65">
        <f>'Pay App 41'!G159+F159</f>
        <v>0</v>
      </c>
      <c r="H159" s="188">
        <f>'Pay App 41'!K159</f>
        <v>0</v>
      </c>
      <c r="I159" s="189"/>
      <c r="J159" s="55"/>
      <c r="K159" s="33">
        <f t="shared" si="4"/>
        <v>0</v>
      </c>
      <c r="L159" s="68">
        <f t="shared" si="7"/>
        <v>0</v>
      </c>
      <c r="M159" s="66">
        <f t="shared" si="5"/>
        <v>0</v>
      </c>
      <c r="N159" s="32">
        <f t="shared" si="6"/>
        <v>0</v>
      </c>
      <c r="O159" s="52">
        <f>'Pay App 41'!O159+'Pay App 41'!P159</f>
        <v>0</v>
      </c>
      <c r="P159" s="45"/>
      <c r="Q159" s="66">
        <f>'Pay App 41'!Q159+N159+P159</f>
        <v>0</v>
      </c>
    </row>
    <row r="160" spans="1:17" ht="21" customHeight="1" x14ac:dyDescent="0.2">
      <c r="A160" s="151" t="s">
        <v>274</v>
      </c>
      <c r="B160" s="151"/>
      <c r="C160" s="151" t="s">
        <v>275</v>
      </c>
      <c r="D160" s="152"/>
      <c r="E160" s="52">
        <f>'Pay App 41'!E160</f>
        <v>0</v>
      </c>
      <c r="F160" s="45"/>
      <c r="G160" s="65">
        <f>'Pay App 41'!G160+F160</f>
        <v>0</v>
      </c>
      <c r="H160" s="188">
        <f>'Pay App 41'!K160</f>
        <v>0</v>
      </c>
      <c r="I160" s="189"/>
      <c r="J160" s="55"/>
      <c r="K160" s="33">
        <f t="shared" si="4"/>
        <v>0</v>
      </c>
      <c r="L160" s="68">
        <f t="shared" si="7"/>
        <v>0</v>
      </c>
      <c r="M160" s="66">
        <f t="shared" si="5"/>
        <v>0</v>
      </c>
      <c r="N160" s="32">
        <f t="shared" si="6"/>
        <v>0</v>
      </c>
      <c r="O160" s="52">
        <f>'Pay App 41'!O160+'Pay App 41'!P160</f>
        <v>0</v>
      </c>
      <c r="P160" s="45"/>
      <c r="Q160" s="66">
        <f>'Pay App 41'!Q160+N160+P160</f>
        <v>0</v>
      </c>
    </row>
    <row r="161" spans="1:17" ht="21" customHeight="1" x14ac:dyDescent="0.2">
      <c r="A161" s="151" t="s">
        <v>276</v>
      </c>
      <c r="B161" s="151"/>
      <c r="C161" s="151" t="s">
        <v>277</v>
      </c>
      <c r="D161" s="152"/>
      <c r="E161" s="52">
        <f>'Pay App 41'!E161</f>
        <v>0</v>
      </c>
      <c r="F161" s="45"/>
      <c r="G161" s="65">
        <f>'Pay App 41'!G161+F161</f>
        <v>0</v>
      </c>
      <c r="H161" s="188">
        <f>'Pay App 41'!K161</f>
        <v>0</v>
      </c>
      <c r="I161" s="189"/>
      <c r="J161" s="55"/>
      <c r="K161" s="33">
        <f t="shared" si="4"/>
        <v>0</v>
      </c>
      <c r="L161" s="68">
        <f t="shared" si="7"/>
        <v>0</v>
      </c>
      <c r="M161" s="66">
        <f t="shared" si="5"/>
        <v>0</v>
      </c>
      <c r="N161" s="32">
        <f t="shared" si="6"/>
        <v>0</v>
      </c>
      <c r="O161" s="52">
        <f>'Pay App 41'!O161+'Pay App 41'!P161</f>
        <v>0</v>
      </c>
      <c r="P161" s="45"/>
      <c r="Q161" s="66">
        <f>'Pay App 41'!Q161+N161+P161</f>
        <v>0</v>
      </c>
    </row>
    <row r="162" spans="1:17" ht="21" customHeight="1" x14ac:dyDescent="0.2">
      <c r="A162" s="151" t="s">
        <v>278</v>
      </c>
      <c r="B162" s="151"/>
      <c r="C162" s="151" t="s">
        <v>279</v>
      </c>
      <c r="D162" s="152"/>
      <c r="E162" s="52">
        <f>'Pay App 41'!E162</f>
        <v>0</v>
      </c>
      <c r="F162" s="45"/>
      <c r="G162" s="65">
        <f>'Pay App 41'!G162+F162</f>
        <v>0</v>
      </c>
      <c r="H162" s="188">
        <f>'Pay App 41'!K162</f>
        <v>0</v>
      </c>
      <c r="I162" s="189"/>
      <c r="J162" s="55"/>
      <c r="K162" s="33">
        <f t="shared" si="4"/>
        <v>0</v>
      </c>
      <c r="L162" s="68">
        <f t="shared" si="7"/>
        <v>0</v>
      </c>
      <c r="M162" s="66">
        <f t="shared" si="5"/>
        <v>0</v>
      </c>
      <c r="N162" s="32">
        <f t="shared" si="6"/>
        <v>0</v>
      </c>
      <c r="O162" s="52">
        <f>'Pay App 41'!O162+'Pay App 41'!P162</f>
        <v>0</v>
      </c>
      <c r="P162" s="45"/>
      <c r="Q162" s="66">
        <f>'Pay App 41'!Q162+N162+P162</f>
        <v>0</v>
      </c>
    </row>
    <row r="163" spans="1:17" ht="21" customHeight="1" x14ac:dyDescent="0.2">
      <c r="A163" s="151" t="s">
        <v>280</v>
      </c>
      <c r="B163" s="151"/>
      <c r="C163" s="151" t="s">
        <v>281</v>
      </c>
      <c r="D163" s="152"/>
      <c r="E163" s="52">
        <f>'Pay App 41'!E163</f>
        <v>0</v>
      </c>
      <c r="F163" s="45"/>
      <c r="G163" s="65">
        <f>'Pay App 41'!G163+F163</f>
        <v>0</v>
      </c>
      <c r="H163" s="188">
        <f>'Pay App 41'!K163</f>
        <v>0</v>
      </c>
      <c r="I163" s="189"/>
      <c r="J163" s="55"/>
      <c r="K163" s="33">
        <f t="shared" si="4"/>
        <v>0</v>
      </c>
      <c r="L163" s="68">
        <f t="shared" si="7"/>
        <v>0</v>
      </c>
      <c r="M163" s="66">
        <f t="shared" si="5"/>
        <v>0</v>
      </c>
      <c r="N163" s="32">
        <f t="shared" si="6"/>
        <v>0</v>
      </c>
      <c r="O163" s="52">
        <f>'Pay App 41'!O163+'Pay App 41'!P163</f>
        <v>0</v>
      </c>
      <c r="P163" s="45"/>
      <c r="Q163" s="66">
        <f>'Pay App 41'!Q163+N163+P163</f>
        <v>0</v>
      </c>
    </row>
    <row r="164" spans="1:17" ht="21" customHeight="1" x14ac:dyDescent="0.2">
      <c r="A164" s="151" t="s">
        <v>282</v>
      </c>
      <c r="B164" s="151"/>
      <c r="C164" s="151" t="s">
        <v>283</v>
      </c>
      <c r="D164" s="152"/>
      <c r="E164" s="52">
        <f>'Pay App 41'!E164</f>
        <v>0</v>
      </c>
      <c r="F164" s="45"/>
      <c r="G164" s="65">
        <f>'Pay App 41'!G164+F164</f>
        <v>0</v>
      </c>
      <c r="H164" s="188">
        <f>'Pay App 41'!K164</f>
        <v>0</v>
      </c>
      <c r="I164" s="189"/>
      <c r="J164" s="55"/>
      <c r="K164" s="33">
        <f t="shared" si="4"/>
        <v>0</v>
      </c>
      <c r="L164" s="68">
        <f t="shared" si="7"/>
        <v>0</v>
      </c>
      <c r="M164" s="66">
        <f t="shared" si="5"/>
        <v>0</v>
      </c>
      <c r="N164" s="32">
        <f t="shared" si="6"/>
        <v>0</v>
      </c>
      <c r="O164" s="52">
        <f>'Pay App 41'!O164+'Pay App 41'!P164</f>
        <v>0</v>
      </c>
      <c r="P164" s="45"/>
      <c r="Q164" s="66">
        <f>'Pay App 41'!Q164+N164+P164</f>
        <v>0</v>
      </c>
    </row>
    <row r="165" spans="1:17" ht="21" customHeight="1" x14ac:dyDescent="0.2">
      <c r="A165" s="151" t="s">
        <v>284</v>
      </c>
      <c r="B165" s="151"/>
      <c r="C165" s="151" t="s">
        <v>285</v>
      </c>
      <c r="D165" s="152"/>
      <c r="E165" s="52">
        <f>'Pay App 41'!E165</f>
        <v>0</v>
      </c>
      <c r="F165" s="45"/>
      <c r="G165" s="65">
        <f>'Pay App 41'!G165+F165</f>
        <v>0</v>
      </c>
      <c r="H165" s="188">
        <f>'Pay App 41'!K165</f>
        <v>0</v>
      </c>
      <c r="I165" s="189"/>
      <c r="J165" s="55"/>
      <c r="K165" s="33">
        <f t="shared" si="4"/>
        <v>0</v>
      </c>
      <c r="L165" s="68">
        <f t="shared" si="7"/>
        <v>0</v>
      </c>
      <c r="M165" s="66">
        <f t="shared" si="5"/>
        <v>0</v>
      </c>
      <c r="N165" s="32">
        <f t="shared" si="6"/>
        <v>0</v>
      </c>
      <c r="O165" s="52">
        <f>'Pay App 41'!O165+'Pay App 41'!P165</f>
        <v>0</v>
      </c>
      <c r="P165" s="45"/>
      <c r="Q165" s="66">
        <f>'Pay App 41'!Q165+N165+P165</f>
        <v>0</v>
      </c>
    </row>
    <row r="166" spans="1:17" ht="21" customHeight="1" x14ac:dyDescent="0.2">
      <c r="A166" s="153" t="s">
        <v>286</v>
      </c>
      <c r="B166" s="153"/>
      <c r="C166" s="153" t="s">
        <v>287</v>
      </c>
      <c r="D166" s="154"/>
      <c r="E166" s="52">
        <f>'Pay App 41'!E166</f>
        <v>0</v>
      </c>
      <c r="F166" s="45"/>
      <c r="G166" s="65">
        <f>'Pay App 41'!G166+F166</f>
        <v>0</v>
      </c>
      <c r="H166" s="188">
        <f>'Pay App 41'!K166</f>
        <v>0</v>
      </c>
      <c r="I166" s="189"/>
      <c r="J166" s="55"/>
      <c r="K166" s="33">
        <f t="shared" si="4"/>
        <v>0</v>
      </c>
      <c r="L166" s="68">
        <f t="shared" si="7"/>
        <v>0</v>
      </c>
      <c r="M166" s="66">
        <f t="shared" si="5"/>
        <v>0</v>
      </c>
      <c r="N166" s="32">
        <f t="shared" si="6"/>
        <v>0</v>
      </c>
      <c r="O166" s="52">
        <f>'Pay App 41'!O166+'Pay App 41'!P166</f>
        <v>0</v>
      </c>
      <c r="P166" s="45"/>
      <c r="Q166" s="66">
        <f>'Pay App 41'!Q166+N166+P166</f>
        <v>0</v>
      </c>
    </row>
    <row r="167" spans="1:17" ht="21" customHeight="1" x14ac:dyDescent="0.2">
      <c r="A167" s="153" t="s">
        <v>288</v>
      </c>
      <c r="B167" s="153"/>
      <c r="C167" s="153" t="s">
        <v>289</v>
      </c>
      <c r="D167" s="154"/>
      <c r="E167" s="52">
        <f>'Pay App 41'!E167</f>
        <v>0</v>
      </c>
      <c r="F167" s="45"/>
      <c r="G167" s="65">
        <f>'Pay App 41'!G167+F167</f>
        <v>0</v>
      </c>
      <c r="H167" s="188">
        <f>'Pay App 41'!K167</f>
        <v>0</v>
      </c>
      <c r="I167" s="189"/>
      <c r="J167" s="55"/>
      <c r="K167" s="33">
        <f t="shared" si="4"/>
        <v>0</v>
      </c>
      <c r="L167" s="68">
        <f t="shared" si="7"/>
        <v>0</v>
      </c>
      <c r="M167" s="66">
        <f t="shared" si="5"/>
        <v>0</v>
      </c>
      <c r="N167" s="32">
        <f t="shared" si="6"/>
        <v>0</v>
      </c>
      <c r="O167" s="52">
        <f>'Pay App 41'!O167+'Pay App 41'!P167</f>
        <v>0</v>
      </c>
      <c r="P167" s="45"/>
      <c r="Q167" s="66">
        <f>'Pay App 41'!Q167+N167+P167</f>
        <v>0</v>
      </c>
    </row>
    <row r="168" spans="1:17" ht="21" customHeight="1" x14ac:dyDescent="0.2">
      <c r="A168" s="151" t="s">
        <v>290</v>
      </c>
      <c r="B168" s="151"/>
      <c r="C168" s="151" t="s">
        <v>291</v>
      </c>
      <c r="D168" s="152"/>
      <c r="E168" s="52">
        <f>'Pay App 41'!E168</f>
        <v>0</v>
      </c>
      <c r="F168" s="45"/>
      <c r="G168" s="65">
        <f>'Pay App 41'!G168+F168</f>
        <v>0</v>
      </c>
      <c r="H168" s="188">
        <f>'Pay App 41'!K168</f>
        <v>0</v>
      </c>
      <c r="I168" s="189"/>
      <c r="J168" s="55"/>
      <c r="K168" s="33">
        <f t="shared" si="4"/>
        <v>0</v>
      </c>
      <c r="L168" s="68">
        <f t="shared" si="7"/>
        <v>0</v>
      </c>
      <c r="M168" s="66">
        <f t="shared" si="5"/>
        <v>0</v>
      </c>
      <c r="N168" s="32">
        <f t="shared" si="6"/>
        <v>0</v>
      </c>
      <c r="O168" s="52">
        <f>'Pay App 41'!O168+'Pay App 41'!P168</f>
        <v>0</v>
      </c>
      <c r="P168" s="45"/>
      <c r="Q168" s="66">
        <f>'Pay App 41'!Q168+N168+P168</f>
        <v>0</v>
      </c>
    </row>
    <row r="169" spans="1:17" ht="21" customHeight="1" x14ac:dyDescent="0.2">
      <c r="A169" s="151" t="s">
        <v>292</v>
      </c>
      <c r="B169" s="151"/>
      <c r="C169" s="151" t="s">
        <v>293</v>
      </c>
      <c r="D169" s="152"/>
      <c r="E169" s="52">
        <f>'Pay App 41'!E169</f>
        <v>0</v>
      </c>
      <c r="F169" s="45"/>
      <c r="G169" s="65">
        <f>'Pay App 41'!G169+F169</f>
        <v>0</v>
      </c>
      <c r="H169" s="188">
        <f>'Pay App 41'!K169</f>
        <v>0</v>
      </c>
      <c r="I169" s="189"/>
      <c r="J169" s="55"/>
      <c r="K169" s="33">
        <f t="shared" si="4"/>
        <v>0</v>
      </c>
      <c r="L169" s="68">
        <f t="shared" si="7"/>
        <v>0</v>
      </c>
      <c r="M169" s="66">
        <f t="shared" si="5"/>
        <v>0</v>
      </c>
      <c r="N169" s="32">
        <f t="shared" si="6"/>
        <v>0</v>
      </c>
      <c r="O169" s="52">
        <f>'Pay App 41'!O169+'Pay App 41'!P169</f>
        <v>0</v>
      </c>
      <c r="P169" s="45"/>
      <c r="Q169" s="66">
        <f>'Pay App 41'!Q169+N169+P169</f>
        <v>0</v>
      </c>
    </row>
    <row r="170" spans="1:17" ht="21" customHeight="1" x14ac:dyDescent="0.2">
      <c r="A170" s="151" t="s">
        <v>294</v>
      </c>
      <c r="B170" s="151"/>
      <c r="C170" s="151" t="s">
        <v>295</v>
      </c>
      <c r="D170" s="152"/>
      <c r="E170" s="52">
        <f>'Pay App 41'!E170</f>
        <v>0</v>
      </c>
      <c r="F170" s="45"/>
      <c r="G170" s="65">
        <f>'Pay App 41'!G170+F170</f>
        <v>0</v>
      </c>
      <c r="H170" s="188">
        <f>'Pay App 41'!K170</f>
        <v>0</v>
      </c>
      <c r="I170" s="189"/>
      <c r="J170" s="55"/>
      <c r="K170" s="33">
        <f t="shared" si="4"/>
        <v>0</v>
      </c>
      <c r="L170" s="68">
        <f t="shared" si="7"/>
        <v>0</v>
      </c>
      <c r="M170" s="66">
        <f t="shared" si="5"/>
        <v>0</v>
      </c>
      <c r="N170" s="32">
        <f t="shared" si="6"/>
        <v>0</v>
      </c>
      <c r="O170" s="52">
        <f>'Pay App 41'!O170+'Pay App 41'!P170</f>
        <v>0</v>
      </c>
      <c r="P170" s="45"/>
      <c r="Q170" s="66">
        <f>'Pay App 41'!Q170+N170+P170</f>
        <v>0</v>
      </c>
    </row>
    <row r="171" spans="1:17" ht="21" customHeight="1" x14ac:dyDescent="0.2">
      <c r="A171" s="151" t="s">
        <v>296</v>
      </c>
      <c r="B171" s="151"/>
      <c r="C171" s="151" t="s">
        <v>297</v>
      </c>
      <c r="D171" s="152"/>
      <c r="E171" s="52">
        <f>'Pay App 41'!E171</f>
        <v>0</v>
      </c>
      <c r="F171" s="45"/>
      <c r="G171" s="65">
        <f>'Pay App 41'!G171+F171</f>
        <v>0</v>
      </c>
      <c r="H171" s="188">
        <f>'Pay App 41'!K171</f>
        <v>0</v>
      </c>
      <c r="I171" s="189"/>
      <c r="J171" s="55"/>
      <c r="K171" s="33">
        <f t="shared" si="4"/>
        <v>0</v>
      </c>
      <c r="L171" s="68">
        <f t="shared" si="7"/>
        <v>0</v>
      </c>
      <c r="M171" s="66">
        <f t="shared" si="5"/>
        <v>0</v>
      </c>
      <c r="N171" s="32">
        <f t="shared" si="6"/>
        <v>0</v>
      </c>
      <c r="O171" s="52">
        <f>'Pay App 41'!O171+'Pay App 41'!P171</f>
        <v>0</v>
      </c>
      <c r="P171" s="45"/>
      <c r="Q171" s="66">
        <f>'Pay App 41'!Q171+N171+P171</f>
        <v>0</v>
      </c>
    </row>
    <row r="172" spans="1:17" ht="21" customHeight="1" x14ac:dyDescent="0.2">
      <c r="A172" s="151" t="s">
        <v>298</v>
      </c>
      <c r="B172" s="151"/>
      <c r="C172" s="151" t="s">
        <v>299</v>
      </c>
      <c r="D172" s="152"/>
      <c r="E172" s="52">
        <f>'Pay App 41'!E172</f>
        <v>0</v>
      </c>
      <c r="F172" s="45"/>
      <c r="G172" s="65">
        <f>'Pay App 41'!G172+F172</f>
        <v>0</v>
      </c>
      <c r="H172" s="188">
        <f>'Pay App 41'!K172</f>
        <v>0</v>
      </c>
      <c r="I172" s="189"/>
      <c r="J172" s="55"/>
      <c r="K172" s="33">
        <f t="shared" si="4"/>
        <v>0</v>
      </c>
      <c r="L172" s="68">
        <f t="shared" si="7"/>
        <v>0</v>
      </c>
      <c r="M172" s="66">
        <f t="shared" si="5"/>
        <v>0</v>
      </c>
      <c r="N172" s="32">
        <f t="shared" si="6"/>
        <v>0</v>
      </c>
      <c r="O172" s="52">
        <f>'Pay App 41'!O172+'Pay App 41'!P172</f>
        <v>0</v>
      </c>
      <c r="P172" s="45"/>
      <c r="Q172" s="66">
        <f>'Pay App 41'!Q172+N172+P172</f>
        <v>0</v>
      </c>
    </row>
    <row r="173" spans="1:17" ht="21" customHeight="1" x14ac:dyDescent="0.2">
      <c r="A173" s="151" t="s">
        <v>300</v>
      </c>
      <c r="B173" s="151"/>
      <c r="C173" s="151" t="s">
        <v>301</v>
      </c>
      <c r="D173" s="152"/>
      <c r="E173" s="52">
        <f>'Pay App 41'!E173</f>
        <v>0</v>
      </c>
      <c r="F173" s="45"/>
      <c r="G173" s="65">
        <f>'Pay App 41'!G173+F173</f>
        <v>0</v>
      </c>
      <c r="H173" s="188">
        <f>'Pay App 41'!K173</f>
        <v>0</v>
      </c>
      <c r="I173" s="189"/>
      <c r="J173" s="55"/>
      <c r="K173" s="33">
        <f t="shared" si="4"/>
        <v>0</v>
      </c>
      <c r="L173" s="68">
        <f t="shared" si="7"/>
        <v>0</v>
      </c>
      <c r="M173" s="66">
        <f t="shared" si="5"/>
        <v>0</v>
      </c>
      <c r="N173" s="32">
        <f t="shared" si="6"/>
        <v>0</v>
      </c>
      <c r="O173" s="52">
        <f>'Pay App 41'!O173+'Pay App 41'!P173</f>
        <v>0</v>
      </c>
      <c r="P173" s="45"/>
      <c r="Q173" s="66">
        <f>'Pay App 41'!Q173+N173+P173</f>
        <v>0</v>
      </c>
    </row>
    <row r="174" spans="1:17" ht="21" customHeight="1" x14ac:dyDescent="0.2">
      <c r="A174" s="151" t="s">
        <v>302</v>
      </c>
      <c r="B174" s="151"/>
      <c r="C174" s="151" t="s">
        <v>303</v>
      </c>
      <c r="D174" s="152"/>
      <c r="E174" s="52">
        <f>'Pay App 41'!E174</f>
        <v>0</v>
      </c>
      <c r="F174" s="45"/>
      <c r="G174" s="65">
        <f>'Pay App 41'!G174+F174</f>
        <v>0</v>
      </c>
      <c r="H174" s="188">
        <f>'Pay App 41'!K174</f>
        <v>0</v>
      </c>
      <c r="I174" s="189"/>
      <c r="J174" s="55"/>
      <c r="K174" s="33">
        <f t="shared" si="4"/>
        <v>0</v>
      </c>
      <c r="L174" s="68">
        <f t="shared" si="7"/>
        <v>0</v>
      </c>
      <c r="M174" s="66">
        <f t="shared" si="5"/>
        <v>0</v>
      </c>
      <c r="N174" s="32">
        <f t="shared" si="6"/>
        <v>0</v>
      </c>
      <c r="O174" s="52">
        <f>'Pay App 41'!O174+'Pay App 41'!P174</f>
        <v>0</v>
      </c>
      <c r="P174" s="45"/>
      <c r="Q174" s="66">
        <f>'Pay App 41'!Q174+N174+P174</f>
        <v>0</v>
      </c>
    </row>
    <row r="175" spans="1:17" ht="21" customHeight="1" x14ac:dyDescent="0.2">
      <c r="A175" s="151" t="s">
        <v>304</v>
      </c>
      <c r="B175" s="151"/>
      <c r="C175" s="151" t="s">
        <v>305</v>
      </c>
      <c r="D175" s="152"/>
      <c r="E175" s="52">
        <f>'Pay App 41'!E175</f>
        <v>0</v>
      </c>
      <c r="F175" s="45"/>
      <c r="G175" s="65">
        <f>'Pay App 41'!G175+F175</f>
        <v>0</v>
      </c>
      <c r="H175" s="188">
        <f>'Pay App 41'!K175</f>
        <v>0</v>
      </c>
      <c r="I175" s="189"/>
      <c r="J175" s="55"/>
      <c r="K175" s="33">
        <f t="shared" si="4"/>
        <v>0</v>
      </c>
      <c r="L175" s="68">
        <f t="shared" si="7"/>
        <v>0</v>
      </c>
      <c r="M175" s="66">
        <f t="shared" si="5"/>
        <v>0</v>
      </c>
      <c r="N175" s="32">
        <f t="shared" si="6"/>
        <v>0</v>
      </c>
      <c r="O175" s="52">
        <f>'Pay App 41'!O175+'Pay App 41'!P175</f>
        <v>0</v>
      </c>
      <c r="P175" s="45"/>
      <c r="Q175" s="66">
        <f>'Pay App 41'!Q175+N175+P175</f>
        <v>0</v>
      </c>
    </row>
    <row r="176" spans="1:17" ht="21" customHeight="1" x14ac:dyDescent="0.2">
      <c r="A176" s="151" t="s">
        <v>306</v>
      </c>
      <c r="B176" s="151"/>
      <c r="C176" s="151" t="s">
        <v>307</v>
      </c>
      <c r="D176" s="152"/>
      <c r="E176" s="52">
        <f>'Pay App 41'!E176</f>
        <v>0</v>
      </c>
      <c r="F176" s="45"/>
      <c r="G176" s="65">
        <f>'Pay App 41'!G176+F176</f>
        <v>0</v>
      </c>
      <c r="H176" s="188">
        <f>'Pay App 41'!K176</f>
        <v>0</v>
      </c>
      <c r="I176" s="189"/>
      <c r="J176" s="55"/>
      <c r="K176" s="33">
        <f t="shared" si="4"/>
        <v>0</v>
      </c>
      <c r="L176" s="68">
        <f t="shared" si="7"/>
        <v>0</v>
      </c>
      <c r="M176" s="66">
        <f t="shared" si="5"/>
        <v>0</v>
      </c>
      <c r="N176" s="32">
        <f t="shared" si="6"/>
        <v>0</v>
      </c>
      <c r="O176" s="52">
        <f>'Pay App 41'!O176+'Pay App 41'!P176</f>
        <v>0</v>
      </c>
      <c r="P176" s="45"/>
      <c r="Q176" s="66">
        <f>'Pay App 41'!Q176+N176+P176</f>
        <v>0</v>
      </c>
    </row>
    <row r="177" spans="1:17" ht="21" customHeight="1" x14ac:dyDescent="0.2">
      <c r="A177" s="151" t="s">
        <v>308</v>
      </c>
      <c r="B177" s="151"/>
      <c r="C177" s="151" t="s">
        <v>309</v>
      </c>
      <c r="D177" s="152"/>
      <c r="E177" s="52">
        <f>'Pay App 41'!E177</f>
        <v>0</v>
      </c>
      <c r="F177" s="45"/>
      <c r="G177" s="65">
        <f>'Pay App 41'!G177+F177</f>
        <v>0</v>
      </c>
      <c r="H177" s="188">
        <f>'Pay App 41'!K177</f>
        <v>0</v>
      </c>
      <c r="I177" s="189"/>
      <c r="J177" s="55"/>
      <c r="K177" s="33">
        <f t="shared" si="4"/>
        <v>0</v>
      </c>
      <c r="L177" s="68">
        <f t="shared" si="7"/>
        <v>0</v>
      </c>
      <c r="M177" s="66">
        <f t="shared" si="5"/>
        <v>0</v>
      </c>
      <c r="N177" s="32">
        <f t="shared" si="6"/>
        <v>0</v>
      </c>
      <c r="O177" s="52">
        <f>'Pay App 41'!O177+'Pay App 41'!P177</f>
        <v>0</v>
      </c>
      <c r="P177" s="45"/>
      <c r="Q177" s="66">
        <f>'Pay App 41'!Q177+N177+P177</f>
        <v>0</v>
      </c>
    </row>
    <row r="178" spans="1:17" ht="21" customHeight="1" x14ac:dyDescent="0.2">
      <c r="A178" s="141" t="s">
        <v>310</v>
      </c>
      <c r="B178" s="141"/>
      <c r="C178" s="141" t="s">
        <v>311</v>
      </c>
      <c r="D178" s="142"/>
      <c r="E178" s="52">
        <f>'Pay App 41'!E178</f>
        <v>0</v>
      </c>
      <c r="F178" s="45"/>
      <c r="G178" s="65">
        <f>'Pay App 41'!G178+F178</f>
        <v>0</v>
      </c>
      <c r="H178" s="188">
        <f>'Pay App 41'!K178</f>
        <v>0</v>
      </c>
      <c r="I178" s="189"/>
      <c r="J178" s="55"/>
      <c r="K178" s="33">
        <f t="shared" si="4"/>
        <v>0</v>
      </c>
      <c r="L178" s="68">
        <f t="shared" si="7"/>
        <v>0</v>
      </c>
      <c r="M178" s="66">
        <f t="shared" si="5"/>
        <v>0</v>
      </c>
      <c r="N178" s="32">
        <f t="shared" si="6"/>
        <v>0</v>
      </c>
      <c r="O178" s="52">
        <f>'Pay App 41'!O178+'Pay App 41'!P178</f>
        <v>0</v>
      </c>
      <c r="P178" s="45"/>
      <c r="Q178" s="66">
        <f>'Pay App 41'!Q178+N178+P178</f>
        <v>0</v>
      </c>
    </row>
    <row r="179" spans="1:17" ht="21" customHeight="1" x14ac:dyDescent="0.2">
      <c r="A179" s="151" t="s">
        <v>312</v>
      </c>
      <c r="B179" s="151"/>
      <c r="C179" s="151" t="s">
        <v>313</v>
      </c>
      <c r="D179" s="152"/>
      <c r="E179" s="52">
        <f>'Pay App 41'!E179</f>
        <v>0</v>
      </c>
      <c r="F179" s="45"/>
      <c r="G179" s="65">
        <f>'Pay App 41'!G179+F179</f>
        <v>0</v>
      </c>
      <c r="H179" s="188">
        <f>'Pay App 41'!K179</f>
        <v>0</v>
      </c>
      <c r="I179" s="189"/>
      <c r="J179" s="55"/>
      <c r="K179" s="33">
        <f t="shared" si="4"/>
        <v>0</v>
      </c>
      <c r="L179" s="68">
        <f t="shared" si="7"/>
        <v>0</v>
      </c>
      <c r="M179" s="66">
        <f t="shared" si="5"/>
        <v>0</v>
      </c>
      <c r="N179" s="32">
        <f t="shared" si="6"/>
        <v>0</v>
      </c>
      <c r="O179" s="52">
        <f>'Pay App 41'!O179+'Pay App 41'!P179</f>
        <v>0</v>
      </c>
      <c r="P179" s="45"/>
      <c r="Q179" s="66">
        <f>'Pay App 41'!Q179+N179+P179</f>
        <v>0</v>
      </c>
    </row>
    <row r="180" spans="1:17" ht="21" customHeight="1" x14ac:dyDescent="0.2">
      <c r="A180" s="151" t="s">
        <v>314</v>
      </c>
      <c r="B180" s="151"/>
      <c r="C180" s="149" t="s">
        <v>315</v>
      </c>
      <c r="D180" s="150"/>
      <c r="E180" s="52">
        <f>'Pay App 41'!E180</f>
        <v>0</v>
      </c>
      <c r="F180" s="45"/>
      <c r="G180" s="65">
        <f>'Pay App 41'!G180+F180</f>
        <v>0</v>
      </c>
      <c r="H180" s="188">
        <f>'Pay App 41'!K180</f>
        <v>0</v>
      </c>
      <c r="I180" s="189"/>
      <c r="J180" s="55"/>
      <c r="K180" s="33">
        <f t="shared" si="4"/>
        <v>0</v>
      </c>
      <c r="L180" s="68">
        <f t="shared" si="7"/>
        <v>0</v>
      </c>
      <c r="M180" s="66">
        <f t="shared" si="5"/>
        <v>0</v>
      </c>
      <c r="N180" s="32">
        <f t="shared" si="6"/>
        <v>0</v>
      </c>
      <c r="O180" s="52">
        <f>'Pay App 41'!O180+'Pay App 41'!P180</f>
        <v>0</v>
      </c>
      <c r="P180" s="45"/>
      <c r="Q180" s="66">
        <f>'Pay App 41'!Q180+N180+P180</f>
        <v>0</v>
      </c>
    </row>
    <row r="181" spans="1:17" ht="21" customHeight="1" x14ac:dyDescent="0.2">
      <c r="A181" s="151" t="s">
        <v>316</v>
      </c>
      <c r="B181" s="151"/>
      <c r="C181" s="151" t="s">
        <v>317</v>
      </c>
      <c r="D181" s="152"/>
      <c r="E181" s="52">
        <f>'Pay App 41'!E181</f>
        <v>0</v>
      </c>
      <c r="F181" s="45"/>
      <c r="G181" s="65">
        <f>'Pay App 41'!G181+F181</f>
        <v>0</v>
      </c>
      <c r="H181" s="188">
        <f>'Pay App 41'!K181</f>
        <v>0</v>
      </c>
      <c r="I181" s="189"/>
      <c r="J181" s="55"/>
      <c r="K181" s="33">
        <f t="shared" si="4"/>
        <v>0</v>
      </c>
      <c r="L181" s="68">
        <f t="shared" si="7"/>
        <v>0</v>
      </c>
      <c r="M181" s="66">
        <f t="shared" si="5"/>
        <v>0</v>
      </c>
      <c r="N181" s="32">
        <f t="shared" si="6"/>
        <v>0</v>
      </c>
      <c r="O181" s="52">
        <f>'Pay App 41'!O181+'Pay App 41'!P181</f>
        <v>0</v>
      </c>
      <c r="P181" s="45"/>
      <c r="Q181" s="66">
        <f>'Pay App 41'!Q181+N181+P181</f>
        <v>0</v>
      </c>
    </row>
    <row r="182" spans="1:17" ht="21" customHeight="1" x14ac:dyDescent="0.2">
      <c r="A182" s="151" t="s">
        <v>318</v>
      </c>
      <c r="B182" s="151"/>
      <c r="C182" s="151" t="s">
        <v>319</v>
      </c>
      <c r="D182" s="152"/>
      <c r="E182" s="52">
        <f>'Pay App 41'!E182</f>
        <v>0</v>
      </c>
      <c r="F182" s="45"/>
      <c r="G182" s="65">
        <f>'Pay App 41'!G182+F182</f>
        <v>0</v>
      </c>
      <c r="H182" s="188">
        <f>'Pay App 41'!K182</f>
        <v>0</v>
      </c>
      <c r="I182" s="189"/>
      <c r="J182" s="55"/>
      <c r="K182" s="33">
        <f t="shared" si="4"/>
        <v>0</v>
      </c>
      <c r="L182" s="68">
        <f t="shared" si="7"/>
        <v>0</v>
      </c>
      <c r="M182" s="66">
        <f t="shared" si="5"/>
        <v>0</v>
      </c>
      <c r="N182" s="32">
        <f t="shared" si="6"/>
        <v>0</v>
      </c>
      <c r="O182" s="52">
        <f>'Pay App 41'!O182+'Pay App 41'!P182</f>
        <v>0</v>
      </c>
      <c r="P182" s="45"/>
      <c r="Q182" s="66">
        <f>'Pay App 41'!Q182+N182+P182</f>
        <v>0</v>
      </c>
    </row>
    <row r="183" spans="1:17" ht="21" customHeight="1" x14ac:dyDescent="0.2">
      <c r="A183" s="151" t="s">
        <v>320</v>
      </c>
      <c r="B183" s="151"/>
      <c r="C183" s="151" t="s">
        <v>321</v>
      </c>
      <c r="D183" s="152"/>
      <c r="E183" s="52">
        <f>'Pay App 41'!E183</f>
        <v>0</v>
      </c>
      <c r="F183" s="45"/>
      <c r="G183" s="65">
        <f>'Pay App 41'!G183+F183</f>
        <v>0</v>
      </c>
      <c r="H183" s="188">
        <f>'Pay App 41'!K183</f>
        <v>0</v>
      </c>
      <c r="I183" s="189"/>
      <c r="J183" s="55"/>
      <c r="K183" s="33">
        <f t="shared" si="4"/>
        <v>0</v>
      </c>
      <c r="L183" s="68">
        <f t="shared" si="7"/>
        <v>0</v>
      </c>
      <c r="M183" s="66">
        <f t="shared" si="5"/>
        <v>0</v>
      </c>
      <c r="N183" s="32">
        <f t="shared" si="6"/>
        <v>0</v>
      </c>
      <c r="O183" s="52">
        <f>'Pay App 41'!O183+'Pay App 41'!P183</f>
        <v>0</v>
      </c>
      <c r="P183" s="45"/>
      <c r="Q183" s="66">
        <f>'Pay App 41'!Q183+N183+P183</f>
        <v>0</v>
      </c>
    </row>
    <row r="184" spans="1:17" ht="21" customHeight="1" x14ac:dyDescent="0.2">
      <c r="A184" s="151" t="s">
        <v>322</v>
      </c>
      <c r="B184" s="151"/>
      <c r="C184" s="151" t="s">
        <v>323</v>
      </c>
      <c r="D184" s="152"/>
      <c r="E184" s="52">
        <f>'Pay App 41'!E184</f>
        <v>0</v>
      </c>
      <c r="F184" s="45"/>
      <c r="G184" s="65">
        <f>'Pay App 41'!G184+F184</f>
        <v>0</v>
      </c>
      <c r="H184" s="188">
        <f>'Pay App 41'!K184</f>
        <v>0</v>
      </c>
      <c r="I184" s="189"/>
      <c r="J184" s="55"/>
      <c r="K184" s="33">
        <f t="shared" si="4"/>
        <v>0</v>
      </c>
      <c r="L184" s="68">
        <f t="shared" si="7"/>
        <v>0</v>
      </c>
      <c r="M184" s="66">
        <f t="shared" si="5"/>
        <v>0</v>
      </c>
      <c r="N184" s="32">
        <f t="shared" si="6"/>
        <v>0</v>
      </c>
      <c r="O184" s="52">
        <f>'Pay App 41'!O184+'Pay App 41'!P184</f>
        <v>0</v>
      </c>
      <c r="P184" s="45"/>
      <c r="Q184" s="66">
        <f>'Pay App 41'!Q184+N184+P184</f>
        <v>0</v>
      </c>
    </row>
    <row r="185" spans="1:17" ht="21" customHeight="1" x14ac:dyDescent="0.2">
      <c r="A185" s="141" t="s">
        <v>324</v>
      </c>
      <c r="B185" s="141"/>
      <c r="C185" s="141" t="s">
        <v>325</v>
      </c>
      <c r="D185" s="142"/>
      <c r="E185" s="52">
        <f>'Pay App 41'!E185</f>
        <v>0</v>
      </c>
      <c r="F185" s="45"/>
      <c r="G185" s="65">
        <f>'Pay App 41'!G185+F185</f>
        <v>0</v>
      </c>
      <c r="H185" s="188">
        <f>'Pay App 41'!K185</f>
        <v>0</v>
      </c>
      <c r="I185" s="189"/>
      <c r="J185" s="55"/>
      <c r="K185" s="33">
        <f t="shared" si="4"/>
        <v>0</v>
      </c>
      <c r="L185" s="68">
        <f t="shared" si="7"/>
        <v>0</v>
      </c>
      <c r="M185" s="66">
        <f t="shared" si="5"/>
        <v>0</v>
      </c>
      <c r="N185" s="32">
        <f t="shared" si="6"/>
        <v>0</v>
      </c>
      <c r="O185" s="52">
        <f>'Pay App 41'!O185+'Pay App 41'!P185</f>
        <v>0</v>
      </c>
      <c r="P185" s="45"/>
      <c r="Q185" s="66">
        <f>'Pay App 41'!Q185+N185+P185</f>
        <v>0</v>
      </c>
    </row>
    <row r="186" spans="1:17" ht="21" customHeight="1" x14ac:dyDescent="0.2">
      <c r="A186" s="141" t="s">
        <v>326</v>
      </c>
      <c r="B186" s="141"/>
      <c r="C186" s="141" t="s">
        <v>327</v>
      </c>
      <c r="D186" s="142"/>
      <c r="E186" s="52">
        <f>'Pay App 41'!E186</f>
        <v>0</v>
      </c>
      <c r="F186" s="45"/>
      <c r="G186" s="65">
        <f>'Pay App 41'!G186+F186</f>
        <v>0</v>
      </c>
      <c r="H186" s="188">
        <f>'Pay App 41'!K186</f>
        <v>0</v>
      </c>
      <c r="I186" s="189"/>
      <c r="J186" s="55"/>
      <c r="K186" s="33">
        <f t="shared" si="4"/>
        <v>0</v>
      </c>
      <c r="L186" s="68">
        <f t="shared" si="7"/>
        <v>0</v>
      </c>
      <c r="M186" s="66">
        <f t="shared" si="5"/>
        <v>0</v>
      </c>
      <c r="N186" s="32">
        <f t="shared" si="6"/>
        <v>0</v>
      </c>
      <c r="O186" s="52">
        <f>'Pay App 41'!O186+'Pay App 41'!P186</f>
        <v>0</v>
      </c>
      <c r="P186" s="45"/>
      <c r="Q186" s="66">
        <f>'Pay App 41'!Q186+N186+P186</f>
        <v>0</v>
      </c>
    </row>
    <row r="187" spans="1:17" ht="21" customHeight="1" x14ac:dyDescent="0.2">
      <c r="A187" s="151" t="s">
        <v>328</v>
      </c>
      <c r="B187" s="151"/>
      <c r="C187" s="151" t="s">
        <v>329</v>
      </c>
      <c r="D187" s="152"/>
      <c r="E187" s="52">
        <f>'Pay App 41'!E187</f>
        <v>0</v>
      </c>
      <c r="F187" s="45"/>
      <c r="G187" s="65">
        <f>'Pay App 41'!G187+F187</f>
        <v>0</v>
      </c>
      <c r="H187" s="188">
        <f>'Pay App 41'!K187</f>
        <v>0</v>
      </c>
      <c r="I187" s="189"/>
      <c r="J187" s="55"/>
      <c r="K187" s="33">
        <f t="shared" si="4"/>
        <v>0</v>
      </c>
      <c r="L187" s="68">
        <f t="shared" si="7"/>
        <v>0</v>
      </c>
      <c r="M187" s="66">
        <f t="shared" si="5"/>
        <v>0</v>
      </c>
      <c r="N187" s="32">
        <f t="shared" si="6"/>
        <v>0</v>
      </c>
      <c r="O187" s="52">
        <f>'Pay App 41'!O187+'Pay App 41'!P187</f>
        <v>0</v>
      </c>
      <c r="P187" s="45"/>
      <c r="Q187" s="66">
        <f>'Pay App 41'!Q187+N187+P187</f>
        <v>0</v>
      </c>
    </row>
    <row r="188" spans="1:17" ht="21" customHeight="1" x14ac:dyDescent="0.2">
      <c r="A188" s="151" t="s">
        <v>330</v>
      </c>
      <c r="B188" s="151"/>
      <c r="C188" s="151" t="s">
        <v>331</v>
      </c>
      <c r="D188" s="152"/>
      <c r="E188" s="52">
        <f>'Pay App 41'!E188</f>
        <v>0</v>
      </c>
      <c r="F188" s="45"/>
      <c r="G188" s="65">
        <f>'Pay App 41'!G188+F188</f>
        <v>0</v>
      </c>
      <c r="H188" s="188">
        <f>'Pay App 41'!K188</f>
        <v>0</v>
      </c>
      <c r="I188" s="189"/>
      <c r="J188" s="55"/>
      <c r="K188" s="33">
        <f t="shared" si="4"/>
        <v>0</v>
      </c>
      <c r="L188" s="68">
        <f t="shared" si="7"/>
        <v>0</v>
      </c>
      <c r="M188" s="66">
        <f t="shared" si="5"/>
        <v>0</v>
      </c>
      <c r="N188" s="32">
        <f t="shared" si="6"/>
        <v>0</v>
      </c>
      <c r="O188" s="52">
        <f>'Pay App 41'!O188+'Pay App 41'!P188</f>
        <v>0</v>
      </c>
      <c r="P188" s="45"/>
      <c r="Q188" s="66">
        <f>'Pay App 41'!Q188+N188+P188</f>
        <v>0</v>
      </c>
    </row>
    <row r="189" spans="1:17" ht="21" customHeight="1" x14ac:dyDescent="0.2">
      <c r="A189" s="151" t="s">
        <v>332</v>
      </c>
      <c r="B189" s="151"/>
      <c r="C189" s="151" t="s">
        <v>333</v>
      </c>
      <c r="D189" s="152"/>
      <c r="E189" s="52">
        <f>'Pay App 41'!E189</f>
        <v>0</v>
      </c>
      <c r="F189" s="45"/>
      <c r="G189" s="65">
        <f>'Pay App 41'!G189+F189</f>
        <v>0</v>
      </c>
      <c r="H189" s="188">
        <f>'Pay App 41'!K189</f>
        <v>0</v>
      </c>
      <c r="I189" s="189"/>
      <c r="J189" s="55"/>
      <c r="K189" s="33">
        <f t="shared" si="4"/>
        <v>0</v>
      </c>
      <c r="L189" s="68">
        <f t="shared" si="7"/>
        <v>0</v>
      </c>
      <c r="M189" s="66">
        <f t="shared" si="5"/>
        <v>0</v>
      </c>
      <c r="N189" s="32">
        <f t="shared" si="6"/>
        <v>0</v>
      </c>
      <c r="O189" s="52">
        <f>'Pay App 41'!O189+'Pay App 41'!P189</f>
        <v>0</v>
      </c>
      <c r="P189" s="45"/>
      <c r="Q189" s="66">
        <f>'Pay App 41'!Q189+N189+P189</f>
        <v>0</v>
      </c>
    </row>
    <row r="190" spans="1:17" ht="21" customHeight="1" x14ac:dyDescent="0.2">
      <c r="A190" s="141" t="s">
        <v>334</v>
      </c>
      <c r="B190" s="141"/>
      <c r="C190" s="141" t="s">
        <v>335</v>
      </c>
      <c r="D190" s="142"/>
      <c r="E190" s="52">
        <f>'Pay App 41'!E190</f>
        <v>0</v>
      </c>
      <c r="F190" s="45"/>
      <c r="G190" s="65">
        <f>'Pay App 41'!G190+F190</f>
        <v>0</v>
      </c>
      <c r="H190" s="188">
        <f>'Pay App 41'!K190</f>
        <v>0</v>
      </c>
      <c r="I190" s="189"/>
      <c r="J190" s="55"/>
      <c r="K190" s="33">
        <f t="shared" si="4"/>
        <v>0</v>
      </c>
      <c r="L190" s="68">
        <f t="shared" si="7"/>
        <v>0</v>
      </c>
      <c r="M190" s="66">
        <f t="shared" si="5"/>
        <v>0</v>
      </c>
      <c r="N190" s="32">
        <f t="shared" si="6"/>
        <v>0</v>
      </c>
      <c r="O190" s="52">
        <f>'Pay App 41'!O190+'Pay App 41'!P190</f>
        <v>0</v>
      </c>
      <c r="P190" s="45"/>
      <c r="Q190" s="66">
        <f>'Pay App 41'!Q190+N190+P190</f>
        <v>0</v>
      </c>
    </row>
    <row r="191" spans="1:17" ht="21" customHeight="1" x14ac:dyDescent="0.2">
      <c r="A191" s="149" t="s">
        <v>336</v>
      </c>
      <c r="B191" s="149"/>
      <c r="C191" s="149" t="s">
        <v>337</v>
      </c>
      <c r="D191" s="150"/>
      <c r="E191" s="52">
        <f>'Pay App 41'!E191</f>
        <v>0</v>
      </c>
      <c r="F191" s="45"/>
      <c r="G191" s="65">
        <f>'Pay App 41'!G191+F191</f>
        <v>0</v>
      </c>
      <c r="H191" s="188">
        <f>'Pay App 41'!K191</f>
        <v>0</v>
      </c>
      <c r="I191" s="189"/>
      <c r="J191" s="55"/>
      <c r="K191" s="33">
        <f t="shared" si="4"/>
        <v>0</v>
      </c>
      <c r="L191" s="68">
        <f t="shared" si="7"/>
        <v>0</v>
      </c>
      <c r="M191" s="66">
        <f t="shared" si="5"/>
        <v>0</v>
      </c>
      <c r="N191" s="32">
        <f t="shared" si="6"/>
        <v>0</v>
      </c>
      <c r="O191" s="52">
        <f>'Pay App 41'!O191+'Pay App 41'!P191</f>
        <v>0</v>
      </c>
      <c r="P191" s="45"/>
      <c r="Q191" s="66">
        <f>'Pay App 41'!Q191+N191+P191</f>
        <v>0</v>
      </c>
    </row>
    <row r="192" spans="1:17" ht="21" customHeight="1" x14ac:dyDescent="0.2">
      <c r="A192" s="149" t="s">
        <v>338</v>
      </c>
      <c r="B192" s="149"/>
      <c r="C192" s="151" t="s">
        <v>339</v>
      </c>
      <c r="D192" s="152"/>
      <c r="E192" s="52">
        <f>'Pay App 41'!E192</f>
        <v>0</v>
      </c>
      <c r="F192" s="45"/>
      <c r="G192" s="65">
        <f>'Pay App 41'!G192+F192</f>
        <v>0</v>
      </c>
      <c r="H192" s="188">
        <f>'Pay App 41'!K192</f>
        <v>0</v>
      </c>
      <c r="I192" s="189"/>
      <c r="J192" s="55"/>
      <c r="K192" s="33">
        <f t="shared" si="4"/>
        <v>0</v>
      </c>
      <c r="L192" s="68">
        <f t="shared" si="7"/>
        <v>0</v>
      </c>
      <c r="M192" s="66">
        <f t="shared" si="5"/>
        <v>0</v>
      </c>
      <c r="N192" s="32">
        <f t="shared" si="6"/>
        <v>0</v>
      </c>
      <c r="O192" s="52">
        <f>'Pay App 41'!O192+'Pay App 41'!P192</f>
        <v>0</v>
      </c>
      <c r="P192" s="45"/>
      <c r="Q192" s="66">
        <f>'Pay App 41'!Q192+N192+P192</f>
        <v>0</v>
      </c>
    </row>
    <row r="193" spans="1:17" ht="21" customHeight="1" x14ac:dyDescent="0.2">
      <c r="A193" s="141" t="s">
        <v>340</v>
      </c>
      <c r="B193" s="141"/>
      <c r="C193" s="141" t="s">
        <v>341</v>
      </c>
      <c r="D193" s="142"/>
      <c r="E193" s="52">
        <f>'Pay App 41'!E193</f>
        <v>0</v>
      </c>
      <c r="F193" s="45"/>
      <c r="G193" s="65">
        <f>'Pay App 41'!G193+F193</f>
        <v>0</v>
      </c>
      <c r="H193" s="188">
        <f>'Pay App 41'!K193</f>
        <v>0</v>
      </c>
      <c r="I193" s="189"/>
      <c r="J193" s="55"/>
      <c r="K193" s="33">
        <f t="shared" si="4"/>
        <v>0</v>
      </c>
      <c r="L193" s="68">
        <f t="shared" si="7"/>
        <v>0</v>
      </c>
      <c r="M193" s="66">
        <f t="shared" si="5"/>
        <v>0</v>
      </c>
      <c r="N193" s="32">
        <f t="shared" si="6"/>
        <v>0</v>
      </c>
      <c r="O193" s="52">
        <f>'Pay App 41'!O193+'Pay App 41'!P193</f>
        <v>0</v>
      </c>
      <c r="P193" s="45"/>
      <c r="Q193" s="66">
        <f>'Pay App 41'!Q193+N193+P193</f>
        <v>0</v>
      </c>
    </row>
    <row r="194" spans="1:17" ht="21" customHeight="1" x14ac:dyDescent="0.2">
      <c r="A194" s="149" t="s">
        <v>342</v>
      </c>
      <c r="B194" s="149"/>
      <c r="C194" s="149" t="s">
        <v>343</v>
      </c>
      <c r="D194" s="150"/>
      <c r="E194" s="52">
        <f>'Pay App 41'!E194</f>
        <v>0</v>
      </c>
      <c r="F194" s="45"/>
      <c r="G194" s="65">
        <f>'Pay App 41'!G194+F194</f>
        <v>0</v>
      </c>
      <c r="H194" s="188">
        <f>'Pay App 41'!K194</f>
        <v>0</v>
      </c>
      <c r="I194" s="189"/>
      <c r="J194" s="55"/>
      <c r="K194" s="33">
        <f t="shared" si="4"/>
        <v>0</v>
      </c>
      <c r="L194" s="68">
        <f t="shared" si="7"/>
        <v>0</v>
      </c>
      <c r="M194" s="66">
        <f t="shared" si="5"/>
        <v>0</v>
      </c>
      <c r="N194" s="32">
        <f t="shared" si="6"/>
        <v>0</v>
      </c>
      <c r="O194" s="52">
        <f>'Pay App 41'!O194+'Pay App 41'!P194</f>
        <v>0</v>
      </c>
      <c r="P194" s="45"/>
      <c r="Q194" s="66">
        <f>'Pay App 41'!Q194+N194+P194</f>
        <v>0</v>
      </c>
    </row>
    <row r="195" spans="1:17" ht="21" customHeight="1" x14ac:dyDescent="0.2">
      <c r="A195" s="149" t="s">
        <v>344</v>
      </c>
      <c r="B195" s="149"/>
      <c r="C195" s="151" t="s">
        <v>345</v>
      </c>
      <c r="D195" s="152"/>
      <c r="E195" s="52">
        <f>'Pay App 41'!E195</f>
        <v>0</v>
      </c>
      <c r="F195" s="45"/>
      <c r="G195" s="65">
        <f>'Pay App 41'!G195+F195</f>
        <v>0</v>
      </c>
      <c r="H195" s="188">
        <f>'Pay App 41'!K195</f>
        <v>0</v>
      </c>
      <c r="I195" s="189"/>
      <c r="J195" s="55"/>
      <c r="K195" s="33">
        <f t="shared" si="4"/>
        <v>0</v>
      </c>
      <c r="L195" s="68">
        <f t="shared" si="7"/>
        <v>0</v>
      </c>
      <c r="M195" s="66">
        <f t="shared" si="5"/>
        <v>0</v>
      </c>
      <c r="N195" s="32">
        <f t="shared" si="6"/>
        <v>0</v>
      </c>
      <c r="O195" s="52">
        <f>'Pay App 41'!O195+'Pay App 41'!P195</f>
        <v>0</v>
      </c>
      <c r="P195" s="45"/>
      <c r="Q195" s="66">
        <f>'Pay App 41'!Q195+N195+P195</f>
        <v>0</v>
      </c>
    </row>
    <row r="196" spans="1:17" ht="21" customHeight="1" x14ac:dyDescent="0.2">
      <c r="A196" s="149" t="s">
        <v>346</v>
      </c>
      <c r="B196" s="149"/>
      <c r="C196" s="149" t="s">
        <v>347</v>
      </c>
      <c r="D196" s="150"/>
      <c r="E196" s="52">
        <f>'Pay App 41'!E196</f>
        <v>0</v>
      </c>
      <c r="F196" s="45"/>
      <c r="G196" s="65">
        <f>'Pay App 41'!G196+F196</f>
        <v>0</v>
      </c>
      <c r="H196" s="188">
        <f>'Pay App 41'!K196</f>
        <v>0</v>
      </c>
      <c r="I196" s="189"/>
      <c r="J196" s="55"/>
      <c r="K196" s="33">
        <f t="shared" si="4"/>
        <v>0</v>
      </c>
      <c r="L196" s="68">
        <f t="shared" si="7"/>
        <v>0</v>
      </c>
      <c r="M196" s="66">
        <f t="shared" si="5"/>
        <v>0</v>
      </c>
      <c r="N196" s="32">
        <f t="shared" si="6"/>
        <v>0</v>
      </c>
      <c r="O196" s="52">
        <f>'Pay App 41'!O196+'Pay App 41'!P196</f>
        <v>0</v>
      </c>
      <c r="P196" s="45"/>
      <c r="Q196" s="66">
        <f>'Pay App 41'!Q196+N196+P196</f>
        <v>0</v>
      </c>
    </row>
    <row r="197" spans="1:17" ht="21" customHeight="1" x14ac:dyDescent="0.2">
      <c r="A197" s="149" t="s">
        <v>348</v>
      </c>
      <c r="B197" s="149"/>
      <c r="C197" s="149" t="s">
        <v>349</v>
      </c>
      <c r="D197" s="150"/>
      <c r="E197" s="52">
        <f>'Pay App 41'!E197</f>
        <v>0</v>
      </c>
      <c r="F197" s="45"/>
      <c r="G197" s="65">
        <f>'Pay App 41'!G197+F197</f>
        <v>0</v>
      </c>
      <c r="H197" s="188">
        <f>'Pay App 41'!K197</f>
        <v>0</v>
      </c>
      <c r="I197" s="189"/>
      <c r="J197" s="55"/>
      <c r="K197" s="33">
        <f t="shared" si="4"/>
        <v>0</v>
      </c>
      <c r="L197" s="68">
        <f t="shared" si="7"/>
        <v>0</v>
      </c>
      <c r="M197" s="66">
        <f t="shared" si="5"/>
        <v>0</v>
      </c>
      <c r="N197" s="32">
        <f t="shared" si="6"/>
        <v>0</v>
      </c>
      <c r="O197" s="52">
        <f>'Pay App 41'!O197+'Pay App 41'!P197</f>
        <v>0</v>
      </c>
      <c r="P197" s="45"/>
      <c r="Q197" s="66">
        <f>'Pay App 41'!Q197+N197+P197</f>
        <v>0</v>
      </c>
    </row>
    <row r="198" spans="1:17" ht="21" customHeight="1" x14ac:dyDescent="0.2">
      <c r="A198" s="149" t="s">
        <v>350</v>
      </c>
      <c r="B198" s="149"/>
      <c r="C198" s="151" t="s">
        <v>305</v>
      </c>
      <c r="D198" s="152"/>
      <c r="E198" s="52">
        <f>'Pay App 41'!E198</f>
        <v>0</v>
      </c>
      <c r="F198" s="45"/>
      <c r="G198" s="65">
        <f>'Pay App 41'!G198+F198</f>
        <v>0</v>
      </c>
      <c r="H198" s="188">
        <f>'Pay App 41'!K198</f>
        <v>0</v>
      </c>
      <c r="I198" s="189"/>
      <c r="J198" s="55"/>
      <c r="K198" s="33">
        <f t="shared" si="4"/>
        <v>0</v>
      </c>
      <c r="L198" s="68">
        <f t="shared" si="7"/>
        <v>0</v>
      </c>
      <c r="M198" s="66">
        <f t="shared" si="5"/>
        <v>0</v>
      </c>
      <c r="N198" s="32">
        <f t="shared" si="6"/>
        <v>0</v>
      </c>
      <c r="O198" s="52">
        <f>'Pay App 41'!O198+'Pay App 41'!P198</f>
        <v>0</v>
      </c>
      <c r="P198" s="45"/>
      <c r="Q198" s="66">
        <f>'Pay App 41'!Q198+N198+P198</f>
        <v>0</v>
      </c>
    </row>
    <row r="199" spans="1:17" ht="21" customHeight="1" x14ac:dyDescent="0.2">
      <c r="A199" s="141" t="s">
        <v>351</v>
      </c>
      <c r="B199" s="141"/>
      <c r="C199" s="141" t="s">
        <v>352</v>
      </c>
      <c r="D199" s="142"/>
      <c r="E199" s="52">
        <f>'Pay App 41'!E199</f>
        <v>0</v>
      </c>
      <c r="F199" s="45"/>
      <c r="G199" s="65">
        <f>'Pay App 41'!G199+F199</f>
        <v>0</v>
      </c>
      <c r="H199" s="188">
        <f>'Pay App 41'!K199</f>
        <v>0</v>
      </c>
      <c r="I199" s="189"/>
      <c r="J199" s="55"/>
      <c r="K199" s="33">
        <f t="shared" si="4"/>
        <v>0</v>
      </c>
      <c r="L199" s="68">
        <f t="shared" si="7"/>
        <v>0</v>
      </c>
      <c r="M199" s="66">
        <f t="shared" si="5"/>
        <v>0</v>
      </c>
      <c r="N199" s="32">
        <f t="shared" si="6"/>
        <v>0</v>
      </c>
      <c r="O199" s="52">
        <f>'Pay App 41'!O199+'Pay App 41'!P199</f>
        <v>0</v>
      </c>
      <c r="P199" s="45"/>
      <c r="Q199" s="66">
        <f>'Pay App 41'!Q199+N199+P199</f>
        <v>0</v>
      </c>
    </row>
    <row r="200" spans="1:17" ht="21" customHeight="1" x14ac:dyDescent="0.2">
      <c r="A200" s="149" t="s">
        <v>353</v>
      </c>
      <c r="B200" s="149"/>
      <c r="C200" s="149" t="s">
        <v>354</v>
      </c>
      <c r="D200" s="150"/>
      <c r="E200" s="52">
        <f>'Pay App 41'!E200</f>
        <v>0</v>
      </c>
      <c r="F200" s="45"/>
      <c r="G200" s="65">
        <f>'Pay App 41'!G200+F200</f>
        <v>0</v>
      </c>
      <c r="H200" s="188">
        <f>'Pay App 41'!K200</f>
        <v>0</v>
      </c>
      <c r="I200" s="189"/>
      <c r="J200" s="55"/>
      <c r="K200" s="33">
        <f t="shared" si="4"/>
        <v>0</v>
      </c>
      <c r="L200" s="68">
        <f t="shared" si="7"/>
        <v>0</v>
      </c>
      <c r="M200" s="66">
        <f t="shared" si="5"/>
        <v>0</v>
      </c>
      <c r="N200" s="32">
        <f t="shared" si="6"/>
        <v>0</v>
      </c>
      <c r="O200" s="52">
        <f>'Pay App 41'!O200+'Pay App 41'!P200</f>
        <v>0</v>
      </c>
      <c r="P200" s="45"/>
      <c r="Q200" s="66">
        <f>'Pay App 41'!Q200+N200+P200</f>
        <v>0</v>
      </c>
    </row>
    <row r="201" spans="1:17" ht="21" customHeight="1" x14ac:dyDescent="0.2">
      <c r="A201" s="149" t="s">
        <v>355</v>
      </c>
      <c r="B201" s="149"/>
      <c r="C201" s="149" t="s">
        <v>356</v>
      </c>
      <c r="D201" s="150"/>
      <c r="E201" s="52">
        <f>'Pay App 41'!E201</f>
        <v>0</v>
      </c>
      <c r="F201" s="45"/>
      <c r="G201" s="65">
        <f>'Pay App 41'!G201+F201</f>
        <v>0</v>
      </c>
      <c r="H201" s="188">
        <f>'Pay App 41'!K201</f>
        <v>0</v>
      </c>
      <c r="I201" s="189"/>
      <c r="J201" s="55"/>
      <c r="K201" s="33">
        <f t="shared" si="4"/>
        <v>0</v>
      </c>
      <c r="L201" s="68">
        <f t="shared" si="7"/>
        <v>0</v>
      </c>
      <c r="M201" s="66">
        <f t="shared" si="5"/>
        <v>0</v>
      </c>
      <c r="N201" s="32">
        <f t="shared" si="6"/>
        <v>0</v>
      </c>
      <c r="O201" s="52">
        <f>'Pay App 41'!O201+'Pay App 41'!P201</f>
        <v>0</v>
      </c>
      <c r="P201" s="45"/>
      <c r="Q201" s="66">
        <f>'Pay App 41'!Q201+N201+P201</f>
        <v>0</v>
      </c>
    </row>
    <row r="202" spans="1:17" ht="21" customHeight="1" x14ac:dyDescent="0.2">
      <c r="A202" s="149" t="s">
        <v>357</v>
      </c>
      <c r="B202" s="149"/>
      <c r="C202" s="151" t="s">
        <v>358</v>
      </c>
      <c r="D202" s="152"/>
      <c r="E202" s="52">
        <f>'Pay App 41'!E202</f>
        <v>0</v>
      </c>
      <c r="F202" s="45"/>
      <c r="G202" s="65">
        <f>'Pay App 41'!G202+F202</f>
        <v>0</v>
      </c>
      <c r="H202" s="188">
        <f>'Pay App 41'!K202</f>
        <v>0</v>
      </c>
      <c r="I202" s="189"/>
      <c r="J202" s="55"/>
      <c r="K202" s="33">
        <f t="shared" si="4"/>
        <v>0</v>
      </c>
      <c r="L202" s="68">
        <f t="shared" si="7"/>
        <v>0</v>
      </c>
      <c r="M202" s="66">
        <f t="shared" si="5"/>
        <v>0</v>
      </c>
      <c r="N202" s="32">
        <f t="shared" si="6"/>
        <v>0</v>
      </c>
      <c r="O202" s="52">
        <f>'Pay App 41'!O202+'Pay App 41'!P202</f>
        <v>0</v>
      </c>
      <c r="P202" s="45"/>
      <c r="Q202" s="66">
        <f>'Pay App 41'!Q202+N202+P202</f>
        <v>0</v>
      </c>
    </row>
    <row r="203" spans="1:17" ht="21" customHeight="1" x14ac:dyDescent="0.2">
      <c r="A203" s="149" t="s">
        <v>359</v>
      </c>
      <c r="B203" s="149"/>
      <c r="C203" s="151" t="s">
        <v>360</v>
      </c>
      <c r="D203" s="152"/>
      <c r="E203" s="52">
        <f>'Pay App 41'!E203</f>
        <v>0</v>
      </c>
      <c r="F203" s="45"/>
      <c r="G203" s="65">
        <f>'Pay App 41'!G203+F203</f>
        <v>0</v>
      </c>
      <c r="H203" s="188">
        <f>'Pay App 41'!K203</f>
        <v>0</v>
      </c>
      <c r="I203" s="189"/>
      <c r="J203" s="55"/>
      <c r="K203" s="33">
        <f t="shared" si="4"/>
        <v>0</v>
      </c>
      <c r="L203" s="68">
        <f t="shared" si="7"/>
        <v>0</v>
      </c>
      <c r="M203" s="66">
        <f t="shared" si="5"/>
        <v>0</v>
      </c>
      <c r="N203" s="32">
        <f t="shared" si="6"/>
        <v>0</v>
      </c>
      <c r="O203" s="52">
        <f>'Pay App 41'!O203+'Pay App 41'!P203</f>
        <v>0</v>
      </c>
      <c r="P203" s="45"/>
      <c r="Q203" s="66">
        <f>'Pay App 41'!Q203+N203+P203</f>
        <v>0</v>
      </c>
    </row>
    <row r="204" spans="1:17" ht="21" customHeight="1" x14ac:dyDescent="0.2">
      <c r="A204" s="149" t="s">
        <v>361</v>
      </c>
      <c r="B204" s="149"/>
      <c r="C204" s="149" t="s">
        <v>362</v>
      </c>
      <c r="D204" s="150"/>
      <c r="E204" s="52">
        <f>'Pay App 41'!E204</f>
        <v>0</v>
      </c>
      <c r="F204" s="45"/>
      <c r="G204" s="65">
        <f>'Pay App 41'!G204+F204</f>
        <v>0</v>
      </c>
      <c r="H204" s="188">
        <f>'Pay App 41'!K204</f>
        <v>0</v>
      </c>
      <c r="I204" s="189"/>
      <c r="J204" s="55"/>
      <c r="K204" s="33">
        <f t="shared" si="4"/>
        <v>0</v>
      </c>
      <c r="L204" s="68">
        <f t="shared" si="7"/>
        <v>0</v>
      </c>
      <c r="M204" s="66">
        <f t="shared" si="5"/>
        <v>0</v>
      </c>
      <c r="N204" s="32">
        <f t="shared" si="6"/>
        <v>0</v>
      </c>
      <c r="O204" s="52">
        <f>'Pay App 41'!O204+'Pay App 41'!P204</f>
        <v>0</v>
      </c>
      <c r="P204" s="45"/>
      <c r="Q204" s="66">
        <f>'Pay App 41'!Q204+N204+P204</f>
        <v>0</v>
      </c>
    </row>
    <row r="205" spans="1:17" ht="21" customHeight="1" x14ac:dyDescent="0.2">
      <c r="A205" s="149" t="s">
        <v>363</v>
      </c>
      <c r="B205" s="149"/>
      <c r="C205" s="151" t="s">
        <v>364</v>
      </c>
      <c r="D205" s="152"/>
      <c r="E205" s="52">
        <f>'Pay App 41'!E205</f>
        <v>0</v>
      </c>
      <c r="F205" s="45"/>
      <c r="G205" s="65">
        <f>'Pay App 41'!G205+F205</f>
        <v>0</v>
      </c>
      <c r="H205" s="188">
        <f>'Pay App 41'!K205</f>
        <v>0</v>
      </c>
      <c r="I205" s="189"/>
      <c r="J205" s="55"/>
      <c r="K205" s="33">
        <f t="shared" si="4"/>
        <v>0</v>
      </c>
      <c r="L205" s="68">
        <f t="shared" si="7"/>
        <v>0</v>
      </c>
      <c r="M205" s="66">
        <f t="shared" si="5"/>
        <v>0</v>
      </c>
      <c r="N205" s="32">
        <f t="shared" si="6"/>
        <v>0</v>
      </c>
      <c r="O205" s="52">
        <f>'Pay App 41'!O205+'Pay App 41'!P205</f>
        <v>0</v>
      </c>
      <c r="P205" s="45"/>
      <c r="Q205" s="66">
        <f>'Pay App 41'!Q205+N205+P205</f>
        <v>0</v>
      </c>
    </row>
    <row r="206" spans="1:17" ht="21" customHeight="1" x14ac:dyDescent="0.2">
      <c r="A206" s="141" t="s">
        <v>365</v>
      </c>
      <c r="B206" s="141"/>
      <c r="C206" s="141" t="s">
        <v>366</v>
      </c>
      <c r="D206" s="142"/>
      <c r="E206" s="52">
        <f>'Pay App 41'!E206</f>
        <v>0</v>
      </c>
      <c r="F206" s="45"/>
      <c r="G206" s="65">
        <f>'Pay App 41'!G206+F206</f>
        <v>0</v>
      </c>
      <c r="H206" s="188">
        <f>'Pay App 41'!K206</f>
        <v>0</v>
      </c>
      <c r="I206" s="189"/>
      <c r="J206" s="55"/>
      <c r="K206" s="33">
        <f t="shared" si="4"/>
        <v>0</v>
      </c>
      <c r="L206" s="68">
        <f t="shared" si="7"/>
        <v>0</v>
      </c>
      <c r="M206" s="66">
        <f t="shared" si="5"/>
        <v>0</v>
      </c>
      <c r="N206" s="32">
        <f t="shared" si="6"/>
        <v>0</v>
      </c>
      <c r="O206" s="52">
        <f>'Pay App 41'!O206+'Pay App 41'!P206</f>
        <v>0</v>
      </c>
      <c r="P206" s="45"/>
      <c r="Q206" s="66">
        <f>'Pay App 41'!Q206+N206+P206</f>
        <v>0</v>
      </c>
    </row>
    <row r="207" spans="1:17" ht="21" customHeight="1" x14ac:dyDescent="0.2">
      <c r="A207" s="149" t="s">
        <v>367</v>
      </c>
      <c r="B207" s="149"/>
      <c r="C207" s="149" t="s">
        <v>368</v>
      </c>
      <c r="D207" s="150"/>
      <c r="E207" s="52">
        <f>'Pay App 41'!E207</f>
        <v>0</v>
      </c>
      <c r="F207" s="45"/>
      <c r="G207" s="65">
        <f>'Pay App 41'!G207+F207</f>
        <v>0</v>
      </c>
      <c r="H207" s="188">
        <f>'Pay App 41'!K207</f>
        <v>0</v>
      </c>
      <c r="I207" s="189"/>
      <c r="J207" s="55"/>
      <c r="K207" s="33">
        <f t="shared" si="4"/>
        <v>0</v>
      </c>
      <c r="L207" s="68">
        <f t="shared" si="7"/>
        <v>0</v>
      </c>
      <c r="M207" s="66">
        <f t="shared" si="5"/>
        <v>0</v>
      </c>
      <c r="N207" s="32">
        <f t="shared" si="6"/>
        <v>0</v>
      </c>
      <c r="O207" s="52">
        <f>'Pay App 41'!O207+'Pay App 41'!P207</f>
        <v>0</v>
      </c>
      <c r="P207" s="45"/>
      <c r="Q207" s="66">
        <f>'Pay App 41'!Q207+N207+P207</f>
        <v>0</v>
      </c>
    </row>
    <row r="208" spans="1:17" ht="21" customHeight="1" x14ac:dyDescent="0.2">
      <c r="A208" s="141" t="s">
        <v>369</v>
      </c>
      <c r="B208" s="141"/>
      <c r="C208" s="141" t="s">
        <v>370</v>
      </c>
      <c r="D208" s="142"/>
      <c r="E208" s="52">
        <f>'Pay App 41'!E208</f>
        <v>0</v>
      </c>
      <c r="F208" s="45"/>
      <c r="G208" s="65">
        <f>'Pay App 41'!G208+F208</f>
        <v>0</v>
      </c>
      <c r="H208" s="188">
        <f>'Pay App 41'!K208</f>
        <v>0</v>
      </c>
      <c r="I208" s="189"/>
      <c r="J208" s="55"/>
      <c r="K208" s="33">
        <f t="shared" si="4"/>
        <v>0</v>
      </c>
      <c r="L208" s="68">
        <f t="shared" si="7"/>
        <v>0</v>
      </c>
      <c r="M208" s="66">
        <f t="shared" si="5"/>
        <v>0</v>
      </c>
      <c r="N208" s="32">
        <f t="shared" si="6"/>
        <v>0</v>
      </c>
      <c r="O208" s="52">
        <f>'Pay App 41'!O208+'Pay App 41'!P208</f>
        <v>0</v>
      </c>
      <c r="P208" s="45"/>
      <c r="Q208" s="66">
        <f>'Pay App 41'!Q208+N208+P208</f>
        <v>0</v>
      </c>
    </row>
    <row r="209" spans="1:17" ht="21" customHeight="1" x14ac:dyDescent="0.2">
      <c r="A209" s="149" t="s">
        <v>371</v>
      </c>
      <c r="B209" s="149"/>
      <c r="C209" s="149" t="s">
        <v>372</v>
      </c>
      <c r="D209" s="150"/>
      <c r="E209" s="52">
        <f>'Pay App 41'!E209</f>
        <v>0</v>
      </c>
      <c r="F209" s="45"/>
      <c r="G209" s="65">
        <f>'Pay App 41'!G209+F209</f>
        <v>0</v>
      </c>
      <c r="H209" s="188">
        <f>'Pay App 41'!K209</f>
        <v>0</v>
      </c>
      <c r="I209" s="189"/>
      <c r="J209" s="55"/>
      <c r="K209" s="33">
        <f t="shared" si="4"/>
        <v>0</v>
      </c>
      <c r="L209" s="68">
        <f t="shared" si="7"/>
        <v>0</v>
      </c>
      <c r="M209" s="66">
        <f t="shared" si="5"/>
        <v>0</v>
      </c>
      <c r="N209" s="32">
        <f t="shared" si="6"/>
        <v>0</v>
      </c>
      <c r="O209" s="52">
        <f>'Pay App 41'!O209+'Pay App 41'!P209</f>
        <v>0</v>
      </c>
      <c r="P209" s="45"/>
      <c r="Q209" s="66">
        <f>'Pay App 41'!Q209+N209+P209</f>
        <v>0</v>
      </c>
    </row>
    <row r="210" spans="1:17" ht="21" customHeight="1" x14ac:dyDescent="0.2">
      <c r="A210" s="149" t="s">
        <v>373</v>
      </c>
      <c r="B210" s="149"/>
      <c r="C210" s="151" t="s">
        <v>374</v>
      </c>
      <c r="D210" s="152"/>
      <c r="E210" s="52">
        <f>'Pay App 41'!E210</f>
        <v>0</v>
      </c>
      <c r="F210" s="45"/>
      <c r="G210" s="65">
        <f>'Pay App 41'!G210+F210</f>
        <v>0</v>
      </c>
      <c r="H210" s="188">
        <f>'Pay App 41'!K210</f>
        <v>0</v>
      </c>
      <c r="I210" s="189"/>
      <c r="J210" s="55"/>
      <c r="K210" s="33">
        <f t="shared" si="4"/>
        <v>0</v>
      </c>
      <c r="L210" s="68">
        <f t="shared" si="7"/>
        <v>0</v>
      </c>
      <c r="M210" s="66">
        <f t="shared" si="5"/>
        <v>0</v>
      </c>
      <c r="N210" s="32">
        <f t="shared" si="6"/>
        <v>0</v>
      </c>
      <c r="O210" s="52">
        <f>'Pay App 41'!O210+'Pay App 41'!P210</f>
        <v>0</v>
      </c>
      <c r="P210" s="45"/>
      <c r="Q210" s="66">
        <f>'Pay App 41'!Q210+N210+P210</f>
        <v>0</v>
      </c>
    </row>
    <row r="211" spans="1:17" ht="21" customHeight="1" x14ac:dyDescent="0.2">
      <c r="A211" s="149" t="s">
        <v>375</v>
      </c>
      <c r="B211" s="149"/>
      <c r="C211" s="149" t="s">
        <v>376</v>
      </c>
      <c r="D211" s="150"/>
      <c r="E211" s="52">
        <f>'Pay App 41'!E211</f>
        <v>0</v>
      </c>
      <c r="F211" s="45"/>
      <c r="G211" s="65">
        <f>'Pay App 41'!G211+F211</f>
        <v>0</v>
      </c>
      <c r="H211" s="188">
        <f>'Pay App 41'!K211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41'!O211+'Pay App 41'!P211</f>
        <v>0</v>
      </c>
      <c r="P211" s="45"/>
      <c r="Q211" s="66">
        <f>'Pay App 41'!Q211+N211+P211</f>
        <v>0</v>
      </c>
    </row>
    <row r="212" spans="1:17" ht="21" customHeight="1" x14ac:dyDescent="0.2">
      <c r="A212" s="149" t="s">
        <v>377</v>
      </c>
      <c r="B212" s="149"/>
      <c r="C212" s="151" t="s">
        <v>378</v>
      </c>
      <c r="D212" s="152"/>
      <c r="E212" s="52">
        <f>'Pay App 41'!E212</f>
        <v>0</v>
      </c>
      <c r="F212" s="45"/>
      <c r="G212" s="65">
        <f>'Pay App 41'!G212+F212</f>
        <v>0</v>
      </c>
      <c r="H212" s="188">
        <f>'Pay App 41'!K212</f>
        <v>0</v>
      </c>
      <c r="I212" s="189"/>
      <c r="J212" s="55"/>
      <c r="K212" s="33">
        <f t="shared" si="8"/>
        <v>0</v>
      </c>
      <c r="L212" s="68">
        <f t="shared" ref="L212:L241" si="11">IF(ISERROR(K212/G212),0,K212/G212)</f>
        <v>0</v>
      </c>
      <c r="M212" s="66">
        <f t="shared" si="9"/>
        <v>0</v>
      </c>
      <c r="N212" s="32">
        <f t="shared" si="10"/>
        <v>0</v>
      </c>
      <c r="O212" s="52">
        <f>'Pay App 41'!O212+'Pay App 41'!P212</f>
        <v>0</v>
      </c>
      <c r="P212" s="45"/>
      <c r="Q212" s="66">
        <f>'Pay App 41'!Q212+N212+P212</f>
        <v>0</v>
      </c>
    </row>
    <row r="213" spans="1:17" ht="21" customHeight="1" x14ac:dyDescent="0.2">
      <c r="A213" s="141" t="s">
        <v>379</v>
      </c>
      <c r="B213" s="141"/>
      <c r="C213" s="141" t="s">
        <v>380</v>
      </c>
      <c r="D213" s="142"/>
      <c r="E213" s="52">
        <f>'Pay App 41'!E213</f>
        <v>0</v>
      </c>
      <c r="F213" s="45"/>
      <c r="G213" s="65">
        <f>'Pay App 41'!G213+F213</f>
        <v>0</v>
      </c>
      <c r="H213" s="188">
        <f>'Pay App 41'!K213</f>
        <v>0</v>
      </c>
      <c r="I213" s="189"/>
      <c r="J213" s="55"/>
      <c r="K213" s="33">
        <f t="shared" si="8"/>
        <v>0</v>
      </c>
      <c r="L213" s="68">
        <f t="shared" si="11"/>
        <v>0</v>
      </c>
      <c r="M213" s="66">
        <f t="shared" si="9"/>
        <v>0</v>
      </c>
      <c r="N213" s="32">
        <f t="shared" si="10"/>
        <v>0</v>
      </c>
      <c r="O213" s="52">
        <f>'Pay App 41'!O213+'Pay App 41'!P213</f>
        <v>0</v>
      </c>
      <c r="P213" s="45"/>
      <c r="Q213" s="66">
        <f>'Pay App 41'!Q213+N213+P213</f>
        <v>0</v>
      </c>
    </row>
    <row r="214" spans="1:17" ht="21" customHeight="1" x14ac:dyDescent="0.2">
      <c r="A214" s="149" t="s">
        <v>381</v>
      </c>
      <c r="B214" s="149"/>
      <c r="C214" s="151" t="s">
        <v>382</v>
      </c>
      <c r="D214" s="152"/>
      <c r="E214" s="52">
        <f>'Pay App 41'!E214</f>
        <v>0</v>
      </c>
      <c r="F214" s="45"/>
      <c r="G214" s="65">
        <f>'Pay App 41'!G214+F214</f>
        <v>0</v>
      </c>
      <c r="H214" s="188">
        <f>'Pay App 41'!K214</f>
        <v>0</v>
      </c>
      <c r="I214" s="189"/>
      <c r="J214" s="55"/>
      <c r="K214" s="33">
        <f t="shared" si="8"/>
        <v>0</v>
      </c>
      <c r="L214" s="68">
        <f t="shared" si="11"/>
        <v>0</v>
      </c>
      <c r="M214" s="66">
        <f t="shared" si="9"/>
        <v>0</v>
      </c>
      <c r="N214" s="32">
        <f t="shared" si="10"/>
        <v>0</v>
      </c>
      <c r="O214" s="52">
        <f>'Pay App 41'!O214+'Pay App 41'!P214</f>
        <v>0</v>
      </c>
      <c r="P214" s="45"/>
      <c r="Q214" s="66">
        <f>'Pay App 41'!Q214+N214+P214</f>
        <v>0</v>
      </c>
    </row>
    <row r="215" spans="1:17" ht="21" customHeight="1" x14ac:dyDescent="0.2">
      <c r="A215" s="149" t="s">
        <v>383</v>
      </c>
      <c r="B215" s="149"/>
      <c r="C215" s="149" t="s">
        <v>384</v>
      </c>
      <c r="D215" s="150"/>
      <c r="E215" s="52">
        <f>'Pay App 41'!E215</f>
        <v>0</v>
      </c>
      <c r="F215" s="45"/>
      <c r="G215" s="65">
        <f>'Pay App 41'!G215+F215</f>
        <v>0</v>
      </c>
      <c r="H215" s="188">
        <f>'Pay App 41'!K215</f>
        <v>0</v>
      </c>
      <c r="I215" s="189"/>
      <c r="J215" s="55"/>
      <c r="K215" s="33">
        <f t="shared" si="8"/>
        <v>0</v>
      </c>
      <c r="L215" s="68">
        <f t="shared" si="11"/>
        <v>0</v>
      </c>
      <c r="M215" s="66">
        <f t="shared" si="9"/>
        <v>0</v>
      </c>
      <c r="N215" s="32">
        <f t="shared" si="10"/>
        <v>0</v>
      </c>
      <c r="O215" s="52">
        <f>'Pay App 41'!O215+'Pay App 41'!P215</f>
        <v>0</v>
      </c>
      <c r="P215" s="45"/>
      <c r="Q215" s="66">
        <f>'Pay App 41'!Q215+N215+P215</f>
        <v>0</v>
      </c>
    </row>
    <row r="216" spans="1:17" ht="21" customHeight="1" x14ac:dyDescent="0.2">
      <c r="A216" s="149" t="s">
        <v>385</v>
      </c>
      <c r="B216" s="149"/>
      <c r="C216" s="149" t="s">
        <v>386</v>
      </c>
      <c r="D216" s="150"/>
      <c r="E216" s="52">
        <f>'Pay App 41'!E216</f>
        <v>0</v>
      </c>
      <c r="F216" s="45"/>
      <c r="G216" s="65">
        <f>'Pay App 41'!G216+F216</f>
        <v>0</v>
      </c>
      <c r="H216" s="188">
        <f>'Pay App 41'!K216</f>
        <v>0</v>
      </c>
      <c r="I216" s="189"/>
      <c r="J216" s="55"/>
      <c r="K216" s="33">
        <f t="shared" si="8"/>
        <v>0</v>
      </c>
      <c r="L216" s="68">
        <f t="shared" si="11"/>
        <v>0</v>
      </c>
      <c r="M216" s="66">
        <f t="shared" si="9"/>
        <v>0</v>
      </c>
      <c r="N216" s="32">
        <f t="shared" si="10"/>
        <v>0</v>
      </c>
      <c r="O216" s="52">
        <f>'Pay App 41'!O216+'Pay App 41'!P216</f>
        <v>0</v>
      </c>
      <c r="P216" s="45"/>
      <c r="Q216" s="66">
        <f>'Pay App 41'!Q216+N216+P216</f>
        <v>0</v>
      </c>
    </row>
    <row r="217" spans="1:17" ht="21" customHeight="1" x14ac:dyDescent="0.2">
      <c r="A217" s="149" t="s">
        <v>387</v>
      </c>
      <c r="B217" s="149"/>
      <c r="C217" s="149" t="s">
        <v>388</v>
      </c>
      <c r="D217" s="150"/>
      <c r="E217" s="52">
        <f>'Pay App 41'!E217</f>
        <v>0</v>
      </c>
      <c r="F217" s="45"/>
      <c r="G217" s="65">
        <f>'Pay App 41'!G217+F217</f>
        <v>0</v>
      </c>
      <c r="H217" s="188">
        <f>'Pay App 41'!K217</f>
        <v>0</v>
      </c>
      <c r="I217" s="189"/>
      <c r="J217" s="55"/>
      <c r="K217" s="33">
        <f t="shared" si="8"/>
        <v>0</v>
      </c>
      <c r="L217" s="68">
        <f t="shared" si="11"/>
        <v>0</v>
      </c>
      <c r="M217" s="66">
        <f>G217-K217</f>
        <v>0</v>
      </c>
      <c r="N217" s="32">
        <f t="shared" si="10"/>
        <v>0</v>
      </c>
      <c r="O217" s="52">
        <f>'Pay App 41'!O217+'Pay App 41'!P217</f>
        <v>0</v>
      </c>
      <c r="P217" s="45"/>
      <c r="Q217" s="66">
        <f>'Pay App 41'!Q217+N217+P217</f>
        <v>0</v>
      </c>
    </row>
    <row r="218" spans="1:17" ht="21" customHeight="1" x14ac:dyDescent="0.2">
      <c r="A218" s="149" t="s">
        <v>389</v>
      </c>
      <c r="B218" s="149"/>
      <c r="C218" s="151" t="s">
        <v>390</v>
      </c>
      <c r="D218" s="152"/>
      <c r="E218" s="52">
        <f>'Pay App 41'!E218</f>
        <v>0</v>
      </c>
      <c r="F218" s="45"/>
      <c r="G218" s="65">
        <f>'Pay App 41'!G218+F218</f>
        <v>0</v>
      </c>
      <c r="H218" s="188">
        <f>'Pay App 41'!K218</f>
        <v>0</v>
      </c>
      <c r="I218" s="189"/>
      <c r="J218" s="55"/>
      <c r="K218" s="33">
        <f t="shared" si="8"/>
        <v>0</v>
      </c>
      <c r="L218" s="68">
        <f t="shared" si="11"/>
        <v>0</v>
      </c>
      <c r="M218" s="66">
        <f t="shared" si="9"/>
        <v>0</v>
      </c>
      <c r="N218" s="32">
        <f t="shared" si="10"/>
        <v>0</v>
      </c>
      <c r="O218" s="52">
        <f>'Pay App 41'!O218+'Pay App 41'!P218</f>
        <v>0</v>
      </c>
      <c r="P218" s="45"/>
      <c r="Q218" s="66">
        <f>'Pay App 41'!Q218+N218+P218</f>
        <v>0</v>
      </c>
    </row>
    <row r="219" spans="1:17" ht="21" customHeight="1" x14ac:dyDescent="0.2">
      <c r="A219" s="141" t="s">
        <v>391</v>
      </c>
      <c r="B219" s="141"/>
      <c r="C219" s="141" t="s">
        <v>392</v>
      </c>
      <c r="D219" s="142"/>
      <c r="E219" s="52">
        <f>'Pay App 41'!E219</f>
        <v>0</v>
      </c>
      <c r="F219" s="45"/>
      <c r="G219" s="65">
        <f>'Pay App 41'!G219+F219</f>
        <v>0</v>
      </c>
      <c r="H219" s="188">
        <f>'Pay App 41'!K219</f>
        <v>0</v>
      </c>
      <c r="I219" s="189"/>
      <c r="J219" s="55"/>
      <c r="K219" s="33">
        <f t="shared" si="8"/>
        <v>0</v>
      </c>
      <c r="L219" s="68">
        <f t="shared" si="11"/>
        <v>0</v>
      </c>
      <c r="M219" s="66">
        <f t="shared" si="9"/>
        <v>0</v>
      </c>
      <c r="N219" s="32">
        <f t="shared" si="10"/>
        <v>0</v>
      </c>
      <c r="O219" s="52">
        <f>'Pay App 41'!O219+'Pay App 41'!P219</f>
        <v>0</v>
      </c>
      <c r="P219" s="45"/>
      <c r="Q219" s="66">
        <f>'Pay App 41'!Q219+N219+P219</f>
        <v>0</v>
      </c>
    </row>
    <row r="220" spans="1:17" ht="21" customHeight="1" x14ac:dyDescent="0.2">
      <c r="A220" s="149" t="s">
        <v>393</v>
      </c>
      <c r="B220" s="149"/>
      <c r="C220" s="149" t="s">
        <v>394</v>
      </c>
      <c r="D220" s="150"/>
      <c r="E220" s="52">
        <f>'Pay App 41'!E220</f>
        <v>0</v>
      </c>
      <c r="F220" s="45"/>
      <c r="G220" s="65">
        <f>'Pay App 41'!G220+F220</f>
        <v>0</v>
      </c>
      <c r="H220" s="188">
        <f>'Pay App 41'!K220</f>
        <v>0</v>
      </c>
      <c r="I220" s="189"/>
      <c r="J220" s="55"/>
      <c r="K220" s="33">
        <f t="shared" si="8"/>
        <v>0</v>
      </c>
      <c r="L220" s="68">
        <f t="shared" si="11"/>
        <v>0</v>
      </c>
      <c r="M220" s="66">
        <f t="shared" si="9"/>
        <v>0</v>
      </c>
      <c r="N220" s="32">
        <f t="shared" si="10"/>
        <v>0</v>
      </c>
      <c r="O220" s="52">
        <f>'Pay App 41'!O220+'Pay App 41'!P220</f>
        <v>0</v>
      </c>
      <c r="P220" s="45"/>
      <c r="Q220" s="66">
        <f>'Pay App 41'!Q220+N220+P220</f>
        <v>0</v>
      </c>
    </row>
    <row r="221" spans="1:17" ht="21" customHeight="1" x14ac:dyDescent="0.2">
      <c r="A221" s="141" t="s">
        <v>395</v>
      </c>
      <c r="B221" s="141"/>
      <c r="C221" s="141" t="s">
        <v>396</v>
      </c>
      <c r="D221" s="142"/>
      <c r="E221" s="52">
        <f>'Pay App 41'!E221</f>
        <v>0</v>
      </c>
      <c r="F221" s="45"/>
      <c r="G221" s="65">
        <f>'Pay App 41'!G221+F221</f>
        <v>0</v>
      </c>
      <c r="H221" s="188">
        <f>'Pay App 41'!K221</f>
        <v>0</v>
      </c>
      <c r="I221" s="189"/>
      <c r="J221" s="55"/>
      <c r="K221" s="33">
        <f t="shared" si="8"/>
        <v>0</v>
      </c>
      <c r="L221" s="68">
        <f t="shared" si="11"/>
        <v>0</v>
      </c>
      <c r="M221" s="66">
        <f t="shared" si="9"/>
        <v>0</v>
      </c>
      <c r="N221" s="32">
        <f t="shared" si="10"/>
        <v>0</v>
      </c>
      <c r="O221" s="52">
        <f>'Pay App 41'!O221+'Pay App 41'!P221</f>
        <v>0</v>
      </c>
      <c r="P221" s="45"/>
      <c r="Q221" s="66">
        <f>'Pay App 41'!Q221+N221+P221</f>
        <v>0</v>
      </c>
    </row>
    <row r="222" spans="1:17" ht="21" customHeight="1" x14ac:dyDescent="0.2">
      <c r="A222" s="149" t="s">
        <v>397</v>
      </c>
      <c r="B222" s="149"/>
      <c r="C222" s="149" t="s">
        <v>398</v>
      </c>
      <c r="D222" s="150"/>
      <c r="E222" s="52">
        <f>'Pay App 41'!E222</f>
        <v>0</v>
      </c>
      <c r="F222" s="45"/>
      <c r="G222" s="65">
        <f>'Pay App 41'!G222+F222</f>
        <v>0</v>
      </c>
      <c r="H222" s="188">
        <f>'Pay App 41'!K222</f>
        <v>0</v>
      </c>
      <c r="I222" s="189"/>
      <c r="J222" s="55"/>
      <c r="K222" s="33">
        <f t="shared" si="8"/>
        <v>0</v>
      </c>
      <c r="L222" s="68">
        <f t="shared" si="11"/>
        <v>0</v>
      </c>
      <c r="M222" s="66">
        <f t="shared" si="9"/>
        <v>0</v>
      </c>
      <c r="N222" s="32">
        <f t="shared" si="10"/>
        <v>0</v>
      </c>
      <c r="O222" s="52">
        <f>'Pay App 41'!O222+'Pay App 41'!P222</f>
        <v>0</v>
      </c>
      <c r="P222" s="45"/>
      <c r="Q222" s="66">
        <f>'Pay App 41'!Q222+N222+P222</f>
        <v>0</v>
      </c>
    </row>
    <row r="223" spans="1:17" ht="21" customHeight="1" x14ac:dyDescent="0.2">
      <c r="A223" s="149" t="s">
        <v>399</v>
      </c>
      <c r="B223" s="149"/>
      <c r="C223" s="149" t="s">
        <v>400</v>
      </c>
      <c r="D223" s="150"/>
      <c r="E223" s="52">
        <f>'Pay App 41'!E223</f>
        <v>0</v>
      </c>
      <c r="F223" s="45"/>
      <c r="G223" s="65">
        <f>'Pay App 41'!G223+F223</f>
        <v>0</v>
      </c>
      <c r="H223" s="188">
        <f>'Pay App 41'!K223</f>
        <v>0</v>
      </c>
      <c r="I223" s="189"/>
      <c r="J223" s="55"/>
      <c r="K223" s="33">
        <f t="shared" si="8"/>
        <v>0</v>
      </c>
      <c r="L223" s="68">
        <f t="shared" si="11"/>
        <v>0</v>
      </c>
      <c r="M223" s="66">
        <f t="shared" si="9"/>
        <v>0</v>
      </c>
      <c r="N223" s="32">
        <f t="shared" si="10"/>
        <v>0</v>
      </c>
      <c r="O223" s="52">
        <f>'Pay App 41'!O223+'Pay App 41'!P223</f>
        <v>0</v>
      </c>
      <c r="P223" s="45"/>
      <c r="Q223" s="66">
        <f>'Pay App 41'!Q223+N223+P223</f>
        <v>0</v>
      </c>
    </row>
    <row r="224" spans="1:17" ht="21" customHeight="1" x14ac:dyDescent="0.2">
      <c r="A224" s="149" t="s">
        <v>401</v>
      </c>
      <c r="B224" s="149"/>
      <c r="C224" s="149" t="s">
        <v>402</v>
      </c>
      <c r="D224" s="150"/>
      <c r="E224" s="52">
        <f>'Pay App 41'!E224</f>
        <v>0</v>
      </c>
      <c r="F224" s="45"/>
      <c r="G224" s="65">
        <f>'Pay App 41'!G224+F224</f>
        <v>0</v>
      </c>
      <c r="H224" s="188">
        <f>'Pay App 41'!K224</f>
        <v>0</v>
      </c>
      <c r="I224" s="189"/>
      <c r="J224" s="55"/>
      <c r="K224" s="33">
        <f t="shared" si="8"/>
        <v>0</v>
      </c>
      <c r="L224" s="68">
        <f t="shared" si="11"/>
        <v>0</v>
      </c>
      <c r="M224" s="66">
        <f t="shared" si="9"/>
        <v>0</v>
      </c>
      <c r="N224" s="32">
        <f t="shared" si="10"/>
        <v>0</v>
      </c>
      <c r="O224" s="52">
        <f>'Pay App 41'!O224+'Pay App 41'!P224</f>
        <v>0</v>
      </c>
      <c r="P224" s="45"/>
      <c r="Q224" s="66">
        <f>'Pay App 41'!Q224+N224+P224</f>
        <v>0</v>
      </c>
    </row>
    <row r="225" spans="1:17" ht="21" customHeight="1" x14ac:dyDescent="0.2">
      <c r="A225" s="149" t="s">
        <v>403</v>
      </c>
      <c r="B225" s="149"/>
      <c r="C225" s="149" t="s">
        <v>404</v>
      </c>
      <c r="D225" s="150"/>
      <c r="E225" s="52">
        <f>'Pay App 41'!E225</f>
        <v>0</v>
      </c>
      <c r="F225" s="45"/>
      <c r="G225" s="65">
        <f>'Pay App 41'!G225+F225</f>
        <v>0</v>
      </c>
      <c r="H225" s="188">
        <f>'Pay App 41'!K225</f>
        <v>0</v>
      </c>
      <c r="I225" s="189"/>
      <c r="J225" s="55"/>
      <c r="K225" s="33">
        <f t="shared" si="8"/>
        <v>0</v>
      </c>
      <c r="L225" s="68">
        <f t="shared" si="11"/>
        <v>0</v>
      </c>
      <c r="M225" s="66">
        <f t="shared" si="9"/>
        <v>0</v>
      </c>
      <c r="N225" s="32">
        <f t="shared" si="10"/>
        <v>0</v>
      </c>
      <c r="O225" s="52">
        <f>'Pay App 41'!O225+'Pay App 41'!P225</f>
        <v>0</v>
      </c>
      <c r="P225" s="45"/>
      <c r="Q225" s="66">
        <f>'Pay App 41'!Q225+N225+P225</f>
        <v>0</v>
      </c>
    </row>
    <row r="226" spans="1:17" ht="21" customHeight="1" x14ac:dyDescent="0.2">
      <c r="A226" s="141" t="s">
        <v>405</v>
      </c>
      <c r="B226" s="141"/>
      <c r="C226" s="141" t="s">
        <v>406</v>
      </c>
      <c r="D226" s="142"/>
      <c r="E226" s="52">
        <f>'Pay App 41'!E226</f>
        <v>0</v>
      </c>
      <c r="F226" s="45"/>
      <c r="G226" s="65">
        <f>'Pay App 41'!G226+F226</f>
        <v>0</v>
      </c>
      <c r="H226" s="188">
        <f>'Pay App 41'!K226</f>
        <v>0</v>
      </c>
      <c r="I226" s="189"/>
      <c r="J226" s="55"/>
      <c r="K226" s="33">
        <f t="shared" si="8"/>
        <v>0</v>
      </c>
      <c r="L226" s="68">
        <f t="shared" si="11"/>
        <v>0</v>
      </c>
      <c r="M226" s="66">
        <f t="shared" si="9"/>
        <v>0</v>
      </c>
      <c r="N226" s="32">
        <f t="shared" si="10"/>
        <v>0</v>
      </c>
      <c r="O226" s="52">
        <f>'Pay App 41'!O226+'Pay App 41'!P226</f>
        <v>0</v>
      </c>
      <c r="P226" s="45"/>
      <c r="Q226" s="66">
        <f>'Pay App 41'!Q226+N226+P226</f>
        <v>0</v>
      </c>
    </row>
    <row r="227" spans="1:17" ht="21" customHeight="1" x14ac:dyDescent="0.2">
      <c r="A227" s="149" t="s">
        <v>407</v>
      </c>
      <c r="B227" s="149"/>
      <c r="C227" s="149" t="s">
        <v>408</v>
      </c>
      <c r="D227" s="150"/>
      <c r="E227" s="52">
        <f>'Pay App 41'!E227</f>
        <v>0</v>
      </c>
      <c r="F227" s="45"/>
      <c r="G227" s="65">
        <f>'Pay App 41'!G227+F227</f>
        <v>0</v>
      </c>
      <c r="H227" s="188">
        <f>'Pay App 41'!K227</f>
        <v>0</v>
      </c>
      <c r="I227" s="189"/>
      <c r="J227" s="55"/>
      <c r="K227" s="33">
        <f t="shared" si="8"/>
        <v>0</v>
      </c>
      <c r="L227" s="68">
        <f t="shared" si="11"/>
        <v>0</v>
      </c>
      <c r="M227" s="66">
        <f t="shared" si="9"/>
        <v>0</v>
      </c>
      <c r="N227" s="32">
        <f t="shared" si="10"/>
        <v>0</v>
      </c>
      <c r="O227" s="52">
        <f>'Pay App 41'!O227+'Pay App 41'!P227</f>
        <v>0</v>
      </c>
      <c r="P227" s="45"/>
      <c r="Q227" s="66">
        <f>'Pay App 41'!Q227+N227+P227</f>
        <v>0</v>
      </c>
    </row>
    <row r="228" spans="1:17" ht="21" customHeight="1" x14ac:dyDescent="0.2">
      <c r="A228" s="149" t="s">
        <v>409</v>
      </c>
      <c r="B228" s="149"/>
      <c r="C228" s="149" t="s">
        <v>410</v>
      </c>
      <c r="D228" s="150"/>
      <c r="E228" s="52">
        <f>'Pay App 41'!E228</f>
        <v>0</v>
      </c>
      <c r="F228" s="45"/>
      <c r="G228" s="65">
        <f>'Pay App 41'!G228+F228</f>
        <v>0</v>
      </c>
      <c r="H228" s="188">
        <f>'Pay App 41'!K228</f>
        <v>0</v>
      </c>
      <c r="I228" s="189"/>
      <c r="J228" s="55"/>
      <c r="K228" s="33">
        <f t="shared" si="8"/>
        <v>0</v>
      </c>
      <c r="L228" s="68">
        <f t="shared" si="11"/>
        <v>0</v>
      </c>
      <c r="M228" s="66">
        <f t="shared" si="9"/>
        <v>0</v>
      </c>
      <c r="N228" s="32">
        <f t="shared" si="10"/>
        <v>0</v>
      </c>
      <c r="O228" s="52">
        <f>'Pay App 41'!O228+'Pay App 41'!P228</f>
        <v>0</v>
      </c>
      <c r="P228" s="45"/>
      <c r="Q228" s="66">
        <f>'Pay App 41'!Q228+N228+P228</f>
        <v>0</v>
      </c>
    </row>
    <row r="229" spans="1:17" ht="21" customHeight="1" x14ac:dyDescent="0.2">
      <c r="A229" s="149" t="s">
        <v>411</v>
      </c>
      <c r="B229" s="149"/>
      <c r="C229" s="149" t="s">
        <v>412</v>
      </c>
      <c r="D229" s="150"/>
      <c r="E229" s="52">
        <f>'Pay App 41'!E229</f>
        <v>0</v>
      </c>
      <c r="F229" s="45"/>
      <c r="G229" s="65">
        <f>'Pay App 41'!G229+F229</f>
        <v>0</v>
      </c>
      <c r="H229" s="188">
        <f>'Pay App 41'!K229</f>
        <v>0</v>
      </c>
      <c r="I229" s="189"/>
      <c r="J229" s="55"/>
      <c r="K229" s="33">
        <f t="shared" si="8"/>
        <v>0</v>
      </c>
      <c r="L229" s="68">
        <f t="shared" si="11"/>
        <v>0</v>
      </c>
      <c r="M229" s="66">
        <f t="shared" si="9"/>
        <v>0</v>
      </c>
      <c r="N229" s="32">
        <f t="shared" si="10"/>
        <v>0</v>
      </c>
      <c r="O229" s="52">
        <f>'Pay App 41'!O229+'Pay App 41'!P229</f>
        <v>0</v>
      </c>
      <c r="P229" s="45"/>
      <c r="Q229" s="66">
        <f>'Pay App 41'!Q229+N229+P229</f>
        <v>0</v>
      </c>
    </row>
    <row r="230" spans="1:17" ht="21" customHeight="1" x14ac:dyDescent="0.2">
      <c r="A230" s="149" t="s">
        <v>413</v>
      </c>
      <c r="B230" s="149"/>
      <c r="C230" s="149" t="s">
        <v>414</v>
      </c>
      <c r="D230" s="150"/>
      <c r="E230" s="52">
        <f>'Pay App 41'!E230</f>
        <v>0</v>
      </c>
      <c r="F230" s="45"/>
      <c r="G230" s="65">
        <f>'Pay App 41'!G230+F230</f>
        <v>0</v>
      </c>
      <c r="H230" s="188">
        <f>'Pay App 41'!K230</f>
        <v>0</v>
      </c>
      <c r="I230" s="189"/>
      <c r="J230" s="55"/>
      <c r="K230" s="33">
        <f t="shared" si="8"/>
        <v>0</v>
      </c>
      <c r="L230" s="68">
        <f t="shared" si="11"/>
        <v>0</v>
      </c>
      <c r="M230" s="66">
        <f t="shared" si="9"/>
        <v>0</v>
      </c>
      <c r="N230" s="32">
        <f t="shared" si="10"/>
        <v>0</v>
      </c>
      <c r="O230" s="52">
        <f>'Pay App 41'!O230+'Pay App 41'!P230</f>
        <v>0</v>
      </c>
      <c r="P230" s="45"/>
      <c r="Q230" s="66">
        <f>'Pay App 41'!Q230+N230+P230</f>
        <v>0</v>
      </c>
    </row>
    <row r="231" spans="1:17" ht="21" customHeight="1" x14ac:dyDescent="0.2">
      <c r="A231" s="149" t="s">
        <v>415</v>
      </c>
      <c r="B231" s="149"/>
      <c r="C231" s="149" t="s">
        <v>416</v>
      </c>
      <c r="D231" s="150"/>
      <c r="E231" s="52">
        <f>'Pay App 41'!E231</f>
        <v>0</v>
      </c>
      <c r="F231" s="45"/>
      <c r="G231" s="65">
        <f>'Pay App 41'!G231+F231</f>
        <v>0</v>
      </c>
      <c r="H231" s="188">
        <f>'Pay App 41'!K231</f>
        <v>0</v>
      </c>
      <c r="I231" s="189"/>
      <c r="J231" s="55"/>
      <c r="K231" s="33">
        <f t="shared" si="8"/>
        <v>0</v>
      </c>
      <c r="L231" s="68">
        <f t="shared" si="11"/>
        <v>0</v>
      </c>
      <c r="M231" s="66">
        <f t="shared" si="9"/>
        <v>0</v>
      </c>
      <c r="N231" s="32">
        <f t="shared" si="10"/>
        <v>0</v>
      </c>
      <c r="O231" s="52">
        <f>'Pay App 41'!O231+'Pay App 41'!P231</f>
        <v>0</v>
      </c>
      <c r="P231" s="45"/>
      <c r="Q231" s="66">
        <f>'Pay App 41'!Q231+N231+P231</f>
        <v>0</v>
      </c>
    </row>
    <row r="232" spans="1:17" ht="21" customHeight="1" x14ac:dyDescent="0.2">
      <c r="A232" s="141" t="s">
        <v>417</v>
      </c>
      <c r="B232" s="141"/>
      <c r="C232" s="141" t="s">
        <v>418</v>
      </c>
      <c r="D232" s="142"/>
      <c r="E232" s="52">
        <f>'Pay App 41'!E232</f>
        <v>0</v>
      </c>
      <c r="F232" s="45"/>
      <c r="G232" s="65">
        <f>'Pay App 41'!G232+F232</f>
        <v>0</v>
      </c>
      <c r="H232" s="188">
        <f>'Pay App 41'!K232</f>
        <v>0</v>
      </c>
      <c r="I232" s="189"/>
      <c r="J232" s="55"/>
      <c r="K232" s="33">
        <f t="shared" si="8"/>
        <v>0</v>
      </c>
      <c r="L232" s="68">
        <f t="shared" si="11"/>
        <v>0</v>
      </c>
      <c r="M232" s="66">
        <f t="shared" si="9"/>
        <v>0</v>
      </c>
      <c r="N232" s="32">
        <f t="shared" si="10"/>
        <v>0</v>
      </c>
      <c r="O232" s="52">
        <f>'Pay App 41'!O232+'Pay App 41'!P232</f>
        <v>0</v>
      </c>
      <c r="P232" s="45"/>
      <c r="Q232" s="66">
        <f>'Pay App 41'!Q232+N232+P232</f>
        <v>0</v>
      </c>
    </row>
    <row r="233" spans="1:17" ht="21" customHeight="1" x14ac:dyDescent="0.2">
      <c r="A233" s="149" t="s">
        <v>419</v>
      </c>
      <c r="B233" s="149"/>
      <c r="C233" s="149" t="s">
        <v>420</v>
      </c>
      <c r="D233" s="150"/>
      <c r="E233" s="52">
        <f>'Pay App 41'!E233</f>
        <v>0</v>
      </c>
      <c r="F233" s="45"/>
      <c r="G233" s="65">
        <f>'Pay App 41'!G233+F233</f>
        <v>0</v>
      </c>
      <c r="H233" s="188">
        <f>'Pay App 41'!K233</f>
        <v>0</v>
      </c>
      <c r="I233" s="189"/>
      <c r="J233" s="55"/>
      <c r="K233" s="33">
        <f t="shared" si="8"/>
        <v>0</v>
      </c>
      <c r="L233" s="68">
        <f t="shared" si="11"/>
        <v>0</v>
      </c>
      <c r="M233" s="66">
        <f t="shared" si="9"/>
        <v>0</v>
      </c>
      <c r="N233" s="32">
        <f t="shared" si="10"/>
        <v>0</v>
      </c>
      <c r="O233" s="52">
        <f>'Pay App 41'!O233+'Pay App 41'!P233</f>
        <v>0</v>
      </c>
      <c r="P233" s="45"/>
      <c r="Q233" s="66">
        <f>'Pay App 41'!Q233+N233+P233</f>
        <v>0</v>
      </c>
    </row>
    <row r="234" spans="1:17" ht="21" customHeight="1" x14ac:dyDescent="0.2">
      <c r="A234" s="149" t="s">
        <v>421</v>
      </c>
      <c r="B234" s="149"/>
      <c r="C234" s="149" t="s">
        <v>422</v>
      </c>
      <c r="D234" s="150"/>
      <c r="E234" s="52">
        <f>'Pay App 41'!E234</f>
        <v>0</v>
      </c>
      <c r="F234" s="45"/>
      <c r="G234" s="65">
        <f>'Pay App 41'!G234+F234</f>
        <v>0</v>
      </c>
      <c r="H234" s="188">
        <f>'Pay App 41'!K234</f>
        <v>0</v>
      </c>
      <c r="I234" s="189"/>
      <c r="J234" s="55"/>
      <c r="K234" s="33">
        <f t="shared" si="8"/>
        <v>0</v>
      </c>
      <c r="L234" s="68">
        <f t="shared" si="11"/>
        <v>0</v>
      </c>
      <c r="M234" s="66">
        <f t="shared" si="9"/>
        <v>0</v>
      </c>
      <c r="N234" s="32">
        <f t="shared" si="10"/>
        <v>0</v>
      </c>
      <c r="O234" s="52">
        <f>'Pay App 41'!O234+'Pay App 41'!P234</f>
        <v>0</v>
      </c>
      <c r="P234" s="45"/>
      <c r="Q234" s="66">
        <f>'Pay App 41'!Q234+N234+P234</f>
        <v>0</v>
      </c>
    </row>
    <row r="235" spans="1:17" ht="21" customHeight="1" x14ac:dyDescent="0.2">
      <c r="A235" s="149" t="s">
        <v>423</v>
      </c>
      <c r="B235" s="149"/>
      <c r="C235" s="149" t="s">
        <v>424</v>
      </c>
      <c r="D235" s="150"/>
      <c r="E235" s="52">
        <f>'Pay App 41'!E235</f>
        <v>0</v>
      </c>
      <c r="F235" s="45"/>
      <c r="G235" s="65">
        <f>'Pay App 41'!G235+F235</f>
        <v>0</v>
      </c>
      <c r="H235" s="188">
        <f>'Pay App 41'!K235</f>
        <v>0</v>
      </c>
      <c r="I235" s="189"/>
      <c r="J235" s="55"/>
      <c r="K235" s="33">
        <f t="shared" si="8"/>
        <v>0</v>
      </c>
      <c r="L235" s="68">
        <f t="shared" si="11"/>
        <v>0</v>
      </c>
      <c r="M235" s="66">
        <f t="shared" si="9"/>
        <v>0</v>
      </c>
      <c r="N235" s="32">
        <f t="shared" si="10"/>
        <v>0</v>
      </c>
      <c r="O235" s="52">
        <f>'Pay App 41'!O235+'Pay App 41'!P235</f>
        <v>0</v>
      </c>
      <c r="P235" s="45"/>
      <c r="Q235" s="66">
        <f>'Pay App 41'!Q235+N235+P235</f>
        <v>0</v>
      </c>
    </row>
    <row r="236" spans="1:17" ht="21" customHeight="1" x14ac:dyDescent="0.2">
      <c r="A236" s="149" t="s">
        <v>425</v>
      </c>
      <c r="B236" s="149"/>
      <c r="C236" s="149" t="s">
        <v>426</v>
      </c>
      <c r="D236" s="150"/>
      <c r="E236" s="52">
        <f>'Pay App 41'!E236</f>
        <v>0</v>
      </c>
      <c r="F236" s="45"/>
      <c r="G236" s="65">
        <f>'Pay App 41'!G236+F236</f>
        <v>0</v>
      </c>
      <c r="H236" s="188">
        <f>'Pay App 41'!K236</f>
        <v>0</v>
      </c>
      <c r="I236" s="189"/>
      <c r="J236" s="55"/>
      <c r="K236" s="33">
        <f t="shared" si="8"/>
        <v>0</v>
      </c>
      <c r="L236" s="68">
        <f t="shared" si="11"/>
        <v>0</v>
      </c>
      <c r="M236" s="66">
        <f t="shared" si="9"/>
        <v>0</v>
      </c>
      <c r="N236" s="32">
        <f t="shared" si="10"/>
        <v>0</v>
      </c>
      <c r="O236" s="52">
        <f>'Pay App 41'!O236+'Pay App 41'!P236</f>
        <v>0</v>
      </c>
      <c r="P236" s="45"/>
      <c r="Q236" s="66">
        <f>'Pay App 41'!Q236+N236+P236</f>
        <v>0</v>
      </c>
    </row>
    <row r="237" spans="1:17" ht="21" customHeight="1" x14ac:dyDescent="0.2">
      <c r="A237" s="149" t="s">
        <v>427</v>
      </c>
      <c r="B237" s="149"/>
      <c r="C237" s="149" t="s">
        <v>428</v>
      </c>
      <c r="D237" s="150"/>
      <c r="E237" s="52">
        <f>'Pay App 41'!E237</f>
        <v>0</v>
      </c>
      <c r="F237" s="45"/>
      <c r="G237" s="65">
        <f>'Pay App 41'!G237+F237</f>
        <v>0</v>
      </c>
      <c r="H237" s="188">
        <f>'Pay App 41'!K237</f>
        <v>0</v>
      </c>
      <c r="I237" s="189"/>
      <c r="J237" s="55"/>
      <c r="K237" s="33">
        <f t="shared" si="8"/>
        <v>0</v>
      </c>
      <c r="L237" s="68">
        <f t="shared" si="11"/>
        <v>0</v>
      </c>
      <c r="M237" s="66">
        <f t="shared" si="9"/>
        <v>0</v>
      </c>
      <c r="N237" s="32">
        <f t="shared" si="10"/>
        <v>0</v>
      </c>
      <c r="O237" s="52">
        <f>'Pay App 41'!O237+'Pay App 41'!P237</f>
        <v>0</v>
      </c>
      <c r="P237" s="45"/>
      <c r="Q237" s="66">
        <f>'Pay App 41'!Q237+N237+P237</f>
        <v>0</v>
      </c>
    </row>
    <row r="238" spans="1:17" ht="21" customHeight="1" x14ac:dyDescent="0.2">
      <c r="A238" s="149" t="s">
        <v>429</v>
      </c>
      <c r="B238" s="149"/>
      <c r="C238" s="149" t="s">
        <v>430</v>
      </c>
      <c r="D238" s="150"/>
      <c r="E238" s="52">
        <f>'Pay App 41'!E238</f>
        <v>0</v>
      </c>
      <c r="F238" s="45"/>
      <c r="G238" s="65">
        <f>'Pay App 41'!G238+F238</f>
        <v>0</v>
      </c>
      <c r="H238" s="188">
        <f>'Pay App 41'!K238</f>
        <v>0</v>
      </c>
      <c r="I238" s="189"/>
      <c r="J238" s="55"/>
      <c r="K238" s="33">
        <f t="shared" si="8"/>
        <v>0</v>
      </c>
      <c r="L238" s="68">
        <f t="shared" si="11"/>
        <v>0</v>
      </c>
      <c r="M238" s="66">
        <f t="shared" si="9"/>
        <v>0</v>
      </c>
      <c r="N238" s="32">
        <f t="shared" si="10"/>
        <v>0</v>
      </c>
      <c r="O238" s="52">
        <f>'Pay App 41'!O238+'Pay App 41'!P238</f>
        <v>0</v>
      </c>
      <c r="P238" s="45"/>
      <c r="Q238" s="66">
        <f>'Pay App 41'!Q238+N238+P238</f>
        <v>0</v>
      </c>
    </row>
    <row r="239" spans="1:17" ht="21" customHeight="1" x14ac:dyDescent="0.2">
      <c r="A239" s="149" t="s">
        <v>431</v>
      </c>
      <c r="B239" s="149"/>
      <c r="C239" s="149" t="s">
        <v>432</v>
      </c>
      <c r="D239" s="150"/>
      <c r="E239" s="52">
        <f>'Pay App 41'!E239</f>
        <v>0</v>
      </c>
      <c r="F239" s="45"/>
      <c r="G239" s="65">
        <f>'Pay App 41'!G239+F239</f>
        <v>0</v>
      </c>
      <c r="H239" s="188">
        <f>'Pay App 41'!K239</f>
        <v>0</v>
      </c>
      <c r="I239" s="189"/>
      <c r="J239" s="55"/>
      <c r="K239" s="33">
        <f t="shared" si="8"/>
        <v>0</v>
      </c>
      <c r="L239" s="68">
        <f t="shared" si="11"/>
        <v>0</v>
      </c>
      <c r="M239" s="66">
        <f t="shared" si="9"/>
        <v>0</v>
      </c>
      <c r="N239" s="32">
        <f t="shared" si="10"/>
        <v>0</v>
      </c>
      <c r="O239" s="52">
        <f>'Pay App 41'!O239+'Pay App 41'!P239</f>
        <v>0</v>
      </c>
      <c r="P239" s="45"/>
      <c r="Q239" s="66">
        <f>'Pay App 41'!Q239+N239+P239</f>
        <v>0</v>
      </c>
    </row>
    <row r="240" spans="1:17" ht="21" customHeight="1" x14ac:dyDescent="0.2">
      <c r="A240" s="141" t="s">
        <v>433</v>
      </c>
      <c r="B240" s="141"/>
      <c r="C240" s="141" t="s">
        <v>434</v>
      </c>
      <c r="D240" s="142"/>
      <c r="E240" s="52">
        <f>'Pay App 41'!E240</f>
        <v>0</v>
      </c>
      <c r="F240" s="45"/>
      <c r="G240" s="66">
        <f>'Pay App 41'!G240+F240</f>
        <v>0</v>
      </c>
      <c r="H240" s="188">
        <f>'Pay App 41'!K240</f>
        <v>0</v>
      </c>
      <c r="I240" s="189"/>
      <c r="J240" s="55"/>
      <c r="K240" s="33">
        <f>H240+J240</f>
        <v>0</v>
      </c>
      <c r="L240" s="69">
        <f t="shared" si="11"/>
        <v>0</v>
      </c>
      <c r="M240" s="66">
        <f>G240-K240</f>
        <v>0</v>
      </c>
      <c r="N240" s="32">
        <f t="shared" si="10"/>
        <v>0</v>
      </c>
      <c r="O240" s="52">
        <f>'Pay App 41'!O240+'Pay App 41'!P240</f>
        <v>0</v>
      </c>
      <c r="P240" s="45"/>
      <c r="Q240" s="66">
        <f>'Pay App 41'!Q240+N240+P240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5l+Sji5mgRzsgnRVk2jO8EWgGPH+T7NfetYL+5Z2K0OxWLXSHAdsrqXiQD8w7UJPbh6VwUxEzJbmkqoy8l7cdg==" saltValue="IRQZyRI6bLTQQo70vnuOVw=="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2B00-000000000000}">
      <formula1>0</formula1>
    </dataValidation>
    <dataValidation allowBlank="1" showInputMessage="1" sqref="P81:P240" xr:uid="{00000000-0002-0000-2B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4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43</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42'!F36+F241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42'!F51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42'!F55+'Pay App 42'!F57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42'!B62+N241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43.1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43</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42'!E81</f>
        <v>0</v>
      </c>
      <c r="F81" s="44"/>
      <c r="G81" s="64">
        <f>'Pay App 42'!G81+F81</f>
        <v>0</v>
      </c>
      <c r="H81" s="190">
        <f>'Pay App 42'!K81</f>
        <v>0</v>
      </c>
      <c r="I81" s="191"/>
      <c r="J81" s="54"/>
      <c r="K81" s="31">
        <f>H81+J81</f>
        <v>0</v>
      </c>
      <c r="L81" s="67">
        <f>IF(ISERROR(K81/G81),0,K81/G81)</f>
        <v>0</v>
      </c>
      <c r="M81" s="64">
        <f>G81-K81</f>
        <v>0</v>
      </c>
      <c r="N81" s="30">
        <f>IF(MOD(ROUND(ABS(J81*0.05)*10000,0),10)=5,ROUNDDOWN((J81*0.05),2),ROUND((J81*0.05),2))</f>
        <v>0</v>
      </c>
      <c r="O81" s="51">
        <f>'Pay App 42'!O81+'Pay App 42'!P81</f>
        <v>0</v>
      </c>
      <c r="P81" s="44"/>
      <c r="Q81" s="64">
        <f>'Pay App 42'!Q81+N81+P81</f>
        <v>0</v>
      </c>
    </row>
    <row r="82" spans="1:17" ht="21" customHeight="1" x14ac:dyDescent="0.2">
      <c r="A82" s="151" t="s">
        <v>118</v>
      </c>
      <c r="B82" s="151"/>
      <c r="C82" s="151" t="s">
        <v>119</v>
      </c>
      <c r="D82" s="152"/>
      <c r="E82" s="52">
        <f>'Pay App 42'!E82</f>
        <v>0</v>
      </c>
      <c r="F82" s="45"/>
      <c r="G82" s="65">
        <f>'Pay App 42'!G82+F82</f>
        <v>0</v>
      </c>
      <c r="H82" s="188">
        <f>'Pay App 42'!K82</f>
        <v>0</v>
      </c>
      <c r="I82" s="189"/>
      <c r="J82" s="55"/>
      <c r="K82" s="33">
        <f>H82+J82</f>
        <v>0</v>
      </c>
      <c r="L82" s="68">
        <f t="shared" ref="L82:L147" si="0">IF(ISERROR(K82/G82),0,K82/G82)</f>
        <v>0</v>
      </c>
      <c r="M82" s="66">
        <f>G82-K82</f>
        <v>0</v>
      </c>
      <c r="N82" s="32">
        <f>IF(MOD(ROUND(ABS(J82*0.05)*10000,0),10)=5,ROUNDDOWN((J82*0.05),2),ROUND((J82*0.05),2))</f>
        <v>0</v>
      </c>
      <c r="O82" s="52">
        <f>'Pay App 42'!O82+'Pay App 42'!P82</f>
        <v>0</v>
      </c>
      <c r="P82" s="45"/>
      <c r="Q82" s="66">
        <f>'Pay App 42'!Q82+N82+P82</f>
        <v>0</v>
      </c>
    </row>
    <row r="83" spans="1:17" ht="21" customHeight="1" x14ac:dyDescent="0.2">
      <c r="A83" s="151" t="s">
        <v>120</v>
      </c>
      <c r="B83" s="151"/>
      <c r="C83" s="83" t="s">
        <v>121</v>
      </c>
      <c r="D83" s="35"/>
      <c r="E83" s="52">
        <f>'Pay App 42'!E83</f>
        <v>0</v>
      </c>
      <c r="F83" s="45"/>
      <c r="G83" s="65">
        <f>'Pay App 42'!G83+F83</f>
        <v>0</v>
      </c>
      <c r="H83" s="188">
        <f>'Pay App 42'!K83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42'!O83+'Pay App 42'!P83</f>
        <v>0</v>
      </c>
      <c r="P83" s="45"/>
      <c r="Q83" s="66">
        <f>'Pay App 42'!Q83+N83+P83</f>
        <v>0</v>
      </c>
    </row>
    <row r="84" spans="1:17" ht="21" customHeight="1" x14ac:dyDescent="0.2">
      <c r="A84" s="151" t="s">
        <v>122</v>
      </c>
      <c r="B84" s="151"/>
      <c r="C84" s="151" t="s">
        <v>123</v>
      </c>
      <c r="D84" s="152"/>
      <c r="E84" s="52">
        <f>'Pay App 42'!E84</f>
        <v>0</v>
      </c>
      <c r="F84" s="45"/>
      <c r="G84" s="65">
        <f>'Pay App 42'!G84+F84</f>
        <v>0</v>
      </c>
      <c r="H84" s="188">
        <f>'Pay App 42'!K84</f>
        <v>0</v>
      </c>
      <c r="I84" s="189"/>
      <c r="J84" s="55"/>
      <c r="K84" s="33">
        <f t="shared" si="1"/>
        <v>0</v>
      </c>
      <c r="L84" s="68">
        <f t="shared" si="0"/>
        <v>0</v>
      </c>
      <c r="M84" s="66">
        <f t="shared" si="2"/>
        <v>0</v>
      </c>
      <c r="N84" s="32">
        <f t="shared" si="3"/>
        <v>0</v>
      </c>
      <c r="O84" s="52">
        <f>'Pay App 42'!O84+'Pay App 42'!P84</f>
        <v>0</v>
      </c>
      <c r="P84" s="45"/>
      <c r="Q84" s="66">
        <f>'Pay App 42'!Q84+N84+P84</f>
        <v>0</v>
      </c>
    </row>
    <row r="85" spans="1:17" ht="21" customHeight="1" x14ac:dyDescent="0.2">
      <c r="A85" s="151" t="s">
        <v>124</v>
      </c>
      <c r="B85" s="151"/>
      <c r="C85" s="151" t="s">
        <v>125</v>
      </c>
      <c r="D85" s="152"/>
      <c r="E85" s="52">
        <f>'Pay App 42'!E85</f>
        <v>0</v>
      </c>
      <c r="F85" s="45"/>
      <c r="G85" s="65">
        <f>'Pay App 42'!G85+F85</f>
        <v>0</v>
      </c>
      <c r="H85" s="188">
        <f>'Pay App 42'!K85</f>
        <v>0</v>
      </c>
      <c r="I85" s="189"/>
      <c r="J85" s="55"/>
      <c r="K85" s="33">
        <f t="shared" si="1"/>
        <v>0</v>
      </c>
      <c r="L85" s="68">
        <f t="shared" si="0"/>
        <v>0</v>
      </c>
      <c r="M85" s="66">
        <f t="shared" si="2"/>
        <v>0</v>
      </c>
      <c r="N85" s="32">
        <f t="shared" si="3"/>
        <v>0</v>
      </c>
      <c r="O85" s="52">
        <f>'Pay App 42'!O85+'Pay App 42'!P85</f>
        <v>0</v>
      </c>
      <c r="P85" s="45"/>
      <c r="Q85" s="66">
        <f>'Pay App 42'!Q85+N85+P85</f>
        <v>0</v>
      </c>
    </row>
    <row r="86" spans="1:17" ht="21" customHeight="1" x14ac:dyDescent="0.2">
      <c r="A86" s="151" t="s">
        <v>126</v>
      </c>
      <c r="B86" s="151"/>
      <c r="C86" s="151" t="s">
        <v>127</v>
      </c>
      <c r="D86" s="152"/>
      <c r="E86" s="52">
        <f>'Pay App 42'!E86</f>
        <v>0</v>
      </c>
      <c r="F86" s="45"/>
      <c r="G86" s="65">
        <f>'Pay App 42'!G86+F86</f>
        <v>0</v>
      </c>
      <c r="H86" s="188">
        <f>'Pay App 42'!K86</f>
        <v>0</v>
      </c>
      <c r="I86" s="189"/>
      <c r="J86" s="55"/>
      <c r="K86" s="33">
        <f t="shared" si="1"/>
        <v>0</v>
      </c>
      <c r="L86" s="68">
        <f t="shared" si="0"/>
        <v>0</v>
      </c>
      <c r="M86" s="66">
        <f t="shared" si="2"/>
        <v>0</v>
      </c>
      <c r="N86" s="32">
        <f t="shared" si="3"/>
        <v>0</v>
      </c>
      <c r="O86" s="52">
        <f>'Pay App 42'!O86+'Pay App 42'!P86</f>
        <v>0</v>
      </c>
      <c r="P86" s="45"/>
      <c r="Q86" s="66">
        <f>'Pay App 42'!Q86+N86+P86</f>
        <v>0</v>
      </c>
    </row>
    <row r="87" spans="1:17" ht="21" customHeight="1" x14ac:dyDescent="0.2">
      <c r="A87" s="151" t="s">
        <v>128</v>
      </c>
      <c r="B87" s="151"/>
      <c r="C87" s="151" t="s">
        <v>129</v>
      </c>
      <c r="D87" s="152"/>
      <c r="E87" s="52">
        <f>'Pay App 42'!E87</f>
        <v>0</v>
      </c>
      <c r="F87" s="45"/>
      <c r="G87" s="65">
        <f>'Pay App 42'!G87+F87</f>
        <v>0</v>
      </c>
      <c r="H87" s="188">
        <f>'Pay App 42'!K87</f>
        <v>0</v>
      </c>
      <c r="I87" s="189"/>
      <c r="J87" s="55"/>
      <c r="K87" s="33">
        <f t="shared" si="1"/>
        <v>0</v>
      </c>
      <c r="L87" s="68">
        <f>IF(ISERROR(K87/G87),0,K87/G87)</f>
        <v>0</v>
      </c>
      <c r="M87" s="66">
        <f t="shared" si="2"/>
        <v>0</v>
      </c>
      <c r="N87" s="32">
        <f t="shared" si="3"/>
        <v>0</v>
      </c>
      <c r="O87" s="52">
        <f>'Pay App 42'!O87+'Pay App 42'!P87</f>
        <v>0</v>
      </c>
      <c r="P87" s="45"/>
      <c r="Q87" s="66">
        <f>'Pay App 42'!Q87+N87+P87</f>
        <v>0</v>
      </c>
    </row>
    <row r="88" spans="1:17" ht="21" customHeight="1" x14ac:dyDescent="0.2">
      <c r="A88" s="151" t="s">
        <v>130</v>
      </c>
      <c r="B88" s="151"/>
      <c r="C88" s="151" t="s">
        <v>131</v>
      </c>
      <c r="D88" s="152"/>
      <c r="E88" s="52">
        <f>'Pay App 42'!E88</f>
        <v>0</v>
      </c>
      <c r="F88" s="45"/>
      <c r="G88" s="65">
        <f>'Pay App 42'!G88+F88</f>
        <v>0</v>
      </c>
      <c r="H88" s="188">
        <f>'Pay App 42'!K88</f>
        <v>0</v>
      </c>
      <c r="I88" s="189"/>
      <c r="J88" s="55"/>
      <c r="K88" s="33">
        <f t="shared" si="1"/>
        <v>0</v>
      </c>
      <c r="L88" s="68">
        <f t="shared" si="0"/>
        <v>0</v>
      </c>
      <c r="M88" s="66">
        <f t="shared" si="2"/>
        <v>0</v>
      </c>
      <c r="N88" s="32">
        <f t="shared" si="3"/>
        <v>0</v>
      </c>
      <c r="O88" s="52">
        <f>'Pay App 42'!O88+'Pay App 42'!P88</f>
        <v>0</v>
      </c>
      <c r="P88" s="45"/>
      <c r="Q88" s="66">
        <f>'Pay App 42'!Q88+N88+P88</f>
        <v>0</v>
      </c>
    </row>
    <row r="89" spans="1:17" ht="21" customHeight="1" x14ac:dyDescent="0.2">
      <c r="A89" s="151" t="s">
        <v>132</v>
      </c>
      <c r="B89" s="151"/>
      <c r="C89" s="151" t="s">
        <v>133</v>
      </c>
      <c r="D89" s="152"/>
      <c r="E89" s="52">
        <f>'Pay App 42'!E89</f>
        <v>0</v>
      </c>
      <c r="F89" s="45"/>
      <c r="G89" s="65">
        <f>'Pay App 42'!G89+F89</f>
        <v>0</v>
      </c>
      <c r="H89" s="188">
        <f>'Pay App 42'!K89</f>
        <v>0</v>
      </c>
      <c r="I89" s="189"/>
      <c r="J89" s="55"/>
      <c r="K89" s="33">
        <f t="shared" si="1"/>
        <v>0</v>
      </c>
      <c r="L89" s="68">
        <f>IF(ISERROR(K89/G89),0,K89/G89)</f>
        <v>0</v>
      </c>
      <c r="M89" s="66">
        <f t="shared" si="2"/>
        <v>0</v>
      </c>
      <c r="N89" s="32">
        <f t="shared" si="3"/>
        <v>0</v>
      </c>
      <c r="O89" s="52">
        <f>'Pay App 42'!O89+'Pay App 42'!P89</f>
        <v>0</v>
      </c>
      <c r="P89" s="45"/>
      <c r="Q89" s="66">
        <f>'Pay App 42'!Q89+N89+P89</f>
        <v>0</v>
      </c>
    </row>
    <row r="90" spans="1:17" ht="21" customHeight="1" x14ac:dyDescent="0.2">
      <c r="A90" s="153" t="s">
        <v>134</v>
      </c>
      <c r="B90" s="153"/>
      <c r="C90" s="158" t="s">
        <v>135</v>
      </c>
      <c r="D90" s="159"/>
      <c r="E90" s="52">
        <f>'Pay App 42'!E90</f>
        <v>0</v>
      </c>
      <c r="F90" s="45"/>
      <c r="G90" s="65">
        <f>'Pay App 42'!G90+F90</f>
        <v>0</v>
      </c>
      <c r="H90" s="188">
        <f>'Pay App 42'!K90</f>
        <v>0</v>
      </c>
      <c r="I90" s="189"/>
      <c r="J90" s="55"/>
      <c r="K90" s="33">
        <f t="shared" si="1"/>
        <v>0</v>
      </c>
      <c r="L90" s="68">
        <f t="shared" si="0"/>
        <v>0</v>
      </c>
      <c r="M90" s="66">
        <f t="shared" si="2"/>
        <v>0</v>
      </c>
      <c r="N90" s="32">
        <f t="shared" si="3"/>
        <v>0</v>
      </c>
      <c r="O90" s="52">
        <f>'Pay App 42'!O90+'Pay App 42'!P90</f>
        <v>0</v>
      </c>
      <c r="P90" s="45"/>
      <c r="Q90" s="66">
        <f>'Pay App 42'!Q90+N90+P90</f>
        <v>0</v>
      </c>
    </row>
    <row r="91" spans="1:17" ht="21" customHeight="1" x14ac:dyDescent="0.2">
      <c r="A91" s="151" t="s">
        <v>136</v>
      </c>
      <c r="B91" s="151"/>
      <c r="C91" s="151" t="s">
        <v>137</v>
      </c>
      <c r="D91" s="152"/>
      <c r="E91" s="52">
        <f>'Pay App 42'!E91</f>
        <v>0</v>
      </c>
      <c r="F91" s="45"/>
      <c r="G91" s="65">
        <f>'Pay App 42'!G91+F91</f>
        <v>0</v>
      </c>
      <c r="H91" s="188">
        <f>'Pay App 42'!K91</f>
        <v>0</v>
      </c>
      <c r="I91" s="189"/>
      <c r="J91" s="55"/>
      <c r="K91" s="33">
        <f t="shared" si="1"/>
        <v>0</v>
      </c>
      <c r="L91" s="68">
        <f t="shared" si="0"/>
        <v>0</v>
      </c>
      <c r="M91" s="66">
        <f t="shared" si="2"/>
        <v>0</v>
      </c>
      <c r="N91" s="32">
        <f t="shared" si="3"/>
        <v>0</v>
      </c>
      <c r="O91" s="52">
        <f>'Pay App 42'!O91+'Pay App 42'!P91</f>
        <v>0</v>
      </c>
      <c r="P91" s="45"/>
      <c r="Q91" s="66">
        <f>'Pay App 42'!Q91+N91+P91</f>
        <v>0</v>
      </c>
    </row>
    <row r="92" spans="1:17" ht="21" customHeight="1" x14ac:dyDescent="0.2">
      <c r="A92" s="151" t="s">
        <v>138</v>
      </c>
      <c r="B92" s="151"/>
      <c r="C92" s="151" t="s">
        <v>139</v>
      </c>
      <c r="D92" s="152"/>
      <c r="E92" s="52">
        <f>'Pay App 42'!E92</f>
        <v>0</v>
      </c>
      <c r="F92" s="45"/>
      <c r="G92" s="65">
        <f>'Pay App 42'!G92+F92</f>
        <v>0</v>
      </c>
      <c r="H92" s="188">
        <f>'Pay App 42'!K92</f>
        <v>0</v>
      </c>
      <c r="I92" s="189"/>
      <c r="J92" s="55"/>
      <c r="K92" s="33">
        <f t="shared" si="1"/>
        <v>0</v>
      </c>
      <c r="L92" s="68">
        <f t="shared" si="0"/>
        <v>0</v>
      </c>
      <c r="M92" s="66">
        <f t="shared" si="2"/>
        <v>0</v>
      </c>
      <c r="N92" s="32">
        <f t="shared" si="3"/>
        <v>0</v>
      </c>
      <c r="O92" s="52">
        <f>'Pay App 42'!O92+'Pay App 42'!P92</f>
        <v>0</v>
      </c>
      <c r="P92" s="45"/>
      <c r="Q92" s="66">
        <f>'Pay App 42'!Q92+N92+P92</f>
        <v>0</v>
      </c>
    </row>
    <row r="93" spans="1:17" ht="21" customHeight="1" x14ac:dyDescent="0.2">
      <c r="A93" s="151" t="s">
        <v>140</v>
      </c>
      <c r="B93" s="151"/>
      <c r="C93" s="151" t="s">
        <v>141</v>
      </c>
      <c r="D93" s="152"/>
      <c r="E93" s="52">
        <f>'Pay App 42'!E93</f>
        <v>0</v>
      </c>
      <c r="F93" s="45"/>
      <c r="G93" s="65">
        <f>'Pay App 42'!G93+F93</f>
        <v>0</v>
      </c>
      <c r="H93" s="188">
        <f>'Pay App 42'!K93</f>
        <v>0</v>
      </c>
      <c r="I93" s="189"/>
      <c r="J93" s="55"/>
      <c r="K93" s="33">
        <f t="shared" si="1"/>
        <v>0</v>
      </c>
      <c r="L93" s="68">
        <f t="shared" si="0"/>
        <v>0</v>
      </c>
      <c r="M93" s="66">
        <f t="shared" si="2"/>
        <v>0</v>
      </c>
      <c r="N93" s="32">
        <f t="shared" si="3"/>
        <v>0</v>
      </c>
      <c r="O93" s="52">
        <f>'Pay App 42'!O93+'Pay App 42'!P93</f>
        <v>0</v>
      </c>
      <c r="P93" s="45"/>
      <c r="Q93" s="66">
        <f>'Pay App 42'!Q93+N93+P93</f>
        <v>0</v>
      </c>
    </row>
    <row r="94" spans="1:17" ht="21" customHeight="1" x14ac:dyDescent="0.2">
      <c r="A94" s="151" t="s">
        <v>142</v>
      </c>
      <c r="B94" s="151"/>
      <c r="C94" s="151" t="s">
        <v>143</v>
      </c>
      <c r="D94" s="152"/>
      <c r="E94" s="52">
        <f>'Pay App 42'!E94</f>
        <v>0</v>
      </c>
      <c r="F94" s="45"/>
      <c r="G94" s="65">
        <f>'Pay App 42'!G94+F94</f>
        <v>0</v>
      </c>
      <c r="H94" s="188">
        <f>'Pay App 42'!K94</f>
        <v>0</v>
      </c>
      <c r="I94" s="189"/>
      <c r="J94" s="55"/>
      <c r="K94" s="33">
        <f t="shared" si="1"/>
        <v>0</v>
      </c>
      <c r="L94" s="68">
        <f t="shared" si="0"/>
        <v>0</v>
      </c>
      <c r="M94" s="66">
        <f t="shared" si="2"/>
        <v>0</v>
      </c>
      <c r="N94" s="32">
        <f t="shared" si="3"/>
        <v>0</v>
      </c>
      <c r="O94" s="52">
        <f>'Pay App 42'!O94+'Pay App 42'!P94</f>
        <v>0</v>
      </c>
      <c r="P94" s="45"/>
      <c r="Q94" s="66">
        <f>'Pay App 42'!Q94+N94+P94</f>
        <v>0</v>
      </c>
    </row>
    <row r="95" spans="1:17" ht="21" customHeight="1" x14ac:dyDescent="0.2">
      <c r="A95" s="151" t="s">
        <v>144</v>
      </c>
      <c r="B95" s="151"/>
      <c r="C95" s="151" t="s">
        <v>145</v>
      </c>
      <c r="D95" s="152"/>
      <c r="E95" s="52">
        <f>'Pay App 42'!E95</f>
        <v>0</v>
      </c>
      <c r="F95" s="45"/>
      <c r="G95" s="65">
        <f>'Pay App 42'!G95+F95</f>
        <v>0</v>
      </c>
      <c r="H95" s="188">
        <f>'Pay App 42'!K95</f>
        <v>0</v>
      </c>
      <c r="I95" s="189"/>
      <c r="J95" s="55"/>
      <c r="K95" s="33">
        <f t="shared" si="1"/>
        <v>0</v>
      </c>
      <c r="L95" s="68">
        <f t="shared" si="0"/>
        <v>0</v>
      </c>
      <c r="M95" s="66">
        <f t="shared" si="2"/>
        <v>0</v>
      </c>
      <c r="N95" s="32">
        <f t="shared" si="3"/>
        <v>0</v>
      </c>
      <c r="O95" s="52">
        <f>'Pay App 42'!O95+'Pay App 42'!P95</f>
        <v>0</v>
      </c>
      <c r="P95" s="45"/>
      <c r="Q95" s="66">
        <f>'Pay App 42'!Q95+N95+P95</f>
        <v>0</v>
      </c>
    </row>
    <row r="96" spans="1:17" ht="21" customHeight="1" x14ac:dyDescent="0.2">
      <c r="A96" s="151" t="s">
        <v>146</v>
      </c>
      <c r="B96" s="151"/>
      <c r="C96" s="151" t="s">
        <v>147</v>
      </c>
      <c r="D96" s="152"/>
      <c r="E96" s="52">
        <f>'Pay App 42'!E96</f>
        <v>0</v>
      </c>
      <c r="F96" s="45"/>
      <c r="G96" s="65">
        <f>'Pay App 42'!G96+F96</f>
        <v>0</v>
      </c>
      <c r="H96" s="188">
        <f>'Pay App 42'!K96</f>
        <v>0</v>
      </c>
      <c r="I96" s="189"/>
      <c r="J96" s="55"/>
      <c r="K96" s="33">
        <f t="shared" si="1"/>
        <v>0</v>
      </c>
      <c r="L96" s="68">
        <f t="shared" si="0"/>
        <v>0</v>
      </c>
      <c r="M96" s="66">
        <f t="shared" si="2"/>
        <v>0</v>
      </c>
      <c r="N96" s="32">
        <f t="shared" si="3"/>
        <v>0</v>
      </c>
      <c r="O96" s="52">
        <f>'Pay App 42'!O96+'Pay App 42'!P96</f>
        <v>0</v>
      </c>
      <c r="P96" s="45"/>
      <c r="Q96" s="66">
        <f>'Pay App 42'!Q96+N96+P96</f>
        <v>0</v>
      </c>
    </row>
    <row r="97" spans="1:17" ht="21" customHeight="1" x14ac:dyDescent="0.2">
      <c r="A97" s="151" t="s">
        <v>148</v>
      </c>
      <c r="B97" s="151"/>
      <c r="C97" s="151" t="s">
        <v>149</v>
      </c>
      <c r="D97" s="152"/>
      <c r="E97" s="52">
        <f>'Pay App 42'!E97</f>
        <v>0</v>
      </c>
      <c r="F97" s="45"/>
      <c r="G97" s="65">
        <f>'Pay App 42'!G97+F97</f>
        <v>0</v>
      </c>
      <c r="H97" s="188">
        <f>'Pay App 42'!K97</f>
        <v>0</v>
      </c>
      <c r="I97" s="189"/>
      <c r="J97" s="55"/>
      <c r="K97" s="33">
        <f t="shared" si="1"/>
        <v>0</v>
      </c>
      <c r="L97" s="68">
        <f t="shared" si="0"/>
        <v>0</v>
      </c>
      <c r="M97" s="66">
        <f t="shared" si="2"/>
        <v>0</v>
      </c>
      <c r="N97" s="32">
        <f t="shared" si="3"/>
        <v>0</v>
      </c>
      <c r="O97" s="52">
        <f>'Pay App 42'!O97+'Pay App 42'!P97</f>
        <v>0</v>
      </c>
      <c r="P97" s="45"/>
      <c r="Q97" s="66">
        <f>'Pay App 42'!Q97+N97+P97</f>
        <v>0</v>
      </c>
    </row>
    <row r="98" spans="1:17" ht="21" customHeight="1" x14ac:dyDescent="0.2">
      <c r="A98" s="151" t="s">
        <v>150</v>
      </c>
      <c r="B98" s="151"/>
      <c r="C98" s="151" t="s">
        <v>151</v>
      </c>
      <c r="D98" s="152"/>
      <c r="E98" s="52">
        <f>'Pay App 42'!E98</f>
        <v>0</v>
      </c>
      <c r="F98" s="45"/>
      <c r="G98" s="65">
        <f>'Pay App 42'!G98+F98</f>
        <v>0</v>
      </c>
      <c r="H98" s="188">
        <f>'Pay App 42'!K98</f>
        <v>0</v>
      </c>
      <c r="I98" s="189"/>
      <c r="J98" s="55"/>
      <c r="K98" s="33">
        <f t="shared" si="1"/>
        <v>0</v>
      </c>
      <c r="L98" s="68">
        <f t="shared" si="0"/>
        <v>0</v>
      </c>
      <c r="M98" s="66">
        <f t="shared" si="2"/>
        <v>0</v>
      </c>
      <c r="N98" s="32">
        <f t="shared" si="3"/>
        <v>0</v>
      </c>
      <c r="O98" s="52">
        <f>'Pay App 42'!O98+'Pay App 42'!P98</f>
        <v>0</v>
      </c>
      <c r="P98" s="45"/>
      <c r="Q98" s="66">
        <f>'Pay App 42'!Q98+N98+P98</f>
        <v>0</v>
      </c>
    </row>
    <row r="99" spans="1:17" ht="21" customHeight="1" x14ac:dyDescent="0.2">
      <c r="A99" s="151" t="s">
        <v>152</v>
      </c>
      <c r="B99" s="151"/>
      <c r="C99" s="151" t="s">
        <v>153</v>
      </c>
      <c r="D99" s="152"/>
      <c r="E99" s="52">
        <f>'Pay App 42'!E99</f>
        <v>0</v>
      </c>
      <c r="F99" s="45"/>
      <c r="G99" s="65">
        <f>'Pay App 42'!G99+F99</f>
        <v>0</v>
      </c>
      <c r="H99" s="188">
        <f>'Pay App 42'!K99</f>
        <v>0</v>
      </c>
      <c r="I99" s="189"/>
      <c r="J99" s="55"/>
      <c r="K99" s="33">
        <f t="shared" si="1"/>
        <v>0</v>
      </c>
      <c r="L99" s="68">
        <f t="shared" si="0"/>
        <v>0</v>
      </c>
      <c r="M99" s="66">
        <f t="shared" si="2"/>
        <v>0</v>
      </c>
      <c r="N99" s="32">
        <f t="shared" si="3"/>
        <v>0</v>
      </c>
      <c r="O99" s="52">
        <f>'Pay App 42'!O99+'Pay App 42'!P99</f>
        <v>0</v>
      </c>
      <c r="P99" s="45"/>
      <c r="Q99" s="66">
        <f>'Pay App 42'!Q99+N99+P99</f>
        <v>0</v>
      </c>
    </row>
    <row r="100" spans="1:17" ht="21" customHeight="1" x14ac:dyDescent="0.2">
      <c r="A100" s="151" t="s">
        <v>154</v>
      </c>
      <c r="B100" s="151"/>
      <c r="C100" s="151" t="s">
        <v>155</v>
      </c>
      <c r="D100" s="152"/>
      <c r="E100" s="52">
        <f>'Pay App 42'!E100</f>
        <v>0</v>
      </c>
      <c r="F100" s="45"/>
      <c r="G100" s="65">
        <f>'Pay App 42'!G100+F100</f>
        <v>0</v>
      </c>
      <c r="H100" s="188">
        <f>'Pay App 42'!K100</f>
        <v>0</v>
      </c>
      <c r="I100" s="189"/>
      <c r="J100" s="55"/>
      <c r="K100" s="33">
        <f t="shared" si="1"/>
        <v>0</v>
      </c>
      <c r="L100" s="68">
        <f t="shared" si="0"/>
        <v>0</v>
      </c>
      <c r="M100" s="66">
        <f t="shared" si="2"/>
        <v>0</v>
      </c>
      <c r="N100" s="32">
        <f t="shared" si="3"/>
        <v>0</v>
      </c>
      <c r="O100" s="52">
        <f>'Pay App 42'!O100+'Pay App 42'!P100</f>
        <v>0</v>
      </c>
      <c r="P100" s="45"/>
      <c r="Q100" s="66">
        <f>'Pay App 42'!Q100+N100+P100</f>
        <v>0</v>
      </c>
    </row>
    <row r="101" spans="1:17" ht="21" customHeight="1" x14ac:dyDescent="0.2">
      <c r="A101" s="151" t="s">
        <v>156</v>
      </c>
      <c r="B101" s="151"/>
      <c r="C101" s="151" t="s">
        <v>157</v>
      </c>
      <c r="D101" s="152"/>
      <c r="E101" s="52">
        <f>'Pay App 42'!E101</f>
        <v>0</v>
      </c>
      <c r="F101" s="45"/>
      <c r="G101" s="65">
        <f>'Pay App 42'!G101+F101</f>
        <v>0</v>
      </c>
      <c r="H101" s="188">
        <f>'Pay App 42'!K101</f>
        <v>0</v>
      </c>
      <c r="I101" s="189"/>
      <c r="J101" s="55"/>
      <c r="K101" s="33">
        <f t="shared" si="1"/>
        <v>0</v>
      </c>
      <c r="L101" s="68">
        <f t="shared" si="0"/>
        <v>0</v>
      </c>
      <c r="M101" s="66">
        <f t="shared" si="2"/>
        <v>0</v>
      </c>
      <c r="N101" s="32">
        <f t="shared" si="3"/>
        <v>0</v>
      </c>
      <c r="O101" s="52">
        <f>'Pay App 42'!O101+'Pay App 42'!P101</f>
        <v>0</v>
      </c>
      <c r="P101" s="45"/>
      <c r="Q101" s="66">
        <f>'Pay App 42'!Q101+N101+P101</f>
        <v>0</v>
      </c>
    </row>
    <row r="102" spans="1:17" ht="21" customHeight="1" x14ac:dyDescent="0.2">
      <c r="A102" s="151" t="s">
        <v>158</v>
      </c>
      <c r="B102" s="151"/>
      <c r="C102" s="151" t="s">
        <v>159</v>
      </c>
      <c r="D102" s="152"/>
      <c r="E102" s="52">
        <f>'Pay App 42'!E102</f>
        <v>0</v>
      </c>
      <c r="F102" s="45"/>
      <c r="G102" s="65">
        <f>'Pay App 42'!G102+F102</f>
        <v>0</v>
      </c>
      <c r="H102" s="188">
        <f>'Pay App 42'!K102</f>
        <v>0</v>
      </c>
      <c r="I102" s="189"/>
      <c r="J102" s="55"/>
      <c r="K102" s="33">
        <f t="shared" si="1"/>
        <v>0</v>
      </c>
      <c r="L102" s="68">
        <f t="shared" si="0"/>
        <v>0</v>
      </c>
      <c r="M102" s="66">
        <f t="shared" si="2"/>
        <v>0</v>
      </c>
      <c r="N102" s="32">
        <f t="shared" si="3"/>
        <v>0</v>
      </c>
      <c r="O102" s="52">
        <f>'Pay App 42'!O102+'Pay App 42'!P102</f>
        <v>0</v>
      </c>
      <c r="P102" s="45"/>
      <c r="Q102" s="66">
        <f>'Pay App 42'!Q102+N102+P102</f>
        <v>0</v>
      </c>
    </row>
    <row r="103" spans="1:17" ht="21" customHeight="1" x14ac:dyDescent="0.2">
      <c r="A103" s="151" t="s">
        <v>160</v>
      </c>
      <c r="B103" s="151"/>
      <c r="C103" s="151" t="s">
        <v>161</v>
      </c>
      <c r="D103" s="152"/>
      <c r="E103" s="52">
        <f>'Pay App 42'!E103</f>
        <v>0</v>
      </c>
      <c r="F103" s="45"/>
      <c r="G103" s="65">
        <f>'Pay App 42'!G103+F103</f>
        <v>0</v>
      </c>
      <c r="H103" s="188">
        <f>'Pay App 42'!K103</f>
        <v>0</v>
      </c>
      <c r="I103" s="189"/>
      <c r="J103" s="55"/>
      <c r="K103" s="33">
        <f t="shared" si="1"/>
        <v>0</v>
      </c>
      <c r="L103" s="68">
        <f t="shared" si="0"/>
        <v>0</v>
      </c>
      <c r="M103" s="66">
        <f t="shared" si="2"/>
        <v>0</v>
      </c>
      <c r="N103" s="32">
        <f t="shared" si="3"/>
        <v>0</v>
      </c>
      <c r="O103" s="52">
        <f>'Pay App 42'!O103+'Pay App 42'!P103</f>
        <v>0</v>
      </c>
      <c r="P103" s="45"/>
      <c r="Q103" s="66">
        <f>'Pay App 42'!Q103+N103+P103</f>
        <v>0</v>
      </c>
    </row>
    <row r="104" spans="1:17" ht="21" customHeight="1" x14ac:dyDescent="0.2">
      <c r="A104" s="151" t="s">
        <v>162</v>
      </c>
      <c r="B104" s="151"/>
      <c r="C104" s="151" t="s">
        <v>163</v>
      </c>
      <c r="D104" s="152"/>
      <c r="E104" s="52">
        <f>'Pay App 42'!E104</f>
        <v>0</v>
      </c>
      <c r="F104" s="45"/>
      <c r="G104" s="65">
        <f>'Pay App 42'!G104+F104</f>
        <v>0</v>
      </c>
      <c r="H104" s="188">
        <f>'Pay App 42'!K104</f>
        <v>0</v>
      </c>
      <c r="I104" s="189"/>
      <c r="J104" s="55"/>
      <c r="K104" s="33">
        <f t="shared" si="1"/>
        <v>0</v>
      </c>
      <c r="L104" s="68">
        <f t="shared" si="0"/>
        <v>0</v>
      </c>
      <c r="M104" s="66">
        <f t="shared" si="2"/>
        <v>0</v>
      </c>
      <c r="N104" s="32">
        <f t="shared" si="3"/>
        <v>0</v>
      </c>
      <c r="O104" s="52">
        <f>'Pay App 42'!O104+'Pay App 42'!P104</f>
        <v>0</v>
      </c>
      <c r="P104" s="45"/>
      <c r="Q104" s="66">
        <f>'Pay App 42'!Q104+N104+P104</f>
        <v>0</v>
      </c>
    </row>
    <row r="105" spans="1:17" ht="21" customHeight="1" x14ac:dyDescent="0.2">
      <c r="A105" s="151" t="s">
        <v>164</v>
      </c>
      <c r="B105" s="151"/>
      <c r="C105" s="151" t="s">
        <v>165</v>
      </c>
      <c r="D105" s="152"/>
      <c r="E105" s="52">
        <f>'Pay App 42'!E105</f>
        <v>0</v>
      </c>
      <c r="F105" s="45"/>
      <c r="G105" s="65">
        <f>'Pay App 42'!G105+F105</f>
        <v>0</v>
      </c>
      <c r="H105" s="188">
        <f>'Pay App 42'!K105</f>
        <v>0</v>
      </c>
      <c r="I105" s="189"/>
      <c r="J105" s="55"/>
      <c r="K105" s="33">
        <f t="shared" si="1"/>
        <v>0</v>
      </c>
      <c r="L105" s="68">
        <f t="shared" si="0"/>
        <v>0</v>
      </c>
      <c r="M105" s="66">
        <f t="shared" si="2"/>
        <v>0</v>
      </c>
      <c r="N105" s="32">
        <f t="shared" si="3"/>
        <v>0</v>
      </c>
      <c r="O105" s="52">
        <f>'Pay App 42'!O105+'Pay App 42'!P105</f>
        <v>0</v>
      </c>
      <c r="P105" s="45"/>
      <c r="Q105" s="66">
        <f>'Pay App 42'!Q105+N105+P105</f>
        <v>0</v>
      </c>
    </row>
    <row r="106" spans="1:17" ht="21" customHeight="1" x14ac:dyDescent="0.2">
      <c r="A106" s="151" t="s">
        <v>166</v>
      </c>
      <c r="B106" s="151"/>
      <c r="C106" s="151" t="s">
        <v>167</v>
      </c>
      <c r="D106" s="152"/>
      <c r="E106" s="52">
        <f>'Pay App 42'!E106</f>
        <v>0</v>
      </c>
      <c r="F106" s="45"/>
      <c r="G106" s="65">
        <f>'Pay App 42'!G106+F106</f>
        <v>0</v>
      </c>
      <c r="H106" s="188">
        <f>'Pay App 42'!K106</f>
        <v>0</v>
      </c>
      <c r="I106" s="189"/>
      <c r="J106" s="55"/>
      <c r="K106" s="33">
        <f t="shared" si="1"/>
        <v>0</v>
      </c>
      <c r="L106" s="68">
        <f t="shared" si="0"/>
        <v>0</v>
      </c>
      <c r="M106" s="66">
        <f t="shared" si="2"/>
        <v>0</v>
      </c>
      <c r="N106" s="32">
        <f t="shared" si="3"/>
        <v>0</v>
      </c>
      <c r="O106" s="52">
        <f>'Pay App 42'!O106+'Pay App 42'!P106</f>
        <v>0</v>
      </c>
      <c r="P106" s="45"/>
      <c r="Q106" s="66">
        <f>'Pay App 42'!Q106+N106+P106</f>
        <v>0</v>
      </c>
    </row>
    <row r="107" spans="1:17" ht="21" customHeight="1" x14ac:dyDescent="0.2">
      <c r="A107" s="151" t="s">
        <v>168</v>
      </c>
      <c r="B107" s="151"/>
      <c r="C107" s="151" t="s">
        <v>169</v>
      </c>
      <c r="D107" s="152"/>
      <c r="E107" s="52">
        <f>'Pay App 42'!E107</f>
        <v>0</v>
      </c>
      <c r="F107" s="45"/>
      <c r="G107" s="65">
        <f>'Pay App 42'!G107+F107</f>
        <v>0</v>
      </c>
      <c r="H107" s="188">
        <f>'Pay App 42'!K107</f>
        <v>0</v>
      </c>
      <c r="I107" s="189"/>
      <c r="J107" s="55"/>
      <c r="K107" s="33">
        <f t="shared" si="1"/>
        <v>0</v>
      </c>
      <c r="L107" s="68">
        <f t="shared" si="0"/>
        <v>0</v>
      </c>
      <c r="M107" s="66">
        <f t="shared" si="2"/>
        <v>0</v>
      </c>
      <c r="N107" s="32">
        <f t="shared" si="3"/>
        <v>0</v>
      </c>
      <c r="O107" s="52">
        <f>'Pay App 42'!O107+'Pay App 42'!P107</f>
        <v>0</v>
      </c>
      <c r="P107" s="45"/>
      <c r="Q107" s="66">
        <f>'Pay App 42'!Q107+N107+P107</f>
        <v>0</v>
      </c>
    </row>
    <row r="108" spans="1:17" ht="21" customHeight="1" x14ac:dyDescent="0.2">
      <c r="A108" s="151" t="s">
        <v>170</v>
      </c>
      <c r="B108" s="151"/>
      <c r="C108" s="151" t="s">
        <v>171</v>
      </c>
      <c r="D108" s="152"/>
      <c r="E108" s="52">
        <f>'Pay App 42'!E108</f>
        <v>0</v>
      </c>
      <c r="F108" s="45"/>
      <c r="G108" s="65">
        <f>'Pay App 42'!G108+F108</f>
        <v>0</v>
      </c>
      <c r="H108" s="188">
        <f>'Pay App 42'!K108</f>
        <v>0</v>
      </c>
      <c r="I108" s="189"/>
      <c r="J108" s="55"/>
      <c r="K108" s="33">
        <f t="shared" si="1"/>
        <v>0</v>
      </c>
      <c r="L108" s="68">
        <f t="shared" si="0"/>
        <v>0</v>
      </c>
      <c r="M108" s="66">
        <f t="shared" si="2"/>
        <v>0</v>
      </c>
      <c r="N108" s="32">
        <f t="shared" si="3"/>
        <v>0</v>
      </c>
      <c r="O108" s="52">
        <f>'Pay App 42'!O108+'Pay App 42'!P108</f>
        <v>0</v>
      </c>
      <c r="P108" s="45"/>
      <c r="Q108" s="66">
        <f>'Pay App 42'!Q108+N108+P108</f>
        <v>0</v>
      </c>
    </row>
    <row r="109" spans="1:17" ht="21" customHeight="1" x14ac:dyDescent="0.2">
      <c r="A109" s="151" t="s">
        <v>172</v>
      </c>
      <c r="B109" s="151"/>
      <c r="C109" s="151" t="s">
        <v>173</v>
      </c>
      <c r="D109" s="152"/>
      <c r="E109" s="52">
        <f>'Pay App 42'!E109</f>
        <v>0</v>
      </c>
      <c r="F109" s="45"/>
      <c r="G109" s="65">
        <f>'Pay App 42'!G109+F109</f>
        <v>0</v>
      </c>
      <c r="H109" s="188">
        <f>'Pay App 42'!K109</f>
        <v>0</v>
      </c>
      <c r="I109" s="189"/>
      <c r="J109" s="55"/>
      <c r="K109" s="33">
        <f t="shared" si="1"/>
        <v>0</v>
      </c>
      <c r="L109" s="68">
        <f t="shared" si="0"/>
        <v>0</v>
      </c>
      <c r="M109" s="66">
        <f t="shared" si="2"/>
        <v>0</v>
      </c>
      <c r="N109" s="32">
        <f t="shared" si="3"/>
        <v>0</v>
      </c>
      <c r="O109" s="52">
        <f>'Pay App 42'!O109+'Pay App 42'!P109</f>
        <v>0</v>
      </c>
      <c r="P109" s="45"/>
      <c r="Q109" s="66">
        <f>'Pay App 42'!Q109+N109+P109</f>
        <v>0</v>
      </c>
    </row>
    <row r="110" spans="1:17" ht="21" customHeight="1" x14ac:dyDescent="0.2">
      <c r="A110" s="151" t="s">
        <v>174</v>
      </c>
      <c r="B110" s="151"/>
      <c r="C110" s="151" t="s">
        <v>175</v>
      </c>
      <c r="D110" s="152"/>
      <c r="E110" s="52">
        <f>'Pay App 42'!E110</f>
        <v>0</v>
      </c>
      <c r="F110" s="45"/>
      <c r="G110" s="65">
        <f>'Pay App 42'!G110+F110</f>
        <v>0</v>
      </c>
      <c r="H110" s="188">
        <f>'Pay App 42'!K110</f>
        <v>0</v>
      </c>
      <c r="I110" s="189"/>
      <c r="J110" s="55"/>
      <c r="K110" s="33">
        <f t="shared" si="1"/>
        <v>0</v>
      </c>
      <c r="L110" s="68">
        <f t="shared" si="0"/>
        <v>0</v>
      </c>
      <c r="M110" s="66">
        <f t="shared" si="2"/>
        <v>0</v>
      </c>
      <c r="N110" s="32">
        <f t="shared" si="3"/>
        <v>0</v>
      </c>
      <c r="O110" s="52">
        <f>'Pay App 42'!O110+'Pay App 42'!P110</f>
        <v>0</v>
      </c>
      <c r="P110" s="45"/>
      <c r="Q110" s="66">
        <f>'Pay App 42'!Q110+N110+P110</f>
        <v>0</v>
      </c>
    </row>
    <row r="111" spans="1:17" ht="21" customHeight="1" x14ac:dyDescent="0.2">
      <c r="A111" s="151" t="s">
        <v>176</v>
      </c>
      <c r="B111" s="151"/>
      <c r="C111" s="151" t="s">
        <v>177</v>
      </c>
      <c r="D111" s="152"/>
      <c r="E111" s="52">
        <f>'Pay App 42'!E111</f>
        <v>0</v>
      </c>
      <c r="F111" s="45"/>
      <c r="G111" s="65">
        <f>'Pay App 42'!G111+F111</f>
        <v>0</v>
      </c>
      <c r="H111" s="188">
        <f>'Pay App 42'!K111</f>
        <v>0</v>
      </c>
      <c r="I111" s="189"/>
      <c r="J111" s="55"/>
      <c r="K111" s="33">
        <f t="shared" si="1"/>
        <v>0</v>
      </c>
      <c r="L111" s="68">
        <f t="shared" si="0"/>
        <v>0</v>
      </c>
      <c r="M111" s="66">
        <f t="shared" si="2"/>
        <v>0</v>
      </c>
      <c r="N111" s="32">
        <f t="shared" si="3"/>
        <v>0</v>
      </c>
      <c r="O111" s="52">
        <f>'Pay App 42'!O111+'Pay App 42'!P111</f>
        <v>0</v>
      </c>
      <c r="P111" s="45"/>
      <c r="Q111" s="66">
        <f>'Pay App 42'!Q111+N111+P111</f>
        <v>0</v>
      </c>
    </row>
    <row r="112" spans="1:17" ht="21" customHeight="1" x14ac:dyDescent="0.2">
      <c r="A112" s="151" t="s">
        <v>178</v>
      </c>
      <c r="B112" s="151"/>
      <c r="C112" s="151" t="s">
        <v>179</v>
      </c>
      <c r="D112" s="152"/>
      <c r="E112" s="52">
        <f>'Pay App 42'!E112</f>
        <v>0</v>
      </c>
      <c r="F112" s="45"/>
      <c r="G112" s="65">
        <f>'Pay App 42'!G112+F112</f>
        <v>0</v>
      </c>
      <c r="H112" s="188">
        <f>'Pay App 42'!K112</f>
        <v>0</v>
      </c>
      <c r="I112" s="189"/>
      <c r="J112" s="55"/>
      <c r="K112" s="33">
        <f t="shared" si="1"/>
        <v>0</v>
      </c>
      <c r="L112" s="68">
        <f t="shared" si="0"/>
        <v>0</v>
      </c>
      <c r="M112" s="66">
        <f t="shared" si="2"/>
        <v>0</v>
      </c>
      <c r="N112" s="32">
        <f t="shared" si="3"/>
        <v>0</v>
      </c>
      <c r="O112" s="52">
        <f>'Pay App 42'!O112+'Pay App 42'!P112</f>
        <v>0</v>
      </c>
      <c r="P112" s="45"/>
      <c r="Q112" s="66">
        <f>'Pay App 42'!Q112+N112+P112</f>
        <v>0</v>
      </c>
    </row>
    <row r="113" spans="1:17" ht="21" customHeight="1" x14ac:dyDescent="0.2">
      <c r="A113" s="151" t="s">
        <v>180</v>
      </c>
      <c r="B113" s="151"/>
      <c r="C113" s="151" t="s">
        <v>181</v>
      </c>
      <c r="D113" s="152"/>
      <c r="E113" s="52">
        <f>'Pay App 42'!E113</f>
        <v>0</v>
      </c>
      <c r="F113" s="45"/>
      <c r="G113" s="65">
        <f>'Pay App 42'!G113+F113</f>
        <v>0</v>
      </c>
      <c r="H113" s="188">
        <f>'Pay App 42'!K113</f>
        <v>0</v>
      </c>
      <c r="I113" s="189"/>
      <c r="J113" s="55"/>
      <c r="K113" s="33">
        <f t="shared" si="1"/>
        <v>0</v>
      </c>
      <c r="L113" s="68">
        <f t="shared" si="0"/>
        <v>0</v>
      </c>
      <c r="M113" s="66">
        <f t="shared" si="2"/>
        <v>0</v>
      </c>
      <c r="N113" s="32">
        <f t="shared" si="3"/>
        <v>0</v>
      </c>
      <c r="O113" s="52">
        <f>'Pay App 42'!O113+'Pay App 42'!P113</f>
        <v>0</v>
      </c>
      <c r="P113" s="45"/>
      <c r="Q113" s="66">
        <f>'Pay App 42'!Q113+N113+P113</f>
        <v>0</v>
      </c>
    </row>
    <row r="114" spans="1:17" ht="21" customHeight="1" x14ac:dyDescent="0.2">
      <c r="A114" s="153" t="s">
        <v>182</v>
      </c>
      <c r="B114" s="153"/>
      <c r="C114" s="153" t="s">
        <v>183</v>
      </c>
      <c r="D114" s="154"/>
      <c r="E114" s="52">
        <f>'Pay App 42'!E114</f>
        <v>0</v>
      </c>
      <c r="F114" s="45"/>
      <c r="G114" s="65">
        <f>'Pay App 42'!G114+F114</f>
        <v>0</v>
      </c>
      <c r="H114" s="188">
        <f>'Pay App 42'!K114</f>
        <v>0</v>
      </c>
      <c r="I114" s="189"/>
      <c r="J114" s="55"/>
      <c r="K114" s="33">
        <f t="shared" si="1"/>
        <v>0</v>
      </c>
      <c r="L114" s="68">
        <f t="shared" si="0"/>
        <v>0</v>
      </c>
      <c r="M114" s="66">
        <f t="shared" si="2"/>
        <v>0</v>
      </c>
      <c r="N114" s="32">
        <f t="shared" si="3"/>
        <v>0</v>
      </c>
      <c r="O114" s="52">
        <f>'Pay App 42'!O114+'Pay App 42'!P114</f>
        <v>0</v>
      </c>
      <c r="P114" s="45"/>
      <c r="Q114" s="66">
        <f>'Pay App 42'!Q114+N114+P114</f>
        <v>0</v>
      </c>
    </row>
    <row r="115" spans="1:17" ht="21" customHeight="1" x14ac:dyDescent="0.2">
      <c r="A115" s="151" t="s">
        <v>184</v>
      </c>
      <c r="B115" s="151"/>
      <c r="C115" s="151" t="s">
        <v>185</v>
      </c>
      <c r="D115" s="152"/>
      <c r="E115" s="52">
        <f>'Pay App 42'!E115</f>
        <v>0</v>
      </c>
      <c r="F115" s="45"/>
      <c r="G115" s="65">
        <f>'Pay App 42'!G115+F115</f>
        <v>0</v>
      </c>
      <c r="H115" s="188">
        <f>'Pay App 42'!K115</f>
        <v>0</v>
      </c>
      <c r="I115" s="189"/>
      <c r="J115" s="55"/>
      <c r="K115" s="33">
        <f t="shared" si="1"/>
        <v>0</v>
      </c>
      <c r="L115" s="68">
        <f t="shared" si="0"/>
        <v>0</v>
      </c>
      <c r="M115" s="66">
        <f t="shared" si="2"/>
        <v>0</v>
      </c>
      <c r="N115" s="32">
        <f t="shared" si="3"/>
        <v>0</v>
      </c>
      <c r="O115" s="52">
        <f>'Pay App 42'!O115+'Pay App 42'!P115</f>
        <v>0</v>
      </c>
      <c r="P115" s="45"/>
      <c r="Q115" s="66">
        <f>'Pay App 42'!Q115+N115+P115</f>
        <v>0</v>
      </c>
    </row>
    <row r="116" spans="1:17" ht="21" customHeight="1" x14ac:dyDescent="0.2">
      <c r="A116" s="151" t="s">
        <v>186</v>
      </c>
      <c r="B116" s="151"/>
      <c r="C116" s="151" t="s">
        <v>187</v>
      </c>
      <c r="D116" s="152"/>
      <c r="E116" s="52">
        <f>'Pay App 42'!E116</f>
        <v>0</v>
      </c>
      <c r="F116" s="45"/>
      <c r="G116" s="65">
        <f>'Pay App 42'!G116+F116</f>
        <v>0</v>
      </c>
      <c r="H116" s="188">
        <f>'Pay App 42'!K116</f>
        <v>0</v>
      </c>
      <c r="I116" s="189"/>
      <c r="J116" s="55"/>
      <c r="K116" s="33">
        <f t="shared" si="1"/>
        <v>0</v>
      </c>
      <c r="L116" s="68">
        <f t="shared" si="0"/>
        <v>0</v>
      </c>
      <c r="M116" s="66">
        <f t="shared" si="2"/>
        <v>0</v>
      </c>
      <c r="N116" s="32">
        <f t="shared" si="3"/>
        <v>0</v>
      </c>
      <c r="O116" s="52">
        <f>'Pay App 42'!O116+'Pay App 42'!P116</f>
        <v>0</v>
      </c>
      <c r="P116" s="45"/>
      <c r="Q116" s="66">
        <f>'Pay App 42'!Q116+N116+P116</f>
        <v>0</v>
      </c>
    </row>
    <row r="117" spans="1:17" ht="21" customHeight="1" x14ac:dyDescent="0.2">
      <c r="A117" s="151" t="s">
        <v>188</v>
      </c>
      <c r="B117" s="151"/>
      <c r="C117" s="151" t="s">
        <v>581</v>
      </c>
      <c r="D117" s="152"/>
      <c r="E117" s="52">
        <f>'Pay App 42'!E117</f>
        <v>0</v>
      </c>
      <c r="F117" s="45"/>
      <c r="G117" s="65">
        <f>'Pay App 42'!G117+F117</f>
        <v>0</v>
      </c>
      <c r="H117" s="188">
        <f>'Pay App 42'!K117</f>
        <v>0</v>
      </c>
      <c r="I117" s="189"/>
      <c r="J117" s="55"/>
      <c r="K117" s="33">
        <f t="shared" si="1"/>
        <v>0</v>
      </c>
      <c r="L117" s="68">
        <f t="shared" si="0"/>
        <v>0</v>
      </c>
      <c r="M117" s="66">
        <f t="shared" si="2"/>
        <v>0</v>
      </c>
      <c r="N117" s="32">
        <f t="shared" si="3"/>
        <v>0</v>
      </c>
      <c r="O117" s="52">
        <f>'Pay App 42'!O117+'Pay App 42'!P117</f>
        <v>0</v>
      </c>
      <c r="P117" s="45"/>
      <c r="Q117" s="66">
        <f>'Pay App 42'!Q117+N117+P117</f>
        <v>0</v>
      </c>
    </row>
    <row r="118" spans="1:17" ht="21" customHeight="1" x14ac:dyDescent="0.2">
      <c r="A118" s="153" t="s">
        <v>190</v>
      </c>
      <c r="B118" s="153"/>
      <c r="C118" s="142" t="s">
        <v>191</v>
      </c>
      <c r="D118" s="156"/>
      <c r="E118" s="52">
        <f>'Pay App 42'!E118</f>
        <v>0</v>
      </c>
      <c r="F118" s="45"/>
      <c r="G118" s="65">
        <f>'Pay App 42'!G118+F118</f>
        <v>0</v>
      </c>
      <c r="H118" s="188">
        <f>'Pay App 42'!K118</f>
        <v>0</v>
      </c>
      <c r="I118" s="189"/>
      <c r="J118" s="55"/>
      <c r="K118" s="33">
        <f t="shared" si="1"/>
        <v>0</v>
      </c>
      <c r="L118" s="68">
        <f t="shared" si="0"/>
        <v>0</v>
      </c>
      <c r="M118" s="66">
        <f t="shared" si="2"/>
        <v>0</v>
      </c>
      <c r="N118" s="32">
        <f t="shared" si="3"/>
        <v>0</v>
      </c>
      <c r="O118" s="52">
        <f>'Pay App 42'!O118+'Pay App 42'!P118</f>
        <v>0</v>
      </c>
      <c r="P118" s="45"/>
      <c r="Q118" s="66">
        <f>'Pay App 42'!Q118+N118+P118</f>
        <v>0</v>
      </c>
    </row>
    <row r="119" spans="1:17" ht="21" customHeight="1" x14ac:dyDescent="0.2">
      <c r="A119" s="151" t="s">
        <v>192</v>
      </c>
      <c r="B119" s="151"/>
      <c r="C119" s="151" t="s">
        <v>193</v>
      </c>
      <c r="D119" s="152"/>
      <c r="E119" s="52">
        <f>'Pay App 42'!E119</f>
        <v>0</v>
      </c>
      <c r="F119" s="45"/>
      <c r="G119" s="65">
        <f>'Pay App 42'!G119+F119</f>
        <v>0</v>
      </c>
      <c r="H119" s="188">
        <f>'Pay App 42'!K119</f>
        <v>0</v>
      </c>
      <c r="I119" s="189"/>
      <c r="J119" s="55"/>
      <c r="K119" s="33">
        <f t="shared" si="1"/>
        <v>0</v>
      </c>
      <c r="L119" s="68">
        <f t="shared" si="0"/>
        <v>0</v>
      </c>
      <c r="M119" s="66">
        <f t="shared" si="2"/>
        <v>0</v>
      </c>
      <c r="N119" s="32">
        <f t="shared" si="3"/>
        <v>0</v>
      </c>
      <c r="O119" s="52">
        <f>'Pay App 42'!O119+'Pay App 42'!P119</f>
        <v>0</v>
      </c>
      <c r="P119" s="45"/>
      <c r="Q119" s="66">
        <f>'Pay App 42'!Q119+N119+P119</f>
        <v>0</v>
      </c>
    </row>
    <row r="120" spans="1:17" ht="21" customHeight="1" x14ac:dyDescent="0.2">
      <c r="A120" s="151" t="s">
        <v>194</v>
      </c>
      <c r="B120" s="151"/>
      <c r="C120" s="150" t="s">
        <v>195</v>
      </c>
      <c r="D120" s="157"/>
      <c r="E120" s="52">
        <f>'Pay App 42'!E120</f>
        <v>0</v>
      </c>
      <c r="F120" s="45"/>
      <c r="G120" s="65">
        <f>'Pay App 42'!G120+F120</f>
        <v>0</v>
      </c>
      <c r="H120" s="188">
        <f>'Pay App 42'!K120</f>
        <v>0</v>
      </c>
      <c r="I120" s="189"/>
      <c r="J120" s="55"/>
      <c r="K120" s="33">
        <f t="shared" si="1"/>
        <v>0</v>
      </c>
      <c r="L120" s="68">
        <f t="shared" si="0"/>
        <v>0</v>
      </c>
      <c r="M120" s="66">
        <f t="shared" si="2"/>
        <v>0</v>
      </c>
      <c r="N120" s="32">
        <f t="shared" si="3"/>
        <v>0</v>
      </c>
      <c r="O120" s="52">
        <f>'Pay App 42'!O120+'Pay App 42'!P120</f>
        <v>0</v>
      </c>
      <c r="P120" s="45"/>
      <c r="Q120" s="66">
        <f>'Pay App 42'!Q120+N120+P120</f>
        <v>0</v>
      </c>
    </row>
    <row r="121" spans="1:17" ht="21" customHeight="1" x14ac:dyDescent="0.2">
      <c r="A121" s="151" t="s">
        <v>196</v>
      </c>
      <c r="B121" s="151"/>
      <c r="C121" s="151" t="s">
        <v>197</v>
      </c>
      <c r="D121" s="152"/>
      <c r="E121" s="52">
        <f>'Pay App 42'!E121</f>
        <v>0</v>
      </c>
      <c r="F121" s="45"/>
      <c r="G121" s="65">
        <f>'Pay App 42'!G121+F121</f>
        <v>0</v>
      </c>
      <c r="H121" s="188">
        <f>'Pay App 42'!K121</f>
        <v>0</v>
      </c>
      <c r="I121" s="189"/>
      <c r="J121" s="55"/>
      <c r="K121" s="33">
        <f t="shared" si="1"/>
        <v>0</v>
      </c>
      <c r="L121" s="68">
        <f t="shared" si="0"/>
        <v>0</v>
      </c>
      <c r="M121" s="66">
        <f t="shared" si="2"/>
        <v>0</v>
      </c>
      <c r="N121" s="32">
        <f t="shared" si="3"/>
        <v>0</v>
      </c>
      <c r="O121" s="52">
        <f>'Pay App 42'!O121+'Pay App 42'!P121</f>
        <v>0</v>
      </c>
      <c r="P121" s="45"/>
      <c r="Q121" s="66">
        <f>'Pay App 42'!Q121+N121+P121</f>
        <v>0</v>
      </c>
    </row>
    <row r="122" spans="1:17" ht="21" customHeight="1" x14ac:dyDescent="0.2">
      <c r="A122" s="151" t="s">
        <v>198</v>
      </c>
      <c r="B122" s="151"/>
      <c r="C122" s="151" t="s">
        <v>199</v>
      </c>
      <c r="D122" s="152"/>
      <c r="E122" s="52">
        <f>'Pay App 42'!E122</f>
        <v>0</v>
      </c>
      <c r="F122" s="45"/>
      <c r="G122" s="65">
        <f>'Pay App 42'!G122+F122</f>
        <v>0</v>
      </c>
      <c r="H122" s="188">
        <f>'Pay App 42'!K122</f>
        <v>0</v>
      </c>
      <c r="I122" s="189"/>
      <c r="J122" s="55"/>
      <c r="K122" s="33">
        <f t="shared" si="1"/>
        <v>0</v>
      </c>
      <c r="L122" s="68">
        <f t="shared" si="0"/>
        <v>0</v>
      </c>
      <c r="M122" s="66">
        <f t="shared" si="2"/>
        <v>0</v>
      </c>
      <c r="N122" s="32">
        <f t="shared" si="3"/>
        <v>0</v>
      </c>
      <c r="O122" s="52">
        <f>'Pay App 42'!O122+'Pay App 42'!P122</f>
        <v>0</v>
      </c>
      <c r="P122" s="45"/>
      <c r="Q122" s="66">
        <f>'Pay App 42'!Q122+N122+P122</f>
        <v>0</v>
      </c>
    </row>
    <row r="123" spans="1:17" ht="21" customHeight="1" x14ac:dyDescent="0.2">
      <c r="A123" s="151" t="s">
        <v>200</v>
      </c>
      <c r="B123" s="151"/>
      <c r="C123" s="151" t="s">
        <v>201</v>
      </c>
      <c r="D123" s="152"/>
      <c r="E123" s="52">
        <f>'Pay App 42'!E123</f>
        <v>0</v>
      </c>
      <c r="F123" s="45"/>
      <c r="G123" s="65">
        <f>'Pay App 42'!G123+F123</f>
        <v>0</v>
      </c>
      <c r="H123" s="188">
        <f>'Pay App 42'!K123</f>
        <v>0</v>
      </c>
      <c r="I123" s="189"/>
      <c r="J123" s="55"/>
      <c r="K123" s="33">
        <f t="shared" si="1"/>
        <v>0</v>
      </c>
      <c r="L123" s="68">
        <f t="shared" si="0"/>
        <v>0</v>
      </c>
      <c r="M123" s="66">
        <f t="shared" si="2"/>
        <v>0</v>
      </c>
      <c r="N123" s="32">
        <f t="shared" si="3"/>
        <v>0</v>
      </c>
      <c r="O123" s="52">
        <f>'Pay App 42'!O123+'Pay App 42'!P123</f>
        <v>0</v>
      </c>
      <c r="P123" s="45"/>
      <c r="Q123" s="66">
        <f>'Pay App 42'!Q123+N123+P123</f>
        <v>0</v>
      </c>
    </row>
    <row r="124" spans="1:17" ht="21" customHeight="1" x14ac:dyDescent="0.2">
      <c r="A124" s="153" t="s">
        <v>202</v>
      </c>
      <c r="B124" s="153"/>
      <c r="C124" s="154" t="s">
        <v>203</v>
      </c>
      <c r="D124" s="155"/>
      <c r="E124" s="52">
        <f>'Pay App 42'!E124</f>
        <v>0</v>
      </c>
      <c r="F124" s="45"/>
      <c r="G124" s="65">
        <f>'Pay App 42'!G124+F124</f>
        <v>0</v>
      </c>
      <c r="H124" s="188">
        <f>'Pay App 42'!K124</f>
        <v>0</v>
      </c>
      <c r="I124" s="189"/>
      <c r="J124" s="55"/>
      <c r="K124" s="33">
        <f t="shared" si="1"/>
        <v>0</v>
      </c>
      <c r="L124" s="68">
        <f t="shared" si="0"/>
        <v>0</v>
      </c>
      <c r="M124" s="66">
        <f t="shared" si="2"/>
        <v>0</v>
      </c>
      <c r="N124" s="32">
        <f t="shared" si="3"/>
        <v>0</v>
      </c>
      <c r="O124" s="52">
        <f>'Pay App 42'!O124+'Pay App 42'!P124</f>
        <v>0</v>
      </c>
      <c r="P124" s="45"/>
      <c r="Q124" s="66">
        <f>'Pay App 42'!Q124+N124+P124</f>
        <v>0</v>
      </c>
    </row>
    <row r="125" spans="1:17" ht="21" customHeight="1" x14ac:dyDescent="0.2">
      <c r="A125" s="151" t="s">
        <v>204</v>
      </c>
      <c r="B125" s="151"/>
      <c r="C125" s="151" t="s">
        <v>205</v>
      </c>
      <c r="D125" s="152"/>
      <c r="E125" s="52">
        <f>'Pay App 42'!E125</f>
        <v>0</v>
      </c>
      <c r="F125" s="45"/>
      <c r="G125" s="65">
        <f>'Pay App 42'!G125+F125</f>
        <v>0</v>
      </c>
      <c r="H125" s="188">
        <f>'Pay App 42'!K125</f>
        <v>0</v>
      </c>
      <c r="I125" s="189"/>
      <c r="J125" s="55"/>
      <c r="K125" s="33">
        <f t="shared" si="1"/>
        <v>0</v>
      </c>
      <c r="L125" s="68">
        <f t="shared" si="0"/>
        <v>0</v>
      </c>
      <c r="M125" s="66">
        <f t="shared" si="2"/>
        <v>0</v>
      </c>
      <c r="N125" s="32">
        <f t="shared" si="3"/>
        <v>0</v>
      </c>
      <c r="O125" s="52">
        <f>'Pay App 42'!O125+'Pay App 42'!P125</f>
        <v>0</v>
      </c>
      <c r="P125" s="45"/>
      <c r="Q125" s="66">
        <f>'Pay App 42'!Q125+N125+P125</f>
        <v>0</v>
      </c>
    </row>
    <row r="126" spans="1:17" ht="21" customHeight="1" x14ac:dyDescent="0.2">
      <c r="A126" s="151" t="s">
        <v>206</v>
      </c>
      <c r="B126" s="151"/>
      <c r="C126" s="151" t="s">
        <v>207</v>
      </c>
      <c r="D126" s="152"/>
      <c r="E126" s="52">
        <f>'Pay App 42'!E126</f>
        <v>0</v>
      </c>
      <c r="F126" s="45"/>
      <c r="G126" s="65">
        <f>'Pay App 42'!G126+F126</f>
        <v>0</v>
      </c>
      <c r="H126" s="188">
        <f>'Pay App 42'!K126</f>
        <v>0</v>
      </c>
      <c r="I126" s="189"/>
      <c r="J126" s="55"/>
      <c r="K126" s="33">
        <f t="shared" si="1"/>
        <v>0</v>
      </c>
      <c r="L126" s="68">
        <f t="shared" si="0"/>
        <v>0</v>
      </c>
      <c r="M126" s="66">
        <f t="shared" si="2"/>
        <v>0</v>
      </c>
      <c r="N126" s="32">
        <f t="shared" si="3"/>
        <v>0</v>
      </c>
      <c r="O126" s="52">
        <f>'Pay App 42'!O126+'Pay App 42'!P126</f>
        <v>0</v>
      </c>
      <c r="P126" s="45"/>
      <c r="Q126" s="66">
        <f>'Pay App 42'!Q126+N126+P126</f>
        <v>0</v>
      </c>
    </row>
    <row r="127" spans="1:17" ht="21" customHeight="1" x14ac:dyDescent="0.2">
      <c r="A127" s="151" t="s">
        <v>208</v>
      </c>
      <c r="B127" s="151"/>
      <c r="C127" s="151" t="s">
        <v>209</v>
      </c>
      <c r="D127" s="152"/>
      <c r="E127" s="52">
        <f>'Pay App 42'!E127</f>
        <v>0</v>
      </c>
      <c r="F127" s="45"/>
      <c r="G127" s="65">
        <f>'Pay App 42'!G127+F127</f>
        <v>0</v>
      </c>
      <c r="H127" s="188">
        <f>'Pay App 42'!K127</f>
        <v>0</v>
      </c>
      <c r="I127" s="189"/>
      <c r="J127" s="55"/>
      <c r="K127" s="33">
        <f t="shared" si="1"/>
        <v>0</v>
      </c>
      <c r="L127" s="68">
        <f t="shared" si="0"/>
        <v>0</v>
      </c>
      <c r="M127" s="66">
        <f t="shared" si="2"/>
        <v>0</v>
      </c>
      <c r="N127" s="32">
        <f t="shared" si="3"/>
        <v>0</v>
      </c>
      <c r="O127" s="52">
        <f>'Pay App 42'!O127+'Pay App 42'!P127</f>
        <v>0</v>
      </c>
      <c r="P127" s="45"/>
      <c r="Q127" s="66">
        <f>'Pay App 42'!Q127+N127+P127</f>
        <v>0</v>
      </c>
    </row>
    <row r="128" spans="1:17" ht="21" customHeight="1" x14ac:dyDescent="0.2">
      <c r="A128" s="153" t="s">
        <v>210</v>
      </c>
      <c r="B128" s="153"/>
      <c r="C128" s="153" t="s">
        <v>211</v>
      </c>
      <c r="D128" s="154"/>
      <c r="E128" s="52">
        <f>'Pay App 42'!E128</f>
        <v>0</v>
      </c>
      <c r="F128" s="45"/>
      <c r="G128" s="65">
        <f>'Pay App 42'!G128+F128</f>
        <v>0</v>
      </c>
      <c r="H128" s="188">
        <f>'Pay App 42'!K128</f>
        <v>0</v>
      </c>
      <c r="I128" s="189"/>
      <c r="J128" s="55"/>
      <c r="K128" s="33">
        <f t="shared" si="1"/>
        <v>0</v>
      </c>
      <c r="L128" s="68">
        <f t="shared" si="0"/>
        <v>0</v>
      </c>
      <c r="M128" s="66">
        <f t="shared" si="2"/>
        <v>0</v>
      </c>
      <c r="N128" s="32">
        <f t="shared" si="3"/>
        <v>0</v>
      </c>
      <c r="O128" s="52">
        <f>'Pay App 42'!O128+'Pay App 42'!P128</f>
        <v>0</v>
      </c>
      <c r="P128" s="45"/>
      <c r="Q128" s="66">
        <f>'Pay App 42'!Q128+N128+P128</f>
        <v>0</v>
      </c>
    </row>
    <row r="129" spans="1:17" ht="21" customHeight="1" x14ac:dyDescent="0.2">
      <c r="A129" s="151" t="s">
        <v>212</v>
      </c>
      <c r="B129" s="151"/>
      <c r="C129" s="151" t="s">
        <v>213</v>
      </c>
      <c r="D129" s="152"/>
      <c r="E129" s="52">
        <f>'Pay App 42'!E129</f>
        <v>0</v>
      </c>
      <c r="F129" s="45"/>
      <c r="G129" s="65">
        <f>'Pay App 42'!G129+F129</f>
        <v>0</v>
      </c>
      <c r="H129" s="188">
        <f>'Pay App 42'!K129</f>
        <v>0</v>
      </c>
      <c r="I129" s="189"/>
      <c r="J129" s="55"/>
      <c r="K129" s="33">
        <f t="shared" si="1"/>
        <v>0</v>
      </c>
      <c r="L129" s="68">
        <f t="shared" si="0"/>
        <v>0</v>
      </c>
      <c r="M129" s="66">
        <f t="shared" si="2"/>
        <v>0</v>
      </c>
      <c r="N129" s="32">
        <f t="shared" si="3"/>
        <v>0</v>
      </c>
      <c r="O129" s="52">
        <f>'Pay App 42'!O129+'Pay App 42'!P129</f>
        <v>0</v>
      </c>
      <c r="P129" s="45"/>
      <c r="Q129" s="66">
        <f>'Pay App 42'!Q129+N129+P129</f>
        <v>0</v>
      </c>
    </row>
    <row r="130" spans="1:17" ht="21" customHeight="1" x14ac:dyDescent="0.2">
      <c r="A130" s="151" t="s">
        <v>214</v>
      </c>
      <c r="B130" s="151"/>
      <c r="C130" s="151" t="s">
        <v>215</v>
      </c>
      <c r="D130" s="152"/>
      <c r="E130" s="52">
        <f>'Pay App 42'!E130</f>
        <v>0</v>
      </c>
      <c r="F130" s="45"/>
      <c r="G130" s="65">
        <f>'Pay App 42'!G130+F130</f>
        <v>0</v>
      </c>
      <c r="H130" s="188">
        <f>'Pay App 42'!K130</f>
        <v>0</v>
      </c>
      <c r="I130" s="189"/>
      <c r="J130" s="55"/>
      <c r="K130" s="33">
        <f t="shared" si="1"/>
        <v>0</v>
      </c>
      <c r="L130" s="68">
        <f t="shared" si="0"/>
        <v>0</v>
      </c>
      <c r="M130" s="66">
        <f t="shared" si="2"/>
        <v>0</v>
      </c>
      <c r="N130" s="32">
        <f t="shared" si="3"/>
        <v>0</v>
      </c>
      <c r="O130" s="52">
        <f>'Pay App 42'!O130+'Pay App 42'!P130</f>
        <v>0</v>
      </c>
      <c r="P130" s="45"/>
      <c r="Q130" s="66">
        <f>'Pay App 42'!Q130+N130+P130</f>
        <v>0</v>
      </c>
    </row>
    <row r="131" spans="1:17" ht="21" customHeight="1" x14ac:dyDescent="0.2">
      <c r="A131" s="151" t="s">
        <v>216</v>
      </c>
      <c r="B131" s="151"/>
      <c r="C131" s="151" t="s">
        <v>217</v>
      </c>
      <c r="D131" s="152"/>
      <c r="E131" s="52">
        <f>'Pay App 42'!E131</f>
        <v>0</v>
      </c>
      <c r="F131" s="45"/>
      <c r="G131" s="65">
        <f>'Pay App 42'!G131+F131</f>
        <v>0</v>
      </c>
      <c r="H131" s="188">
        <f>'Pay App 42'!K131</f>
        <v>0</v>
      </c>
      <c r="I131" s="189"/>
      <c r="J131" s="55"/>
      <c r="K131" s="33">
        <f t="shared" si="1"/>
        <v>0</v>
      </c>
      <c r="L131" s="68">
        <f t="shared" si="0"/>
        <v>0</v>
      </c>
      <c r="M131" s="66">
        <f t="shared" si="2"/>
        <v>0</v>
      </c>
      <c r="N131" s="32">
        <f t="shared" si="3"/>
        <v>0</v>
      </c>
      <c r="O131" s="52">
        <f>'Pay App 42'!O131+'Pay App 42'!P131</f>
        <v>0</v>
      </c>
      <c r="P131" s="45"/>
      <c r="Q131" s="66">
        <f>'Pay App 42'!Q131+N131+P131</f>
        <v>0</v>
      </c>
    </row>
    <row r="132" spans="1:17" ht="21" customHeight="1" x14ac:dyDescent="0.2">
      <c r="A132" s="151" t="s">
        <v>218</v>
      </c>
      <c r="B132" s="151"/>
      <c r="C132" s="151" t="s">
        <v>219</v>
      </c>
      <c r="D132" s="152"/>
      <c r="E132" s="52">
        <f>'Pay App 42'!E132</f>
        <v>0</v>
      </c>
      <c r="F132" s="45"/>
      <c r="G132" s="65">
        <f>'Pay App 42'!G132+F132</f>
        <v>0</v>
      </c>
      <c r="H132" s="188">
        <f>'Pay App 42'!K132</f>
        <v>0</v>
      </c>
      <c r="I132" s="189"/>
      <c r="J132" s="55"/>
      <c r="K132" s="33">
        <f t="shared" si="1"/>
        <v>0</v>
      </c>
      <c r="L132" s="68">
        <f t="shared" si="0"/>
        <v>0</v>
      </c>
      <c r="M132" s="66">
        <f t="shared" si="2"/>
        <v>0</v>
      </c>
      <c r="N132" s="32">
        <f t="shared" si="3"/>
        <v>0</v>
      </c>
      <c r="O132" s="52">
        <f>'Pay App 42'!O132+'Pay App 42'!P132</f>
        <v>0</v>
      </c>
      <c r="P132" s="45"/>
      <c r="Q132" s="66">
        <f>'Pay App 42'!Q132+N132+P132</f>
        <v>0</v>
      </c>
    </row>
    <row r="133" spans="1:17" ht="21" customHeight="1" x14ac:dyDescent="0.2">
      <c r="A133" s="151" t="s">
        <v>220</v>
      </c>
      <c r="B133" s="151"/>
      <c r="C133" s="151" t="s">
        <v>221</v>
      </c>
      <c r="D133" s="152"/>
      <c r="E133" s="52">
        <f>'Pay App 42'!E133</f>
        <v>0</v>
      </c>
      <c r="F133" s="45"/>
      <c r="G133" s="65">
        <f>'Pay App 42'!G133+F133</f>
        <v>0</v>
      </c>
      <c r="H133" s="188">
        <f>'Pay App 42'!K133</f>
        <v>0</v>
      </c>
      <c r="I133" s="189"/>
      <c r="J133" s="55"/>
      <c r="K133" s="33">
        <f t="shared" si="1"/>
        <v>0</v>
      </c>
      <c r="L133" s="68">
        <f t="shared" si="0"/>
        <v>0</v>
      </c>
      <c r="M133" s="66">
        <f t="shared" si="2"/>
        <v>0</v>
      </c>
      <c r="N133" s="32">
        <f t="shared" si="3"/>
        <v>0</v>
      </c>
      <c r="O133" s="52">
        <f>'Pay App 42'!O133+'Pay App 42'!P133</f>
        <v>0</v>
      </c>
      <c r="P133" s="45"/>
      <c r="Q133" s="66">
        <f>'Pay App 42'!Q133+N133+P133</f>
        <v>0</v>
      </c>
    </row>
    <row r="134" spans="1:17" ht="21" customHeight="1" x14ac:dyDescent="0.2">
      <c r="A134" s="151" t="s">
        <v>222</v>
      </c>
      <c r="B134" s="151"/>
      <c r="C134" s="151" t="s">
        <v>223</v>
      </c>
      <c r="D134" s="152"/>
      <c r="E134" s="52">
        <f>'Pay App 42'!E134</f>
        <v>0</v>
      </c>
      <c r="F134" s="45"/>
      <c r="G134" s="65">
        <f>'Pay App 42'!G134+F134</f>
        <v>0</v>
      </c>
      <c r="H134" s="188">
        <f>'Pay App 42'!K134</f>
        <v>0</v>
      </c>
      <c r="I134" s="189"/>
      <c r="J134" s="55"/>
      <c r="K134" s="33">
        <f t="shared" si="1"/>
        <v>0</v>
      </c>
      <c r="L134" s="68">
        <f t="shared" si="0"/>
        <v>0</v>
      </c>
      <c r="M134" s="66">
        <f t="shared" si="2"/>
        <v>0</v>
      </c>
      <c r="N134" s="32">
        <f t="shared" si="3"/>
        <v>0</v>
      </c>
      <c r="O134" s="52">
        <f>'Pay App 42'!O134+'Pay App 42'!P134</f>
        <v>0</v>
      </c>
      <c r="P134" s="45"/>
      <c r="Q134" s="66">
        <f>'Pay App 42'!Q134+N134+P134</f>
        <v>0</v>
      </c>
    </row>
    <row r="135" spans="1:17" ht="21" customHeight="1" x14ac:dyDescent="0.2">
      <c r="A135" s="153" t="s">
        <v>224</v>
      </c>
      <c r="B135" s="153"/>
      <c r="C135" s="153" t="s">
        <v>225</v>
      </c>
      <c r="D135" s="154"/>
      <c r="E135" s="52">
        <f>'Pay App 42'!E135</f>
        <v>0</v>
      </c>
      <c r="F135" s="45"/>
      <c r="G135" s="65">
        <f>'Pay App 42'!G135+F135</f>
        <v>0</v>
      </c>
      <c r="H135" s="188">
        <f>'Pay App 42'!K135</f>
        <v>0</v>
      </c>
      <c r="I135" s="189"/>
      <c r="J135" s="55"/>
      <c r="K135" s="33">
        <f t="shared" si="1"/>
        <v>0</v>
      </c>
      <c r="L135" s="68">
        <f t="shared" si="0"/>
        <v>0</v>
      </c>
      <c r="M135" s="66">
        <f t="shared" si="2"/>
        <v>0</v>
      </c>
      <c r="N135" s="32">
        <f t="shared" si="3"/>
        <v>0</v>
      </c>
      <c r="O135" s="52">
        <f>'Pay App 42'!O135+'Pay App 42'!P135</f>
        <v>0</v>
      </c>
      <c r="P135" s="45"/>
      <c r="Q135" s="66">
        <f>'Pay App 42'!Q135+N135+P135</f>
        <v>0</v>
      </c>
    </row>
    <row r="136" spans="1:17" ht="21" customHeight="1" x14ac:dyDescent="0.2">
      <c r="A136" s="151" t="s">
        <v>226</v>
      </c>
      <c r="B136" s="151"/>
      <c r="C136" s="151" t="s">
        <v>227</v>
      </c>
      <c r="D136" s="152"/>
      <c r="E136" s="52">
        <f>'Pay App 42'!E136</f>
        <v>0</v>
      </c>
      <c r="F136" s="45"/>
      <c r="G136" s="65">
        <f>'Pay App 42'!G136+F136</f>
        <v>0</v>
      </c>
      <c r="H136" s="188">
        <f>'Pay App 42'!K136</f>
        <v>0</v>
      </c>
      <c r="I136" s="189"/>
      <c r="J136" s="55"/>
      <c r="K136" s="33">
        <f t="shared" si="1"/>
        <v>0</v>
      </c>
      <c r="L136" s="68">
        <f t="shared" si="0"/>
        <v>0</v>
      </c>
      <c r="M136" s="66">
        <f t="shared" si="2"/>
        <v>0</v>
      </c>
      <c r="N136" s="32">
        <f t="shared" si="3"/>
        <v>0</v>
      </c>
      <c r="O136" s="52">
        <f>'Pay App 42'!O136+'Pay App 42'!P136</f>
        <v>0</v>
      </c>
      <c r="P136" s="45"/>
      <c r="Q136" s="66">
        <f>'Pay App 42'!Q136+N136+P136</f>
        <v>0</v>
      </c>
    </row>
    <row r="137" spans="1:17" ht="21" customHeight="1" x14ac:dyDescent="0.2">
      <c r="A137" s="151" t="s">
        <v>228</v>
      </c>
      <c r="B137" s="151"/>
      <c r="C137" s="151" t="s">
        <v>229</v>
      </c>
      <c r="D137" s="152"/>
      <c r="E137" s="52">
        <f>'Pay App 42'!E137</f>
        <v>0</v>
      </c>
      <c r="F137" s="45"/>
      <c r="G137" s="65">
        <f>'Pay App 42'!G137+F137</f>
        <v>0</v>
      </c>
      <c r="H137" s="188">
        <f>'Pay App 42'!K137</f>
        <v>0</v>
      </c>
      <c r="I137" s="189"/>
      <c r="J137" s="55"/>
      <c r="K137" s="33">
        <f t="shared" si="1"/>
        <v>0</v>
      </c>
      <c r="L137" s="68">
        <f t="shared" si="0"/>
        <v>0</v>
      </c>
      <c r="M137" s="66">
        <f t="shared" si="2"/>
        <v>0</v>
      </c>
      <c r="N137" s="32">
        <f t="shared" si="3"/>
        <v>0</v>
      </c>
      <c r="O137" s="52">
        <f>'Pay App 42'!O137+'Pay App 42'!P137</f>
        <v>0</v>
      </c>
      <c r="P137" s="45"/>
      <c r="Q137" s="66">
        <f>'Pay App 42'!Q137+N137+P137</f>
        <v>0</v>
      </c>
    </row>
    <row r="138" spans="1:17" ht="21" customHeight="1" x14ac:dyDescent="0.2">
      <c r="A138" s="151" t="s">
        <v>230</v>
      </c>
      <c r="B138" s="151"/>
      <c r="C138" s="151" t="s">
        <v>231</v>
      </c>
      <c r="D138" s="152"/>
      <c r="E138" s="52">
        <f>'Pay App 42'!E138</f>
        <v>0</v>
      </c>
      <c r="F138" s="45"/>
      <c r="G138" s="65">
        <f>'Pay App 42'!G138+F138</f>
        <v>0</v>
      </c>
      <c r="H138" s="188">
        <f>'Pay App 42'!K138</f>
        <v>0</v>
      </c>
      <c r="I138" s="189"/>
      <c r="J138" s="55"/>
      <c r="K138" s="33">
        <f t="shared" si="1"/>
        <v>0</v>
      </c>
      <c r="L138" s="68">
        <f t="shared" si="0"/>
        <v>0</v>
      </c>
      <c r="M138" s="66">
        <f t="shared" si="2"/>
        <v>0</v>
      </c>
      <c r="N138" s="32">
        <f t="shared" si="3"/>
        <v>0</v>
      </c>
      <c r="O138" s="52">
        <f>'Pay App 42'!O138+'Pay App 42'!P138</f>
        <v>0</v>
      </c>
      <c r="P138" s="45"/>
      <c r="Q138" s="66">
        <f>'Pay App 42'!Q138+N138+P138</f>
        <v>0</v>
      </c>
    </row>
    <row r="139" spans="1:17" ht="21" customHeight="1" x14ac:dyDescent="0.2">
      <c r="A139" s="153" t="s">
        <v>232</v>
      </c>
      <c r="B139" s="153"/>
      <c r="C139" s="153" t="s">
        <v>233</v>
      </c>
      <c r="D139" s="154"/>
      <c r="E139" s="52">
        <f>'Pay App 42'!E139</f>
        <v>0</v>
      </c>
      <c r="F139" s="45"/>
      <c r="G139" s="65">
        <f>'Pay App 42'!G139+F139</f>
        <v>0</v>
      </c>
      <c r="H139" s="188">
        <f>'Pay App 42'!K139</f>
        <v>0</v>
      </c>
      <c r="I139" s="189"/>
      <c r="J139" s="55"/>
      <c r="K139" s="33">
        <f t="shared" si="1"/>
        <v>0</v>
      </c>
      <c r="L139" s="68">
        <f t="shared" si="0"/>
        <v>0</v>
      </c>
      <c r="M139" s="66">
        <f t="shared" si="2"/>
        <v>0</v>
      </c>
      <c r="N139" s="32">
        <f t="shared" si="3"/>
        <v>0</v>
      </c>
      <c r="O139" s="52">
        <f>'Pay App 42'!O139+'Pay App 42'!P139</f>
        <v>0</v>
      </c>
      <c r="P139" s="45"/>
      <c r="Q139" s="66">
        <f>'Pay App 42'!Q139+N139+P139</f>
        <v>0</v>
      </c>
    </row>
    <row r="140" spans="1:17" ht="21" customHeight="1" x14ac:dyDescent="0.2">
      <c r="A140" s="151" t="s">
        <v>234</v>
      </c>
      <c r="B140" s="151"/>
      <c r="C140" s="151" t="s">
        <v>235</v>
      </c>
      <c r="D140" s="152"/>
      <c r="E140" s="52">
        <f>'Pay App 42'!E140</f>
        <v>0</v>
      </c>
      <c r="F140" s="45"/>
      <c r="G140" s="65">
        <f>'Pay App 42'!G140+F140</f>
        <v>0</v>
      </c>
      <c r="H140" s="188">
        <f>'Pay App 42'!K140</f>
        <v>0</v>
      </c>
      <c r="I140" s="189"/>
      <c r="J140" s="55"/>
      <c r="K140" s="33">
        <f t="shared" si="1"/>
        <v>0</v>
      </c>
      <c r="L140" s="68">
        <f t="shared" si="0"/>
        <v>0</v>
      </c>
      <c r="M140" s="66">
        <f t="shared" si="2"/>
        <v>0</v>
      </c>
      <c r="N140" s="32">
        <f t="shared" si="3"/>
        <v>0</v>
      </c>
      <c r="O140" s="52">
        <f>'Pay App 42'!O140+'Pay App 42'!P140</f>
        <v>0</v>
      </c>
      <c r="P140" s="45"/>
      <c r="Q140" s="66">
        <f>'Pay App 42'!Q140+N140+P140</f>
        <v>0</v>
      </c>
    </row>
    <row r="141" spans="1:17" ht="21" customHeight="1" x14ac:dyDescent="0.2">
      <c r="A141" s="151" t="s">
        <v>236</v>
      </c>
      <c r="B141" s="151"/>
      <c r="C141" s="151" t="s">
        <v>237</v>
      </c>
      <c r="D141" s="152"/>
      <c r="E141" s="52">
        <f>'Pay App 42'!E141</f>
        <v>0</v>
      </c>
      <c r="F141" s="45"/>
      <c r="G141" s="65">
        <f>'Pay App 42'!G141+F141</f>
        <v>0</v>
      </c>
      <c r="H141" s="188">
        <f>'Pay App 42'!K141</f>
        <v>0</v>
      </c>
      <c r="I141" s="189"/>
      <c r="J141" s="55"/>
      <c r="K141" s="33">
        <f t="shared" si="1"/>
        <v>0</v>
      </c>
      <c r="L141" s="68">
        <f t="shared" si="0"/>
        <v>0</v>
      </c>
      <c r="M141" s="66">
        <f t="shared" si="2"/>
        <v>0</v>
      </c>
      <c r="N141" s="32">
        <f t="shared" si="3"/>
        <v>0</v>
      </c>
      <c r="O141" s="52">
        <f>'Pay App 42'!O141+'Pay App 42'!P141</f>
        <v>0</v>
      </c>
      <c r="P141" s="45"/>
      <c r="Q141" s="66">
        <f>'Pay App 42'!Q141+N141+P141</f>
        <v>0</v>
      </c>
    </row>
    <row r="142" spans="1:17" ht="21" customHeight="1" x14ac:dyDescent="0.2">
      <c r="A142" s="151" t="s">
        <v>238</v>
      </c>
      <c r="B142" s="151"/>
      <c r="C142" s="151" t="s">
        <v>239</v>
      </c>
      <c r="D142" s="152"/>
      <c r="E142" s="52">
        <f>'Pay App 42'!E142</f>
        <v>0</v>
      </c>
      <c r="F142" s="45"/>
      <c r="G142" s="65">
        <f>'Pay App 42'!G142+F142</f>
        <v>0</v>
      </c>
      <c r="H142" s="188">
        <f>'Pay App 42'!K142</f>
        <v>0</v>
      </c>
      <c r="I142" s="189"/>
      <c r="J142" s="55"/>
      <c r="K142" s="33">
        <f t="shared" si="1"/>
        <v>0</v>
      </c>
      <c r="L142" s="68">
        <f t="shared" si="0"/>
        <v>0</v>
      </c>
      <c r="M142" s="66">
        <f t="shared" si="2"/>
        <v>0</v>
      </c>
      <c r="N142" s="32">
        <f t="shared" si="3"/>
        <v>0</v>
      </c>
      <c r="O142" s="52">
        <f>'Pay App 42'!O142+'Pay App 42'!P142</f>
        <v>0</v>
      </c>
      <c r="P142" s="45"/>
      <c r="Q142" s="66">
        <f>'Pay App 42'!Q142+N142+P142</f>
        <v>0</v>
      </c>
    </row>
    <row r="143" spans="1:17" ht="21" customHeight="1" x14ac:dyDescent="0.2">
      <c r="A143" s="151" t="s">
        <v>240</v>
      </c>
      <c r="B143" s="151"/>
      <c r="C143" s="151" t="s">
        <v>241</v>
      </c>
      <c r="D143" s="152"/>
      <c r="E143" s="52">
        <f>'Pay App 42'!E143</f>
        <v>0</v>
      </c>
      <c r="F143" s="45"/>
      <c r="G143" s="65">
        <f>'Pay App 42'!G143+F143</f>
        <v>0</v>
      </c>
      <c r="H143" s="188">
        <f>'Pay App 42'!K143</f>
        <v>0</v>
      </c>
      <c r="I143" s="189"/>
      <c r="J143" s="55"/>
      <c r="K143" s="33">
        <f t="shared" si="1"/>
        <v>0</v>
      </c>
      <c r="L143" s="68">
        <f t="shared" si="0"/>
        <v>0</v>
      </c>
      <c r="M143" s="66">
        <f t="shared" si="2"/>
        <v>0</v>
      </c>
      <c r="N143" s="32">
        <f t="shared" si="3"/>
        <v>0</v>
      </c>
      <c r="O143" s="52">
        <f>'Pay App 42'!O143+'Pay App 42'!P143</f>
        <v>0</v>
      </c>
      <c r="P143" s="45"/>
      <c r="Q143" s="66">
        <f>'Pay App 42'!Q143+N143+P143</f>
        <v>0</v>
      </c>
    </row>
    <row r="144" spans="1:17" ht="21" customHeight="1" x14ac:dyDescent="0.2">
      <c r="A144" s="151" t="s">
        <v>242</v>
      </c>
      <c r="B144" s="151"/>
      <c r="C144" s="151" t="s">
        <v>243</v>
      </c>
      <c r="D144" s="152"/>
      <c r="E144" s="52">
        <f>'Pay App 42'!E144</f>
        <v>0</v>
      </c>
      <c r="F144" s="45"/>
      <c r="G144" s="65">
        <f>'Pay App 42'!G144+F144</f>
        <v>0</v>
      </c>
      <c r="H144" s="188">
        <f>'Pay App 42'!K144</f>
        <v>0</v>
      </c>
      <c r="I144" s="189"/>
      <c r="J144" s="55"/>
      <c r="K144" s="33">
        <f t="shared" si="1"/>
        <v>0</v>
      </c>
      <c r="L144" s="68">
        <f t="shared" si="0"/>
        <v>0</v>
      </c>
      <c r="M144" s="66">
        <f t="shared" si="2"/>
        <v>0</v>
      </c>
      <c r="N144" s="32">
        <f t="shared" si="3"/>
        <v>0</v>
      </c>
      <c r="O144" s="52">
        <f>'Pay App 42'!O144+'Pay App 42'!P144</f>
        <v>0</v>
      </c>
      <c r="P144" s="45"/>
      <c r="Q144" s="66">
        <f>'Pay App 42'!Q144+N144+P144</f>
        <v>0</v>
      </c>
    </row>
    <row r="145" spans="1:17" ht="21" customHeight="1" x14ac:dyDescent="0.2">
      <c r="A145" s="151" t="s">
        <v>244</v>
      </c>
      <c r="B145" s="151"/>
      <c r="C145" s="151" t="s">
        <v>245</v>
      </c>
      <c r="D145" s="152"/>
      <c r="E145" s="52">
        <f>'Pay App 42'!E145</f>
        <v>0</v>
      </c>
      <c r="F145" s="45"/>
      <c r="G145" s="65">
        <f>'Pay App 42'!G145+F145</f>
        <v>0</v>
      </c>
      <c r="H145" s="188">
        <f>'Pay App 42'!K145</f>
        <v>0</v>
      </c>
      <c r="I145" s="189"/>
      <c r="J145" s="55"/>
      <c r="K145" s="33">
        <f t="shared" si="1"/>
        <v>0</v>
      </c>
      <c r="L145" s="68">
        <f t="shared" si="0"/>
        <v>0</v>
      </c>
      <c r="M145" s="66">
        <f t="shared" si="2"/>
        <v>0</v>
      </c>
      <c r="N145" s="32">
        <f t="shared" si="3"/>
        <v>0</v>
      </c>
      <c r="O145" s="52">
        <f>'Pay App 42'!O145+'Pay App 42'!P145</f>
        <v>0</v>
      </c>
      <c r="P145" s="45"/>
      <c r="Q145" s="66">
        <f>'Pay App 42'!Q145+N145+P145</f>
        <v>0</v>
      </c>
    </row>
    <row r="146" spans="1:17" ht="21" customHeight="1" x14ac:dyDescent="0.2">
      <c r="A146" s="151" t="s">
        <v>246</v>
      </c>
      <c r="B146" s="151"/>
      <c r="C146" s="151" t="s">
        <v>247</v>
      </c>
      <c r="D146" s="152"/>
      <c r="E146" s="52">
        <f>'Pay App 42'!E146</f>
        <v>0</v>
      </c>
      <c r="F146" s="45"/>
      <c r="G146" s="65">
        <f>'Pay App 42'!G146+F146</f>
        <v>0</v>
      </c>
      <c r="H146" s="188">
        <f>'Pay App 42'!K146</f>
        <v>0</v>
      </c>
      <c r="I146" s="189"/>
      <c r="J146" s="55"/>
      <c r="K146" s="33">
        <f t="shared" si="1"/>
        <v>0</v>
      </c>
      <c r="L146" s="68">
        <f t="shared" si="0"/>
        <v>0</v>
      </c>
      <c r="M146" s="66">
        <f t="shared" si="2"/>
        <v>0</v>
      </c>
      <c r="N146" s="32">
        <f t="shared" si="3"/>
        <v>0</v>
      </c>
      <c r="O146" s="52">
        <f>'Pay App 42'!O146+'Pay App 42'!P146</f>
        <v>0</v>
      </c>
      <c r="P146" s="45"/>
      <c r="Q146" s="66">
        <f>'Pay App 42'!Q146+N146+P146</f>
        <v>0</v>
      </c>
    </row>
    <row r="147" spans="1:17" ht="21" customHeight="1" x14ac:dyDescent="0.2">
      <c r="A147" s="151" t="s">
        <v>248</v>
      </c>
      <c r="B147" s="151"/>
      <c r="C147" s="151" t="s">
        <v>249</v>
      </c>
      <c r="D147" s="152"/>
      <c r="E147" s="52">
        <f>'Pay App 42'!E147</f>
        <v>0</v>
      </c>
      <c r="F147" s="45"/>
      <c r="G147" s="65">
        <f>'Pay App 42'!G147+F147</f>
        <v>0</v>
      </c>
      <c r="H147" s="188">
        <f>'Pay App 42'!K147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42'!O147+'Pay App 42'!P147</f>
        <v>0</v>
      </c>
      <c r="P147" s="45"/>
      <c r="Q147" s="66">
        <f>'Pay App 42'!Q147+N147+P147</f>
        <v>0</v>
      </c>
    </row>
    <row r="148" spans="1:17" ht="21" customHeight="1" x14ac:dyDescent="0.2">
      <c r="A148" s="151" t="s">
        <v>250</v>
      </c>
      <c r="B148" s="151"/>
      <c r="C148" s="151" t="s">
        <v>251</v>
      </c>
      <c r="D148" s="152"/>
      <c r="E148" s="52">
        <f>'Pay App 42'!E148</f>
        <v>0</v>
      </c>
      <c r="F148" s="45"/>
      <c r="G148" s="65">
        <f>'Pay App 42'!G148+F148</f>
        <v>0</v>
      </c>
      <c r="H148" s="188">
        <f>'Pay App 42'!K148</f>
        <v>0</v>
      </c>
      <c r="I148" s="189"/>
      <c r="J148" s="55"/>
      <c r="K148" s="33">
        <f t="shared" si="4"/>
        <v>0</v>
      </c>
      <c r="L148" s="68">
        <f t="shared" ref="L148:L211" si="7">IF(ISERROR(K148/G148),0,K148/G148)</f>
        <v>0</v>
      </c>
      <c r="M148" s="66">
        <f t="shared" si="5"/>
        <v>0</v>
      </c>
      <c r="N148" s="32">
        <f t="shared" si="6"/>
        <v>0</v>
      </c>
      <c r="O148" s="52">
        <f>'Pay App 42'!O148+'Pay App 42'!P148</f>
        <v>0</v>
      </c>
      <c r="P148" s="45"/>
      <c r="Q148" s="66">
        <f>'Pay App 42'!Q148+N148+P148</f>
        <v>0</v>
      </c>
    </row>
    <row r="149" spans="1:17" ht="21" customHeight="1" x14ac:dyDescent="0.2">
      <c r="A149" s="153" t="s">
        <v>252</v>
      </c>
      <c r="B149" s="153"/>
      <c r="C149" s="153" t="s">
        <v>253</v>
      </c>
      <c r="D149" s="154"/>
      <c r="E149" s="52">
        <f>'Pay App 42'!E149</f>
        <v>0</v>
      </c>
      <c r="F149" s="45"/>
      <c r="G149" s="65">
        <f>'Pay App 42'!G149+F149</f>
        <v>0</v>
      </c>
      <c r="H149" s="188">
        <f>'Pay App 42'!K149</f>
        <v>0</v>
      </c>
      <c r="I149" s="189"/>
      <c r="J149" s="55"/>
      <c r="K149" s="33">
        <f t="shared" si="4"/>
        <v>0</v>
      </c>
      <c r="L149" s="68">
        <f t="shared" si="7"/>
        <v>0</v>
      </c>
      <c r="M149" s="66">
        <f t="shared" si="5"/>
        <v>0</v>
      </c>
      <c r="N149" s="32">
        <f t="shared" si="6"/>
        <v>0</v>
      </c>
      <c r="O149" s="52">
        <f>'Pay App 42'!O149+'Pay App 42'!P149</f>
        <v>0</v>
      </c>
      <c r="P149" s="45"/>
      <c r="Q149" s="66">
        <f>'Pay App 42'!Q149+N149+P149</f>
        <v>0</v>
      </c>
    </row>
    <row r="150" spans="1:17" ht="21" customHeight="1" x14ac:dyDescent="0.2">
      <c r="A150" s="151" t="s">
        <v>254</v>
      </c>
      <c r="B150" s="151"/>
      <c r="C150" s="151" t="s">
        <v>255</v>
      </c>
      <c r="D150" s="152"/>
      <c r="E150" s="52">
        <f>'Pay App 42'!E150</f>
        <v>0</v>
      </c>
      <c r="F150" s="45"/>
      <c r="G150" s="65">
        <f>'Pay App 42'!G150+F150</f>
        <v>0</v>
      </c>
      <c r="H150" s="188">
        <f>'Pay App 42'!K150</f>
        <v>0</v>
      </c>
      <c r="I150" s="189"/>
      <c r="J150" s="55"/>
      <c r="K150" s="33">
        <f t="shared" si="4"/>
        <v>0</v>
      </c>
      <c r="L150" s="68">
        <f t="shared" si="7"/>
        <v>0</v>
      </c>
      <c r="M150" s="66">
        <f t="shared" si="5"/>
        <v>0</v>
      </c>
      <c r="N150" s="32">
        <f t="shared" si="6"/>
        <v>0</v>
      </c>
      <c r="O150" s="52">
        <f>'Pay App 42'!O150+'Pay App 42'!P150</f>
        <v>0</v>
      </c>
      <c r="P150" s="45"/>
      <c r="Q150" s="66">
        <f>'Pay App 42'!Q150+N150+P150</f>
        <v>0</v>
      </c>
    </row>
    <row r="151" spans="1:17" ht="21" customHeight="1" x14ac:dyDescent="0.2">
      <c r="A151" s="151" t="s">
        <v>256</v>
      </c>
      <c r="B151" s="151"/>
      <c r="C151" s="151" t="s">
        <v>257</v>
      </c>
      <c r="D151" s="152"/>
      <c r="E151" s="52">
        <f>'Pay App 42'!E151</f>
        <v>0</v>
      </c>
      <c r="F151" s="45"/>
      <c r="G151" s="65">
        <f>'Pay App 42'!G151+F151</f>
        <v>0</v>
      </c>
      <c r="H151" s="188">
        <f>'Pay App 42'!K151</f>
        <v>0</v>
      </c>
      <c r="I151" s="189"/>
      <c r="J151" s="55"/>
      <c r="K151" s="33">
        <f t="shared" si="4"/>
        <v>0</v>
      </c>
      <c r="L151" s="68">
        <f t="shared" si="7"/>
        <v>0</v>
      </c>
      <c r="M151" s="66">
        <f t="shared" si="5"/>
        <v>0</v>
      </c>
      <c r="N151" s="32">
        <f t="shared" si="6"/>
        <v>0</v>
      </c>
      <c r="O151" s="52">
        <f>'Pay App 42'!O151+'Pay App 42'!P151</f>
        <v>0</v>
      </c>
      <c r="P151" s="45"/>
      <c r="Q151" s="66">
        <f>'Pay App 42'!Q151+N151+P151</f>
        <v>0</v>
      </c>
    </row>
    <row r="152" spans="1:17" ht="21" customHeight="1" x14ac:dyDescent="0.2">
      <c r="A152" s="151" t="s">
        <v>258</v>
      </c>
      <c r="B152" s="151"/>
      <c r="C152" s="151" t="s">
        <v>259</v>
      </c>
      <c r="D152" s="152"/>
      <c r="E152" s="52">
        <f>'Pay App 42'!E152</f>
        <v>0</v>
      </c>
      <c r="F152" s="45"/>
      <c r="G152" s="65">
        <f>'Pay App 42'!G152+F152</f>
        <v>0</v>
      </c>
      <c r="H152" s="188">
        <f>'Pay App 42'!K152</f>
        <v>0</v>
      </c>
      <c r="I152" s="189"/>
      <c r="J152" s="55"/>
      <c r="K152" s="33">
        <f t="shared" si="4"/>
        <v>0</v>
      </c>
      <c r="L152" s="68">
        <f t="shared" si="7"/>
        <v>0</v>
      </c>
      <c r="M152" s="66">
        <f t="shared" si="5"/>
        <v>0</v>
      </c>
      <c r="N152" s="32">
        <f t="shared" si="6"/>
        <v>0</v>
      </c>
      <c r="O152" s="52">
        <f>'Pay App 42'!O152+'Pay App 42'!P152</f>
        <v>0</v>
      </c>
      <c r="P152" s="45"/>
      <c r="Q152" s="66">
        <f>'Pay App 42'!Q152+N152+P152</f>
        <v>0</v>
      </c>
    </row>
    <row r="153" spans="1:17" ht="21" customHeight="1" x14ac:dyDescent="0.2">
      <c r="A153" s="151" t="s">
        <v>260</v>
      </c>
      <c r="B153" s="151"/>
      <c r="C153" s="151" t="s">
        <v>261</v>
      </c>
      <c r="D153" s="152"/>
      <c r="E153" s="52">
        <f>'Pay App 42'!E153</f>
        <v>0</v>
      </c>
      <c r="F153" s="45"/>
      <c r="G153" s="65">
        <f>'Pay App 42'!G153+F153</f>
        <v>0</v>
      </c>
      <c r="H153" s="188">
        <f>'Pay App 42'!K153</f>
        <v>0</v>
      </c>
      <c r="I153" s="189"/>
      <c r="J153" s="55"/>
      <c r="K153" s="33">
        <f t="shared" si="4"/>
        <v>0</v>
      </c>
      <c r="L153" s="68">
        <f t="shared" si="7"/>
        <v>0</v>
      </c>
      <c r="M153" s="66">
        <f t="shared" si="5"/>
        <v>0</v>
      </c>
      <c r="N153" s="32">
        <f t="shared" si="6"/>
        <v>0</v>
      </c>
      <c r="O153" s="52">
        <f>'Pay App 42'!O153+'Pay App 42'!P153</f>
        <v>0</v>
      </c>
      <c r="P153" s="45"/>
      <c r="Q153" s="66">
        <f>'Pay App 42'!Q153+N153+P153</f>
        <v>0</v>
      </c>
    </row>
    <row r="154" spans="1:17" ht="21" customHeight="1" x14ac:dyDescent="0.2">
      <c r="A154" s="151" t="s">
        <v>262</v>
      </c>
      <c r="B154" s="151"/>
      <c r="C154" s="151" t="s">
        <v>263</v>
      </c>
      <c r="D154" s="152"/>
      <c r="E154" s="52">
        <f>'Pay App 42'!E154</f>
        <v>0</v>
      </c>
      <c r="F154" s="45"/>
      <c r="G154" s="65">
        <f>'Pay App 42'!G154+F154</f>
        <v>0</v>
      </c>
      <c r="H154" s="188">
        <f>'Pay App 42'!K154</f>
        <v>0</v>
      </c>
      <c r="I154" s="189"/>
      <c r="J154" s="55"/>
      <c r="K154" s="33">
        <f t="shared" si="4"/>
        <v>0</v>
      </c>
      <c r="L154" s="68">
        <f t="shared" si="7"/>
        <v>0</v>
      </c>
      <c r="M154" s="66">
        <f t="shared" si="5"/>
        <v>0</v>
      </c>
      <c r="N154" s="32">
        <f t="shared" si="6"/>
        <v>0</v>
      </c>
      <c r="O154" s="52">
        <f>'Pay App 42'!O154+'Pay App 42'!P154</f>
        <v>0</v>
      </c>
      <c r="P154" s="45"/>
      <c r="Q154" s="66">
        <f>'Pay App 42'!Q154+N154+P154</f>
        <v>0</v>
      </c>
    </row>
    <row r="155" spans="1:17" ht="21" customHeight="1" x14ac:dyDescent="0.2">
      <c r="A155" s="151" t="s">
        <v>264</v>
      </c>
      <c r="B155" s="151"/>
      <c r="C155" s="151" t="s">
        <v>265</v>
      </c>
      <c r="D155" s="152"/>
      <c r="E155" s="52">
        <f>'Pay App 42'!E155</f>
        <v>0</v>
      </c>
      <c r="F155" s="45"/>
      <c r="G155" s="65">
        <f>'Pay App 42'!G155+F155</f>
        <v>0</v>
      </c>
      <c r="H155" s="188">
        <f>'Pay App 42'!K155</f>
        <v>0</v>
      </c>
      <c r="I155" s="189"/>
      <c r="J155" s="55"/>
      <c r="K155" s="33">
        <f t="shared" si="4"/>
        <v>0</v>
      </c>
      <c r="L155" s="68">
        <f t="shared" si="7"/>
        <v>0</v>
      </c>
      <c r="M155" s="66">
        <f t="shared" si="5"/>
        <v>0</v>
      </c>
      <c r="N155" s="32">
        <f t="shared" si="6"/>
        <v>0</v>
      </c>
      <c r="O155" s="52">
        <f>'Pay App 42'!O155+'Pay App 42'!P155</f>
        <v>0</v>
      </c>
      <c r="P155" s="45"/>
      <c r="Q155" s="66">
        <f>'Pay App 42'!Q155+N155+P155</f>
        <v>0</v>
      </c>
    </row>
    <row r="156" spans="1:17" ht="21" customHeight="1" x14ac:dyDescent="0.2">
      <c r="A156" s="151" t="s">
        <v>266</v>
      </c>
      <c r="B156" s="151"/>
      <c r="C156" s="151" t="s">
        <v>267</v>
      </c>
      <c r="D156" s="152"/>
      <c r="E156" s="52">
        <f>'Pay App 42'!E156</f>
        <v>0</v>
      </c>
      <c r="F156" s="45"/>
      <c r="G156" s="65">
        <f>'Pay App 42'!G156+F156</f>
        <v>0</v>
      </c>
      <c r="H156" s="188">
        <f>'Pay App 42'!K156</f>
        <v>0</v>
      </c>
      <c r="I156" s="189"/>
      <c r="J156" s="55"/>
      <c r="K156" s="33">
        <f t="shared" si="4"/>
        <v>0</v>
      </c>
      <c r="L156" s="68">
        <f t="shared" si="7"/>
        <v>0</v>
      </c>
      <c r="M156" s="66">
        <f t="shared" si="5"/>
        <v>0</v>
      </c>
      <c r="N156" s="32">
        <f t="shared" si="6"/>
        <v>0</v>
      </c>
      <c r="O156" s="52">
        <f>'Pay App 42'!O156+'Pay App 42'!P156</f>
        <v>0</v>
      </c>
      <c r="P156" s="45"/>
      <c r="Q156" s="66">
        <f>'Pay App 42'!Q156+N156+P156</f>
        <v>0</v>
      </c>
    </row>
    <row r="157" spans="1:17" ht="21" customHeight="1" x14ac:dyDescent="0.2">
      <c r="A157" s="151" t="s">
        <v>268</v>
      </c>
      <c r="B157" s="151"/>
      <c r="C157" s="151" t="s">
        <v>269</v>
      </c>
      <c r="D157" s="152"/>
      <c r="E157" s="52">
        <f>'Pay App 42'!E157</f>
        <v>0</v>
      </c>
      <c r="F157" s="45"/>
      <c r="G157" s="65">
        <f>'Pay App 42'!G157+F157</f>
        <v>0</v>
      </c>
      <c r="H157" s="188">
        <f>'Pay App 42'!K157</f>
        <v>0</v>
      </c>
      <c r="I157" s="189"/>
      <c r="J157" s="55"/>
      <c r="K157" s="33">
        <f t="shared" si="4"/>
        <v>0</v>
      </c>
      <c r="L157" s="68">
        <f t="shared" si="7"/>
        <v>0</v>
      </c>
      <c r="M157" s="66">
        <f t="shared" si="5"/>
        <v>0</v>
      </c>
      <c r="N157" s="32">
        <f t="shared" si="6"/>
        <v>0</v>
      </c>
      <c r="O157" s="52">
        <f>'Pay App 42'!O157+'Pay App 42'!P157</f>
        <v>0</v>
      </c>
      <c r="P157" s="45"/>
      <c r="Q157" s="66">
        <f>'Pay App 42'!Q157+N157+P157</f>
        <v>0</v>
      </c>
    </row>
    <row r="158" spans="1:17" ht="21" customHeight="1" x14ac:dyDescent="0.2">
      <c r="A158" s="153" t="s">
        <v>270</v>
      </c>
      <c r="B158" s="153"/>
      <c r="C158" s="153" t="s">
        <v>271</v>
      </c>
      <c r="D158" s="154"/>
      <c r="E158" s="52">
        <f>'Pay App 42'!E158</f>
        <v>0</v>
      </c>
      <c r="F158" s="45"/>
      <c r="G158" s="65">
        <f>'Pay App 42'!G158+F158</f>
        <v>0</v>
      </c>
      <c r="H158" s="188">
        <f>'Pay App 42'!K158</f>
        <v>0</v>
      </c>
      <c r="I158" s="189"/>
      <c r="J158" s="55"/>
      <c r="K158" s="33">
        <f t="shared" si="4"/>
        <v>0</v>
      </c>
      <c r="L158" s="68">
        <f t="shared" si="7"/>
        <v>0</v>
      </c>
      <c r="M158" s="66">
        <f t="shared" si="5"/>
        <v>0</v>
      </c>
      <c r="N158" s="32">
        <f t="shared" si="6"/>
        <v>0</v>
      </c>
      <c r="O158" s="52">
        <f>'Pay App 42'!O158+'Pay App 42'!P158</f>
        <v>0</v>
      </c>
      <c r="P158" s="45"/>
      <c r="Q158" s="66">
        <f>'Pay App 42'!Q158+N158+P158</f>
        <v>0</v>
      </c>
    </row>
    <row r="159" spans="1:17" ht="21" customHeight="1" x14ac:dyDescent="0.2">
      <c r="A159" s="151" t="s">
        <v>272</v>
      </c>
      <c r="B159" s="151"/>
      <c r="C159" s="151" t="s">
        <v>273</v>
      </c>
      <c r="D159" s="152"/>
      <c r="E159" s="52">
        <f>'Pay App 42'!E159</f>
        <v>0</v>
      </c>
      <c r="F159" s="45"/>
      <c r="G159" s="65">
        <f>'Pay App 42'!G159+F159</f>
        <v>0</v>
      </c>
      <c r="H159" s="188">
        <f>'Pay App 42'!K159</f>
        <v>0</v>
      </c>
      <c r="I159" s="189"/>
      <c r="J159" s="55"/>
      <c r="K159" s="33">
        <f t="shared" si="4"/>
        <v>0</v>
      </c>
      <c r="L159" s="68">
        <f t="shared" si="7"/>
        <v>0</v>
      </c>
      <c r="M159" s="66">
        <f t="shared" si="5"/>
        <v>0</v>
      </c>
      <c r="N159" s="32">
        <f t="shared" si="6"/>
        <v>0</v>
      </c>
      <c r="O159" s="52">
        <f>'Pay App 42'!O159+'Pay App 42'!P159</f>
        <v>0</v>
      </c>
      <c r="P159" s="45"/>
      <c r="Q159" s="66">
        <f>'Pay App 42'!Q159+N159+P159</f>
        <v>0</v>
      </c>
    </row>
    <row r="160" spans="1:17" ht="21" customHeight="1" x14ac:dyDescent="0.2">
      <c r="A160" s="151" t="s">
        <v>274</v>
      </c>
      <c r="B160" s="151"/>
      <c r="C160" s="151" t="s">
        <v>275</v>
      </c>
      <c r="D160" s="152"/>
      <c r="E160" s="52">
        <f>'Pay App 42'!E160</f>
        <v>0</v>
      </c>
      <c r="F160" s="45"/>
      <c r="G160" s="65">
        <f>'Pay App 42'!G160+F160</f>
        <v>0</v>
      </c>
      <c r="H160" s="188">
        <f>'Pay App 42'!K160</f>
        <v>0</v>
      </c>
      <c r="I160" s="189"/>
      <c r="J160" s="55"/>
      <c r="K160" s="33">
        <f t="shared" si="4"/>
        <v>0</v>
      </c>
      <c r="L160" s="68">
        <f t="shared" si="7"/>
        <v>0</v>
      </c>
      <c r="M160" s="66">
        <f t="shared" si="5"/>
        <v>0</v>
      </c>
      <c r="N160" s="32">
        <f t="shared" si="6"/>
        <v>0</v>
      </c>
      <c r="O160" s="52">
        <f>'Pay App 42'!O160+'Pay App 42'!P160</f>
        <v>0</v>
      </c>
      <c r="P160" s="45"/>
      <c r="Q160" s="66">
        <f>'Pay App 42'!Q160+N160+P160</f>
        <v>0</v>
      </c>
    </row>
    <row r="161" spans="1:17" ht="21" customHeight="1" x14ac:dyDescent="0.2">
      <c r="A161" s="151" t="s">
        <v>276</v>
      </c>
      <c r="B161" s="151"/>
      <c r="C161" s="151" t="s">
        <v>277</v>
      </c>
      <c r="D161" s="152"/>
      <c r="E161" s="52">
        <f>'Pay App 42'!E161</f>
        <v>0</v>
      </c>
      <c r="F161" s="45"/>
      <c r="G161" s="65">
        <f>'Pay App 42'!G161+F161</f>
        <v>0</v>
      </c>
      <c r="H161" s="188">
        <f>'Pay App 42'!K161</f>
        <v>0</v>
      </c>
      <c r="I161" s="189"/>
      <c r="J161" s="55"/>
      <c r="K161" s="33">
        <f t="shared" si="4"/>
        <v>0</v>
      </c>
      <c r="L161" s="68">
        <f t="shared" si="7"/>
        <v>0</v>
      </c>
      <c r="M161" s="66">
        <f t="shared" si="5"/>
        <v>0</v>
      </c>
      <c r="N161" s="32">
        <f t="shared" si="6"/>
        <v>0</v>
      </c>
      <c r="O161" s="52">
        <f>'Pay App 42'!O161+'Pay App 42'!P161</f>
        <v>0</v>
      </c>
      <c r="P161" s="45"/>
      <c r="Q161" s="66">
        <f>'Pay App 42'!Q161+N161+P161</f>
        <v>0</v>
      </c>
    </row>
    <row r="162" spans="1:17" ht="21" customHeight="1" x14ac:dyDescent="0.2">
      <c r="A162" s="151" t="s">
        <v>278</v>
      </c>
      <c r="B162" s="151"/>
      <c r="C162" s="151" t="s">
        <v>279</v>
      </c>
      <c r="D162" s="152"/>
      <c r="E162" s="52">
        <f>'Pay App 42'!E162</f>
        <v>0</v>
      </c>
      <c r="F162" s="45"/>
      <c r="G162" s="65">
        <f>'Pay App 42'!G162+F162</f>
        <v>0</v>
      </c>
      <c r="H162" s="188">
        <f>'Pay App 42'!K162</f>
        <v>0</v>
      </c>
      <c r="I162" s="189"/>
      <c r="J162" s="55"/>
      <c r="K162" s="33">
        <f t="shared" si="4"/>
        <v>0</v>
      </c>
      <c r="L162" s="68">
        <f t="shared" si="7"/>
        <v>0</v>
      </c>
      <c r="M162" s="66">
        <f t="shared" si="5"/>
        <v>0</v>
      </c>
      <c r="N162" s="32">
        <f t="shared" si="6"/>
        <v>0</v>
      </c>
      <c r="O162" s="52">
        <f>'Pay App 42'!O162+'Pay App 42'!P162</f>
        <v>0</v>
      </c>
      <c r="P162" s="45"/>
      <c r="Q162" s="66">
        <f>'Pay App 42'!Q162+N162+P162</f>
        <v>0</v>
      </c>
    </row>
    <row r="163" spans="1:17" ht="21" customHeight="1" x14ac:dyDescent="0.2">
      <c r="A163" s="151" t="s">
        <v>280</v>
      </c>
      <c r="B163" s="151"/>
      <c r="C163" s="151" t="s">
        <v>281</v>
      </c>
      <c r="D163" s="152"/>
      <c r="E163" s="52">
        <f>'Pay App 42'!E163</f>
        <v>0</v>
      </c>
      <c r="F163" s="45"/>
      <c r="G163" s="65">
        <f>'Pay App 42'!G163+F163</f>
        <v>0</v>
      </c>
      <c r="H163" s="188">
        <f>'Pay App 42'!K163</f>
        <v>0</v>
      </c>
      <c r="I163" s="189"/>
      <c r="J163" s="55"/>
      <c r="K163" s="33">
        <f t="shared" si="4"/>
        <v>0</v>
      </c>
      <c r="L163" s="68">
        <f t="shared" si="7"/>
        <v>0</v>
      </c>
      <c r="M163" s="66">
        <f t="shared" si="5"/>
        <v>0</v>
      </c>
      <c r="N163" s="32">
        <f t="shared" si="6"/>
        <v>0</v>
      </c>
      <c r="O163" s="52">
        <f>'Pay App 42'!O163+'Pay App 42'!P163</f>
        <v>0</v>
      </c>
      <c r="P163" s="45"/>
      <c r="Q163" s="66">
        <f>'Pay App 42'!Q163+N163+P163</f>
        <v>0</v>
      </c>
    </row>
    <row r="164" spans="1:17" ht="21" customHeight="1" x14ac:dyDescent="0.2">
      <c r="A164" s="151" t="s">
        <v>282</v>
      </c>
      <c r="B164" s="151"/>
      <c r="C164" s="151" t="s">
        <v>283</v>
      </c>
      <c r="D164" s="152"/>
      <c r="E164" s="52">
        <f>'Pay App 42'!E164</f>
        <v>0</v>
      </c>
      <c r="F164" s="45"/>
      <c r="G164" s="65">
        <f>'Pay App 42'!G164+F164</f>
        <v>0</v>
      </c>
      <c r="H164" s="188">
        <f>'Pay App 42'!K164</f>
        <v>0</v>
      </c>
      <c r="I164" s="189"/>
      <c r="J164" s="55"/>
      <c r="K164" s="33">
        <f t="shared" si="4"/>
        <v>0</v>
      </c>
      <c r="L164" s="68">
        <f t="shared" si="7"/>
        <v>0</v>
      </c>
      <c r="M164" s="66">
        <f t="shared" si="5"/>
        <v>0</v>
      </c>
      <c r="N164" s="32">
        <f t="shared" si="6"/>
        <v>0</v>
      </c>
      <c r="O164" s="52">
        <f>'Pay App 42'!O164+'Pay App 42'!P164</f>
        <v>0</v>
      </c>
      <c r="P164" s="45"/>
      <c r="Q164" s="66">
        <f>'Pay App 42'!Q164+N164+P164</f>
        <v>0</v>
      </c>
    </row>
    <row r="165" spans="1:17" ht="21" customHeight="1" x14ac:dyDescent="0.2">
      <c r="A165" s="151" t="s">
        <v>284</v>
      </c>
      <c r="B165" s="151"/>
      <c r="C165" s="151" t="s">
        <v>285</v>
      </c>
      <c r="D165" s="152"/>
      <c r="E165" s="52">
        <f>'Pay App 42'!E165</f>
        <v>0</v>
      </c>
      <c r="F165" s="45"/>
      <c r="G165" s="65">
        <f>'Pay App 42'!G165+F165</f>
        <v>0</v>
      </c>
      <c r="H165" s="188">
        <f>'Pay App 42'!K165</f>
        <v>0</v>
      </c>
      <c r="I165" s="189"/>
      <c r="J165" s="55"/>
      <c r="K165" s="33">
        <f t="shared" si="4"/>
        <v>0</v>
      </c>
      <c r="L165" s="68">
        <f t="shared" si="7"/>
        <v>0</v>
      </c>
      <c r="M165" s="66">
        <f t="shared" si="5"/>
        <v>0</v>
      </c>
      <c r="N165" s="32">
        <f t="shared" si="6"/>
        <v>0</v>
      </c>
      <c r="O165" s="52">
        <f>'Pay App 42'!O165+'Pay App 42'!P165</f>
        <v>0</v>
      </c>
      <c r="P165" s="45"/>
      <c r="Q165" s="66">
        <f>'Pay App 42'!Q165+N165+P165</f>
        <v>0</v>
      </c>
    </row>
    <row r="166" spans="1:17" ht="21" customHeight="1" x14ac:dyDescent="0.2">
      <c r="A166" s="153" t="s">
        <v>286</v>
      </c>
      <c r="B166" s="153"/>
      <c r="C166" s="153" t="s">
        <v>287</v>
      </c>
      <c r="D166" s="154"/>
      <c r="E166" s="52">
        <f>'Pay App 42'!E166</f>
        <v>0</v>
      </c>
      <c r="F166" s="45"/>
      <c r="G166" s="65">
        <f>'Pay App 42'!G166+F166</f>
        <v>0</v>
      </c>
      <c r="H166" s="188">
        <f>'Pay App 42'!K166</f>
        <v>0</v>
      </c>
      <c r="I166" s="189"/>
      <c r="J166" s="55"/>
      <c r="K166" s="33">
        <f t="shared" si="4"/>
        <v>0</v>
      </c>
      <c r="L166" s="68">
        <f t="shared" si="7"/>
        <v>0</v>
      </c>
      <c r="M166" s="66">
        <f t="shared" si="5"/>
        <v>0</v>
      </c>
      <c r="N166" s="32">
        <f t="shared" si="6"/>
        <v>0</v>
      </c>
      <c r="O166" s="52">
        <f>'Pay App 42'!O166+'Pay App 42'!P166</f>
        <v>0</v>
      </c>
      <c r="P166" s="45"/>
      <c r="Q166" s="66">
        <f>'Pay App 42'!Q166+N166+P166</f>
        <v>0</v>
      </c>
    </row>
    <row r="167" spans="1:17" ht="21" customHeight="1" x14ac:dyDescent="0.2">
      <c r="A167" s="153" t="s">
        <v>288</v>
      </c>
      <c r="B167" s="153"/>
      <c r="C167" s="153" t="s">
        <v>289</v>
      </c>
      <c r="D167" s="154"/>
      <c r="E167" s="52">
        <f>'Pay App 42'!E167</f>
        <v>0</v>
      </c>
      <c r="F167" s="45"/>
      <c r="G167" s="65">
        <f>'Pay App 42'!G167+F167</f>
        <v>0</v>
      </c>
      <c r="H167" s="188">
        <f>'Pay App 42'!K167</f>
        <v>0</v>
      </c>
      <c r="I167" s="189"/>
      <c r="J167" s="55"/>
      <c r="K167" s="33">
        <f t="shared" si="4"/>
        <v>0</v>
      </c>
      <c r="L167" s="68">
        <f t="shared" si="7"/>
        <v>0</v>
      </c>
      <c r="M167" s="66">
        <f t="shared" si="5"/>
        <v>0</v>
      </c>
      <c r="N167" s="32">
        <f t="shared" si="6"/>
        <v>0</v>
      </c>
      <c r="O167" s="52">
        <f>'Pay App 42'!O167+'Pay App 42'!P167</f>
        <v>0</v>
      </c>
      <c r="P167" s="45"/>
      <c r="Q167" s="66">
        <f>'Pay App 42'!Q167+N167+P167</f>
        <v>0</v>
      </c>
    </row>
    <row r="168" spans="1:17" ht="21" customHeight="1" x14ac:dyDescent="0.2">
      <c r="A168" s="151" t="s">
        <v>290</v>
      </c>
      <c r="B168" s="151"/>
      <c r="C168" s="151" t="s">
        <v>291</v>
      </c>
      <c r="D168" s="152"/>
      <c r="E168" s="52">
        <f>'Pay App 42'!E168</f>
        <v>0</v>
      </c>
      <c r="F168" s="45"/>
      <c r="G168" s="65">
        <f>'Pay App 42'!G168+F168</f>
        <v>0</v>
      </c>
      <c r="H168" s="188">
        <f>'Pay App 42'!K168</f>
        <v>0</v>
      </c>
      <c r="I168" s="189"/>
      <c r="J168" s="55"/>
      <c r="K168" s="33">
        <f t="shared" si="4"/>
        <v>0</v>
      </c>
      <c r="L168" s="68">
        <f t="shared" si="7"/>
        <v>0</v>
      </c>
      <c r="M168" s="66">
        <f t="shared" si="5"/>
        <v>0</v>
      </c>
      <c r="N168" s="32">
        <f t="shared" si="6"/>
        <v>0</v>
      </c>
      <c r="O168" s="52">
        <f>'Pay App 42'!O168+'Pay App 42'!P168</f>
        <v>0</v>
      </c>
      <c r="P168" s="45"/>
      <c r="Q168" s="66">
        <f>'Pay App 42'!Q168+N168+P168</f>
        <v>0</v>
      </c>
    </row>
    <row r="169" spans="1:17" ht="21" customHeight="1" x14ac:dyDescent="0.2">
      <c r="A169" s="151" t="s">
        <v>292</v>
      </c>
      <c r="B169" s="151"/>
      <c r="C169" s="151" t="s">
        <v>293</v>
      </c>
      <c r="D169" s="152"/>
      <c r="E169" s="52">
        <f>'Pay App 42'!E169</f>
        <v>0</v>
      </c>
      <c r="F169" s="45"/>
      <c r="G169" s="65">
        <f>'Pay App 42'!G169+F169</f>
        <v>0</v>
      </c>
      <c r="H169" s="188">
        <f>'Pay App 42'!K169</f>
        <v>0</v>
      </c>
      <c r="I169" s="189"/>
      <c r="J169" s="55"/>
      <c r="K169" s="33">
        <f t="shared" si="4"/>
        <v>0</v>
      </c>
      <c r="L169" s="68">
        <f t="shared" si="7"/>
        <v>0</v>
      </c>
      <c r="M169" s="66">
        <f t="shared" si="5"/>
        <v>0</v>
      </c>
      <c r="N169" s="32">
        <f t="shared" si="6"/>
        <v>0</v>
      </c>
      <c r="O169" s="52">
        <f>'Pay App 42'!O169+'Pay App 42'!P169</f>
        <v>0</v>
      </c>
      <c r="P169" s="45"/>
      <c r="Q169" s="66">
        <f>'Pay App 42'!Q169+N169+P169</f>
        <v>0</v>
      </c>
    </row>
    <row r="170" spans="1:17" ht="21" customHeight="1" x14ac:dyDescent="0.2">
      <c r="A170" s="151" t="s">
        <v>294</v>
      </c>
      <c r="B170" s="151"/>
      <c r="C170" s="151" t="s">
        <v>295</v>
      </c>
      <c r="D170" s="152"/>
      <c r="E170" s="52">
        <f>'Pay App 42'!E170</f>
        <v>0</v>
      </c>
      <c r="F170" s="45"/>
      <c r="G170" s="65">
        <f>'Pay App 42'!G170+F170</f>
        <v>0</v>
      </c>
      <c r="H170" s="188">
        <f>'Pay App 42'!K170</f>
        <v>0</v>
      </c>
      <c r="I170" s="189"/>
      <c r="J170" s="55"/>
      <c r="K170" s="33">
        <f t="shared" si="4"/>
        <v>0</v>
      </c>
      <c r="L170" s="68">
        <f t="shared" si="7"/>
        <v>0</v>
      </c>
      <c r="M170" s="66">
        <f t="shared" si="5"/>
        <v>0</v>
      </c>
      <c r="N170" s="32">
        <f t="shared" si="6"/>
        <v>0</v>
      </c>
      <c r="O170" s="52">
        <f>'Pay App 42'!O170+'Pay App 42'!P170</f>
        <v>0</v>
      </c>
      <c r="P170" s="45"/>
      <c r="Q170" s="66">
        <f>'Pay App 42'!Q170+N170+P170</f>
        <v>0</v>
      </c>
    </row>
    <row r="171" spans="1:17" ht="21" customHeight="1" x14ac:dyDescent="0.2">
      <c r="A171" s="151" t="s">
        <v>296</v>
      </c>
      <c r="B171" s="151"/>
      <c r="C171" s="151" t="s">
        <v>297</v>
      </c>
      <c r="D171" s="152"/>
      <c r="E171" s="52">
        <f>'Pay App 42'!E171</f>
        <v>0</v>
      </c>
      <c r="F171" s="45"/>
      <c r="G171" s="65">
        <f>'Pay App 42'!G171+F171</f>
        <v>0</v>
      </c>
      <c r="H171" s="188">
        <f>'Pay App 42'!K171</f>
        <v>0</v>
      </c>
      <c r="I171" s="189"/>
      <c r="J171" s="55"/>
      <c r="K171" s="33">
        <f t="shared" si="4"/>
        <v>0</v>
      </c>
      <c r="L171" s="68">
        <f t="shared" si="7"/>
        <v>0</v>
      </c>
      <c r="M171" s="66">
        <f t="shared" si="5"/>
        <v>0</v>
      </c>
      <c r="N171" s="32">
        <f t="shared" si="6"/>
        <v>0</v>
      </c>
      <c r="O171" s="52">
        <f>'Pay App 42'!O171+'Pay App 42'!P171</f>
        <v>0</v>
      </c>
      <c r="P171" s="45"/>
      <c r="Q171" s="66">
        <f>'Pay App 42'!Q171+N171+P171</f>
        <v>0</v>
      </c>
    </row>
    <row r="172" spans="1:17" ht="21" customHeight="1" x14ac:dyDescent="0.2">
      <c r="A172" s="151" t="s">
        <v>298</v>
      </c>
      <c r="B172" s="151"/>
      <c r="C172" s="151" t="s">
        <v>299</v>
      </c>
      <c r="D172" s="152"/>
      <c r="E172" s="52">
        <f>'Pay App 42'!E172</f>
        <v>0</v>
      </c>
      <c r="F172" s="45"/>
      <c r="G172" s="65">
        <f>'Pay App 42'!G172+F172</f>
        <v>0</v>
      </c>
      <c r="H172" s="188">
        <f>'Pay App 42'!K172</f>
        <v>0</v>
      </c>
      <c r="I172" s="189"/>
      <c r="J172" s="55"/>
      <c r="K172" s="33">
        <f t="shared" si="4"/>
        <v>0</v>
      </c>
      <c r="L172" s="68">
        <f t="shared" si="7"/>
        <v>0</v>
      </c>
      <c r="M172" s="66">
        <f t="shared" si="5"/>
        <v>0</v>
      </c>
      <c r="N172" s="32">
        <f t="shared" si="6"/>
        <v>0</v>
      </c>
      <c r="O172" s="52">
        <f>'Pay App 42'!O172+'Pay App 42'!P172</f>
        <v>0</v>
      </c>
      <c r="P172" s="45"/>
      <c r="Q172" s="66">
        <f>'Pay App 42'!Q172+N172+P172</f>
        <v>0</v>
      </c>
    </row>
    <row r="173" spans="1:17" ht="21" customHeight="1" x14ac:dyDescent="0.2">
      <c r="A173" s="151" t="s">
        <v>300</v>
      </c>
      <c r="B173" s="151"/>
      <c r="C173" s="151" t="s">
        <v>301</v>
      </c>
      <c r="D173" s="152"/>
      <c r="E173" s="52">
        <f>'Pay App 42'!E173</f>
        <v>0</v>
      </c>
      <c r="F173" s="45"/>
      <c r="G173" s="65">
        <f>'Pay App 42'!G173+F173</f>
        <v>0</v>
      </c>
      <c r="H173" s="188">
        <f>'Pay App 42'!K173</f>
        <v>0</v>
      </c>
      <c r="I173" s="189"/>
      <c r="J173" s="55"/>
      <c r="K173" s="33">
        <f t="shared" si="4"/>
        <v>0</v>
      </c>
      <c r="L173" s="68">
        <f t="shared" si="7"/>
        <v>0</v>
      </c>
      <c r="M173" s="66">
        <f t="shared" si="5"/>
        <v>0</v>
      </c>
      <c r="N173" s="32">
        <f t="shared" si="6"/>
        <v>0</v>
      </c>
      <c r="O173" s="52">
        <f>'Pay App 42'!O173+'Pay App 42'!P173</f>
        <v>0</v>
      </c>
      <c r="P173" s="45"/>
      <c r="Q173" s="66">
        <f>'Pay App 42'!Q173+N173+P173</f>
        <v>0</v>
      </c>
    </row>
    <row r="174" spans="1:17" ht="21" customHeight="1" x14ac:dyDescent="0.2">
      <c r="A174" s="151" t="s">
        <v>302</v>
      </c>
      <c r="B174" s="151"/>
      <c r="C174" s="151" t="s">
        <v>303</v>
      </c>
      <c r="D174" s="152"/>
      <c r="E174" s="52">
        <f>'Pay App 42'!E174</f>
        <v>0</v>
      </c>
      <c r="F174" s="45"/>
      <c r="G174" s="65">
        <f>'Pay App 42'!G174+F174</f>
        <v>0</v>
      </c>
      <c r="H174" s="188">
        <f>'Pay App 42'!K174</f>
        <v>0</v>
      </c>
      <c r="I174" s="189"/>
      <c r="J174" s="55"/>
      <c r="K174" s="33">
        <f t="shared" si="4"/>
        <v>0</v>
      </c>
      <c r="L174" s="68">
        <f t="shared" si="7"/>
        <v>0</v>
      </c>
      <c r="M174" s="66">
        <f t="shared" si="5"/>
        <v>0</v>
      </c>
      <c r="N174" s="32">
        <f t="shared" si="6"/>
        <v>0</v>
      </c>
      <c r="O174" s="52">
        <f>'Pay App 42'!O174+'Pay App 42'!P174</f>
        <v>0</v>
      </c>
      <c r="P174" s="45"/>
      <c r="Q174" s="66">
        <f>'Pay App 42'!Q174+N174+P174</f>
        <v>0</v>
      </c>
    </row>
    <row r="175" spans="1:17" ht="21" customHeight="1" x14ac:dyDescent="0.2">
      <c r="A175" s="151" t="s">
        <v>304</v>
      </c>
      <c r="B175" s="151"/>
      <c r="C175" s="151" t="s">
        <v>305</v>
      </c>
      <c r="D175" s="152"/>
      <c r="E175" s="52">
        <f>'Pay App 42'!E175</f>
        <v>0</v>
      </c>
      <c r="F175" s="45"/>
      <c r="G175" s="65">
        <f>'Pay App 42'!G175+F175</f>
        <v>0</v>
      </c>
      <c r="H175" s="188">
        <f>'Pay App 42'!K175</f>
        <v>0</v>
      </c>
      <c r="I175" s="189"/>
      <c r="J175" s="55"/>
      <c r="K175" s="33">
        <f t="shared" si="4"/>
        <v>0</v>
      </c>
      <c r="L175" s="68">
        <f t="shared" si="7"/>
        <v>0</v>
      </c>
      <c r="M175" s="66">
        <f t="shared" si="5"/>
        <v>0</v>
      </c>
      <c r="N175" s="32">
        <f t="shared" si="6"/>
        <v>0</v>
      </c>
      <c r="O175" s="52">
        <f>'Pay App 42'!O175+'Pay App 42'!P175</f>
        <v>0</v>
      </c>
      <c r="P175" s="45"/>
      <c r="Q175" s="66">
        <f>'Pay App 42'!Q175+N175+P175</f>
        <v>0</v>
      </c>
    </row>
    <row r="176" spans="1:17" ht="21" customHeight="1" x14ac:dyDescent="0.2">
      <c r="A176" s="151" t="s">
        <v>306</v>
      </c>
      <c r="B176" s="151"/>
      <c r="C176" s="151" t="s">
        <v>307</v>
      </c>
      <c r="D176" s="152"/>
      <c r="E176" s="52">
        <f>'Pay App 42'!E176</f>
        <v>0</v>
      </c>
      <c r="F176" s="45"/>
      <c r="G176" s="65">
        <f>'Pay App 42'!G176+F176</f>
        <v>0</v>
      </c>
      <c r="H176" s="188">
        <f>'Pay App 42'!K176</f>
        <v>0</v>
      </c>
      <c r="I176" s="189"/>
      <c r="J176" s="55"/>
      <c r="K176" s="33">
        <f t="shared" si="4"/>
        <v>0</v>
      </c>
      <c r="L176" s="68">
        <f t="shared" si="7"/>
        <v>0</v>
      </c>
      <c r="M176" s="66">
        <f t="shared" si="5"/>
        <v>0</v>
      </c>
      <c r="N176" s="32">
        <f t="shared" si="6"/>
        <v>0</v>
      </c>
      <c r="O176" s="52">
        <f>'Pay App 42'!O176+'Pay App 42'!P176</f>
        <v>0</v>
      </c>
      <c r="P176" s="45"/>
      <c r="Q176" s="66">
        <f>'Pay App 42'!Q176+N176+P176</f>
        <v>0</v>
      </c>
    </row>
    <row r="177" spans="1:17" ht="21" customHeight="1" x14ac:dyDescent="0.2">
      <c r="A177" s="151" t="s">
        <v>308</v>
      </c>
      <c r="B177" s="151"/>
      <c r="C177" s="151" t="s">
        <v>309</v>
      </c>
      <c r="D177" s="152"/>
      <c r="E177" s="52">
        <f>'Pay App 42'!E177</f>
        <v>0</v>
      </c>
      <c r="F177" s="45"/>
      <c r="G177" s="65">
        <f>'Pay App 42'!G177+F177</f>
        <v>0</v>
      </c>
      <c r="H177" s="188">
        <f>'Pay App 42'!K177</f>
        <v>0</v>
      </c>
      <c r="I177" s="189"/>
      <c r="J177" s="55"/>
      <c r="K177" s="33">
        <f t="shared" si="4"/>
        <v>0</v>
      </c>
      <c r="L177" s="68">
        <f t="shared" si="7"/>
        <v>0</v>
      </c>
      <c r="M177" s="66">
        <f t="shared" si="5"/>
        <v>0</v>
      </c>
      <c r="N177" s="32">
        <f t="shared" si="6"/>
        <v>0</v>
      </c>
      <c r="O177" s="52">
        <f>'Pay App 42'!O177+'Pay App 42'!P177</f>
        <v>0</v>
      </c>
      <c r="P177" s="45"/>
      <c r="Q177" s="66">
        <f>'Pay App 42'!Q177+N177+P177</f>
        <v>0</v>
      </c>
    </row>
    <row r="178" spans="1:17" ht="21" customHeight="1" x14ac:dyDescent="0.2">
      <c r="A178" s="141" t="s">
        <v>310</v>
      </c>
      <c r="B178" s="141"/>
      <c r="C178" s="141" t="s">
        <v>311</v>
      </c>
      <c r="D178" s="142"/>
      <c r="E178" s="52">
        <f>'Pay App 42'!E178</f>
        <v>0</v>
      </c>
      <c r="F178" s="45"/>
      <c r="G178" s="65">
        <f>'Pay App 42'!G178+F178</f>
        <v>0</v>
      </c>
      <c r="H178" s="188">
        <f>'Pay App 42'!K178</f>
        <v>0</v>
      </c>
      <c r="I178" s="189"/>
      <c r="J178" s="55"/>
      <c r="K178" s="33">
        <f t="shared" si="4"/>
        <v>0</v>
      </c>
      <c r="L178" s="68">
        <f t="shared" si="7"/>
        <v>0</v>
      </c>
      <c r="M178" s="66">
        <f t="shared" si="5"/>
        <v>0</v>
      </c>
      <c r="N178" s="32">
        <f t="shared" si="6"/>
        <v>0</v>
      </c>
      <c r="O178" s="52">
        <f>'Pay App 42'!O178+'Pay App 42'!P178</f>
        <v>0</v>
      </c>
      <c r="P178" s="45"/>
      <c r="Q178" s="66">
        <f>'Pay App 42'!Q178+N178+P178</f>
        <v>0</v>
      </c>
    </row>
    <row r="179" spans="1:17" ht="21" customHeight="1" x14ac:dyDescent="0.2">
      <c r="A179" s="151" t="s">
        <v>312</v>
      </c>
      <c r="B179" s="151"/>
      <c r="C179" s="151" t="s">
        <v>313</v>
      </c>
      <c r="D179" s="152"/>
      <c r="E179" s="52">
        <f>'Pay App 42'!E179</f>
        <v>0</v>
      </c>
      <c r="F179" s="45"/>
      <c r="G179" s="65">
        <f>'Pay App 42'!G179+F179</f>
        <v>0</v>
      </c>
      <c r="H179" s="188">
        <f>'Pay App 42'!K179</f>
        <v>0</v>
      </c>
      <c r="I179" s="189"/>
      <c r="J179" s="55"/>
      <c r="K179" s="33">
        <f t="shared" si="4"/>
        <v>0</v>
      </c>
      <c r="L179" s="68">
        <f t="shared" si="7"/>
        <v>0</v>
      </c>
      <c r="M179" s="66">
        <f t="shared" si="5"/>
        <v>0</v>
      </c>
      <c r="N179" s="32">
        <f t="shared" si="6"/>
        <v>0</v>
      </c>
      <c r="O179" s="52">
        <f>'Pay App 42'!O179+'Pay App 42'!P179</f>
        <v>0</v>
      </c>
      <c r="P179" s="45"/>
      <c r="Q179" s="66">
        <f>'Pay App 42'!Q179+N179+P179</f>
        <v>0</v>
      </c>
    </row>
    <row r="180" spans="1:17" ht="21" customHeight="1" x14ac:dyDescent="0.2">
      <c r="A180" s="151" t="s">
        <v>314</v>
      </c>
      <c r="B180" s="151"/>
      <c r="C180" s="149" t="s">
        <v>315</v>
      </c>
      <c r="D180" s="150"/>
      <c r="E180" s="52">
        <f>'Pay App 42'!E180</f>
        <v>0</v>
      </c>
      <c r="F180" s="45"/>
      <c r="G180" s="65">
        <f>'Pay App 42'!G180+F180</f>
        <v>0</v>
      </c>
      <c r="H180" s="188">
        <f>'Pay App 42'!K180</f>
        <v>0</v>
      </c>
      <c r="I180" s="189"/>
      <c r="J180" s="55"/>
      <c r="K180" s="33">
        <f t="shared" si="4"/>
        <v>0</v>
      </c>
      <c r="L180" s="68">
        <f t="shared" si="7"/>
        <v>0</v>
      </c>
      <c r="M180" s="66">
        <f t="shared" si="5"/>
        <v>0</v>
      </c>
      <c r="N180" s="32">
        <f t="shared" si="6"/>
        <v>0</v>
      </c>
      <c r="O180" s="52">
        <f>'Pay App 42'!O180+'Pay App 42'!P180</f>
        <v>0</v>
      </c>
      <c r="P180" s="45"/>
      <c r="Q180" s="66">
        <f>'Pay App 42'!Q180+N180+P180</f>
        <v>0</v>
      </c>
    </row>
    <row r="181" spans="1:17" ht="21" customHeight="1" x14ac:dyDescent="0.2">
      <c r="A181" s="151" t="s">
        <v>316</v>
      </c>
      <c r="B181" s="151"/>
      <c r="C181" s="151" t="s">
        <v>317</v>
      </c>
      <c r="D181" s="152"/>
      <c r="E181" s="52">
        <f>'Pay App 42'!E181</f>
        <v>0</v>
      </c>
      <c r="F181" s="45"/>
      <c r="G181" s="65">
        <f>'Pay App 42'!G181+F181</f>
        <v>0</v>
      </c>
      <c r="H181" s="188">
        <f>'Pay App 42'!K181</f>
        <v>0</v>
      </c>
      <c r="I181" s="189"/>
      <c r="J181" s="55"/>
      <c r="K181" s="33">
        <f t="shared" si="4"/>
        <v>0</v>
      </c>
      <c r="L181" s="68">
        <f t="shared" si="7"/>
        <v>0</v>
      </c>
      <c r="M181" s="66">
        <f t="shared" si="5"/>
        <v>0</v>
      </c>
      <c r="N181" s="32">
        <f t="shared" si="6"/>
        <v>0</v>
      </c>
      <c r="O181" s="52">
        <f>'Pay App 42'!O181+'Pay App 42'!P181</f>
        <v>0</v>
      </c>
      <c r="P181" s="45"/>
      <c r="Q181" s="66">
        <f>'Pay App 42'!Q181+N181+P181</f>
        <v>0</v>
      </c>
    </row>
    <row r="182" spans="1:17" ht="21" customHeight="1" x14ac:dyDescent="0.2">
      <c r="A182" s="151" t="s">
        <v>318</v>
      </c>
      <c r="B182" s="151"/>
      <c r="C182" s="151" t="s">
        <v>319</v>
      </c>
      <c r="D182" s="152"/>
      <c r="E182" s="52">
        <f>'Pay App 42'!E182</f>
        <v>0</v>
      </c>
      <c r="F182" s="45"/>
      <c r="G182" s="65">
        <f>'Pay App 42'!G182+F182</f>
        <v>0</v>
      </c>
      <c r="H182" s="188">
        <f>'Pay App 42'!K182</f>
        <v>0</v>
      </c>
      <c r="I182" s="189"/>
      <c r="J182" s="55"/>
      <c r="K182" s="33">
        <f t="shared" si="4"/>
        <v>0</v>
      </c>
      <c r="L182" s="68">
        <f t="shared" si="7"/>
        <v>0</v>
      </c>
      <c r="M182" s="66">
        <f t="shared" si="5"/>
        <v>0</v>
      </c>
      <c r="N182" s="32">
        <f t="shared" si="6"/>
        <v>0</v>
      </c>
      <c r="O182" s="52">
        <f>'Pay App 42'!O182+'Pay App 42'!P182</f>
        <v>0</v>
      </c>
      <c r="P182" s="45"/>
      <c r="Q182" s="66">
        <f>'Pay App 42'!Q182+N182+P182</f>
        <v>0</v>
      </c>
    </row>
    <row r="183" spans="1:17" ht="21" customHeight="1" x14ac:dyDescent="0.2">
      <c r="A183" s="151" t="s">
        <v>320</v>
      </c>
      <c r="B183" s="151"/>
      <c r="C183" s="151" t="s">
        <v>321</v>
      </c>
      <c r="D183" s="152"/>
      <c r="E183" s="52">
        <f>'Pay App 42'!E183</f>
        <v>0</v>
      </c>
      <c r="F183" s="45"/>
      <c r="G183" s="65">
        <f>'Pay App 42'!G183+F183</f>
        <v>0</v>
      </c>
      <c r="H183" s="188">
        <f>'Pay App 42'!K183</f>
        <v>0</v>
      </c>
      <c r="I183" s="189"/>
      <c r="J183" s="55"/>
      <c r="K183" s="33">
        <f t="shared" si="4"/>
        <v>0</v>
      </c>
      <c r="L183" s="68">
        <f t="shared" si="7"/>
        <v>0</v>
      </c>
      <c r="M183" s="66">
        <f t="shared" si="5"/>
        <v>0</v>
      </c>
      <c r="N183" s="32">
        <f t="shared" si="6"/>
        <v>0</v>
      </c>
      <c r="O183" s="52">
        <f>'Pay App 42'!O183+'Pay App 42'!P183</f>
        <v>0</v>
      </c>
      <c r="P183" s="45"/>
      <c r="Q183" s="66">
        <f>'Pay App 42'!Q183+N183+P183</f>
        <v>0</v>
      </c>
    </row>
    <row r="184" spans="1:17" ht="21" customHeight="1" x14ac:dyDescent="0.2">
      <c r="A184" s="151" t="s">
        <v>322</v>
      </c>
      <c r="B184" s="151"/>
      <c r="C184" s="151" t="s">
        <v>323</v>
      </c>
      <c r="D184" s="152"/>
      <c r="E184" s="52">
        <f>'Pay App 42'!E184</f>
        <v>0</v>
      </c>
      <c r="F184" s="45"/>
      <c r="G184" s="65">
        <f>'Pay App 42'!G184+F184</f>
        <v>0</v>
      </c>
      <c r="H184" s="188">
        <f>'Pay App 42'!K184</f>
        <v>0</v>
      </c>
      <c r="I184" s="189"/>
      <c r="J184" s="55"/>
      <c r="K184" s="33">
        <f t="shared" si="4"/>
        <v>0</v>
      </c>
      <c r="L184" s="68">
        <f t="shared" si="7"/>
        <v>0</v>
      </c>
      <c r="M184" s="66">
        <f t="shared" si="5"/>
        <v>0</v>
      </c>
      <c r="N184" s="32">
        <f t="shared" si="6"/>
        <v>0</v>
      </c>
      <c r="O184" s="52">
        <f>'Pay App 42'!O184+'Pay App 42'!P184</f>
        <v>0</v>
      </c>
      <c r="P184" s="45"/>
      <c r="Q184" s="66">
        <f>'Pay App 42'!Q184+N184+P184</f>
        <v>0</v>
      </c>
    </row>
    <row r="185" spans="1:17" ht="21" customHeight="1" x14ac:dyDescent="0.2">
      <c r="A185" s="141" t="s">
        <v>324</v>
      </c>
      <c r="B185" s="141"/>
      <c r="C185" s="141" t="s">
        <v>325</v>
      </c>
      <c r="D185" s="142"/>
      <c r="E185" s="52">
        <f>'Pay App 42'!E185</f>
        <v>0</v>
      </c>
      <c r="F185" s="45"/>
      <c r="G185" s="65">
        <f>'Pay App 42'!G185+F185</f>
        <v>0</v>
      </c>
      <c r="H185" s="188">
        <f>'Pay App 42'!K185</f>
        <v>0</v>
      </c>
      <c r="I185" s="189"/>
      <c r="J185" s="55"/>
      <c r="K185" s="33">
        <f t="shared" si="4"/>
        <v>0</v>
      </c>
      <c r="L185" s="68">
        <f t="shared" si="7"/>
        <v>0</v>
      </c>
      <c r="M185" s="66">
        <f t="shared" si="5"/>
        <v>0</v>
      </c>
      <c r="N185" s="32">
        <f t="shared" si="6"/>
        <v>0</v>
      </c>
      <c r="O185" s="52">
        <f>'Pay App 42'!O185+'Pay App 42'!P185</f>
        <v>0</v>
      </c>
      <c r="P185" s="45"/>
      <c r="Q185" s="66">
        <f>'Pay App 42'!Q185+N185+P185</f>
        <v>0</v>
      </c>
    </row>
    <row r="186" spans="1:17" ht="21" customHeight="1" x14ac:dyDescent="0.2">
      <c r="A186" s="141" t="s">
        <v>326</v>
      </c>
      <c r="B186" s="141"/>
      <c r="C186" s="141" t="s">
        <v>327</v>
      </c>
      <c r="D186" s="142"/>
      <c r="E186" s="52">
        <f>'Pay App 42'!E186</f>
        <v>0</v>
      </c>
      <c r="F186" s="45"/>
      <c r="G186" s="65">
        <f>'Pay App 42'!G186+F186</f>
        <v>0</v>
      </c>
      <c r="H186" s="188">
        <f>'Pay App 42'!K186</f>
        <v>0</v>
      </c>
      <c r="I186" s="189"/>
      <c r="J186" s="55"/>
      <c r="K186" s="33">
        <f t="shared" si="4"/>
        <v>0</v>
      </c>
      <c r="L186" s="68">
        <f t="shared" si="7"/>
        <v>0</v>
      </c>
      <c r="M186" s="66">
        <f t="shared" si="5"/>
        <v>0</v>
      </c>
      <c r="N186" s="32">
        <f t="shared" si="6"/>
        <v>0</v>
      </c>
      <c r="O186" s="52">
        <f>'Pay App 42'!O186+'Pay App 42'!P186</f>
        <v>0</v>
      </c>
      <c r="P186" s="45"/>
      <c r="Q186" s="66">
        <f>'Pay App 42'!Q186+N186+P186</f>
        <v>0</v>
      </c>
    </row>
    <row r="187" spans="1:17" ht="21" customHeight="1" x14ac:dyDescent="0.2">
      <c r="A187" s="151" t="s">
        <v>328</v>
      </c>
      <c r="B187" s="151"/>
      <c r="C187" s="151" t="s">
        <v>329</v>
      </c>
      <c r="D187" s="152"/>
      <c r="E187" s="52">
        <f>'Pay App 42'!E187</f>
        <v>0</v>
      </c>
      <c r="F187" s="45"/>
      <c r="G187" s="65">
        <f>'Pay App 42'!G187+F187</f>
        <v>0</v>
      </c>
      <c r="H187" s="188">
        <f>'Pay App 42'!K187</f>
        <v>0</v>
      </c>
      <c r="I187" s="189"/>
      <c r="J187" s="55"/>
      <c r="K187" s="33">
        <f t="shared" si="4"/>
        <v>0</v>
      </c>
      <c r="L187" s="68">
        <f t="shared" si="7"/>
        <v>0</v>
      </c>
      <c r="M187" s="66">
        <f t="shared" si="5"/>
        <v>0</v>
      </c>
      <c r="N187" s="32">
        <f t="shared" si="6"/>
        <v>0</v>
      </c>
      <c r="O187" s="52">
        <f>'Pay App 42'!O187+'Pay App 42'!P187</f>
        <v>0</v>
      </c>
      <c r="P187" s="45"/>
      <c r="Q187" s="66">
        <f>'Pay App 42'!Q187+N187+P187</f>
        <v>0</v>
      </c>
    </row>
    <row r="188" spans="1:17" ht="21" customHeight="1" x14ac:dyDescent="0.2">
      <c r="A188" s="151" t="s">
        <v>330</v>
      </c>
      <c r="B188" s="151"/>
      <c r="C188" s="151" t="s">
        <v>331</v>
      </c>
      <c r="D188" s="152"/>
      <c r="E188" s="52">
        <f>'Pay App 42'!E188</f>
        <v>0</v>
      </c>
      <c r="F188" s="45"/>
      <c r="G188" s="65">
        <f>'Pay App 42'!G188+F188</f>
        <v>0</v>
      </c>
      <c r="H188" s="188">
        <f>'Pay App 42'!K188</f>
        <v>0</v>
      </c>
      <c r="I188" s="189"/>
      <c r="J188" s="55"/>
      <c r="K188" s="33">
        <f t="shared" si="4"/>
        <v>0</v>
      </c>
      <c r="L188" s="68">
        <f t="shared" si="7"/>
        <v>0</v>
      </c>
      <c r="M188" s="66">
        <f t="shared" si="5"/>
        <v>0</v>
      </c>
      <c r="N188" s="32">
        <f t="shared" si="6"/>
        <v>0</v>
      </c>
      <c r="O188" s="52">
        <f>'Pay App 42'!O188+'Pay App 42'!P188</f>
        <v>0</v>
      </c>
      <c r="P188" s="45"/>
      <c r="Q188" s="66">
        <f>'Pay App 42'!Q188+N188+P188</f>
        <v>0</v>
      </c>
    </row>
    <row r="189" spans="1:17" ht="21" customHeight="1" x14ac:dyDescent="0.2">
      <c r="A189" s="151" t="s">
        <v>332</v>
      </c>
      <c r="B189" s="151"/>
      <c r="C189" s="151" t="s">
        <v>333</v>
      </c>
      <c r="D189" s="152"/>
      <c r="E189" s="52">
        <f>'Pay App 42'!E189</f>
        <v>0</v>
      </c>
      <c r="F189" s="45"/>
      <c r="G189" s="65">
        <f>'Pay App 42'!G189+F189</f>
        <v>0</v>
      </c>
      <c r="H189" s="188">
        <f>'Pay App 42'!K189</f>
        <v>0</v>
      </c>
      <c r="I189" s="189"/>
      <c r="J189" s="55"/>
      <c r="K189" s="33">
        <f t="shared" si="4"/>
        <v>0</v>
      </c>
      <c r="L189" s="68">
        <f t="shared" si="7"/>
        <v>0</v>
      </c>
      <c r="M189" s="66">
        <f t="shared" si="5"/>
        <v>0</v>
      </c>
      <c r="N189" s="32">
        <f t="shared" si="6"/>
        <v>0</v>
      </c>
      <c r="O189" s="52">
        <f>'Pay App 42'!O189+'Pay App 42'!P189</f>
        <v>0</v>
      </c>
      <c r="P189" s="45"/>
      <c r="Q189" s="66">
        <f>'Pay App 42'!Q189+N189+P189</f>
        <v>0</v>
      </c>
    </row>
    <row r="190" spans="1:17" ht="21" customHeight="1" x14ac:dyDescent="0.2">
      <c r="A190" s="141" t="s">
        <v>334</v>
      </c>
      <c r="B190" s="141"/>
      <c r="C190" s="141" t="s">
        <v>335</v>
      </c>
      <c r="D190" s="142"/>
      <c r="E190" s="52">
        <f>'Pay App 42'!E190</f>
        <v>0</v>
      </c>
      <c r="F190" s="45"/>
      <c r="G190" s="65">
        <f>'Pay App 42'!G190+F190</f>
        <v>0</v>
      </c>
      <c r="H190" s="188">
        <f>'Pay App 42'!K190</f>
        <v>0</v>
      </c>
      <c r="I190" s="189"/>
      <c r="J190" s="55"/>
      <c r="K190" s="33">
        <f t="shared" si="4"/>
        <v>0</v>
      </c>
      <c r="L190" s="68">
        <f t="shared" si="7"/>
        <v>0</v>
      </c>
      <c r="M190" s="66">
        <f t="shared" si="5"/>
        <v>0</v>
      </c>
      <c r="N190" s="32">
        <f t="shared" si="6"/>
        <v>0</v>
      </c>
      <c r="O190" s="52">
        <f>'Pay App 42'!O190+'Pay App 42'!P190</f>
        <v>0</v>
      </c>
      <c r="P190" s="45"/>
      <c r="Q190" s="66">
        <f>'Pay App 42'!Q190+N190+P190</f>
        <v>0</v>
      </c>
    </row>
    <row r="191" spans="1:17" ht="21" customHeight="1" x14ac:dyDescent="0.2">
      <c r="A191" s="149" t="s">
        <v>336</v>
      </c>
      <c r="B191" s="149"/>
      <c r="C191" s="149" t="s">
        <v>337</v>
      </c>
      <c r="D191" s="150"/>
      <c r="E191" s="52">
        <f>'Pay App 42'!E191</f>
        <v>0</v>
      </c>
      <c r="F191" s="45"/>
      <c r="G191" s="65">
        <f>'Pay App 42'!G191+F191</f>
        <v>0</v>
      </c>
      <c r="H191" s="188">
        <f>'Pay App 42'!K191</f>
        <v>0</v>
      </c>
      <c r="I191" s="189"/>
      <c r="J191" s="55"/>
      <c r="K191" s="33">
        <f t="shared" si="4"/>
        <v>0</v>
      </c>
      <c r="L191" s="68">
        <f t="shared" si="7"/>
        <v>0</v>
      </c>
      <c r="M191" s="66">
        <f t="shared" si="5"/>
        <v>0</v>
      </c>
      <c r="N191" s="32">
        <f t="shared" si="6"/>
        <v>0</v>
      </c>
      <c r="O191" s="52">
        <f>'Pay App 42'!O191+'Pay App 42'!P191</f>
        <v>0</v>
      </c>
      <c r="P191" s="45"/>
      <c r="Q191" s="66">
        <f>'Pay App 42'!Q191+N191+P191</f>
        <v>0</v>
      </c>
    </row>
    <row r="192" spans="1:17" ht="21" customHeight="1" x14ac:dyDescent="0.2">
      <c r="A192" s="149" t="s">
        <v>338</v>
      </c>
      <c r="B192" s="149"/>
      <c r="C192" s="151" t="s">
        <v>339</v>
      </c>
      <c r="D192" s="152"/>
      <c r="E192" s="52">
        <f>'Pay App 42'!E192</f>
        <v>0</v>
      </c>
      <c r="F192" s="45"/>
      <c r="G192" s="65">
        <f>'Pay App 42'!G192+F192</f>
        <v>0</v>
      </c>
      <c r="H192" s="188">
        <f>'Pay App 42'!K192</f>
        <v>0</v>
      </c>
      <c r="I192" s="189"/>
      <c r="J192" s="55"/>
      <c r="K192" s="33">
        <f t="shared" si="4"/>
        <v>0</v>
      </c>
      <c r="L192" s="68">
        <f t="shared" si="7"/>
        <v>0</v>
      </c>
      <c r="M192" s="66">
        <f t="shared" si="5"/>
        <v>0</v>
      </c>
      <c r="N192" s="32">
        <f t="shared" si="6"/>
        <v>0</v>
      </c>
      <c r="O192" s="52">
        <f>'Pay App 42'!O192+'Pay App 42'!P192</f>
        <v>0</v>
      </c>
      <c r="P192" s="45"/>
      <c r="Q192" s="66">
        <f>'Pay App 42'!Q192+N192+P192</f>
        <v>0</v>
      </c>
    </row>
    <row r="193" spans="1:17" ht="21" customHeight="1" x14ac:dyDescent="0.2">
      <c r="A193" s="141" t="s">
        <v>340</v>
      </c>
      <c r="B193" s="141"/>
      <c r="C193" s="141" t="s">
        <v>341</v>
      </c>
      <c r="D193" s="142"/>
      <c r="E193" s="52">
        <f>'Pay App 42'!E193</f>
        <v>0</v>
      </c>
      <c r="F193" s="45"/>
      <c r="G193" s="65">
        <f>'Pay App 42'!G193+F193</f>
        <v>0</v>
      </c>
      <c r="H193" s="188">
        <f>'Pay App 42'!K193</f>
        <v>0</v>
      </c>
      <c r="I193" s="189"/>
      <c r="J193" s="55"/>
      <c r="K193" s="33">
        <f t="shared" si="4"/>
        <v>0</v>
      </c>
      <c r="L193" s="68">
        <f t="shared" si="7"/>
        <v>0</v>
      </c>
      <c r="M193" s="66">
        <f t="shared" si="5"/>
        <v>0</v>
      </c>
      <c r="N193" s="32">
        <f t="shared" si="6"/>
        <v>0</v>
      </c>
      <c r="O193" s="52">
        <f>'Pay App 42'!O193+'Pay App 42'!P193</f>
        <v>0</v>
      </c>
      <c r="P193" s="45"/>
      <c r="Q193" s="66">
        <f>'Pay App 42'!Q193+N193+P193</f>
        <v>0</v>
      </c>
    </row>
    <row r="194" spans="1:17" ht="21" customHeight="1" x14ac:dyDescent="0.2">
      <c r="A194" s="149" t="s">
        <v>342</v>
      </c>
      <c r="B194" s="149"/>
      <c r="C194" s="149" t="s">
        <v>343</v>
      </c>
      <c r="D194" s="150"/>
      <c r="E194" s="52">
        <f>'Pay App 42'!E194</f>
        <v>0</v>
      </c>
      <c r="F194" s="45"/>
      <c r="G194" s="65">
        <f>'Pay App 42'!G194+F194</f>
        <v>0</v>
      </c>
      <c r="H194" s="188">
        <f>'Pay App 42'!K194</f>
        <v>0</v>
      </c>
      <c r="I194" s="189"/>
      <c r="J194" s="55"/>
      <c r="K194" s="33">
        <f t="shared" si="4"/>
        <v>0</v>
      </c>
      <c r="L194" s="68">
        <f t="shared" si="7"/>
        <v>0</v>
      </c>
      <c r="M194" s="66">
        <f t="shared" si="5"/>
        <v>0</v>
      </c>
      <c r="N194" s="32">
        <f t="shared" si="6"/>
        <v>0</v>
      </c>
      <c r="O194" s="52">
        <f>'Pay App 42'!O194+'Pay App 42'!P194</f>
        <v>0</v>
      </c>
      <c r="P194" s="45"/>
      <c r="Q194" s="66">
        <f>'Pay App 42'!Q194+N194+P194</f>
        <v>0</v>
      </c>
    </row>
    <row r="195" spans="1:17" ht="21" customHeight="1" x14ac:dyDescent="0.2">
      <c r="A195" s="149" t="s">
        <v>344</v>
      </c>
      <c r="B195" s="149"/>
      <c r="C195" s="151" t="s">
        <v>345</v>
      </c>
      <c r="D195" s="152"/>
      <c r="E195" s="52">
        <f>'Pay App 42'!E195</f>
        <v>0</v>
      </c>
      <c r="F195" s="45"/>
      <c r="G195" s="65">
        <f>'Pay App 42'!G195+F195</f>
        <v>0</v>
      </c>
      <c r="H195" s="188">
        <f>'Pay App 42'!K195</f>
        <v>0</v>
      </c>
      <c r="I195" s="189"/>
      <c r="J195" s="55"/>
      <c r="K195" s="33">
        <f t="shared" si="4"/>
        <v>0</v>
      </c>
      <c r="L195" s="68">
        <f t="shared" si="7"/>
        <v>0</v>
      </c>
      <c r="M195" s="66">
        <f t="shared" si="5"/>
        <v>0</v>
      </c>
      <c r="N195" s="32">
        <f t="shared" si="6"/>
        <v>0</v>
      </c>
      <c r="O195" s="52">
        <f>'Pay App 42'!O195+'Pay App 42'!P195</f>
        <v>0</v>
      </c>
      <c r="P195" s="45"/>
      <c r="Q195" s="66">
        <f>'Pay App 42'!Q195+N195+P195</f>
        <v>0</v>
      </c>
    </row>
    <row r="196" spans="1:17" ht="21" customHeight="1" x14ac:dyDescent="0.2">
      <c r="A196" s="149" t="s">
        <v>346</v>
      </c>
      <c r="B196" s="149"/>
      <c r="C196" s="149" t="s">
        <v>347</v>
      </c>
      <c r="D196" s="150"/>
      <c r="E196" s="52">
        <f>'Pay App 42'!E196</f>
        <v>0</v>
      </c>
      <c r="F196" s="45"/>
      <c r="G196" s="65">
        <f>'Pay App 42'!G196+F196</f>
        <v>0</v>
      </c>
      <c r="H196" s="188">
        <f>'Pay App 42'!K196</f>
        <v>0</v>
      </c>
      <c r="I196" s="189"/>
      <c r="J196" s="55"/>
      <c r="K196" s="33">
        <f t="shared" si="4"/>
        <v>0</v>
      </c>
      <c r="L196" s="68">
        <f t="shared" si="7"/>
        <v>0</v>
      </c>
      <c r="M196" s="66">
        <f t="shared" si="5"/>
        <v>0</v>
      </c>
      <c r="N196" s="32">
        <f t="shared" si="6"/>
        <v>0</v>
      </c>
      <c r="O196" s="52">
        <f>'Pay App 42'!O196+'Pay App 42'!P196</f>
        <v>0</v>
      </c>
      <c r="P196" s="45"/>
      <c r="Q196" s="66">
        <f>'Pay App 42'!Q196+N196+P196</f>
        <v>0</v>
      </c>
    </row>
    <row r="197" spans="1:17" ht="21" customHeight="1" x14ac:dyDescent="0.2">
      <c r="A197" s="149" t="s">
        <v>348</v>
      </c>
      <c r="B197" s="149"/>
      <c r="C197" s="149" t="s">
        <v>349</v>
      </c>
      <c r="D197" s="150"/>
      <c r="E197" s="52">
        <f>'Pay App 42'!E197</f>
        <v>0</v>
      </c>
      <c r="F197" s="45"/>
      <c r="G197" s="65">
        <f>'Pay App 42'!G197+F197</f>
        <v>0</v>
      </c>
      <c r="H197" s="188">
        <f>'Pay App 42'!K197</f>
        <v>0</v>
      </c>
      <c r="I197" s="189"/>
      <c r="J197" s="55"/>
      <c r="K197" s="33">
        <f t="shared" si="4"/>
        <v>0</v>
      </c>
      <c r="L197" s="68">
        <f t="shared" si="7"/>
        <v>0</v>
      </c>
      <c r="M197" s="66">
        <f t="shared" si="5"/>
        <v>0</v>
      </c>
      <c r="N197" s="32">
        <f t="shared" si="6"/>
        <v>0</v>
      </c>
      <c r="O197" s="52">
        <f>'Pay App 42'!O197+'Pay App 42'!P197</f>
        <v>0</v>
      </c>
      <c r="P197" s="45"/>
      <c r="Q197" s="66">
        <f>'Pay App 42'!Q197+N197+P197</f>
        <v>0</v>
      </c>
    </row>
    <row r="198" spans="1:17" ht="21" customHeight="1" x14ac:dyDescent="0.2">
      <c r="A198" s="149" t="s">
        <v>350</v>
      </c>
      <c r="B198" s="149"/>
      <c r="C198" s="151" t="s">
        <v>305</v>
      </c>
      <c r="D198" s="152"/>
      <c r="E198" s="52">
        <f>'Pay App 42'!E198</f>
        <v>0</v>
      </c>
      <c r="F198" s="45"/>
      <c r="G198" s="65">
        <f>'Pay App 42'!G198+F198</f>
        <v>0</v>
      </c>
      <c r="H198" s="188">
        <f>'Pay App 42'!K198</f>
        <v>0</v>
      </c>
      <c r="I198" s="189"/>
      <c r="J198" s="55"/>
      <c r="K198" s="33">
        <f t="shared" si="4"/>
        <v>0</v>
      </c>
      <c r="L198" s="68">
        <f t="shared" si="7"/>
        <v>0</v>
      </c>
      <c r="M198" s="66">
        <f t="shared" si="5"/>
        <v>0</v>
      </c>
      <c r="N198" s="32">
        <f t="shared" si="6"/>
        <v>0</v>
      </c>
      <c r="O198" s="52">
        <f>'Pay App 42'!O198+'Pay App 42'!P198</f>
        <v>0</v>
      </c>
      <c r="P198" s="45"/>
      <c r="Q198" s="66">
        <f>'Pay App 42'!Q198+N198+P198</f>
        <v>0</v>
      </c>
    </row>
    <row r="199" spans="1:17" ht="21" customHeight="1" x14ac:dyDescent="0.2">
      <c r="A199" s="141" t="s">
        <v>351</v>
      </c>
      <c r="B199" s="141"/>
      <c r="C199" s="141" t="s">
        <v>352</v>
      </c>
      <c r="D199" s="142"/>
      <c r="E199" s="52">
        <f>'Pay App 42'!E199</f>
        <v>0</v>
      </c>
      <c r="F199" s="45"/>
      <c r="G199" s="65">
        <f>'Pay App 42'!G199+F199</f>
        <v>0</v>
      </c>
      <c r="H199" s="188">
        <f>'Pay App 42'!K199</f>
        <v>0</v>
      </c>
      <c r="I199" s="189"/>
      <c r="J199" s="55"/>
      <c r="K199" s="33">
        <f t="shared" si="4"/>
        <v>0</v>
      </c>
      <c r="L199" s="68">
        <f t="shared" si="7"/>
        <v>0</v>
      </c>
      <c r="M199" s="66">
        <f t="shared" si="5"/>
        <v>0</v>
      </c>
      <c r="N199" s="32">
        <f t="shared" si="6"/>
        <v>0</v>
      </c>
      <c r="O199" s="52">
        <f>'Pay App 42'!O199+'Pay App 42'!P199</f>
        <v>0</v>
      </c>
      <c r="P199" s="45"/>
      <c r="Q199" s="66">
        <f>'Pay App 42'!Q199+N199+P199</f>
        <v>0</v>
      </c>
    </row>
    <row r="200" spans="1:17" ht="21" customHeight="1" x14ac:dyDescent="0.2">
      <c r="A200" s="149" t="s">
        <v>353</v>
      </c>
      <c r="B200" s="149"/>
      <c r="C200" s="149" t="s">
        <v>354</v>
      </c>
      <c r="D200" s="150"/>
      <c r="E200" s="52">
        <f>'Pay App 42'!E200</f>
        <v>0</v>
      </c>
      <c r="F200" s="45"/>
      <c r="G200" s="65">
        <f>'Pay App 42'!G200+F200</f>
        <v>0</v>
      </c>
      <c r="H200" s="188">
        <f>'Pay App 42'!K200</f>
        <v>0</v>
      </c>
      <c r="I200" s="189"/>
      <c r="J200" s="55"/>
      <c r="K200" s="33">
        <f t="shared" si="4"/>
        <v>0</v>
      </c>
      <c r="L200" s="68">
        <f t="shared" si="7"/>
        <v>0</v>
      </c>
      <c r="M200" s="66">
        <f t="shared" si="5"/>
        <v>0</v>
      </c>
      <c r="N200" s="32">
        <f t="shared" si="6"/>
        <v>0</v>
      </c>
      <c r="O200" s="52">
        <f>'Pay App 42'!O200+'Pay App 42'!P200</f>
        <v>0</v>
      </c>
      <c r="P200" s="45"/>
      <c r="Q200" s="66">
        <f>'Pay App 42'!Q200+N200+P200</f>
        <v>0</v>
      </c>
    </row>
    <row r="201" spans="1:17" ht="21" customHeight="1" x14ac:dyDescent="0.2">
      <c r="A201" s="149" t="s">
        <v>355</v>
      </c>
      <c r="B201" s="149"/>
      <c r="C201" s="149" t="s">
        <v>356</v>
      </c>
      <c r="D201" s="150"/>
      <c r="E201" s="52">
        <f>'Pay App 42'!E201</f>
        <v>0</v>
      </c>
      <c r="F201" s="45"/>
      <c r="G201" s="65">
        <f>'Pay App 42'!G201+F201</f>
        <v>0</v>
      </c>
      <c r="H201" s="188">
        <f>'Pay App 42'!K201</f>
        <v>0</v>
      </c>
      <c r="I201" s="189"/>
      <c r="J201" s="55"/>
      <c r="K201" s="33">
        <f t="shared" si="4"/>
        <v>0</v>
      </c>
      <c r="L201" s="68">
        <f t="shared" si="7"/>
        <v>0</v>
      </c>
      <c r="M201" s="66">
        <f t="shared" si="5"/>
        <v>0</v>
      </c>
      <c r="N201" s="32">
        <f t="shared" si="6"/>
        <v>0</v>
      </c>
      <c r="O201" s="52">
        <f>'Pay App 42'!O201+'Pay App 42'!P201</f>
        <v>0</v>
      </c>
      <c r="P201" s="45"/>
      <c r="Q201" s="66">
        <f>'Pay App 42'!Q201+N201+P201</f>
        <v>0</v>
      </c>
    </row>
    <row r="202" spans="1:17" ht="21" customHeight="1" x14ac:dyDescent="0.2">
      <c r="A202" s="149" t="s">
        <v>357</v>
      </c>
      <c r="B202" s="149"/>
      <c r="C202" s="151" t="s">
        <v>358</v>
      </c>
      <c r="D202" s="152"/>
      <c r="E202" s="52">
        <f>'Pay App 42'!E202</f>
        <v>0</v>
      </c>
      <c r="F202" s="45"/>
      <c r="G202" s="65">
        <f>'Pay App 42'!G202+F202</f>
        <v>0</v>
      </c>
      <c r="H202" s="188">
        <f>'Pay App 42'!K202</f>
        <v>0</v>
      </c>
      <c r="I202" s="189"/>
      <c r="J202" s="55"/>
      <c r="K202" s="33">
        <f t="shared" si="4"/>
        <v>0</v>
      </c>
      <c r="L202" s="68">
        <f t="shared" si="7"/>
        <v>0</v>
      </c>
      <c r="M202" s="66">
        <f t="shared" si="5"/>
        <v>0</v>
      </c>
      <c r="N202" s="32">
        <f t="shared" si="6"/>
        <v>0</v>
      </c>
      <c r="O202" s="52">
        <f>'Pay App 42'!O202+'Pay App 42'!P202</f>
        <v>0</v>
      </c>
      <c r="P202" s="45"/>
      <c r="Q202" s="66">
        <f>'Pay App 42'!Q202+N202+P202</f>
        <v>0</v>
      </c>
    </row>
    <row r="203" spans="1:17" ht="21" customHeight="1" x14ac:dyDescent="0.2">
      <c r="A203" s="149" t="s">
        <v>359</v>
      </c>
      <c r="B203" s="149"/>
      <c r="C203" s="151" t="s">
        <v>360</v>
      </c>
      <c r="D203" s="152"/>
      <c r="E203" s="52">
        <f>'Pay App 42'!E203</f>
        <v>0</v>
      </c>
      <c r="F203" s="45"/>
      <c r="G203" s="65">
        <f>'Pay App 42'!G203+F203</f>
        <v>0</v>
      </c>
      <c r="H203" s="188">
        <f>'Pay App 42'!K203</f>
        <v>0</v>
      </c>
      <c r="I203" s="189"/>
      <c r="J203" s="55"/>
      <c r="K203" s="33">
        <f t="shared" si="4"/>
        <v>0</v>
      </c>
      <c r="L203" s="68">
        <f t="shared" si="7"/>
        <v>0</v>
      </c>
      <c r="M203" s="66">
        <f t="shared" si="5"/>
        <v>0</v>
      </c>
      <c r="N203" s="32">
        <f t="shared" si="6"/>
        <v>0</v>
      </c>
      <c r="O203" s="52">
        <f>'Pay App 42'!O203+'Pay App 42'!P203</f>
        <v>0</v>
      </c>
      <c r="P203" s="45"/>
      <c r="Q203" s="66">
        <f>'Pay App 42'!Q203+N203+P203</f>
        <v>0</v>
      </c>
    </row>
    <row r="204" spans="1:17" ht="21" customHeight="1" x14ac:dyDescent="0.2">
      <c r="A204" s="149" t="s">
        <v>361</v>
      </c>
      <c r="B204" s="149"/>
      <c r="C204" s="149" t="s">
        <v>362</v>
      </c>
      <c r="D204" s="150"/>
      <c r="E204" s="52">
        <f>'Pay App 42'!E204</f>
        <v>0</v>
      </c>
      <c r="F204" s="45"/>
      <c r="G204" s="65">
        <f>'Pay App 42'!G204+F204</f>
        <v>0</v>
      </c>
      <c r="H204" s="188">
        <f>'Pay App 42'!K204</f>
        <v>0</v>
      </c>
      <c r="I204" s="189"/>
      <c r="J204" s="55"/>
      <c r="K204" s="33">
        <f t="shared" si="4"/>
        <v>0</v>
      </c>
      <c r="L204" s="68">
        <f t="shared" si="7"/>
        <v>0</v>
      </c>
      <c r="M204" s="66">
        <f t="shared" si="5"/>
        <v>0</v>
      </c>
      <c r="N204" s="32">
        <f t="shared" si="6"/>
        <v>0</v>
      </c>
      <c r="O204" s="52">
        <f>'Pay App 42'!O204+'Pay App 42'!P204</f>
        <v>0</v>
      </c>
      <c r="P204" s="45"/>
      <c r="Q204" s="66">
        <f>'Pay App 42'!Q204+N204+P204</f>
        <v>0</v>
      </c>
    </row>
    <row r="205" spans="1:17" ht="21" customHeight="1" x14ac:dyDescent="0.2">
      <c r="A205" s="149" t="s">
        <v>363</v>
      </c>
      <c r="B205" s="149"/>
      <c r="C205" s="151" t="s">
        <v>364</v>
      </c>
      <c r="D205" s="152"/>
      <c r="E205" s="52">
        <f>'Pay App 42'!E205</f>
        <v>0</v>
      </c>
      <c r="F205" s="45"/>
      <c r="G205" s="65">
        <f>'Pay App 42'!G205+F205</f>
        <v>0</v>
      </c>
      <c r="H205" s="188">
        <f>'Pay App 42'!K205</f>
        <v>0</v>
      </c>
      <c r="I205" s="189"/>
      <c r="J205" s="55"/>
      <c r="K205" s="33">
        <f t="shared" si="4"/>
        <v>0</v>
      </c>
      <c r="L205" s="68">
        <f t="shared" si="7"/>
        <v>0</v>
      </c>
      <c r="M205" s="66">
        <f t="shared" si="5"/>
        <v>0</v>
      </c>
      <c r="N205" s="32">
        <f t="shared" si="6"/>
        <v>0</v>
      </c>
      <c r="O205" s="52">
        <f>'Pay App 42'!O205+'Pay App 42'!P205</f>
        <v>0</v>
      </c>
      <c r="P205" s="45"/>
      <c r="Q205" s="66">
        <f>'Pay App 42'!Q205+N205+P205</f>
        <v>0</v>
      </c>
    </row>
    <row r="206" spans="1:17" ht="21" customHeight="1" x14ac:dyDescent="0.2">
      <c r="A206" s="141" t="s">
        <v>365</v>
      </c>
      <c r="B206" s="141"/>
      <c r="C206" s="141" t="s">
        <v>366</v>
      </c>
      <c r="D206" s="142"/>
      <c r="E206" s="52">
        <f>'Pay App 42'!E206</f>
        <v>0</v>
      </c>
      <c r="F206" s="45"/>
      <c r="G206" s="65">
        <f>'Pay App 42'!G206+F206</f>
        <v>0</v>
      </c>
      <c r="H206" s="188">
        <f>'Pay App 42'!K206</f>
        <v>0</v>
      </c>
      <c r="I206" s="189"/>
      <c r="J206" s="55"/>
      <c r="K206" s="33">
        <f t="shared" si="4"/>
        <v>0</v>
      </c>
      <c r="L206" s="68">
        <f t="shared" si="7"/>
        <v>0</v>
      </c>
      <c r="M206" s="66">
        <f t="shared" si="5"/>
        <v>0</v>
      </c>
      <c r="N206" s="32">
        <f t="shared" si="6"/>
        <v>0</v>
      </c>
      <c r="O206" s="52">
        <f>'Pay App 42'!O206+'Pay App 42'!P206</f>
        <v>0</v>
      </c>
      <c r="P206" s="45"/>
      <c r="Q206" s="66">
        <f>'Pay App 42'!Q206+N206+P206</f>
        <v>0</v>
      </c>
    </row>
    <row r="207" spans="1:17" ht="21" customHeight="1" x14ac:dyDescent="0.2">
      <c r="A207" s="149" t="s">
        <v>367</v>
      </c>
      <c r="B207" s="149"/>
      <c r="C207" s="149" t="s">
        <v>368</v>
      </c>
      <c r="D207" s="150"/>
      <c r="E207" s="52">
        <f>'Pay App 42'!E207</f>
        <v>0</v>
      </c>
      <c r="F207" s="45"/>
      <c r="G207" s="65">
        <f>'Pay App 42'!G207+F207</f>
        <v>0</v>
      </c>
      <c r="H207" s="188">
        <f>'Pay App 42'!K207</f>
        <v>0</v>
      </c>
      <c r="I207" s="189"/>
      <c r="J207" s="55"/>
      <c r="K207" s="33">
        <f t="shared" si="4"/>
        <v>0</v>
      </c>
      <c r="L207" s="68">
        <f t="shared" si="7"/>
        <v>0</v>
      </c>
      <c r="M207" s="66">
        <f t="shared" si="5"/>
        <v>0</v>
      </c>
      <c r="N207" s="32">
        <f t="shared" si="6"/>
        <v>0</v>
      </c>
      <c r="O207" s="52">
        <f>'Pay App 42'!O207+'Pay App 42'!P207</f>
        <v>0</v>
      </c>
      <c r="P207" s="45"/>
      <c r="Q207" s="66">
        <f>'Pay App 42'!Q207+N207+P207</f>
        <v>0</v>
      </c>
    </row>
    <row r="208" spans="1:17" ht="21" customHeight="1" x14ac:dyDescent="0.2">
      <c r="A208" s="141" t="s">
        <v>369</v>
      </c>
      <c r="B208" s="141"/>
      <c r="C208" s="141" t="s">
        <v>370</v>
      </c>
      <c r="D208" s="142"/>
      <c r="E208" s="52">
        <f>'Pay App 42'!E208</f>
        <v>0</v>
      </c>
      <c r="F208" s="45"/>
      <c r="G208" s="65">
        <f>'Pay App 42'!G208+F208</f>
        <v>0</v>
      </c>
      <c r="H208" s="188">
        <f>'Pay App 42'!K208</f>
        <v>0</v>
      </c>
      <c r="I208" s="189"/>
      <c r="J208" s="55"/>
      <c r="K208" s="33">
        <f t="shared" si="4"/>
        <v>0</v>
      </c>
      <c r="L208" s="68">
        <f t="shared" si="7"/>
        <v>0</v>
      </c>
      <c r="M208" s="66">
        <f t="shared" si="5"/>
        <v>0</v>
      </c>
      <c r="N208" s="32">
        <f t="shared" si="6"/>
        <v>0</v>
      </c>
      <c r="O208" s="52">
        <f>'Pay App 42'!O208+'Pay App 42'!P208</f>
        <v>0</v>
      </c>
      <c r="P208" s="45"/>
      <c r="Q208" s="66">
        <f>'Pay App 42'!Q208+N208+P208</f>
        <v>0</v>
      </c>
    </row>
    <row r="209" spans="1:17" ht="21" customHeight="1" x14ac:dyDescent="0.2">
      <c r="A209" s="149" t="s">
        <v>371</v>
      </c>
      <c r="B209" s="149"/>
      <c r="C209" s="149" t="s">
        <v>372</v>
      </c>
      <c r="D209" s="150"/>
      <c r="E209" s="52">
        <f>'Pay App 42'!E209</f>
        <v>0</v>
      </c>
      <c r="F209" s="45"/>
      <c r="G209" s="65">
        <f>'Pay App 42'!G209+F209</f>
        <v>0</v>
      </c>
      <c r="H209" s="188">
        <f>'Pay App 42'!K209</f>
        <v>0</v>
      </c>
      <c r="I209" s="189"/>
      <c r="J209" s="55"/>
      <c r="K209" s="33">
        <f t="shared" si="4"/>
        <v>0</v>
      </c>
      <c r="L209" s="68">
        <f t="shared" si="7"/>
        <v>0</v>
      </c>
      <c r="M209" s="66">
        <f t="shared" si="5"/>
        <v>0</v>
      </c>
      <c r="N209" s="32">
        <f t="shared" si="6"/>
        <v>0</v>
      </c>
      <c r="O209" s="52">
        <f>'Pay App 42'!O209+'Pay App 42'!P209</f>
        <v>0</v>
      </c>
      <c r="P209" s="45"/>
      <c r="Q209" s="66">
        <f>'Pay App 42'!Q209+N209+P209</f>
        <v>0</v>
      </c>
    </row>
    <row r="210" spans="1:17" ht="21" customHeight="1" x14ac:dyDescent="0.2">
      <c r="A210" s="149" t="s">
        <v>373</v>
      </c>
      <c r="B210" s="149"/>
      <c r="C210" s="151" t="s">
        <v>374</v>
      </c>
      <c r="D210" s="152"/>
      <c r="E210" s="52">
        <f>'Pay App 42'!E210</f>
        <v>0</v>
      </c>
      <c r="F210" s="45"/>
      <c r="G210" s="65">
        <f>'Pay App 42'!G210+F210</f>
        <v>0</v>
      </c>
      <c r="H210" s="188">
        <f>'Pay App 42'!K210</f>
        <v>0</v>
      </c>
      <c r="I210" s="189"/>
      <c r="J210" s="55"/>
      <c r="K210" s="33">
        <f t="shared" si="4"/>
        <v>0</v>
      </c>
      <c r="L210" s="68">
        <f t="shared" si="7"/>
        <v>0</v>
      </c>
      <c r="M210" s="66">
        <f t="shared" si="5"/>
        <v>0</v>
      </c>
      <c r="N210" s="32">
        <f t="shared" si="6"/>
        <v>0</v>
      </c>
      <c r="O210" s="52">
        <f>'Pay App 42'!O210+'Pay App 42'!P210</f>
        <v>0</v>
      </c>
      <c r="P210" s="45"/>
      <c r="Q210" s="66">
        <f>'Pay App 42'!Q210+N210+P210</f>
        <v>0</v>
      </c>
    </row>
    <row r="211" spans="1:17" ht="21" customHeight="1" x14ac:dyDescent="0.2">
      <c r="A211" s="149" t="s">
        <v>375</v>
      </c>
      <c r="B211" s="149"/>
      <c r="C211" s="149" t="s">
        <v>376</v>
      </c>
      <c r="D211" s="150"/>
      <c r="E211" s="52">
        <f>'Pay App 42'!E211</f>
        <v>0</v>
      </c>
      <c r="F211" s="45"/>
      <c r="G211" s="65">
        <f>'Pay App 42'!G211+F211</f>
        <v>0</v>
      </c>
      <c r="H211" s="188">
        <f>'Pay App 42'!K211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42'!O211+'Pay App 42'!P211</f>
        <v>0</v>
      </c>
      <c r="P211" s="45"/>
      <c r="Q211" s="66">
        <f>'Pay App 42'!Q211+N211+P211</f>
        <v>0</v>
      </c>
    </row>
    <row r="212" spans="1:17" ht="21" customHeight="1" x14ac:dyDescent="0.2">
      <c r="A212" s="149" t="s">
        <v>377</v>
      </c>
      <c r="B212" s="149"/>
      <c r="C212" s="151" t="s">
        <v>378</v>
      </c>
      <c r="D212" s="152"/>
      <c r="E212" s="52">
        <f>'Pay App 42'!E212</f>
        <v>0</v>
      </c>
      <c r="F212" s="45"/>
      <c r="G212" s="65">
        <f>'Pay App 42'!G212+F212</f>
        <v>0</v>
      </c>
      <c r="H212" s="188">
        <f>'Pay App 42'!K212</f>
        <v>0</v>
      </c>
      <c r="I212" s="189"/>
      <c r="J212" s="55"/>
      <c r="K212" s="33">
        <f t="shared" si="8"/>
        <v>0</v>
      </c>
      <c r="L212" s="68">
        <f t="shared" ref="L212:L241" si="11">IF(ISERROR(K212/G212),0,K212/G212)</f>
        <v>0</v>
      </c>
      <c r="M212" s="66">
        <f t="shared" si="9"/>
        <v>0</v>
      </c>
      <c r="N212" s="32">
        <f t="shared" si="10"/>
        <v>0</v>
      </c>
      <c r="O212" s="52">
        <f>'Pay App 42'!O212+'Pay App 42'!P212</f>
        <v>0</v>
      </c>
      <c r="P212" s="45"/>
      <c r="Q212" s="66">
        <f>'Pay App 42'!Q212+N212+P212</f>
        <v>0</v>
      </c>
    </row>
    <row r="213" spans="1:17" ht="21" customHeight="1" x14ac:dyDescent="0.2">
      <c r="A213" s="141" t="s">
        <v>379</v>
      </c>
      <c r="B213" s="141"/>
      <c r="C213" s="141" t="s">
        <v>380</v>
      </c>
      <c r="D213" s="142"/>
      <c r="E213" s="52">
        <f>'Pay App 42'!E213</f>
        <v>0</v>
      </c>
      <c r="F213" s="45"/>
      <c r="G213" s="65">
        <f>'Pay App 42'!G213+F213</f>
        <v>0</v>
      </c>
      <c r="H213" s="188">
        <f>'Pay App 42'!K213</f>
        <v>0</v>
      </c>
      <c r="I213" s="189"/>
      <c r="J213" s="55"/>
      <c r="K213" s="33">
        <f t="shared" si="8"/>
        <v>0</v>
      </c>
      <c r="L213" s="68">
        <f t="shared" si="11"/>
        <v>0</v>
      </c>
      <c r="M213" s="66">
        <f t="shared" si="9"/>
        <v>0</v>
      </c>
      <c r="N213" s="32">
        <f t="shared" si="10"/>
        <v>0</v>
      </c>
      <c r="O213" s="52">
        <f>'Pay App 42'!O213+'Pay App 42'!P213</f>
        <v>0</v>
      </c>
      <c r="P213" s="45"/>
      <c r="Q213" s="66">
        <f>'Pay App 42'!Q213+N213+P213</f>
        <v>0</v>
      </c>
    </row>
    <row r="214" spans="1:17" ht="21" customHeight="1" x14ac:dyDescent="0.2">
      <c r="A214" s="149" t="s">
        <v>381</v>
      </c>
      <c r="B214" s="149"/>
      <c r="C214" s="151" t="s">
        <v>382</v>
      </c>
      <c r="D214" s="152"/>
      <c r="E214" s="52">
        <f>'Pay App 42'!E214</f>
        <v>0</v>
      </c>
      <c r="F214" s="45"/>
      <c r="G214" s="65">
        <f>'Pay App 42'!G214+F214</f>
        <v>0</v>
      </c>
      <c r="H214" s="188">
        <f>'Pay App 42'!K214</f>
        <v>0</v>
      </c>
      <c r="I214" s="189"/>
      <c r="J214" s="55"/>
      <c r="K214" s="33">
        <f t="shared" si="8"/>
        <v>0</v>
      </c>
      <c r="L214" s="68">
        <f t="shared" si="11"/>
        <v>0</v>
      </c>
      <c r="M214" s="66">
        <f t="shared" si="9"/>
        <v>0</v>
      </c>
      <c r="N214" s="32">
        <f t="shared" si="10"/>
        <v>0</v>
      </c>
      <c r="O214" s="52">
        <f>'Pay App 42'!O214+'Pay App 42'!P214</f>
        <v>0</v>
      </c>
      <c r="P214" s="45"/>
      <c r="Q214" s="66">
        <f>'Pay App 42'!Q214+N214+P214</f>
        <v>0</v>
      </c>
    </row>
    <row r="215" spans="1:17" ht="21" customHeight="1" x14ac:dyDescent="0.2">
      <c r="A215" s="149" t="s">
        <v>383</v>
      </c>
      <c r="B215" s="149"/>
      <c r="C215" s="149" t="s">
        <v>384</v>
      </c>
      <c r="D215" s="150"/>
      <c r="E215" s="52">
        <f>'Pay App 42'!E215</f>
        <v>0</v>
      </c>
      <c r="F215" s="45"/>
      <c r="G215" s="65">
        <f>'Pay App 42'!G215+F215</f>
        <v>0</v>
      </c>
      <c r="H215" s="188">
        <f>'Pay App 42'!K215</f>
        <v>0</v>
      </c>
      <c r="I215" s="189"/>
      <c r="J215" s="55"/>
      <c r="K215" s="33">
        <f t="shared" si="8"/>
        <v>0</v>
      </c>
      <c r="L215" s="68">
        <f t="shared" si="11"/>
        <v>0</v>
      </c>
      <c r="M215" s="66">
        <f t="shared" si="9"/>
        <v>0</v>
      </c>
      <c r="N215" s="32">
        <f t="shared" si="10"/>
        <v>0</v>
      </c>
      <c r="O215" s="52">
        <f>'Pay App 42'!O215+'Pay App 42'!P215</f>
        <v>0</v>
      </c>
      <c r="P215" s="45"/>
      <c r="Q215" s="66">
        <f>'Pay App 42'!Q215+N215+P215</f>
        <v>0</v>
      </c>
    </row>
    <row r="216" spans="1:17" ht="21" customHeight="1" x14ac:dyDescent="0.2">
      <c r="A216" s="149" t="s">
        <v>385</v>
      </c>
      <c r="B216" s="149"/>
      <c r="C216" s="149" t="s">
        <v>386</v>
      </c>
      <c r="D216" s="150"/>
      <c r="E216" s="52">
        <f>'Pay App 42'!E216</f>
        <v>0</v>
      </c>
      <c r="F216" s="45"/>
      <c r="G216" s="65">
        <f>'Pay App 42'!G216+F216</f>
        <v>0</v>
      </c>
      <c r="H216" s="188">
        <f>'Pay App 42'!K216</f>
        <v>0</v>
      </c>
      <c r="I216" s="189"/>
      <c r="J216" s="55"/>
      <c r="K216" s="33">
        <f t="shared" si="8"/>
        <v>0</v>
      </c>
      <c r="L216" s="68">
        <f t="shared" si="11"/>
        <v>0</v>
      </c>
      <c r="M216" s="66">
        <f t="shared" si="9"/>
        <v>0</v>
      </c>
      <c r="N216" s="32">
        <f t="shared" si="10"/>
        <v>0</v>
      </c>
      <c r="O216" s="52">
        <f>'Pay App 42'!O216+'Pay App 42'!P216</f>
        <v>0</v>
      </c>
      <c r="P216" s="45"/>
      <c r="Q216" s="66">
        <f>'Pay App 42'!Q216+N216+P216</f>
        <v>0</v>
      </c>
    </row>
    <row r="217" spans="1:17" ht="21" customHeight="1" x14ac:dyDescent="0.2">
      <c r="A217" s="149" t="s">
        <v>387</v>
      </c>
      <c r="B217" s="149"/>
      <c r="C217" s="149" t="s">
        <v>388</v>
      </c>
      <c r="D217" s="150"/>
      <c r="E217" s="52">
        <f>'Pay App 42'!E217</f>
        <v>0</v>
      </c>
      <c r="F217" s="45"/>
      <c r="G217" s="65">
        <f>'Pay App 42'!G217+F217</f>
        <v>0</v>
      </c>
      <c r="H217" s="188">
        <f>'Pay App 42'!K217</f>
        <v>0</v>
      </c>
      <c r="I217" s="189"/>
      <c r="J217" s="55"/>
      <c r="K217" s="33">
        <f t="shared" si="8"/>
        <v>0</v>
      </c>
      <c r="L217" s="68">
        <f t="shared" si="11"/>
        <v>0</v>
      </c>
      <c r="M217" s="66">
        <f>G217-K217</f>
        <v>0</v>
      </c>
      <c r="N217" s="32">
        <f t="shared" si="10"/>
        <v>0</v>
      </c>
      <c r="O217" s="52">
        <f>'Pay App 42'!O217+'Pay App 42'!P217</f>
        <v>0</v>
      </c>
      <c r="P217" s="45"/>
      <c r="Q217" s="66">
        <f>'Pay App 42'!Q217+N217+P217</f>
        <v>0</v>
      </c>
    </row>
    <row r="218" spans="1:17" ht="21" customHeight="1" x14ac:dyDescent="0.2">
      <c r="A218" s="149" t="s">
        <v>389</v>
      </c>
      <c r="B218" s="149"/>
      <c r="C218" s="151" t="s">
        <v>390</v>
      </c>
      <c r="D218" s="152"/>
      <c r="E218" s="52">
        <f>'Pay App 42'!E218</f>
        <v>0</v>
      </c>
      <c r="F218" s="45"/>
      <c r="G218" s="65">
        <f>'Pay App 42'!G218+F218</f>
        <v>0</v>
      </c>
      <c r="H218" s="188">
        <f>'Pay App 42'!K218</f>
        <v>0</v>
      </c>
      <c r="I218" s="189"/>
      <c r="J218" s="55"/>
      <c r="K218" s="33">
        <f t="shared" si="8"/>
        <v>0</v>
      </c>
      <c r="L218" s="68">
        <f t="shared" si="11"/>
        <v>0</v>
      </c>
      <c r="M218" s="66">
        <f t="shared" si="9"/>
        <v>0</v>
      </c>
      <c r="N218" s="32">
        <f t="shared" si="10"/>
        <v>0</v>
      </c>
      <c r="O218" s="52">
        <f>'Pay App 42'!O218+'Pay App 42'!P218</f>
        <v>0</v>
      </c>
      <c r="P218" s="45"/>
      <c r="Q218" s="66">
        <f>'Pay App 42'!Q218+N218+P218</f>
        <v>0</v>
      </c>
    </row>
    <row r="219" spans="1:17" ht="21" customHeight="1" x14ac:dyDescent="0.2">
      <c r="A219" s="141" t="s">
        <v>391</v>
      </c>
      <c r="B219" s="141"/>
      <c r="C219" s="141" t="s">
        <v>392</v>
      </c>
      <c r="D219" s="142"/>
      <c r="E219" s="52">
        <f>'Pay App 42'!E219</f>
        <v>0</v>
      </c>
      <c r="F219" s="45"/>
      <c r="G219" s="65">
        <f>'Pay App 42'!G219+F219</f>
        <v>0</v>
      </c>
      <c r="H219" s="188">
        <f>'Pay App 42'!K219</f>
        <v>0</v>
      </c>
      <c r="I219" s="189"/>
      <c r="J219" s="55"/>
      <c r="K219" s="33">
        <f t="shared" si="8"/>
        <v>0</v>
      </c>
      <c r="L219" s="68">
        <f t="shared" si="11"/>
        <v>0</v>
      </c>
      <c r="M219" s="66">
        <f t="shared" si="9"/>
        <v>0</v>
      </c>
      <c r="N219" s="32">
        <f t="shared" si="10"/>
        <v>0</v>
      </c>
      <c r="O219" s="52">
        <f>'Pay App 42'!O219+'Pay App 42'!P219</f>
        <v>0</v>
      </c>
      <c r="P219" s="45"/>
      <c r="Q219" s="66">
        <f>'Pay App 42'!Q219+N219+P219</f>
        <v>0</v>
      </c>
    </row>
    <row r="220" spans="1:17" ht="21" customHeight="1" x14ac:dyDescent="0.2">
      <c r="A220" s="149" t="s">
        <v>393</v>
      </c>
      <c r="B220" s="149"/>
      <c r="C220" s="149" t="s">
        <v>394</v>
      </c>
      <c r="D220" s="150"/>
      <c r="E220" s="52">
        <f>'Pay App 42'!E220</f>
        <v>0</v>
      </c>
      <c r="F220" s="45"/>
      <c r="G220" s="65">
        <f>'Pay App 42'!G220+F220</f>
        <v>0</v>
      </c>
      <c r="H220" s="188">
        <f>'Pay App 42'!K220</f>
        <v>0</v>
      </c>
      <c r="I220" s="189"/>
      <c r="J220" s="55"/>
      <c r="K220" s="33">
        <f t="shared" si="8"/>
        <v>0</v>
      </c>
      <c r="L220" s="68">
        <f t="shared" si="11"/>
        <v>0</v>
      </c>
      <c r="M220" s="66">
        <f t="shared" si="9"/>
        <v>0</v>
      </c>
      <c r="N220" s="32">
        <f t="shared" si="10"/>
        <v>0</v>
      </c>
      <c r="O220" s="52">
        <f>'Pay App 42'!O220+'Pay App 42'!P220</f>
        <v>0</v>
      </c>
      <c r="P220" s="45"/>
      <c r="Q220" s="66">
        <f>'Pay App 42'!Q220+N220+P220</f>
        <v>0</v>
      </c>
    </row>
    <row r="221" spans="1:17" ht="21" customHeight="1" x14ac:dyDescent="0.2">
      <c r="A221" s="141" t="s">
        <v>395</v>
      </c>
      <c r="B221" s="141"/>
      <c r="C221" s="141" t="s">
        <v>396</v>
      </c>
      <c r="D221" s="142"/>
      <c r="E221" s="52">
        <f>'Pay App 42'!E221</f>
        <v>0</v>
      </c>
      <c r="F221" s="45"/>
      <c r="G221" s="65">
        <f>'Pay App 42'!G221+F221</f>
        <v>0</v>
      </c>
      <c r="H221" s="188">
        <f>'Pay App 42'!K221</f>
        <v>0</v>
      </c>
      <c r="I221" s="189"/>
      <c r="J221" s="55"/>
      <c r="K221" s="33">
        <f t="shared" si="8"/>
        <v>0</v>
      </c>
      <c r="L221" s="68">
        <f t="shared" si="11"/>
        <v>0</v>
      </c>
      <c r="M221" s="66">
        <f t="shared" si="9"/>
        <v>0</v>
      </c>
      <c r="N221" s="32">
        <f t="shared" si="10"/>
        <v>0</v>
      </c>
      <c r="O221" s="52">
        <f>'Pay App 42'!O221+'Pay App 42'!P221</f>
        <v>0</v>
      </c>
      <c r="P221" s="45"/>
      <c r="Q221" s="66">
        <f>'Pay App 42'!Q221+N221+P221</f>
        <v>0</v>
      </c>
    </row>
    <row r="222" spans="1:17" ht="21" customHeight="1" x14ac:dyDescent="0.2">
      <c r="A222" s="149" t="s">
        <v>397</v>
      </c>
      <c r="B222" s="149"/>
      <c r="C222" s="149" t="s">
        <v>398</v>
      </c>
      <c r="D222" s="150"/>
      <c r="E222" s="52">
        <f>'Pay App 42'!E222</f>
        <v>0</v>
      </c>
      <c r="F222" s="45"/>
      <c r="G222" s="65">
        <f>'Pay App 42'!G222+F222</f>
        <v>0</v>
      </c>
      <c r="H222" s="188">
        <f>'Pay App 42'!K222</f>
        <v>0</v>
      </c>
      <c r="I222" s="189"/>
      <c r="J222" s="55"/>
      <c r="K222" s="33">
        <f t="shared" si="8"/>
        <v>0</v>
      </c>
      <c r="L222" s="68">
        <f t="shared" si="11"/>
        <v>0</v>
      </c>
      <c r="M222" s="66">
        <f t="shared" si="9"/>
        <v>0</v>
      </c>
      <c r="N222" s="32">
        <f t="shared" si="10"/>
        <v>0</v>
      </c>
      <c r="O222" s="52">
        <f>'Pay App 42'!O222+'Pay App 42'!P222</f>
        <v>0</v>
      </c>
      <c r="P222" s="45"/>
      <c r="Q222" s="66">
        <f>'Pay App 42'!Q222+N222+P222</f>
        <v>0</v>
      </c>
    </row>
    <row r="223" spans="1:17" ht="21" customHeight="1" x14ac:dyDescent="0.2">
      <c r="A223" s="149" t="s">
        <v>399</v>
      </c>
      <c r="B223" s="149"/>
      <c r="C223" s="149" t="s">
        <v>400</v>
      </c>
      <c r="D223" s="150"/>
      <c r="E223" s="52">
        <f>'Pay App 42'!E223</f>
        <v>0</v>
      </c>
      <c r="F223" s="45"/>
      <c r="G223" s="65">
        <f>'Pay App 42'!G223+F223</f>
        <v>0</v>
      </c>
      <c r="H223" s="188">
        <f>'Pay App 42'!K223</f>
        <v>0</v>
      </c>
      <c r="I223" s="189"/>
      <c r="J223" s="55"/>
      <c r="K223" s="33">
        <f t="shared" si="8"/>
        <v>0</v>
      </c>
      <c r="L223" s="68">
        <f t="shared" si="11"/>
        <v>0</v>
      </c>
      <c r="M223" s="66">
        <f t="shared" si="9"/>
        <v>0</v>
      </c>
      <c r="N223" s="32">
        <f t="shared" si="10"/>
        <v>0</v>
      </c>
      <c r="O223" s="52">
        <f>'Pay App 42'!O223+'Pay App 42'!P223</f>
        <v>0</v>
      </c>
      <c r="P223" s="45"/>
      <c r="Q223" s="66">
        <f>'Pay App 42'!Q223+N223+P223</f>
        <v>0</v>
      </c>
    </row>
    <row r="224" spans="1:17" ht="21" customHeight="1" x14ac:dyDescent="0.2">
      <c r="A224" s="149" t="s">
        <v>401</v>
      </c>
      <c r="B224" s="149"/>
      <c r="C224" s="149" t="s">
        <v>402</v>
      </c>
      <c r="D224" s="150"/>
      <c r="E224" s="52">
        <f>'Pay App 42'!E224</f>
        <v>0</v>
      </c>
      <c r="F224" s="45"/>
      <c r="G224" s="65">
        <f>'Pay App 42'!G224+F224</f>
        <v>0</v>
      </c>
      <c r="H224" s="188">
        <f>'Pay App 42'!K224</f>
        <v>0</v>
      </c>
      <c r="I224" s="189"/>
      <c r="J224" s="55"/>
      <c r="K224" s="33">
        <f t="shared" si="8"/>
        <v>0</v>
      </c>
      <c r="L224" s="68">
        <f t="shared" si="11"/>
        <v>0</v>
      </c>
      <c r="M224" s="66">
        <f t="shared" si="9"/>
        <v>0</v>
      </c>
      <c r="N224" s="32">
        <f t="shared" si="10"/>
        <v>0</v>
      </c>
      <c r="O224" s="52">
        <f>'Pay App 42'!O224+'Pay App 42'!P224</f>
        <v>0</v>
      </c>
      <c r="P224" s="45"/>
      <c r="Q224" s="66">
        <f>'Pay App 42'!Q224+N224+P224</f>
        <v>0</v>
      </c>
    </row>
    <row r="225" spans="1:17" ht="21" customHeight="1" x14ac:dyDescent="0.2">
      <c r="A225" s="149" t="s">
        <v>403</v>
      </c>
      <c r="B225" s="149"/>
      <c r="C225" s="149" t="s">
        <v>404</v>
      </c>
      <c r="D225" s="150"/>
      <c r="E225" s="52">
        <f>'Pay App 42'!E225</f>
        <v>0</v>
      </c>
      <c r="F225" s="45"/>
      <c r="G225" s="65">
        <f>'Pay App 42'!G225+F225</f>
        <v>0</v>
      </c>
      <c r="H225" s="188">
        <f>'Pay App 42'!K225</f>
        <v>0</v>
      </c>
      <c r="I225" s="189"/>
      <c r="J225" s="55"/>
      <c r="K225" s="33">
        <f t="shared" si="8"/>
        <v>0</v>
      </c>
      <c r="L225" s="68">
        <f t="shared" si="11"/>
        <v>0</v>
      </c>
      <c r="M225" s="66">
        <f t="shared" si="9"/>
        <v>0</v>
      </c>
      <c r="N225" s="32">
        <f t="shared" si="10"/>
        <v>0</v>
      </c>
      <c r="O225" s="52">
        <f>'Pay App 42'!O225+'Pay App 42'!P225</f>
        <v>0</v>
      </c>
      <c r="P225" s="45"/>
      <c r="Q225" s="66">
        <f>'Pay App 42'!Q225+N225+P225</f>
        <v>0</v>
      </c>
    </row>
    <row r="226" spans="1:17" ht="21" customHeight="1" x14ac:dyDescent="0.2">
      <c r="A226" s="141" t="s">
        <v>405</v>
      </c>
      <c r="B226" s="141"/>
      <c r="C226" s="141" t="s">
        <v>406</v>
      </c>
      <c r="D226" s="142"/>
      <c r="E226" s="52">
        <f>'Pay App 42'!E226</f>
        <v>0</v>
      </c>
      <c r="F226" s="45"/>
      <c r="G226" s="65">
        <f>'Pay App 42'!G226+F226</f>
        <v>0</v>
      </c>
      <c r="H226" s="188">
        <f>'Pay App 42'!K226</f>
        <v>0</v>
      </c>
      <c r="I226" s="189"/>
      <c r="J226" s="55"/>
      <c r="K226" s="33">
        <f t="shared" si="8"/>
        <v>0</v>
      </c>
      <c r="L226" s="68">
        <f t="shared" si="11"/>
        <v>0</v>
      </c>
      <c r="M226" s="66">
        <f t="shared" si="9"/>
        <v>0</v>
      </c>
      <c r="N226" s="32">
        <f t="shared" si="10"/>
        <v>0</v>
      </c>
      <c r="O226" s="52">
        <f>'Pay App 42'!O226+'Pay App 42'!P226</f>
        <v>0</v>
      </c>
      <c r="P226" s="45"/>
      <c r="Q226" s="66">
        <f>'Pay App 42'!Q226+N226+P226</f>
        <v>0</v>
      </c>
    </row>
    <row r="227" spans="1:17" ht="21" customHeight="1" x14ac:dyDescent="0.2">
      <c r="A227" s="149" t="s">
        <v>407</v>
      </c>
      <c r="B227" s="149"/>
      <c r="C227" s="149" t="s">
        <v>408</v>
      </c>
      <c r="D227" s="150"/>
      <c r="E227" s="52">
        <f>'Pay App 42'!E227</f>
        <v>0</v>
      </c>
      <c r="F227" s="45"/>
      <c r="G227" s="65">
        <f>'Pay App 42'!G227+F227</f>
        <v>0</v>
      </c>
      <c r="H227" s="188">
        <f>'Pay App 42'!K227</f>
        <v>0</v>
      </c>
      <c r="I227" s="189"/>
      <c r="J227" s="55"/>
      <c r="K227" s="33">
        <f t="shared" si="8"/>
        <v>0</v>
      </c>
      <c r="L227" s="68">
        <f t="shared" si="11"/>
        <v>0</v>
      </c>
      <c r="M227" s="66">
        <f t="shared" si="9"/>
        <v>0</v>
      </c>
      <c r="N227" s="32">
        <f t="shared" si="10"/>
        <v>0</v>
      </c>
      <c r="O227" s="52">
        <f>'Pay App 42'!O227+'Pay App 42'!P227</f>
        <v>0</v>
      </c>
      <c r="P227" s="45"/>
      <c r="Q227" s="66">
        <f>'Pay App 42'!Q227+N227+P227</f>
        <v>0</v>
      </c>
    </row>
    <row r="228" spans="1:17" ht="21" customHeight="1" x14ac:dyDescent="0.2">
      <c r="A228" s="149" t="s">
        <v>409</v>
      </c>
      <c r="B228" s="149"/>
      <c r="C228" s="149" t="s">
        <v>410</v>
      </c>
      <c r="D228" s="150"/>
      <c r="E228" s="52">
        <f>'Pay App 42'!E228</f>
        <v>0</v>
      </c>
      <c r="F228" s="45"/>
      <c r="G228" s="65">
        <f>'Pay App 42'!G228+F228</f>
        <v>0</v>
      </c>
      <c r="H228" s="188">
        <f>'Pay App 42'!K228</f>
        <v>0</v>
      </c>
      <c r="I228" s="189"/>
      <c r="J228" s="55"/>
      <c r="K228" s="33">
        <f t="shared" si="8"/>
        <v>0</v>
      </c>
      <c r="L228" s="68">
        <f t="shared" si="11"/>
        <v>0</v>
      </c>
      <c r="M228" s="66">
        <f t="shared" si="9"/>
        <v>0</v>
      </c>
      <c r="N228" s="32">
        <f t="shared" si="10"/>
        <v>0</v>
      </c>
      <c r="O228" s="52">
        <f>'Pay App 42'!O228+'Pay App 42'!P228</f>
        <v>0</v>
      </c>
      <c r="P228" s="45"/>
      <c r="Q228" s="66">
        <f>'Pay App 42'!Q228+N228+P228</f>
        <v>0</v>
      </c>
    </row>
    <row r="229" spans="1:17" ht="21" customHeight="1" x14ac:dyDescent="0.2">
      <c r="A229" s="149" t="s">
        <v>411</v>
      </c>
      <c r="B229" s="149"/>
      <c r="C229" s="149" t="s">
        <v>412</v>
      </c>
      <c r="D229" s="150"/>
      <c r="E229" s="52">
        <f>'Pay App 42'!E229</f>
        <v>0</v>
      </c>
      <c r="F229" s="45"/>
      <c r="G229" s="65">
        <f>'Pay App 42'!G229+F229</f>
        <v>0</v>
      </c>
      <c r="H229" s="188">
        <f>'Pay App 42'!K229</f>
        <v>0</v>
      </c>
      <c r="I229" s="189"/>
      <c r="J229" s="55"/>
      <c r="K229" s="33">
        <f t="shared" si="8"/>
        <v>0</v>
      </c>
      <c r="L229" s="68">
        <f t="shared" si="11"/>
        <v>0</v>
      </c>
      <c r="M229" s="66">
        <f t="shared" si="9"/>
        <v>0</v>
      </c>
      <c r="N229" s="32">
        <f t="shared" si="10"/>
        <v>0</v>
      </c>
      <c r="O229" s="52">
        <f>'Pay App 42'!O229+'Pay App 42'!P229</f>
        <v>0</v>
      </c>
      <c r="P229" s="45"/>
      <c r="Q229" s="66">
        <f>'Pay App 42'!Q229+N229+P229</f>
        <v>0</v>
      </c>
    </row>
    <row r="230" spans="1:17" ht="21" customHeight="1" x14ac:dyDescent="0.2">
      <c r="A230" s="149" t="s">
        <v>413</v>
      </c>
      <c r="B230" s="149"/>
      <c r="C230" s="149" t="s">
        <v>414</v>
      </c>
      <c r="D230" s="150"/>
      <c r="E230" s="52">
        <f>'Pay App 42'!E230</f>
        <v>0</v>
      </c>
      <c r="F230" s="45"/>
      <c r="G230" s="65">
        <f>'Pay App 42'!G230+F230</f>
        <v>0</v>
      </c>
      <c r="H230" s="188">
        <f>'Pay App 42'!K230</f>
        <v>0</v>
      </c>
      <c r="I230" s="189"/>
      <c r="J230" s="55"/>
      <c r="K230" s="33">
        <f t="shared" si="8"/>
        <v>0</v>
      </c>
      <c r="L230" s="68">
        <f t="shared" si="11"/>
        <v>0</v>
      </c>
      <c r="M230" s="66">
        <f t="shared" si="9"/>
        <v>0</v>
      </c>
      <c r="N230" s="32">
        <f t="shared" si="10"/>
        <v>0</v>
      </c>
      <c r="O230" s="52">
        <f>'Pay App 42'!O230+'Pay App 42'!P230</f>
        <v>0</v>
      </c>
      <c r="P230" s="45"/>
      <c r="Q230" s="66">
        <f>'Pay App 42'!Q230+N230+P230</f>
        <v>0</v>
      </c>
    </row>
    <row r="231" spans="1:17" ht="21" customHeight="1" x14ac:dyDescent="0.2">
      <c r="A231" s="149" t="s">
        <v>415</v>
      </c>
      <c r="B231" s="149"/>
      <c r="C231" s="149" t="s">
        <v>416</v>
      </c>
      <c r="D231" s="150"/>
      <c r="E231" s="52">
        <f>'Pay App 42'!E231</f>
        <v>0</v>
      </c>
      <c r="F231" s="45"/>
      <c r="G231" s="65">
        <f>'Pay App 42'!G231+F231</f>
        <v>0</v>
      </c>
      <c r="H231" s="188">
        <f>'Pay App 42'!K231</f>
        <v>0</v>
      </c>
      <c r="I231" s="189"/>
      <c r="J231" s="55"/>
      <c r="K231" s="33">
        <f t="shared" si="8"/>
        <v>0</v>
      </c>
      <c r="L231" s="68">
        <f t="shared" si="11"/>
        <v>0</v>
      </c>
      <c r="M231" s="66">
        <f t="shared" si="9"/>
        <v>0</v>
      </c>
      <c r="N231" s="32">
        <f t="shared" si="10"/>
        <v>0</v>
      </c>
      <c r="O231" s="52">
        <f>'Pay App 42'!O231+'Pay App 42'!P231</f>
        <v>0</v>
      </c>
      <c r="P231" s="45"/>
      <c r="Q231" s="66">
        <f>'Pay App 42'!Q231+N231+P231</f>
        <v>0</v>
      </c>
    </row>
    <row r="232" spans="1:17" ht="21" customHeight="1" x14ac:dyDescent="0.2">
      <c r="A232" s="141" t="s">
        <v>417</v>
      </c>
      <c r="B232" s="141"/>
      <c r="C232" s="141" t="s">
        <v>418</v>
      </c>
      <c r="D232" s="142"/>
      <c r="E232" s="52">
        <f>'Pay App 42'!E232</f>
        <v>0</v>
      </c>
      <c r="F232" s="45"/>
      <c r="G232" s="65">
        <f>'Pay App 42'!G232+F232</f>
        <v>0</v>
      </c>
      <c r="H232" s="188">
        <f>'Pay App 42'!K232</f>
        <v>0</v>
      </c>
      <c r="I232" s="189"/>
      <c r="J232" s="55"/>
      <c r="K232" s="33">
        <f t="shared" si="8"/>
        <v>0</v>
      </c>
      <c r="L232" s="68">
        <f t="shared" si="11"/>
        <v>0</v>
      </c>
      <c r="M232" s="66">
        <f t="shared" si="9"/>
        <v>0</v>
      </c>
      <c r="N232" s="32">
        <f t="shared" si="10"/>
        <v>0</v>
      </c>
      <c r="O232" s="52">
        <f>'Pay App 42'!O232+'Pay App 42'!P232</f>
        <v>0</v>
      </c>
      <c r="P232" s="45"/>
      <c r="Q232" s="66">
        <f>'Pay App 42'!Q232+N232+P232</f>
        <v>0</v>
      </c>
    </row>
    <row r="233" spans="1:17" ht="21" customHeight="1" x14ac:dyDescent="0.2">
      <c r="A233" s="149" t="s">
        <v>419</v>
      </c>
      <c r="B233" s="149"/>
      <c r="C233" s="149" t="s">
        <v>420</v>
      </c>
      <c r="D233" s="150"/>
      <c r="E233" s="52">
        <f>'Pay App 42'!E233</f>
        <v>0</v>
      </c>
      <c r="F233" s="45"/>
      <c r="G233" s="65">
        <f>'Pay App 42'!G233+F233</f>
        <v>0</v>
      </c>
      <c r="H233" s="188">
        <f>'Pay App 42'!K233</f>
        <v>0</v>
      </c>
      <c r="I233" s="189"/>
      <c r="J233" s="55"/>
      <c r="K233" s="33">
        <f t="shared" si="8"/>
        <v>0</v>
      </c>
      <c r="L233" s="68">
        <f t="shared" si="11"/>
        <v>0</v>
      </c>
      <c r="M233" s="66">
        <f t="shared" si="9"/>
        <v>0</v>
      </c>
      <c r="N233" s="32">
        <f t="shared" si="10"/>
        <v>0</v>
      </c>
      <c r="O233" s="52">
        <f>'Pay App 42'!O233+'Pay App 42'!P233</f>
        <v>0</v>
      </c>
      <c r="P233" s="45"/>
      <c r="Q233" s="66">
        <f>'Pay App 42'!Q233+N233+P233</f>
        <v>0</v>
      </c>
    </row>
    <row r="234" spans="1:17" ht="21" customHeight="1" x14ac:dyDescent="0.2">
      <c r="A234" s="149" t="s">
        <v>421</v>
      </c>
      <c r="B234" s="149"/>
      <c r="C234" s="149" t="s">
        <v>422</v>
      </c>
      <c r="D234" s="150"/>
      <c r="E234" s="52">
        <f>'Pay App 42'!E234</f>
        <v>0</v>
      </c>
      <c r="F234" s="45"/>
      <c r="G234" s="65">
        <f>'Pay App 42'!G234+F234</f>
        <v>0</v>
      </c>
      <c r="H234" s="188">
        <f>'Pay App 42'!K234</f>
        <v>0</v>
      </c>
      <c r="I234" s="189"/>
      <c r="J234" s="55"/>
      <c r="K234" s="33">
        <f t="shared" si="8"/>
        <v>0</v>
      </c>
      <c r="L234" s="68">
        <f t="shared" si="11"/>
        <v>0</v>
      </c>
      <c r="M234" s="66">
        <f t="shared" si="9"/>
        <v>0</v>
      </c>
      <c r="N234" s="32">
        <f t="shared" si="10"/>
        <v>0</v>
      </c>
      <c r="O234" s="52">
        <f>'Pay App 42'!O234+'Pay App 42'!P234</f>
        <v>0</v>
      </c>
      <c r="P234" s="45"/>
      <c r="Q234" s="66">
        <f>'Pay App 42'!Q234+N234+P234</f>
        <v>0</v>
      </c>
    </row>
    <row r="235" spans="1:17" ht="21" customHeight="1" x14ac:dyDescent="0.2">
      <c r="A235" s="149" t="s">
        <v>423</v>
      </c>
      <c r="B235" s="149"/>
      <c r="C235" s="149" t="s">
        <v>424</v>
      </c>
      <c r="D235" s="150"/>
      <c r="E235" s="52">
        <f>'Pay App 42'!E235</f>
        <v>0</v>
      </c>
      <c r="F235" s="45"/>
      <c r="G235" s="65">
        <f>'Pay App 42'!G235+F235</f>
        <v>0</v>
      </c>
      <c r="H235" s="188">
        <f>'Pay App 42'!K235</f>
        <v>0</v>
      </c>
      <c r="I235" s="189"/>
      <c r="J235" s="55"/>
      <c r="K235" s="33">
        <f t="shared" si="8"/>
        <v>0</v>
      </c>
      <c r="L235" s="68">
        <f t="shared" si="11"/>
        <v>0</v>
      </c>
      <c r="M235" s="66">
        <f t="shared" si="9"/>
        <v>0</v>
      </c>
      <c r="N235" s="32">
        <f t="shared" si="10"/>
        <v>0</v>
      </c>
      <c r="O235" s="52">
        <f>'Pay App 42'!O235+'Pay App 42'!P235</f>
        <v>0</v>
      </c>
      <c r="P235" s="45"/>
      <c r="Q235" s="66">
        <f>'Pay App 42'!Q235+N235+P235</f>
        <v>0</v>
      </c>
    </row>
    <row r="236" spans="1:17" ht="21" customHeight="1" x14ac:dyDescent="0.2">
      <c r="A236" s="149" t="s">
        <v>425</v>
      </c>
      <c r="B236" s="149"/>
      <c r="C236" s="149" t="s">
        <v>426</v>
      </c>
      <c r="D236" s="150"/>
      <c r="E236" s="52">
        <f>'Pay App 42'!E236</f>
        <v>0</v>
      </c>
      <c r="F236" s="45"/>
      <c r="G236" s="65">
        <f>'Pay App 42'!G236+F236</f>
        <v>0</v>
      </c>
      <c r="H236" s="188">
        <f>'Pay App 42'!K236</f>
        <v>0</v>
      </c>
      <c r="I236" s="189"/>
      <c r="J236" s="55"/>
      <c r="K236" s="33">
        <f t="shared" si="8"/>
        <v>0</v>
      </c>
      <c r="L236" s="68">
        <f t="shared" si="11"/>
        <v>0</v>
      </c>
      <c r="M236" s="66">
        <f t="shared" si="9"/>
        <v>0</v>
      </c>
      <c r="N236" s="32">
        <f t="shared" si="10"/>
        <v>0</v>
      </c>
      <c r="O236" s="52">
        <f>'Pay App 42'!O236+'Pay App 42'!P236</f>
        <v>0</v>
      </c>
      <c r="P236" s="45"/>
      <c r="Q236" s="66">
        <f>'Pay App 42'!Q236+N236+P236</f>
        <v>0</v>
      </c>
    </row>
    <row r="237" spans="1:17" ht="21" customHeight="1" x14ac:dyDescent="0.2">
      <c r="A237" s="149" t="s">
        <v>427</v>
      </c>
      <c r="B237" s="149"/>
      <c r="C237" s="149" t="s">
        <v>428</v>
      </c>
      <c r="D237" s="150"/>
      <c r="E237" s="52">
        <f>'Pay App 42'!E237</f>
        <v>0</v>
      </c>
      <c r="F237" s="45"/>
      <c r="G237" s="65">
        <f>'Pay App 42'!G237+F237</f>
        <v>0</v>
      </c>
      <c r="H237" s="188">
        <f>'Pay App 42'!K237</f>
        <v>0</v>
      </c>
      <c r="I237" s="189"/>
      <c r="J237" s="55"/>
      <c r="K237" s="33">
        <f t="shared" si="8"/>
        <v>0</v>
      </c>
      <c r="L237" s="68">
        <f t="shared" si="11"/>
        <v>0</v>
      </c>
      <c r="M237" s="66">
        <f t="shared" si="9"/>
        <v>0</v>
      </c>
      <c r="N237" s="32">
        <f t="shared" si="10"/>
        <v>0</v>
      </c>
      <c r="O237" s="52">
        <f>'Pay App 42'!O237+'Pay App 42'!P237</f>
        <v>0</v>
      </c>
      <c r="P237" s="45"/>
      <c r="Q237" s="66">
        <f>'Pay App 42'!Q237+N237+P237</f>
        <v>0</v>
      </c>
    </row>
    <row r="238" spans="1:17" ht="21" customHeight="1" x14ac:dyDescent="0.2">
      <c r="A238" s="149" t="s">
        <v>429</v>
      </c>
      <c r="B238" s="149"/>
      <c r="C238" s="149" t="s">
        <v>430</v>
      </c>
      <c r="D238" s="150"/>
      <c r="E238" s="52">
        <f>'Pay App 42'!E238</f>
        <v>0</v>
      </c>
      <c r="F238" s="45"/>
      <c r="G238" s="65">
        <f>'Pay App 42'!G238+F238</f>
        <v>0</v>
      </c>
      <c r="H238" s="188">
        <f>'Pay App 42'!K238</f>
        <v>0</v>
      </c>
      <c r="I238" s="189"/>
      <c r="J238" s="55"/>
      <c r="K238" s="33">
        <f t="shared" si="8"/>
        <v>0</v>
      </c>
      <c r="L238" s="68">
        <f t="shared" si="11"/>
        <v>0</v>
      </c>
      <c r="M238" s="66">
        <f t="shared" si="9"/>
        <v>0</v>
      </c>
      <c r="N238" s="32">
        <f t="shared" si="10"/>
        <v>0</v>
      </c>
      <c r="O238" s="52">
        <f>'Pay App 42'!O238+'Pay App 42'!P238</f>
        <v>0</v>
      </c>
      <c r="P238" s="45"/>
      <c r="Q238" s="66">
        <f>'Pay App 42'!Q238+N238+P238</f>
        <v>0</v>
      </c>
    </row>
    <row r="239" spans="1:17" ht="21" customHeight="1" x14ac:dyDescent="0.2">
      <c r="A239" s="149" t="s">
        <v>431</v>
      </c>
      <c r="B239" s="149"/>
      <c r="C239" s="149" t="s">
        <v>432</v>
      </c>
      <c r="D239" s="150"/>
      <c r="E239" s="52">
        <f>'Pay App 42'!E239</f>
        <v>0</v>
      </c>
      <c r="F239" s="45"/>
      <c r="G239" s="65">
        <f>'Pay App 42'!G239+F239</f>
        <v>0</v>
      </c>
      <c r="H239" s="188">
        <f>'Pay App 42'!K239</f>
        <v>0</v>
      </c>
      <c r="I239" s="189"/>
      <c r="J239" s="55"/>
      <c r="K239" s="33">
        <f t="shared" si="8"/>
        <v>0</v>
      </c>
      <c r="L239" s="68">
        <f t="shared" si="11"/>
        <v>0</v>
      </c>
      <c r="M239" s="66">
        <f t="shared" si="9"/>
        <v>0</v>
      </c>
      <c r="N239" s="32">
        <f t="shared" si="10"/>
        <v>0</v>
      </c>
      <c r="O239" s="52">
        <f>'Pay App 42'!O239+'Pay App 42'!P239</f>
        <v>0</v>
      </c>
      <c r="P239" s="45"/>
      <c r="Q239" s="66">
        <f>'Pay App 42'!Q239+N239+P239</f>
        <v>0</v>
      </c>
    </row>
    <row r="240" spans="1:17" ht="21" customHeight="1" x14ac:dyDescent="0.2">
      <c r="A240" s="141" t="s">
        <v>433</v>
      </c>
      <c r="B240" s="141"/>
      <c r="C240" s="141" t="s">
        <v>434</v>
      </c>
      <c r="D240" s="142"/>
      <c r="E240" s="52">
        <f>'Pay App 42'!E240</f>
        <v>0</v>
      </c>
      <c r="F240" s="45"/>
      <c r="G240" s="66">
        <f>'Pay App 42'!G240+F240</f>
        <v>0</v>
      </c>
      <c r="H240" s="188">
        <f>'Pay App 42'!K240</f>
        <v>0</v>
      </c>
      <c r="I240" s="189"/>
      <c r="J240" s="55"/>
      <c r="K240" s="33">
        <f>H240+J240</f>
        <v>0</v>
      </c>
      <c r="L240" s="69">
        <f t="shared" si="11"/>
        <v>0</v>
      </c>
      <c r="M240" s="66">
        <f>G240-K240</f>
        <v>0</v>
      </c>
      <c r="N240" s="32">
        <f t="shared" si="10"/>
        <v>0</v>
      </c>
      <c r="O240" s="52">
        <f>'Pay App 42'!O240+'Pay App 42'!P240</f>
        <v>0</v>
      </c>
      <c r="P240" s="45"/>
      <c r="Q240" s="66">
        <f>'Pay App 42'!Q240+N240+P240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ZgCsfpu+xlAdjD2PPP4r8RTKlzPTIp+Ei7mpfT3SXJFBBI0SLfR2SeMv7vM6Q1T1wWfx+RRPO7Ob7RKTnUS34Q==" saltValue="mvDRL/8w6h0UVtjCXRTsZQ=="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2C00-000000000000}"/>
    <dataValidation type="decimal" operator="lessThanOrEqual" allowBlank="1" showInputMessage="1" showErrorMessage="1" errorTitle="Release retention" error="In order to release retention, the number entered into this cell must be negative." sqref="O81:O240" xr:uid="{00000000-0002-0000-2C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47.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44</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43'!F36+F241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43'!F51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43'!F55+'Pay App 43'!F57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43'!B62+N241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44.1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44</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43'!E81</f>
        <v>0</v>
      </c>
      <c r="F81" s="44"/>
      <c r="G81" s="64">
        <f>'Pay App 43'!G81+F81</f>
        <v>0</v>
      </c>
      <c r="H81" s="190">
        <f>'Pay App 43'!K81</f>
        <v>0</v>
      </c>
      <c r="I81" s="191"/>
      <c r="J81" s="54"/>
      <c r="K81" s="31">
        <f>H81+J81</f>
        <v>0</v>
      </c>
      <c r="L81" s="67">
        <f>IF(ISERROR(K81/G81),0,K81/G81)</f>
        <v>0</v>
      </c>
      <c r="M81" s="64">
        <f>G81-K81</f>
        <v>0</v>
      </c>
      <c r="N81" s="30">
        <f>IF(MOD(ROUND(ABS(J81*0.05)*10000,0),10)=5,ROUNDDOWN((J81*0.05),2),ROUND((J81*0.05),2))</f>
        <v>0</v>
      </c>
      <c r="O81" s="51">
        <f>'Pay App 43'!O81+'Pay App 43'!P81</f>
        <v>0</v>
      </c>
      <c r="P81" s="44"/>
      <c r="Q81" s="64">
        <f>'Pay App 43'!Q81+N81+P81</f>
        <v>0</v>
      </c>
    </row>
    <row r="82" spans="1:17" ht="21" customHeight="1" x14ac:dyDescent="0.2">
      <c r="A82" s="151" t="s">
        <v>118</v>
      </c>
      <c r="B82" s="151"/>
      <c r="C82" s="151" t="s">
        <v>119</v>
      </c>
      <c r="D82" s="152"/>
      <c r="E82" s="52">
        <f>'Pay App 43'!E82</f>
        <v>0</v>
      </c>
      <c r="F82" s="45"/>
      <c r="G82" s="65">
        <f>'Pay App 43'!G82+F82</f>
        <v>0</v>
      </c>
      <c r="H82" s="188">
        <f>'Pay App 43'!K82</f>
        <v>0</v>
      </c>
      <c r="I82" s="189"/>
      <c r="J82" s="55"/>
      <c r="K82" s="33">
        <f>H82+J82</f>
        <v>0</v>
      </c>
      <c r="L82" s="68">
        <f t="shared" ref="L82:L147" si="0">IF(ISERROR(K82/G82),0,K82/G82)</f>
        <v>0</v>
      </c>
      <c r="M82" s="66">
        <f>G82-K82</f>
        <v>0</v>
      </c>
      <c r="N82" s="32">
        <f>IF(MOD(ROUND(ABS(J82*0.05)*10000,0),10)=5,ROUNDDOWN((J82*0.05),2),ROUND((J82*0.05),2))</f>
        <v>0</v>
      </c>
      <c r="O82" s="52">
        <f>'Pay App 43'!O82+'Pay App 43'!P82</f>
        <v>0</v>
      </c>
      <c r="P82" s="45"/>
      <c r="Q82" s="66">
        <f>'Pay App 43'!Q82+N82+P82</f>
        <v>0</v>
      </c>
    </row>
    <row r="83" spans="1:17" ht="21" customHeight="1" x14ac:dyDescent="0.2">
      <c r="A83" s="151" t="s">
        <v>120</v>
      </c>
      <c r="B83" s="151"/>
      <c r="C83" s="83" t="s">
        <v>121</v>
      </c>
      <c r="D83" s="35"/>
      <c r="E83" s="52">
        <f>'Pay App 43'!E83</f>
        <v>0</v>
      </c>
      <c r="F83" s="45"/>
      <c r="G83" s="65">
        <f>'Pay App 43'!G83+F83</f>
        <v>0</v>
      </c>
      <c r="H83" s="188">
        <f>'Pay App 43'!K83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43'!O83+'Pay App 43'!P83</f>
        <v>0</v>
      </c>
      <c r="P83" s="45"/>
      <c r="Q83" s="66">
        <f>'Pay App 43'!Q83+N83+P83</f>
        <v>0</v>
      </c>
    </row>
    <row r="84" spans="1:17" ht="21" customHeight="1" x14ac:dyDescent="0.2">
      <c r="A84" s="151" t="s">
        <v>122</v>
      </c>
      <c r="B84" s="151"/>
      <c r="C84" s="151" t="s">
        <v>123</v>
      </c>
      <c r="D84" s="152"/>
      <c r="E84" s="52">
        <f>'Pay App 43'!E84</f>
        <v>0</v>
      </c>
      <c r="F84" s="45"/>
      <c r="G84" s="65">
        <f>'Pay App 43'!G84+F84</f>
        <v>0</v>
      </c>
      <c r="H84" s="188">
        <f>'Pay App 43'!K84</f>
        <v>0</v>
      </c>
      <c r="I84" s="189"/>
      <c r="J84" s="55"/>
      <c r="K84" s="33">
        <f t="shared" si="1"/>
        <v>0</v>
      </c>
      <c r="L84" s="68">
        <f t="shared" si="0"/>
        <v>0</v>
      </c>
      <c r="M84" s="66">
        <f t="shared" si="2"/>
        <v>0</v>
      </c>
      <c r="N84" s="32">
        <f t="shared" si="3"/>
        <v>0</v>
      </c>
      <c r="O84" s="52">
        <f>'Pay App 43'!O84+'Pay App 43'!P84</f>
        <v>0</v>
      </c>
      <c r="P84" s="45"/>
      <c r="Q84" s="66">
        <f>'Pay App 43'!Q84+N84+P84</f>
        <v>0</v>
      </c>
    </row>
    <row r="85" spans="1:17" ht="21" customHeight="1" x14ac:dyDescent="0.2">
      <c r="A85" s="151" t="s">
        <v>124</v>
      </c>
      <c r="B85" s="151"/>
      <c r="C85" s="151" t="s">
        <v>125</v>
      </c>
      <c r="D85" s="152"/>
      <c r="E85" s="52">
        <f>'Pay App 43'!E85</f>
        <v>0</v>
      </c>
      <c r="F85" s="45"/>
      <c r="G85" s="65">
        <f>'Pay App 43'!G85+F85</f>
        <v>0</v>
      </c>
      <c r="H85" s="188">
        <f>'Pay App 43'!K85</f>
        <v>0</v>
      </c>
      <c r="I85" s="189"/>
      <c r="J85" s="55"/>
      <c r="K85" s="33">
        <f t="shared" si="1"/>
        <v>0</v>
      </c>
      <c r="L85" s="68">
        <f t="shared" si="0"/>
        <v>0</v>
      </c>
      <c r="M85" s="66">
        <f t="shared" si="2"/>
        <v>0</v>
      </c>
      <c r="N85" s="32">
        <f t="shared" si="3"/>
        <v>0</v>
      </c>
      <c r="O85" s="52">
        <f>'Pay App 43'!O85+'Pay App 43'!P85</f>
        <v>0</v>
      </c>
      <c r="P85" s="45"/>
      <c r="Q85" s="66">
        <f>'Pay App 43'!Q85+N85+P85</f>
        <v>0</v>
      </c>
    </row>
    <row r="86" spans="1:17" ht="21" customHeight="1" x14ac:dyDescent="0.2">
      <c r="A86" s="151" t="s">
        <v>126</v>
      </c>
      <c r="B86" s="151"/>
      <c r="C86" s="151" t="s">
        <v>127</v>
      </c>
      <c r="D86" s="152"/>
      <c r="E86" s="52">
        <f>'Pay App 43'!E86</f>
        <v>0</v>
      </c>
      <c r="F86" s="45"/>
      <c r="G86" s="65">
        <f>'Pay App 43'!G86+F86</f>
        <v>0</v>
      </c>
      <c r="H86" s="188">
        <f>'Pay App 43'!K86</f>
        <v>0</v>
      </c>
      <c r="I86" s="189"/>
      <c r="J86" s="55"/>
      <c r="K86" s="33">
        <f t="shared" si="1"/>
        <v>0</v>
      </c>
      <c r="L86" s="68">
        <f t="shared" si="0"/>
        <v>0</v>
      </c>
      <c r="M86" s="66">
        <f t="shared" si="2"/>
        <v>0</v>
      </c>
      <c r="N86" s="32">
        <f t="shared" si="3"/>
        <v>0</v>
      </c>
      <c r="O86" s="52">
        <f>'Pay App 43'!O86+'Pay App 43'!P86</f>
        <v>0</v>
      </c>
      <c r="P86" s="45"/>
      <c r="Q86" s="66">
        <f>'Pay App 43'!Q86+N86+P86</f>
        <v>0</v>
      </c>
    </row>
    <row r="87" spans="1:17" ht="21" customHeight="1" x14ac:dyDescent="0.2">
      <c r="A87" s="151" t="s">
        <v>128</v>
      </c>
      <c r="B87" s="151"/>
      <c r="C87" s="151" t="s">
        <v>129</v>
      </c>
      <c r="D87" s="152"/>
      <c r="E87" s="52">
        <f>'Pay App 43'!E87</f>
        <v>0</v>
      </c>
      <c r="F87" s="45"/>
      <c r="G87" s="65">
        <f>'Pay App 43'!G87+F87</f>
        <v>0</v>
      </c>
      <c r="H87" s="188">
        <f>'Pay App 43'!K87</f>
        <v>0</v>
      </c>
      <c r="I87" s="189"/>
      <c r="J87" s="55"/>
      <c r="K87" s="33">
        <f t="shared" si="1"/>
        <v>0</v>
      </c>
      <c r="L87" s="68">
        <f>IF(ISERROR(K87/G87),0,K87/G87)</f>
        <v>0</v>
      </c>
      <c r="M87" s="66">
        <f t="shared" si="2"/>
        <v>0</v>
      </c>
      <c r="N87" s="32">
        <f t="shared" si="3"/>
        <v>0</v>
      </c>
      <c r="O87" s="52">
        <f>'Pay App 43'!O87+'Pay App 43'!P87</f>
        <v>0</v>
      </c>
      <c r="P87" s="45"/>
      <c r="Q87" s="66">
        <f>'Pay App 43'!Q87+N87+P87</f>
        <v>0</v>
      </c>
    </row>
    <row r="88" spans="1:17" ht="21" customHeight="1" x14ac:dyDescent="0.2">
      <c r="A88" s="151" t="s">
        <v>130</v>
      </c>
      <c r="B88" s="151"/>
      <c r="C88" s="151" t="s">
        <v>131</v>
      </c>
      <c r="D88" s="152"/>
      <c r="E88" s="52">
        <f>'Pay App 43'!E88</f>
        <v>0</v>
      </c>
      <c r="F88" s="45"/>
      <c r="G88" s="65">
        <f>'Pay App 43'!G88+F88</f>
        <v>0</v>
      </c>
      <c r="H88" s="188">
        <f>'Pay App 43'!K88</f>
        <v>0</v>
      </c>
      <c r="I88" s="189"/>
      <c r="J88" s="55"/>
      <c r="K88" s="33">
        <f t="shared" si="1"/>
        <v>0</v>
      </c>
      <c r="L88" s="68">
        <f t="shared" si="0"/>
        <v>0</v>
      </c>
      <c r="M88" s="66">
        <f t="shared" si="2"/>
        <v>0</v>
      </c>
      <c r="N88" s="32">
        <f t="shared" si="3"/>
        <v>0</v>
      </c>
      <c r="O88" s="52">
        <f>'Pay App 43'!O88+'Pay App 43'!P88</f>
        <v>0</v>
      </c>
      <c r="P88" s="45"/>
      <c r="Q88" s="66">
        <f>'Pay App 43'!Q88+N88+P88</f>
        <v>0</v>
      </c>
    </row>
    <row r="89" spans="1:17" ht="21" customHeight="1" x14ac:dyDescent="0.2">
      <c r="A89" s="151" t="s">
        <v>132</v>
      </c>
      <c r="B89" s="151"/>
      <c r="C89" s="151" t="s">
        <v>133</v>
      </c>
      <c r="D89" s="152"/>
      <c r="E89" s="52">
        <f>'Pay App 43'!E89</f>
        <v>0</v>
      </c>
      <c r="F89" s="45"/>
      <c r="G89" s="65">
        <f>'Pay App 43'!G89+F89</f>
        <v>0</v>
      </c>
      <c r="H89" s="188">
        <f>'Pay App 43'!K89</f>
        <v>0</v>
      </c>
      <c r="I89" s="189"/>
      <c r="J89" s="55"/>
      <c r="K89" s="33">
        <f t="shared" si="1"/>
        <v>0</v>
      </c>
      <c r="L89" s="68">
        <f>IF(ISERROR(K89/G89),0,K89/G89)</f>
        <v>0</v>
      </c>
      <c r="M89" s="66">
        <f t="shared" si="2"/>
        <v>0</v>
      </c>
      <c r="N89" s="32">
        <f t="shared" si="3"/>
        <v>0</v>
      </c>
      <c r="O89" s="52">
        <f>'Pay App 43'!O89+'Pay App 43'!P89</f>
        <v>0</v>
      </c>
      <c r="P89" s="45"/>
      <c r="Q89" s="66">
        <f>'Pay App 43'!Q89+N89+P89</f>
        <v>0</v>
      </c>
    </row>
    <row r="90" spans="1:17" ht="21" customHeight="1" x14ac:dyDescent="0.2">
      <c r="A90" s="153" t="s">
        <v>134</v>
      </c>
      <c r="B90" s="153"/>
      <c r="C90" s="158" t="s">
        <v>135</v>
      </c>
      <c r="D90" s="159"/>
      <c r="E90" s="52">
        <f>'Pay App 43'!E90</f>
        <v>0</v>
      </c>
      <c r="F90" s="45"/>
      <c r="G90" s="65">
        <f>'Pay App 43'!G90+F90</f>
        <v>0</v>
      </c>
      <c r="H90" s="188">
        <f>'Pay App 43'!K90</f>
        <v>0</v>
      </c>
      <c r="I90" s="189"/>
      <c r="J90" s="55"/>
      <c r="K90" s="33">
        <f t="shared" si="1"/>
        <v>0</v>
      </c>
      <c r="L90" s="68">
        <f t="shared" si="0"/>
        <v>0</v>
      </c>
      <c r="M90" s="66">
        <f t="shared" si="2"/>
        <v>0</v>
      </c>
      <c r="N90" s="32">
        <f t="shared" si="3"/>
        <v>0</v>
      </c>
      <c r="O90" s="52">
        <f>'Pay App 43'!O90+'Pay App 43'!P90</f>
        <v>0</v>
      </c>
      <c r="P90" s="45"/>
      <c r="Q90" s="66">
        <f>'Pay App 43'!Q90+N90+P90</f>
        <v>0</v>
      </c>
    </row>
    <row r="91" spans="1:17" ht="21" customHeight="1" x14ac:dyDescent="0.2">
      <c r="A91" s="151" t="s">
        <v>136</v>
      </c>
      <c r="B91" s="151"/>
      <c r="C91" s="151" t="s">
        <v>137</v>
      </c>
      <c r="D91" s="152"/>
      <c r="E91" s="52">
        <f>'Pay App 43'!E91</f>
        <v>0</v>
      </c>
      <c r="F91" s="45"/>
      <c r="G91" s="65">
        <f>'Pay App 43'!G91+F91</f>
        <v>0</v>
      </c>
      <c r="H91" s="188">
        <f>'Pay App 43'!K91</f>
        <v>0</v>
      </c>
      <c r="I91" s="189"/>
      <c r="J91" s="55"/>
      <c r="K91" s="33">
        <f t="shared" si="1"/>
        <v>0</v>
      </c>
      <c r="L91" s="68">
        <f t="shared" si="0"/>
        <v>0</v>
      </c>
      <c r="M91" s="66">
        <f t="shared" si="2"/>
        <v>0</v>
      </c>
      <c r="N91" s="32">
        <f t="shared" si="3"/>
        <v>0</v>
      </c>
      <c r="O91" s="52">
        <f>'Pay App 43'!O91+'Pay App 43'!P91</f>
        <v>0</v>
      </c>
      <c r="P91" s="45"/>
      <c r="Q91" s="66">
        <f>'Pay App 43'!Q91+N91+P91</f>
        <v>0</v>
      </c>
    </row>
    <row r="92" spans="1:17" ht="21" customHeight="1" x14ac:dyDescent="0.2">
      <c r="A92" s="151" t="s">
        <v>138</v>
      </c>
      <c r="B92" s="151"/>
      <c r="C92" s="151" t="s">
        <v>139</v>
      </c>
      <c r="D92" s="152"/>
      <c r="E92" s="52">
        <f>'Pay App 43'!E92</f>
        <v>0</v>
      </c>
      <c r="F92" s="45"/>
      <c r="G92" s="65">
        <f>'Pay App 43'!G92+F92</f>
        <v>0</v>
      </c>
      <c r="H92" s="188">
        <f>'Pay App 43'!K92</f>
        <v>0</v>
      </c>
      <c r="I92" s="189"/>
      <c r="J92" s="55"/>
      <c r="K92" s="33">
        <f t="shared" si="1"/>
        <v>0</v>
      </c>
      <c r="L92" s="68">
        <f t="shared" si="0"/>
        <v>0</v>
      </c>
      <c r="M92" s="66">
        <f t="shared" si="2"/>
        <v>0</v>
      </c>
      <c r="N92" s="32">
        <f t="shared" si="3"/>
        <v>0</v>
      </c>
      <c r="O92" s="52">
        <f>'Pay App 43'!O92+'Pay App 43'!P92</f>
        <v>0</v>
      </c>
      <c r="P92" s="45"/>
      <c r="Q92" s="66">
        <f>'Pay App 43'!Q92+N92+P92</f>
        <v>0</v>
      </c>
    </row>
    <row r="93" spans="1:17" ht="21" customHeight="1" x14ac:dyDescent="0.2">
      <c r="A93" s="151" t="s">
        <v>140</v>
      </c>
      <c r="B93" s="151"/>
      <c r="C93" s="151" t="s">
        <v>141</v>
      </c>
      <c r="D93" s="152"/>
      <c r="E93" s="52">
        <f>'Pay App 43'!E93</f>
        <v>0</v>
      </c>
      <c r="F93" s="45"/>
      <c r="G93" s="65">
        <f>'Pay App 43'!G93+F93</f>
        <v>0</v>
      </c>
      <c r="H93" s="188">
        <f>'Pay App 43'!K93</f>
        <v>0</v>
      </c>
      <c r="I93" s="189"/>
      <c r="J93" s="55"/>
      <c r="K93" s="33">
        <f t="shared" si="1"/>
        <v>0</v>
      </c>
      <c r="L93" s="68">
        <f t="shared" si="0"/>
        <v>0</v>
      </c>
      <c r="M93" s="66">
        <f t="shared" si="2"/>
        <v>0</v>
      </c>
      <c r="N93" s="32">
        <f t="shared" si="3"/>
        <v>0</v>
      </c>
      <c r="O93" s="52">
        <f>'Pay App 43'!O93+'Pay App 43'!P93</f>
        <v>0</v>
      </c>
      <c r="P93" s="45"/>
      <c r="Q93" s="66">
        <f>'Pay App 43'!Q93+N93+P93</f>
        <v>0</v>
      </c>
    </row>
    <row r="94" spans="1:17" ht="21" customHeight="1" x14ac:dyDescent="0.2">
      <c r="A94" s="151" t="s">
        <v>142</v>
      </c>
      <c r="B94" s="151"/>
      <c r="C94" s="151" t="s">
        <v>143</v>
      </c>
      <c r="D94" s="152"/>
      <c r="E94" s="52">
        <f>'Pay App 43'!E94</f>
        <v>0</v>
      </c>
      <c r="F94" s="45"/>
      <c r="G94" s="65">
        <f>'Pay App 43'!G94+F94</f>
        <v>0</v>
      </c>
      <c r="H94" s="188">
        <f>'Pay App 43'!K94</f>
        <v>0</v>
      </c>
      <c r="I94" s="189"/>
      <c r="J94" s="55"/>
      <c r="K94" s="33">
        <f t="shared" si="1"/>
        <v>0</v>
      </c>
      <c r="L94" s="68">
        <f t="shared" si="0"/>
        <v>0</v>
      </c>
      <c r="M94" s="66">
        <f t="shared" si="2"/>
        <v>0</v>
      </c>
      <c r="N94" s="32">
        <f t="shared" si="3"/>
        <v>0</v>
      </c>
      <c r="O94" s="52">
        <f>'Pay App 43'!O94+'Pay App 43'!P94</f>
        <v>0</v>
      </c>
      <c r="P94" s="45"/>
      <c r="Q94" s="66">
        <f>'Pay App 43'!Q94+N94+P94</f>
        <v>0</v>
      </c>
    </row>
    <row r="95" spans="1:17" ht="21" customHeight="1" x14ac:dyDescent="0.2">
      <c r="A95" s="151" t="s">
        <v>144</v>
      </c>
      <c r="B95" s="151"/>
      <c r="C95" s="151" t="s">
        <v>145</v>
      </c>
      <c r="D95" s="152"/>
      <c r="E95" s="52">
        <f>'Pay App 43'!E95</f>
        <v>0</v>
      </c>
      <c r="F95" s="45"/>
      <c r="G95" s="65">
        <f>'Pay App 43'!G95+F95</f>
        <v>0</v>
      </c>
      <c r="H95" s="188">
        <f>'Pay App 43'!K95</f>
        <v>0</v>
      </c>
      <c r="I95" s="189"/>
      <c r="J95" s="55"/>
      <c r="K95" s="33">
        <f t="shared" si="1"/>
        <v>0</v>
      </c>
      <c r="L95" s="68">
        <f t="shared" si="0"/>
        <v>0</v>
      </c>
      <c r="M95" s="66">
        <f t="shared" si="2"/>
        <v>0</v>
      </c>
      <c r="N95" s="32">
        <f t="shared" si="3"/>
        <v>0</v>
      </c>
      <c r="O95" s="52">
        <f>'Pay App 43'!O95+'Pay App 43'!P95</f>
        <v>0</v>
      </c>
      <c r="P95" s="45"/>
      <c r="Q95" s="66">
        <f>'Pay App 43'!Q95+N95+P95</f>
        <v>0</v>
      </c>
    </row>
    <row r="96" spans="1:17" ht="21" customHeight="1" x14ac:dyDescent="0.2">
      <c r="A96" s="151" t="s">
        <v>146</v>
      </c>
      <c r="B96" s="151"/>
      <c r="C96" s="151" t="s">
        <v>147</v>
      </c>
      <c r="D96" s="152"/>
      <c r="E96" s="52">
        <f>'Pay App 43'!E96</f>
        <v>0</v>
      </c>
      <c r="F96" s="45"/>
      <c r="G96" s="65">
        <f>'Pay App 43'!G96+F96</f>
        <v>0</v>
      </c>
      <c r="H96" s="188">
        <f>'Pay App 43'!K96</f>
        <v>0</v>
      </c>
      <c r="I96" s="189"/>
      <c r="J96" s="55"/>
      <c r="K96" s="33">
        <f t="shared" si="1"/>
        <v>0</v>
      </c>
      <c r="L96" s="68">
        <f t="shared" si="0"/>
        <v>0</v>
      </c>
      <c r="M96" s="66">
        <f t="shared" si="2"/>
        <v>0</v>
      </c>
      <c r="N96" s="32">
        <f t="shared" si="3"/>
        <v>0</v>
      </c>
      <c r="O96" s="52">
        <f>'Pay App 43'!O96+'Pay App 43'!P96</f>
        <v>0</v>
      </c>
      <c r="P96" s="45"/>
      <c r="Q96" s="66">
        <f>'Pay App 43'!Q96+N96+P96</f>
        <v>0</v>
      </c>
    </row>
    <row r="97" spans="1:17" ht="21" customHeight="1" x14ac:dyDescent="0.2">
      <c r="A97" s="151" t="s">
        <v>148</v>
      </c>
      <c r="B97" s="151"/>
      <c r="C97" s="151" t="s">
        <v>149</v>
      </c>
      <c r="D97" s="152"/>
      <c r="E97" s="52">
        <f>'Pay App 43'!E97</f>
        <v>0</v>
      </c>
      <c r="F97" s="45"/>
      <c r="G97" s="65">
        <f>'Pay App 43'!G97+F97</f>
        <v>0</v>
      </c>
      <c r="H97" s="188">
        <f>'Pay App 43'!K97</f>
        <v>0</v>
      </c>
      <c r="I97" s="189"/>
      <c r="J97" s="55"/>
      <c r="K97" s="33">
        <f t="shared" si="1"/>
        <v>0</v>
      </c>
      <c r="L97" s="68">
        <f t="shared" si="0"/>
        <v>0</v>
      </c>
      <c r="M97" s="66">
        <f t="shared" si="2"/>
        <v>0</v>
      </c>
      <c r="N97" s="32">
        <f t="shared" si="3"/>
        <v>0</v>
      </c>
      <c r="O97" s="52">
        <f>'Pay App 43'!O97+'Pay App 43'!P97</f>
        <v>0</v>
      </c>
      <c r="P97" s="45"/>
      <c r="Q97" s="66">
        <f>'Pay App 43'!Q97+N97+P97</f>
        <v>0</v>
      </c>
    </row>
    <row r="98" spans="1:17" ht="21" customHeight="1" x14ac:dyDescent="0.2">
      <c r="A98" s="151" t="s">
        <v>150</v>
      </c>
      <c r="B98" s="151"/>
      <c r="C98" s="151" t="s">
        <v>151</v>
      </c>
      <c r="D98" s="152"/>
      <c r="E98" s="52">
        <f>'Pay App 43'!E98</f>
        <v>0</v>
      </c>
      <c r="F98" s="45"/>
      <c r="G98" s="65">
        <f>'Pay App 43'!G98+F98</f>
        <v>0</v>
      </c>
      <c r="H98" s="188">
        <f>'Pay App 43'!K98</f>
        <v>0</v>
      </c>
      <c r="I98" s="189"/>
      <c r="J98" s="55"/>
      <c r="K98" s="33">
        <f t="shared" si="1"/>
        <v>0</v>
      </c>
      <c r="L98" s="68">
        <f t="shared" si="0"/>
        <v>0</v>
      </c>
      <c r="M98" s="66">
        <f t="shared" si="2"/>
        <v>0</v>
      </c>
      <c r="N98" s="32">
        <f t="shared" si="3"/>
        <v>0</v>
      </c>
      <c r="O98" s="52">
        <f>'Pay App 43'!O98+'Pay App 43'!P98</f>
        <v>0</v>
      </c>
      <c r="P98" s="45"/>
      <c r="Q98" s="66">
        <f>'Pay App 43'!Q98+N98+P98</f>
        <v>0</v>
      </c>
    </row>
    <row r="99" spans="1:17" ht="21" customHeight="1" x14ac:dyDescent="0.2">
      <c r="A99" s="151" t="s">
        <v>152</v>
      </c>
      <c r="B99" s="151"/>
      <c r="C99" s="151" t="s">
        <v>153</v>
      </c>
      <c r="D99" s="152"/>
      <c r="E99" s="52">
        <f>'Pay App 43'!E99</f>
        <v>0</v>
      </c>
      <c r="F99" s="45"/>
      <c r="G99" s="65">
        <f>'Pay App 43'!G99+F99</f>
        <v>0</v>
      </c>
      <c r="H99" s="188">
        <f>'Pay App 43'!K99</f>
        <v>0</v>
      </c>
      <c r="I99" s="189"/>
      <c r="J99" s="55"/>
      <c r="K99" s="33">
        <f t="shared" si="1"/>
        <v>0</v>
      </c>
      <c r="L99" s="68">
        <f t="shared" si="0"/>
        <v>0</v>
      </c>
      <c r="M99" s="66">
        <f t="shared" si="2"/>
        <v>0</v>
      </c>
      <c r="N99" s="32">
        <f t="shared" si="3"/>
        <v>0</v>
      </c>
      <c r="O99" s="52">
        <f>'Pay App 43'!O99+'Pay App 43'!P99</f>
        <v>0</v>
      </c>
      <c r="P99" s="45"/>
      <c r="Q99" s="66">
        <f>'Pay App 43'!Q99+N99+P99</f>
        <v>0</v>
      </c>
    </row>
    <row r="100" spans="1:17" ht="21" customHeight="1" x14ac:dyDescent="0.2">
      <c r="A100" s="151" t="s">
        <v>154</v>
      </c>
      <c r="B100" s="151"/>
      <c r="C100" s="151" t="s">
        <v>155</v>
      </c>
      <c r="D100" s="152"/>
      <c r="E100" s="52">
        <f>'Pay App 43'!E100</f>
        <v>0</v>
      </c>
      <c r="F100" s="45"/>
      <c r="G100" s="65">
        <f>'Pay App 43'!G100+F100</f>
        <v>0</v>
      </c>
      <c r="H100" s="188">
        <f>'Pay App 43'!K100</f>
        <v>0</v>
      </c>
      <c r="I100" s="189"/>
      <c r="J100" s="55"/>
      <c r="K100" s="33">
        <f t="shared" si="1"/>
        <v>0</v>
      </c>
      <c r="L100" s="68">
        <f t="shared" si="0"/>
        <v>0</v>
      </c>
      <c r="M100" s="66">
        <f t="shared" si="2"/>
        <v>0</v>
      </c>
      <c r="N100" s="32">
        <f t="shared" si="3"/>
        <v>0</v>
      </c>
      <c r="O100" s="52">
        <f>'Pay App 43'!O100+'Pay App 43'!P100</f>
        <v>0</v>
      </c>
      <c r="P100" s="45"/>
      <c r="Q100" s="66">
        <f>'Pay App 43'!Q100+N100+P100</f>
        <v>0</v>
      </c>
    </row>
    <row r="101" spans="1:17" ht="21" customHeight="1" x14ac:dyDescent="0.2">
      <c r="A101" s="151" t="s">
        <v>156</v>
      </c>
      <c r="B101" s="151"/>
      <c r="C101" s="151" t="s">
        <v>157</v>
      </c>
      <c r="D101" s="152"/>
      <c r="E101" s="52">
        <f>'Pay App 43'!E101</f>
        <v>0</v>
      </c>
      <c r="F101" s="45"/>
      <c r="G101" s="65">
        <f>'Pay App 43'!G101+F101</f>
        <v>0</v>
      </c>
      <c r="H101" s="188">
        <f>'Pay App 43'!K101</f>
        <v>0</v>
      </c>
      <c r="I101" s="189"/>
      <c r="J101" s="55"/>
      <c r="K101" s="33">
        <f t="shared" si="1"/>
        <v>0</v>
      </c>
      <c r="L101" s="68">
        <f t="shared" si="0"/>
        <v>0</v>
      </c>
      <c r="M101" s="66">
        <f t="shared" si="2"/>
        <v>0</v>
      </c>
      <c r="N101" s="32">
        <f t="shared" si="3"/>
        <v>0</v>
      </c>
      <c r="O101" s="52">
        <f>'Pay App 43'!O101+'Pay App 43'!P101</f>
        <v>0</v>
      </c>
      <c r="P101" s="45"/>
      <c r="Q101" s="66">
        <f>'Pay App 43'!Q101+N101+P101</f>
        <v>0</v>
      </c>
    </row>
    <row r="102" spans="1:17" ht="21" customHeight="1" x14ac:dyDescent="0.2">
      <c r="A102" s="151" t="s">
        <v>158</v>
      </c>
      <c r="B102" s="151"/>
      <c r="C102" s="151" t="s">
        <v>159</v>
      </c>
      <c r="D102" s="152"/>
      <c r="E102" s="52">
        <f>'Pay App 43'!E102</f>
        <v>0</v>
      </c>
      <c r="F102" s="45"/>
      <c r="G102" s="65">
        <f>'Pay App 43'!G102+F102</f>
        <v>0</v>
      </c>
      <c r="H102" s="188">
        <f>'Pay App 43'!K102</f>
        <v>0</v>
      </c>
      <c r="I102" s="189"/>
      <c r="J102" s="55"/>
      <c r="K102" s="33">
        <f t="shared" si="1"/>
        <v>0</v>
      </c>
      <c r="L102" s="68">
        <f t="shared" si="0"/>
        <v>0</v>
      </c>
      <c r="M102" s="66">
        <f t="shared" si="2"/>
        <v>0</v>
      </c>
      <c r="N102" s="32">
        <f t="shared" si="3"/>
        <v>0</v>
      </c>
      <c r="O102" s="52">
        <f>'Pay App 43'!O102+'Pay App 43'!P102</f>
        <v>0</v>
      </c>
      <c r="P102" s="45"/>
      <c r="Q102" s="66">
        <f>'Pay App 43'!Q102+N102+P102</f>
        <v>0</v>
      </c>
    </row>
    <row r="103" spans="1:17" ht="21" customHeight="1" x14ac:dyDescent="0.2">
      <c r="A103" s="151" t="s">
        <v>160</v>
      </c>
      <c r="B103" s="151"/>
      <c r="C103" s="151" t="s">
        <v>161</v>
      </c>
      <c r="D103" s="152"/>
      <c r="E103" s="52">
        <f>'Pay App 43'!E103</f>
        <v>0</v>
      </c>
      <c r="F103" s="45"/>
      <c r="G103" s="65">
        <f>'Pay App 43'!G103+F103</f>
        <v>0</v>
      </c>
      <c r="H103" s="188">
        <f>'Pay App 43'!K103</f>
        <v>0</v>
      </c>
      <c r="I103" s="189"/>
      <c r="J103" s="55"/>
      <c r="K103" s="33">
        <f t="shared" si="1"/>
        <v>0</v>
      </c>
      <c r="L103" s="68">
        <f t="shared" si="0"/>
        <v>0</v>
      </c>
      <c r="M103" s="66">
        <f t="shared" si="2"/>
        <v>0</v>
      </c>
      <c r="N103" s="32">
        <f t="shared" si="3"/>
        <v>0</v>
      </c>
      <c r="O103" s="52">
        <f>'Pay App 43'!O103+'Pay App 43'!P103</f>
        <v>0</v>
      </c>
      <c r="P103" s="45"/>
      <c r="Q103" s="66">
        <f>'Pay App 43'!Q103+N103+P103</f>
        <v>0</v>
      </c>
    </row>
    <row r="104" spans="1:17" ht="21" customHeight="1" x14ac:dyDescent="0.2">
      <c r="A104" s="151" t="s">
        <v>162</v>
      </c>
      <c r="B104" s="151"/>
      <c r="C104" s="151" t="s">
        <v>163</v>
      </c>
      <c r="D104" s="152"/>
      <c r="E104" s="52">
        <f>'Pay App 43'!E104</f>
        <v>0</v>
      </c>
      <c r="F104" s="45"/>
      <c r="G104" s="65">
        <f>'Pay App 43'!G104+F104</f>
        <v>0</v>
      </c>
      <c r="H104" s="188">
        <f>'Pay App 43'!K104</f>
        <v>0</v>
      </c>
      <c r="I104" s="189"/>
      <c r="J104" s="55"/>
      <c r="K104" s="33">
        <f t="shared" si="1"/>
        <v>0</v>
      </c>
      <c r="L104" s="68">
        <f t="shared" si="0"/>
        <v>0</v>
      </c>
      <c r="M104" s="66">
        <f t="shared" si="2"/>
        <v>0</v>
      </c>
      <c r="N104" s="32">
        <f t="shared" si="3"/>
        <v>0</v>
      </c>
      <c r="O104" s="52">
        <f>'Pay App 43'!O104+'Pay App 43'!P104</f>
        <v>0</v>
      </c>
      <c r="P104" s="45"/>
      <c r="Q104" s="66">
        <f>'Pay App 43'!Q104+N104+P104</f>
        <v>0</v>
      </c>
    </row>
    <row r="105" spans="1:17" ht="21" customHeight="1" x14ac:dyDescent="0.2">
      <c r="A105" s="151" t="s">
        <v>164</v>
      </c>
      <c r="B105" s="151"/>
      <c r="C105" s="151" t="s">
        <v>165</v>
      </c>
      <c r="D105" s="152"/>
      <c r="E105" s="52">
        <f>'Pay App 43'!E105</f>
        <v>0</v>
      </c>
      <c r="F105" s="45"/>
      <c r="G105" s="65">
        <f>'Pay App 43'!G105+F105</f>
        <v>0</v>
      </c>
      <c r="H105" s="188">
        <f>'Pay App 43'!K105</f>
        <v>0</v>
      </c>
      <c r="I105" s="189"/>
      <c r="J105" s="55"/>
      <c r="K105" s="33">
        <f t="shared" si="1"/>
        <v>0</v>
      </c>
      <c r="L105" s="68">
        <f t="shared" si="0"/>
        <v>0</v>
      </c>
      <c r="M105" s="66">
        <f t="shared" si="2"/>
        <v>0</v>
      </c>
      <c r="N105" s="32">
        <f t="shared" si="3"/>
        <v>0</v>
      </c>
      <c r="O105" s="52">
        <f>'Pay App 43'!O105+'Pay App 43'!P105</f>
        <v>0</v>
      </c>
      <c r="P105" s="45"/>
      <c r="Q105" s="66">
        <f>'Pay App 43'!Q105+N105+P105</f>
        <v>0</v>
      </c>
    </row>
    <row r="106" spans="1:17" ht="21" customHeight="1" x14ac:dyDescent="0.2">
      <c r="A106" s="151" t="s">
        <v>166</v>
      </c>
      <c r="B106" s="151"/>
      <c r="C106" s="151" t="s">
        <v>167</v>
      </c>
      <c r="D106" s="152"/>
      <c r="E106" s="52">
        <f>'Pay App 43'!E106</f>
        <v>0</v>
      </c>
      <c r="F106" s="45"/>
      <c r="G106" s="65">
        <f>'Pay App 43'!G106+F106</f>
        <v>0</v>
      </c>
      <c r="H106" s="188">
        <f>'Pay App 43'!K106</f>
        <v>0</v>
      </c>
      <c r="I106" s="189"/>
      <c r="J106" s="55"/>
      <c r="K106" s="33">
        <f t="shared" si="1"/>
        <v>0</v>
      </c>
      <c r="L106" s="68">
        <f t="shared" si="0"/>
        <v>0</v>
      </c>
      <c r="M106" s="66">
        <f t="shared" si="2"/>
        <v>0</v>
      </c>
      <c r="N106" s="32">
        <f t="shared" si="3"/>
        <v>0</v>
      </c>
      <c r="O106" s="52">
        <f>'Pay App 43'!O106+'Pay App 43'!P106</f>
        <v>0</v>
      </c>
      <c r="P106" s="45"/>
      <c r="Q106" s="66">
        <f>'Pay App 43'!Q106+N106+P106</f>
        <v>0</v>
      </c>
    </row>
    <row r="107" spans="1:17" ht="21" customHeight="1" x14ac:dyDescent="0.2">
      <c r="A107" s="151" t="s">
        <v>168</v>
      </c>
      <c r="B107" s="151"/>
      <c r="C107" s="151" t="s">
        <v>169</v>
      </c>
      <c r="D107" s="152"/>
      <c r="E107" s="52">
        <f>'Pay App 43'!E107</f>
        <v>0</v>
      </c>
      <c r="F107" s="45"/>
      <c r="G107" s="65">
        <f>'Pay App 43'!G107+F107</f>
        <v>0</v>
      </c>
      <c r="H107" s="188">
        <f>'Pay App 43'!K107</f>
        <v>0</v>
      </c>
      <c r="I107" s="189"/>
      <c r="J107" s="55"/>
      <c r="K107" s="33">
        <f t="shared" si="1"/>
        <v>0</v>
      </c>
      <c r="L107" s="68">
        <f t="shared" si="0"/>
        <v>0</v>
      </c>
      <c r="M107" s="66">
        <f t="shared" si="2"/>
        <v>0</v>
      </c>
      <c r="N107" s="32">
        <f t="shared" si="3"/>
        <v>0</v>
      </c>
      <c r="O107" s="52">
        <f>'Pay App 43'!O107+'Pay App 43'!P107</f>
        <v>0</v>
      </c>
      <c r="P107" s="45"/>
      <c r="Q107" s="66">
        <f>'Pay App 43'!Q107+N107+P107</f>
        <v>0</v>
      </c>
    </row>
    <row r="108" spans="1:17" ht="21" customHeight="1" x14ac:dyDescent="0.2">
      <c r="A108" s="151" t="s">
        <v>170</v>
      </c>
      <c r="B108" s="151"/>
      <c r="C108" s="151" t="s">
        <v>171</v>
      </c>
      <c r="D108" s="152"/>
      <c r="E108" s="52">
        <f>'Pay App 43'!E108</f>
        <v>0</v>
      </c>
      <c r="F108" s="45"/>
      <c r="G108" s="65">
        <f>'Pay App 43'!G108+F108</f>
        <v>0</v>
      </c>
      <c r="H108" s="188">
        <f>'Pay App 43'!K108</f>
        <v>0</v>
      </c>
      <c r="I108" s="189"/>
      <c r="J108" s="55"/>
      <c r="K108" s="33">
        <f t="shared" si="1"/>
        <v>0</v>
      </c>
      <c r="L108" s="68">
        <f t="shared" si="0"/>
        <v>0</v>
      </c>
      <c r="M108" s="66">
        <f t="shared" si="2"/>
        <v>0</v>
      </c>
      <c r="N108" s="32">
        <f t="shared" si="3"/>
        <v>0</v>
      </c>
      <c r="O108" s="52">
        <f>'Pay App 43'!O108+'Pay App 43'!P108</f>
        <v>0</v>
      </c>
      <c r="P108" s="45"/>
      <c r="Q108" s="66">
        <f>'Pay App 43'!Q108+N108+P108</f>
        <v>0</v>
      </c>
    </row>
    <row r="109" spans="1:17" ht="21" customHeight="1" x14ac:dyDescent="0.2">
      <c r="A109" s="151" t="s">
        <v>172</v>
      </c>
      <c r="B109" s="151"/>
      <c r="C109" s="151" t="s">
        <v>173</v>
      </c>
      <c r="D109" s="152"/>
      <c r="E109" s="52">
        <f>'Pay App 43'!E109</f>
        <v>0</v>
      </c>
      <c r="F109" s="45"/>
      <c r="G109" s="65">
        <f>'Pay App 43'!G109+F109</f>
        <v>0</v>
      </c>
      <c r="H109" s="188">
        <f>'Pay App 43'!K109</f>
        <v>0</v>
      </c>
      <c r="I109" s="189"/>
      <c r="J109" s="55"/>
      <c r="K109" s="33">
        <f t="shared" si="1"/>
        <v>0</v>
      </c>
      <c r="L109" s="68">
        <f t="shared" si="0"/>
        <v>0</v>
      </c>
      <c r="M109" s="66">
        <f t="shared" si="2"/>
        <v>0</v>
      </c>
      <c r="N109" s="32">
        <f t="shared" si="3"/>
        <v>0</v>
      </c>
      <c r="O109" s="52">
        <f>'Pay App 43'!O109+'Pay App 43'!P109</f>
        <v>0</v>
      </c>
      <c r="P109" s="45"/>
      <c r="Q109" s="66">
        <f>'Pay App 43'!Q109+N109+P109</f>
        <v>0</v>
      </c>
    </row>
    <row r="110" spans="1:17" ht="21" customHeight="1" x14ac:dyDescent="0.2">
      <c r="A110" s="151" t="s">
        <v>174</v>
      </c>
      <c r="B110" s="151"/>
      <c r="C110" s="151" t="s">
        <v>175</v>
      </c>
      <c r="D110" s="152"/>
      <c r="E110" s="52">
        <f>'Pay App 43'!E110</f>
        <v>0</v>
      </c>
      <c r="F110" s="45"/>
      <c r="G110" s="65">
        <f>'Pay App 43'!G110+F110</f>
        <v>0</v>
      </c>
      <c r="H110" s="188">
        <f>'Pay App 43'!K110</f>
        <v>0</v>
      </c>
      <c r="I110" s="189"/>
      <c r="J110" s="55"/>
      <c r="K110" s="33">
        <f t="shared" si="1"/>
        <v>0</v>
      </c>
      <c r="L110" s="68">
        <f t="shared" si="0"/>
        <v>0</v>
      </c>
      <c r="M110" s="66">
        <f t="shared" si="2"/>
        <v>0</v>
      </c>
      <c r="N110" s="32">
        <f t="shared" si="3"/>
        <v>0</v>
      </c>
      <c r="O110" s="52">
        <f>'Pay App 43'!O110+'Pay App 43'!P110</f>
        <v>0</v>
      </c>
      <c r="P110" s="45"/>
      <c r="Q110" s="66">
        <f>'Pay App 43'!Q110+N110+P110</f>
        <v>0</v>
      </c>
    </row>
    <row r="111" spans="1:17" ht="21" customHeight="1" x14ac:dyDescent="0.2">
      <c r="A111" s="151" t="s">
        <v>176</v>
      </c>
      <c r="B111" s="151"/>
      <c r="C111" s="151" t="s">
        <v>177</v>
      </c>
      <c r="D111" s="152"/>
      <c r="E111" s="52">
        <f>'Pay App 43'!E111</f>
        <v>0</v>
      </c>
      <c r="F111" s="45"/>
      <c r="G111" s="65">
        <f>'Pay App 43'!G111+F111</f>
        <v>0</v>
      </c>
      <c r="H111" s="188">
        <f>'Pay App 43'!K111</f>
        <v>0</v>
      </c>
      <c r="I111" s="189"/>
      <c r="J111" s="55"/>
      <c r="K111" s="33">
        <f t="shared" si="1"/>
        <v>0</v>
      </c>
      <c r="L111" s="68">
        <f t="shared" si="0"/>
        <v>0</v>
      </c>
      <c r="M111" s="66">
        <f t="shared" si="2"/>
        <v>0</v>
      </c>
      <c r="N111" s="32">
        <f t="shared" si="3"/>
        <v>0</v>
      </c>
      <c r="O111" s="52">
        <f>'Pay App 43'!O111+'Pay App 43'!P111</f>
        <v>0</v>
      </c>
      <c r="P111" s="45"/>
      <c r="Q111" s="66">
        <f>'Pay App 43'!Q111+N111+P111</f>
        <v>0</v>
      </c>
    </row>
    <row r="112" spans="1:17" ht="21" customHeight="1" x14ac:dyDescent="0.2">
      <c r="A112" s="151" t="s">
        <v>178</v>
      </c>
      <c r="B112" s="151"/>
      <c r="C112" s="151" t="s">
        <v>179</v>
      </c>
      <c r="D112" s="152"/>
      <c r="E112" s="52">
        <f>'Pay App 43'!E112</f>
        <v>0</v>
      </c>
      <c r="F112" s="45"/>
      <c r="G112" s="65">
        <f>'Pay App 43'!G112+F112</f>
        <v>0</v>
      </c>
      <c r="H112" s="188">
        <f>'Pay App 43'!K112</f>
        <v>0</v>
      </c>
      <c r="I112" s="189"/>
      <c r="J112" s="55"/>
      <c r="K112" s="33">
        <f t="shared" si="1"/>
        <v>0</v>
      </c>
      <c r="L112" s="68">
        <f t="shared" si="0"/>
        <v>0</v>
      </c>
      <c r="M112" s="66">
        <f t="shared" si="2"/>
        <v>0</v>
      </c>
      <c r="N112" s="32">
        <f t="shared" si="3"/>
        <v>0</v>
      </c>
      <c r="O112" s="52">
        <f>'Pay App 43'!O112+'Pay App 43'!P112</f>
        <v>0</v>
      </c>
      <c r="P112" s="45"/>
      <c r="Q112" s="66">
        <f>'Pay App 43'!Q112+N112+P112</f>
        <v>0</v>
      </c>
    </row>
    <row r="113" spans="1:17" ht="21" customHeight="1" x14ac:dyDescent="0.2">
      <c r="A113" s="151" t="s">
        <v>180</v>
      </c>
      <c r="B113" s="151"/>
      <c r="C113" s="151" t="s">
        <v>181</v>
      </c>
      <c r="D113" s="152"/>
      <c r="E113" s="52">
        <f>'Pay App 43'!E113</f>
        <v>0</v>
      </c>
      <c r="F113" s="45"/>
      <c r="G113" s="65">
        <f>'Pay App 43'!G113+F113</f>
        <v>0</v>
      </c>
      <c r="H113" s="188">
        <f>'Pay App 43'!K113</f>
        <v>0</v>
      </c>
      <c r="I113" s="189"/>
      <c r="J113" s="55"/>
      <c r="K113" s="33">
        <f t="shared" si="1"/>
        <v>0</v>
      </c>
      <c r="L113" s="68">
        <f t="shared" si="0"/>
        <v>0</v>
      </c>
      <c r="M113" s="66">
        <f t="shared" si="2"/>
        <v>0</v>
      </c>
      <c r="N113" s="32">
        <f t="shared" si="3"/>
        <v>0</v>
      </c>
      <c r="O113" s="52">
        <f>'Pay App 43'!O113+'Pay App 43'!P113</f>
        <v>0</v>
      </c>
      <c r="P113" s="45"/>
      <c r="Q113" s="66">
        <f>'Pay App 43'!Q113+N113+P113</f>
        <v>0</v>
      </c>
    </row>
    <row r="114" spans="1:17" ht="21" customHeight="1" x14ac:dyDescent="0.2">
      <c r="A114" s="153" t="s">
        <v>182</v>
      </c>
      <c r="B114" s="153"/>
      <c r="C114" s="153" t="s">
        <v>183</v>
      </c>
      <c r="D114" s="154"/>
      <c r="E114" s="52">
        <f>'Pay App 43'!E114</f>
        <v>0</v>
      </c>
      <c r="F114" s="45"/>
      <c r="G114" s="65">
        <f>'Pay App 43'!G114+F114</f>
        <v>0</v>
      </c>
      <c r="H114" s="188">
        <f>'Pay App 43'!K114</f>
        <v>0</v>
      </c>
      <c r="I114" s="189"/>
      <c r="J114" s="55"/>
      <c r="K114" s="33">
        <f t="shared" si="1"/>
        <v>0</v>
      </c>
      <c r="L114" s="68">
        <f t="shared" si="0"/>
        <v>0</v>
      </c>
      <c r="M114" s="66">
        <f t="shared" si="2"/>
        <v>0</v>
      </c>
      <c r="N114" s="32">
        <f t="shared" si="3"/>
        <v>0</v>
      </c>
      <c r="O114" s="52">
        <f>'Pay App 43'!O114+'Pay App 43'!P114</f>
        <v>0</v>
      </c>
      <c r="P114" s="45"/>
      <c r="Q114" s="66">
        <f>'Pay App 43'!Q114+N114+P114</f>
        <v>0</v>
      </c>
    </row>
    <row r="115" spans="1:17" ht="21" customHeight="1" x14ac:dyDescent="0.2">
      <c r="A115" s="151" t="s">
        <v>184</v>
      </c>
      <c r="B115" s="151"/>
      <c r="C115" s="151" t="s">
        <v>185</v>
      </c>
      <c r="D115" s="152"/>
      <c r="E115" s="52">
        <f>'Pay App 43'!E115</f>
        <v>0</v>
      </c>
      <c r="F115" s="45"/>
      <c r="G115" s="65">
        <f>'Pay App 43'!G115+F115</f>
        <v>0</v>
      </c>
      <c r="H115" s="188">
        <f>'Pay App 43'!K115</f>
        <v>0</v>
      </c>
      <c r="I115" s="189"/>
      <c r="J115" s="55"/>
      <c r="K115" s="33">
        <f t="shared" si="1"/>
        <v>0</v>
      </c>
      <c r="L115" s="68">
        <f t="shared" si="0"/>
        <v>0</v>
      </c>
      <c r="M115" s="66">
        <f t="shared" si="2"/>
        <v>0</v>
      </c>
      <c r="N115" s="32">
        <f t="shared" si="3"/>
        <v>0</v>
      </c>
      <c r="O115" s="52">
        <f>'Pay App 43'!O115+'Pay App 43'!P115</f>
        <v>0</v>
      </c>
      <c r="P115" s="45"/>
      <c r="Q115" s="66">
        <f>'Pay App 43'!Q115+N115+P115</f>
        <v>0</v>
      </c>
    </row>
    <row r="116" spans="1:17" ht="21" customHeight="1" x14ac:dyDescent="0.2">
      <c r="A116" s="151" t="s">
        <v>186</v>
      </c>
      <c r="B116" s="151"/>
      <c r="C116" s="151" t="s">
        <v>187</v>
      </c>
      <c r="D116" s="152"/>
      <c r="E116" s="52">
        <f>'Pay App 43'!E116</f>
        <v>0</v>
      </c>
      <c r="F116" s="45"/>
      <c r="G116" s="65">
        <f>'Pay App 43'!G116+F116</f>
        <v>0</v>
      </c>
      <c r="H116" s="188">
        <f>'Pay App 43'!K116</f>
        <v>0</v>
      </c>
      <c r="I116" s="189"/>
      <c r="J116" s="55"/>
      <c r="K116" s="33">
        <f t="shared" si="1"/>
        <v>0</v>
      </c>
      <c r="L116" s="68">
        <f t="shared" si="0"/>
        <v>0</v>
      </c>
      <c r="M116" s="66">
        <f t="shared" si="2"/>
        <v>0</v>
      </c>
      <c r="N116" s="32">
        <f t="shared" si="3"/>
        <v>0</v>
      </c>
      <c r="O116" s="52">
        <f>'Pay App 43'!O116+'Pay App 43'!P116</f>
        <v>0</v>
      </c>
      <c r="P116" s="45"/>
      <c r="Q116" s="66">
        <f>'Pay App 43'!Q116+N116+P116</f>
        <v>0</v>
      </c>
    </row>
    <row r="117" spans="1:17" ht="21" customHeight="1" x14ac:dyDescent="0.2">
      <c r="A117" s="151" t="s">
        <v>188</v>
      </c>
      <c r="B117" s="151"/>
      <c r="C117" s="151" t="s">
        <v>581</v>
      </c>
      <c r="D117" s="152"/>
      <c r="E117" s="52">
        <f>'Pay App 43'!E117</f>
        <v>0</v>
      </c>
      <c r="F117" s="45"/>
      <c r="G117" s="65">
        <f>'Pay App 43'!G117+F117</f>
        <v>0</v>
      </c>
      <c r="H117" s="188">
        <f>'Pay App 43'!K117</f>
        <v>0</v>
      </c>
      <c r="I117" s="189"/>
      <c r="J117" s="55"/>
      <c r="K117" s="33">
        <f t="shared" si="1"/>
        <v>0</v>
      </c>
      <c r="L117" s="68">
        <f t="shared" si="0"/>
        <v>0</v>
      </c>
      <c r="M117" s="66">
        <f t="shared" si="2"/>
        <v>0</v>
      </c>
      <c r="N117" s="32">
        <f t="shared" si="3"/>
        <v>0</v>
      </c>
      <c r="O117" s="52">
        <f>'Pay App 43'!O117+'Pay App 43'!P117</f>
        <v>0</v>
      </c>
      <c r="P117" s="45"/>
      <c r="Q117" s="66">
        <f>'Pay App 43'!Q117+N117+P117</f>
        <v>0</v>
      </c>
    </row>
    <row r="118" spans="1:17" ht="21" customHeight="1" x14ac:dyDescent="0.2">
      <c r="A118" s="153" t="s">
        <v>190</v>
      </c>
      <c r="B118" s="153"/>
      <c r="C118" s="142" t="s">
        <v>191</v>
      </c>
      <c r="D118" s="156"/>
      <c r="E118" s="52">
        <f>'Pay App 43'!E118</f>
        <v>0</v>
      </c>
      <c r="F118" s="45"/>
      <c r="G118" s="65">
        <f>'Pay App 43'!G118+F118</f>
        <v>0</v>
      </c>
      <c r="H118" s="188">
        <f>'Pay App 43'!K118</f>
        <v>0</v>
      </c>
      <c r="I118" s="189"/>
      <c r="J118" s="55"/>
      <c r="K118" s="33">
        <f t="shared" si="1"/>
        <v>0</v>
      </c>
      <c r="L118" s="68">
        <f t="shared" si="0"/>
        <v>0</v>
      </c>
      <c r="M118" s="66">
        <f t="shared" si="2"/>
        <v>0</v>
      </c>
      <c r="N118" s="32">
        <f t="shared" si="3"/>
        <v>0</v>
      </c>
      <c r="O118" s="52">
        <f>'Pay App 43'!O118+'Pay App 43'!P118</f>
        <v>0</v>
      </c>
      <c r="P118" s="45"/>
      <c r="Q118" s="66">
        <f>'Pay App 43'!Q118+N118+P118</f>
        <v>0</v>
      </c>
    </row>
    <row r="119" spans="1:17" ht="21" customHeight="1" x14ac:dyDescent="0.2">
      <c r="A119" s="151" t="s">
        <v>192</v>
      </c>
      <c r="B119" s="151"/>
      <c r="C119" s="151" t="s">
        <v>193</v>
      </c>
      <c r="D119" s="152"/>
      <c r="E119" s="52">
        <f>'Pay App 43'!E119</f>
        <v>0</v>
      </c>
      <c r="F119" s="45"/>
      <c r="G119" s="65">
        <f>'Pay App 43'!G119+F119</f>
        <v>0</v>
      </c>
      <c r="H119" s="188">
        <f>'Pay App 43'!K119</f>
        <v>0</v>
      </c>
      <c r="I119" s="189"/>
      <c r="J119" s="55"/>
      <c r="K119" s="33">
        <f t="shared" si="1"/>
        <v>0</v>
      </c>
      <c r="L119" s="68">
        <f t="shared" si="0"/>
        <v>0</v>
      </c>
      <c r="M119" s="66">
        <f t="shared" si="2"/>
        <v>0</v>
      </c>
      <c r="N119" s="32">
        <f t="shared" si="3"/>
        <v>0</v>
      </c>
      <c r="O119" s="52">
        <f>'Pay App 43'!O119+'Pay App 43'!P119</f>
        <v>0</v>
      </c>
      <c r="P119" s="45"/>
      <c r="Q119" s="66">
        <f>'Pay App 43'!Q119+N119+P119</f>
        <v>0</v>
      </c>
    </row>
    <row r="120" spans="1:17" ht="21" customHeight="1" x14ac:dyDescent="0.2">
      <c r="A120" s="151" t="s">
        <v>194</v>
      </c>
      <c r="B120" s="151"/>
      <c r="C120" s="150" t="s">
        <v>195</v>
      </c>
      <c r="D120" s="157"/>
      <c r="E120" s="52">
        <f>'Pay App 43'!E120</f>
        <v>0</v>
      </c>
      <c r="F120" s="45"/>
      <c r="G120" s="65">
        <f>'Pay App 43'!G120+F120</f>
        <v>0</v>
      </c>
      <c r="H120" s="188">
        <f>'Pay App 43'!K120</f>
        <v>0</v>
      </c>
      <c r="I120" s="189"/>
      <c r="J120" s="55"/>
      <c r="K120" s="33">
        <f t="shared" si="1"/>
        <v>0</v>
      </c>
      <c r="L120" s="68">
        <f t="shared" si="0"/>
        <v>0</v>
      </c>
      <c r="M120" s="66">
        <f t="shared" si="2"/>
        <v>0</v>
      </c>
      <c r="N120" s="32">
        <f t="shared" si="3"/>
        <v>0</v>
      </c>
      <c r="O120" s="52">
        <f>'Pay App 43'!O120+'Pay App 43'!P120</f>
        <v>0</v>
      </c>
      <c r="P120" s="45"/>
      <c r="Q120" s="66">
        <f>'Pay App 43'!Q120+N120+P120</f>
        <v>0</v>
      </c>
    </row>
    <row r="121" spans="1:17" ht="21" customHeight="1" x14ac:dyDescent="0.2">
      <c r="A121" s="151" t="s">
        <v>196</v>
      </c>
      <c r="B121" s="151"/>
      <c r="C121" s="151" t="s">
        <v>197</v>
      </c>
      <c r="D121" s="152"/>
      <c r="E121" s="52">
        <f>'Pay App 43'!E121</f>
        <v>0</v>
      </c>
      <c r="F121" s="45"/>
      <c r="G121" s="65">
        <f>'Pay App 43'!G121+F121</f>
        <v>0</v>
      </c>
      <c r="H121" s="188">
        <f>'Pay App 43'!K121</f>
        <v>0</v>
      </c>
      <c r="I121" s="189"/>
      <c r="J121" s="55"/>
      <c r="K121" s="33">
        <f t="shared" si="1"/>
        <v>0</v>
      </c>
      <c r="L121" s="68">
        <f t="shared" si="0"/>
        <v>0</v>
      </c>
      <c r="M121" s="66">
        <f t="shared" si="2"/>
        <v>0</v>
      </c>
      <c r="N121" s="32">
        <f t="shared" si="3"/>
        <v>0</v>
      </c>
      <c r="O121" s="52">
        <f>'Pay App 43'!O121+'Pay App 43'!P121</f>
        <v>0</v>
      </c>
      <c r="P121" s="45"/>
      <c r="Q121" s="66">
        <f>'Pay App 43'!Q121+N121+P121</f>
        <v>0</v>
      </c>
    </row>
    <row r="122" spans="1:17" ht="21" customHeight="1" x14ac:dyDescent="0.2">
      <c r="A122" s="151" t="s">
        <v>198</v>
      </c>
      <c r="B122" s="151"/>
      <c r="C122" s="151" t="s">
        <v>199</v>
      </c>
      <c r="D122" s="152"/>
      <c r="E122" s="52">
        <f>'Pay App 43'!E122</f>
        <v>0</v>
      </c>
      <c r="F122" s="45"/>
      <c r="G122" s="65">
        <f>'Pay App 43'!G122+F122</f>
        <v>0</v>
      </c>
      <c r="H122" s="188">
        <f>'Pay App 43'!K122</f>
        <v>0</v>
      </c>
      <c r="I122" s="189"/>
      <c r="J122" s="55"/>
      <c r="K122" s="33">
        <f t="shared" si="1"/>
        <v>0</v>
      </c>
      <c r="L122" s="68">
        <f t="shared" si="0"/>
        <v>0</v>
      </c>
      <c r="M122" s="66">
        <f t="shared" si="2"/>
        <v>0</v>
      </c>
      <c r="N122" s="32">
        <f t="shared" si="3"/>
        <v>0</v>
      </c>
      <c r="O122" s="52">
        <f>'Pay App 43'!O122+'Pay App 43'!P122</f>
        <v>0</v>
      </c>
      <c r="P122" s="45"/>
      <c r="Q122" s="66">
        <f>'Pay App 43'!Q122+N122+P122</f>
        <v>0</v>
      </c>
    </row>
    <row r="123" spans="1:17" ht="21" customHeight="1" x14ac:dyDescent="0.2">
      <c r="A123" s="151" t="s">
        <v>200</v>
      </c>
      <c r="B123" s="151"/>
      <c r="C123" s="151" t="s">
        <v>201</v>
      </c>
      <c r="D123" s="152"/>
      <c r="E123" s="52">
        <f>'Pay App 43'!E123</f>
        <v>0</v>
      </c>
      <c r="F123" s="45"/>
      <c r="G123" s="65">
        <f>'Pay App 43'!G123+F123</f>
        <v>0</v>
      </c>
      <c r="H123" s="188">
        <f>'Pay App 43'!K123</f>
        <v>0</v>
      </c>
      <c r="I123" s="189"/>
      <c r="J123" s="55"/>
      <c r="K123" s="33">
        <f t="shared" si="1"/>
        <v>0</v>
      </c>
      <c r="L123" s="68">
        <f t="shared" si="0"/>
        <v>0</v>
      </c>
      <c r="M123" s="66">
        <f t="shared" si="2"/>
        <v>0</v>
      </c>
      <c r="N123" s="32">
        <f t="shared" si="3"/>
        <v>0</v>
      </c>
      <c r="O123" s="52">
        <f>'Pay App 43'!O123+'Pay App 43'!P123</f>
        <v>0</v>
      </c>
      <c r="P123" s="45"/>
      <c r="Q123" s="66">
        <f>'Pay App 43'!Q123+N123+P123</f>
        <v>0</v>
      </c>
    </row>
    <row r="124" spans="1:17" ht="21" customHeight="1" x14ac:dyDescent="0.2">
      <c r="A124" s="153" t="s">
        <v>202</v>
      </c>
      <c r="B124" s="153"/>
      <c r="C124" s="154" t="s">
        <v>203</v>
      </c>
      <c r="D124" s="155"/>
      <c r="E124" s="52">
        <f>'Pay App 43'!E124</f>
        <v>0</v>
      </c>
      <c r="F124" s="45"/>
      <c r="G124" s="65">
        <f>'Pay App 43'!G124+F124</f>
        <v>0</v>
      </c>
      <c r="H124" s="188">
        <f>'Pay App 43'!K124</f>
        <v>0</v>
      </c>
      <c r="I124" s="189"/>
      <c r="J124" s="55"/>
      <c r="K124" s="33">
        <f t="shared" si="1"/>
        <v>0</v>
      </c>
      <c r="L124" s="68">
        <f t="shared" si="0"/>
        <v>0</v>
      </c>
      <c r="M124" s="66">
        <f t="shared" si="2"/>
        <v>0</v>
      </c>
      <c r="N124" s="32">
        <f t="shared" si="3"/>
        <v>0</v>
      </c>
      <c r="O124" s="52">
        <f>'Pay App 43'!O124+'Pay App 43'!P124</f>
        <v>0</v>
      </c>
      <c r="P124" s="45"/>
      <c r="Q124" s="66">
        <f>'Pay App 43'!Q124+N124+P124</f>
        <v>0</v>
      </c>
    </row>
    <row r="125" spans="1:17" ht="21" customHeight="1" x14ac:dyDescent="0.2">
      <c r="A125" s="151" t="s">
        <v>204</v>
      </c>
      <c r="B125" s="151"/>
      <c r="C125" s="151" t="s">
        <v>205</v>
      </c>
      <c r="D125" s="152"/>
      <c r="E125" s="52">
        <f>'Pay App 43'!E125</f>
        <v>0</v>
      </c>
      <c r="F125" s="45"/>
      <c r="G125" s="65">
        <f>'Pay App 43'!G125+F125</f>
        <v>0</v>
      </c>
      <c r="H125" s="188">
        <f>'Pay App 43'!K125</f>
        <v>0</v>
      </c>
      <c r="I125" s="189"/>
      <c r="J125" s="55"/>
      <c r="K125" s="33">
        <f t="shared" si="1"/>
        <v>0</v>
      </c>
      <c r="L125" s="68">
        <f t="shared" si="0"/>
        <v>0</v>
      </c>
      <c r="M125" s="66">
        <f t="shared" si="2"/>
        <v>0</v>
      </c>
      <c r="N125" s="32">
        <f t="shared" si="3"/>
        <v>0</v>
      </c>
      <c r="O125" s="52">
        <f>'Pay App 43'!O125+'Pay App 43'!P125</f>
        <v>0</v>
      </c>
      <c r="P125" s="45"/>
      <c r="Q125" s="66">
        <f>'Pay App 43'!Q125+N125+P125</f>
        <v>0</v>
      </c>
    </row>
    <row r="126" spans="1:17" ht="21" customHeight="1" x14ac:dyDescent="0.2">
      <c r="A126" s="151" t="s">
        <v>206</v>
      </c>
      <c r="B126" s="151"/>
      <c r="C126" s="151" t="s">
        <v>207</v>
      </c>
      <c r="D126" s="152"/>
      <c r="E126" s="52">
        <f>'Pay App 43'!E126</f>
        <v>0</v>
      </c>
      <c r="F126" s="45"/>
      <c r="G126" s="65">
        <f>'Pay App 43'!G126+F126</f>
        <v>0</v>
      </c>
      <c r="H126" s="188">
        <f>'Pay App 43'!K126</f>
        <v>0</v>
      </c>
      <c r="I126" s="189"/>
      <c r="J126" s="55"/>
      <c r="K126" s="33">
        <f t="shared" si="1"/>
        <v>0</v>
      </c>
      <c r="L126" s="68">
        <f t="shared" si="0"/>
        <v>0</v>
      </c>
      <c r="M126" s="66">
        <f t="shared" si="2"/>
        <v>0</v>
      </c>
      <c r="N126" s="32">
        <f t="shared" si="3"/>
        <v>0</v>
      </c>
      <c r="O126" s="52">
        <f>'Pay App 43'!O126+'Pay App 43'!P126</f>
        <v>0</v>
      </c>
      <c r="P126" s="45"/>
      <c r="Q126" s="66">
        <f>'Pay App 43'!Q126+N126+P126</f>
        <v>0</v>
      </c>
    </row>
    <row r="127" spans="1:17" ht="21" customHeight="1" x14ac:dyDescent="0.2">
      <c r="A127" s="151" t="s">
        <v>208</v>
      </c>
      <c r="B127" s="151"/>
      <c r="C127" s="151" t="s">
        <v>209</v>
      </c>
      <c r="D127" s="152"/>
      <c r="E127" s="52">
        <f>'Pay App 43'!E127</f>
        <v>0</v>
      </c>
      <c r="F127" s="45"/>
      <c r="G127" s="65">
        <f>'Pay App 43'!G127+F127</f>
        <v>0</v>
      </c>
      <c r="H127" s="188">
        <f>'Pay App 43'!K127</f>
        <v>0</v>
      </c>
      <c r="I127" s="189"/>
      <c r="J127" s="55"/>
      <c r="K127" s="33">
        <f t="shared" si="1"/>
        <v>0</v>
      </c>
      <c r="L127" s="68">
        <f t="shared" si="0"/>
        <v>0</v>
      </c>
      <c r="M127" s="66">
        <f t="shared" si="2"/>
        <v>0</v>
      </c>
      <c r="N127" s="32">
        <f t="shared" si="3"/>
        <v>0</v>
      </c>
      <c r="O127" s="52">
        <f>'Pay App 43'!O127+'Pay App 43'!P127</f>
        <v>0</v>
      </c>
      <c r="P127" s="45"/>
      <c r="Q127" s="66">
        <f>'Pay App 43'!Q127+N127+P127</f>
        <v>0</v>
      </c>
    </row>
    <row r="128" spans="1:17" ht="21" customHeight="1" x14ac:dyDescent="0.2">
      <c r="A128" s="153" t="s">
        <v>210</v>
      </c>
      <c r="B128" s="153"/>
      <c r="C128" s="153" t="s">
        <v>211</v>
      </c>
      <c r="D128" s="154"/>
      <c r="E128" s="52">
        <f>'Pay App 43'!E128</f>
        <v>0</v>
      </c>
      <c r="F128" s="45"/>
      <c r="G128" s="65">
        <f>'Pay App 43'!G128+F128</f>
        <v>0</v>
      </c>
      <c r="H128" s="188">
        <f>'Pay App 43'!K128</f>
        <v>0</v>
      </c>
      <c r="I128" s="189"/>
      <c r="J128" s="55"/>
      <c r="K128" s="33">
        <f t="shared" si="1"/>
        <v>0</v>
      </c>
      <c r="L128" s="68">
        <f t="shared" si="0"/>
        <v>0</v>
      </c>
      <c r="M128" s="66">
        <f t="shared" si="2"/>
        <v>0</v>
      </c>
      <c r="N128" s="32">
        <f t="shared" si="3"/>
        <v>0</v>
      </c>
      <c r="O128" s="52">
        <f>'Pay App 43'!O128+'Pay App 43'!P128</f>
        <v>0</v>
      </c>
      <c r="P128" s="45"/>
      <c r="Q128" s="66">
        <f>'Pay App 43'!Q128+N128+P128</f>
        <v>0</v>
      </c>
    </row>
    <row r="129" spans="1:17" ht="21" customHeight="1" x14ac:dyDescent="0.2">
      <c r="A129" s="151" t="s">
        <v>212</v>
      </c>
      <c r="B129" s="151"/>
      <c r="C129" s="151" t="s">
        <v>213</v>
      </c>
      <c r="D129" s="152"/>
      <c r="E129" s="52">
        <f>'Pay App 43'!E129</f>
        <v>0</v>
      </c>
      <c r="F129" s="45"/>
      <c r="G129" s="65">
        <f>'Pay App 43'!G129+F129</f>
        <v>0</v>
      </c>
      <c r="H129" s="188">
        <f>'Pay App 43'!K129</f>
        <v>0</v>
      </c>
      <c r="I129" s="189"/>
      <c r="J129" s="55"/>
      <c r="K129" s="33">
        <f t="shared" si="1"/>
        <v>0</v>
      </c>
      <c r="L129" s="68">
        <f t="shared" si="0"/>
        <v>0</v>
      </c>
      <c r="M129" s="66">
        <f t="shared" si="2"/>
        <v>0</v>
      </c>
      <c r="N129" s="32">
        <f t="shared" si="3"/>
        <v>0</v>
      </c>
      <c r="O129" s="52">
        <f>'Pay App 43'!O129+'Pay App 43'!P129</f>
        <v>0</v>
      </c>
      <c r="P129" s="45"/>
      <c r="Q129" s="66">
        <f>'Pay App 43'!Q129+N129+P129</f>
        <v>0</v>
      </c>
    </row>
    <row r="130" spans="1:17" ht="21" customHeight="1" x14ac:dyDescent="0.2">
      <c r="A130" s="151" t="s">
        <v>214</v>
      </c>
      <c r="B130" s="151"/>
      <c r="C130" s="151" t="s">
        <v>215</v>
      </c>
      <c r="D130" s="152"/>
      <c r="E130" s="52">
        <f>'Pay App 43'!E130</f>
        <v>0</v>
      </c>
      <c r="F130" s="45"/>
      <c r="G130" s="65">
        <f>'Pay App 43'!G130+F130</f>
        <v>0</v>
      </c>
      <c r="H130" s="188">
        <f>'Pay App 43'!K130</f>
        <v>0</v>
      </c>
      <c r="I130" s="189"/>
      <c r="J130" s="55"/>
      <c r="K130" s="33">
        <f t="shared" si="1"/>
        <v>0</v>
      </c>
      <c r="L130" s="68">
        <f t="shared" si="0"/>
        <v>0</v>
      </c>
      <c r="M130" s="66">
        <f t="shared" si="2"/>
        <v>0</v>
      </c>
      <c r="N130" s="32">
        <f t="shared" si="3"/>
        <v>0</v>
      </c>
      <c r="O130" s="52">
        <f>'Pay App 43'!O130+'Pay App 43'!P130</f>
        <v>0</v>
      </c>
      <c r="P130" s="45"/>
      <c r="Q130" s="66">
        <f>'Pay App 43'!Q130+N130+P130</f>
        <v>0</v>
      </c>
    </row>
    <row r="131" spans="1:17" ht="21" customHeight="1" x14ac:dyDescent="0.2">
      <c r="A131" s="151" t="s">
        <v>216</v>
      </c>
      <c r="B131" s="151"/>
      <c r="C131" s="151" t="s">
        <v>217</v>
      </c>
      <c r="D131" s="152"/>
      <c r="E131" s="52">
        <f>'Pay App 43'!E131</f>
        <v>0</v>
      </c>
      <c r="F131" s="45"/>
      <c r="G131" s="65">
        <f>'Pay App 43'!G131+F131</f>
        <v>0</v>
      </c>
      <c r="H131" s="188">
        <f>'Pay App 43'!K131</f>
        <v>0</v>
      </c>
      <c r="I131" s="189"/>
      <c r="J131" s="55"/>
      <c r="K131" s="33">
        <f t="shared" si="1"/>
        <v>0</v>
      </c>
      <c r="L131" s="68">
        <f t="shared" si="0"/>
        <v>0</v>
      </c>
      <c r="M131" s="66">
        <f t="shared" si="2"/>
        <v>0</v>
      </c>
      <c r="N131" s="32">
        <f t="shared" si="3"/>
        <v>0</v>
      </c>
      <c r="O131" s="52">
        <f>'Pay App 43'!O131+'Pay App 43'!P131</f>
        <v>0</v>
      </c>
      <c r="P131" s="45"/>
      <c r="Q131" s="66">
        <f>'Pay App 43'!Q131+N131+P131</f>
        <v>0</v>
      </c>
    </row>
    <row r="132" spans="1:17" ht="21" customHeight="1" x14ac:dyDescent="0.2">
      <c r="A132" s="151" t="s">
        <v>218</v>
      </c>
      <c r="B132" s="151"/>
      <c r="C132" s="151" t="s">
        <v>219</v>
      </c>
      <c r="D132" s="152"/>
      <c r="E132" s="52">
        <f>'Pay App 43'!E132</f>
        <v>0</v>
      </c>
      <c r="F132" s="45"/>
      <c r="G132" s="65">
        <f>'Pay App 43'!G132+F132</f>
        <v>0</v>
      </c>
      <c r="H132" s="188">
        <f>'Pay App 43'!K132</f>
        <v>0</v>
      </c>
      <c r="I132" s="189"/>
      <c r="J132" s="55"/>
      <c r="K132" s="33">
        <f t="shared" si="1"/>
        <v>0</v>
      </c>
      <c r="L132" s="68">
        <f t="shared" si="0"/>
        <v>0</v>
      </c>
      <c r="M132" s="66">
        <f t="shared" si="2"/>
        <v>0</v>
      </c>
      <c r="N132" s="32">
        <f t="shared" si="3"/>
        <v>0</v>
      </c>
      <c r="O132" s="52">
        <f>'Pay App 43'!O132+'Pay App 43'!P132</f>
        <v>0</v>
      </c>
      <c r="P132" s="45"/>
      <c r="Q132" s="66">
        <f>'Pay App 43'!Q132+N132+P132</f>
        <v>0</v>
      </c>
    </row>
    <row r="133" spans="1:17" ht="21" customHeight="1" x14ac:dyDescent="0.2">
      <c r="A133" s="151" t="s">
        <v>220</v>
      </c>
      <c r="B133" s="151"/>
      <c r="C133" s="151" t="s">
        <v>221</v>
      </c>
      <c r="D133" s="152"/>
      <c r="E133" s="52">
        <f>'Pay App 43'!E133</f>
        <v>0</v>
      </c>
      <c r="F133" s="45"/>
      <c r="G133" s="65">
        <f>'Pay App 43'!G133+F133</f>
        <v>0</v>
      </c>
      <c r="H133" s="188">
        <f>'Pay App 43'!K133</f>
        <v>0</v>
      </c>
      <c r="I133" s="189"/>
      <c r="J133" s="55"/>
      <c r="K133" s="33">
        <f t="shared" si="1"/>
        <v>0</v>
      </c>
      <c r="L133" s="68">
        <f t="shared" si="0"/>
        <v>0</v>
      </c>
      <c r="M133" s="66">
        <f t="shared" si="2"/>
        <v>0</v>
      </c>
      <c r="N133" s="32">
        <f t="shared" si="3"/>
        <v>0</v>
      </c>
      <c r="O133" s="52">
        <f>'Pay App 43'!O133+'Pay App 43'!P133</f>
        <v>0</v>
      </c>
      <c r="P133" s="45"/>
      <c r="Q133" s="66">
        <f>'Pay App 43'!Q133+N133+P133</f>
        <v>0</v>
      </c>
    </row>
    <row r="134" spans="1:17" ht="21" customHeight="1" x14ac:dyDescent="0.2">
      <c r="A134" s="151" t="s">
        <v>222</v>
      </c>
      <c r="B134" s="151"/>
      <c r="C134" s="151" t="s">
        <v>223</v>
      </c>
      <c r="D134" s="152"/>
      <c r="E134" s="52">
        <f>'Pay App 43'!E134</f>
        <v>0</v>
      </c>
      <c r="F134" s="45"/>
      <c r="G134" s="65">
        <f>'Pay App 43'!G134+F134</f>
        <v>0</v>
      </c>
      <c r="H134" s="188">
        <f>'Pay App 43'!K134</f>
        <v>0</v>
      </c>
      <c r="I134" s="189"/>
      <c r="J134" s="55"/>
      <c r="K134" s="33">
        <f t="shared" si="1"/>
        <v>0</v>
      </c>
      <c r="L134" s="68">
        <f t="shared" si="0"/>
        <v>0</v>
      </c>
      <c r="M134" s="66">
        <f t="shared" si="2"/>
        <v>0</v>
      </c>
      <c r="N134" s="32">
        <f t="shared" si="3"/>
        <v>0</v>
      </c>
      <c r="O134" s="52">
        <f>'Pay App 43'!O134+'Pay App 43'!P134</f>
        <v>0</v>
      </c>
      <c r="P134" s="45"/>
      <c r="Q134" s="66">
        <f>'Pay App 43'!Q134+N134+P134</f>
        <v>0</v>
      </c>
    </row>
    <row r="135" spans="1:17" ht="21" customHeight="1" x14ac:dyDescent="0.2">
      <c r="A135" s="153" t="s">
        <v>224</v>
      </c>
      <c r="B135" s="153"/>
      <c r="C135" s="153" t="s">
        <v>225</v>
      </c>
      <c r="D135" s="154"/>
      <c r="E135" s="52">
        <f>'Pay App 43'!E135</f>
        <v>0</v>
      </c>
      <c r="F135" s="45"/>
      <c r="G135" s="65">
        <f>'Pay App 43'!G135+F135</f>
        <v>0</v>
      </c>
      <c r="H135" s="188">
        <f>'Pay App 43'!K135</f>
        <v>0</v>
      </c>
      <c r="I135" s="189"/>
      <c r="J135" s="55"/>
      <c r="K135" s="33">
        <f t="shared" si="1"/>
        <v>0</v>
      </c>
      <c r="L135" s="68">
        <f t="shared" si="0"/>
        <v>0</v>
      </c>
      <c r="M135" s="66">
        <f t="shared" si="2"/>
        <v>0</v>
      </c>
      <c r="N135" s="32">
        <f t="shared" si="3"/>
        <v>0</v>
      </c>
      <c r="O135" s="52">
        <f>'Pay App 43'!O135+'Pay App 43'!P135</f>
        <v>0</v>
      </c>
      <c r="P135" s="45"/>
      <c r="Q135" s="66">
        <f>'Pay App 43'!Q135+N135+P135</f>
        <v>0</v>
      </c>
    </row>
    <row r="136" spans="1:17" ht="21" customHeight="1" x14ac:dyDescent="0.2">
      <c r="A136" s="151" t="s">
        <v>226</v>
      </c>
      <c r="B136" s="151"/>
      <c r="C136" s="151" t="s">
        <v>227</v>
      </c>
      <c r="D136" s="152"/>
      <c r="E136" s="52">
        <f>'Pay App 43'!E136</f>
        <v>0</v>
      </c>
      <c r="F136" s="45"/>
      <c r="G136" s="65">
        <f>'Pay App 43'!G136+F136</f>
        <v>0</v>
      </c>
      <c r="H136" s="188">
        <f>'Pay App 43'!K136</f>
        <v>0</v>
      </c>
      <c r="I136" s="189"/>
      <c r="J136" s="55"/>
      <c r="K136" s="33">
        <f t="shared" si="1"/>
        <v>0</v>
      </c>
      <c r="L136" s="68">
        <f t="shared" si="0"/>
        <v>0</v>
      </c>
      <c r="M136" s="66">
        <f t="shared" si="2"/>
        <v>0</v>
      </c>
      <c r="N136" s="32">
        <f t="shared" si="3"/>
        <v>0</v>
      </c>
      <c r="O136" s="52">
        <f>'Pay App 43'!O136+'Pay App 43'!P136</f>
        <v>0</v>
      </c>
      <c r="P136" s="45"/>
      <c r="Q136" s="66">
        <f>'Pay App 43'!Q136+N136+P136</f>
        <v>0</v>
      </c>
    </row>
    <row r="137" spans="1:17" ht="21" customHeight="1" x14ac:dyDescent="0.2">
      <c r="A137" s="151" t="s">
        <v>228</v>
      </c>
      <c r="B137" s="151"/>
      <c r="C137" s="151" t="s">
        <v>229</v>
      </c>
      <c r="D137" s="152"/>
      <c r="E137" s="52">
        <f>'Pay App 43'!E137</f>
        <v>0</v>
      </c>
      <c r="F137" s="45"/>
      <c r="G137" s="65">
        <f>'Pay App 43'!G137+F137</f>
        <v>0</v>
      </c>
      <c r="H137" s="188">
        <f>'Pay App 43'!K137</f>
        <v>0</v>
      </c>
      <c r="I137" s="189"/>
      <c r="J137" s="55"/>
      <c r="K137" s="33">
        <f t="shared" si="1"/>
        <v>0</v>
      </c>
      <c r="L137" s="68">
        <f t="shared" si="0"/>
        <v>0</v>
      </c>
      <c r="M137" s="66">
        <f t="shared" si="2"/>
        <v>0</v>
      </c>
      <c r="N137" s="32">
        <f t="shared" si="3"/>
        <v>0</v>
      </c>
      <c r="O137" s="52">
        <f>'Pay App 43'!O137+'Pay App 43'!P137</f>
        <v>0</v>
      </c>
      <c r="P137" s="45"/>
      <c r="Q137" s="66">
        <f>'Pay App 43'!Q137+N137+P137</f>
        <v>0</v>
      </c>
    </row>
    <row r="138" spans="1:17" ht="21" customHeight="1" x14ac:dyDescent="0.2">
      <c r="A138" s="151" t="s">
        <v>230</v>
      </c>
      <c r="B138" s="151"/>
      <c r="C138" s="151" t="s">
        <v>231</v>
      </c>
      <c r="D138" s="152"/>
      <c r="E138" s="52">
        <f>'Pay App 43'!E138</f>
        <v>0</v>
      </c>
      <c r="F138" s="45"/>
      <c r="G138" s="65">
        <f>'Pay App 43'!G138+F138</f>
        <v>0</v>
      </c>
      <c r="H138" s="188">
        <f>'Pay App 43'!K138</f>
        <v>0</v>
      </c>
      <c r="I138" s="189"/>
      <c r="J138" s="55"/>
      <c r="K138" s="33">
        <f t="shared" si="1"/>
        <v>0</v>
      </c>
      <c r="L138" s="68">
        <f t="shared" si="0"/>
        <v>0</v>
      </c>
      <c r="M138" s="66">
        <f t="shared" si="2"/>
        <v>0</v>
      </c>
      <c r="N138" s="32">
        <f t="shared" si="3"/>
        <v>0</v>
      </c>
      <c r="O138" s="52">
        <f>'Pay App 43'!O138+'Pay App 43'!P138</f>
        <v>0</v>
      </c>
      <c r="P138" s="45"/>
      <c r="Q138" s="66">
        <f>'Pay App 43'!Q138+N138+P138</f>
        <v>0</v>
      </c>
    </row>
    <row r="139" spans="1:17" ht="21" customHeight="1" x14ac:dyDescent="0.2">
      <c r="A139" s="153" t="s">
        <v>232</v>
      </c>
      <c r="B139" s="153"/>
      <c r="C139" s="153" t="s">
        <v>233</v>
      </c>
      <c r="D139" s="154"/>
      <c r="E139" s="52">
        <f>'Pay App 43'!E139</f>
        <v>0</v>
      </c>
      <c r="F139" s="45"/>
      <c r="G139" s="65">
        <f>'Pay App 43'!G139+F139</f>
        <v>0</v>
      </c>
      <c r="H139" s="188">
        <f>'Pay App 43'!K139</f>
        <v>0</v>
      </c>
      <c r="I139" s="189"/>
      <c r="J139" s="55"/>
      <c r="K139" s="33">
        <f t="shared" si="1"/>
        <v>0</v>
      </c>
      <c r="L139" s="68">
        <f t="shared" si="0"/>
        <v>0</v>
      </c>
      <c r="M139" s="66">
        <f t="shared" si="2"/>
        <v>0</v>
      </c>
      <c r="N139" s="32">
        <f t="shared" si="3"/>
        <v>0</v>
      </c>
      <c r="O139" s="52">
        <f>'Pay App 43'!O139+'Pay App 43'!P139</f>
        <v>0</v>
      </c>
      <c r="P139" s="45"/>
      <c r="Q139" s="66">
        <f>'Pay App 43'!Q139+N139+P139</f>
        <v>0</v>
      </c>
    </row>
    <row r="140" spans="1:17" ht="21" customHeight="1" x14ac:dyDescent="0.2">
      <c r="A140" s="151" t="s">
        <v>234</v>
      </c>
      <c r="B140" s="151"/>
      <c r="C140" s="151" t="s">
        <v>235</v>
      </c>
      <c r="D140" s="152"/>
      <c r="E140" s="52">
        <f>'Pay App 43'!E140</f>
        <v>0</v>
      </c>
      <c r="F140" s="45"/>
      <c r="G140" s="65">
        <f>'Pay App 43'!G140+F140</f>
        <v>0</v>
      </c>
      <c r="H140" s="188">
        <f>'Pay App 43'!K140</f>
        <v>0</v>
      </c>
      <c r="I140" s="189"/>
      <c r="J140" s="55"/>
      <c r="K140" s="33">
        <f t="shared" si="1"/>
        <v>0</v>
      </c>
      <c r="L140" s="68">
        <f t="shared" si="0"/>
        <v>0</v>
      </c>
      <c r="M140" s="66">
        <f t="shared" si="2"/>
        <v>0</v>
      </c>
      <c r="N140" s="32">
        <f t="shared" si="3"/>
        <v>0</v>
      </c>
      <c r="O140" s="52">
        <f>'Pay App 43'!O140+'Pay App 43'!P140</f>
        <v>0</v>
      </c>
      <c r="P140" s="45"/>
      <c r="Q140" s="66">
        <f>'Pay App 43'!Q140+N140+P140</f>
        <v>0</v>
      </c>
    </row>
    <row r="141" spans="1:17" ht="21" customHeight="1" x14ac:dyDescent="0.2">
      <c r="A141" s="151" t="s">
        <v>236</v>
      </c>
      <c r="B141" s="151"/>
      <c r="C141" s="151" t="s">
        <v>237</v>
      </c>
      <c r="D141" s="152"/>
      <c r="E141" s="52">
        <f>'Pay App 43'!E141</f>
        <v>0</v>
      </c>
      <c r="F141" s="45"/>
      <c r="G141" s="65">
        <f>'Pay App 43'!G141+F141</f>
        <v>0</v>
      </c>
      <c r="H141" s="188">
        <f>'Pay App 43'!K141</f>
        <v>0</v>
      </c>
      <c r="I141" s="189"/>
      <c r="J141" s="55"/>
      <c r="K141" s="33">
        <f t="shared" si="1"/>
        <v>0</v>
      </c>
      <c r="L141" s="68">
        <f t="shared" si="0"/>
        <v>0</v>
      </c>
      <c r="M141" s="66">
        <f t="shared" si="2"/>
        <v>0</v>
      </c>
      <c r="N141" s="32">
        <f t="shared" si="3"/>
        <v>0</v>
      </c>
      <c r="O141" s="52">
        <f>'Pay App 43'!O141+'Pay App 43'!P141</f>
        <v>0</v>
      </c>
      <c r="P141" s="45"/>
      <c r="Q141" s="66">
        <f>'Pay App 43'!Q141+N141+P141</f>
        <v>0</v>
      </c>
    </row>
    <row r="142" spans="1:17" ht="21" customHeight="1" x14ac:dyDescent="0.2">
      <c r="A142" s="151" t="s">
        <v>238</v>
      </c>
      <c r="B142" s="151"/>
      <c r="C142" s="151" t="s">
        <v>239</v>
      </c>
      <c r="D142" s="152"/>
      <c r="E142" s="52">
        <f>'Pay App 43'!E142</f>
        <v>0</v>
      </c>
      <c r="F142" s="45"/>
      <c r="G142" s="65">
        <f>'Pay App 43'!G142+F142</f>
        <v>0</v>
      </c>
      <c r="H142" s="188">
        <f>'Pay App 43'!K142</f>
        <v>0</v>
      </c>
      <c r="I142" s="189"/>
      <c r="J142" s="55"/>
      <c r="K142" s="33">
        <f t="shared" si="1"/>
        <v>0</v>
      </c>
      <c r="L142" s="68">
        <f t="shared" si="0"/>
        <v>0</v>
      </c>
      <c r="M142" s="66">
        <f t="shared" si="2"/>
        <v>0</v>
      </c>
      <c r="N142" s="32">
        <f t="shared" si="3"/>
        <v>0</v>
      </c>
      <c r="O142" s="52">
        <f>'Pay App 43'!O142+'Pay App 43'!P142</f>
        <v>0</v>
      </c>
      <c r="P142" s="45"/>
      <c r="Q142" s="66">
        <f>'Pay App 43'!Q142+N142+P142</f>
        <v>0</v>
      </c>
    </row>
    <row r="143" spans="1:17" ht="21" customHeight="1" x14ac:dyDescent="0.2">
      <c r="A143" s="151" t="s">
        <v>240</v>
      </c>
      <c r="B143" s="151"/>
      <c r="C143" s="151" t="s">
        <v>241</v>
      </c>
      <c r="D143" s="152"/>
      <c r="E143" s="52">
        <f>'Pay App 43'!E143</f>
        <v>0</v>
      </c>
      <c r="F143" s="45"/>
      <c r="G143" s="65">
        <f>'Pay App 43'!G143+F143</f>
        <v>0</v>
      </c>
      <c r="H143" s="188">
        <f>'Pay App 43'!K143</f>
        <v>0</v>
      </c>
      <c r="I143" s="189"/>
      <c r="J143" s="55"/>
      <c r="K143" s="33">
        <f t="shared" si="1"/>
        <v>0</v>
      </c>
      <c r="L143" s="68">
        <f t="shared" si="0"/>
        <v>0</v>
      </c>
      <c r="M143" s="66">
        <f t="shared" si="2"/>
        <v>0</v>
      </c>
      <c r="N143" s="32">
        <f t="shared" si="3"/>
        <v>0</v>
      </c>
      <c r="O143" s="52">
        <f>'Pay App 43'!O143+'Pay App 43'!P143</f>
        <v>0</v>
      </c>
      <c r="P143" s="45"/>
      <c r="Q143" s="66">
        <f>'Pay App 43'!Q143+N143+P143</f>
        <v>0</v>
      </c>
    </row>
    <row r="144" spans="1:17" ht="21" customHeight="1" x14ac:dyDescent="0.2">
      <c r="A144" s="151" t="s">
        <v>242</v>
      </c>
      <c r="B144" s="151"/>
      <c r="C144" s="151" t="s">
        <v>243</v>
      </c>
      <c r="D144" s="152"/>
      <c r="E144" s="52">
        <f>'Pay App 43'!E144</f>
        <v>0</v>
      </c>
      <c r="F144" s="45"/>
      <c r="G144" s="65">
        <f>'Pay App 43'!G144+F144</f>
        <v>0</v>
      </c>
      <c r="H144" s="188">
        <f>'Pay App 43'!K144</f>
        <v>0</v>
      </c>
      <c r="I144" s="189"/>
      <c r="J144" s="55"/>
      <c r="K144" s="33">
        <f t="shared" si="1"/>
        <v>0</v>
      </c>
      <c r="L144" s="68">
        <f t="shared" si="0"/>
        <v>0</v>
      </c>
      <c r="M144" s="66">
        <f t="shared" si="2"/>
        <v>0</v>
      </c>
      <c r="N144" s="32">
        <f t="shared" si="3"/>
        <v>0</v>
      </c>
      <c r="O144" s="52">
        <f>'Pay App 43'!O144+'Pay App 43'!P144</f>
        <v>0</v>
      </c>
      <c r="P144" s="45"/>
      <c r="Q144" s="66">
        <f>'Pay App 43'!Q144+N144+P144</f>
        <v>0</v>
      </c>
    </row>
    <row r="145" spans="1:17" ht="21" customHeight="1" x14ac:dyDescent="0.2">
      <c r="A145" s="151" t="s">
        <v>244</v>
      </c>
      <c r="B145" s="151"/>
      <c r="C145" s="151" t="s">
        <v>245</v>
      </c>
      <c r="D145" s="152"/>
      <c r="E145" s="52">
        <f>'Pay App 43'!E145</f>
        <v>0</v>
      </c>
      <c r="F145" s="45"/>
      <c r="G145" s="65">
        <f>'Pay App 43'!G145+F145</f>
        <v>0</v>
      </c>
      <c r="H145" s="188">
        <f>'Pay App 43'!K145</f>
        <v>0</v>
      </c>
      <c r="I145" s="189"/>
      <c r="J145" s="55"/>
      <c r="K145" s="33">
        <f t="shared" si="1"/>
        <v>0</v>
      </c>
      <c r="L145" s="68">
        <f t="shared" si="0"/>
        <v>0</v>
      </c>
      <c r="M145" s="66">
        <f t="shared" si="2"/>
        <v>0</v>
      </c>
      <c r="N145" s="32">
        <f t="shared" si="3"/>
        <v>0</v>
      </c>
      <c r="O145" s="52">
        <f>'Pay App 43'!O145+'Pay App 43'!P145</f>
        <v>0</v>
      </c>
      <c r="P145" s="45"/>
      <c r="Q145" s="66">
        <f>'Pay App 43'!Q145+N145+P145</f>
        <v>0</v>
      </c>
    </row>
    <row r="146" spans="1:17" ht="21" customHeight="1" x14ac:dyDescent="0.2">
      <c r="A146" s="151" t="s">
        <v>246</v>
      </c>
      <c r="B146" s="151"/>
      <c r="C146" s="151" t="s">
        <v>247</v>
      </c>
      <c r="D146" s="152"/>
      <c r="E146" s="52">
        <f>'Pay App 43'!E146</f>
        <v>0</v>
      </c>
      <c r="F146" s="45"/>
      <c r="G146" s="65">
        <f>'Pay App 43'!G146+F146</f>
        <v>0</v>
      </c>
      <c r="H146" s="188">
        <f>'Pay App 43'!K146</f>
        <v>0</v>
      </c>
      <c r="I146" s="189"/>
      <c r="J146" s="55"/>
      <c r="K146" s="33">
        <f t="shared" si="1"/>
        <v>0</v>
      </c>
      <c r="L146" s="68">
        <f t="shared" si="0"/>
        <v>0</v>
      </c>
      <c r="M146" s="66">
        <f t="shared" si="2"/>
        <v>0</v>
      </c>
      <c r="N146" s="32">
        <f t="shared" si="3"/>
        <v>0</v>
      </c>
      <c r="O146" s="52">
        <f>'Pay App 43'!O146+'Pay App 43'!P146</f>
        <v>0</v>
      </c>
      <c r="P146" s="45"/>
      <c r="Q146" s="66">
        <f>'Pay App 43'!Q146+N146+P146</f>
        <v>0</v>
      </c>
    </row>
    <row r="147" spans="1:17" ht="21" customHeight="1" x14ac:dyDescent="0.2">
      <c r="A147" s="151" t="s">
        <v>248</v>
      </c>
      <c r="B147" s="151"/>
      <c r="C147" s="151" t="s">
        <v>249</v>
      </c>
      <c r="D147" s="152"/>
      <c r="E147" s="52">
        <f>'Pay App 43'!E147</f>
        <v>0</v>
      </c>
      <c r="F147" s="45"/>
      <c r="G147" s="65">
        <f>'Pay App 43'!G147+F147</f>
        <v>0</v>
      </c>
      <c r="H147" s="188">
        <f>'Pay App 43'!K147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43'!O147+'Pay App 43'!P147</f>
        <v>0</v>
      </c>
      <c r="P147" s="45"/>
      <c r="Q147" s="66">
        <f>'Pay App 43'!Q147+N147+P147</f>
        <v>0</v>
      </c>
    </row>
    <row r="148" spans="1:17" ht="21" customHeight="1" x14ac:dyDescent="0.2">
      <c r="A148" s="151" t="s">
        <v>250</v>
      </c>
      <c r="B148" s="151"/>
      <c r="C148" s="151" t="s">
        <v>251</v>
      </c>
      <c r="D148" s="152"/>
      <c r="E148" s="52">
        <f>'Pay App 43'!E148</f>
        <v>0</v>
      </c>
      <c r="F148" s="45"/>
      <c r="G148" s="65">
        <f>'Pay App 43'!G148+F148</f>
        <v>0</v>
      </c>
      <c r="H148" s="188">
        <f>'Pay App 43'!K148</f>
        <v>0</v>
      </c>
      <c r="I148" s="189"/>
      <c r="J148" s="55"/>
      <c r="K148" s="33">
        <f t="shared" si="4"/>
        <v>0</v>
      </c>
      <c r="L148" s="68">
        <f t="shared" ref="L148:L211" si="7">IF(ISERROR(K148/G148),0,K148/G148)</f>
        <v>0</v>
      </c>
      <c r="M148" s="66">
        <f t="shared" si="5"/>
        <v>0</v>
      </c>
      <c r="N148" s="32">
        <f t="shared" si="6"/>
        <v>0</v>
      </c>
      <c r="O148" s="52">
        <f>'Pay App 43'!O148+'Pay App 43'!P148</f>
        <v>0</v>
      </c>
      <c r="P148" s="45"/>
      <c r="Q148" s="66">
        <f>'Pay App 43'!Q148+N148+P148</f>
        <v>0</v>
      </c>
    </row>
    <row r="149" spans="1:17" ht="21" customHeight="1" x14ac:dyDescent="0.2">
      <c r="A149" s="153" t="s">
        <v>252</v>
      </c>
      <c r="B149" s="153"/>
      <c r="C149" s="153" t="s">
        <v>253</v>
      </c>
      <c r="D149" s="154"/>
      <c r="E149" s="52">
        <f>'Pay App 43'!E149</f>
        <v>0</v>
      </c>
      <c r="F149" s="45"/>
      <c r="G149" s="65">
        <f>'Pay App 43'!G149+F149</f>
        <v>0</v>
      </c>
      <c r="H149" s="188">
        <f>'Pay App 43'!K149</f>
        <v>0</v>
      </c>
      <c r="I149" s="189"/>
      <c r="J149" s="55"/>
      <c r="K149" s="33">
        <f t="shared" si="4"/>
        <v>0</v>
      </c>
      <c r="L149" s="68">
        <f t="shared" si="7"/>
        <v>0</v>
      </c>
      <c r="M149" s="66">
        <f t="shared" si="5"/>
        <v>0</v>
      </c>
      <c r="N149" s="32">
        <f t="shared" si="6"/>
        <v>0</v>
      </c>
      <c r="O149" s="52">
        <f>'Pay App 43'!O149+'Pay App 43'!P149</f>
        <v>0</v>
      </c>
      <c r="P149" s="45"/>
      <c r="Q149" s="66">
        <f>'Pay App 43'!Q149+N149+P149</f>
        <v>0</v>
      </c>
    </row>
    <row r="150" spans="1:17" ht="21" customHeight="1" x14ac:dyDescent="0.2">
      <c r="A150" s="151" t="s">
        <v>254</v>
      </c>
      <c r="B150" s="151"/>
      <c r="C150" s="151" t="s">
        <v>255</v>
      </c>
      <c r="D150" s="152"/>
      <c r="E150" s="52">
        <f>'Pay App 43'!E150</f>
        <v>0</v>
      </c>
      <c r="F150" s="45"/>
      <c r="G150" s="65">
        <f>'Pay App 43'!G150+F150</f>
        <v>0</v>
      </c>
      <c r="H150" s="188">
        <f>'Pay App 43'!K150</f>
        <v>0</v>
      </c>
      <c r="I150" s="189"/>
      <c r="J150" s="55"/>
      <c r="K150" s="33">
        <f t="shared" si="4"/>
        <v>0</v>
      </c>
      <c r="L150" s="68">
        <f t="shared" si="7"/>
        <v>0</v>
      </c>
      <c r="M150" s="66">
        <f t="shared" si="5"/>
        <v>0</v>
      </c>
      <c r="N150" s="32">
        <f t="shared" si="6"/>
        <v>0</v>
      </c>
      <c r="O150" s="52">
        <f>'Pay App 43'!O150+'Pay App 43'!P150</f>
        <v>0</v>
      </c>
      <c r="P150" s="45"/>
      <c r="Q150" s="66">
        <f>'Pay App 43'!Q150+N150+P150</f>
        <v>0</v>
      </c>
    </row>
    <row r="151" spans="1:17" ht="21" customHeight="1" x14ac:dyDescent="0.2">
      <c r="A151" s="151" t="s">
        <v>256</v>
      </c>
      <c r="B151" s="151"/>
      <c r="C151" s="151" t="s">
        <v>257</v>
      </c>
      <c r="D151" s="152"/>
      <c r="E151" s="52">
        <f>'Pay App 43'!E151</f>
        <v>0</v>
      </c>
      <c r="F151" s="45"/>
      <c r="G151" s="65">
        <f>'Pay App 43'!G151+F151</f>
        <v>0</v>
      </c>
      <c r="H151" s="188">
        <f>'Pay App 43'!K151</f>
        <v>0</v>
      </c>
      <c r="I151" s="189"/>
      <c r="J151" s="55"/>
      <c r="K151" s="33">
        <f t="shared" si="4"/>
        <v>0</v>
      </c>
      <c r="L151" s="68">
        <f t="shared" si="7"/>
        <v>0</v>
      </c>
      <c r="M151" s="66">
        <f t="shared" si="5"/>
        <v>0</v>
      </c>
      <c r="N151" s="32">
        <f t="shared" si="6"/>
        <v>0</v>
      </c>
      <c r="O151" s="52">
        <f>'Pay App 43'!O151+'Pay App 43'!P151</f>
        <v>0</v>
      </c>
      <c r="P151" s="45"/>
      <c r="Q151" s="66">
        <f>'Pay App 43'!Q151+N151+P151</f>
        <v>0</v>
      </c>
    </row>
    <row r="152" spans="1:17" ht="21" customHeight="1" x14ac:dyDescent="0.2">
      <c r="A152" s="151" t="s">
        <v>258</v>
      </c>
      <c r="B152" s="151"/>
      <c r="C152" s="151" t="s">
        <v>259</v>
      </c>
      <c r="D152" s="152"/>
      <c r="E152" s="52">
        <f>'Pay App 43'!E152</f>
        <v>0</v>
      </c>
      <c r="F152" s="45"/>
      <c r="G152" s="65">
        <f>'Pay App 43'!G152+F152</f>
        <v>0</v>
      </c>
      <c r="H152" s="188">
        <f>'Pay App 43'!K152</f>
        <v>0</v>
      </c>
      <c r="I152" s="189"/>
      <c r="J152" s="55"/>
      <c r="K152" s="33">
        <f t="shared" si="4"/>
        <v>0</v>
      </c>
      <c r="L152" s="68">
        <f t="shared" si="7"/>
        <v>0</v>
      </c>
      <c r="M152" s="66">
        <f t="shared" si="5"/>
        <v>0</v>
      </c>
      <c r="N152" s="32">
        <f t="shared" si="6"/>
        <v>0</v>
      </c>
      <c r="O152" s="52">
        <f>'Pay App 43'!O152+'Pay App 43'!P152</f>
        <v>0</v>
      </c>
      <c r="P152" s="45"/>
      <c r="Q152" s="66">
        <f>'Pay App 43'!Q152+N152+P152</f>
        <v>0</v>
      </c>
    </row>
    <row r="153" spans="1:17" ht="21" customHeight="1" x14ac:dyDescent="0.2">
      <c r="A153" s="151" t="s">
        <v>260</v>
      </c>
      <c r="B153" s="151"/>
      <c r="C153" s="151" t="s">
        <v>261</v>
      </c>
      <c r="D153" s="152"/>
      <c r="E153" s="52">
        <f>'Pay App 43'!E153</f>
        <v>0</v>
      </c>
      <c r="F153" s="45"/>
      <c r="G153" s="65">
        <f>'Pay App 43'!G153+F153</f>
        <v>0</v>
      </c>
      <c r="H153" s="188">
        <f>'Pay App 43'!K153</f>
        <v>0</v>
      </c>
      <c r="I153" s="189"/>
      <c r="J153" s="55"/>
      <c r="K153" s="33">
        <f t="shared" si="4"/>
        <v>0</v>
      </c>
      <c r="L153" s="68">
        <f t="shared" si="7"/>
        <v>0</v>
      </c>
      <c r="M153" s="66">
        <f t="shared" si="5"/>
        <v>0</v>
      </c>
      <c r="N153" s="32">
        <f t="shared" si="6"/>
        <v>0</v>
      </c>
      <c r="O153" s="52">
        <f>'Pay App 43'!O153+'Pay App 43'!P153</f>
        <v>0</v>
      </c>
      <c r="P153" s="45"/>
      <c r="Q153" s="66">
        <f>'Pay App 43'!Q153+N153+P153</f>
        <v>0</v>
      </c>
    </row>
    <row r="154" spans="1:17" ht="21" customHeight="1" x14ac:dyDescent="0.2">
      <c r="A154" s="151" t="s">
        <v>262</v>
      </c>
      <c r="B154" s="151"/>
      <c r="C154" s="151" t="s">
        <v>263</v>
      </c>
      <c r="D154" s="152"/>
      <c r="E154" s="52">
        <f>'Pay App 43'!E154</f>
        <v>0</v>
      </c>
      <c r="F154" s="45"/>
      <c r="G154" s="65">
        <f>'Pay App 43'!G154+F154</f>
        <v>0</v>
      </c>
      <c r="H154" s="188">
        <f>'Pay App 43'!K154</f>
        <v>0</v>
      </c>
      <c r="I154" s="189"/>
      <c r="J154" s="55"/>
      <c r="K154" s="33">
        <f t="shared" si="4"/>
        <v>0</v>
      </c>
      <c r="L154" s="68">
        <f t="shared" si="7"/>
        <v>0</v>
      </c>
      <c r="M154" s="66">
        <f t="shared" si="5"/>
        <v>0</v>
      </c>
      <c r="N154" s="32">
        <f t="shared" si="6"/>
        <v>0</v>
      </c>
      <c r="O154" s="52">
        <f>'Pay App 43'!O154+'Pay App 43'!P154</f>
        <v>0</v>
      </c>
      <c r="P154" s="45"/>
      <c r="Q154" s="66">
        <f>'Pay App 43'!Q154+N154+P154</f>
        <v>0</v>
      </c>
    </row>
    <row r="155" spans="1:17" ht="21" customHeight="1" x14ac:dyDescent="0.2">
      <c r="A155" s="151" t="s">
        <v>264</v>
      </c>
      <c r="B155" s="151"/>
      <c r="C155" s="151" t="s">
        <v>265</v>
      </c>
      <c r="D155" s="152"/>
      <c r="E155" s="52">
        <f>'Pay App 43'!E155</f>
        <v>0</v>
      </c>
      <c r="F155" s="45"/>
      <c r="G155" s="65">
        <f>'Pay App 43'!G155+F155</f>
        <v>0</v>
      </c>
      <c r="H155" s="188">
        <f>'Pay App 43'!K155</f>
        <v>0</v>
      </c>
      <c r="I155" s="189"/>
      <c r="J155" s="55"/>
      <c r="K155" s="33">
        <f t="shared" si="4"/>
        <v>0</v>
      </c>
      <c r="L155" s="68">
        <f t="shared" si="7"/>
        <v>0</v>
      </c>
      <c r="M155" s="66">
        <f t="shared" si="5"/>
        <v>0</v>
      </c>
      <c r="N155" s="32">
        <f t="shared" si="6"/>
        <v>0</v>
      </c>
      <c r="O155" s="52">
        <f>'Pay App 43'!O155+'Pay App 43'!P155</f>
        <v>0</v>
      </c>
      <c r="P155" s="45"/>
      <c r="Q155" s="66">
        <f>'Pay App 43'!Q155+N155+P155</f>
        <v>0</v>
      </c>
    </row>
    <row r="156" spans="1:17" ht="21" customHeight="1" x14ac:dyDescent="0.2">
      <c r="A156" s="151" t="s">
        <v>266</v>
      </c>
      <c r="B156" s="151"/>
      <c r="C156" s="151" t="s">
        <v>267</v>
      </c>
      <c r="D156" s="152"/>
      <c r="E156" s="52">
        <f>'Pay App 43'!E156</f>
        <v>0</v>
      </c>
      <c r="F156" s="45"/>
      <c r="G156" s="65">
        <f>'Pay App 43'!G156+F156</f>
        <v>0</v>
      </c>
      <c r="H156" s="188">
        <f>'Pay App 43'!K156</f>
        <v>0</v>
      </c>
      <c r="I156" s="189"/>
      <c r="J156" s="55"/>
      <c r="K156" s="33">
        <f t="shared" si="4"/>
        <v>0</v>
      </c>
      <c r="L156" s="68">
        <f t="shared" si="7"/>
        <v>0</v>
      </c>
      <c r="M156" s="66">
        <f t="shared" si="5"/>
        <v>0</v>
      </c>
      <c r="N156" s="32">
        <f t="shared" si="6"/>
        <v>0</v>
      </c>
      <c r="O156" s="52">
        <f>'Pay App 43'!O156+'Pay App 43'!P156</f>
        <v>0</v>
      </c>
      <c r="P156" s="45"/>
      <c r="Q156" s="66">
        <f>'Pay App 43'!Q156+N156+P156</f>
        <v>0</v>
      </c>
    </row>
    <row r="157" spans="1:17" ht="21" customHeight="1" x14ac:dyDescent="0.2">
      <c r="A157" s="151" t="s">
        <v>268</v>
      </c>
      <c r="B157" s="151"/>
      <c r="C157" s="151" t="s">
        <v>269</v>
      </c>
      <c r="D157" s="152"/>
      <c r="E157" s="52">
        <f>'Pay App 43'!E157</f>
        <v>0</v>
      </c>
      <c r="F157" s="45"/>
      <c r="G157" s="65">
        <f>'Pay App 43'!G157+F157</f>
        <v>0</v>
      </c>
      <c r="H157" s="188">
        <f>'Pay App 43'!K157</f>
        <v>0</v>
      </c>
      <c r="I157" s="189"/>
      <c r="J157" s="55"/>
      <c r="K157" s="33">
        <f t="shared" si="4"/>
        <v>0</v>
      </c>
      <c r="L157" s="68">
        <f t="shared" si="7"/>
        <v>0</v>
      </c>
      <c r="M157" s="66">
        <f t="shared" si="5"/>
        <v>0</v>
      </c>
      <c r="N157" s="32">
        <f t="shared" si="6"/>
        <v>0</v>
      </c>
      <c r="O157" s="52">
        <f>'Pay App 43'!O157+'Pay App 43'!P157</f>
        <v>0</v>
      </c>
      <c r="P157" s="45"/>
      <c r="Q157" s="66">
        <f>'Pay App 43'!Q157+N157+P157</f>
        <v>0</v>
      </c>
    </row>
    <row r="158" spans="1:17" ht="21" customHeight="1" x14ac:dyDescent="0.2">
      <c r="A158" s="153" t="s">
        <v>270</v>
      </c>
      <c r="B158" s="153"/>
      <c r="C158" s="153" t="s">
        <v>271</v>
      </c>
      <c r="D158" s="154"/>
      <c r="E158" s="52">
        <f>'Pay App 43'!E158</f>
        <v>0</v>
      </c>
      <c r="F158" s="45"/>
      <c r="G158" s="65">
        <f>'Pay App 43'!G158+F158</f>
        <v>0</v>
      </c>
      <c r="H158" s="188">
        <f>'Pay App 43'!K158</f>
        <v>0</v>
      </c>
      <c r="I158" s="189"/>
      <c r="J158" s="55"/>
      <c r="K158" s="33">
        <f t="shared" si="4"/>
        <v>0</v>
      </c>
      <c r="L158" s="68">
        <f t="shared" si="7"/>
        <v>0</v>
      </c>
      <c r="M158" s="66">
        <f t="shared" si="5"/>
        <v>0</v>
      </c>
      <c r="N158" s="32">
        <f t="shared" si="6"/>
        <v>0</v>
      </c>
      <c r="O158" s="52">
        <f>'Pay App 43'!O158+'Pay App 43'!P158</f>
        <v>0</v>
      </c>
      <c r="P158" s="45"/>
      <c r="Q158" s="66">
        <f>'Pay App 43'!Q158+N158+P158</f>
        <v>0</v>
      </c>
    </row>
    <row r="159" spans="1:17" ht="21" customHeight="1" x14ac:dyDescent="0.2">
      <c r="A159" s="151" t="s">
        <v>272</v>
      </c>
      <c r="B159" s="151"/>
      <c r="C159" s="151" t="s">
        <v>273</v>
      </c>
      <c r="D159" s="152"/>
      <c r="E159" s="52">
        <f>'Pay App 43'!E159</f>
        <v>0</v>
      </c>
      <c r="F159" s="45"/>
      <c r="G159" s="65">
        <f>'Pay App 43'!G159+F159</f>
        <v>0</v>
      </c>
      <c r="H159" s="188">
        <f>'Pay App 43'!K159</f>
        <v>0</v>
      </c>
      <c r="I159" s="189"/>
      <c r="J159" s="55"/>
      <c r="K159" s="33">
        <f t="shared" si="4"/>
        <v>0</v>
      </c>
      <c r="L159" s="68">
        <f t="shared" si="7"/>
        <v>0</v>
      </c>
      <c r="M159" s="66">
        <f t="shared" si="5"/>
        <v>0</v>
      </c>
      <c r="N159" s="32">
        <f t="shared" si="6"/>
        <v>0</v>
      </c>
      <c r="O159" s="52">
        <f>'Pay App 43'!O159+'Pay App 43'!P159</f>
        <v>0</v>
      </c>
      <c r="P159" s="45"/>
      <c r="Q159" s="66">
        <f>'Pay App 43'!Q159+N159+P159</f>
        <v>0</v>
      </c>
    </row>
    <row r="160" spans="1:17" ht="21" customHeight="1" x14ac:dyDescent="0.2">
      <c r="A160" s="151" t="s">
        <v>274</v>
      </c>
      <c r="B160" s="151"/>
      <c r="C160" s="151" t="s">
        <v>275</v>
      </c>
      <c r="D160" s="152"/>
      <c r="E160" s="52">
        <f>'Pay App 43'!E160</f>
        <v>0</v>
      </c>
      <c r="F160" s="45"/>
      <c r="G160" s="65">
        <f>'Pay App 43'!G160+F160</f>
        <v>0</v>
      </c>
      <c r="H160" s="188">
        <f>'Pay App 43'!K160</f>
        <v>0</v>
      </c>
      <c r="I160" s="189"/>
      <c r="J160" s="55"/>
      <c r="K160" s="33">
        <f t="shared" si="4"/>
        <v>0</v>
      </c>
      <c r="L160" s="68">
        <f t="shared" si="7"/>
        <v>0</v>
      </c>
      <c r="M160" s="66">
        <f t="shared" si="5"/>
        <v>0</v>
      </c>
      <c r="N160" s="32">
        <f t="shared" si="6"/>
        <v>0</v>
      </c>
      <c r="O160" s="52">
        <f>'Pay App 43'!O160+'Pay App 43'!P160</f>
        <v>0</v>
      </c>
      <c r="P160" s="45"/>
      <c r="Q160" s="66">
        <f>'Pay App 43'!Q160+N160+P160</f>
        <v>0</v>
      </c>
    </row>
    <row r="161" spans="1:17" ht="21" customHeight="1" x14ac:dyDescent="0.2">
      <c r="A161" s="151" t="s">
        <v>276</v>
      </c>
      <c r="B161" s="151"/>
      <c r="C161" s="151" t="s">
        <v>277</v>
      </c>
      <c r="D161" s="152"/>
      <c r="E161" s="52">
        <f>'Pay App 43'!E161</f>
        <v>0</v>
      </c>
      <c r="F161" s="45"/>
      <c r="G161" s="65">
        <f>'Pay App 43'!G161+F161</f>
        <v>0</v>
      </c>
      <c r="H161" s="188">
        <f>'Pay App 43'!K161</f>
        <v>0</v>
      </c>
      <c r="I161" s="189"/>
      <c r="J161" s="55"/>
      <c r="K161" s="33">
        <f t="shared" si="4"/>
        <v>0</v>
      </c>
      <c r="L161" s="68">
        <f t="shared" si="7"/>
        <v>0</v>
      </c>
      <c r="M161" s="66">
        <f t="shared" si="5"/>
        <v>0</v>
      </c>
      <c r="N161" s="32">
        <f t="shared" si="6"/>
        <v>0</v>
      </c>
      <c r="O161" s="52">
        <f>'Pay App 43'!O161+'Pay App 43'!P161</f>
        <v>0</v>
      </c>
      <c r="P161" s="45"/>
      <c r="Q161" s="66">
        <f>'Pay App 43'!Q161+N161+P161</f>
        <v>0</v>
      </c>
    </row>
    <row r="162" spans="1:17" ht="21" customHeight="1" x14ac:dyDescent="0.2">
      <c r="A162" s="151" t="s">
        <v>278</v>
      </c>
      <c r="B162" s="151"/>
      <c r="C162" s="151" t="s">
        <v>279</v>
      </c>
      <c r="D162" s="152"/>
      <c r="E162" s="52">
        <f>'Pay App 43'!E162</f>
        <v>0</v>
      </c>
      <c r="F162" s="45"/>
      <c r="G162" s="65">
        <f>'Pay App 43'!G162+F162</f>
        <v>0</v>
      </c>
      <c r="H162" s="188">
        <f>'Pay App 43'!K162</f>
        <v>0</v>
      </c>
      <c r="I162" s="189"/>
      <c r="J162" s="55"/>
      <c r="K162" s="33">
        <f t="shared" si="4"/>
        <v>0</v>
      </c>
      <c r="L162" s="68">
        <f t="shared" si="7"/>
        <v>0</v>
      </c>
      <c r="M162" s="66">
        <f t="shared" si="5"/>
        <v>0</v>
      </c>
      <c r="N162" s="32">
        <f t="shared" si="6"/>
        <v>0</v>
      </c>
      <c r="O162" s="52">
        <f>'Pay App 43'!O162+'Pay App 43'!P162</f>
        <v>0</v>
      </c>
      <c r="P162" s="45"/>
      <c r="Q162" s="66">
        <f>'Pay App 43'!Q162+N162+P162</f>
        <v>0</v>
      </c>
    </row>
    <row r="163" spans="1:17" ht="21" customHeight="1" x14ac:dyDescent="0.2">
      <c r="A163" s="151" t="s">
        <v>280</v>
      </c>
      <c r="B163" s="151"/>
      <c r="C163" s="151" t="s">
        <v>281</v>
      </c>
      <c r="D163" s="152"/>
      <c r="E163" s="52">
        <f>'Pay App 43'!E163</f>
        <v>0</v>
      </c>
      <c r="F163" s="45"/>
      <c r="G163" s="65">
        <f>'Pay App 43'!G163+F163</f>
        <v>0</v>
      </c>
      <c r="H163" s="188">
        <f>'Pay App 43'!K163</f>
        <v>0</v>
      </c>
      <c r="I163" s="189"/>
      <c r="J163" s="55"/>
      <c r="K163" s="33">
        <f t="shared" si="4"/>
        <v>0</v>
      </c>
      <c r="L163" s="68">
        <f t="shared" si="7"/>
        <v>0</v>
      </c>
      <c r="M163" s="66">
        <f t="shared" si="5"/>
        <v>0</v>
      </c>
      <c r="N163" s="32">
        <f t="shared" si="6"/>
        <v>0</v>
      </c>
      <c r="O163" s="52">
        <f>'Pay App 43'!O163+'Pay App 43'!P163</f>
        <v>0</v>
      </c>
      <c r="P163" s="45"/>
      <c r="Q163" s="66">
        <f>'Pay App 43'!Q163+N163+P163</f>
        <v>0</v>
      </c>
    </row>
    <row r="164" spans="1:17" ht="21" customHeight="1" x14ac:dyDescent="0.2">
      <c r="A164" s="151" t="s">
        <v>282</v>
      </c>
      <c r="B164" s="151"/>
      <c r="C164" s="151" t="s">
        <v>283</v>
      </c>
      <c r="D164" s="152"/>
      <c r="E164" s="52">
        <f>'Pay App 43'!E164</f>
        <v>0</v>
      </c>
      <c r="F164" s="45"/>
      <c r="G164" s="65">
        <f>'Pay App 43'!G164+F164</f>
        <v>0</v>
      </c>
      <c r="H164" s="188">
        <f>'Pay App 43'!K164</f>
        <v>0</v>
      </c>
      <c r="I164" s="189"/>
      <c r="J164" s="55"/>
      <c r="K164" s="33">
        <f t="shared" si="4"/>
        <v>0</v>
      </c>
      <c r="L164" s="68">
        <f t="shared" si="7"/>
        <v>0</v>
      </c>
      <c r="M164" s="66">
        <f t="shared" si="5"/>
        <v>0</v>
      </c>
      <c r="N164" s="32">
        <f t="shared" si="6"/>
        <v>0</v>
      </c>
      <c r="O164" s="52">
        <f>'Pay App 43'!O164+'Pay App 43'!P164</f>
        <v>0</v>
      </c>
      <c r="P164" s="45"/>
      <c r="Q164" s="66">
        <f>'Pay App 43'!Q164+N164+P164</f>
        <v>0</v>
      </c>
    </row>
    <row r="165" spans="1:17" ht="21" customHeight="1" x14ac:dyDescent="0.2">
      <c r="A165" s="151" t="s">
        <v>284</v>
      </c>
      <c r="B165" s="151"/>
      <c r="C165" s="151" t="s">
        <v>285</v>
      </c>
      <c r="D165" s="152"/>
      <c r="E165" s="52">
        <f>'Pay App 43'!E165</f>
        <v>0</v>
      </c>
      <c r="F165" s="45"/>
      <c r="G165" s="65">
        <f>'Pay App 43'!G165+F165</f>
        <v>0</v>
      </c>
      <c r="H165" s="188">
        <f>'Pay App 43'!K165</f>
        <v>0</v>
      </c>
      <c r="I165" s="189"/>
      <c r="J165" s="55"/>
      <c r="K165" s="33">
        <f t="shared" si="4"/>
        <v>0</v>
      </c>
      <c r="L165" s="68">
        <f t="shared" si="7"/>
        <v>0</v>
      </c>
      <c r="M165" s="66">
        <f t="shared" si="5"/>
        <v>0</v>
      </c>
      <c r="N165" s="32">
        <f t="shared" si="6"/>
        <v>0</v>
      </c>
      <c r="O165" s="52">
        <f>'Pay App 43'!O165+'Pay App 43'!P165</f>
        <v>0</v>
      </c>
      <c r="P165" s="45"/>
      <c r="Q165" s="66">
        <f>'Pay App 43'!Q165+N165+P165</f>
        <v>0</v>
      </c>
    </row>
    <row r="166" spans="1:17" ht="21" customHeight="1" x14ac:dyDescent="0.2">
      <c r="A166" s="153" t="s">
        <v>286</v>
      </c>
      <c r="B166" s="153"/>
      <c r="C166" s="153" t="s">
        <v>287</v>
      </c>
      <c r="D166" s="154"/>
      <c r="E166" s="52">
        <f>'Pay App 43'!E166</f>
        <v>0</v>
      </c>
      <c r="F166" s="45"/>
      <c r="G166" s="65">
        <f>'Pay App 43'!G166+F166</f>
        <v>0</v>
      </c>
      <c r="H166" s="188">
        <f>'Pay App 43'!K166</f>
        <v>0</v>
      </c>
      <c r="I166" s="189"/>
      <c r="J166" s="55"/>
      <c r="K166" s="33">
        <f t="shared" si="4"/>
        <v>0</v>
      </c>
      <c r="L166" s="68">
        <f t="shared" si="7"/>
        <v>0</v>
      </c>
      <c r="M166" s="66">
        <f t="shared" si="5"/>
        <v>0</v>
      </c>
      <c r="N166" s="32">
        <f t="shared" si="6"/>
        <v>0</v>
      </c>
      <c r="O166" s="52">
        <f>'Pay App 43'!O166+'Pay App 43'!P166</f>
        <v>0</v>
      </c>
      <c r="P166" s="45"/>
      <c r="Q166" s="66">
        <f>'Pay App 43'!Q166+N166+P166</f>
        <v>0</v>
      </c>
    </row>
    <row r="167" spans="1:17" ht="21" customHeight="1" x14ac:dyDescent="0.2">
      <c r="A167" s="153" t="s">
        <v>288</v>
      </c>
      <c r="B167" s="153"/>
      <c r="C167" s="153" t="s">
        <v>289</v>
      </c>
      <c r="D167" s="154"/>
      <c r="E167" s="52">
        <f>'Pay App 43'!E167</f>
        <v>0</v>
      </c>
      <c r="F167" s="45"/>
      <c r="G167" s="65">
        <f>'Pay App 43'!G167+F167</f>
        <v>0</v>
      </c>
      <c r="H167" s="188">
        <f>'Pay App 43'!K167</f>
        <v>0</v>
      </c>
      <c r="I167" s="189"/>
      <c r="J167" s="55"/>
      <c r="K167" s="33">
        <f t="shared" si="4"/>
        <v>0</v>
      </c>
      <c r="L167" s="68">
        <f t="shared" si="7"/>
        <v>0</v>
      </c>
      <c r="M167" s="66">
        <f t="shared" si="5"/>
        <v>0</v>
      </c>
      <c r="N167" s="32">
        <f t="shared" si="6"/>
        <v>0</v>
      </c>
      <c r="O167" s="52">
        <f>'Pay App 43'!O167+'Pay App 43'!P167</f>
        <v>0</v>
      </c>
      <c r="P167" s="45"/>
      <c r="Q167" s="66">
        <f>'Pay App 43'!Q167+N167+P167</f>
        <v>0</v>
      </c>
    </row>
    <row r="168" spans="1:17" ht="21" customHeight="1" x14ac:dyDescent="0.2">
      <c r="A168" s="151" t="s">
        <v>290</v>
      </c>
      <c r="B168" s="151"/>
      <c r="C168" s="151" t="s">
        <v>291</v>
      </c>
      <c r="D168" s="152"/>
      <c r="E168" s="52">
        <f>'Pay App 43'!E168</f>
        <v>0</v>
      </c>
      <c r="F168" s="45"/>
      <c r="G168" s="65">
        <f>'Pay App 43'!G168+F168</f>
        <v>0</v>
      </c>
      <c r="H168" s="188">
        <f>'Pay App 43'!K168</f>
        <v>0</v>
      </c>
      <c r="I168" s="189"/>
      <c r="J168" s="55"/>
      <c r="K168" s="33">
        <f t="shared" si="4"/>
        <v>0</v>
      </c>
      <c r="L168" s="68">
        <f t="shared" si="7"/>
        <v>0</v>
      </c>
      <c r="M168" s="66">
        <f t="shared" si="5"/>
        <v>0</v>
      </c>
      <c r="N168" s="32">
        <f t="shared" si="6"/>
        <v>0</v>
      </c>
      <c r="O168" s="52">
        <f>'Pay App 43'!O168+'Pay App 43'!P168</f>
        <v>0</v>
      </c>
      <c r="P168" s="45"/>
      <c r="Q168" s="66">
        <f>'Pay App 43'!Q168+N168+P168</f>
        <v>0</v>
      </c>
    </row>
    <row r="169" spans="1:17" ht="21" customHeight="1" x14ac:dyDescent="0.2">
      <c r="A169" s="151" t="s">
        <v>292</v>
      </c>
      <c r="B169" s="151"/>
      <c r="C169" s="151" t="s">
        <v>293</v>
      </c>
      <c r="D169" s="152"/>
      <c r="E169" s="52">
        <f>'Pay App 43'!E169</f>
        <v>0</v>
      </c>
      <c r="F169" s="45"/>
      <c r="G169" s="65">
        <f>'Pay App 43'!G169+F169</f>
        <v>0</v>
      </c>
      <c r="H169" s="188">
        <f>'Pay App 43'!K169</f>
        <v>0</v>
      </c>
      <c r="I169" s="189"/>
      <c r="J169" s="55"/>
      <c r="K169" s="33">
        <f t="shared" si="4"/>
        <v>0</v>
      </c>
      <c r="L169" s="68">
        <f t="shared" si="7"/>
        <v>0</v>
      </c>
      <c r="M169" s="66">
        <f t="shared" si="5"/>
        <v>0</v>
      </c>
      <c r="N169" s="32">
        <f t="shared" si="6"/>
        <v>0</v>
      </c>
      <c r="O169" s="52">
        <f>'Pay App 43'!O169+'Pay App 43'!P169</f>
        <v>0</v>
      </c>
      <c r="P169" s="45"/>
      <c r="Q169" s="66">
        <f>'Pay App 43'!Q169+N169+P169</f>
        <v>0</v>
      </c>
    </row>
    <row r="170" spans="1:17" ht="21" customHeight="1" x14ac:dyDescent="0.2">
      <c r="A170" s="151" t="s">
        <v>294</v>
      </c>
      <c r="B170" s="151"/>
      <c r="C170" s="151" t="s">
        <v>295</v>
      </c>
      <c r="D170" s="152"/>
      <c r="E170" s="52">
        <f>'Pay App 43'!E170</f>
        <v>0</v>
      </c>
      <c r="F170" s="45"/>
      <c r="G170" s="65">
        <f>'Pay App 43'!G170+F170</f>
        <v>0</v>
      </c>
      <c r="H170" s="188">
        <f>'Pay App 43'!K170</f>
        <v>0</v>
      </c>
      <c r="I170" s="189"/>
      <c r="J170" s="55"/>
      <c r="K170" s="33">
        <f t="shared" si="4"/>
        <v>0</v>
      </c>
      <c r="L170" s="68">
        <f t="shared" si="7"/>
        <v>0</v>
      </c>
      <c r="M170" s="66">
        <f t="shared" si="5"/>
        <v>0</v>
      </c>
      <c r="N170" s="32">
        <f t="shared" si="6"/>
        <v>0</v>
      </c>
      <c r="O170" s="52">
        <f>'Pay App 43'!O170+'Pay App 43'!P170</f>
        <v>0</v>
      </c>
      <c r="P170" s="45"/>
      <c r="Q170" s="66">
        <f>'Pay App 43'!Q170+N170+P170</f>
        <v>0</v>
      </c>
    </row>
    <row r="171" spans="1:17" ht="21" customHeight="1" x14ac:dyDescent="0.2">
      <c r="A171" s="151" t="s">
        <v>296</v>
      </c>
      <c r="B171" s="151"/>
      <c r="C171" s="151" t="s">
        <v>297</v>
      </c>
      <c r="D171" s="152"/>
      <c r="E171" s="52">
        <f>'Pay App 43'!E171</f>
        <v>0</v>
      </c>
      <c r="F171" s="45"/>
      <c r="G171" s="65">
        <f>'Pay App 43'!G171+F171</f>
        <v>0</v>
      </c>
      <c r="H171" s="188">
        <f>'Pay App 43'!K171</f>
        <v>0</v>
      </c>
      <c r="I171" s="189"/>
      <c r="J171" s="55"/>
      <c r="K171" s="33">
        <f t="shared" si="4"/>
        <v>0</v>
      </c>
      <c r="L171" s="68">
        <f t="shared" si="7"/>
        <v>0</v>
      </c>
      <c r="M171" s="66">
        <f t="shared" si="5"/>
        <v>0</v>
      </c>
      <c r="N171" s="32">
        <f t="shared" si="6"/>
        <v>0</v>
      </c>
      <c r="O171" s="52">
        <f>'Pay App 43'!O171+'Pay App 43'!P171</f>
        <v>0</v>
      </c>
      <c r="P171" s="45"/>
      <c r="Q171" s="66">
        <f>'Pay App 43'!Q171+N171+P171</f>
        <v>0</v>
      </c>
    </row>
    <row r="172" spans="1:17" ht="21" customHeight="1" x14ac:dyDescent="0.2">
      <c r="A172" s="151" t="s">
        <v>298</v>
      </c>
      <c r="B172" s="151"/>
      <c r="C172" s="151" t="s">
        <v>299</v>
      </c>
      <c r="D172" s="152"/>
      <c r="E172" s="52">
        <f>'Pay App 43'!E172</f>
        <v>0</v>
      </c>
      <c r="F172" s="45"/>
      <c r="G172" s="65">
        <f>'Pay App 43'!G172+F172</f>
        <v>0</v>
      </c>
      <c r="H172" s="188">
        <f>'Pay App 43'!K172</f>
        <v>0</v>
      </c>
      <c r="I172" s="189"/>
      <c r="J172" s="55"/>
      <c r="K172" s="33">
        <f t="shared" si="4"/>
        <v>0</v>
      </c>
      <c r="L172" s="68">
        <f t="shared" si="7"/>
        <v>0</v>
      </c>
      <c r="M172" s="66">
        <f t="shared" si="5"/>
        <v>0</v>
      </c>
      <c r="N172" s="32">
        <f t="shared" si="6"/>
        <v>0</v>
      </c>
      <c r="O172" s="52">
        <f>'Pay App 43'!O172+'Pay App 43'!P172</f>
        <v>0</v>
      </c>
      <c r="P172" s="45"/>
      <c r="Q172" s="66">
        <f>'Pay App 43'!Q172+N172+P172</f>
        <v>0</v>
      </c>
    </row>
    <row r="173" spans="1:17" ht="21" customHeight="1" x14ac:dyDescent="0.2">
      <c r="A173" s="151" t="s">
        <v>300</v>
      </c>
      <c r="B173" s="151"/>
      <c r="C173" s="151" t="s">
        <v>301</v>
      </c>
      <c r="D173" s="152"/>
      <c r="E173" s="52">
        <f>'Pay App 43'!E173</f>
        <v>0</v>
      </c>
      <c r="F173" s="45"/>
      <c r="G173" s="65">
        <f>'Pay App 43'!G173+F173</f>
        <v>0</v>
      </c>
      <c r="H173" s="188">
        <f>'Pay App 43'!K173</f>
        <v>0</v>
      </c>
      <c r="I173" s="189"/>
      <c r="J173" s="55"/>
      <c r="K173" s="33">
        <f t="shared" si="4"/>
        <v>0</v>
      </c>
      <c r="L173" s="68">
        <f t="shared" si="7"/>
        <v>0</v>
      </c>
      <c r="M173" s="66">
        <f t="shared" si="5"/>
        <v>0</v>
      </c>
      <c r="N173" s="32">
        <f t="shared" si="6"/>
        <v>0</v>
      </c>
      <c r="O173" s="52">
        <f>'Pay App 43'!O173+'Pay App 43'!P173</f>
        <v>0</v>
      </c>
      <c r="P173" s="45"/>
      <c r="Q173" s="66">
        <f>'Pay App 43'!Q173+N173+P173</f>
        <v>0</v>
      </c>
    </row>
    <row r="174" spans="1:17" ht="21" customHeight="1" x14ac:dyDescent="0.2">
      <c r="A174" s="151" t="s">
        <v>302</v>
      </c>
      <c r="B174" s="151"/>
      <c r="C174" s="151" t="s">
        <v>303</v>
      </c>
      <c r="D174" s="152"/>
      <c r="E174" s="52">
        <f>'Pay App 43'!E174</f>
        <v>0</v>
      </c>
      <c r="F174" s="45"/>
      <c r="G174" s="65">
        <f>'Pay App 43'!G174+F174</f>
        <v>0</v>
      </c>
      <c r="H174" s="188">
        <f>'Pay App 43'!K174</f>
        <v>0</v>
      </c>
      <c r="I174" s="189"/>
      <c r="J174" s="55"/>
      <c r="K174" s="33">
        <f t="shared" si="4"/>
        <v>0</v>
      </c>
      <c r="L174" s="68">
        <f t="shared" si="7"/>
        <v>0</v>
      </c>
      <c r="M174" s="66">
        <f t="shared" si="5"/>
        <v>0</v>
      </c>
      <c r="N174" s="32">
        <f t="shared" si="6"/>
        <v>0</v>
      </c>
      <c r="O174" s="52">
        <f>'Pay App 43'!O174+'Pay App 43'!P174</f>
        <v>0</v>
      </c>
      <c r="P174" s="45"/>
      <c r="Q174" s="66">
        <f>'Pay App 43'!Q174+N174+P174</f>
        <v>0</v>
      </c>
    </row>
    <row r="175" spans="1:17" ht="21" customHeight="1" x14ac:dyDescent="0.2">
      <c r="A175" s="151" t="s">
        <v>304</v>
      </c>
      <c r="B175" s="151"/>
      <c r="C175" s="151" t="s">
        <v>305</v>
      </c>
      <c r="D175" s="152"/>
      <c r="E175" s="52">
        <f>'Pay App 43'!E175</f>
        <v>0</v>
      </c>
      <c r="F175" s="45"/>
      <c r="G175" s="65">
        <f>'Pay App 43'!G175+F175</f>
        <v>0</v>
      </c>
      <c r="H175" s="188">
        <f>'Pay App 43'!K175</f>
        <v>0</v>
      </c>
      <c r="I175" s="189"/>
      <c r="J175" s="55"/>
      <c r="K175" s="33">
        <f t="shared" si="4"/>
        <v>0</v>
      </c>
      <c r="L175" s="68">
        <f t="shared" si="7"/>
        <v>0</v>
      </c>
      <c r="M175" s="66">
        <f t="shared" si="5"/>
        <v>0</v>
      </c>
      <c r="N175" s="32">
        <f t="shared" si="6"/>
        <v>0</v>
      </c>
      <c r="O175" s="52">
        <f>'Pay App 43'!O175+'Pay App 43'!P175</f>
        <v>0</v>
      </c>
      <c r="P175" s="45"/>
      <c r="Q175" s="66">
        <f>'Pay App 43'!Q175+N175+P175</f>
        <v>0</v>
      </c>
    </row>
    <row r="176" spans="1:17" ht="21" customHeight="1" x14ac:dyDescent="0.2">
      <c r="A176" s="151" t="s">
        <v>306</v>
      </c>
      <c r="B176" s="151"/>
      <c r="C176" s="151" t="s">
        <v>307</v>
      </c>
      <c r="D176" s="152"/>
      <c r="E176" s="52">
        <f>'Pay App 43'!E176</f>
        <v>0</v>
      </c>
      <c r="F176" s="45"/>
      <c r="G176" s="65">
        <f>'Pay App 43'!G176+F176</f>
        <v>0</v>
      </c>
      <c r="H176" s="188">
        <f>'Pay App 43'!K176</f>
        <v>0</v>
      </c>
      <c r="I176" s="189"/>
      <c r="J176" s="55"/>
      <c r="K176" s="33">
        <f t="shared" si="4"/>
        <v>0</v>
      </c>
      <c r="L176" s="68">
        <f t="shared" si="7"/>
        <v>0</v>
      </c>
      <c r="M176" s="66">
        <f t="shared" si="5"/>
        <v>0</v>
      </c>
      <c r="N176" s="32">
        <f t="shared" si="6"/>
        <v>0</v>
      </c>
      <c r="O176" s="52">
        <f>'Pay App 43'!O176+'Pay App 43'!P176</f>
        <v>0</v>
      </c>
      <c r="P176" s="45"/>
      <c r="Q176" s="66">
        <f>'Pay App 43'!Q176+N176+P176</f>
        <v>0</v>
      </c>
    </row>
    <row r="177" spans="1:17" ht="21" customHeight="1" x14ac:dyDescent="0.2">
      <c r="A177" s="151" t="s">
        <v>308</v>
      </c>
      <c r="B177" s="151"/>
      <c r="C177" s="151" t="s">
        <v>309</v>
      </c>
      <c r="D177" s="152"/>
      <c r="E177" s="52">
        <f>'Pay App 43'!E177</f>
        <v>0</v>
      </c>
      <c r="F177" s="45"/>
      <c r="G177" s="65">
        <f>'Pay App 43'!G177+F177</f>
        <v>0</v>
      </c>
      <c r="H177" s="188">
        <f>'Pay App 43'!K177</f>
        <v>0</v>
      </c>
      <c r="I177" s="189"/>
      <c r="J177" s="55"/>
      <c r="K177" s="33">
        <f t="shared" si="4"/>
        <v>0</v>
      </c>
      <c r="L177" s="68">
        <f t="shared" si="7"/>
        <v>0</v>
      </c>
      <c r="M177" s="66">
        <f t="shared" si="5"/>
        <v>0</v>
      </c>
      <c r="N177" s="32">
        <f t="shared" si="6"/>
        <v>0</v>
      </c>
      <c r="O177" s="52">
        <f>'Pay App 43'!O177+'Pay App 43'!P177</f>
        <v>0</v>
      </c>
      <c r="P177" s="45"/>
      <c r="Q177" s="66">
        <f>'Pay App 43'!Q177+N177+P177</f>
        <v>0</v>
      </c>
    </row>
    <row r="178" spans="1:17" ht="21" customHeight="1" x14ac:dyDescent="0.2">
      <c r="A178" s="141" t="s">
        <v>310</v>
      </c>
      <c r="B178" s="141"/>
      <c r="C178" s="141" t="s">
        <v>311</v>
      </c>
      <c r="D178" s="142"/>
      <c r="E178" s="52">
        <f>'Pay App 43'!E178</f>
        <v>0</v>
      </c>
      <c r="F178" s="45"/>
      <c r="G178" s="65">
        <f>'Pay App 43'!G178+F178</f>
        <v>0</v>
      </c>
      <c r="H178" s="188">
        <f>'Pay App 43'!K178</f>
        <v>0</v>
      </c>
      <c r="I178" s="189"/>
      <c r="J178" s="55"/>
      <c r="K178" s="33">
        <f t="shared" si="4"/>
        <v>0</v>
      </c>
      <c r="L178" s="68">
        <f t="shared" si="7"/>
        <v>0</v>
      </c>
      <c r="M178" s="66">
        <f t="shared" si="5"/>
        <v>0</v>
      </c>
      <c r="N178" s="32">
        <f t="shared" si="6"/>
        <v>0</v>
      </c>
      <c r="O178" s="52">
        <f>'Pay App 43'!O178+'Pay App 43'!P178</f>
        <v>0</v>
      </c>
      <c r="P178" s="45"/>
      <c r="Q178" s="66">
        <f>'Pay App 43'!Q178+N178+P178</f>
        <v>0</v>
      </c>
    </row>
    <row r="179" spans="1:17" ht="21" customHeight="1" x14ac:dyDescent="0.2">
      <c r="A179" s="151" t="s">
        <v>312</v>
      </c>
      <c r="B179" s="151"/>
      <c r="C179" s="151" t="s">
        <v>313</v>
      </c>
      <c r="D179" s="152"/>
      <c r="E179" s="52">
        <f>'Pay App 43'!E179</f>
        <v>0</v>
      </c>
      <c r="F179" s="45"/>
      <c r="G179" s="65">
        <f>'Pay App 43'!G179+F179</f>
        <v>0</v>
      </c>
      <c r="H179" s="188">
        <f>'Pay App 43'!K179</f>
        <v>0</v>
      </c>
      <c r="I179" s="189"/>
      <c r="J179" s="55"/>
      <c r="K179" s="33">
        <f t="shared" si="4"/>
        <v>0</v>
      </c>
      <c r="L179" s="68">
        <f t="shared" si="7"/>
        <v>0</v>
      </c>
      <c r="M179" s="66">
        <f t="shared" si="5"/>
        <v>0</v>
      </c>
      <c r="N179" s="32">
        <f t="shared" si="6"/>
        <v>0</v>
      </c>
      <c r="O179" s="52">
        <f>'Pay App 43'!O179+'Pay App 43'!P179</f>
        <v>0</v>
      </c>
      <c r="P179" s="45"/>
      <c r="Q179" s="66">
        <f>'Pay App 43'!Q179+N179+P179</f>
        <v>0</v>
      </c>
    </row>
    <row r="180" spans="1:17" ht="21" customHeight="1" x14ac:dyDescent="0.2">
      <c r="A180" s="151" t="s">
        <v>314</v>
      </c>
      <c r="B180" s="151"/>
      <c r="C180" s="149" t="s">
        <v>315</v>
      </c>
      <c r="D180" s="150"/>
      <c r="E180" s="52">
        <f>'Pay App 43'!E180</f>
        <v>0</v>
      </c>
      <c r="F180" s="45"/>
      <c r="G180" s="65">
        <f>'Pay App 43'!G180+F180</f>
        <v>0</v>
      </c>
      <c r="H180" s="188">
        <f>'Pay App 43'!K180</f>
        <v>0</v>
      </c>
      <c r="I180" s="189"/>
      <c r="J180" s="55"/>
      <c r="K180" s="33">
        <f t="shared" si="4"/>
        <v>0</v>
      </c>
      <c r="L180" s="68">
        <f t="shared" si="7"/>
        <v>0</v>
      </c>
      <c r="M180" s="66">
        <f t="shared" si="5"/>
        <v>0</v>
      </c>
      <c r="N180" s="32">
        <f t="shared" si="6"/>
        <v>0</v>
      </c>
      <c r="O180" s="52">
        <f>'Pay App 43'!O180+'Pay App 43'!P180</f>
        <v>0</v>
      </c>
      <c r="P180" s="45"/>
      <c r="Q180" s="66">
        <f>'Pay App 43'!Q180+N180+P180</f>
        <v>0</v>
      </c>
    </row>
    <row r="181" spans="1:17" ht="21" customHeight="1" x14ac:dyDescent="0.2">
      <c r="A181" s="151" t="s">
        <v>316</v>
      </c>
      <c r="B181" s="151"/>
      <c r="C181" s="151" t="s">
        <v>317</v>
      </c>
      <c r="D181" s="152"/>
      <c r="E181" s="52">
        <f>'Pay App 43'!E181</f>
        <v>0</v>
      </c>
      <c r="F181" s="45"/>
      <c r="G181" s="65">
        <f>'Pay App 43'!G181+F181</f>
        <v>0</v>
      </c>
      <c r="H181" s="188">
        <f>'Pay App 43'!K181</f>
        <v>0</v>
      </c>
      <c r="I181" s="189"/>
      <c r="J181" s="55"/>
      <c r="K181" s="33">
        <f t="shared" si="4"/>
        <v>0</v>
      </c>
      <c r="L181" s="68">
        <f t="shared" si="7"/>
        <v>0</v>
      </c>
      <c r="M181" s="66">
        <f t="shared" si="5"/>
        <v>0</v>
      </c>
      <c r="N181" s="32">
        <f t="shared" si="6"/>
        <v>0</v>
      </c>
      <c r="O181" s="52">
        <f>'Pay App 43'!O181+'Pay App 43'!P181</f>
        <v>0</v>
      </c>
      <c r="P181" s="45"/>
      <c r="Q181" s="66">
        <f>'Pay App 43'!Q181+N181+P181</f>
        <v>0</v>
      </c>
    </row>
    <row r="182" spans="1:17" ht="21" customHeight="1" x14ac:dyDescent="0.2">
      <c r="A182" s="151" t="s">
        <v>318</v>
      </c>
      <c r="B182" s="151"/>
      <c r="C182" s="151" t="s">
        <v>319</v>
      </c>
      <c r="D182" s="152"/>
      <c r="E182" s="52">
        <f>'Pay App 43'!E182</f>
        <v>0</v>
      </c>
      <c r="F182" s="45"/>
      <c r="G182" s="65">
        <f>'Pay App 43'!G182+F182</f>
        <v>0</v>
      </c>
      <c r="H182" s="188">
        <f>'Pay App 43'!K182</f>
        <v>0</v>
      </c>
      <c r="I182" s="189"/>
      <c r="J182" s="55"/>
      <c r="K182" s="33">
        <f t="shared" si="4"/>
        <v>0</v>
      </c>
      <c r="L182" s="68">
        <f t="shared" si="7"/>
        <v>0</v>
      </c>
      <c r="M182" s="66">
        <f t="shared" si="5"/>
        <v>0</v>
      </c>
      <c r="N182" s="32">
        <f t="shared" si="6"/>
        <v>0</v>
      </c>
      <c r="O182" s="52">
        <f>'Pay App 43'!O182+'Pay App 43'!P182</f>
        <v>0</v>
      </c>
      <c r="P182" s="45"/>
      <c r="Q182" s="66">
        <f>'Pay App 43'!Q182+N182+P182</f>
        <v>0</v>
      </c>
    </row>
    <row r="183" spans="1:17" ht="21" customHeight="1" x14ac:dyDescent="0.2">
      <c r="A183" s="151" t="s">
        <v>320</v>
      </c>
      <c r="B183" s="151"/>
      <c r="C183" s="151" t="s">
        <v>321</v>
      </c>
      <c r="D183" s="152"/>
      <c r="E183" s="52">
        <f>'Pay App 43'!E183</f>
        <v>0</v>
      </c>
      <c r="F183" s="45"/>
      <c r="G183" s="65">
        <f>'Pay App 43'!G183+F183</f>
        <v>0</v>
      </c>
      <c r="H183" s="188">
        <f>'Pay App 43'!K183</f>
        <v>0</v>
      </c>
      <c r="I183" s="189"/>
      <c r="J183" s="55"/>
      <c r="K183" s="33">
        <f t="shared" si="4"/>
        <v>0</v>
      </c>
      <c r="L183" s="68">
        <f t="shared" si="7"/>
        <v>0</v>
      </c>
      <c r="M183" s="66">
        <f t="shared" si="5"/>
        <v>0</v>
      </c>
      <c r="N183" s="32">
        <f t="shared" si="6"/>
        <v>0</v>
      </c>
      <c r="O183" s="52">
        <f>'Pay App 43'!O183+'Pay App 43'!P183</f>
        <v>0</v>
      </c>
      <c r="P183" s="45"/>
      <c r="Q183" s="66">
        <f>'Pay App 43'!Q183+N183+P183</f>
        <v>0</v>
      </c>
    </row>
    <row r="184" spans="1:17" ht="21" customHeight="1" x14ac:dyDescent="0.2">
      <c r="A184" s="151" t="s">
        <v>322</v>
      </c>
      <c r="B184" s="151"/>
      <c r="C184" s="151" t="s">
        <v>323</v>
      </c>
      <c r="D184" s="152"/>
      <c r="E184" s="52">
        <f>'Pay App 43'!E184</f>
        <v>0</v>
      </c>
      <c r="F184" s="45"/>
      <c r="G184" s="65">
        <f>'Pay App 43'!G184+F184</f>
        <v>0</v>
      </c>
      <c r="H184" s="188">
        <f>'Pay App 43'!K184</f>
        <v>0</v>
      </c>
      <c r="I184" s="189"/>
      <c r="J184" s="55"/>
      <c r="K184" s="33">
        <f t="shared" si="4"/>
        <v>0</v>
      </c>
      <c r="L184" s="68">
        <f t="shared" si="7"/>
        <v>0</v>
      </c>
      <c r="M184" s="66">
        <f t="shared" si="5"/>
        <v>0</v>
      </c>
      <c r="N184" s="32">
        <f t="shared" si="6"/>
        <v>0</v>
      </c>
      <c r="O184" s="52">
        <f>'Pay App 43'!O184+'Pay App 43'!P184</f>
        <v>0</v>
      </c>
      <c r="P184" s="45"/>
      <c r="Q184" s="66">
        <f>'Pay App 43'!Q184+N184+P184</f>
        <v>0</v>
      </c>
    </row>
    <row r="185" spans="1:17" ht="21" customHeight="1" x14ac:dyDescent="0.2">
      <c r="A185" s="141" t="s">
        <v>324</v>
      </c>
      <c r="B185" s="141"/>
      <c r="C185" s="141" t="s">
        <v>325</v>
      </c>
      <c r="D185" s="142"/>
      <c r="E185" s="52">
        <f>'Pay App 43'!E185</f>
        <v>0</v>
      </c>
      <c r="F185" s="45"/>
      <c r="G185" s="65">
        <f>'Pay App 43'!G185+F185</f>
        <v>0</v>
      </c>
      <c r="H185" s="188">
        <f>'Pay App 43'!K185</f>
        <v>0</v>
      </c>
      <c r="I185" s="189"/>
      <c r="J185" s="55"/>
      <c r="K185" s="33">
        <f t="shared" si="4"/>
        <v>0</v>
      </c>
      <c r="L185" s="68">
        <f t="shared" si="7"/>
        <v>0</v>
      </c>
      <c r="M185" s="66">
        <f t="shared" si="5"/>
        <v>0</v>
      </c>
      <c r="N185" s="32">
        <f t="shared" si="6"/>
        <v>0</v>
      </c>
      <c r="O185" s="52">
        <f>'Pay App 43'!O185+'Pay App 43'!P185</f>
        <v>0</v>
      </c>
      <c r="P185" s="45"/>
      <c r="Q185" s="66">
        <f>'Pay App 43'!Q185+N185+P185</f>
        <v>0</v>
      </c>
    </row>
    <row r="186" spans="1:17" ht="21" customHeight="1" x14ac:dyDescent="0.2">
      <c r="A186" s="141" t="s">
        <v>326</v>
      </c>
      <c r="B186" s="141"/>
      <c r="C186" s="141" t="s">
        <v>327</v>
      </c>
      <c r="D186" s="142"/>
      <c r="E186" s="52">
        <f>'Pay App 43'!E186</f>
        <v>0</v>
      </c>
      <c r="F186" s="45"/>
      <c r="G186" s="65">
        <f>'Pay App 43'!G186+F186</f>
        <v>0</v>
      </c>
      <c r="H186" s="188">
        <f>'Pay App 43'!K186</f>
        <v>0</v>
      </c>
      <c r="I186" s="189"/>
      <c r="J186" s="55"/>
      <c r="K186" s="33">
        <f t="shared" si="4"/>
        <v>0</v>
      </c>
      <c r="L186" s="68">
        <f t="shared" si="7"/>
        <v>0</v>
      </c>
      <c r="M186" s="66">
        <f t="shared" si="5"/>
        <v>0</v>
      </c>
      <c r="N186" s="32">
        <f t="shared" si="6"/>
        <v>0</v>
      </c>
      <c r="O186" s="52">
        <f>'Pay App 43'!O186+'Pay App 43'!P186</f>
        <v>0</v>
      </c>
      <c r="P186" s="45"/>
      <c r="Q186" s="66">
        <f>'Pay App 43'!Q186+N186+P186</f>
        <v>0</v>
      </c>
    </row>
    <row r="187" spans="1:17" ht="21" customHeight="1" x14ac:dyDescent="0.2">
      <c r="A187" s="151" t="s">
        <v>328</v>
      </c>
      <c r="B187" s="151"/>
      <c r="C187" s="151" t="s">
        <v>329</v>
      </c>
      <c r="D187" s="152"/>
      <c r="E187" s="52">
        <f>'Pay App 43'!E187</f>
        <v>0</v>
      </c>
      <c r="F187" s="45"/>
      <c r="G187" s="65">
        <f>'Pay App 43'!G187+F187</f>
        <v>0</v>
      </c>
      <c r="H187" s="188">
        <f>'Pay App 43'!K187</f>
        <v>0</v>
      </c>
      <c r="I187" s="189"/>
      <c r="J187" s="55"/>
      <c r="K187" s="33">
        <f t="shared" si="4"/>
        <v>0</v>
      </c>
      <c r="L187" s="68">
        <f t="shared" si="7"/>
        <v>0</v>
      </c>
      <c r="M187" s="66">
        <f t="shared" si="5"/>
        <v>0</v>
      </c>
      <c r="N187" s="32">
        <f t="shared" si="6"/>
        <v>0</v>
      </c>
      <c r="O187" s="52">
        <f>'Pay App 43'!O187+'Pay App 43'!P187</f>
        <v>0</v>
      </c>
      <c r="P187" s="45"/>
      <c r="Q187" s="66">
        <f>'Pay App 43'!Q187+N187+P187</f>
        <v>0</v>
      </c>
    </row>
    <row r="188" spans="1:17" ht="21" customHeight="1" x14ac:dyDescent="0.2">
      <c r="A188" s="151" t="s">
        <v>330</v>
      </c>
      <c r="B188" s="151"/>
      <c r="C188" s="151" t="s">
        <v>331</v>
      </c>
      <c r="D188" s="152"/>
      <c r="E188" s="52">
        <f>'Pay App 43'!E188</f>
        <v>0</v>
      </c>
      <c r="F188" s="45"/>
      <c r="G188" s="65">
        <f>'Pay App 43'!G188+F188</f>
        <v>0</v>
      </c>
      <c r="H188" s="188">
        <f>'Pay App 43'!K188</f>
        <v>0</v>
      </c>
      <c r="I188" s="189"/>
      <c r="J188" s="55"/>
      <c r="K188" s="33">
        <f t="shared" si="4"/>
        <v>0</v>
      </c>
      <c r="L188" s="68">
        <f t="shared" si="7"/>
        <v>0</v>
      </c>
      <c r="M188" s="66">
        <f t="shared" si="5"/>
        <v>0</v>
      </c>
      <c r="N188" s="32">
        <f t="shared" si="6"/>
        <v>0</v>
      </c>
      <c r="O188" s="52">
        <f>'Pay App 43'!O188+'Pay App 43'!P188</f>
        <v>0</v>
      </c>
      <c r="P188" s="45"/>
      <c r="Q188" s="66">
        <f>'Pay App 43'!Q188+N188+P188</f>
        <v>0</v>
      </c>
    </row>
    <row r="189" spans="1:17" ht="21" customHeight="1" x14ac:dyDescent="0.2">
      <c r="A189" s="151" t="s">
        <v>332</v>
      </c>
      <c r="B189" s="151"/>
      <c r="C189" s="151" t="s">
        <v>333</v>
      </c>
      <c r="D189" s="152"/>
      <c r="E189" s="52">
        <f>'Pay App 43'!E189</f>
        <v>0</v>
      </c>
      <c r="F189" s="45"/>
      <c r="G189" s="65">
        <f>'Pay App 43'!G189+F189</f>
        <v>0</v>
      </c>
      <c r="H189" s="188">
        <f>'Pay App 43'!K189</f>
        <v>0</v>
      </c>
      <c r="I189" s="189"/>
      <c r="J189" s="55"/>
      <c r="K189" s="33">
        <f t="shared" si="4"/>
        <v>0</v>
      </c>
      <c r="L189" s="68">
        <f t="shared" si="7"/>
        <v>0</v>
      </c>
      <c r="M189" s="66">
        <f t="shared" si="5"/>
        <v>0</v>
      </c>
      <c r="N189" s="32">
        <f t="shared" si="6"/>
        <v>0</v>
      </c>
      <c r="O189" s="52">
        <f>'Pay App 43'!O189+'Pay App 43'!P189</f>
        <v>0</v>
      </c>
      <c r="P189" s="45"/>
      <c r="Q189" s="66">
        <f>'Pay App 43'!Q189+N189+P189</f>
        <v>0</v>
      </c>
    </row>
    <row r="190" spans="1:17" ht="21" customHeight="1" x14ac:dyDescent="0.2">
      <c r="A190" s="141" t="s">
        <v>334</v>
      </c>
      <c r="B190" s="141"/>
      <c r="C190" s="141" t="s">
        <v>335</v>
      </c>
      <c r="D190" s="142"/>
      <c r="E190" s="52">
        <f>'Pay App 43'!E190</f>
        <v>0</v>
      </c>
      <c r="F190" s="45"/>
      <c r="G190" s="65">
        <f>'Pay App 43'!G190+F190</f>
        <v>0</v>
      </c>
      <c r="H190" s="188">
        <f>'Pay App 43'!K190</f>
        <v>0</v>
      </c>
      <c r="I190" s="189"/>
      <c r="J190" s="55"/>
      <c r="K190" s="33">
        <f t="shared" si="4"/>
        <v>0</v>
      </c>
      <c r="L190" s="68">
        <f t="shared" si="7"/>
        <v>0</v>
      </c>
      <c r="M190" s="66">
        <f t="shared" si="5"/>
        <v>0</v>
      </c>
      <c r="N190" s="32">
        <f t="shared" si="6"/>
        <v>0</v>
      </c>
      <c r="O190" s="52">
        <f>'Pay App 43'!O190+'Pay App 43'!P190</f>
        <v>0</v>
      </c>
      <c r="P190" s="45"/>
      <c r="Q190" s="66">
        <f>'Pay App 43'!Q190+N190+P190</f>
        <v>0</v>
      </c>
    </row>
    <row r="191" spans="1:17" ht="21" customHeight="1" x14ac:dyDescent="0.2">
      <c r="A191" s="149" t="s">
        <v>336</v>
      </c>
      <c r="B191" s="149"/>
      <c r="C191" s="149" t="s">
        <v>337</v>
      </c>
      <c r="D191" s="150"/>
      <c r="E191" s="52">
        <f>'Pay App 43'!E191</f>
        <v>0</v>
      </c>
      <c r="F191" s="45"/>
      <c r="G191" s="65">
        <f>'Pay App 43'!G191+F191</f>
        <v>0</v>
      </c>
      <c r="H191" s="188">
        <f>'Pay App 43'!K191</f>
        <v>0</v>
      </c>
      <c r="I191" s="189"/>
      <c r="J191" s="55"/>
      <c r="K191" s="33">
        <f t="shared" si="4"/>
        <v>0</v>
      </c>
      <c r="L191" s="68">
        <f t="shared" si="7"/>
        <v>0</v>
      </c>
      <c r="M191" s="66">
        <f t="shared" si="5"/>
        <v>0</v>
      </c>
      <c r="N191" s="32">
        <f t="shared" si="6"/>
        <v>0</v>
      </c>
      <c r="O191" s="52">
        <f>'Pay App 43'!O191+'Pay App 43'!P191</f>
        <v>0</v>
      </c>
      <c r="P191" s="45"/>
      <c r="Q191" s="66">
        <f>'Pay App 43'!Q191+N191+P191</f>
        <v>0</v>
      </c>
    </row>
    <row r="192" spans="1:17" ht="21" customHeight="1" x14ac:dyDescent="0.2">
      <c r="A192" s="149" t="s">
        <v>338</v>
      </c>
      <c r="B192" s="149"/>
      <c r="C192" s="151" t="s">
        <v>339</v>
      </c>
      <c r="D192" s="152"/>
      <c r="E192" s="52">
        <f>'Pay App 43'!E192</f>
        <v>0</v>
      </c>
      <c r="F192" s="45"/>
      <c r="G192" s="65">
        <f>'Pay App 43'!G192+F192</f>
        <v>0</v>
      </c>
      <c r="H192" s="188">
        <f>'Pay App 43'!K192</f>
        <v>0</v>
      </c>
      <c r="I192" s="189"/>
      <c r="J192" s="55"/>
      <c r="K192" s="33">
        <f t="shared" si="4"/>
        <v>0</v>
      </c>
      <c r="L192" s="68">
        <f t="shared" si="7"/>
        <v>0</v>
      </c>
      <c r="M192" s="66">
        <f t="shared" si="5"/>
        <v>0</v>
      </c>
      <c r="N192" s="32">
        <f t="shared" si="6"/>
        <v>0</v>
      </c>
      <c r="O192" s="52">
        <f>'Pay App 43'!O192+'Pay App 43'!P192</f>
        <v>0</v>
      </c>
      <c r="P192" s="45"/>
      <c r="Q192" s="66">
        <f>'Pay App 43'!Q192+N192+P192</f>
        <v>0</v>
      </c>
    </row>
    <row r="193" spans="1:17" ht="21" customHeight="1" x14ac:dyDescent="0.2">
      <c r="A193" s="141" t="s">
        <v>340</v>
      </c>
      <c r="B193" s="141"/>
      <c r="C193" s="141" t="s">
        <v>341</v>
      </c>
      <c r="D193" s="142"/>
      <c r="E193" s="52">
        <f>'Pay App 43'!E193</f>
        <v>0</v>
      </c>
      <c r="F193" s="45"/>
      <c r="G193" s="65">
        <f>'Pay App 43'!G193+F193</f>
        <v>0</v>
      </c>
      <c r="H193" s="188">
        <f>'Pay App 43'!K193</f>
        <v>0</v>
      </c>
      <c r="I193" s="189"/>
      <c r="J193" s="55"/>
      <c r="K193" s="33">
        <f t="shared" si="4"/>
        <v>0</v>
      </c>
      <c r="L193" s="68">
        <f t="shared" si="7"/>
        <v>0</v>
      </c>
      <c r="M193" s="66">
        <f t="shared" si="5"/>
        <v>0</v>
      </c>
      <c r="N193" s="32">
        <f t="shared" si="6"/>
        <v>0</v>
      </c>
      <c r="O193" s="52">
        <f>'Pay App 43'!O193+'Pay App 43'!P193</f>
        <v>0</v>
      </c>
      <c r="P193" s="45"/>
      <c r="Q193" s="66">
        <f>'Pay App 43'!Q193+N193+P193</f>
        <v>0</v>
      </c>
    </row>
    <row r="194" spans="1:17" ht="21" customHeight="1" x14ac:dyDescent="0.2">
      <c r="A194" s="149" t="s">
        <v>342</v>
      </c>
      <c r="B194" s="149"/>
      <c r="C194" s="149" t="s">
        <v>343</v>
      </c>
      <c r="D194" s="150"/>
      <c r="E194" s="52">
        <f>'Pay App 43'!E194</f>
        <v>0</v>
      </c>
      <c r="F194" s="45"/>
      <c r="G194" s="65">
        <f>'Pay App 43'!G194+F194</f>
        <v>0</v>
      </c>
      <c r="H194" s="188">
        <f>'Pay App 43'!K194</f>
        <v>0</v>
      </c>
      <c r="I194" s="189"/>
      <c r="J194" s="55"/>
      <c r="K194" s="33">
        <f t="shared" si="4"/>
        <v>0</v>
      </c>
      <c r="L194" s="68">
        <f t="shared" si="7"/>
        <v>0</v>
      </c>
      <c r="M194" s="66">
        <f t="shared" si="5"/>
        <v>0</v>
      </c>
      <c r="N194" s="32">
        <f t="shared" si="6"/>
        <v>0</v>
      </c>
      <c r="O194" s="52">
        <f>'Pay App 43'!O194+'Pay App 43'!P194</f>
        <v>0</v>
      </c>
      <c r="P194" s="45"/>
      <c r="Q194" s="66">
        <f>'Pay App 43'!Q194+N194+P194</f>
        <v>0</v>
      </c>
    </row>
    <row r="195" spans="1:17" ht="21" customHeight="1" x14ac:dyDescent="0.2">
      <c r="A195" s="149" t="s">
        <v>344</v>
      </c>
      <c r="B195" s="149"/>
      <c r="C195" s="151" t="s">
        <v>345</v>
      </c>
      <c r="D195" s="152"/>
      <c r="E195" s="52">
        <f>'Pay App 43'!E195</f>
        <v>0</v>
      </c>
      <c r="F195" s="45"/>
      <c r="G195" s="65">
        <f>'Pay App 43'!G195+F195</f>
        <v>0</v>
      </c>
      <c r="H195" s="188">
        <f>'Pay App 43'!K195</f>
        <v>0</v>
      </c>
      <c r="I195" s="189"/>
      <c r="J195" s="55"/>
      <c r="K195" s="33">
        <f t="shared" si="4"/>
        <v>0</v>
      </c>
      <c r="L195" s="68">
        <f t="shared" si="7"/>
        <v>0</v>
      </c>
      <c r="M195" s="66">
        <f t="shared" si="5"/>
        <v>0</v>
      </c>
      <c r="N195" s="32">
        <f t="shared" si="6"/>
        <v>0</v>
      </c>
      <c r="O195" s="52">
        <f>'Pay App 43'!O195+'Pay App 43'!P195</f>
        <v>0</v>
      </c>
      <c r="P195" s="45"/>
      <c r="Q195" s="66">
        <f>'Pay App 43'!Q195+N195+P195</f>
        <v>0</v>
      </c>
    </row>
    <row r="196" spans="1:17" ht="21" customHeight="1" x14ac:dyDescent="0.2">
      <c r="A196" s="149" t="s">
        <v>346</v>
      </c>
      <c r="B196" s="149"/>
      <c r="C196" s="149" t="s">
        <v>347</v>
      </c>
      <c r="D196" s="150"/>
      <c r="E196" s="52">
        <f>'Pay App 43'!E196</f>
        <v>0</v>
      </c>
      <c r="F196" s="45"/>
      <c r="G196" s="65">
        <f>'Pay App 43'!G196+F196</f>
        <v>0</v>
      </c>
      <c r="H196" s="188">
        <f>'Pay App 43'!K196</f>
        <v>0</v>
      </c>
      <c r="I196" s="189"/>
      <c r="J196" s="55"/>
      <c r="K196" s="33">
        <f t="shared" si="4"/>
        <v>0</v>
      </c>
      <c r="L196" s="68">
        <f t="shared" si="7"/>
        <v>0</v>
      </c>
      <c r="M196" s="66">
        <f t="shared" si="5"/>
        <v>0</v>
      </c>
      <c r="N196" s="32">
        <f t="shared" si="6"/>
        <v>0</v>
      </c>
      <c r="O196" s="52">
        <f>'Pay App 43'!O196+'Pay App 43'!P196</f>
        <v>0</v>
      </c>
      <c r="P196" s="45"/>
      <c r="Q196" s="66">
        <f>'Pay App 43'!Q196+N196+P196</f>
        <v>0</v>
      </c>
    </row>
    <row r="197" spans="1:17" ht="21" customHeight="1" x14ac:dyDescent="0.2">
      <c r="A197" s="149" t="s">
        <v>348</v>
      </c>
      <c r="B197" s="149"/>
      <c r="C197" s="149" t="s">
        <v>349</v>
      </c>
      <c r="D197" s="150"/>
      <c r="E197" s="52">
        <f>'Pay App 43'!E197</f>
        <v>0</v>
      </c>
      <c r="F197" s="45"/>
      <c r="G197" s="65">
        <f>'Pay App 43'!G197+F197</f>
        <v>0</v>
      </c>
      <c r="H197" s="188">
        <f>'Pay App 43'!K197</f>
        <v>0</v>
      </c>
      <c r="I197" s="189"/>
      <c r="J197" s="55"/>
      <c r="K197" s="33">
        <f t="shared" si="4"/>
        <v>0</v>
      </c>
      <c r="L197" s="68">
        <f t="shared" si="7"/>
        <v>0</v>
      </c>
      <c r="M197" s="66">
        <f t="shared" si="5"/>
        <v>0</v>
      </c>
      <c r="N197" s="32">
        <f t="shared" si="6"/>
        <v>0</v>
      </c>
      <c r="O197" s="52">
        <f>'Pay App 43'!O197+'Pay App 43'!P197</f>
        <v>0</v>
      </c>
      <c r="P197" s="45"/>
      <c r="Q197" s="66">
        <f>'Pay App 43'!Q197+N197+P197</f>
        <v>0</v>
      </c>
    </row>
    <row r="198" spans="1:17" ht="21" customHeight="1" x14ac:dyDescent="0.2">
      <c r="A198" s="149" t="s">
        <v>350</v>
      </c>
      <c r="B198" s="149"/>
      <c r="C198" s="151" t="s">
        <v>305</v>
      </c>
      <c r="D198" s="152"/>
      <c r="E198" s="52">
        <f>'Pay App 43'!E198</f>
        <v>0</v>
      </c>
      <c r="F198" s="45"/>
      <c r="G198" s="65">
        <f>'Pay App 43'!G198+F198</f>
        <v>0</v>
      </c>
      <c r="H198" s="188">
        <f>'Pay App 43'!K198</f>
        <v>0</v>
      </c>
      <c r="I198" s="189"/>
      <c r="J198" s="55"/>
      <c r="K198" s="33">
        <f t="shared" si="4"/>
        <v>0</v>
      </c>
      <c r="L198" s="68">
        <f t="shared" si="7"/>
        <v>0</v>
      </c>
      <c r="M198" s="66">
        <f t="shared" si="5"/>
        <v>0</v>
      </c>
      <c r="N198" s="32">
        <f t="shared" si="6"/>
        <v>0</v>
      </c>
      <c r="O198" s="52">
        <f>'Pay App 43'!O198+'Pay App 43'!P198</f>
        <v>0</v>
      </c>
      <c r="P198" s="45"/>
      <c r="Q198" s="66">
        <f>'Pay App 43'!Q198+N198+P198</f>
        <v>0</v>
      </c>
    </row>
    <row r="199" spans="1:17" ht="21" customHeight="1" x14ac:dyDescent="0.2">
      <c r="A199" s="141" t="s">
        <v>351</v>
      </c>
      <c r="B199" s="141"/>
      <c r="C199" s="141" t="s">
        <v>352</v>
      </c>
      <c r="D199" s="142"/>
      <c r="E199" s="52">
        <f>'Pay App 43'!E199</f>
        <v>0</v>
      </c>
      <c r="F199" s="45"/>
      <c r="G199" s="65">
        <f>'Pay App 43'!G199+F199</f>
        <v>0</v>
      </c>
      <c r="H199" s="188">
        <f>'Pay App 43'!K199</f>
        <v>0</v>
      </c>
      <c r="I199" s="189"/>
      <c r="J199" s="55"/>
      <c r="K199" s="33">
        <f t="shared" si="4"/>
        <v>0</v>
      </c>
      <c r="L199" s="68">
        <f t="shared" si="7"/>
        <v>0</v>
      </c>
      <c r="M199" s="66">
        <f t="shared" si="5"/>
        <v>0</v>
      </c>
      <c r="N199" s="32">
        <f t="shared" si="6"/>
        <v>0</v>
      </c>
      <c r="O199" s="52">
        <f>'Pay App 43'!O199+'Pay App 43'!P199</f>
        <v>0</v>
      </c>
      <c r="P199" s="45"/>
      <c r="Q199" s="66">
        <f>'Pay App 43'!Q199+N199+P199</f>
        <v>0</v>
      </c>
    </row>
    <row r="200" spans="1:17" ht="21" customHeight="1" x14ac:dyDescent="0.2">
      <c r="A200" s="149" t="s">
        <v>353</v>
      </c>
      <c r="B200" s="149"/>
      <c r="C200" s="149" t="s">
        <v>354</v>
      </c>
      <c r="D200" s="150"/>
      <c r="E200" s="52">
        <f>'Pay App 43'!E200</f>
        <v>0</v>
      </c>
      <c r="F200" s="45"/>
      <c r="G200" s="65">
        <f>'Pay App 43'!G200+F200</f>
        <v>0</v>
      </c>
      <c r="H200" s="188">
        <f>'Pay App 43'!K200</f>
        <v>0</v>
      </c>
      <c r="I200" s="189"/>
      <c r="J200" s="55"/>
      <c r="K200" s="33">
        <f t="shared" si="4"/>
        <v>0</v>
      </c>
      <c r="L200" s="68">
        <f t="shared" si="7"/>
        <v>0</v>
      </c>
      <c r="M200" s="66">
        <f t="shared" si="5"/>
        <v>0</v>
      </c>
      <c r="N200" s="32">
        <f t="shared" si="6"/>
        <v>0</v>
      </c>
      <c r="O200" s="52">
        <f>'Pay App 43'!O200+'Pay App 43'!P200</f>
        <v>0</v>
      </c>
      <c r="P200" s="45"/>
      <c r="Q200" s="66">
        <f>'Pay App 43'!Q200+N200+P200</f>
        <v>0</v>
      </c>
    </row>
    <row r="201" spans="1:17" ht="21" customHeight="1" x14ac:dyDescent="0.2">
      <c r="A201" s="149" t="s">
        <v>355</v>
      </c>
      <c r="B201" s="149"/>
      <c r="C201" s="149" t="s">
        <v>356</v>
      </c>
      <c r="D201" s="150"/>
      <c r="E201" s="52">
        <f>'Pay App 43'!E201</f>
        <v>0</v>
      </c>
      <c r="F201" s="45"/>
      <c r="G201" s="65">
        <f>'Pay App 43'!G201+F201</f>
        <v>0</v>
      </c>
      <c r="H201" s="188">
        <f>'Pay App 43'!K201</f>
        <v>0</v>
      </c>
      <c r="I201" s="189"/>
      <c r="J201" s="55"/>
      <c r="K201" s="33">
        <f t="shared" si="4"/>
        <v>0</v>
      </c>
      <c r="L201" s="68">
        <f t="shared" si="7"/>
        <v>0</v>
      </c>
      <c r="M201" s="66">
        <f t="shared" si="5"/>
        <v>0</v>
      </c>
      <c r="N201" s="32">
        <f t="shared" si="6"/>
        <v>0</v>
      </c>
      <c r="O201" s="52">
        <f>'Pay App 43'!O201+'Pay App 43'!P201</f>
        <v>0</v>
      </c>
      <c r="P201" s="45"/>
      <c r="Q201" s="66">
        <f>'Pay App 43'!Q201+N201+P201</f>
        <v>0</v>
      </c>
    </row>
    <row r="202" spans="1:17" ht="21" customHeight="1" x14ac:dyDescent="0.2">
      <c r="A202" s="149" t="s">
        <v>357</v>
      </c>
      <c r="B202" s="149"/>
      <c r="C202" s="151" t="s">
        <v>358</v>
      </c>
      <c r="D202" s="152"/>
      <c r="E202" s="52">
        <f>'Pay App 43'!E202</f>
        <v>0</v>
      </c>
      <c r="F202" s="45"/>
      <c r="G202" s="65">
        <f>'Pay App 43'!G202+F202</f>
        <v>0</v>
      </c>
      <c r="H202" s="188">
        <f>'Pay App 43'!K202</f>
        <v>0</v>
      </c>
      <c r="I202" s="189"/>
      <c r="J202" s="55"/>
      <c r="K202" s="33">
        <f t="shared" si="4"/>
        <v>0</v>
      </c>
      <c r="L202" s="68">
        <f t="shared" si="7"/>
        <v>0</v>
      </c>
      <c r="M202" s="66">
        <f t="shared" si="5"/>
        <v>0</v>
      </c>
      <c r="N202" s="32">
        <f t="shared" si="6"/>
        <v>0</v>
      </c>
      <c r="O202" s="52">
        <f>'Pay App 43'!O202+'Pay App 43'!P202</f>
        <v>0</v>
      </c>
      <c r="P202" s="45"/>
      <c r="Q202" s="66">
        <f>'Pay App 43'!Q202+N202+P202</f>
        <v>0</v>
      </c>
    </row>
    <row r="203" spans="1:17" ht="21" customHeight="1" x14ac:dyDescent="0.2">
      <c r="A203" s="149" t="s">
        <v>359</v>
      </c>
      <c r="B203" s="149"/>
      <c r="C203" s="151" t="s">
        <v>360</v>
      </c>
      <c r="D203" s="152"/>
      <c r="E203" s="52">
        <f>'Pay App 43'!E203</f>
        <v>0</v>
      </c>
      <c r="F203" s="45"/>
      <c r="G203" s="65">
        <f>'Pay App 43'!G203+F203</f>
        <v>0</v>
      </c>
      <c r="H203" s="188">
        <f>'Pay App 43'!K203</f>
        <v>0</v>
      </c>
      <c r="I203" s="189"/>
      <c r="J203" s="55"/>
      <c r="K203" s="33">
        <f t="shared" si="4"/>
        <v>0</v>
      </c>
      <c r="L203" s="68">
        <f t="shared" si="7"/>
        <v>0</v>
      </c>
      <c r="M203" s="66">
        <f t="shared" si="5"/>
        <v>0</v>
      </c>
      <c r="N203" s="32">
        <f t="shared" si="6"/>
        <v>0</v>
      </c>
      <c r="O203" s="52">
        <f>'Pay App 43'!O203+'Pay App 43'!P203</f>
        <v>0</v>
      </c>
      <c r="P203" s="45"/>
      <c r="Q203" s="66">
        <f>'Pay App 43'!Q203+N203+P203</f>
        <v>0</v>
      </c>
    </row>
    <row r="204" spans="1:17" ht="21" customHeight="1" x14ac:dyDescent="0.2">
      <c r="A204" s="149" t="s">
        <v>361</v>
      </c>
      <c r="B204" s="149"/>
      <c r="C204" s="149" t="s">
        <v>362</v>
      </c>
      <c r="D204" s="150"/>
      <c r="E204" s="52">
        <f>'Pay App 43'!E204</f>
        <v>0</v>
      </c>
      <c r="F204" s="45"/>
      <c r="G204" s="65">
        <f>'Pay App 43'!G204+F204</f>
        <v>0</v>
      </c>
      <c r="H204" s="188">
        <f>'Pay App 43'!K204</f>
        <v>0</v>
      </c>
      <c r="I204" s="189"/>
      <c r="J204" s="55"/>
      <c r="K204" s="33">
        <f t="shared" si="4"/>
        <v>0</v>
      </c>
      <c r="L204" s="68">
        <f t="shared" si="7"/>
        <v>0</v>
      </c>
      <c r="M204" s="66">
        <f t="shared" si="5"/>
        <v>0</v>
      </c>
      <c r="N204" s="32">
        <f t="shared" si="6"/>
        <v>0</v>
      </c>
      <c r="O204" s="52">
        <f>'Pay App 43'!O204+'Pay App 43'!P204</f>
        <v>0</v>
      </c>
      <c r="P204" s="45"/>
      <c r="Q204" s="66">
        <f>'Pay App 43'!Q204+N204+P204</f>
        <v>0</v>
      </c>
    </row>
    <row r="205" spans="1:17" ht="21" customHeight="1" x14ac:dyDescent="0.2">
      <c r="A205" s="149" t="s">
        <v>363</v>
      </c>
      <c r="B205" s="149"/>
      <c r="C205" s="151" t="s">
        <v>364</v>
      </c>
      <c r="D205" s="152"/>
      <c r="E205" s="52">
        <f>'Pay App 43'!E205</f>
        <v>0</v>
      </c>
      <c r="F205" s="45"/>
      <c r="G205" s="65">
        <f>'Pay App 43'!G205+F205</f>
        <v>0</v>
      </c>
      <c r="H205" s="188">
        <f>'Pay App 43'!K205</f>
        <v>0</v>
      </c>
      <c r="I205" s="189"/>
      <c r="J205" s="55"/>
      <c r="K205" s="33">
        <f t="shared" si="4"/>
        <v>0</v>
      </c>
      <c r="L205" s="68">
        <f t="shared" si="7"/>
        <v>0</v>
      </c>
      <c r="M205" s="66">
        <f t="shared" si="5"/>
        <v>0</v>
      </c>
      <c r="N205" s="32">
        <f t="shared" si="6"/>
        <v>0</v>
      </c>
      <c r="O205" s="52">
        <f>'Pay App 43'!O205+'Pay App 43'!P205</f>
        <v>0</v>
      </c>
      <c r="P205" s="45"/>
      <c r="Q205" s="66">
        <f>'Pay App 43'!Q205+N205+P205</f>
        <v>0</v>
      </c>
    </row>
    <row r="206" spans="1:17" ht="21" customHeight="1" x14ac:dyDescent="0.2">
      <c r="A206" s="141" t="s">
        <v>365</v>
      </c>
      <c r="B206" s="141"/>
      <c r="C206" s="141" t="s">
        <v>366</v>
      </c>
      <c r="D206" s="142"/>
      <c r="E206" s="52">
        <f>'Pay App 43'!E206</f>
        <v>0</v>
      </c>
      <c r="F206" s="45"/>
      <c r="G206" s="65">
        <f>'Pay App 43'!G206+F206</f>
        <v>0</v>
      </c>
      <c r="H206" s="188">
        <f>'Pay App 43'!K206</f>
        <v>0</v>
      </c>
      <c r="I206" s="189"/>
      <c r="J206" s="55"/>
      <c r="K206" s="33">
        <f t="shared" si="4"/>
        <v>0</v>
      </c>
      <c r="L206" s="68">
        <f t="shared" si="7"/>
        <v>0</v>
      </c>
      <c r="M206" s="66">
        <f t="shared" si="5"/>
        <v>0</v>
      </c>
      <c r="N206" s="32">
        <f t="shared" si="6"/>
        <v>0</v>
      </c>
      <c r="O206" s="52">
        <f>'Pay App 43'!O206+'Pay App 43'!P206</f>
        <v>0</v>
      </c>
      <c r="P206" s="45"/>
      <c r="Q206" s="66">
        <f>'Pay App 43'!Q206+N206+P206</f>
        <v>0</v>
      </c>
    </row>
    <row r="207" spans="1:17" ht="21" customHeight="1" x14ac:dyDescent="0.2">
      <c r="A207" s="149" t="s">
        <v>367</v>
      </c>
      <c r="B207" s="149"/>
      <c r="C207" s="149" t="s">
        <v>368</v>
      </c>
      <c r="D207" s="150"/>
      <c r="E207" s="52">
        <f>'Pay App 43'!E207</f>
        <v>0</v>
      </c>
      <c r="F207" s="45"/>
      <c r="G207" s="65">
        <f>'Pay App 43'!G207+F207</f>
        <v>0</v>
      </c>
      <c r="H207" s="188">
        <f>'Pay App 43'!K207</f>
        <v>0</v>
      </c>
      <c r="I207" s="189"/>
      <c r="J207" s="55"/>
      <c r="K207" s="33">
        <f t="shared" si="4"/>
        <v>0</v>
      </c>
      <c r="L207" s="68">
        <f t="shared" si="7"/>
        <v>0</v>
      </c>
      <c r="M207" s="66">
        <f t="shared" si="5"/>
        <v>0</v>
      </c>
      <c r="N207" s="32">
        <f t="shared" si="6"/>
        <v>0</v>
      </c>
      <c r="O207" s="52">
        <f>'Pay App 43'!O207+'Pay App 43'!P207</f>
        <v>0</v>
      </c>
      <c r="P207" s="45"/>
      <c r="Q207" s="66">
        <f>'Pay App 43'!Q207+N207+P207</f>
        <v>0</v>
      </c>
    </row>
    <row r="208" spans="1:17" ht="21" customHeight="1" x14ac:dyDescent="0.2">
      <c r="A208" s="141" t="s">
        <v>369</v>
      </c>
      <c r="B208" s="141"/>
      <c r="C208" s="141" t="s">
        <v>370</v>
      </c>
      <c r="D208" s="142"/>
      <c r="E208" s="52">
        <f>'Pay App 43'!E208</f>
        <v>0</v>
      </c>
      <c r="F208" s="45"/>
      <c r="G208" s="65">
        <f>'Pay App 43'!G208+F208</f>
        <v>0</v>
      </c>
      <c r="H208" s="188">
        <f>'Pay App 43'!K208</f>
        <v>0</v>
      </c>
      <c r="I208" s="189"/>
      <c r="J208" s="55"/>
      <c r="K208" s="33">
        <f t="shared" si="4"/>
        <v>0</v>
      </c>
      <c r="L208" s="68">
        <f t="shared" si="7"/>
        <v>0</v>
      </c>
      <c r="M208" s="66">
        <f t="shared" si="5"/>
        <v>0</v>
      </c>
      <c r="N208" s="32">
        <f t="shared" si="6"/>
        <v>0</v>
      </c>
      <c r="O208" s="52">
        <f>'Pay App 43'!O208+'Pay App 43'!P208</f>
        <v>0</v>
      </c>
      <c r="P208" s="45"/>
      <c r="Q208" s="66">
        <f>'Pay App 43'!Q208+N208+P208</f>
        <v>0</v>
      </c>
    </row>
    <row r="209" spans="1:17" ht="21" customHeight="1" x14ac:dyDescent="0.2">
      <c r="A209" s="149" t="s">
        <v>371</v>
      </c>
      <c r="B209" s="149"/>
      <c r="C209" s="149" t="s">
        <v>372</v>
      </c>
      <c r="D209" s="150"/>
      <c r="E209" s="52">
        <f>'Pay App 43'!E209</f>
        <v>0</v>
      </c>
      <c r="F209" s="45"/>
      <c r="G209" s="65">
        <f>'Pay App 43'!G209+F209</f>
        <v>0</v>
      </c>
      <c r="H209" s="188">
        <f>'Pay App 43'!K209</f>
        <v>0</v>
      </c>
      <c r="I209" s="189"/>
      <c r="J209" s="55"/>
      <c r="K209" s="33">
        <f t="shared" si="4"/>
        <v>0</v>
      </c>
      <c r="L209" s="68">
        <f t="shared" si="7"/>
        <v>0</v>
      </c>
      <c r="M209" s="66">
        <f t="shared" si="5"/>
        <v>0</v>
      </c>
      <c r="N209" s="32">
        <f t="shared" si="6"/>
        <v>0</v>
      </c>
      <c r="O209" s="52">
        <f>'Pay App 43'!O209+'Pay App 43'!P209</f>
        <v>0</v>
      </c>
      <c r="P209" s="45"/>
      <c r="Q209" s="66">
        <f>'Pay App 43'!Q209+N209+P209</f>
        <v>0</v>
      </c>
    </row>
    <row r="210" spans="1:17" ht="21" customHeight="1" x14ac:dyDescent="0.2">
      <c r="A210" s="149" t="s">
        <v>373</v>
      </c>
      <c r="B210" s="149"/>
      <c r="C210" s="151" t="s">
        <v>374</v>
      </c>
      <c r="D210" s="152"/>
      <c r="E210" s="52">
        <f>'Pay App 43'!E210</f>
        <v>0</v>
      </c>
      <c r="F210" s="45"/>
      <c r="G210" s="65">
        <f>'Pay App 43'!G210+F210</f>
        <v>0</v>
      </c>
      <c r="H210" s="188">
        <f>'Pay App 43'!K210</f>
        <v>0</v>
      </c>
      <c r="I210" s="189"/>
      <c r="J210" s="55"/>
      <c r="K210" s="33">
        <f t="shared" si="4"/>
        <v>0</v>
      </c>
      <c r="L210" s="68">
        <f t="shared" si="7"/>
        <v>0</v>
      </c>
      <c r="M210" s="66">
        <f t="shared" si="5"/>
        <v>0</v>
      </c>
      <c r="N210" s="32">
        <f t="shared" si="6"/>
        <v>0</v>
      </c>
      <c r="O210" s="52">
        <f>'Pay App 43'!O210+'Pay App 43'!P210</f>
        <v>0</v>
      </c>
      <c r="P210" s="45"/>
      <c r="Q210" s="66">
        <f>'Pay App 43'!Q210+N210+P210</f>
        <v>0</v>
      </c>
    </row>
    <row r="211" spans="1:17" ht="21" customHeight="1" x14ac:dyDescent="0.2">
      <c r="A211" s="149" t="s">
        <v>375</v>
      </c>
      <c r="B211" s="149"/>
      <c r="C211" s="149" t="s">
        <v>376</v>
      </c>
      <c r="D211" s="150"/>
      <c r="E211" s="52">
        <f>'Pay App 43'!E211</f>
        <v>0</v>
      </c>
      <c r="F211" s="45"/>
      <c r="G211" s="65">
        <f>'Pay App 43'!G211+F211</f>
        <v>0</v>
      </c>
      <c r="H211" s="188">
        <f>'Pay App 43'!K211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43'!O211+'Pay App 43'!P211</f>
        <v>0</v>
      </c>
      <c r="P211" s="45"/>
      <c r="Q211" s="66">
        <f>'Pay App 43'!Q211+N211+P211</f>
        <v>0</v>
      </c>
    </row>
    <row r="212" spans="1:17" ht="21" customHeight="1" x14ac:dyDescent="0.2">
      <c r="A212" s="149" t="s">
        <v>377</v>
      </c>
      <c r="B212" s="149"/>
      <c r="C212" s="151" t="s">
        <v>378</v>
      </c>
      <c r="D212" s="152"/>
      <c r="E212" s="52">
        <f>'Pay App 43'!E212</f>
        <v>0</v>
      </c>
      <c r="F212" s="45"/>
      <c r="G212" s="65">
        <f>'Pay App 43'!G212+F212</f>
        <v>0</v>
      </c>
      <c r="H212" s="188">
        <f>'Pay App 43'!K212</f>
        <v>0</v>
      </c>
      <c r="I212" s="189"/>
      <c r="J212" s="55"/>
      <c r="K212" s="33">
        <f t="shared" si="8"/>
        <v>0</v>
      </c>
      <c r="L212" s="68">
        <f t="shared" ref="L212:L241" si="11">IF(ISERROR(K212/G212),0,K212/G212)</f>
        <v>0</v>
      </c>
      <c r="M212" s="66">
        <f t="shared" si="9"/>
        <v>0</v>
      </c>
      <c r="N212" s="32">
        <f t="shared" si="10"/>
        <v>0</v>
      </c>
      <c r="O212" s="52">
        <f>'Pay App 43'!O212+'Pay App 43'!P212</f>
        <v>0</v>
      </c>
      <c r="P212" s="45"/>
      <c r="Q212" s="66">
        <f>'Pay App 43'!Q212+N212+P212</f>
        <v>0</v>
      </c>
    </row>
    <row r="213" spans="1:17" ht="21" customHeight="1" x14ac:dyDescent="0.2">
      <c r="A213" s="141" t="s">
        <v>379</v>
      </c>
      <c r="B213" s="141"/>
      <c r="C213" s="141" t="s">
        <v>380</v>
      </c>
      <c r="D213" s="142"/>
      <c r="E213" s="52">
        <f>'Pay App 43'!E213</f>
        <v>0</v>
      </c>
      <c r="F213" s="45"/>
      <c r="G213" s="65">
        <f>'Pay App 43'!G213+F213</f>
        <v>0</v>
      </c>
      <c r="H213" s="188">
        <f>'Pay App 43'!K213</f>
        <v>0</v>
      </c>
      <c r="I213" s="189"/>
      <c r="J213" s="55"/>
      <c r="K213" s="33">
        <f t="shared" si="8"/>
        <v>0</v>
      </c>
      <c r="L213" s="68">
        <f t="shared" si="11"/>
        <v>0</v>
      </c>
      <c r="M213" s="66">
        <f t="shared" si="9"/>
        <v>0</v>
      </c>
      <c r="N213" s="32">
        <f t="shared" si="10"/>
        <v>0</v>
      </c>
      <c r="O213" s="52">
        <f>'Pay App 43'!O213+'Pay App 43'!P213</f>
        <v>0</v>
      </c>
      <c r="P213" s="45"/>
      <c r="Q213" s="66">
        <f>'Pay App 43'!Q213+N213+P213</f>
        <v>0</v>
      </c>
    </row>
    <row r="214" spans="1:17" ht="21" customHeight="1" x14ac:dyDescent="0.2">
      <c r="A214" s="149" t="s">
        <v>381</v>
      </c>
      <c r="B214" s="149"/>
      <c r="C214" s="151" t="s">
        <v>382</v>
      </c>
      <c r="D214" s="152"/>
      <c r="E214" s="52">
        <f>'Pay App 43'!E214</f>
        <v>0</v>
      </c>
      <c r="F214" s="45"/>
      <c r="G214" s="65">
        <f>'Pay App 43'!G214+F214</f>
        <v>0</v>
      </c>
      <c r="H214" s="188">
        <f>'Pay App 43'!K214</f>
        <v>0</v>
      </c>
      <c r="I214" s="189"/>
      <c r="J214" s="55"/>
      <c r="K214" s="33">
        <f t="shared" si="8"/>
        <v>0</v>
      </c>
      <c r="L214" s="68">
        <f t="shared" si="11"/>
        <v>0</v>
      </c>
      <c r="M214" s="66">
        <f t="shared" si="9"/>
        <v>0</v>
      </c>
      <c r="N214" s="32">
        <f t="shared" si="10"/>
        <v>0</v>
      </c>
      <c r="O214" s="52">
        <f>'Pay App 43'!O214+'Pay App 43'!P214</f>
        <v>0</v>
      </c>
      <c r="P214" s="45"/>
      <c r="Q214" s="66">
        <f>'Pay App 43'!Q214+N214+P214</f>
        <v>0</v>
      </c>
    </row>
    <row r="215" spans="1:17" ht="21" customHeight="1" x14ac:dyDescent="0.2">
      <c r="A215" s="149" t="s">
        <v>383</v>
      </c>
      <c r="B215" s="149"/>
      <c r="C215" s="149" t="s">
        <v>384</v>
      </c>
      <c r="D215" s="150"/>
      <c r="E215" s="52">
        <f>'Pay App 43'!E215</f>
        <v>0</v>
      </c>
      <c r="F215" s="45"/>
      <c r="G215" s="65">
        <f>'Pay App 43'!G215+F215</f>
        <v>0</v>
      </c>
      <c r="H215" s="188">
        <f>'Pay App 43'!K215</f>
        <v>0</v>
      </c>
      <c r="I215" s="189"/>
      <c r="J215" s="55"/>
      <c r="K215" s="33">
        <f t="shared" si="8"/>
        <v>0</v>
      </c>
      <c r="L215" s="68">
        <f t="shared" si="11"/>
        <v>0</v>
      </c>
      <c r="M215" s="66">
        <f t="shared" si="9"/>
        <v>0</v>
      </c>
      <c r="N215" s="32">
        <f t="shared" si="10"/>
        <v>0</v>
      </c>
      <c r="O215" s="52">
        <f>'Pay App 43'!O215+'Pay App 43'!P215</f>
        <v>0</v>
      </c>
      <c r="P215" s="45"/>
      <c r="Q215" s="66">
        <f>'Pay App 43'!Q215+N215+P215</f>
        <v>0</v>
      </c>
    </row>
    <row r="216" spans="1:17" ht="21" customHeight="1" x14ac:dyDescent="0.2">
      <c r="A216" s="149" t="s">
        <v>385</v>
      </c>
      <c r="B216" s="149"/>
      <c r="C216" s="149" t="s">
        <v>386</v>
      </c>
      <c r="D216" s="150"/>
      <c r="E216" s="52">
        <f>'Pay App 43'!E216</f>
        <v>0</v>
      </c>
      <c r="F216" s="45"/>
      <c r="G216" s="65">
        <f>'Pay App 43'!G216+F216</f>
        <v>0</v>
      </c>
      <c r="H216" s="188">
        <f>'Pay App 43'!K216</f>
        <v>0</v>
      </c>
      <c r="I216" s="189"/>
      <c r="J216" s="55"/>
      <c r="K216" s="33">
        <f t="shared" si="8"/>
        <v>0</v>
      </c>
      <c r="L216" s="68">
        <f t="shared" si="11"/>
        <v>0</v>
      </c>
      <c r="M216" s="66">
        <f t="shared" si="9"/>
        <v>0</v>
      </c>
      <c r="N216" s="32">
        <f t="shared" si="10"/>
        <v>0</v>
      </c>
      <c r="O216" s="52">
        <f>'Pay App 43'!O216+'Pay App 43'!P216</f>
        <v>0</v>
      </c>
      <c r="P216" s="45"/>
      <c r="Q216" s="66">
        <f>'Pay App 43'!Q216+N216+P216</f>
        <v>0</v>
      </c>
    </row>
    <row r="217" spans="1:17" ht="21" customHeight="1" x14ac:dyDescent="0.2">
      <c r="A217" s="149" t="s">
        <v>387</v>
      </c>
      <c r="B217" s="149"/>
      <c r="C217" s="149" t="s">
        <v>388</v>
      </c>
      <c r="D217" s="150"/>
      <c r="E217" s="52">
        <f>'Pay App 43'!E217</f>
        <v>0</v>
      </c>
      <c r="F217" s="45"/>
      <c r="G217" s="65">
        <f>'Pay App 43'!G217+F217</f>
        <v>0</v>
      </c>
      <c r="H217" s="188">
        <f>'Pay App 43'!K217</f>
        <v>0</v>
      </c>
      <c r="I217" s="189"/>
      <c r="J217" s="55"/>
      <c r="K217" s="33">
        <f t="shared" si="8"/>
        <v>0</v>
      </c>
      <c r="L217" s="68">
        <f t="shared" si="11"/>
        <v>0</v>
      </c>
      <c r="M217" s="66">
        <f>G217-K217</f>
        <v>0</v>
      </c>
      <c r="N217" s="32">
        <f t="shared" si="10"/>
        <v>0</v>
      </c>
      <c r="O217" s="52">
        <f>'Pay App 43'!O217+'Pay App 43'!P217</f>
        <v>0</v>
      </c>
      <c r="P217" s="45"/>
      <c r="Q217" s="66">
        <f>'Pay App 43'!Q217+N217+P217</f>
        <v>0</v>
      </c>
    </row>
    <row r="218" spans="1:17" ht="21" customHeight="1" x14ac:dyDescent="0.2">
      <c r="A218" s="149" t="s">
        <v>389</v>
      </c>
      <c r="B218" s="149"/>
      <c r="C218" s="151" t="s">
        <v>390</v>
      </c>
      <c r="D218" s="152"/>
      <c r="E218" s="52">
        <f>'Pay App 43'!E218</f>
        <v>0</v>
      </c>
      <c r="F218" s="45"/>
      <c r="G218" s="65">
        <f>'Pay App 43'!G218+F218</f>
        <v>0</v>
      </c>
      <c r="H218" s="188">
        <f>'Pay App 43'!K218</f>
        <v>0</v>
      </c>
      <c r="I218" s="189"/>
      <c r="J218" s="55"/>
      <c r="K218" s="33">
        <f t="shared" si="8"/>
        <v>0</v>
      </c>
      <c r="L218" s="68">
        <f t="shared" si="11"/>
        <v>0</v>
      </c>
      <c r="M218" s="66">
        <f t="shared" si="9"/>
        <v>0</v>
      </c>
      <c r="N218" s="32">
        <f t="shared" si="10"/>
        <v>0</v>
      </c>
      <c r="O218" s="52">
        <f>'Pay App 43'!O218+'Pay App 43'!P218</f>
        <v>0</v>
      </c>
      <c r="P218" s="45"/>
      <c r="Q218" s="66">
        <f>'Pay App 43'!Q218+N218+P218</f>
        <v>0</v>
      </c>
    </row>
    <row r="219" spans="1:17" ht="21" customHeight="1" x14ac:dyDescent="0.2">
      <c r="A219" s="141" t="s">
        <v>391</v>
      </c>
      <c r="B219" s="141"/>
      <c r="C219" s="141" t="s">
        <v>392</v>
      </c>
      <c r="D219" s="142"/>
      <c r="E219" s="52">
        <f>'Pay App 43'!E219</f>
        <v>0</v>
      </c>
      <c r="F219" s="45"/>
      <c r="G219" s="65">
        <f>'Pay App 43'!G219+F219</f>
        <v>0</v>
      </c>
      <c r="H219" s="188">
        <f>'Pay App 43'!K219</f>
        <v>0</v>
      </c>
      <c r="I219" s="189"/>
      <c r="J219" s="55"/>
      <c r="K219" s="33">
        <f t="shared" si="8"/>
        <v>0</v>
      </c>
      <c r="L219" s="68">
        <f t="shared" si="11"/>
        <v>0</v>
      </c>
      <c r="M219" s="66">
        <f t="shared" si="9"/>
        <v>0</v>
      </c>
      <c r="N219" s="32">
        <f t="shared" si="10"/>
        <v>0</v>
      </c>
      <c r="O219" s="52">
        <f>'Pay App 43'!O219+'Pay App 43'!P219</f>
        <v>0</v>
      </c>
      <c r="P219" s="45"/>
      <c r="Q219" s="66">
        <f>'Pay App 43'!Q219+N219+P219</f>
        <v>0</v>
      </c>
    </row>
    <row r="220" spans="1:17" ht="21" customHeight="1" x14ac:dyDescent="0.2">
      <c r="A220" s="149" t="s">
        <v>393</v>
      </c>
      <c r="B220" s="149"/>
      <c r="C220" s="149" t="s">
        <v>394</v>
      </c>
      <c r="D220" s="150"/>
      <c r="E220" s="52">
        <f>'Pay App 43'!E220</f>
        <v>0</v>
      </c>
      <c r="F220" s="45"/>
      <c r="G220" s="65">
        <f>'Pay App 43'!G220+F220</f>
        <v>0</v>
      </c>
      <c r="H220" s="188">
        <f>'Pay App 43'!K220</f>
        <v>0</v>
      </c>
      <c r="I220" s="189"/>
      <c r="J220" s="55"/>
      <c r="K220" s="33">
        <f t="shared" si="8"/>
        <v>0</v>
      </c>
      <c r="L220" s="68">
        <f t="shared" si="11"/>
        <v>0</v>
      </c>
      <c r="M220" s="66">
        <f t="shared" si="9"/>
        <v>0</v>
      </c>
      <c r="N220" s="32">
        <f t="shared" si="10"/>
        <v>0</v>
      </c>
      <c r="O220" s="52">
        <f>'Pay App 43'!O220+'Pay App 43'!P220</f>
        <v>0</v>
      </c>
      <c r="P220" s="45"/>
      <c r="Q220" s="66">
        <f>'Pay App 43'!Q220+N220+P220</f>
        <v>0</v>
      </c>
    </row>
    <row r="221" spans="1:17" ht="21" customHeight="1" x14ac:dyDescent="0.2">
      <c r="A221" s="141" t="s">
        <v>395</v>
      </c>
      <c r="B221" s="141"/>
      <c r="C221" s="141" t="s">
        <v>396</v>
      </c>
      <c r="D221" s="142"/>
      <c r="E221" s="52">
        <f>'Pay App 43'!E221</f>
        <v>0</v>
      </c>
      <c r="F221" s="45"/>
      <c r="G221" s="65">
        <f>'Pay App 43'!G221+F221</f>
        <v>0</v>
      </c>
      <c r="H221" s="188">
        <f>'Pay App 43'!K221</f>
        <v>0</v>
      </c>
      <c r="I221" s="189"/>
      <c r="J221" s="55"/>
      <c r="K221" s="33">
        <f t="shared" si="8"/>
        <v>0</v>
      </c>
      <c r="L221" s="68">
        <f t="shared" si="11"/>
        <v>0</v>
      </c>
      <c r="M221" s="66">
        <f t="shared" si="9"/>
        <v>0</v>
      </c>
      <c r="N221" s="32">
        <f t="shared" si="10"/>
        <v>0</v>
      </c>
      <c r="O221" s="52">
        <f>'Pay App 43'!O221+'Pay App 43'!P221</f>
        <v>0</v>
      </c>
      <c r="P221" s="45"/>
      <c r="Q221" s="66">
        <f>'Pay App 43'!Q221+N221+P221</f>
        <v>0</v>
      </c>
    </row>
    <row r="222" spans="1:17" ht="21" customHeight="1" x14ac:dyDescent="0.2">
      <c r="A222" s="149" t="s">
        <v>397</v>
      </c>
      <c r="B222" s="149"/>
      <c r="C222" s="149" t="s">
        <v>398</v>
      </c>
      <c r="D222" s="150"/>
      <c r="E222" s="52">
        <f>'Pay App 43'!E222</f>
        <v>0</v>
      </c>
      <c r="F222" s="45"/>
      <c r="G222" s="65">
        <f>'Pay App 43'!G222+F222</f>
        <v>0</v>
      </c>
      <c r="H222" s="188">
        <f>'Pay App 43'!K222</f>
        <v>0</v>
      </c>
      <c r="I222" s="189"/>
      <c r="J222" s="55"/>
      <c r="K222" s="33">
        <f t="shared" si="8"/>
        <v>0</v>
      </c>
      <c r="L222" s="68">
        <f t="shared" si="11"/>
        <v>0</v>
      </c>
      <c r="M222" s="66">
        <f t="shared" si="9"/>
        <v>0</v>
      </c>
      <c r="N222" s="32">
        <f t="shared" si="10"/>
        <v>0</v>
      </c>
      <c r="O222" s="52">
        <f>'Pay App 43'!O222+'Pay App 43'!P222</f>
        <v>0</v>
      </c>
      <c r="P222" s="45"/>
      <c r="Q222" s="66">
        <f>'Pay App 43'!Q222+N222+P222</f>
        <v>0</v>
      </c>
    </row>
    <row r="223" spans="1:17" ht="21" customHeight="1" x14ac:dyDescent="0.2">
      <c r="A223" s="149" t="s">
        <v>399</v>
      </c>
      <c r="B223" s="149"/>
      <c r="C223" s="149" t="s">
        <v>400</v>
      </c>
      <c r="D223" s="150"/>
      <c r="E223" s="52">
        <f>'Pay App 43'!E223</f>
        <v>0</v>
      </c>
      <c r="F223" s="45"/>
      <c r="G223" s="65">
        <f>'Pay App 43'!G223+F223</f>
        <v>0</v>
      </c>
      <c r="H223" s="188">
        <f>'Pay App 43'!K223</f>
        <v>0</v>
      </c>
      <c r="I223" s="189"/>
      <c r="J223" s="55"/>
      <c r="K223" s="33">
        <f t="shared" si="8"/>
        <v>0</v>
      </c>
      <c r="L223" s="68">
        <f t="shared" si="11"/>
        <v>0</v>
      </c>
      <c r="M223" s="66">
        <f t="shared" si="9"/>
        <v>0</v>
      </c>
      <c r="N223" s="32">
        <f t="shared" si="10"/>
        <v>0</v>
      </c>
      <c r="O223" s="52">
        <f>'Pay App 43'!O223+'Pay App 43'!P223</f>
        <v>0</v>
      </c>
      <c r="P223" s="45"/>
      <c r="Q223" s="66">
        <f>'Pay App 43'!Q223+N223+P223</f>
        <v>0</v>
      </c>
    </row>
    <row r="224" spans="1:17" ht="21" customHeight="1" x14ac:dyDescent="0.2">
      <c r="A224" s="149" t="s">
        <v>401</v>
      </c>
      <c r="B224" s="149"/>
      <c r="C224" s="149" t="s">
        <v>402</v>
      </c>
      <c r="D224" s="150"/>
      <c r="E224" s="52">
        <f>'Pay App 43'!E224</f>
        <v>0</v>
      </c>
      <c r="F224" s="45"/>
      <c r="G224" s="65">
        <f>'Pay App 43'!G224+F224</f>
        <v>0</v>
      </c>
      <c r="H224" s="188">
        <f>'Pay App 43'!K224</f>
        <v>0</v>
      </c>
      <c r="I224" s="189"/>
      <c r="J224" s="55"/>
      <c r="K224" s="33">
        <f t="shared" si="8"/>
        <v>0</v>
      </c>
      <c r="L224" s="68">
        <f t="shared" si="11"/>
        <v>0</v>
      </c>
      <c r="M224" s="66">
        <f t="shared" si="9"/>
        <v>0</v>
      </c>
      <c r="N224" s="32">
        <f t="shared" si="10"/>
        <v>0</v>
      </c>
      <c r="O224" s="52">
        <f>'Pay App 43'!O224+'Pay App 43'!P224</f>
        <v>0</v>
      </c>
      <c r="P224" s="45"/>
      <c r="Q224" s="66">
        <f>'Pay App 43'!Q224+N224+P224</f>
        <v>0</v>
      </c>
    </row>
    <row r="225" spans="1:17" ht="21" customHeight="1" x14ac:dyDescent="0.2">
      <c r="A225" s="149" t="s">
        <v>403</v>
      </c>
      <c r="B225" s="149"/>
      <c r="C225" s="149" t="s">
        <v>404</v>
      </c>
      <c r="D225" s="150"/>
      <c r="E225" s="52">
        <f>'Pay App 43'!E225</f>
        <v>0</v>
      </c>
      <c r="F225" s="45"/>
      <c r="G225" s="65">
        <f>'Pay App 43'!G225+F225</f>
        <v>0</v>
      </c>
      <c r="H225" s="188">
        <f>'Pay App 43'!K225</f>
        <v>0</v>
      </c>
      <c r="I225" s="189"/>
      <c r="J225" s="55"/>
      <c r="K225" s="33">
        <f t="shared" si="8"/>
        <v>0</v>
      </c>
      <c r="L225" s="68">
        <f t="shared" si="11"/>
        <v>0</v>
      </c>
      <c r="M225" s="66">
        <f t="shared" si="9"/>
        <v>0</v>
      </c>
      <c r="N225" s="32">
        <f t="shared" si="10"/>
        <v>0</v>
      </c>
      <c r="O225" s="52">
        <f>'Pay App 43'!O225+'Pay App 43'!P225</f>
        <v>0</v>
      </c>
      <c r="P225" s="45"/>
      <c r="Q225" s="66">
        <f>'Pay App 43'!Q225+N225+P225</f>
        <v>0</v>
      </c>
    </row>
    <row r="226" spans="1:17" ht="21" customHeight="1" x14ac:dyDescent="0.2">
      <c r="A226" s="141" t="s">
        <v>405</v>
      </c>
      <c r="B226" s="141"/>
      <c r="C226" s="141" t="s">
        <v>406</v>
      </c>
      <c r="D226" s="142"/>
      <c r="E226" s="52">
        <f>'Pay App 43'!E226</f>
        <v>0</v>
      </c>
      <c r="F226" s="45"/>
      <c r="G226" s="65">
        <f>'Pay App 43'!G226+F226</f>
        <v>0</v>
      </c>
      <c r="H226" s="188">
        <f>'Pay App 43'!K226</f>
        <v>0</v>
      </c>
      <c r="I226" s="189"/>
      <c r="J226" s="55"/>
      <c r="K226" s="33">
        <f t="shared" si="8"/>
        <v>0</v>
      </c>
      <c r="L226" s="68">
        <f t="shared" si="11"/>
        <v>0</v>
      </c>
      <c r="M226" s="66">
        <f t="shared" si="9"/>
        <v>0</v>
      </c>
      <c r="N226" s="32">
        <f t="shared" si="10"/>
        <v>0</v>
      </c>
      <c r="O226" s="52">
        <f>'Pay App 43'!O226+'Pay App 43'!P226</f>
        <v>0</v>
      </c>
      <c r="P226" s="45"/>
      <c r="Q226" s="66">
        <f>'Pay App 43'!Q226+N226+P226</f>
        <v>0</v>
      </c>
    </row>
    <row r="227" spans="1:17" ht="21" customHeight="1" x14ac:dyDescent="0.2">
      <c r="A227" s="149" t="s">
        <v>407</v>
      </c>
      <c r="B227" s="149"/>
      <c r="C227" s="149" t="s">
        <v>408</v>
      </c>
      <c r="D227" s="150"/>
      <c r="E227" s="52">
        <f>'Pay App 43'!E227</f>
        <v>0</v>
      </c>
      <c r="F227" s="45"/>
      <c r="G227" s="65">
        <f>'Pay App 43'!G227+F227</f>
        <v>0</v>
      </c>
      <c r="H227" s="188">
        <f>'Pay App 43'!K227</f>
        <v>0</v>
      </c>
      <c r="I227" s="189"/>
      <c r="J227" s="55"/>
      <c r="K227" s="33">
        <f t="shared" si="8"/>
        <v>0</v>
      </c>
      <c r="L227" s="68">
        <f t="shared" si="11"/>
        <v>0</v>
      </c>
      <c r="M227" s="66">
        <f t="shared" si="9"/>
        <v>0</v>
      </c>
      <c r="N227" s="32">
        <f t="shared" si="10"/>
        <v>0</v>
      </c>
      <c r="O227" s="52">
        <f>'Pay App 43'!O227+'Pay App 43'!P227</f>
        <v>0</v>
      </c>
      <c r="P227" s="45"/>
      <c r="Q227" s="66">
        <f>'Pay App 43'!Q227+N227+P227</f>
        <v>0</v>
      </c>
    </row>
    <row r="228" spans="1:17" ht="21" customHeight="1" x14ac:dyDescent="0.2">
      <c r="A228" s="149" t="s">
        <v>409</v>
      </c>
      <c r="B228" s="149"/>
      <c r="C228" s="149" t="s">
        <v>410</v>
      </c>
      <c r="D228" s="150"/>
      <c r="E228" s="52">
        <f>'Pay App 43'!E228</f>
        <v>0</v>
      </c>
      <c r="F228" s="45"/>
      <c r="G228" s="65">
        <f>'Pay App 43'!G228+F228</f>
        <v>0</v>
      </c>
      <c r="H228" s="188">
        <f>'Pay App 43'!K228</f>
        <v>0</v>
      </c>
      <c r="I228" s="189"/>
      <c r="J228" s="55"/>
      <c r="K228" s="33">
        <f t="shared" si="8"/>
        <v>0</v>
      </c>
      <c r="L228" s="68">
        <f t="shared" si="11"/>
        <v>0</v>
      </c>
      <c r="M228" s="66">
        <f t="shared" si="9"/>
        <v>0</v>
      </c>
      <c r="N228" s="32">
        <f t="shared" si="10"/>
        <v>0</v>
      </c>
      <c r="O228" s="52">
        <f>'Pay App 43'!O228+'Pay App 43'!P228</f>
        <v>0</v>
      </c>
      <c r="P228" s="45"/>
      <c r="Q228" s="66">
        <f>'Pay App 43'!Q228+N228+P228</f>
        <v>0</v>
      </c>
    </row>
    <row r="229" spans="1:17" ht="21" customHeight="1" x14ac:dyDescent="0.2">
      <c r="A229" s="149" t="s">
        <v>411</v>
      </c>
      <c r="B229" s="149"/>
      <c r="C229" s="149" t="s">
        <v>412</v>
      </c>
      <c r="D229" s="150"/>
      <c r="E229" s="52">
        <f>'Pay App 43'!E229</f>
        <v>0</v>
      </c>
      <c r="F229" s="45"/>
      <c r="G229" s="65">
        <f>'Pay App 43'!G229+F229</f>
        <v>0</v>
      </c>
      <c r="H229" s="188">
        <f>'Pay App 43'!K229</f>
        <v>0</v>
      </c>
      <c r="I229" s="189"/>
      <c r="J229" s="55"/>
      <c r="K229" s="33">
        <f t="shared" si="8"/>
        <v>0</v>
      </c>
      <c r="L229" s="68">
        <f t="shared" si="11"/>
        <v>0</v>
      </c>
      <c r="M229" s="66">
        <f t="shared" si="9"/>
        <v>0</v>
      </c>
      <c r="N229" s="32">
        <f t="shared" si="10"/>
        <v>0</v>
      </c>
      <c r="O229" s="52">
        <f>'Pay App 43'!O229+'Pay App 43'!P229</f>
        <v>0</v>
      </c>
      <c r="P229" s="45"/>
      <c r="Q229" s="66">
        <f>'Pay App 43'!Q229+N229+P229</f>
        <v>0</v>
      </c>
    </row>
    <row r="230" spans="1:17" ht="21" customHeight="1" x14ac:dyDescent="0.2">
      <c r="A230" s="149" t="s">
        <v>413</v>
      </c>
      <c r="B230" s="149"/>
      <c r="C230" s="149" t="s">
        <v>414</v>
      </c>
      <c r="D230" s="150"/>
      <c r="E230" s="52">
        <f>'Pay App 43'!E230</f>
        <v>0</v>
      </c>
      <c r="F230" s="45"/>
      <c r="G230" s="65">
        <f>'Pay App 43'!G230+F230</f>
        <v>0</v>
      </c>
      <c r="H230" s="188">
        <f>'Pay App 43'!K230</f>
        <v>0</v>
      </c>
      <c r="I230" s="189"/>
      <c r="J230" s="55"/>
      <c r="K230" s="33">
        <f t="shared" si="8"/>
        <v>0</v>
      </c>
      <c r="L230" s="68">
        <f t="shared" si="11"/>
        <v>0</v>
      </c>
      <c r="M230" s="66">
        <f t="shared" si="9"/>
        <v>0</v>
      </c>
      <c r="N230" s="32">
        <f t="shared" si="10"/>
        <v>0</v>
      </c>
      <c r="O230" s="52">
        <f>'Pay App 43'!O230+'Pay App 43'!P230</f>
        <v>0</v>
      </c>
      <c r="P230" s="45"/>
      <c r="Q230" s="66">
        <f>'Pay App 43'!Q230+N230+P230</f>
        <v>0</v>
      </c>
    </row>
    <row r="231" spans="1:17" ht="21" customHeight="1" x14ac:dyDescent="0.2">
      <c r="A231" s="149" t="s">
        <v>415</v>
      </c>
      <c r="B231" s="149"/>
      <c r="C231" s="149" t="s">
        <v>416</v>
      </c>
      <c r="D231" s="150"/>
      <c r="E231" s="52">
        <f>'Pay App 43'!E231</f>
        <v>0</v>
      </c>
      <c r="F231" s="45"/>
      <c r="G231" s="65">
        <f>'Pay App 43'!G231+F231</f>
        <v>0</v>
      </c>
      <c r="H231" s="188">
        <f>'Pay App 43'!K231</f>
        <v>0</v>
      </c>
      <c r="I231" s="189"/>
      <c r="J231" s="55"/>
      <c r="K231" s="33">
        <f t="shared" si="8"/>
        <v>0</v>
      </c>
      <c r="L231" s="68">
        <f t="shared" si="11"/>
        <v>0</v>
      </c>
      <c r="M231" s="66">
        <f t="shared" si="9"/>
        <v>0</v>
      </c>
      <c r="N231" s="32">
        <f t="shared" si="10"/>
        <v>0</v>
      </c>
      <c r="O231" s="52">
        <f>'Pay App 43'!O231+'Pay App 43'!P231</f>
        <v>0</v>
      </c>
      <c r="P231" s="45"/>
      <c r="Q231" s="66">
        <f>'Pay App 43'!Q231+N231+P231</f>
        <v>0</v>
      </c>
    </row>
    <row r="232" spans="1:17" ht="21" customHeight="1" x14ac:dyDescent="0.2">
      <c r="A232" s="141" t="s">
        <v>417</v>
      </c>
      <c r="B232" s="141"/>
      <c r="C232" s="141" t="s">
        <v>418</v>
      </c>
      <c r="D232" s="142"/>
      <c r="E232" s="52">
        <f>'Pay App 43'!E232</f>
        <v>0</v>
      </c>
      <c r="F232" s="45"/>
      <c r="G232" s="65">
        <f>'Pay App 43'!G232+F232</f>
        <v>0</v>
      </c>
      <c r="H232" s="188">
        <f>'Pay App 43'!K232</f>
        <v>0</v>
      </c>
      <c r="I232" s="189"/>
      <c r="J232" s="55"/>
      <c r="K232" s="33">
        <f t="shared" si="8"/>
        <v>0</v>
      </c>
      <c r="L232" s="68">
        <f t="shared" si="11"/>
        <v>0</v>
      </c>
      <c r="M232" s="66">
        <f t="shared" si="9"/>
        <v>0</v>
      </c>
      <c r="N232" s="32">
        <f t="shared" si="10"/>
        <v>0</v>
      </c>
      <c r="O232" s="52">
        <f>'Pay App 43'!O232+'Pay App 43'!P232</f>
        <v>0</v>
      </c>
      <c r="P232" s="45"/>
      <c r="Q232" s="66">
        <f>'Pay App 43'!Q232+N232+P232</f>
        <v>0</v>
      </c>
    </row>
    <row r="233" spans="1:17" ht="21" customHeight="1" x14ac:dyDescent="0.2">
      <c r="A233" s="149" t="s">
        <v>419</v>
      </c>
      <c r="B233" s="149"/>
      <c r="C233" s="149" t="s">
        <v>420</v>
      </c>
      <c r="D233" s="150"/>
      <c r="E233" s="52">
        <f>'Pay App 43'!E233</f>
        <v>0</v>
      </c>
      <c r="F233" s="45"/>
      <c r="G233" s="65">
        <f>'Pay App 43'!G233+F233</f>
        <v>0</v>
      </c>
      <c r="H233" s="188">
        <f>'Pay App 43'!K233</f>
        <v>0</v>
      </c>
      <c r="I233" s="189"/>
      <c r="J233" s="55"/>
      <c r="K233" s="33">
        <f t="shared" si="8"/>
        <v>0</v>
      </c>
      <c r="L233" s="68">
        <f t="shared" si="11"/>
        <v>0</v>
      </c>
      <c r="M233" s="66">
        <f t="shared" si="9"/>
        <v>0</v>
      </c>
      <c r="N233" s="32">
        <f t="shared" si="10"/>
        <v>0</v>
      </c>
      <c r="O233" s="52">
        <f>'Pay App 43'!O233+'Pay App 43'!P233</f>
        <v>0</v>
      </c>
      <c r="P233" s="45"/>
      <c r="Q233" s="66">
        <f>'Pay App 43'!Q233+N233+P233</f>
        <v>0</v>
      </c>
    </row>
    <row r="234" spans="1:17" ht="21" customHeight="1" x14ac:dyDescent="0.2">
      <c r="A234" s="149" t="s">
        <v>421</v>
      </c>
      <c r="B234" s="149"/>
      <c r="C234" s="149" t="s">
        <v>422</v>
      </c>
      <c r="D234" s="150"/>
      <c r="E234" s="52">
        <f>'Pay App 43'!E234</f>
        <v>0</v>
      </c>
      <c r="F234" s="45"/>
      <c r="G234" s="65">
        <f>'Pay App 43'!G234+F234</f>
        <v>0</v>
      </c>
      <c r="H234" s="188">
        <f>'Pay App 43'!K234</f>
        <v>0</v>
      </c>
      <c r="I234" s="189"/>
      <c r="J234" s="55"/>
      <c r="K234" s="33">
        <f t="shared" si="8"/>
        <v>0</v>
      </c>
      <c r="L234" s="68">
        <f t="shared" si="11"/>
        <v>0</v>
      </c>
      <c r="M234" s="66">
        <f t="shared" si="9"/>
        <v>0</v>
      </c>
      <c r="N234" s="32">
        <f t="shared" si="10"/>
        <v>0</v>
      </c>
      <c r="O234" s="52">
        <f>'Pay App 43'!O234+'Pay App 43'!P234</f>
        <v>0</v>
      </c>
      <c r="P234" s="45"/>
      <c r="Q234" s="66">
        <f>'Pay App 43'!Q234+N234+P234</f>
        <v>0</v>
      </c>
    </row>
    <row r="235" spans="1:17" ht="21" customHeight="1" x14ac:dyDescent="0.2">
      <c r="A235" s="149" t="s">
        <v>423</v>
      </c>
      <c r="B235" s="149"/>
      <c r="C235" s="149" t="s">
        <v>424</v>
      </c>
      <c r="D235" s="150"/>
      <c r="E235" s="52">
        <f>'Pay App 43'!E235</f>
        <v>0</v>
      </c>
      <c r="F235" s="45"/>
      <c r="G235" s="65">
        <f>'Pay App 43'!G235+F235</f>
        <v>0</v>
      </c>
      <c r="H235" s="188">
        <f>'Pay App 43'!K235</f>
        <v>0</v>
      </c>
      <c r="I235" s="189"/>
      <c r="J235" s="55"/>
      <c r="K235" s="33">
        <f t="shared" si="8"/>
        <v>0</v>
      </c>
      <c r="L235" s="68">
        <f t="shared" si="11"/>
        <v>0</v>
      </c>
      <c r="M235" s="66">
        <f t="shared" si="9"/>
        <v>0</v>
      </c>
      <c r="N235" s="32">
        <f t="shared" si="10"/>
        <v>0</v>
      </c>
      <c r="O235" s="52">
        <f>'Pay App 43'!O235+'Pay App 43'!P235</f>
        <v>0</v>
      </c>
      <c r="P235" s="45"/>
      <c r="Q235" s="66">
        <f>'Pay App 43'!Q235+N235+P235</f>
        <v>0</v>
      </c>
    </row>
    <row r="236" spans="1:17" ht="21" customHeight="1" x14ac:dyDescent="0.2">
      <c r="A236" s="149" t="s">
        <v>425</v>
      </c>
      <c r="B236" s="149"/>
      <c r="C236" s="149" t="s">
        <v>426</v>
      </c>
      <c r="D236" s="150"/>
      <c r="E236" s="52">
        <f>'Pay App 43'!E236</f>
        <v>0</v>
      </c>
      <c r="F236" s="45"/>
      <c r="G236" s="65">
        <f>'Pay App 43'!G236+F236</f>
        <v>0</v>
      </c>
      <c r="H236" s="188">
        <f>'Pay App 43'!K236</f>
        <v>0</v>
      </c>
      <c r="I236" s="189"/>
      <c r="J236" s="55"/>
      <c r="K236" s="33">
        <f t="shared" si="8"/>
        <v>0</v>
      </c>
      <c r="L236" s="68">
        <f t="shared" si="11"/>
        <v>0</v>
      </c>
      <c r="M236" s="66">
        <f t="shared" si="9"/>
        <v>0</v>
      </c>
      <c r="N236" s="32">
        <f t="shared" si="10"/>
        <v>0</v>
      </c>
      <c r="O236" s="52">
        <f>'Pay App 43'!O236+'Pay App 43'!P236</f>
        <v>0</v>
      </c>
      <c r="P236" s="45"/>
      <c r="Q236" s="66">
        <f>'Pay App 43'!Q236+N236+P236</f>
        <v>0</v>
      </c>
    </row>
    <row r="237" spans="1:17" ht="21" customHeight="1" x14ac:dyDescent="0.2">
      <c r="A237" s="149" t="s">
        <v>427</v>
      </c>
      <c r="B237" s="149"/>
      <c r="C237" s="149" t="s">
        <v>428</v>
      </c>
      <c r="D237" s="150"/>
      <c r="E237" s="52">
        <f>'Pay App 43'!E237</f>
        <v>0</v>
      </c>
      <c r="F237" s="45"/>
      <c r="G237" s="65">
        <f>'Pay App 43'!G237+F237</f>
        <v>0</v>
      </c>
      <c r="H237" s="188">
        <f>'Pay App 43'!K237</f>
        <v>0</v>
      </c>
      <c r="I237" s="189"/>
      <c r="J237" s="55"/>
      <c r="K237" s="33">
        <f t="shared" si="8"/>
        <v>0</v>
      </c>
      <c r="L237" s="68">
        <f t="shared" si="11"/>
        <v>0</v>
      </c>
      <c r="M237" s="66">
        <f t="shared" si="9"/>
        <v>0</v>
      </c>
      <c r="N237" s="32">
        <f t="shared" si="10"/>
        <v>0</v>
      </c>
      <c r="O237" s="52">
        <f>'Pay App 43'!O237+'Pay App 43'!P237</f>
        <v>0</v>
      </c>
      <c r="P237" s="45"/>
      <c r="Q237" s="66">
        <f>'Pay App 43'!Q237+N237+P237</f>
        <v>0</v>
      </c>
    </row>
    <row r="238" spans="1:17" ht="21" customHeight="1" x14ac:dyDescent="0.2">
      <c r="A238" s="149" t="s">
        <v>429</v>
      </c>
      <c r="B238" s="149"/>
      <c r="C238" s="149" t="s">
        <v>430</v>
      </c>
      <c r="D238" s="150"/>
      <c r="E238" s="52">
        <f>'Pay App 43'!E238</f>
        <v>0</v>
      </c>
      <c r="F238" s="45"/>
      <c r="G238" s="65">
        <f>'Pay App 43'!G238+F238</f>
        <v>0</v>
      </c>
      <c r="H238" s="188">
        <f>'Pay App 43'!K238</f>
        <v>0</v>
      </c>
      <c r="I238" s="189"/>
      <c r="J238" s="55"/>
      <c r="K238" s="33">
        <f t="shared" si="8"/>
        <v>0</v>
      </c>
      <c r="L238" s="68">
        <f t="shared" si="11"/>
        <v>0</v>
      </c>
      <c r="M238" s="66">
        <f t="shared" si="9"/>
        <v>0</v>
      </c>
      <c r="N238" s="32">
        <f t="shared" si="10"/>
        <v>0</v>
      </c>
      <c r="O238" s="52">
        <f>'Pay App 43'!O238+'Pay App 43'!P238</f>
        <v>0</v>
      </c>
      <c r="P238" s="45"/>
      <c r="Q238" s="66">
        <f>'Pay App 43'!Q238+N238+P238</f>
        <v>0</v>
      </c>
    </row>
    <row r="239" spans="1:17" ht="21" customHeight="1" x14ac:dyDescent="0.2">
      <c r="A239" s="149" t="s">
        <v>431</v>
      </c>
      <c r="B239" s="149"/>
      <c r="C239" s="149" t="s">
        <v>432</v>
      </c>
      <c r="D239" s="150"/>
      <c r="E239" s="52">
        <f>'Pay App 43'!E239</f>
        <v>0</v>
      </c>
      <c r="F239" s="45"/>
      <c r="G239" s="65">
        <f>'Pay App 43'!G239+F239</f>
        <v>0</v>
      </c>
      <c r="H239" s="188">
        <f>'Pay App 43'!K239</f>
        <v>0</v>
      </c>
      <c r="I239" s="189"/>
      <c r="J239" s="55"/>
      <c r="K239" s="33">
        <f t="shared" si="8"/>
        <v>0</v>
      </c>
      <c r="L239" s="68">
        <f t="shared" si="11"/>
        <v>0</v>
      </c>
      <c r="M239" s="66">
        <f t="shared" si="9"/>
        <v>0</v>
      </c>
      <c r="N239" s="32">
        <f t="shared" si="10"/>
        <v>0</v>
      </c>
      <c r="O239" s="52">
        <f>'Pay App 43'!O239+'Pay App 43'!P239</f>
        <v>0</v>
      </c>
      <c r="P239" s="45"/>
      <c r="Q239" s="66">
        <f>'Pay App 43'!Q239+N239+P239</f>
        <v>0</v>
      </c>
    </row>
    <row r="240" spans="1:17" ht="21" customHeight="1" x14ac:dyDescent="0.2">
      <c r="A240" s="141" t="s">
        <v>433</v>
      </c>
      <c r="B240" s="141"/>
      <c r="C240" s="141" t="s">
        <v>434</v>
      </c>
      <c r="D240" s="142"/>
      <c r="E240" s="52">
        <f>'Pay App 43'!E240</f>
        <v>0</v>
      </c>
      <c r="F240" s="45"/>
      <c r="G240" s="66">
        <f>'Pay App 43'!G240+F240</f>
        <v>0</v>
      </c>
      <c r="H240" s="188">
        <f>'Pay App 43'!K240</f>
        <v>0</v>
      </c>
      <c r="I240" s="189"/>
      <c r="J240" s="55"/>
      <c r="K240" s="33">
        <f>H240+J240</f>
        <v>0</v>
      </c>
      <c r="L240" s="69">
        <f t="shared" si="11"/>
        <v>0</v>
      </c>
      <c r="M240" s="66">
        <f>G240-K240</f>
        <v>0</v>
      </c>
      <c r="N240" s="32">
        <f t="shared" si="10"/>
        <v>0</v>
      </c>
      <c r="O240" s="52">
        <f>'Pay App 43'!O240+'Pay App 43'!P240</f>
        <v>0</v>
      </c>
      <c r="P240" s="45"/>
      <c r="Q240" s="66">
        <f>'Pay App 43'!Q240+N240+P240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z6zPYsJGR8fW45Y2QWOsi6afD7qSLrY/z7v32SYdzRpjmCiiHlxEHBWRxjVhQR+7Nyd0PJufdodUDUuVOtHDVQ==" saltValue="6wExRrBom7Y/+NLBvMXfuA=="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2D00-000000000000}">
      <formula1>0</formula1>
    </dataValidation>
    <dataValidation allowBlank="1" showInputMessage="1" sqref="P81:P240" xr:uid="{00000000-0002-0000-2D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48.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45</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44'!F36+F241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44'!F51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44'!F55+'Pay App 44'!F57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44'!B62+N241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45.1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45</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44'!E81</f>
        <v>0</v>
      </c>
      <c r="F81" s="44"/>
      <c r="G81" s="64">
        <f>'Pay App 44'!G81+F81</f>
        <v>0</v>
      </c>
      <c r="H81" s="190">
        <f>'Pay App 44'!K81</f>
        <v>0</v>
      </c>
      <c r="I81" s="191"/>
      <c r="J81" s="54"/>
      <c r="K81" s="31">
        <f>H81+J81</f>
        <v>0</v>
      </c>
      <c r="L81" s="67">
        <f>IF(ISERROR(K81/G81),0,K81/G81)</f>
        <v>0</v>
      </c>
      <c r="M81" s="64">
        <f>G81-K81</f>
        <v>0</v>
      </c>
      <c r="N81" s="30">
        <f>IF(MOD(ROUND(ABS(J81*0.05)*10000,0),10)=5,ROUNDDOWN((J81*0.05),2),ROUND((J81*0.05),2))</f>
        <v>0</v>
      </c>
      <c r="O81" s="51">
        <f>'Pay App 44'!O81+'Pay App 44'!P81</f>
        <v>0</v>
      </c>
      <c r="P81" s="44"/>
      <c r="Q81" s="64">
        <f>'Pay App 44'!Q81+N81+P81</f>
        <v>0</v>
      </c>
    </row>
    <row r="82" spans="1:17" ht="21" customHeight="1" x14ac:dyDescent="0.2">
      <c r="A82" s="151" t="s">
        <v>118</v>
      </c>
      <c r="B82" s="151"/>
      <c r="C82" s="151" t="s">
        <v>119</v>
      </c>
      <c r="D82" s="152"/>
      <c r="E82" s="52">
        <f>'Pay App 44'!E82</f>
        <v>0</v>
      </c>
      <c r="F82" s="45"/>
      <c r="G82" s="65">
        <f>'Pay App 44'!G82+F82</f>
        <v>0</v>
      </c>
      <c r="H82" s="188">
        <f>'Pay App 44'!K82</f>
        <v>0</v>
      </c>
      <c r="I82" s="189"/>
      <c r="J82" s="55"/>
      <c r="K82" s="33">
        <f>H82+J82</f>
        <v>0</v>
      </c>
      <c r="L82" s="68">
        <f t="shared" ref="L82:L147" si="0">IF(ISERROR(K82/G82),0,K82/G82)</f>
        <v>0</v>
      </c>
      <c r="M82" s="66">
        <f>G82-K82</f>
        <v>0</v>
      </c>
      <c r="N82" s="32">
        <f>IF(MOD(ROUND(ABS(J82*0.05)*10000,0),10)=5,ROUNDDOWN((J82*0.05),2),ROUND((J82*0.05),2))</f>
        <v>0</v>
      </c>
      <c r="O82" s="52">
        <f>'Pay App 44'!O82+'Pay App 44'!P82</f>
        <v>0</v>
      </c>
      <c r="P82" s="45"/>
      <c r="Q82" s="66">
        <f>'Pay App 44'!Q82+N82+P82</f>
        <v>0</v>
      </c>
    </row>
    <row r="83" spans="1:17" ht="21" customHeight="1" x14ac:dyDescent="0.2">
      <c r="A83" s="151" t="s">
        <v>120</v>
      </c>
      <c r="B83" s="151"/>
      <c r="C83" s="83" t="s">
        <v>121</v>
      </c>
      <c r="D83" s="35"/>
      <c r="E83" s="52">
        <f>'Pay App 44'!E83</f>
        <v>0</v>
      </c>
      <c r="F83" s="45"/>
      <c r="G83" s="65">
        <f>'Pay App 44'!G83+F83</f>
        <v>0</v>
      </c>
      <c r="H83" s="188">
        <f>'Pay App 44'!K83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44'!O83+'Pay App 44'!P83</f>
        <v>0</v>
      </c>
      <c r="P83" s="45"/>
      <c r="Q83" s="66">
        <f>'Pay App 44'!Q83+N83+P83</f>
        <v>0</v>
      </c>
    </row>
    <row r="84" spans="1:17" ht="21" customHeight="1" x14ac:dyDescent="0.2">
      <c r="A84" s="151" t="s">
        <v>122</v>
      </c>
      <c r="B84" s="151"/>
      <c r="C84" s="151" t="s">
        <v>123</v>
      </c>
      <c r="D84" s="152"/>
      <c r="E84" s="52">
        <f>'Pay App 44'!E84</f>
        <v>0</v>
      </c>
      <c r="F84" s="45"/>
      <c r="G84" s="65">
        <f>'Pay App 44'!G84+F84</f>
        <v>0</v>
      </c>
      <c r="H84" s="188">
        <f>'Pay App 44'!K84</f>
        <v>0</v>
      </c>
      <c r="I84" s="189"/>
      <c r="J84" s="55"/>
      <c r="K84" s="33">
        <f t="shared" si="1"/>
        <v>0</v>
      </c>
      <c r="L84" s="68">
        <f t="shared" si="0"/>
        <v>0</v>
      </c>
      <c r="M84" s="66">
        <f t="shared" si="2"/>
        <v>0</v>
      </c>
      <c r="N84" s="32">
        <f t="shared" si="3"/>
        <v>0</v>
      </c>
      <c r="O84" s="52">
        <f>'Pay App 44'!O84+'Pay App 44'!P84</f>
        <v>0</v>
      </c>
      <c r="P84" s="45"/>
      <c r="Q84" s="66">
        <f>'Pay App 44'!Q84+N84+P84</f>
        <v>0</v>
      </c>
    </row>
    <row r="85" spans="1:17" ht="21" customHeight="1" x14ac:dyDescent="0.2">
      <c r="A85" s="151" t="s">
        <v>124</v>
      </c>
      <c r="B85" s="151"/>
      <c r="C85" s="151" t="s">
        <v>125</v>
      </c>
      <c r="D85" s="152"/>
      <c r="E85" s="52">
        <f>'Pay App 44'!E85</f>
        <v>0</v>
      </c>
      <c r="F85" s="45"/>
      <c r="G85" s="65">
        <f>'Pay App 44'!G85+F85</f>
        <v>0</v>
      </c>
      <c r="H85" s="188">
        <f>'Pay App 44'!K85</f>
        <v>0</v>
      </c>
      <c r="I85" s="189"/>
      <c r="J85" s="55"/>
      <c r="K85" s="33">
        <f t="shared" si="1"/>
        <v>0</v>
      </c>
      <c r="L85" s="68">
        <f t="shared" si="0"/>
        <v>0</v>
      </c>
      <c r="M85" s="66">
        <f t="shared" si="2"/>
        <v>0</v>
      </c>
      <c r="N85" s="32">
        <f t="shared" si="3"/>
        <v>0</v>
      </c>
      <c r="O85" s="52">
        <f>'Pay App 44'!O85+'Pay App 44'!P85</f>
        <v>0</v>
      </c>
      <c r="P85" s="45"/>
      <c r="Q85" s="66">
        <f>'Pay App 44'!Q85+N85+P85</f>
        <v>0</v>
      </c>
    </row>
    <row r="86" spans="1:17" ht="21" customHeight="1" x14ac:dyDescent="0.2">
      <c r="A86" s="151" t="s">
        <v>126</v>
      </c>
      <c r="B86" s="151"/>
      <c r="C86" s="151" t="s">
        <v>127</v>
      </c>
      <c r="D86" s="152"/>
      <c r="E86" s="52">
        <f>'Pay App 44'!E86</f>
        <v>0</v>
      </c>
      <c r="F86" s="45"/>
      <c r="G86" s="65">
        <f>'Pay App 44'!G86+F86</f>
        <v>0</v>
      </c>
      <c r="H86" s="188">
        <f>'Pay App 44'!K86</f>
        <v>0</v>
      </c>
      <c r="I86" s="189"/>
      <c r="J86" s="55"/>
      <c r="K86" s="33">
        <f t="shared" si="1"/>
        <v>0</v>
      </c>
      <c r="L86" s="68">
        <f t="shared" si="0"/>
        <v>0</v>
      </c>
      <c r="M86" s="66">
        <f t="shared" si="2"/>
        <v>0</v>
      </c>
      <c r="N86" s="32">
        <f t="shared" si="3"/>
        <v>0</v>
      </c>
      <c r="O86" s="52">
        <f>'Pay App 44'!O86+'Pay App 44'!P86</f>
        <v>0</v>
      </c>
      <c r="P86" s="45"/>
      <c r="Q86" s="66">
        <f>'Pay App 44'!Q86+N86+P86</f>
        <v>0</v>
      </c>
    </row>
    <row r="87" spans="1:17" ht="21" customHeight="1" x14ac:dyDescent="0.2">
      <c r="A87" s="151" t="s">
        <v>128</v>
      </c>
      <c r="B87" s="151"/>
      <c r="C87" s="151" t="s">
        <v>129</v>
      </c>
      <c r="D87" s="152"/>
      <c r="E87" s="52">
        <f>'Pay App 44'!E87</f>
        <v>0</v>
      </c>
      <c r="F87" s="45"/>
      <c r="G87" s="65">
        <f>'Pay App 44'!G87+F87</f>
        <v>0</v>
      </c>
      <c r="H87" s="188">
        <f>'Pay App 44'!K87</f>
        <v>0</v>
      </c>
      <c r="I87" s="189"/>
      <c r="J87" s="55"/>
      <c r="K87" s="33">
        <f t="shared" si="1"/>
        <v>0</v>
      </c>
      <c r="L87" s="68">
        <f>IF(ISERROR(K87/G87),0,K87/G87)</f>
        <v>0</v>
      </c>
      <c r="M87" s="66">
        <f t="shared" si="2"/>
        <v>0</v>
      </c>
      <c r="N87" s="32">
        <f t="shared" si="3"/>
        <v>0</v>
      </c>
      <c r="O87" s="52">
        <f>'Pay App 44'!O87+'Pay App 44'!P87</f>
        <v>0</v>
      </c>
      <c r="P87" s="45"/>
      <c r="Q87" s="66">
        <f>'Pay App 44'!Q87+N87+P87</f>
        <v>0</v>
      </c>
    </row>
    <row r="88" spans="1:17" ht="21" customHeight="1" x14ac:dyDescent="0.2">
      <c r="A88" s="151" t="s">
        <v>130</v>
      </c>
      <c r="B88" s="151"/>
      <c r="C88" s="151" t="s">
        <v>131</v>
      </c>
      <c r="D88" s="152"/>
      <c r="E88" s="52">
        <f>'Pay App 44'!E88</f>
        <v>0</v>
      </c>
      <c r="F88" s="45"/>
      <c r="G88" s="65">
        <f>'Pay App 44'!G88+F88</f>
        <v>0</v>
      </c>
      <c r="H88" s="188">
        <f>'Pay App 44'!K88</f>
        <v>0</v>
      </c>
      <c r="I88" s="189"/>
      <c r="J88" s="55"/>
      <c r="K88" s="33">
        <f t="shared" si="1"/>
        <v>0</v>
      </c>
      <c r="L88" s="68">
        <f t="shared" si="0"/>
        <v>0</v>
      </c>
      <c r="M88" s="66">
        <f t="shared" si="2"/>
        <v>0</v>
      </c>
      <c r="N88" s="32">
        <f t="shared" si="3"/>
        <v>0</v>
      </c>
      <c r="O88" s="52">
        <f>'Pay App 44'!O88+'Pay App 44'!P88</f>
        <v>0</v>
      </c>
      <c r="P88" s="45"/>
      <c r="Q88" s="66">
        <f>'Pay App 44'!Q88+N88+P88</f>
        <v>0</v>
      </c>
    </row>
    <row r="89" spans="1:17" ht="21" customHeight="1" x14ac:dyDescent="0.2">
      <c r="A89" s="151" t="s">
        <v>132</v>
      </c>
      <c r="B89" s="151"/>
      <c r="C89" s="151" t="s">
        <v>133</v>
      </c>
      <c r="D89" s="152"/>
      <c r="E89" s="52">
        <f>'Pay App 44'!E89</f>
        <v>0</v>
      </c>
      <c r="F89" s="45"/>
      <c r="G89" s="65">
        <f>'Pay App 44'!G89+F89</f>
        <v>0</v>
      </c>
      <c r="H89" s="188">
        <f>'Pay App 44'!K89</f>
        <v>0</v>
      </c>
      <c r="I89" s="189"/>
      <c r="J89" s="55"/>
      <c r="K89" s="33">
        <f t="shared" si="1"/>
        <v>0</v>
      </c>
      <c r="L89" s="68">
        <f>IF(ISERROR(K89/G89),0,K89/G89)</f>
        <v>0</v>
      </c>
      <c r="M89" s="66">
        <f t="shared" si="2"/>
        <v>0</v>
      </c>
      <c r="N89" s="32">
        <f t="shared" si="3"/>
        <v>0</v>
      </c>
      <c r="O89" s="52">
        <f>'Pay App 44'!O89+'Pay App 44'!P89</f>
        <v>0</v>
      </c>
      <c r="P89" s="45"/>
      <c r="Q89" s="66">
        <f>'Pay App 44'!Q89+N89+P89</f>
        <v>0</v>
      </c>
    </row>
    <row r="90" spans="1:17" ht="21" customHeight="1" x14ac:dyDescent="0.2">
      <c r="A90" s="153" t="s">
        <v>134</v>
      </c>
      <c r="B90" s="153"/>
      <c r="C90" s="158" t="s">
        <v>135</v>
      </c>
      <c r="D90" s="159"/>
      <c r="E90" s="52">
        <f>'Pay App 44'!E90</f>
        <v>0</v>
      </c>
      <c r="F90" s="45"/>
      <c r="G90" s="65">
        <f>'Pay App 44'!G90+F90</f>
        <v>0</v>
      </c>
      <c r="H90" s="188">
        <f>'Pay App 44'!K90</f>
        <v>0</v>
      </c>
      <c r="I90" s="189"/>
      <c r="J90" s="55"/>
      <c r="K90" s="33">
        <f t="shared" si="1"/>
        <v>0</v>
      </c>
      <c r="L90" s="68">
        <f t="shared" si="0"/>
        <v>0</v>
      </c>
      <c r="M90" s="66">
        <f t="shared" si="2"/>
        <v>0</v>
      </c>
      <c r="N90" s="32">
        <f t="shared" si="3"/>
        <v>0</v>
      </c>
      <c r="O90" s="52">
        <f>'Pay App 44'!O90+'Pay App 44'!P90</f>
        <v>0</v>
      </c>
      <c r="P90" s="45"/>
      <c r="Q90" s="66">
        <f>'Pay App 44'!Q90+N90+P90</f>
        <v>0</v>
      </c>
    </row>
    <row r="91" spans="1:17" ht="21" customHeight="1" x14ac:dyDescent="0.2">
      <c r="A91" s="151" t="s">
        <v>136</v>
      </c>
      <c r="B91" s="151"/>
      <c r="C91" s="151" t="s">
        <v>137</v>
      </c>
      <c r="D91" s="152"/>
      <c r="E91" s="52">
        <f>'Pay App 44'!E91</f>
        <v>0</v>
      </c>
      <c r="F91" s="45"/>
      <c r="G91" s="65">
        <f>'Pay App 44'!G91+F91</f>
        <v>0</v>
      </c>
      <c r="H91" s="188">
        <f>'Pay App 44'!K91</f>
        <v>0</v>
      </c>
      <c r="I91" s="189"/>
      <c r="J91" s="55"/>
      <c r="K91" s="33">
        <f t="shared" si="1"/>
        <v>0</v>
      </c>
      <c r="L91" s="68">
        <f t="shared" si="0"/>
        <v>0</v>
      </c>
      <c r="M91" s="66">
        <f t="shared" si="2"/>
        <v>0</v>
      </c>
      <c r="N91" s="32">
        <f t="shared" si="3"/>
        <v>0</v>
      </c>
      <c r="O91" s="52">
        <f>'Pay App 44'!O91+'Pay App 44'!P91</f>
        <v>0</v>
      </c>
      <c r="P91" s="45"/>
      <c r="Q91" s="66">
        <f>'Pay App 44'!Q91+N91+P91</f>
        <v>0</v>
      </c>
    </row>
    <row r="92" spans="1:17" ht="21" customHeight="1" x14ac:dyDescent="0.2">
      <c r="A92" s="151" t="s">
        <v>138</v>
      </c>
      <c r="B92" s="151"/>
      <c r="C92" s="151" t="s">
        <v>139</v>
      </c>
      <c r="D92" s="152"/>
      <c r="E92" s="52">
        <f>'Pay App 44'!E92</f>
        <v>0</v>
      </c>
      <c r="F92" s="45"/>
      <c r="G92" s="65">
        <f>'Pay App 44'!G92+F92</f>
        <v>0</v>
      </c>
      <c r="H92" s="188">
        <f>'Pay App 44'!K92</f>
        <v>0</v>
      </c>
      <c r="I92" s="189"/>
      <c r="J92" s="55"/>
      <c r="K92" s="33">
        <f t="shared" si="1"/>
        <v>0</v>
      </c>
      <c r="L92" s="68">
        <f t="shared" si="0"/>
        <v>0</v>
      </c>
      <c r="M92" s="66">
        <f t="shared" si="2"/>
        <v>0</v>
      </c>
      <c r="N92" s="32">
        <f t="shared" si="3"/>
        <v>0</v>
      </c>
      <c r="O92" s="52">
        <f>'Pay App 44'!O92+'Pay App 44'!P92</f>
        <v>0</v>
      </c>
      <c r="P92" s="45"/>
      <c r="Q92" s="66">
        <f>'Pay App 44'!Q92+N92+P92</f>
        <v>0</v>
      </c>
    </row>
    <row r="93" spans="1:17" ht="21" customHeight="1" x14ac:dyDescent="0.2">
      <c r="A93" s="151" t="s">
        <v>140</v>
      </c>
      <c r="B93" s="151"/>
      <c r="C93" s="151" t="s">
        <v>141</v>
      </c>
      <c r="D93" s="152"/>
      <c r="E93" s="52">
        <f>'Pay App 44'!E93</f>
        <v>0</v>
      </c>
      <c r="F93" s="45"/>
      <c r="G93" s="65">
        <f>'Pay App 44'!G93+F93</f>
        <v>0</v>
      </c>
      <c r="H93" s="188">
        <f>'Pay App 44'!K93</f>
        <v>0</v>
      </c>
      <c r="I93" s="189"/>
      <c r="J93" s="55"/>
      <c r="K93" s="33">
        <f t="shared" si="1"/>
        <v>0</v>
      </c>
      <c r="L93" s="68">
        <f t="shared" si="0"/>
        <v>0</v>
      </c>
      <c r="M93" s="66">
        <f t="shared" si="2"/>
        <v>0</v>
      </c>
      <c r="N93" s="32">
        <f t="shared" si="3"/>
        <v>0</v>
      </c>
      <c r="O93" s="52">
        <f>'Pay App 44'!O93+'Pay App 44'!P93</f>
        <v>0</v>
      </c>
      <c r="P93" s="45"/>
      <c r="Q93" s="66">
        <f>'Pay App 44'!Q93+N93+P93</f>
        <v>0</v>
      </c>
    </row>
    <row r="94" spans="1:17" ht="21" customHeight="1" x14ac:dyDescent="0.2">
      <c r="A94" s="151" t="s">
        <v>142</v>
      </c>
      <c r="B94" s="151"/>
      <c r="C94" s="151" t="s">
        <v>143</v>
      </c>
      <c r="D94" s="152"/>
      <c r="E94" s="52">
        <f>'Pay App 44'!E94</f>
        <v>0</v>
      </c>
      <c r="F94" s="45"/>
      <c r="G94" s="65">
        <f>'Pay App 44'!G94+F94</f>
        <v>0</v>
      </c>
      <c r="H94" s="188">
        <f>'Pay App 44'!K94</f>
        <v>0</v>
      </c>
      <c r="I94" s="189"/>
      <c r="J94" s="55"/>
      <c r="K94" s="33">
        <f t="shared" si="1"/>
        <v>0</v>
      </c>
      <c r="L94" s="68">
        <f t="shared" si="0"/>
        <v>0</v>
      </c>
      <c r="M94" s="66">
        <f t="shared" si="2"/>
        <v>0</v>
      </c>
      <c r="N94" s="32">
        <f t="shared" si="3"/>
        <v>0</v>
      </c>
      <c r="O94" s="52">
        <f>'Pay App 44'!O94+'Pay App 44'!P94</f>
        <v>0</v>
      </c>
      <c r="P94" s="45"/>
      <c r="Q94" s="66">
        <f>'Pay App 44'!Q94+N94+P94</f>
        <v>0</v>
      </c>
    </row>
    <row r="95" spans="1:17" ht="21" customHeight="1" x14ac:dyDescent="0.2">
      <c r="A95" s="151" t="s">
        <v>144</v>
      </c>
      <c r="B95" s="151"/>
      <c r="C95" s="151" t="s">
        <v>145</v>
      </c>
      <c r="D95" s="152"/>
      <c r="E95" s="52">
        <f>'Pay App 44'!E95</f>
        <v>0</v>
      </c>
      <c r="F95" s="45"/>
      <c r="G95" s="65">
        <f>'Pay App 44'!G95+F95</f>
        <v>0</v>
      </c>
      <c r="H95" s="188">
        <f>'Pay App 44'!K95</f>
        <v>0</v>
      </c>
      <c r="I95" s="189"/>
      <c r="J95" s="55"/>
      <c r="K95" s="33">
        <f t="shared" si="1"/>
        <v>0</v>
      </c>
      <c r="L95" s="68">
        <f t="shared" si="0"/>
        <v>0</v>
      </c>
      <c r="M95" s="66">
        <f t="shared" si="2"/>
        <v>0</v>
      </c>
      <c r="N95" s="32">
        <f t="shared" si="3"/>
        <v>0</v>
      </c>
      <c r="O95" s="52">
        <f>'Pay App 44'!O95+'Pay App 44'!P95</f>
        <v>0</v>
      </c>
      <c r="P95" s="45"/>
      <c r="Q95" s="66">
        <f>'Pay App 44'!Q95+N95+P95</f>
        <v>0</v>
      </c>
    </row>
    <row r="96" spans="1:17" ht="21" customHeight="1" x14ac:dyDescent="0.2">
      <c r="A96" s="151" t="s">
        <v>146</v>
      </c>
      <c r="B96" s="151"/>
      <c r="C96" s="151" t="s">
        <v>147</v>
      </c>
      <c r="D96" s="152"/>
      <c r="E96" s="52">
        <f>'Pay App 44'!E96</f>
        <v>0</v>
      </c>
      <c r="F96" s="45"/>
      <c r="G96" s="65">
        <f>'Pay App 44'!G96+F96</f>
        <v>0</v>
      </c>
      <c r="H96" s="188">
        <f>'Pay App 44'!K96</f>
        <v>0</v>
      </c>
      <c r="I96" s="189"/>
      <c r="J96" s="55"/>
      <c r="K96" s="33">
        <f t="shared" si="1"/>
        <v>0</v>
      </c>
      <c r="L96" s="68">
        <f t="shared" si="0"/>
        <v>0</v>
      </c>
      <c r="M96" s="66">
        <f t="shared" si="2"/>
        <v>0</v>
      </c>
      <c r="N96" s="32">
        <f t="shared" si="3"/>
        <v>0</v>
      </c>
      <c r="O96" s="52">
        <f>'Pay App 44'!O96+'Pay App 44'!P96</f>
        <v>0</v>
      </c>
      <c r="P96" s="45"/>
      <c r="Q96" s="66">
        <f>'Pay App 44'!Q96+N96+P96</f>
        <v>0</v>
      </c>
    </row>
    <row r="97" spans="1:17" ht="21" customHeight="1" x14ac:dyDescent="0.2">
      <c r="A97" s="151" t="s">
        <v>148</v>
      </c>
      <c r="B97" s="151"/>
      <c r="C97" s="151" t="s">
        <v>149</v>
      </c>
      <c r="D97" s="152"/>
      <c r="E97" s="52">
        <f>'Pay App 44'!E97</f>
        <v>0</v>
      </c>
      <c r="F97" s="45"/>
      <c r="G97" s="65">
        <f>'Pay App 44'!G97+F97</f>
        <v>0</v>
      </c>
      <c r="H97" s="188">
        <f>'Pay App 44'!K97</f>
        <v>0</v>
      </c>
      <c r="I97" s="189"/>
      <c r="J97" s="55"/>
      <c r="K97" s="33">
        <f t="shared" si="1"/>
        <v>0</v>
      </c>
      <c r="L97" s="68">
        <f t="shared" si="0"/>
        <v>0</v>
      </c>
      <c r="M97" s="66">
        <f t="shared" si="2"/>
        <v>0</v>
      </c>
      <c r="N97" s="32">
        <f t="shared" si="3"/>
        <v>0</v>
      </c>
      <c r="O97" s="52">
        <f>'Pay App 44'!O97+'Pay App 44'!P97</f>
        <v>0</v>
      </c>
      <c r="P97" s="45"/>
      <c r="Q97" s="66">
        <f>'Pay App 44'!Q97+N97+P97</f>
        <v>0</v>
      </c>
    </row>
    <row r="98" spans="1:17" ht="21" customHeight="1" x14ac:dyDescent="0.2">
      <c r="A98" s="151" t="s">
        <v>150</v>
      </c>
      <c r="B98" s="151"/>
      <c r="C98" s="151" t="s">
        <v>151</v>
      </c>
      <c r="D98" s="152"/>
      <c r="E98" s="52">
        <f>'Pay App 44'!E98</f>
        <v>0</v>
      </c>
      <c r="F98" s="45"/>
      <c r="G98" s="65">
        <f>'Pay App 44'!G98+F98</f>
        <v>0</v>
      </c>
      <c r="H98" s="188">
        <f>'Pay App 44'!K98</f>
        <v>0</v>
      </c>
      <c r="I98" s="189"/>
      <c r="J98" s="55"/>
      <c r="K98" s="33">
        <f t="shared" si="1"/>
        <v>0</v>
      </c>
      <c r="L98" s="68">
        <f t="shared" si="0"/>
        <v>0</v>
      </c>
      <c r="M98" s="66">
        <f t="shared" si="2"/>
        <v>0</v>
      </c>
      <c r="N98" s="32">
        <f t="shared" si="3"/>
        <v>0</v>
      </c>
      <c r="O98" s="52">
        <f>'Pay App 44'!O98+'Pay App 44'!P98</f>
        <v>0</v>
      </c>
      <c r="P98" s="45"/>
      <c r="Q98" s="66">
        <f>'Pay App 44'!Q98+N98+P98</f>
        <v>0</v>
      </c>
    </row>
    <row r="99" spans="1:17" ht="21" customHeight="1" x14ac:dyDescent="0.2">
      <c r="A99" s="151" t="s">
        <v>152</v>
      </c>
      <c r="B99" s="151"/>
      <c r="C99" s="151" t="s">
        <v>153</v>
      </c>
      <c r="D99" s="152"/>
      <c r="E99" s="52">
        <f>'Pay App 44'!E99</f>
        <v>0</v>
      </c>
      <c r="F99" s="45"/>
      <c r="G99" s="65">
        <f>'Pay App 44'!G99+F99</f>
        <v>0</v>
      </c>
      <c r="H99" s="188">
        <f>'Pay App 44'!K99</f>
        <v>0</v>
      </c>
      <c r="I99" s="189"/>
      <c r="J99" s="55"/>
      <c r="K99" s="33">
        <f t="shared" si="1"/>
        <v>0</v>
      </c>
      <c r="L99" s="68">
        <f t="shared" si="0"/>
        <v>0</v>
      </c>
      <c r="M99" s="66">
        <f t="shared" si="2"/>
        <v>0</v>
      </c>
      <c r="N99" s="32">
        <f t="shared" si="3"/>
        <v>0</v>
      </c>
      <c r="O99" s="52">
        <f>'Pay App 44'!O99+'Pay App 44'!P99</f>
        <v>0</v>
      </c>
      <c r="P99" s="45"/>
      <c r="Q99" s="66">
        <f>'Pay App 44'!Q99+N99+P99</f>
        <v>0</v>
      </c>
    </row>
    <row r="100" spans="1:17" ht="21" customHeight="1" x14ac:dyDescent="0.2">
      <c r="A100" s="151" t="s">
        <v>154</v>
      </c>
      <c r="B100" s="151"/>
      <c r="C100" s="151" t="s">
        <v>155</v>
      </c>
      <c r="D100" s="152"/>
      <c r="E100" s="52">
        <f>'Pay App 44'!E100</f>
        <v>0</v>
      </c>
      <c r="F100" s="45"/>
      <c r="G100" s="65">
        <f>'Pay App 44'!G100+F100</f>
        <v>0</v>
      </c>
      <c r="H100" s="188">
        <f>'Pay App 44'!K100</f>
        <v>0</v>
      </c>
      <c r="I100" s="189"/>
      <c r="J100" s="55"/>
      <c r="K100" s="33">
        <f t="shared" si="1"/>
        <v>0</v>
      </c>
      <c r="L100" s="68">
        <f t="shared" si="0"/>
        <v>0</v>
      </c>
      <c r="M100" s="66">
        <f t="shared" si="2"/>
        <v>0</v>
      </c>
      <c r="N100" s="32">
        <f t="shared" si="3"/>
        <v>0</v>
      </c>
      <c r="O100" s="52">
        <f>'Pay App 44'!O100+'Pay App 44'!P100</f>
        <v>0</v>
      </c>
      <c r="P100" s="45"/>
      <c r="Q100" s="66">
        <f>'Pay App 44'!Q100+N100+P100</f>
        <v>0</v>
      </c>
    </row>
    <row r="101" spans="1:17" ht="21" customHeight="1" x14ac:dyDescent="0.2">
      <c r="A101" s="151" t="s">
        <v>156</v>
      </c>
      <c r="B101" s="151"/>
      <c r="C101" s="151" t="s">
        <v>157</v>
      </c>
      <c r="D101" s="152"/>
      <c r="E101" s="52">
        <f>'Pay App 44'!E101</f>
        <v>0</v>
      </c>
      <c r="F101" s="45"/>
      <c r="G101" s="65">
        <f>'Pay App 44'!G101+F101</f>
        <v>0</v>
      </c>
      <c r="H101" s="188">
        <f>'Pay App 44'!K101</f>
        <v>0</v>
      </c>
      <c r="I101" s="189"/>
      <c r="J101" s="55"/>
      <c r="K101" s="33">
        <f t="shared" si="1"/>
        <v>0</v>
      </c>
      <c r="L101" s="68">
        <f t="shared" si="0"/>
        <v>0</v>
      </c>
      <c r="M101" s="66">
        <f t="shared" si="2"/>
        <v>0</v>
      </c>
      <c r="N101" s="32">
        <f t="shared" si="3"/>
        <v>0</v>
      </c>
      <c r="O101" s="52">
        <f>'Pay App 44'!O101+'Pay App 44'!P101</f>
        <v>0</v>
      </c>
      <c r="P101" s="45"/>
      <c r="Q101" s="66">
        <f>'Pay App 44'!Q101+N101+P101</f>
        <v>0</v>
      </c>
    </row>
    <row r="102" spans="1:17" ht="21" customHeight="1" x14ac:dyDescent="0.2">
      <c r="A102" s="151" t="s">
        <v>158</v>
      </c>
      <c r="B102" s="151"/>
      <c r="C102" s="151" t="s">
        <v>159</v>
      </c>
      <c r="D102" s="152"/>
      <c r="E102" s="52">
        <f>'Pay App 44'!E102</f>
        <v>0</v>
      </c>
      <c r="F102" s="45"/>
      <c r="G102" s="65">
        <f>'Pay App 44'!G102+F102</f>
        <v>0</v>
      </c>
      <c r="H102" s="188">
        <f>'Pay App 44'!K102</f>
        <v>0</v>
      </c>
      <c r="I102" s="189"/>
      <c r="J102" s="55"/>
      <c r="K102" s="33">
        <f t="shared" si="1"/>
        <v>0</v>
      </c>
      <c r="L102" s="68">
        <f t="shared" si="0"/>
        <v>0</v>
      </c>
      <c r="M102" s="66">
        <f t="shared" si="2"/>
        <v>0</v>
      </c>
      <c r="N102" s="32">
        <f t="shared" si="3"/>
        <v>0</v>
      </c>
      <c r="O102" s="52">
        <f>'Pay App 44'!O102+'Pay App 44'!P102</f>
        <v>0</v>
      </c>
      <c r="P102" s="45"/>
      <c r="Q102" s="66">
        <f>'Pay App 44'!Q102+N102+P102</f>
        <v>0</v>
      </c>
    </row>
    <row r="103" spans="1:17" ht="21" customHeight="1" x14ac:dyDescent="0.2">
      <c r="A103" s="151" t="s">
        <v>160</v>
      </c>
      <c r="B103" s="151"/>
      <c r="C103" s="151" t="s">
        <v>161</v>
      </c>
      <c r="D103" s="152"/>
      <c r="E103" s="52">
        <f>'Pay App 44'!E103</f>
        <v>0</v>
      </c>
      <c r="F103" s="45"/>
      <c r="G103" s="65">
        <f>'Pay App 44'!G103+F103</f>
        <v>0</v>
      </c>
      <c r="H103" s="188">
        <f>'Pay App 44'!K103</f>
        <v>0</v>
      </c>
      <c r="I103" s="189"/>
      <c r="J103" s="55"/>
      <c r="K103" s="33">
        <f t="shared" si="1"/>
        <v>0</v>
      </c>
      <c r="L103" s="68">
        <f t="shared" si="0"/>
        <v>0</v>
      </c>
      <c r="M103" s="66">
        <f t="shared" si="2"/>
        <v>0</v>
      </c>
      <c r="N103" s="32">
        <f t="shared" si="3"/>
        <v>0</v>
      </c>
      <c r="O103" s="52">
        <f>'Pay App 44'!O103+'Pay App 44'!P103</f>
        <v>0</v>
      </c>
      <c r="P103" s="45"/>
      <c r="Q103" s="66">
        <f>'Pay App 44'!Q103+N103+P103</f>
        <v>0</v>
      </c>
    </row>
    <row r="104" spans="1:17" ht="21" customHeight="1" x14ac:dyDescent="0.2">
      <c r="A104" s="151" t="s">
        <v>162</v>
      </c>
      <c r="B104" s="151"/>
      <c r="C104" s="151" t="s">
        <v>163</v>
      </c>
      <c r="D104" s="152"/>
      <c r="E104" s="52">
        <f>'Pay App 44'!E104</f>
        <v>0</v>
      </c>
      <c r="F104" s="45"/>
      <c r="G104" s="65">
        <f>'Pay App 44'!G104+F104</f>
        <v>0</v>
      </c>
      <c r="H104" s="188">
        <f>'Pay App 44'!K104</f>
        <v>0</v>
      </c>
      <c r="I104" s="189"/>
      <c r="J104" s="55"/>
      <c r="K104" s="33">
        <f t="shared" si="1"/>
        <v>0</v>
      </c>
      <c r="L104" s="68">
        <f t="shared" si="0"/>
        <v>0</v>
      </c>
      <c r="M104" s="66">
        <f t="shared" si="2"/>
        <v>0</v>
      </c>
      <c r="N104" s="32">
        <f t="shared" si="3"/>
        <v>0</v>
      </c>
      <c r="O104" s="52">
        <f>'Pay App 44'!O104+'Pay App 44'!P104</f>
        <v>0</v>
      </c>
      <c r="P104" s="45"/>
      <c r="Q104" s="66">
        <f>'Pay App 44'!Q104+N104+P104</f>
        <v>0</v>
      </c>
    </row>
    <row r="105" spans="1:17" ht="21" customHeight="1" x14ac:dyDescent="0.2">
      <c r="A105" s="151" t="s">
        <v>164</v>
      </c>
      <c r="B105" s="151"/>
      <c r="C105" s="151" t="s">
        <v>165</v>
      </c>
      <c r="D105" s="152"/>
      <c r="E105" s="52">
        <f>'Pay App 44'!E105</f>
        <v>0</v>
      </c>
      <c r="F105" s="45"/>
      <c r="G105" s="65">
        <f>'Pay App 44'!G105+F105</f>
        <v>0</v>
      </c>
      <c r="H105" s="188">
        <f>'Pay App 44'!K105</f>
        <v>0</v>
      </c>
      <c r="I105" s="189"/>
      <c r="J105" s="55"/>
      <c r="K105" s="33">
        <f t="shared" si="1"/>
        <v>0</v>
      </c>
      <c r="L105" s="68">
        <f t="shared" si="0"/>
        <v>0</v>
      </c>
      <c r="M105" s="66">
        <f t="shared" si="2"/>
        <v>0</v>
      </c>
      <c r="N105" s="32">
        <f t="shared" si="3"/>
        <v>0</v>
      </c>
      <c r="O105" s="52">
        <f>'Pay App 44'!O105+'Pay App 44'!P105</f>
        <v>0</v>
      </c>
      <c r="P105" s="45"/>
      <c r="Q105" s="66">
        <f>'Pay App 44'!Q105+N105+P105</f>
        <v>0</v>
      </c>
    </row>
    <row r="106" spans="1:17" ht="21" customHeight="1" x14ac:dyDescent="0.2">
      <c r="A106" s="151" t="s">
        <v>166</v>
      </c>
      <c r="B106" s="151"/>
      <c r="C106" s="151" t="s">
        <v>167</v>
      </c>
      <c r="D106" s="152"/>
      <c r="E106" s="52">
        <f>'Pay App 44'!E106</f>
        <v>0</v>
      </c>
      <c r="F106" s="45"/>
      <c r="G106" s="65">
        <f>'Pay App 44'!G106+F106</f>
        <v>0</v>
      </c>
      <c r="H106" s="188">
        <f>'Pay App 44'!K106</f>
        <v>0</v>
      </c>
      <c r="I106" s="189"/>
      <c r="J106" s="55"/>
      <c r="K106" s="33">
        <f t="shared" si="1"/>
        <v>0</v>
      </c>
      <c r="L106" s="68">
        <f t="shared" si="0"/>
        <v>0</v>
      </c>
      <c r="M106" s="66">
        <f t="shared" si="2"/>
        <v>0</v>
      </c>
      <c r="N106" s="32">
        <f t="shared" si="3"/>
        <v>0</v>
      </c>
      <c r="O106" s="52">
        <f>'Pay App 44'!O106+'Pay App 44'!P106</f>
        <v>0</v>
      </c>
      <c r="P106" s="45"/>
      <c r="Q106" s="66">
        <f>'Pay App 44'!Q106+N106+P106</f>
        <v>0</v>
      </c>
    </row>
    <row r="107" spans="1:17" ht="21" customHeight="1" x14ac:dyDescent="0.2">
      <c r="A107" s="151" t="s">
        <v>168</v>
      </c>
      <c r="B107" s="151"/>
      <c r="C107" s="151" t="s">
        <v>169</v>
      </c>
      <c r="D107" s="152"/>
      <c r="E107" s="52">
        <f>'Pay App 44'!E107</f>
        <v>0</v>
      </c>
      <c r="F107" s="45"/>
      <c r="G107" s="65">
        <f>'Pay App 44'!G107+F107</f>
        <v>0</v>
      </c>
      <c r="H107" s="188">
        <f>'Pay App 44'!K107</f>
        <v>0</v>
      </c>
      <c r="I107" s="189"/>
      <c r="J107" s="55"/>
      <c r="K107" s="33">
        <f t="shared" si="1"/>
        <v>0</v>
      </c>
      <c r="L107" s="68">
        <f t="shared" si="0"/>
        <v>0</v>
      </c>
      <c r="M107" s="66">
        <f t="shared" si="2"/>
        <v>0</v>
      </c>
      <c r="N107" s="32">
        <f t="shared" si="3"/>
        <v>0</v>
      </c>
      <c r="O107" s="52">
        <f>'Pay App 44'!O107+'Pay App 44'!P107</f>
        <v>0</v>
      </c>
      <c r="P107" s="45"/>
      <c r="Q107" s="66">
        <f>'Pay App 44'!Q107+N107+P107</f>
        <v>0</v>
      </c>
    </row>
    <row r="108" spans="1:17" ht="21" customHeight="1" x14ac:dyDescent="0.2">
      <c r="A108" s="151" t="s">
        <v>170</v>
      </c>
      <c r="B108" s="151"/>
      <c r="C108" s="151" t="s">
        <v>171</v>
      </c>
      <c r="D108" s="152"/>
      <c r="E108" s="52">
        <f>'Pay App 44'!E108</f>
        <v>0</v>
      </c>
      <c r="F108" s="45"/>
      <c r="G108" s="65">
        <f>'Pay App 44'!G108+F108</f>
        <v>0</v>
      </c>
      <c r="H108" s="188">
        <f>'Pay App 44'!K108</f>
        <v>0</v>
      </c>
      <c r="I108" s="189"/>
      <c r="J108" s="55"/>
      <c r="K108" s="33">
        <f t="shared" si="1"/>
        <v>0</v>
      </c>
      <c r="L108" s="68">
        <f t="shared" si="0"/>
        <v>0</v>
      </c>
      <c r="M108" s="66">
        <f t="shared" si="2"/>
        <v>0</v>
      </c>
      <c r="N108" s="32">
        <f t="shared" si="3"/>
        <v>0</v>
      </c>
      <c r="O108" s="52">
        <f>'Pay App 44'!O108+'Pay App 44'!P108</f>
        <v>0</v>
      </c>
      <c r="P108" s="45"/>
      <c r="Q108" s="66">
        <f>'Pay App 44'!Q108+N108+P108</f>
        <v>0</v>
      </c>
    </row>
    <row r="109" spans="1:17" ht="21" customHeight="1" x14ac:dyDescent="0.2">
      <c r="A109" s="151" t="s">
        <v>172</v>
      </c>
      <c r="B109" s="151"/>
      <c r="C109" s="151" t="s">
        <v>173</v>
      </c>
      <c r="D109" s="152"/>
      <c r="E109" s="52">
        <f>'Pay App 44'!E109</f>
        <v>0</v>
      </c>
      <c r="F109" s="45"/>
      <c r="G109" s="65">
        <f>'Pay App 44'!G109+F109</f>
        <v>0</v>
      </c>
      <c r="H109" s="188">
        <f>'Pay App 44'!K109</f>
        <v>0</v>
      </c>
      <c r="I109" s="189"/>
      <c r="J109" s="55"/>
      <c r="K109" s="33">
        <f t="shared" si="1"/>
        <v>0</v>
      </c>
      <c r="L109" s="68">
        <f t="shared" si="0"/>
        <v>0</v>
      </c>
      <c r="M109" s="66">
        <f t="shared" si="2"/>
        <v>0</v>
      </c>
      <c r="N109" s="32">
        <f t="shared" si="3"/>
        <v>0</v>
      </c>
      <c r="O109" s="52">
        <f>'Pay App 44'!O109+'Pay App 44'!P109</f>
        <v>0</v>
      </c>
      <c r="P109" s="45"/>
      <c r="Q109" s="66">
        <f>'Pay App 44'!Q109+N109+P109</f>
        <v>0</v>
      </c>
    </row>
    <row r="110" spans="1:17" ht="21" customHeight="1" x14ac:dyDescent="0.2">
      <c r="A110" s="151" t="s">
        <v>174</v>
      </c>
      <c r="B110" s="151"/>
      <c r="C110" s="151" t="s">
        <v>175</v>
      </c>
      <c r="D110" s="152"/>
      <c r="E110" s="52">
        <f>'Pay App 44'!E110</f>
        <v>0</v>
      </c>
      <c r="F110" s="45"/>
      <c r="G110" s="65">
        <f>'Pay App 44'!G110+F110</f>
        <v>0</v>
      </c>
      <c r="H110" s="188">
        <f>'Pay App 44'!K110</f>
        <v>0</v>
      </c>
      <c r="I110" s="189"/>
      <c r="J110" s="55"/>
      <c r="K110" s="33">
        <f t="shared" si="1"/>
        <v>0</v>
      </c>
      <c r="L110" s="68">
        <f t="shared" si="0"/>
        <v>0</v>
      </c>
      <c r="M110" s="66">
        <f t="shared" si="2"/>
        <v>0</v>
      </c>
      <c r="N110" s="32">
        <f t="shared" si="3"/>
        <v>0</v>
      </c>
      <c r="O110" s="52">
        <f>'Pay App 44'!O110+'Pay App 44'!P110</f>
        <v>0</v>
      </c>
      <c r="P110" s="45"/>
      <c r="Q110" s="66">
        <f>'Pay App 44'!Q110+N110+P110</f>
        <v>0</v>
      </c>
    </row>
    <row r="111" spans="1:17" ht="21" customHeight="1" x14ac:dyDescent="0.2">
      <c r="A111" s="151" t="s">
        <v>176</v>
      </c>
      <c r="B111" s="151"/>
      <c r="C111" s="151" t="s">
        <v>177</v>
      </c>
      <c r="D111" s="152"/>
      <c r="E111" s="52">
        <f>'Pay App 44'!E111</f>
        <v>0</v>
      </c>
      <c r="F111" s="45"/>
      <c r="G111" s="65">
        <f>'Pay App 44'!G111+F111</f>
        <v>0</v>
      </c>
      <c r="H111" s="188">
        <f>'Pay App 44'!K111</f>
        <v>0</v>
      </c>
      <c r="I111" s="189"/>
      <c r="J111" s="55"/>
      <c r="K111" s="33">
        <f t="shared" si="1"/>
        <v>0</v>
      </c>
      <c r="L111" s="68">
        <f t="shared" si="0"/>
        <v>0</v>
      </c>
      <c r="M111" s="66">
        <f t="shared" si="2"/>
        <v>0</v>
      </c>
      <c r="N111" s="32">
        <f t="shared" si="3"/>
        <v>0</v>
      </c>
      <c r="O111" s="52">
        <f>'Pay App 44'!O111+'Pay App 44'!P111</f>
        <v>0</v>
      </c>
      <c r="P111" s="45"/>
      <c r="Q111" s="66">
        <f>'Pay App 44'!Q111+N111+P111</f>
        <v>0</v>
      </c>
    </row>
    <row r="112" spans="1:17" ht="21" customHeight="1" x14ac:dyDescent="0.2">
      <c r="A112" s="151" t="s">
        <v>178</v>
      </c>
      <c r="B112" s="151"/>
      <c r="C112" s="151" t="s">
        <v>179</v>
      </c>
      <c r="D112" s="152"/>
      <c r="E112" s="52">
        <f>'Pay App 44'!E112</f>
        <v>0</v>
      </c>
      <c r="F112" s="45"/>
      <c r="G112" s="65">
        <f>'Pay App 44'!G112+F112</f>
        <v>0</v>
      </c>
      <c r="H112" s="188">
        <f>'Pay App 44'!K112</f>
        <v>0</v>
      </c>
      <c r="I112" s="189"/>
      <c r="J112" s="55"/>
      <c r="K112" s="33">
        <f t="shared" si="1"/>
        <v>0</v>
      </c>
      <c r="L112" s="68">
        <f t="shared" si="0"/>
        <v>0</v>
      </c>
      <c r="M112" s="66">
        <f t="shared" si="2"/>
        <v>0</v>
      </c>
      <c r="N112" s="32">
        <f t="shared" si="3"/>
        <v>0</v>
      </c>
      <c r="O112" s="52">
        <f>'Pay App 44'!O112+'Pay App 44'!P112</f>
        <v>0</v>
      </c>
      <c r="P112" s="45"/>
      <c r="Q112" s="66">
        <f>'Pay App 44'!Q112+N112+P112</f>
        <v>0</v>
      </c>
    </row>
    <row r="113" spans="1:17" ht="21" customHeight="1" x14ac:dyDescent="0.2">
      <c r="A113" s="151" t="s">
        <v>180</v>
      </c>
      <c r="B113" s="151"/>
      <c r="C113" s="151" t="s">
        <v>181</v>
      </c>
      <c r="D113" s="152"/>
      <c r="E113" s="52">
        <f>'Pay App 44'!E113</f>
        <v>0</v>
      </c>
      <c r="F113" s="45"/>
      <c r="G113" s="65">
        <f>'Pay App 44'!G113+F113</f>
        <v>0</v>
      </c>
      <c r="H113" s="188">
        <f>'Pay App 44'!K113</f>
        <v>0</v>
      </c>
      <c r="I113" s="189"/>
      <c r="J113" s="55"/>
      <c r="K113" s="33">
        <f t="shared" si="1"/>
        <v>0</v>
      </c>
      <c r="L113" s="68">
        <f t="shared" si="0"/>
        <v>0</v>
      </c>
      <c r="M113" s="66">
        <f t="shared" si="2"/>
        <v>0</v>
      </c>
      <c r="N113" s="32">
        <f t="shared" si="3"/>
        <v>0</v>
      </c>
      <c r="O113" s="52">
        <f>'Pay App 44'!O113+'Pay App 44'!P113</f>
        <v>0</v>
      </c>
      <c r="P113" s="45"/>
      <c r="Q113" s="66">
        <f>'Pay App 44'!Q113+N113+P113</f>
        <v>0</v>
      </c>
    </row>
    <row r="114" spans="1:17" ht="21" customHeight="1" x14ac:dyDescent="0.2">
      <c r="A114" s="153" t="s">
        <v>182</v>
      </c>
      <c r="B114" s="153"/>
      <c r="C114" s="153" t="s">
        <v>183</v>
      </c>
      <c r="D114" s="154"/>
      <c r="E114" s="52">
        <f>'Pay App 44'!E114</f>
        <v>0</v>
      </c>
      <c r="F114" s="45"/>
      <c r="G114" s="65">
        <f>'Pay App 44'!G114+F114</f>
        <v>0</v>
      </c>
      <c r="H114" s="188">
        <f>'Pay App 44'!K114</f>
        <v>0</v>
      </c>
      <c r="I114" s="189"/>
      <c r="J114" s="55"/>
      <c r="K114" s="33">
        <f t="shared" si="1"/>
        <v>0</v>
      </c>
      <c r="L114" s="68">
        <f t="shared" si="0"/>
        <v>0</v>
      </c>
      <c r="M114" s="66">
        <f t="shared" si="2"/>
        <v>0</v>
      </c>
      <c r="N114" s="32">
        <f t="shared" si="3"/>
        <v>0</v>
      </c>
      <c r="O114" s="52">
        <f>'Pay App 44'!O114+'Pay App 44'!P114</f>
        <v>0</v>
      </c>
      <c r="P114" s="45"/>
      <c r="Q114" s="66">
        <f>'Pay App 44'!Q114+N114+P114</f>
        <v>0</v>
      </c>
    </row>
    <row r="115" spans="1:17" ht="21" customHeight="1" x14ac:dyDescent="0.2">
      <c r="A115" s="151" t="s">
        <v>184</v>
      </c>
      <c r="B115" s="151"/>
      <c r="C115" s="151" t="s">
        <v>185</v>
      </c>
      <c r="D115" s="152"/>
      <c r="E115" s="52">
        <f>'Pay App 44'!E115</f>
        <v>0</v>
      </c>
      <c r="F115" s="45"/>
      <c r="G115" s="65">
        <f>'Pay App 44'!G115+F115</f>
        <v>0</v>
      </c>
      <c r="H115" s="188">
        <f>'Pay App 44'!K115</f>
        <v>0</v>
      </c>
      <c r="I115" s="189"/>
      <c r="J115" s="55"/>
      <c r="K115" s="33">
        <f t="shared" si="1"/>
        <v>0</v>
      </c>
      <c r="L115" s="68">
        <f t="shared" si="0"/>
        <v>0</v>
      </c>
      <c r="M115" s="66">
        <f t="shared" si="2"/>
        <v>0</v>
      </c>
      <c r="N115" s="32">
        <f t="shared" si="3"/>
        <v>0</v>
      </c>
      <c r="O115" s="52">
        <f>'Pay App 44'!O115+'Pay App 44'!P115</f>
        <v>0</v>
      </c>
      <c r="P115" s="45"/>
      <c r="Q115" s="66">
        <f>'Pay App 44'!Q115+N115+P115</f>
        <v>0</v>
      </c>
    </row>
    <row r="116" spans="1:17" ht="21" customHeight="1" x14ac:dyDescent="0.2">
      <c r="A116" s="151" t="s">
        <v>186</v>
      </c>
      <c r="B116" s="151"/>
      <c r="C116" s="151" t="s">
        <v>187</v>
      </c>
      <c r="D116" s="152"/>
      <c r="E116" s="52">
        <f>'Pay App 44'!E116</f>
        <v>0</v>
      </c>
      <c r="F116" s="45"/>
      <c r="G116" s="65">
        <f>'Pay App 44'!G116+F116</f>
        <v>0</v>
      </c>
      <c r="H116" s="188">
        <f>'Pay App 44'!K116</f>
        <v>0</v>
      </c>
      <c r="I116" s="189"/>
      <c r="J116" s="55"/>
      <c r="K116" s="33">
        <f t="shared" si="1"/>
        <v>0</v>
      </c>
      <c r="L116" s="68">
        <f t="shared" si="0"/>
        <v>0</v>
      </c>
      <c r="M116" s="66">
        <f t="shared" si="2"/>
        <v>0</v>
      </c>
      <c r="N116" s="32">
        <f t="shared" si="3"/>
        <v>0</v>
      </c>
      <c r="O116" s="52">
        <f>'Pay App 44'!O116+'Pay App 44'!P116</f>
        <v>0</v>
      </c>
      <c r="P116" s="45"/>
      <c r="Q116" s="66">
        <f>'Pay App 44'!Q116+N116+P116</f>
        <v>0</v>
      </c>
    </row>
    <row r="117" spans="1:17" ht="21" customHeight="1" x14ac:dyDescent="0.2">
      <c r="A117" s="151" t="s">
        <v>188</v>
      </c>
      <c r="B117" s="151"/>
      <c r="C117" s="151" t="s">
        <v>581</v>
      </c>
      <c r="D117" s="152"/>
      <c r="E117" s="52">
        <f>'Pay App 44'!E117</f>
        <v>0</v>
      </c>
      <c r="F117" s="45"/>
      <c r="G117" s="65">
        <f>'Pay App 44'!G117+F117</f>
        <v>0</v>
      </c>
      <c r="H117" s="188">
        <f>'Pay App 44'!K117</f>
        <v>0</v>
      </c>
      <c r="I117" s="189"/>
      <c r="J117" s="55"/>
      <c r="K117" s="33">
        <f t="shared" si="1"/>
        <v>0</v>
      </c>
      <c r="L117" s="68">
        <f t="shared" si="0"/>
        <v>0</v>
      </c>
      <c r="M117" s="66">
        <f t="shared" si="2"/>
        <v>0</v>
      </c>
      <c r="N117" s="32">
        <f t="shared" si="3"/>
        <v>0</v>
      </c>
      <c r="O117" s="52">
        <f>'Pay App 44'!O117+'Pay App 44'!P117</f>
        <v>0</v>
      </c>
      <c r="P117" s="45"/>
      <c r="Q117" s="66">
        <f>'Pay App 44'!Q117+N117+P117</f>
        <v>0</v>
      </c>
    </row>
    <row r="118" spans="1:17" ht="21" customHeight="1" x14ac:dyDescent="0.2">
      <c r="A118" s="153" t="s">
        <v>190</v>
      </c>
      <c r="B118" s="153"/>
      <c r="C118" s="142" t="s">
        <v>191</v>
      </c>
      <c r="D118" s="156"/>
      <c r="E118" s="52">
        <f>'Pay App 44'!E118</f>
        <v>0</v>
      </c>
      <c r="F118" s="45"/>
      <c r="G118" s="65">
        <f>'Pay App 44'!G118+F118</f>
        <v>0</v>
      </c>
      <c r="H118" s="188">
        <f>'Pay App 44'!K118</f>
        <v>0</v>
      </c>
      <c r="I118" s="189"/>
      <c r="J118" s="55"/>
      <c r="K118" s="33">
        <f t="shared" si="1"/>
        <v>0</v>
      </c>
      <c r="L118" s="68">
        <f t="shared" si="0"/>
        <v>0</v>
      </c>
      <c r="M118" s="66">
        <f t="shared" si="2"/>
        <v>0</v>
      </c>
      <c r="N118" s="32">
        <f t="shared" si="3"/>
        <v>0</v>
      </c>
      <c r="O118" s="52">
        <f>'Pay App 44'!O118+'Pay App 44'!P118</f>
        <v>0</v>
      </c>
      <c r="P118" s="45"/>
      <c r="Q118" s="66">
        <f>'Pay App 44'!Q118+N118+P118</f>
        <v>0</v>
      </c>
    </row>
    <row r="119" spans="1:17" ht="21" customHeight="1" x14ac:dyDescent="0.2">
      <c r="A119" s="151" t="s">
        <v>192</v>
      </c>
      <c r="B119" s="151"/>
      <c r="C119" s="151" t="s">
        <v>193</v>
      </c>
      <c r="D119" s="152"/>
      <c r="E119" s="52">
        <f>'Pay App 44'!E119</f>
        <v>0</v>
      </c>
      <c r="F119" s="45"/>
      <c r="G119" s="65">
        <f>'Pay App 44'!G119+F119</f>
        <v>0</v>
      </c>
      <c r="H119" s="188">
        <f>'Pay App 44'!K119</f>
        <v>0</v>
      </c>
      <c r="I119" s="189"/>
      <c r="J119" s="55"/>
      <c r="K119" s="33">
        <f t="shared" si="1"/>
        <v>0</v>
      </c>
      <c r="L119" s="68">
        <f t="shared" si="0"/>
        <v>0</v>
      </c>
      <c r="M119" s="66">
        <f t="shared" si="2"/>
        <v>0</v>
      </c>
      <c r="N119" s="32">
        <f t="shared" si="3"/>
        <v>0</v>
      </c>
      <c r="O119" s="52">
        <f>'Pay App 44'!O119+'Pay App 44'!P119</f>
        <v>0</v>
      </c>
      <c r="P119" s="45"/>
      <c r="Q119" s="66">
        <f>'Pay App 44'!Q119+N119+P119</f>
        <v>0</v>
      </c>
    </row>
    <row r="120" spans="1:17" ht="21" customHeight="1" x14ac:dyDescent="0.2">
      <c r="A120" s="151" t="s">
        <v>194</v>
      </c>
      <c r="B120" s="151"/>
      <c r="C120" s="150" t="s">
        <v>195</v>
      </c>
      <c r="D120" s="157"/>
      <c r="E120" s="52">
        <f>'Pay App 44'!E120</f>
        <v>0</v>
      </c>
      <c r="F120" s="45"/>
      <c r="G120" s="65">
        <f>'Pay App 44'!G120+F120</f>
        <v>0</v>
      </c>
      <c r="H120" s="188">
        <f>'Pay App 44'!K120</f>
        <v>0</v>
      </c>
      <c r="I120" s="189"/>
      <c r="J120" s="55"/>
      <c r="K120" s="33">
        <f t="shared" si="1"/>
        <v>0</v>
      </c>
      <c r="L120" s="68">
        <f t="shared" si="0"/>
        <v>0</v>
      </c>
      <c r="M120" s="66">
        <f t="shared" si="2"/>
        <v>0</v>
      </c>
      <c r="N120" s="32">
        <f t="shared" si="3"/>
        <v>0</v>
      </c>
      <c r="O120" s="52">
        <f>'Pay App 44'!O120+'Pay App 44'!P120</f>
        <v>0</v>
      </c>
      <c r="P120" s="45"/>
      <c r="Q120" s="66">
        <f>'Pay App 44'!Q120+N120+P120</f>
        <v>0</v>
      </c>
    </row>
    <row r="121" spans="1:17" ht="21" customHeight="1" x14ac:dyDescent="0.2">
      <c r="A121" s="151" t="s">
        <v>196</v>
      </c>
      <c r="B121" s="151"/>
      <c r="C121" s="151" t="s">
        <v>197</v>
      </c>
      <c r="D121" s="152"/>
      <c r="E121" s="52">
        <f>'Pay App 44'!E121</f>
        <v>0</v>
      </c>
      <c r="F121" s="45"/>
      <c r="G121" s="65">
        <f>'Pay App 44'!G121+F121</f>
        <v>0</v>
      </c>
      <c r="H121" s="188">
        <f>'Pay App 44'!K121</f>
        <v>0</v>
      </c>
      <c r="I121" s="189"/>
      <c r="J121" s="55"/>
      <c r="K121" s="33">
        <f t="shared" si="1"/>
        <v>0</v>
      </c>
      <c r="L121" s="68">
        <f t="shared" si="0"/>
        <v>0</v>
      </c>
      <c r="M121" s="66">
        <f t="shared" si="2"/>
        <v>0</v>
      </c>
      <c r="N121" s="32">
        <f t="shared" si="3"/>
        <v>0</v>
      </c>
      <c r="O121" s="52">
        <f>'Pay App 44'!O121+'Pay App 44'!P121</f>
        <v>0</v>
      </c>
      <c r="P121" s="45"/>
      <c r="Q121" s="66">
        <f>'Pay App 44'!Q121+N121+P121</f>
        <v>0</v>
      </c>
    </row>
    <row r="122" spans="1:17" ht="21" customHeight="1" x14ac:dyDescent="0.2">
      <c r="A122" s="151" t="s">
        <v>198</v>
      </c>
      <c r="B122" s="151"/>
      <c r="C122" s="151" t="s">
        <v>199</v>
      </c>
      <c r="D122" s="152"/>
      <c r="E122" s="52">
        <f>'Pay App 44'!E122</f>
        <v>0</v>
      </c>
      <c r="F122" s="45"/>
      <c r="G122" s="65">
        <f>'Pay App 44'!G122+F122</f>
        <v>0</v>
      </c>
      <c r="H122" s="188">
        <f>'Pay App 44'!K122</f>
        <v>0</v>
      </c>
      <c r="I122" s="189"/>
      <c r="J122" s="55"/>
      <c r="K122" s="33">
        <f t="shared" si="1"/>
        <v>0</v>
      </c>
      <c r="L122" s="68">
        <f t="shared" si="0"/>
        <v>0</v>
      </c>
      <c r="M122" s="66">
        <f t="shared" si="2"/>
        <v>0</v>
      </c>
      <c r="N122" s="32">
        <f t="shared" si="3"/>
        <v>0</v>
      </c>
      <c r="O122" s="52">
        <f>'Pay App 44'!O122+'Pay App 44'!P122</f>
        <v>0</v>
      </c>
      <c r="P122" s="45"/>
      <c r="Q122" s="66">
        <f>'Pay App 44'!Q122+N122+P122</f>
        <v>0</v>
      </c>
    </row>
    <row r="123" spans="1:17" ht="21" customHeight="1" x14ac:dyDescent="0.2">
      <c r="A123" s="151" t="s">
        <v>200</v>
      </c>
      <c r="B123" s="151"/>
      <c r="C123" s="151" t="s">
        <v>201</v>
      </c>
      <c r="D123" s="152"/>
      <c r="E123" s="52">
        <f>'Pay App 44'!E123</f>
        <v>0</v>
      </c>
      <c r="F123" s="45"/>
      <c r="G123" s="65">
        <f>'Pay App 44'!G123+F123</f>
        <v>0</v>
      </c>
      <c r="H123" s="188">
        <f>'Pay App 44'!K123</f>
        <v>0</v>
      </c>
      <c r="I123" s="189"/>
      <c r="J123" s="55"/>
      <c r="K123" s="33">
        <f t="shared" si="1"/>
        <v>0</v>
      </c>
      <c r="L123" s="68">
        <f t="shared" si="0"/>
        <v>0</v>
      </c>
      <c r="M123" s="66">
        <f t="shared" si="2"/>
        <v>0</v>
      </c>
      <c r="N123" s="32">
        <f t="shared" si="3"/>
        <v>0</v>
      </c>
      <c r="O123" s="52">
        <f>'Pay App 44'!O123+'Pay App 44'!P123</f>
        <v>0</v>
      </c>
      <c r="P123" s="45"/>
      <c r="Q123" s="66">
        <f>'Pay App 44'!Q123+N123+P123</f>
        <v>0</v>
      </c>
    </row>
    <row r="124" spans="1:17" ht="21" customHeight="1" x14ac:dyDescent="0.2">
      <c r="A124" s="153" t="s">
        <v>202</v>
      </c>
      <c r="B124" s="153"/>
      <c r="C124" s="154" t="s">
        <v>203</v>
      </c>
      <c r="D124" s="155"/>
      <c r="E124" s="52">
        <f>'Pay App 44'!E124</f>
        <v>0</v>
      </c>
      <c r="F124" s="45"/>
      <c r="G124" s="65">
        <f>'Pay App 44'!G124+F124</f>
        <v>0</v>
      </c>
      <c r="H124" s="188">
        <f>'Pay App 44'!K124</f>
        <v>0</v>
      </c>
      <c r="I124" s="189"/>
      <c r="J124" s="55"/>
      <c r="K124" s="33">
        <f t="shared" si="1"/>
        <v>0</v>
      </c>
      <c r="L124" s="68">
        <f t="shared" si="0"/>
        <v>0</v>
      </c>
      <c r="M124" s="66">
        <f t="shared" si="2"/>
        <v>0</v>
      </c>
      <c r="N124" s="32">
        <f t="shared" si="3"/>
        <v>0</v>
      </c>
      <c r="O124" s="52">
        <f>'Pay App 44'!O124+'Pay App 44'!P124</f>
        <v>0</v>
      </c>
      <c r="P124" s="45"/>
      <c r="Q124" s="66">
        <f>'Pay App 44'!Q124+N124+P124</f>
        <v>0</v>
      </c>
    </row>
    <row r="125" spans="1:17" ht="21" customHeight="1" x14ac:dyDescent="0.2">
      <c r="A125" s="151" t="s">
        <v>204</v>
      </c>
      <c r="B125" s="151"/>
      <c r="C125" s="151" t="s">
        <v>205</v>
      </c>
      <c r="D125" s="152"/>
      <c r="E125" s="52">
        <f>'Pay App 44'!E125</f>
        <v>0</v>
      </c>
      <c r="F125" s="45"/>
      <c r="G125" s="65">
        <f>'Pay App 44'!G125+F125</f>
        <v>0</v>
      </c>
      <c r="H125" s="188">
        <f>'Pay App 44'!K125</f>
        <v>0</v>
      </c>
      <c r="I125" s="189"/>
      <c r="J125" s="55"/>
      <c r="K125" s="33">
        <f t="shared" si="1"/>
        <v>0</v>
      </c>
      <c r="L125" s="68">
        <f t="shared" si="0"/>
        <v>0</v>
      </c>
      <c r="M125" s="66">
        <f t="shared" si="2"/>
        <v>0</v>
      </c>
      <c r="N125" s="32">
        <f t="shared" si="3"/>
        <v>0</v>
      </c>
      <c r="O125" s="52">
        <f>'Pay App 44'!O125+'Pay App 44'!P125</f>
        <v>0</v>
      </c>
      <c r="P125" s="45"/>
      <c r="Q125" s="66">
        <f>'Pay App 44'!Q125+N125+P125</f>
        <v>0</v>
      </c>
    </row>
    <row r="126" spans="1:17" ht="21" customHeight="1" x14ac:dyDescent="0.2">
      <c r="A126" s="151" t="s">
        <v>206</v>
      </c>
      <c r="B126" s="151"/>
      <c r="C126" s="151" t="s">
        <v>207</v>
      </c>
      <c r="D126" s="152"/>
      <c r="E126" s="52">
        <f>'Pay App 44'!E126</f>
        <v>0</v>
      </c>
      <c r="F126" s="45"/>
      <c r="G126" s="65">
        <f>'Pay App 44'!G126+F126</f>
        <v>0</v>
      </c>
      <c r="H126" s="188">
        <f>'Pay App 44'!K126</f>
        <v>0</v>
      </c>
      <c r="I126" s="189"/>
      <c r="J126" s="55"/>
      <c r="K126" s="33">
        <f t="shared" si="1"/>
        <v>0</v>
      </c>
      <c r="L126" s="68">
        <f t="shared" si="0"/>
        <v>0</v>
      </c>
      <c r="M126" s="66">
        <f t="shared" si="2"/>
        <v>0</v>
      </c>
      <c r="N126" s="32">
        <f t="shared" si="3"/>
        <v>0</v>
      </c>
      <c r="O126" s="52">
        <f>'Pay App 44'!O126+'Pay App 44'!P126</f>
        <v>0</v>
      </c>
      <c r="P126" s="45"/>
      <c r="Q126" s="66">
        <f>'Pay App 44'!Q126+N126+P126</f>
        <v>0</v>
      </c>
    </row>
    <row r="127" spans="1:17" ht="21" customHeight="1" x14ac:dyDescent="0.2">
      <c r="A127" s="151" t="s">
        <v>208</v>
      </c>
      <c r="B127" s="151"/>
      <c r="C127" s="151" t="s">
        <v>209</v>
      </c>
      <c r="D127" s="152"/>
      <c r="E127" s="52">
        <f>'Pay App 44'!E127</f>
        <v>0</v>
      </c>
      <c r="F127" s="45"/>
      <c r="G127" s="65">
        <f>'Pay App 44'!G127+F127</f>
        <v>0</v>
      </c>
      <c r="H127" s="188">
        <f>'Pay App 44'!K127</f>
        <v>0</v>
      </c>
      <c r="I127" s="189"/>
      <c r="J127" s="55"/>
      <c r="K127" s="33">
        <f t="shared" si="1"/>
        <v>0</v>
      </c>
      <c r="L127" s="68">
        <f t="shared" si="0"/>
        <v>0</v>
      </c>
      <c r="M127" s="66">
        <f t="shared" si="2"/>
        <v>0</v>
      </c>
      <c r="N127" s="32">
        <f t="shared" si="3"/>
        <v>0</v>
      </c>
      <c r="O127" s="52">
        <f>'Pay App 44'!O127+'Pay App 44'!P127</f>
        <v>0</v>
      </c>
      <c r="P127" s="45"/>
      <c r="Q127" s="66">
        <f>'Pay App 44'!Q127+N127+P127</f>
        <v>0</v>
      </c>
    </row>
    <row r="128" spans="1:17" ht="21" customHeight="1" x14ac:dyDescent="0.2">
      <c r="A128" s="153" t="s">
        <v>210</v>
      </c>
      <c r="B128" s="153"/>
      <c r="C128" s="153" t="s">
        <v>211</v>
      </c>
      <c r="D128" s="154"/>
      <c r="E128" s="52">
        <f>'Pay App 44'!E128</f>
        <v>0</v>
      </c>
      <c r="F128" s="45"/>
      <c r="G128" s="65">
        <f>'Pay App 44'!G128+F128</f>
        <v>0</v>
      </c>
      <c r="H128" s="188">
        <f>'Pay App 44'!K128</f>
        <v>0</v>
      </c>
      <c r="I128" s="189"/>
      <c r="J128" s="55"/>
      <c r="K128" s="33">
        <f t="shared" si="1"/>
        <v>0</v>
      </c>
      <c r="L128" s="68">
        <f t="shared" si="0"/>
        <v>0</v>
      </c>
      <c r="M128" s="66">
        <f t="shared" si="2"/>
        <v>0</v>
      </c>
      <c r="N128" s="32">
        <f t="shared" si="3"/>
        <v>0</v>
      </c>
      <c r="O128" s="52">
        <f>'Pay App 44'!O128+'Pay App 44'!P128</f>
        <v>0</v>
      </c>
      <c r="P128" s="45"/>
      <c r="Q128" s="66">
        <f>'Pay App 44'!Q128+N128+P128</f>
        <v>0</v>
      </c>
    </row>
    <row r="129" spans="1:17" ht="21" customHeight="1" x14ac:dyDescent="0.2">
      <c r="A129" s="151" t="s">
        <v>212</v>
      </c>
      <c r="B129" s="151"/>
      <c r="C129" s="151" t="s">
        <v>213</v>
      </c>
      <c r="D129" s="152"/>
      <c r="E129" s="52">
        <f>'Pay App 44'!E129</f>
        <v>0</v>
      </c>
      <c r="F129" s="45"/>
      <c r="G129" s="65">
        <f>'Pay App 44'!G129+F129</f>
        <v>0</v>
      </c>
      <c r="H129" s="188">
        <f>'Pay App 44'!K129</f>
        <v>0</v>
      </c>
      <c r="I129" s="189"/>
      <c r="J129" s="55"/>
      <c r="K129" s="33">
        <f t="shared" si="1"/>
        <v>0</v>
      </c>
      <c r="L129" s="68">
        <f t="shared" si="0"/>
        <v>0</v>
      </c>
      <c r="M129" s="66">
        <f t="shared" si="2"/>
        <v>0</v>
      </c>
      <c r="N129" s="32">
        <f t="shared" si="3"/>
        <v>0</v>
      </c>
      <c r="O129" s="52">
        <f>'Pay App 44'!O129+'Pay App 44'!P129</f>
        <v>0</v>
      </c>
      <c r="P129" s="45"/>
      <c r="Q129" s="66">
        <f>'Pay App 44'!Q129+N129+P129</f>
        <v>0</v>
      </c>
    </row>
    <row r="130" spans="1:17" ht="21" customHeight="1" x14ac:dyDescent="0.2">
      <c r="A130" s="151" t="s">
        <v>214</v>
      </c>
      <c r="B130" s="151"/>
      <c r="C130" s="151" t="s">
        <v>215</v>
      </c>
      <c r="D130" s="152"/>
      <c r="E130" s="52">
        <f>'Pay App 44'!E130</f>
        <v>0</v>
      </c>
      <c r="F130" s="45"/>
      <c r="G130" s="65">
        <f>'Pay App 44'!G130+F130</f>
        <v>0</v>
      </c>
      <c r="H130" s="188">
        <f>'Pay App 44'!K130</f>
        <v>0</v>
      </c>
      <c r="I130" s="189"/>
      <c r="J130" s="55"/>
      <c r="K130" s="33">
        <f t="shared" si="1"/>
        <v>0</v>
      </c>
      <c r="L130" s="68">
        <f t="shared" si="0"/>
        <v>0</v>
      </c>
      <c r="M130" s="66">
        <f t="shared" si="2"/>
        <v>0</v>
      </c>
      <c r="N130" s="32">
        <f t="shared" si="3"/>
        <v>0</v>
      </c>
      <c r="O130" s="52">
        <f>'Pay App 44'!O130+'Pay App 44'!P130</f>
        <v>0</v>
      </c>
      <c r="P130" s="45"/>
      <c r="Q130" s="66">
        <f>'Pay App 44'!Q130+N130+P130</f>
        <v>0</v>
      </c>
    </row>
    <row r="131" spans="1:17" ht="21" customHeight="1" x14ac:dyDescent="0.2">
      <c r="A131" s="151" t="s">
        <v>216</v>
      </c>
      <c r="B131" s="151"/>
      <c r="C131" s="151" t="s">
        <v>217</v>
      </c>
      <c r="D131" s="152"/>
      <c r="E131" s="52">
        <f>'Pay App 44'!E131</f>
        <v>0</v>
      </c>
      <c r="F131" s="45"/>
      <c r="G131" s="65">
        <f>'Pay App 44'!G131+F131</f>
        <v>0</v>
      </c>
      <c r="H131" s="188">
        <f>'Pay App 44'!K131</f>
        <v>0</v>
      </c>
      <c r="I131" s="189"/>
      <c r="J131" s="55"/>
      <c r="K131" s="33">
        <f t="shared" si="1"/>
        <v>0</v>
      </c>
      <c r="L131" s="68">
        <f t="shared" si="0"/>
        <v>0</v>
      </c>
      <c r="M131" s="66">
        <f t="shared" si="2"/>
        <v>0</v>
      </c>
      <c r="N131" s="32">
        <f t="shared" si="3"/>
        <v>0</v>
      </c>
      <c r="O131" s="52">
        <f>'Pay App 44'!O131+'Pay App 44'!P131</f>
        <v>0</v>
      </c>
      <c r="P131" s="45"/>
      <c r="Q131" s="66">
        <f>'Pay App 44'!Q131+N131+P131</f>
        <v>0</v>
      </c>
    </row>
    <row r="132" spans="1:17" ht="21" customHeight="1" x14ac:dyDescent="0.2">
      <c r="A132" s="151" t="s">
        <v>218</v>
      </c>
      <c r="B132" s="151"/>
      <c r="C132" s="151" t="s">
        <v>219</v>
      </c>
      <c r="D132" s="152"/>
      <c r="E132" s="52">
        <f>'Pay App 44'!E132</f>
        <v>0</v>
      </c>
      <c r="F132" s="45"/>
      <c r="G132" s="65">
        <f>'Pay App 44'!G132+F132</f>
        <v>0</v>
      </c>
      <c r="H132" s="188">
        <f>'Pay App 44'!K132</f>
        <v>0</v>
      </c>
      <c r="I132" s="189"/>
      <c r="J132" s="55"/>
      <c r="K132" s="33">
        <f t="shared" si="1"/>
        <v>0</v>
      </c>
      <c r="L132" s="68">
        <f t="shared" si="0"/>
        <v>0</v>
      </c>
      <c r="M132" s="66">
        <f t="shared" si="2"/>
        <v>0</v>
      </c>
      <c r="N132" s="32">
        <f t="shared" si="3"/>
        <v>0</v>
      </c>
      <c r="O132" s="52">
        <f>'Pay App 44'!O132+'Pay App 44'!P132</f>
        <v>0</v>
      </c>
      <c r="P132" s="45"/>
      <c r="Q132" s="66">
        <f>'Pay App 44'!Q132+N132+P132</f>
        <v>0</v>
      </c>
    </row>
    <row r="133" spans="1:17" ht="21" customHeight="1" x14ac:dyDescent="0.2">
      <c r="A133" s="151" t="s">
        <v>220</v>
      </c>
      <c r="B133" s="151"/>
      <c r="C133" s="151" t="s">
        <v>221</v>
      </c>
      <c r="D133" s="152"/>
      <c r="E133" s="52">
        <f>'Pay App 44'!E133</f>
        <v>0</v>
      </c>
      <c r="F133" s="45"/>
      <c r="G133" s="65">
        <f>'Pay App 44'!G133+F133</f>
        <v>0</v>
      </c>
      <c r="H133" s="188">
        <f>'Pay App 44'!K133</f>
        <v>0</v>
      </c>
      <c r="I133" s="189"/>
      <c r="J133" s="55"/>
      <c r="K133" s="33">
        <f t="shared" si="1"/>
        <v>0</v>
      </c>
      <c r="L133" s="68">
        <f t="shared" si="0"/>
        <v>0</v>
      </c>
      <c r="M133" s="66">
        <f t="shared" si="2"/>
        <v>0</v>
      </c>
      <c r="N133" s="32">
        <f t="shared" si="3"/>
        <v>0</v>
      </c>
      <c r="O133" s="52">
        <f>'Pay App 44'!O133+'Pay App 44'!P133</f>
        <v>0</v>
      </c>
      <c r="P133" s="45"/>
      <c r="Q133" s="66">
        <f>'Pay App 44'!Q133+N133+P133</f>
        <v>0</v>
      </c>
    </row>
    <row r="134" spans="1:17" ht="21" customHeight="1" x14ac:dyDescent="0.2">
      <c r="A134" s="151" t="s">
        <v>222</v>
      </c>
      <c r="B134" s="151"/>
      <c r="C134" s="151" t="s">
        <v>223</v>
      </c>
      <c r="D134" s="152"/>
      <c r="E134" s="52">
        <f>'Pay App 44'!E134</f>
        <v>0</v>
      </c>
      <c r="F134" s="45"/>
      <c r="G134" s="65">
        <f>'Pay App 44'!G134+F134</f>
        <v>0</v>
      </c>
      <c r="H134" s="188">
        <f>'Pay App 44'!K134</f>
        <v>0</v>
      </c>
      <c r="I134" s="189"/>
      <c r="J134" s="55"/>
      <c r="K134" s="33">
        <f t="shared" si="1"/>
        <v>0</v>
      </c>
      <c r="L134" s="68">
        <f t="shared" si="0"/>
        <v>0</v>
      </c>
      <c r="M134" s="66">
        <f t="shared" si="2"/>
        <v>0</v>
      </c>
      <c r="N134" s="32">
        <f t="shared" si="3"/>
        <v>0</v>
      </c>
      <c r="O134" s="52">
        <f>'Pay App 44'!O134+'Pay App 44'!P134</f>
        <v>0</v>
      </c>
      <c r="P134" s="45"/>
      <c r="Q134" s="66">
        <f>'Pay App 44'!Q134+N134+P134</f>
        <v>0</v>
      </c>
    </row>
    <row r="135" spans="1:17" ht="21" customHeight="1" x14ac:dyDescent="0.2">
      <c r="A135" s="153" t="s">
        <v>224</v>
      </c>
      <c r="B135" s="153"/>
      <c r="C135" s="153" t="s">
        <v>225</v>
      </c>
      <c r="D135" s="154"/>
      <c r="E135" s="52">
        <f>'Pay App 44'!E135</f>
        <v>0</v>
      </c>
      <c r="F135" s="45"/>
      <c r="G135" s="65">
        <f>'Pay App 44'!G135+F135</f>
        <v>0</v>
      </c>
      <c r="H135" s="188">
        <f>'Pay App 44'!K135</f>
        <v>0</v>
      </c>
      <c r="I135" s="189"/>
      <c r="J135" s="55"/>
      <c r="K135" s="33">
        <f t="shared" si="1"/>
        <v>0</v>
      </c>
      <c r="L135" s="68">
        <f t="shared" si="0"/>
        <v>0</v>
      </c>
      <c r="M135" s="66">
        <f t="shared" si="2"/>
        <v>0</v>
      </c>
      <c r="N135" s="32">
        <f t="shared" si="3"/>
        <v>0</v>
      </c>
      <c r="O135" s="52">
        <f>'Pay App 44'!O135+'Pay App 44'!P135</f>
        <v>0</v>
      </c>
      <c r="P135" s="45"/>
      <c r="Q135" s="66">
        <f>'Pay App 44'!Q135+N135+P135</f>
        <v>0</v>
      </c>
    </row>
    <row r="136" spans="1:17" ht="21" customHeight="1" x14ac:dyDescent="0.2">
      <c r="A136" s="151" t="s">
        <v>226</v>
      </c>
      <c r="B136" s="151"/>
      <c r="C136" s="151" t="s">
        <v>227</v>
      </c>
      <c r="D136" s="152"/>
      <c r="E136" s="52">
        <f>'Pay App 44'!E136</f>
        <v>0</v>
      </c>
      <c r="F136" s="45"/>
      <c r="G136" s="65">
        <f>'Pay App 44'!G136+F136</f>
        <v>0</v>
      </c>
      <c r="H136" s="188">
        <f>'Pay App 44'!K136</f>
        <v>0</v>
      </c>
      <c r="I136" s="189"/>
      <c r="J136" s="55"/>
      <c r="K136" s="33">
        <f t="shared" si="1"/>
        <v>0</v>
      </c>
      <c r="L136" s="68">
        <f t="shared" si="0"/>
        <v>0</v>
      </c>
      <c r="M136" s="66">
        <f t="shared" si="2"/>
        <v>0</v>
      </c>
      <c r="N136" s="32">
        <f t="shared" si="3"/>
        <v>0</v>
      </c>
      <c r="O136" s="52">
        <f>'Pay App 44'!O136+'Pay App 44'!P136</f>
        <v>0</v>
      </c>
      <c r="P136" s="45"/>
      <c r="Q136" s="66">
        <f>'Pay App 44'!Q136+N136+P136</f>
        <v>0</v>
      </c>
    </row>
    <row r="137" spans="1:17" ht="21" customHeight="1" x14ac:dyDescent="0.2">
      <c r="A137" s="151" t="s">
        <v>228</v>
      </c>
      <c r="B137" s="151"/>
      <c r="C137" s="151" t="s">
        <v>229</v>
      </c>
      <c r="D137" s="152"/>
      <c r="E137" s="52">
        <f>'Pay App 44'!E137</f>
        <v>0</v>
      </c>
      <c r="F137" s="45"/>
      <c r="G137" s="65">
        <f>'Pay App 44'!G137+F137</f>
        <v>0</v>
      </c>
      <c r="H137" s="188">
        <f>'Pay App 44'!K137</f>
        <v>0</v>
      </c>
      <c r="I137" s="189"/>
      <c r="J137" s="55"/>
      <c r="K137" s="33">
        <f t="shared" si="1"/>
        <v>0</v>
      </c>
      <c r="L137" s="68">
        <f t="shared" si="0"/>
        <v>0</v>
      </c>
      <c r="M137" s="66">
        <f t="shared" si="2"/>
        <v>0</v>
      </c>
      <c r="N137" s="32">
        <f t="shared" si="3"/>
        <v>0</v>
      </c>
      <c r="O137" s="52">
        <f>'Pay App 44'!O137+'Pay App 44'!P137</f>
        <v>0</v>
      </c>
      <c r="P137" s="45"/>
      <c r="Q137" s="66">
        <f>'Pay App 44'!Q137+N137+P137</f>
        <v>0</v>
      </c>
    </row>
    <row r="138" spans="1:17" ht="21" customHeight="1" x14ac:dyDescent="0.2">
      <c r="A138" s="151" t="s">
        <v>230</v>
      </c>
      <c r="B138" s="151"/>
      <c r="C138" s="151" t="s">
        <v>231</v>
      </c>
      <c r="D138" s="152"/>
      <c r="E138" s="52">
        <f>'Pay App 44'!E138</f>
        <v>0</v>
      </c>
      <c r="F138" s="45"/>
      <c r="G138" s="65">
        <f>'Pay App 44'!G138+F138</f>
        <v>0</v>
      </c>
      <c r="H138" s="188">
        <f>'Pay App 44'!K138</f>
        <v>0</v>
      </c>
      <c r="I138" s="189"/>
      <c r="J138" s="55"/>
      <c r="K138" s="33">
        <f t="shared" si="1"/>
        <v>0</v>
      </c>
      <c r="L138" s="68">
        <f t="shared" si="0"/>
        <v>0</v>
      </c>
      <c r="M138" s="66">
        <f t="shared" si="2"/>
        <v>0</v>
      </c>
      <c r="N138" s="32">
        <f t="shared" si="3"/>
        <v>0</v>
      </c>
      <c r="O138" s="52">
        <f>'Pay App 44'!O138+'Pay App 44'!P138</f>
        <v>0</v>
      </c>
      <c r="P138" s="45"/>
      <c r="Q138" s="66">
        <f>'Pay App 44'!Q138+N138+P138</f>
        <v>0</v>
      </c>
    </row>
    <row r="139" spans="1:17" ht="21" customHeight="1" x14ac:dyDescent="0.2">
      <c r="A139" s="153" t="s">
        <v>232</v>
      </c>
      <c r="B139" s="153"/>
      <c r="C139" s="153" t="s">
        <v>233</v>
      </c>
      <c r="D139" s="154"/>
      <c r="E139" s="52">
        <f>'Pay App 44'!E139</f>
        <v>0</v>
      </c>
      <c r="F139" s="45"/>
      <c r="G139" s="65">
        <f>'Pay App 44'!G139+F139</f>
        <v>0</v>
      </c>
      <c r="H139" s="188">
        <f>'Pay App 44'!K139</f>
        <v>0</v>
      </c>
      <c r="I139" s="189"/>
      <c r="J139" s="55"/>
      <c r="K139" s="33">
        <f t="shared" si="1"/>
        <v>0</v>
      </c>
      <c r="L139" s="68">
        <f t="shared" si="0"/>
        <v>0</v>
      </c>
      <c r="M139" s="66">
        <f t="shared" si="2"/>
        <v>0</v>
      </c>
      <c r="N139" s="32">
        <f t="shared" si="3"/>
        <v>0</v>
      </c>
      <c r="O139" s="52">
        <f>'Pay App 44'!O139+'Pay App 44'!P139</f>
        <v>0</v>
      </c>
      <c r="P139" s="45"/>
      <c r="Q139" s="66">
        <f>'Pay App 44'!Q139+N139+P139</f>
        <v>0</v>
      </c>
    </row>
    <row r="140" spans="1:17" ht="21" customHeight="1" x14ac:dyDescent="0.2">
      <c r="A140" s="151" t="s">
        <v>234</v>
      </c>
      <c r="B140" s="151"/>
      <c r="C140" s="151" t="s">
        <v>235</v>
      </c>
      <c r="D140" s="152"/>
      <c r="E140" s="52">
        <f>'Pay App 44'!E140</f>
        <v>0</v>
      </c>
      <c r="F140" s="45"/>
      <c r="G140" s="65">
        <f>'Pay App 44'!G140+F140</f>
        <v>0</v>
      </c>
      <c r="H140" s="188">
        <f>'Pay App 44'!K140</f>
        <v>0</v>
      </c>
      <c r="I140" s="189"/>
      <c r="J140" s="55"/>
      <c r="K140" s="33">
        <f t="shared" si="1"/>
        <v>0</v>
      </c>
      <c r="L140" s="68">
        <f t="shared" si="0"/>
        <v>0</v>
      </c>
      <c r="M140" s="66">
        <f t="shared" si="2"/>
        <v>0</v>
      </c>
      <c r="N140" s="32">
        <f t="shared" si="3"/>
        <v>0</v>
      </c>
      <c r="O140" s="52">
        <f>'Pay App 44'!O140+'Pay App 44'!P140</f>
        <v>0</v>
      </c>
      <c r="P140" s="45"/>
      <c r="Q140" s="66">
        <f>'Pay App 44'!Q140+N140+P140</f>
        <v>0</v>
      </c>
    </row>
    <row r="141" spans="1:17" ht="21" customHeight="1" x14ac:dyDescent="0.2">
      <c r="A141" s="151" t="s">
        <v>236</v>
      </c>
      <c r="B141" s="151"/>
      <c r="C141" s="151" t="s">
        <v>237</v>
      </c>
      <c r="D141" s="152"/>
      <c r="E141" s="52">
        <f>'Pay App 44'!E141</f>
        <v>0</v>
      </c>
      <c r="F141" s="45"/>
      <c r="G141" s="65">
        <f>'Pay App 44'!G141+F141</f>
        <v>0</v>
      </c>
      <c r="H141" s="188">
        <f>'Pay App 44'!K141</f>
        <v>0</v>
      </c>
      <c r="I141" s="189"/>
      <c r="J141" s="55"/>
      <c r="K141" s="33">
        <f t="shared" si="1"/>
        <v>0</v>
      </c>
      <c r="L141" s="68">
        <f t="shared" si="0"/>
        <v>0</v>
      </c>
      <c r="M141" s="66">
        <f t="shared" si="2"/>
        <v>0</v>
      </c>
      <c r="N141" s="32">
        <f t="shared" si="3"/>
        <v>0</v>
      </c>
      <c r="O141" s="52">
        <f>'Pay App 44'!O141+'Pay App 44'!P141</f>
        <v>0</v>
      </c>
      <c r="P141" s="45"/>
      <c r="Q141" s="66">
        <f>'Pay App 44'!Q141+N141+P141</f>
        <v>0</v>
      </c>
    </row>
    <row r="142" spans="1:17" ht="21" customHeight="1" x14ac:dyDescent="0.2">
      <c r="A142" s="151" t="s">
        <v>238</v>
      </c>
      <c r="B142" s="151"/>
      <c r="C142" s="151" t="s">
        <v>239</v>
      </c>
      <c r="D142" s="152"/>
      <c r="E142" s="52">
        <f>'Pay App 44'!E142</f>
        <v>0</v>
      </c>
      <c r="F142" s="45"/>
      <c r="G142" s="65">
        <f>'Pay App 44'!G142+F142</f>
        <v>0</v>
      </c>
      <c r="H142" s="188">
        <f>'Pay App 44'!K142</f>
        <v>0</v>
      </c>
      <c r="I142" s="189"/>
      <c r="J142" s="55"/>
      <c r="K142" s="33">
        <f t="shared" si="1"/>
        <v>0</v>
      </c>
      <c r="L142" s="68">
        <f t="shared" si="0"/>
        <v>0</v>
      </c>
      <c r="M142" s="66">
        <f t="shared" si="2"/>
        <v>0</v>
      </c>
      <c r="N142" s="32">
        <f t="shared" si="3"/>
        <v>0</v>
      </c>
      <c r="O142" s="52">
        <f>'Pay App 44'!O142+'Pay App 44'!P142</f>
        <v>0</v>
      </c>
      <c r="P142" s="45"/>
      <c r="Q142" s="66">
        <f>'Pay App 44'!Q142+N142+P142</f>
        <v>0</v>
      </c>
    </row>
    <row r="143" spans="1:17" ht="21" customHeight="1" x14ac:dyDescent="0.2">
      <c r="A143" s="151" t="s">
        <v>240</v>
      </c>
      <c r="B143" s="151"/>
      <c r="C143" s="151" t="s">
        <v>241</v>
      </c>
      <c r="D143" s="152"/>
      <c r="E143" s="52">
        <f>'Pay App 44'!E143</f>
        <v>0</v>
      </c>
      <c r="F143" s="45"/>
      <c r="G143" s="65">
        <f>'Pay App 44'!G143+F143</f>
        <v>0</v>
      </c>
      <c r="H143" s="188">
        <f>'Pay App 44'!K143</f>
        <v>0</v>
      </c>
      <c r="I143" s="189"/>
      <c r="J143" s="55"/>
      <c r="K143" s="33">
        <f t="shared" si="1"/>
        <v>0</v>
      </c>
      <c r="L143" s="68">
        <f t="shared" si="0"/>
        <v>0</v>
      </c>
      <c r="M143" s="66">
        <f t="shared" si="2"/>
        <v>0</v>
      </c>
      <c r="N143" s="32">
        <f t="shared" si="3"/>
        <v>0</v>
      </c>
      <c r="O143" s="52">
        <f>'Pay App 44'!O143+'Pay App 44'!P143</f>
        <v>0</v>
      </c>
      <c r="P143" s="45"/>
      <c r="Q143" s="66">
        <f>'Pay App 44'!Q143+N143+P143</f>
        <v>0</v>
      </c>
    </row>
    <row r="144" spans="1:17" ht="21" customHeight="1" x14ac:dyDescent="0.2">
      <c r="A144" s="151" t="s">
        <v>242</v>
      </c>
      <c r="B144" s="151"/>
      <c r="C144" s="151" t="s">
        <v>243</v>
      </c>
      <c r="D144" s="152"/>
      <c r="E144" s="52">
        <f>'Pay App 44'!E144</f>
        <v>0</v>
      </c>
      <c r="F144" s="45"/>
      <c r="G144" s="65">
        <f>'Pay App 44'!G144+F144</f>
        <v>0</v>
      </c>
      <c r="H144" s="188">
        <f>'Pay App 44'!K144</f>
        <v>0</v>
      </c>
      <c r="I144" s="189"/>
      <c r="J144" s="55"/>
      <c r="K144" s="33">
        <f t="shared" si="1"/>
        <v>0</v>
      </c>
      <c r="L144" s="68">
        <f t="shared" si="0"/>
        <v>0</v>
      </c>
      <c r="M144" s="66">
        <f t="shared" si="2"/>
        <v>0</v>
      </c>
      <c r="N144" s="32">
        <f t="shared" si="3"/>
        <v>0</v>
      </c>
      <c r="O144" s="52">
        <f>'Pay App 44'!O144+'Pay App 44'!P144</f>
        <v>0</v>
      </c>
      <c r="P144" s="45"/>
      <c r="Q144" s="66">
        <f>'Pay App 44'!Q144+N144+P144</f>
        <v>0</v>
      </c>
    </row>
    <row r="145" spans="1:17" ht="21" customHeight="1" x14ac:dyDescent="0.2">
      <c r="A145" s="151" t="s">
        <v>244</v>
      </c>
      <c r="B145" s="151"/>
      <c r="C145" s="151" t="s">
        <v>245</v>
      </c>
      <c r="D145" s="152"/>
      <c r="E145" s="52">
        <f>'Pay App 44'!E145</f>
        <v>0</v>
      </c>
      <c r="F145" s="45"/>
      <c r="G145" s="65">
        <f>'Pay App 44'!G145+F145</f>
        <v>0</v>
      </c>
      <c r="H145" s="188">
        <f>'Pay App 44'!K145</f>
        <v>0</v>
      </c>
      <c r="I145" s="189"/>
      <c r="J145" s="55"/>
      <c r="K145" s="33">
        <f t="shared" si="1"/>
        <v>0</v>
      </c>
      <c r="L145" s="68">
        <f t="shared" si="0"/>
        <v>0</v>
      </c>
      <c r="M145" s="66">
        <f t="shared" si="2"/>
        <v>0</v>
      </c>
      <c r="N145" s="32">
        <f t="shared" si="3"/>
        <v>0</v>
      </c>
      <c r="O145" s="52">
        <f>'Pay App 44'!O145+'Pay App 44'!P145</f>
        <v>0</v>
      </c>
      <c r="P145" s="45"/>
      <c r="Q145" s="66">
        <f>'Pay App 44'!Q145+N145+P145</f>
        <v>0</v>
      </c>
    </row>
    <row r="146" spans="1:17" ht="21" customHeight="1" x14ac:dyDescent="0.2">
      <c r="A146" s="151" t="s">
        <v>246</v>
      </c>
      <c r="B146" s="151"/>
      <c r="C146" s="151" t="s">
        <v>247</v>
      </c>
      <c r="D146" s="152"/>
      <c r="E146" s="52">
        <f>'Pay App 44'!E146</f>
        <v>0</v>
      </c>
      <c r="F146" s="45"/>
      <c r="G146" s="65">
        <f>'Pay App 44'!G146+F146</f>
        <v>0</v>
      </c>
      <c r="H146" s="188">
        <f>'Pay App 44'!K146</f>
        <v>0</v>
      </c>
      <c r="I146" s="189"/>
      <c r="J146" s="55"/>
      <c r="K146" s="33">
        <f t="shared" si="1"/>
        <v>0</v>
      </c>
      <c r="L146" s="68">
        <f t="shared" si="0"/>
        <v>0</v>
      </c>
      <c r="M146" s="66">
        <f t="shared" si="2"/>
        <v>0</v>
      </c>
      <c r="N146" s="32">
        <f t="shared" si="3"/>
        <v>0</v>
      </c>
      <c r="O146" s="52">
        <f>'Pay App 44'!O146+'Pay App 44'!P146</f>
        <v>0</v>
      </c>
      <c r="P146" s="45"/>
      <c r="Q146" s="66">
        <f>'Pay App 44'!Q146+N146+P146</f>
        <v>0</v>
      </c>
    </row>
    <row r="147" spans="1:17" ht="21" customHeight="1" x14ac:dyDescent="0.2">
      <c r="A147" s="151" t="s">
        <v>248</v>
      </c>
      <c r="B147" s="151"/>
      <c r="C147" s="151" t="s">
        <v>249</v>
      </c>
      <c r="D147" s="152"/>
      <c r="E147" s="52">
        <f>'Pay App 44'!E147</f>
        <v>0</v>
      </c>
      <c r="F147" s="45"/>
      <c r="G147" s="65">
        <f>'Pay App 44'!G147+F147</f>
        <v>0</v>
      </c>
      <c r="H147" s="188">
        <f>'Pay App 44'!K147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44'!O147+'Pay App 44'!P147</f>
        <v>0</v>
      </c>
      <c r="P147" s="45"/>
      <c r="Q147" s="66">
        <f>'Pay App 44'!Q147+N147+P147</f>
        <v>0</v>
      </c>
    </row>
    <row r="148" spans="1:17" ht="21" customHeight="1" x14ac:dyDescent="0.2">
      <c r="A148" s="151" t="s">
        <v>250</v>
      </c>
      <c r="B148" s="151"/>
      <c r="C148" s="151" t="s">
        <v>251</v>
      </c>
      <c r="D148" s="152"/>
      <c r="E148" s="52">
        <f>'Pay App 44'!E148</f>
        <v>0</v>
      </c>
      <c r="F148" s="45"/>
      <c r="G148" s="65">
        <f>'Pay App 44'!G148+F148</f>
        <v>0</v>
      </c>
      <c r="H148" s="188">
        <f>'Pay App 44'!K148</f>
        <v>0</v>
      </c>
      <c r="I148" s="189"/>
      <c r="J148" s="55"/>
      <c r="K148" s="33">
        <f t="shared" si="4"/>
        <v>0</v>
      </c>
      <c r="L148" s="68">
        <f t="shared" ref="L148:L211" si="7">IF(ISERROR(K148/G148),0,K148/G148)</f>
        <v>0</v>
      </c>
      <c r="M148" s="66">
        <f t="shared" si="5"/>
        <v>0</v>
      </c>
      <c r="N148" s="32">
        <f t="shared" si="6"/>
        <v>0</v>
      </c>
      <c r="O148" s="52">
        <f>'Pay App 44'!O148+'Pay App 44'!P148</f>
        <v>0</v>
      </c>
      <c r="P148" s="45"/>
      <c r="Q148" s="66">
        <f>'Pay App 44'!Q148+N148+P148</f>
        <v>0</v>
      </c>
    </row>
    <row r="149" spans="1:17" ht="21" customHeight="1" x14ac:dyDescent="0.2">
      <c r="A149" s="153" t="s">
        <v>252</v>
      </c>
      <c r="B149" s="153"/>
      <c r="C149" s="153" t="s">
        <v>253</v>
      </c>
      <c r="D149" s="154"/>
      <c r="E149" s="52">
        <f>'Pay App 44'!E149</f>
        <v>0</v>
      </c>
      <c r="F149" s="45"/>
      <c r="G149" s="65">
        <f>'Pay App 44'!G149+F149</f>
        <v>0</v>
      </c>
      <c r="H149" s="188">
        <f>'Pay App 44'!K149</f>
        <v>0</v>
      </c>
      <c r="I149" s="189"/>
      <c r="J149" s="55"/>
      <c r="K149" s="33">
        <f t="shared" si="4"/>
        <v>0</v>
      </c>
      <c r="L149" s="68">
        <f t="shared" si="7"/>
        <v>0</v>
      </c>
      <c r="M149" s="66">
        <f t="shared" si="5"/>
        <v>0</v>
      </c>
      <c r="N149" s="32">
        <f t="shared" si="6"/>
        <v>0</v>
      </c>
      <c r="O149" s="52">
        <f>'Pay App 44'!O149+'Pay App 44'!P149</f>
        <v>0</v>
      </c>
      <c r="P149" s="45"/>
      <c r="Q149" s="66">
        <f>'Pay App 44'!Q149+N149+P149</f>
        <v>0</v>
      </c>
    </row>
    <row r="150" spans="1:17" ht="21" customHeight="1" x14ac:dyDescent="0.2">
      <c r="A150" s="151" t="s">
        <v>254</v>
      </c>
      <c r="B150" s="151"/>
      <c r="C150" s="151" t="s">
        <v>255</v>
      </c>
      <c r="D150" s="152"/>
      <c r="E150" s="52">
        <f>'Pay App 44'!E150</f>
        <v>0</v>
      </c>
      <c r="F150" s="45"/>
      <c r="G150" s="65">
        <f>'Pay App 44'!G150+F150</f>
        <v>0</v>
      </c>
      <c r="H150" s="188">
        <f>'Pay App 44'!K150</f>
        <v>0</v>
      </c>
      <c r="I150" s="189"/>
      <c r="J150" s="55"/>
      <c r="K150" s="33">
        <f t="shared" si="4"/>
        <v>0</v>
      </c>
      <c r="L150" s="68">
        <f t="shared" si="7"/>
        <v>0</v>
      </c>
      <c r="M150" s="66">
        <f t="shared" si="5"/>
        <v>0</v>
      </c>
      <c r="N150" s="32">
        <f t="shared" si="6"/>
        <v>0</v>
      </c>
      <c r="O150" s="52">
        <f>'Pay App 44'!O150+'Pay App 44'!P150</f>
        <v>0</v>
      </c>
      <c r="P150" s="45"/>
      <c r="Q150" s="66">
        <f>'Pay App 44'!Q150+N150+P150</f>
        <v>0</v>
      </c>
    </row>
    <row r="151" spans="1:17" ht="21" customHeight="1" x14ac:dyDescent="0.2">
      <c r="A151" s="151" t="s">
        <v>256</v>
      </c>
      <c r="B151" s="151"/>
      <c r="C151" s="151" t="s">
        <v>257</v>
      </c>
      <c r="D151" s="152"/>
      <c r="E151" s="52">
        <f>'Pay App 44'!E151</f>
        <v>0</v>
      </c>
      <c r="F151" s="45"/>
      <c r="G151" s="65">
        <f>'Pay App 44'!G151+F151</f>
        <v>0</v>
      </c>
      <c r="H151" s="188">
        <f>'Pay App 44'!K151</f>
        <v>0</v>
      </c>
      <c r="I151" s="189"/>
      <c r="J151" s="55"/>
      <c r="K151" s="33">
        <f t="shared" si="4"/>
        <v>0</v>
      </c>
      <c r="L151" s="68">
        <f t="shared" si="7"/>
        <v>0</v>
      </c>
      <c r="M151" s="66">
        <f t="shared" si="5"/>
        <v>0</v>
      </c>
      <c r="N151" s="32">
        <f t="shared" si="6"/>
        <v>0</v>
      </c>
      <c r="O151" s="52">
        <f>'Pay App 44'!O151+'Pay App 44'!P151</f>
        <v>0</v>
      </c>
      <c r="P151" s="45"/>
      <c r="Q151" s="66">
        <f>'Pay App 44'!Q151+N151+P151</f>
        <v>0</v>
      </c>
    </row>
    <row r="152" spans="1:17" ht="21" customHeight="1" x14ac:dyDescent="0.2">
      <c r="A152" s="151" t="s">
        <v>258</v>
      </c>
      <c r="B152" s="151"/>
      <c r="C152" s="151" t="s">
        <v>259</v>
      </c>
      <c r="D152" s="152"/>
      <c r="E152" s="52">
        <f>'Pay App 44'!E152</f>
        <v>0</v>
      </c>
      <c r="F152" s="45"/>
      <c r="G152" s="65">
        <f>'Pay App 44'!G152+F152</f>
        <v>0</v>
      </c>
      <c r="H152" s="188">
        <f>'Pay App 44'!K152</f>
        <v>0</v>
      </c>
      <c r="I152" s="189"/>
      <c r="J152" s="55"/>
      <c r="K152" s="33">
        <f t="shared" si="4"/>
        <v>0</v>
      </c>
      <c r="L152" s="68">
        <f t="shared" si="7"/>
        <v>0</v>
      </c>
      <c r="M152" s="66">
        <f t="shared" si="5"/>
        <v>0</v>
      </c>
      <c r="N152" s="32">
        <f t="shared" si="6"/>
        <v>0</v>
      </c>
      <c r="O152" s="52">
        <f>'Pay App 44'!O152+'Pay App 44'!P152</f>
        <v>0</v>
      </c>
      <c r="P152" s="45"/>
      <c r="Q152" s="66">
        <f>'Pay App 44'!Q152+N152+P152</f>
        <v>0</v>
      </c>
    </row>
    <row r="153" spans="1:17" ht="21" customHeight="1" x14ac:dyDescent="0.2">
      <c r="A153" s="151" t="s">
        <v>260</v>
      </c>
      <c r="B153" s="151"/>
      <c r="C153" s="151" t="s">
        <v>261</v>
      </c>
      <c r="D153" s="152"/>
      <c r="E153" s="52">
        <f>'Pay App 44'!E153</f>
        <v>0</v>
      </c>
      <c r="F153" s="45"/>
      <c r="G153" s="65">
        <f>'Pay App 44'!G153+F153</f>
        <v>0</v>
      </c>
      <c r="H153" s="188">
        <f>'Pay App 44'!K153</f>
        <v>0</v>
      </c>
      <c r="I153" s="189"/>
      <c r="J153" s="55"/>
      <c r="K153" s="33">
        <f t="shared" si="4"/>
        <v>0</v>
      </c>
      <c r="L153" s="68">
        <f t="shared" si="7"/>
        <v>0</v>
      </c>
      <c r="M153" s="66">
        <f t="shared" si="5"/>
        <v>0</v>
      </c>
      <c r="N153" s="32">
        <f t="shared" si="6"/>
        <v>0</v>
      </c>
      <c r="O153" s="52">
        <f>'Pay App 44'!O153+'Pay App 44'!P153</f>
        <v>0</v>
      </c>
      <c r="P153" s="45"/>
      <c r="Q153" s="66">
        <f>'Pay App 44'!Q153+N153+P153</f>
        <v>0</v>
      </c>
    </row>
    <row r="154" spans="1:17" ht="21" customHeight="1" x14ac:dyDescent="0.2">
      <c r="A154" s="151" t="s">
        <v>262</v>
      </c>
      <c r="B154" s="151"/>
      <c r="C154" s="151" t="s">
        <v>263</v>
      </c>
      <c r="D154" s="152"/>
      <c r="E154" s="52">
        <f>'Pay App 44'!E154</f>
        <v>0</v>
      </c>
      <c r="F154" s="45"/>
      <c r="G154" s="65">
        <f>'Pay App 44'!G154+F154</f>
        <v>0</v>
      </c>
      <c r="H154" s="188">
        <f>'Pay App 44'!K154</f>
        <v>0</v>
      </c>
      <c r="I154" s="189"/>
      <c r="J154" s="55"/>
      <c r="K154" s="33">
        <f t="shared" si="4"/>
        <v>0</v>
      </c>
      <c r="L154" s="68">
        <f t="shared" si="7"/>
        <v>0</v>
      </c>
      <c r="M154" s="66">
        <f t="shared" si="5"/>
        <v>0</v>
      </c>
      <c r="N154" s="32">
        <f t="shared" si="6"/>
        <v>0</v>
      </c>
      <c r="O154" s="52">
        <f>'Pay App 44'!O154+'Pay App 44'!P154</f>
        <v>0</v>
      </c>
      <c r="P154" s="45"/>
      <c r="Q154" s="66">
        <f>'Pay App 44'!Q154+N154+P154</f>
        <v>0</v>
      </c>
    </row>
    <row r="155" spans="1:17" ht="21" customHeight="1" x14ac:dyDescent="0.2">
      <c r="A155" s="151" t="s">
        <v>264</v>
      </c>
      <c r="B155" s="151"/>
      <c r="C155" s="151" t="s">
        <v>265</v>
      </c>
      <c r="D155" s="152"/>
      <c r="E155" s="52">
        <f>'Pay App 44'!E155</f>
        <v>0</v>
      </c>
      <c r="F155" s="45"/>
      <c r="G155" s="65">
        <f>'Pay App 44'!G155+F155</f>
        <v>0</v>
      </c>
      <c r="H155" s="188">
        <f>'Pay App 44'!K155</f>
        <v>0</v>
      </c>
      <c r="I155" s="189"/>
      <c r="J155" s="55"/>
      <c r="K155" s="33">
        <f t="shared" si="4"/>
        <v>0</v>
      </c>
      <c r="L155" s="68">
        <f t="shared" si="7"/>
        <v>0</v>
      </c>
      <c r="M155" s="66">
        <f t="shared" si="5"/>
        <v>0</v>
      </c>
      <c r="N155" s="32">
        <f t="shared" si="6"/>
        <v>0</v>
      </c>
      <c r="O155" s="52">
        <f>'Pay App 44'!O155+'Pay App 44'!P155</f>
        <v>0</v>
      </c>
      <c r="P155" s="45"/>
      <c r="Q155" s="66">
        <f>'Pay App 44'!Q155+N155+P155</f>
        <v>0</v>
      </c>
    </row>
    <row r="156" spans="1:17" ht="21" customHeight="1" x14ac:dyDescent="0.2">
      <c r="A156" s="151" t="s">
        <v>266</v>
      </c>
      <c r="B156" s="151"/>
      <c r="C156" s="151" t="s">
        <v>267</v>
      </c>
      <c r="D156" s="152"/>
      <c r="E156" s="52">
        <f>'Pay App 44'!E156</f>
        <v>0</v>
      </c>
      <c r="F156" s="45"/>
      <c r="G156" s="65">
        <f>'Pay App 44'!G156+F156</f>
        <v>0</v>
      </c>
      <c r="H156" s="188">
        <f>'Pay App 44'!K156</f>
        <v>0</v>
      </c>
      <c r="I156" s="189"/>
      <c r="J156" s="55"/>
      <c r="K156" s="33">
        <f t="shared" si="4"/>
        <v>0</v>
      </c>
      <c r="L156" s="68">
        <f t="shared" si="7"/>
        <v>0</v>
      </c>
      <c r="M156" s="66">
        <f t="shared" si="5"/>
        <v>0</v>
      </c>
      <c r="N156" s="32">
        <f t="shared" si="6"/>
        <v>0</v>
      </c>
      <c r="O156" s="52">
        <f>'Pay App 44'!O156+'Pay App 44'!P156</f>
        <v>0</v>
      </c>
      <c r="P156" s="45"/>
      <c r="Q156" s="66">
        <f>'Pay App 44'!Q156+N156+P156</f>
        <v>0</v>
      </c>
    </row>
    <row r="157" spans="1:17" ht="21" customHeight="1" x14ac:dyDescent="0.2">
      <c r="A157" s="151" t="s">
        <v>268</v>
      </c>
      <c r="B157" s="151"/>
      <c r="C157" s="151" t="s">
        <v>269</v>
      </c>
      <c r="D157" s="152"/>
      <c r="E157" s="52">
        <f>'Pay App 44'!E157</f>
        <v>0</v>
      </c>
      <c r="F157" s="45"/>
      <c r="G157" s="65">
        <f>'Pay App 44'!G157+F157</f>
        <v>0</v>
      </c>
      <c r="H157" s="188">
        <f>'Pay App 44'!K157</f>
        <v>0</v>
      </c>
      <c r="I157" s="189"/>
      <c r="J157" s="55"/>
      <c r="K157" s="33">
        <f t="shared" si="4"/>
        <v>0</v>
      </c>
      <c r="L157" s="68">
        <f t="shared" si="7"/>
        <v>0</v>
      </c>
      <c r="M157" s="66">
        <f t="shared" si="5"/>
        <v>0</v>
      </c>
      <c r="N157" s="32">
        <f t="shared" si="6"/>
        <v>0</v>
      </c>
      <c r="O157" s="52">
        <f>'Pay App 44'!O157+'Pay App 44'!P157</f>
        <v>0</v>
      </c>
      <c r="P157" s="45"/>
      <c r="Q157" s="66">
        <f>'Pay App 44'!Q157+N157+P157</f>
        <v>0</v>
      </c>
    </row>
    <row r="158" spans="1:17" ht="21" customHeight="1" x14ac:dyDescent="0.2">
      <c r="A158" s="153" t="s">
        <v>270</v>
      </c>
      <c r="B158" s="153"/>
      <c r="C158" s="153" t="s">
        <v>271</v>
      </c>
      <c r="D158" s="154"/>
      <c r="E158" s="52">
        <f>'Pay App 44'!E158</f>
        <v>0</v>
      </c>
      <c r="F158" s="45"/>
      <c r="G158" s="65">
        <f>'Pay App 44'!G158+F158</f>
        <v>0</v>
      </c>
      <c r="H158" s="188">
        <f>'Pay App 44'!K158</f>
        <v>0</v>
      </c>
      <c r="I158" s="189"/>
      <c r="J158" s="55"/>
      <c r="K158" s="33">
        <f t="shared" si="4"/>
        <v>0</v>
      </c>
      <c r="L158" s="68">
        <f t="shared" si="7"/>
        <v>0</v>
      </c>
      <c r="M158" s="66">
        <f t="shared" si="5"/>
        <v>0</v>
      </c>
      <c r="N158" s="32">
        <f t="shared" si="6"/>
        <v>0</v>
      </c>
      <c r="O158" s="52">
        <f>'Pay App 44'!O158+'Pay App 44'!P158</f>
        <v>0</v>
      </c>
      <c r="P158" s="45"/>
      <c r="Q158" s="66">
        <f>'Pay App 44'!Q158+N158+P158</f>
        <v>0</v>
      </c>
    </row>
    <row r="159" spans="1:17" ht="21" customHeight="1" x14ac:dyDescent="0.2">
      <c r="A159" s="151" t="s">
        <v>272</v>
      </c>
      <c r="B159" s="151"/>
      <c r="C159" s="151" t="s">
        <v>273</v>
      </c>
      <c r="D159" s="152"/>
      <c r="E159" s="52">
        <f>'Pay App 44'!E159</f>
        <v>0</v>
      </c>
      <c r="F159" s="45"/>
      <c r="G159" s="65">
        <f>'Pay App 44'!G159+F159</f>
        <v>0</v>
      </c>
      <c r="H159" s="188">
        <f>'Pay App 44'!K159</f>
        <v>0</v>
      </c>
      <c r="I159" s="189"/>
      <c r="J159" s="55"/>
      <c r="K159" s="33">
        <f t="shared" si="4"/>
        <v>0</v>
      </c>
      <c r="L159" s="68">
        <f t="shared" si="7"/>
        <v>0</v>
      </c>
      <c r="M159" s="66">
        <f t="shared" si="5"/>
        <v>0</v>
      </c>
      <c r="N159" s="32">
        <f t="shared" si="6"/>
        <v>0</v>
      </c>
      <c r="O159" s="52">
        <f>'Pay App 44'!O159+'Pay App 44'!P159</f>
        <v>0</v>
      </c>
      <c r="P159" s="45"/>
      <c r="Q159" s="66">
        <f>'Pay App 44'!Q159+N159+P159</f>
        <v>0</v>
      </c>
    </row>
    <row r="160" spans="1:17" ht="21" customHeight="1" x14ac:dyDescent="0.2">
      <c r="A160" s="151" t="s">
        <v>274</v>
      </c>
      <c r="B160" s="151"/>
      <c r="C160" s="151" t="s">
        <v>275</v>
      </c>
      <c r="D160" s="152"/>
      <c r="E160" s="52">
        <f>'Pay App 44'!E160</f>
        <v>0</v>
      </c>
      <c r="F160" s="45"/>
      <c r="G160" s="65">
        <f>'Pay App 44'!G160+F160</f>
        <v>0</v>
      </c>
      <c r="H160" s="188">
        <f>'Pay App 44'!K160</f>
        <v>0</v>
      </c>
      <c r="I160" s="189"/>
      <c r="J160" s="55"/>
      <c r="K160" s="33">
        <f t="shared" si="4"/>
        <v>0</v>
      </c>
      <c r="L160" s="68">
        <f t="shared" si="7"/>
        <v>0</v>
      </c>
      <c r="M160" s="66">
        <f t="shared" si="5"/>
        <v>0</v>
      </c>
      <c r="N160" s="32">
        <f t="shared" si="6"/>
        <v>0</v>
      </c>
      <c r="O160" s="52">
        <f>'Pay App 44'!O160+'Pay App 44'!P160</f>
        <v>0</v>
      </c>
      <c r="P160" s="45"/>
      <c r="Q160" s="66">
        <f>'Pay App 44'!Q160+N160+P160</f>
        <v>0</v>
      </c>
    </row>
    <row r="161" spans="1:17" ht="21" customHeight="1" x14ac:dyDescent="0.2">
      <c r="A161" s="151" t="s">
        <v>276</v>
      </c>
      <c r="B161" s="151"/>
      <c r="C161" s="151" t="s">
        <v>277</v>
      </c>
      <c r="D161" s="152"/>
      <c r="E161" s="52">
        <f>'Pay App 44'!E161</f>
        <v>0</v>
      </c>
      <c r="F161" s="45"/>
      <c r="G161" s="65">
        <f>'Pay App 44'!G161+F161</f>
        <v>0</v>
      </c>
      <c r="H161" s="188">
        <f>'Pay App 44'!K161</f>
        <v>0</v>
      </c>
      <c r="I161" s="189"/>
      <c r="J161" s="55"/>
      <c r="K161" s="33">
        <f t="shared" si="4"/>
        <v>0</v>
      </c>
      <c r="L161" s="68">
        <f t="shared" si="7"/>
        <v>0</v>
      </c>
      <c r="M161" s="66">
        <f t="shared" si="5"/>
        <v>0</v>
      </c>
      <c r="N161" s="32">
        <f t="shared" si="6"/>
        <v>0</v>
      </c>
      <c r="O161" s="52">
        <f>'Pay App 44'!O161+'Pay App 44'!P161</f>
        <v>0</v>
      </c>
      <c r="P161" s="45"/>
      <c r="Q161" s="66">
        <f>'Pay App 44'!Q161+N161+P161</f>
        <v>0</v>
      </c>
    </row>
    <row r="162" spans="1:17" ht="21" customHeight="1" x14ac:dyDescent="0.2">
      <c r="A162" s="151" t="s">
        <v>278</v>
      </c>
      <c r="B162" s="151"/>
      <c r="C162" s="151" t="s">
        <v>279</v>
      </c>
      <c r="D162" s="152"/>
      <c r="E162" s="52">
        <f>'Pay App 44'!E162</f>
        <v>0</v>
      </c>
      <c r="F162" s="45"/>
      <c r="G162" s="65">
        <f>'Pay App 44'!G162+F162</f>
        <v>0</v>
      </c>
      <c r="H162" s="188">
        <f>'Pay App 44'!K162</f>
        <v>0</v>
      </c>
      <c r="I162" s="189"/>
      <c r="J162" s="55"/>
      <c r="K162" s="33">
        <f t="shared" si="4"/>
        <v>0</v>
      </c>
      <c r="L162" s="68">
        <f t="shared" si="7"/>
        <v>0</v>
      </c>
      <c r="M162" s="66">
        <f t="shared" si="5"/>
        <v>0</v>
      </c>
      <c r="N162" s="32">
        <f t="shared" si="6"/>
        <v>0</v>
      </c>
      <c r="O162" s="52">
        <f>'Pay App 44'!O162+'Pay App 44'!P162</f>
        <v>0</v>
      </c>
      <c r="P162" s="45"/>
      <c r="Q162" s="66">
        <f>'Pay App 44'!Q162+N162+P162</f>
        <v>0</v>
      </c>
    </row>
    <row r="163" spans="1:17" ht="21" customHeight="1" x14ac:dyDescent="0.2">
      <c r="A163" s="151" t="s">
        <v>280</v>
      </c>
      <c r="B163" s="151"/>
      <c r="C163" s="151" t="s">
        <v>281</v>
      </c>
      <c r="D163" s="152"/>
      <c r="E163" s="52">
        <f>'Pay App 44'!E163</f>
        <v>0</v>
      </c>
      <c r="F163" s="45"/>
      <c r="G163" s="65">
        <f>'Pay App 44'!G163+F163</f>
        <v>0</v>
      </c>
      <c r="H163" s="188">
        <f>'Pay App 44'!K163</f>
        <v>0</v>
      </c>
      <c r="I163" s="189"/>
      <c r="J163" s="55"/>
      <c r="K163" s="33">
        <f t="shared" si="4"/>
        <v>0</v>
      </c>
      <c r="L163" s="68">
        <f t="shared" si="7"/>
        <v>0</v>
      </c>
      <c r="M163" s="66">
        <f t="shared" si="5"/>
        <v>0</v>
      </c>
      <c r="N163" s="32">
        <f t="shared" si="6"/>
        <v>0</v>
      </c>
      <c r="O163" s="52">
        <f>'Pay App 44'!O163+'Pay App 44'!P163</f>
        <v>0</v>
      </c>
      <c r="P163" s="45"/>
      <c r="Q163" s="66">
        <f>'Pay App 44'!Q163+N163+P163</f>
        <v>0</v>
      </c>
    </row>
    <row r="164" spans="1:17" ht="21" customHeight="1" x14ac:dyDescent="0.2">
      <c r="A164" s="151" t="s">
        <v>282</v>
      </c>
      <c r="B164" s="151"/>
      <c r="C164" s="151" t="s">
        <v>283</v>
      </c>
      <c r="D164" s="152"/>
      <c r="E164" s="52">
        <f>'Pay App 44'!E164</f>
        <v>0</v>
      </c>
      <c r="F164" s="45"/>
      <c r="G164" s="65">
        <f>'Pay App 44'!G164+F164</f>
        <v>0</v>
      </c>
      <c r="H164" s="188">
        <f>'Pay App 44'!K164</f>
        <v>0</v>
      </c>
      <c r="I164" s="189"/>
      <c r="J164" s="55"/>
      <c r="K164" s="33">
        <f t="shared" si="4"/>
        <v>0</v>
      </c>
      <c r="L164" s="68">
        <f t="shared" si="7"/>
        <v>0</v>
      </c>
      <c r="M164" s="66">
        <f t="shared" si="5"/>
        <v>0</v>
      </c>
      <c r="N164" s="32">
        <f t="shared" si="6"/>
        <v>0</v>
      </c>
      <c r="O164" s="52">
        <f>'Pay App 44'!O164+'Pay App 44'!P164</f>
        <v>0</v>
      </c>
      <c r="P164" s="45"/>
      <c r="Q164" s="66">
        <f>'Pay App 44'!Q164+N164+P164</f>
        <v>0</v>
      </c>
    </row>
    <row r="165" spans="1:17" ht="21" customHeight="1" x14ac:dyDescent="0.2">
      <c r="A165" s="151" t="s">
        <v>284</v>
      </c>
      <c r="B165" s="151"/>
      <c r="C165" s="151" t="s">
        <v>285</v>
      </c>
      <c r="D165" s="152"/>
      <c r="E165" s="52">
        <f>'Pay App 44'!E165</f>
        <v>0</v>
      </c>
      <c r="F165" s="45"/>
      <c r="G165" s="65">
        <f>'Pay App 44'!G165+F165</f>
        <v>0</v>
      </c>
      <c r="H165" s="188">
        <f>'Pay App 44'!K165</f>
        <v>0</v>
      </c>
      <c r="I165" s="189"/>
      <c r="J165" s="55"/>
      <c r="K165" s="33">
        <f t="shared" si="4"/>
        <v>0</v>
      </c>
      <c r="L165" s="68">
        <f t="shared" si="7"/>
        <v>0</v>
      </c>
      <c r="M165" s="66">
        <f t="shared" si="5"/>
        <v>0</v>
      </c>
      <c r="N165" s="32">
        <f t="shared" si="6"/>
        <v>0</v>
      </c>
      <c r="O165" s="52">
        <f>'Pay App 44'!O165+'Pay App 44'!P165</f>
        <v>0</v>
      </c>
      <c r="P165" s="45"/>
      <c r="Q165" s="66">
        <f>'Pay App 44'!Q165+N165+P165</f>
        <v>0</v>
      </c>
    </row>
    <row r="166" spans="1:17" ht="21" customHeight="1" x14ac:dyDescent="0.2">
      <c r="A166" s="153" t="s">
        <v>286</v>
      </c>
      <c r="B166" s="153"/>
      <c r="C166" s="153" t="s">
        <v>287</v>
      </c>
      <c r="D166" s="154"/>
      <c r="E166" s="52">
        <f>'Pay App 44'!E166</f>
        <v>0</v>
      </c>
      <c r="F166" s="45"/>
      <c r="G166" s="65">
        <f>'Pay App 44'!G166+F166</f>
        <v>0</v>
      </c>
      <c r="H166" s="188">
        <f>'Pay App 44'!K166</f>
        <v>0</v>
      </c>
      <c r="I166" s="189"/>
      <c r="J166" s="55"/>
      <c r="K166" s="33">
        <f t="shared" si="4"/>
        <v>0</v>
      </c>
      <c r="L166" s="68">
        <f t="shared" si="7"/>
        <v>0</v>
      </c>
      <c r="M166" s="66">
        <f t="shared" si="5"/>
        <v>0</v>
      </c>
      <c r="N166" s="32">
        <f t="shared" si="6"/>
        <v>0</v>
      </c>
      <c r="O166" s="52">
        <f>'Pay App 44'!O166+'Pay App 44'!P166</f>
        <v>0</v>
      </c>
      <c r="P166" s="45"/>
      <c r="Q166" s="66">
        <f>'Pay App 44'!Q166+N166+P166</f>
        <v>0</v>
      </c>
    </row>
    <row r="167" spans="1:17" ht="21" customHeight="1" x14ac:dyDescent="0.2">
      <c r="A167" s="153" t="s">
        <v>288</v>
      </c>
      <c r="B167" s="153"/>
      <c r="C167" s="153" t="s">
        <v>289</v>
      </c>
      <c r="D167" s="154"/>
      <c r="E167" s="52">
        <f>'Pay App 44'!E167</f>
        <v>0</v>
      </c>
      <c r="F167" s="45"/>
      <c r="G167" s="65">
        <f>'Pay App 44'!G167+F167</f>
        <v>0</v>
      </c>
      <c r="H167" s="188">
        <f>'Pay App 44'!K167</f>
        <v>0</v>
      </c>
      <c r="I167" s="189"/>
      <c r="J167" s="55"/>
      <c r="K167" s="33">
        <f t="shared" si="4"/>
        <v>0</v>
      </c>
      <c r="L167" s="68">
        <f t="shared" si="7"/>
        <v>0</v>
      </c>
      <c r="M167" s="66">
        <f t="shared" si="5"/>
        <v>0</v>
      </c>
      <c r="N167" s="32">
        <f t="shared" si="6"/>
        <v>0</v>
      </c>
      <c r="O167" s="52">
        <f>'Pay App 44'!O167+'Pay App 44'!P167</f>
        <v>0</v>
      </c>
      <c r="P167" s="45"/>
      <c r="Q167" s="66">
        <f>'Pay App 44'!Q167+N167+P167</f>
        <v>0</v>
      </c>
    </row>
    <row r="168" spans="1:17" ht="21" customHeight="1" x14ac:dyDescent="0.2">
      <c r="A168" s="151" t="s">
        <v>290</v>
      </c>
      <c r="B168" s="151"/>
      <c r="C168" s="151" t="s">
        <v>291</v>
      </c>
      <c r="D168" s="152"/>
      <c r="E168" s="52">
        <f>'Pay App 44'!E168</f>
        <v>0</v>
      </c>
      <c r="F168" s="45"/>
      <c r="G168" s="65">
        <f>'Pay App 44'!G168+F168</f>
        <v>0</v>
      </c>
      <c r="H168" s="188">
        <f>'Pay App 44'!K168</f>
        <v>0</v>
      </c>
      <c r="I168" s="189"/>
      <c r="J168" s="55"/>
      <c r="K168" s="33">
        <f t="shared" si="4"/>
        <v>0</v>
      </c>
      <c r="L168" s="68">
        <f t="shared" si="7"/>
        <v>0</v>
      </c>
      <c r="M168" s="66">
        <f t="shared" si="5"/>
        <v>0</v>
      </c>
      <c r="N168" s="32">
        <f t="shared" si="6"/>
        <v>0</v>
      </c>
      <c r="O168" s="52">
        <f>'Pay App 44'!O168+'Pay App 44'!P168</f>
        <v>0</v>
      </c>
      <c r="P168" s="45"/>
      <c r="Q168" s="66">
        <f>'Pay App 44'!Q168+N168+P168</f>
        <v>0</v>
      </c>
    </row>
    <row r="169" spans="1:17" ht="21" customHeight="1" x14ac:dyDescent="0.2">
      <c r="A169" s="151" t="s">
        <v>292</v>
      </c>
      <c r="B169" s="151"/>
      <c r="C169" s="151" t="s">
        <v>293</v>
      </c>
      <c r="D169" s="152"/>
      <c r="E169" s="52">
        <f>'Pay App 44'!E169</f>
        <v>0</v>
      </c>
      <c r="F169" s="45"/>
      <c r="G169" s="65">
        <f>'Pay App 44'!G169+F169</f>
        <v>0</v>
      </c>
      <c r="H169" s="188">
        <f>'Pay App 44'!K169</f>
        <v>0</v>
      </c>
      <c r="I169" s="189"/>
      <c r="J169" s="55"/>
      <c r="K169" s="33">
        <f t="shared" si="4"/>
        <v>0</v>
      </c>
      <c r="L169" s="68">
        <f t="shared" si="7"/>
        <v>0</v>
      </c>
      <c r="M169" s="66">
        <f t="shared" si="5"/>
        <v>0</v>
      </c>
      <c r="N169" s="32">
        <f t="shared" si="6"/>
        <v>0</v>
      </c>
      <c r="O169" s="52">
        <f>'Pay App 44'!O169+'Pay App 44'!P169</f>
        <v>0</v>
      </c>
      <c r="P169" s="45"/>
      <c r="Q169" s="66">
        <f>'Pay App 44'!Q169+N169+P169</f>
        <v>0</v>
      </c>
    </row>
    <row r="170" spans="1:17" ht="21" customHeight="1" x14ac:dyDescent="0.2">
      <c r="A170" s="151" t="s">
        <v>294</v>
      </c>
      <c r="B170" s="151"/>
      <c r="C170" s="151" t="s">
        <v>295</v>
      </c>
      <c r="D170" s="152"/>
      <c r="E170" s="52">
        <f>'Pay App 44'!E170</f>
        <v>0</v>
      </c>
      <c r="F170" s="45"/>
      <c r="G170" s="65">
        <f>'Pay App 44'!G170+F170</f>
        <v>0</v>
      </c>
      <c r="H170" s="188">
        <f>'Pay App 44'!K170</f>
        <v>0</v>
      </c>
      <c r="I170" s="189"/>
      <c r="J170" s="55"/>
      <c r="K170" s="33">
        <f t="shared" si="4"/>
        <v>0</v>
      </c>
      <c r="L170" s="68">
        <f t="shared" si="7"/>
        <v>0</v>
      </c>
      <c r="M170" s="66">
        <f t="shared" si="5"/>
        <v>0</v>
      </c>
      <c r="N170" s="32">
        <f t="shared" si="6"/>
        <v>0</v>
      </c>
      <c r="O170" s="52">
        <f>'Pay App 44'!O170+'Pay App 44'!P170</f>
        <v>0</v>
      </c>
      <c r="P170" s="45"/>
      <c r="Q170" s="66">
        <f>'Pay App 44'!Q170+N170+P170</f>
        <v>0</v>
      </c>
    </row>
    <row r="171" spans="1:17" ht="21" customHeight="1" x14ac:dyDescent="0.2">
      <c r="A171" s="151" t="s">
        <v>296</v>
      </c>
      <c r="B171" s="151"/>
      <c r="C171" s="151" t="s">
        <v>297</v>
      </c>
      <c r="D171" s="152"/>
      <c r="E171" s="52">
        <f>'Pay App 44'!E171</f>
        <v>0</v>
      </c>
      <c r="F171" s="45"/>
      <c r="G171" s="65">
        <f>'Pay App 44'!G171+F171</f>
        <v>0</v>
      </c>
      <c r="H171" s="188">
        <f>'Pay App 44'!K171</f>
        <v>0</v>
      </c>
      <c r="I171" s="189"/>
      <c r="J171" s="55"/>
      <c r="K171" s="33">
        <f t="shared" si="4"/>
        <v>0</v>
      </c>
      <c r="L171" s="68">
        <f t="shared" si="7"/>
        <v>0</v>
      </c>
      <c r="M171" s="66">
        <f t="shared" si="5"/>
        <v>0</v>
      </c>
      <c r="N171" s="32">
        <f t="shared" si="6"/>
        <v>0</v>
      </c>
      <c r="O171" s="52">
        <f>'Pay App 44'!O171+'Pay App 44'!P171</f>
        <v>0</v>
      </c>
      <c r="P171" s="45"/>
      <c r="Q171" s="66">
        <f>'Pay App 44'!Q171+N171+P171</f>
        <v>0</v>
      </c>
    </row>
    <row r="172" spans="1:17" ht="21" customHeight="1" x14ac:dyDescent="0.2">
      <c r="A172" s="151" t="s">
        <v>298</v>
      </c>
      <c r="B172" s="151"/>
      <c r="C172" s="151" t="s">
        <v>299</v>
      </c>
      <c r="D172" s="152"/>
      <c r="E172" s="52">
        <f>'Pay App 44'!E172</f>
        <v>0</v>
      </c>
      <c r="F172" s="45"/>
      <c r="G172" s="65">
        <f>'Pay App 44'!G172+F172</f>
        <v>0</v>
      </c>
      <c r="H172" s="188">
        <f>'Pay App 44'!K172</f>
        <v>0</v>
      </c>
      <c r="I172" s="189"/>
      <c r="J172" s="55"/>
      <c r="K172" s="33">
        <f t="shared" si="4"/>
        <v>0</v>
      </c>
      <c r="L172" s="68">
        <f t="shared" si="7"/>
        <v>0</v>
      </c>
      <c r="M172" s="66">
        <f t="shared" si="5"/>
        <v>0</v>
      </c>
      <c r="N172" s="32">
        <f t="shared" si="6"/>
        <v>0</v>
      </c>
      <c r="O172" s="52">
        <f>'Pay App 44'!O172+'Pay App 44'!P172</f>
        <v>0</v>
      </c>
      <c r="P172" s="45"/>
      <c r="Q172" s="66">
        <f>'Pay App 44'!Q172+N172+P172</f>
        <v>0</v>
      </c>
    </row>
    <row r="173" spans="1:17" ht="21" customHeight="1" x14ac:dyDescent="0.2">
      <c r="A173" s="151" t="s">
        <v>300</v>
      </c>
      <c r="B173" s="151"/>
      <c r="C173" s="151" t="s">
        <v>301</v>
      </c>
      <c r="D173" s="152"/>
      <c r="E173" s="52">
        <f>'Pay App 44'!E173</f>
        <v>0</v>
      </c>
      <c r="F173" s="45"/>
      <c r="G173" s="65">
        <f>'Pay App 44'!G173+F173</f>
        <v>0</v>
      </c>
      <c r="H173" s="188">
        <f>'Pay App 44'!K173</f>
        <v>0</v>
      </c>
      <c r="I173" s="189"/>
      <c r="J173" s="55"/>
      <c r="K173" s="33">
        <f t="shared" si="4"/>
        <v>0</v>
      </c>
      <c r="L173" s="68">
        <f t="shared" si="7"/>
        <v>0</v>
      </c>
      <c r="M173" s="66">
        <f t="shared" si="5"/>
        <v>0</v>
      </c>
      <c r="N173" s="32">
        <f t="shared" si="6"/>
        <v>0</v>
      </c>
      <c r="O173" s="52">
        <f>'Pay App 44'!O173+'Pay App 44'!P173</f>
        <v>0</v>
      </c>
      <c r="P173" s="45"/>
      <c r="Q173" s="66">
        <f>'Pay App 44'!Q173+N173+P173</f>
        <v>0</v>
      </c>
    </row>
    <row r="174" spans="1:17" ht="21" customHeight="1" x14ac:dyDescent="0.2">
      <c r="A174" s="151" t="s">
        <v>302</v>
      </c>
      <c r="B174" s="151"/>
      <c r="C174" s="151" t="s">
        <v>303</v>
      </c>
      <c r="D174" s="152"/>
      <c r="E174" s="52">
        <f>'Pay App 44'!E174</f>
        <v>0</v>
      </c>
      <c r="F174" s="45"/>
      <c r="G174" s="65">
        <f>'Pay App 44'!G174+F174</f>
        <v>0</v>
      </c>
      <c r="H174" s="188">
        <f>'Pay App 44'!K174</f>
        <v>0</v>
      </c>
      <c r="I174" s="189"/>
      <c r="J174" s="55"/>
      <c r="K174" s="33">
        <f t="shared" si="4"/>
        <v>0</v>
      </c>
      <c r="L174" s="68">
        <f t="shared" si="7"/>
        <v>0</v>
      </c>
      <c r="M174" s="66">
        <f t="shared" si="5"/>
        <v>0</v>
      </c>
      <c r="N174" s="32">
        <f t="shared" si="6"/>
        <v>0</v>
      </c>
      <c r="O174" s="52">
        <f>'Pay App 44'!O174+'Pay App 44'!P174</f>
        <v>0</v>
      </c>
      <c r="P174" s="45"/>
      <c r="Q174" s="66">
        <f>'Pay App 44'!Q174+N174+P174</f>
        <v>0</v>
      </c>
    </row>
    <row r="175" spans="1:17" ht="21" customHeight="1" x14ac:dyDescent="0.2">
      <c r="A175" s="151" t="s">
        <v>304</v>
      </c>
      <c r="B175" s="151"/>
      <c r="C175" s="151" t="s">
        <v>305</v>
      </c>
      <c r="D175" s="152"/>
      <c r="E175" s="52">
        <f>'Pay App 44'!E175</f>
        <v>0</v>
      </c>
      <c r="F175" s="45"/>
      <c r="G175" s="65">
        <f>'Pay App 44'!G175+F175</f>
        <v>0</v>
      </c>
      <c r="H175" s="188">
        <f>'Pay App 44'!K175</f>
        <v>0</v>
      </c>
      <c r="I175" s="189"/>
      <c r="J175" s="55"/>
      <c r="K175" s="33">
        <f t="shared" si="4"/>
        <v>0</v>
      </c>
      <c r="L175" s="68">
        <f t="shared" si="7"/>
        <v>0</v>
      </c>
      <c r="M175" s="66">
        <f t="shared" si="5"/>
        <v>0</v>
      </c>
      <c r="N175" s="32">
        <f t="shared" si="6"/>
        <v>0</v>
      </c>
      <c r="O175" s="52">
        <f>'Pay App 44'!O175+'Pay App 44'!P175</f>
        <v>0</v>
      </c>
      <c r="P175" s="45"/>
      <c r="Q175" s="66">
        <f>'Pay App 44'!Q175+N175+P175</f>
        <v>0</v>
      </c>
    </row>
    <row r="176" spans="1:17" ht="21" customHeight="1" x14ac:dyDescent="0.2">
      <c r="A176" s="151" t="s">
        <v>306</v>
      </c>
      <c r="B176" s="151"/>
      <c r="C176" s="151" t="s">
        <v>307</v>
      </c>
      <c r="D176" s="152"/>
      <c r="E176" s="52">
        <f>'Pay App 44'!E176</f>
        <v>0</v>
      </c>
      <c r="F176" s="45"/>
      <c r="G176" s="65">
        <f>'Pay App 44'!G176+F176</f>
        <v>0</v>
      </c>
      <c r="H176" s="188">
        <f>'Pay App 44'!K176</f>
        <v>0</v>
      </c>
      <c r="I176" s="189"/>
      <c r="J176" s="55"/>
      <c r="K176" s="33">
        <f t="shared" si="4"/>
        <v>0</v>
      </c>
      <c r="L176" s="68">
        <f t="shared" si="7"/>
        <v>0</v>
      </c>
      <c r="M176" s="66">
        <f t="shared" si="5"/>
        <v>0</v>
      </c>
      <c r="N176" s="32">
        <f t="shared" si="6"/>
        <v>0</v>
      </c>
      <c r="O176" s="52">
        <f>'Pay App 44'!O176+'Pay App 44'!P176</f>
        <v>0</v>
      </c>
      <c r="P176" s="45"/>
      <c r="Q176" s="66">
        <f>'Pay App 44'!Q176+N176+P176</f>
        <v>0</v>
      </c>
    </row>
    <row r="177" spans="1:17" ht="21" customHeight="1" x14ac:dyDescent="0.2">
      <c r="A177" s="151" t="s">
        <v>308</v>
      </c>
      <c r="B177" s="151"/>
      <c r="C177" s="151" t="s">
        <v>309</v>
      </c>
      <c r="D177" s="152"/>
      <c r="E177" s="52">
        <f>'Pay App 44'!E177</f>
        <v>0</v>
      </c>
      <c r="F177" s="45"/>
      <c r="G177" s="65">
        <f>'Pay App 44'!G177+F177</f>
        <v>0</v>
      </c>
      <c r="H177" s="188">
        <f>'Pay App 44'!K177</f>
        <v>0</v>
      </c>
      <c r="I177" s="189"/>
      <c r="J177" s="55"/>
      <c r="K177" s="33">
        <f t="shared" si="4"/>
        <v>0</v>
      </c>
      <c r="L177" s="68">
        <f t="shared" si="7"/>
        <v>0</v>
      </c>
      <c r="M177" s="66">
        <f t="shared" si="5"/>
        <v>0</v>
      </c>
      <c r="N177" s="32">
        <f t="shared" si="6"/>
        <v>0</v>
      </c>
      <c r="O177" s="52">
        <f>'Pay App 44'!O177+'Pay App 44'!P177</f>
        <v>0</v>
      </c>
      <c r="P177" s="45"/>
      <c r="Q177" s="66">
        <f>'Pay App 44'!Q177+N177+P177</f>
        <v>0</v>
      </c>
    </row>
    <row r="178" spans="1:17" ht="21" customHeight="1" x14ac:dyDescent="0.2">
      <c r="A178" s="141" t="s">
        <v>310</v>
      </c>
      <c r="B178" s="141"/>
      <c r="C178" s="141" t="s">
        <v>311</v>
      </c>
      <c r="D178" s="142"/>
      <c r="E178" s="52">
        <f>'Pay App 44'!E178</f>
        <v>0</v>
      </c>
      <c r="F178" s="45"/>
      <c r="G178" s="65">
        <f>'Pay App 44'!G178+F178</f>
        <v>0</v>
      </c>
      <c r="H178" s="188">
        <f>'Pay App 44'!K178</f>
        <v>0</v>
      </c>
      <c r="I178" s="189"/>
      <c r="J178" s="55"/>
      <c r="K178" s="33">
        <f t="shared" si="4"/>
        <v>0</v>
      </c>
      <c r="L178" s="68">
        <f t="shared" si="7"/>
        <v>0</v>
      </c>
      <c r="M178" s="66">
        <f t="shared" si="5"/>
        <v>0</v>
      </c>
      <c r="N178" s="32">
        <f t="shared" si="6"/>
        <v>0</v>
      </c>
      <c r="O178" s="52">
        <f>'Pay App 44'!O178+'Pay App 44'!P178</f>
        <v>0</v>
      </c>
      <c r="P178" s="45"/>
      <c r="Q178" s="66">
        <f>'Pay App 44'!Q178+N178+P178</f>
        <v>0</v>
      </c>
    </row>
    <row r="179" spans="1:17" ht="21" customHeight="1" x14ac:dyDescent="0.2">
      <c r="A179" s="151" t="s">
        <v>312</v>
      </c>
      <c r="B179" s="151"/>
      <c r="C179" s="151" t="s">
        <v>313</v>
      </c>
      <c r="D179" s="152"/>
      <c r="E179" s="52">
        <f>'Pay App 44'!E179</f>
        <v>0</v>
      </c>
      <c r="F179" s="45"/>
      <c r="G179" s="65">
        <f>'Pay App 44'!G179+F179</f>
        <v>0</v>
      </c>
      <c r="H179" s="188">
        <f>'Pay App 44'!K179</f>
        <v>0</v>
      </c>
      <c r="I179" s="189"/>
      <c r="J179" s="55"/>
      <c r="K179" s="33">
        <f t="shared" si="4"/>
        <v>0</v>
      </c>
      <c r="L179" s="68">
        <f t="shared" si="7"/>
        <v>0</v>
      </c>
      <c r="M179" s="66">
        <f t="shared" si="5"/>
        <v>0</v>
      </c>
      <c r="N179" s="32">
        <f t="shared" si="6"/>
        <v>0</v>
      </c>
      <c r="O179" s="52">
        <f>'Pay App 44'!O179+'Pay App 44'!P179</f>
        <v>0</v>
      </c>
      <c r="P179" s="45"/>
      <c r="Q179" s="66">
        <f>'Pay App 44'!Q179+N179+P179</f>
        <v>0</v>
      </c>
    </row>
    <row r="180" spans="1:17" ht="21" customHeight="1" x14ac:dyDescent="0.2">
      <c r="A180" s="151" t="s">
        <v>314</v>
      </c>
      <c r="B180" s="151"/>
      <c r="C180" s="149" t="s">
        <v>315</v>
      </c>
      <c r="D180" s="150"/>
      <c r="E180" s="52">
        <f>'Pay App 44'!E180</f>
        <v>0</v>
      </c>
      <c r="F180" s="45"/>
      <c r="G180" s="65">
        <f>'Pay App 44'!G180+F180</f>
        <v>0</v>
      </c>
      <c r="H180" s="188">
        <f>'Pay App 44'!K180</f>
        <v>0</v>
      </c>
      <c r="I180" s="189"/>
      <c r="J180" s="55"/>
      <c r="K180" s="33">
        <f t="shared" si="4"/>
        <v>0</v>
      </c>
      <c r="L180" s="68">
        <f t="shared" si="7"/>
        <v>0</v>
      </c>
      <c r="M180" s="66">
        <f t="shared" si="5"/>
        <v>0</v>
      </c>
      <c r="N180" s="32">
        <f t="shared" si="6"/>
        <v>0</v>
      </c>
      <c r="O180" s="52">
        <f>'Pay App 44'!O180+'Pay App 44'!P180</f>
        <v>0</v>
      </c>
      <c r="P180" s="45"/>
      <c r="Q180" s="66">
        <f>'Pay App 44'!Q180+N180+P180</f>
        <v>0</v>
      </c>
    </row>
    <row r="181" spans="1:17" ht="21" customHeight="1" x14ac:dyDescent="0.2">
      <c r="A181" s="151" t="s">
        <v>316</v>
      </c>
      <c r="B181" s="151"/>
      <c r="C181" s="151" t="s">
        <v>317</v>
      </c>
      <c r="D181" s="152"/>
      <c r="E181" s="52">
        <f>'Pay App 44'!E181</f>
        <v>0</v>
      </c>
      <c r="F181" s="45"/>
      <c r="G181" s="65">
        <f>'Pay App 44'!G181+F181</f>
        <v>0</v>
      </c>
      <c r="H181" s="188">
        <f>'Pay App 44'!K181</f>
        <v>0</v>
      </c>
      <c r="I181" s="189"/>
      <c r="J181" s="55"/>
      <c r="K181" s="33">
        <f t="shared" si="4"/>
        <v>0</v>
      </c>
      <c r="L181" s="68">
        <f t="shared" si="7"/>
        <v>0</v>
      </c>
      <c r="M181" s="66">
        <f t="shared" si="5"/>
        <v>0</v>
      </c>
      <c r="N181" s="32">
        <f t="shared" si="6"/>
        <v>0</v>
      </c>
      <c r="O181" s="52">
        <f>'Pay App 44'!O181+'Pay App 44'!P181</f>
        <v>0</v>
      </c>
      <c r="P181" s="45"/>
      <c r="Q181" s="66">
        <f>'Pay App 44'!Q181+N181+P181</f>
        <v>0</v>
      </c>
    </row>
    <row r="182" spans="1:17" ht="21" customHeight="1" x14ac:dyDescent="0.2">
      <c r="A182" s="151" t="s">
        <v>318</v>
      </c>
      <c r="B182" s="151"/>
      <c r="C182" s="151" t="s">
        <v>319</v>
      </c>
      <c r="D182" s="152"/>
      <c r="E182" s="52">
        <f>'Pay App 44'!E182</f>
        <v>0</v>
      </c>
      <c r="F182" s="45"/>
      <c r="G182" s="65">
        <f>'Pay App 44'!G182+F182</f>
        <v>0</v>
      </c>
      <c r="H182" s="188">
        <f>'Pay App 44'!K182</f>
        <v>0</v>
      </c>
      <c r="I182" s="189"/>
      <c r="J182" s="55"/>
      <c r="K182" s="33">
        <f t="shared" si="4"/>
        <v>0</v>
      </c>
      <c r="L182" s="68">
        <f t="shared" si="7"/>
        <v>0</v>
      </c>
      <c r="M182" s="66">
        <f t="shared" si="5"/>
        <v>0</v>
      </c>
      <c r="N182" s="32">
        <f t="shared" si="6"/>
        <v>0</v>
      </c>
      <c r="O182" s="52">
        <f>'Pay App 44'!O182+'Pay App 44'!P182</f>
        <v>0</v>
      </c>
      <c r="P182" s="45"/>
      <c r="Q182" s="66">
        <f>'Pay App 44'!Q182+N182+P182</f>
        <v>0</v>
      </c>
    </row>
    <row r="183" spans="1:17" ht="21" customHeight="1" x14ac:dyDescent="0.2">
      <c r="A183" s="151" t="s">
        <v>320</v>
      </c>
      <c r="B183" s="151"/>
      <c r="C183" s="151" t="s">
        <v>321</v>
      </c>
      <c r="D183" s="152"/>
      <c r="E183" s="52">
        <f>'Pay App 44'!E183</f>
        <v>0</v>
      </c>
      <c r="F183" s="45"/>
      <c r="G183" s="65">
        <f>'Pay App 44'!G183+F183</f>
        <v>0</v>
      </c>
      <c r="H183" s="188">
        <f>'Pay App 44'!K183</f>
        <v>0</v>
      </c>
      <c r="I183" s="189"/>
      <c r="J183" s="55"/>
      <c r="K183" s="33">
        <f t="shared" si="4"/>
        <v>0</v>
      </c>
      <c r="L183" s="68">
        <f t="shared" si="7"/>
        <v>0</v>
      </c>
      <c r="M183" s="66">
        <f t="shared" si="5"/>
        <v>0</v>
      </c>
      <c r="N183" s="32">
        <f t="shared" si="6"/>
        <v>0</v>
      </c>
      <c r="O183" s="52">
        <f>'Pay App 44'!O183+'Pay App 44'!P183</f>
        <v>0</v>
      </c>
      <c r="P183" s="45"/>
      <c r="Q183" s="66">
        <f>'Pay App 44'!Q183+N183+P183</f>
        <v>0</v>
      </c>
    </row>
    <row r="184" spans="1:17" ht="21" customHeight="1" x14ac:dyDescent="0.2">
      <c r="A184" s="151" t="s">
        <v>322</v>
      </c>
      <c r="B184" s="151"/>
      <c r="C184" s="151" t="s">
        <v>323</v>
      </c>
      <c r="D184" s="152"/>
      <c r="E184" s="52">
        <f>'Pay App 44'!E184</f>
        <v>0</v>
      </c>
      <c r="F184" s="45"/>
      <c r="G184" s="65">
        <f>'Pay App 44'!G184+F184</f>
        <v>0</v>
      </c>
      <c r="H184" s="188">
        <f>'Pay App 44'!K184</f>
        <v>0</v>
      </c>
      <c r="I184" s="189"/>
      <c r="J184" s="55"/>
      <c r="K184" s="33">
        <f t="shared" si="4"/>
        <v>0</v>
      </c>
      <c r="L184" s="68">
        <f t="shared" si="7"/>
        <v>0</v>
      </c>
      <c r="M184" s="66">
        <f t="shared" si="5"/>
        <v>0</v>
      </c>
      <c r="N184" s="32">
        <f t="shared" si="6"/>
        <v>0</v>
      </c>
      <c r="O184" s="52">
        <f>'Pay App 44'!O184+'Pay App 44'!P184</f>
        <v>0</v>
      </c>
      <c r="P184" s="45"/>
      <c r="Q184" s="66">
        <f>'Pay App 44'!Q184+N184+P184</f>
        <v>0</v>
      </c>
    </row>
    <row r="185" spans="1:17" ht="21" customHeight="1" x14ac:dyDescent="0.2">
      <c r="A185" s="141" t="s">
        <v>324</v>
      </c>
      <c r="B185" s="141"/>
      <c r="C185" s="141" t="s">
        <v>325</v>
      </c>
      <c r="D185" s="142"/>
      <c r="E185" s="52">
        <f>'Pay App 44'!E185</f>
        <v>0</v>
      </c>
      <c r="F185" s="45"/>
      <c r="G185" s="65">
        <f>'Pay App 44'!G185+F185</f>
        <v>0</v>
      </c>
      <c r="H185" s="188">
        <f>'Pay App 44'!K185</f>
        <v>0</v>
      </c>
      <c r="I185" s="189"/>
      <c r="J185" s="55"/>
      <c r="K185" s="33">
        <f t="shared" si="4"/>
        <v>0</v>
      </c>
      <c r="L185" s="68">
        <f t="shared" si="7"/>
        <v>0</v>
      </c>
      <c r="M185" s="66">
        <f t="shared" si="5"/>
        <v>0</v>
      </c>
      <c r="N185" s="32">
        <f t="shared" si="6"/>
        <v>0</v>
      </c>
      <c r="O185" s="52">
        <f>'Pay App 44'!O185+'Pay App 44'!P185</f>
        <v>0</v>
      </c>
      <c r="P185" s="45"/>
      <c r="Q185" s="66">
        <f>'Pay App 44'!Q185+N185+P185</f>
        <v>0</v>
      </c>
    </row>
    <row r="186" spans="1:17" ht="21" customHeight="1" x14ac:dyDescent="0.2">
      <c r="A186" s="141" t="s">
        <v>326</v>
      </c>
      <c r="B186" s="141"/>
      <c r="C186" s="141" t="s">
        <v>327</v>
      </c>
      <c r="D186" s="142"/>
      <c r="E186" s="52">
        <f>'Pay App 44'!E186</f>
        <v>0</v>
      </c>
      <c r="F186" s="45"/>
      <c r="G186" s="65">
        <f>'Pay App 44'!G186+F186</f>
        <v>0</v>
      </c>
      <c r="H186" s="188">
        <f>'Pay App 44'!K186</f>
        <v>0</v>
      </c>
      <c r="I186" s="189"/>
      <c r="J186" s="55"/>
      <c r="K186" s="33">
        <f t="shared" si="4"/>
        <v>0</v>
      </c>
      <c r="L186" s="68">
        <f t="shared" si="7"/>
        <v>0</v>
      </c>
      <c r="M186" s="66">
        <f t="shared" si="5"/>
        <v>0</v>
      </c>
      <c r="N186" s="32">
        <f t="shared" si="6"/>
        <v>0</v>
      </c>
      <c r="O186" s="52">
        <f>'Pay App 44'!O186+'Pay App 44'!P186</f>
        <v>0</v>
      </c>
      <c r="P186" s="45"/>
      <c r="Q186" s="66">
        <f>'Pay App 44'!Q186+N186+P186</f>
        <v>0</v>
      </c>
    </row>
    <row r="187" spans="1:17" ht="21" customHeight="1" x14ac:dyDescent="0.2">
      <c r="A187" s="151" t="s">
        <v>328</v>
      </c>
      <c r="B187" s="151"/>
      <c r="C187" s="151" t="s">
        <v>329</v>
      </c>
      <c r="D187" s="152"/>
      <c r="E187" s="52">
        <f>'Pay App 44'!E187</f>
        <v>0</v>
      </c>
      <c r="F187" s="45"/>
      <c r="G187" s="65">
        <f>'Pay App 44'!G187+F187</f>
        <v>0</v>
      </c>
      <c r="H187" s="188">
        <f>'Pay App 44'!K187</f>
        <v>0</v>
      </c>
      <c r="I187" s="189"/>
      <c r="J187" s="55"/>
      <c r="K187" s="33">
        <f t="shared" si="4"/>
        <v>0</v>
      </c>
      <c r="L187" s="68">
        <f t="shared" si="7"/>
        <v>0</v>
      </c>
      <c r="M187" s="66">
        <f t="shared" si="5"/>
        <v>0</v>
      </c>
      <c r="N187" s="32">
        <f t="shared" si="6"/>
        <v>0</v>
      </c>
      <c r="O187" s="52">
        <f>'Pay App 44'!O187+'Pay App 44'!P187</f>
        <v>0</v>
      </c>
      <c r="P187" s="45"/>
      <c r="Q187" s="66">
        <f>'Pay App 44'!Q187+N187+P187</f>
        <v>0</v>
      </c>
    </row>
    <row r="188" spans="1:17" ht="21" customHeight="1" x14ac:dyDescent="0.2">
      <c r="A188" s="151" t="s">
        <v>330</v>
      </c>
      <c r="B188" s="151"/>
      <c r="C188" s="151" t="s">
        <v>331</v>
      </c>
      <c r="D188" s="152"/>
      <c r="E188" s="52">
        <f>'Pay App 44'!E188</f>
        <v>0</v>
      </c>
      <c r="F188" s="45"/>
      <c r="G188" s="65">
        <f>'Pay App 44'!G188+F188</f>
        <v>0</v>
      </c>
      <c r="H188" s="188">
        <f>'Pay App 44'!K188</f>
        <v>0</v>
      </c>
      <c r="I188" s="189"/>
      <c r="J188" s="55"/>
      <c r="K188" s="33">
        <f t="shared" si="4"/>
        <v>0</v>
      </c>
      <c r="L188" s="68">
        <f t="shared" si="7"/>
        <v>0</v>
      </c>
      <c r="M188" s="66">
        <f t="shared" si="5"/>
        <v>0</v>
      </c>
      <c r="N188" s="32">
        <f t="shared" si="6"/>
        <v>0</v>
      </c>
      <c r="O188" s="52">
        <f>'Pay App 44'!O188+'Pay App 44'!P188</f>
        <v>0</v>
      </c>
      <c r="P188" s="45"/>
      <c r="Q188" s="66">
        <f>'Pay App 44'!Q188+N188+P188</f>
        <v>0</v>
      </c>
    </row>
    <row r="189" spans="1:17" ht="21" customHeight="1" x14ac:dyDescent="0.2">
      <c r="A189" s="151" t="s">
        <v>332</v>
      </c>
      <c r="B189" s="151"/>
      <c r="C189" s="151" t="s">
        <v>333</v>
      </c>
      <c r="D189" s="152"/>
      <c r="E189" s="52">
        <f>'Pay App 44'!E189</f>
        <v>0</v>
      </c>
      <c r="F189" s="45"/>
      <c r="G189" s="65">
        <f>'Pay App 44'!G189+F189</f>
        <v>0</v>
      </c>
      <c r="H189" s="188">
        <f>'Pay App 44'!K189</f>
        <v>0</v>
      </c>
      <c r="I189" s="189"/>
      <c r="J189" s="55"/>
      <c r="K189" s="33">
        <f t="shared" si="4"/>
        <v>0</v>
      </c>
      <c r="L189" s="68">
        <f t="shared" si="7"/>
        <v>0</v>
      </c>
      <c r="M189" s="66">
        <f t="shared" si="5"/>
        <v>0</v>
      </c>
      <c r="N189" s="32">
        <f t="shared" si="6"/>
        <v>0</v>
      </c>
      <c r="O189" s="52">
        <f>'Pay App 44'!O189+'Pay App 44'!P189</f>
        <v>0</v>
      </c>
      <c r="P189" s="45"/>
      <c r="Q189" s="66">
        <f>'Pay App 44'!Q189+N189+P189</f>
        <v>0</v>
      </c>
    </row>
    <row r="190" spans="1:17" ht="21" customHeight="1" x14ac:dyDescent="0.2">
      <c r="A190" s="141" t="s">
        <v>334</v>
      </c>
      <c r="B190" s="141"/>
      <c r="C190" s="141" t="s">
        <v>335</v>
      </c>
      <c r="D190" s="142"/>
      <c r="E190" s="52">
        <f>'Pay App 44'!E190</f>
        <v>0</v>
      </c>
      <c r="F190" s="45"/>
      <c r="G190" s="65">
        <f>'Pay App 44'!G190+F190</f>
        <v>0</v>
      </c>
      <c r="H190" s="188">
        <f>'Pay App 44'!K190</f>
        <v>0</v>
      </c>
      <c r="I190" s="189"/>
      <c r="J190" s="55"/>
      <c r="K190" s="33">
        <f t="shared" si="4"/>
        <v>0</v>
      </c>
      <c r="L190" s="68">
        <f t="shared" si="7"/>
        <v>0</v>
      </c>
      <c r="M190" s="66">
        <f t="shared" si="5"/>
        <v>0</v>
      </c>
      <c r="N190" s="32">
        <f t="shared" si="6"/>
        <v>0</v>
      </c>
      <c r="O190" s="52">
        <f>'Pay App 44'!O190+'Pay App 44'!P190</f>
        <v>0</v>
      </c>
      <c r="P190" s="45"/>
      <c r="Q190" s="66">
        <f>'Pay App 44'!Q190+N190+P190</f>
        <v>0</v>
      </c>
    </row>
    <row r="191" spans="1:17" ht="21" customHeight="1" x14ac:dyDescent="0.2">
      <c r="A191" s="149" t="s">
        <v>336</v>
      </c>
      <c r="B191" s="149"/>
      <c r="C191" s="149" t="s">
        <v>337</v>
      </c>
      <c r="D191" s="150"/>
      <c r="E191" s="52">
        <f>'Pay App 44'!E191</f>
        <v>0</v>
      </c>
      <c r="F191" s="45"/>
      <c r="G191" s="65">
        <f>'Pay App 44'!G191+F191</f>
        <v>0</v>
      </c>
      <c r="H191" s="188">
        <f>'Pay App 44'!K191</f>
        <v>0</v>
      </c>
      <c r="I191" s="189"/>
      <c r="J191" s="55"/>
      <c r="K191" s="33">
        <f t="shared" si="4"/>
        <v>0</v>
      </c>
      <c r="L191" s="68">
        <f t="shared" si="7"/>
        <v>0</v>
      </c>
      <c r="M191" s="66">
        <f t="shared" si="5"/>
        <v>0</v>
      </c>
      <c r="N191" s="32">
        <f t="shared" si="6"/>
        <v>0</v>
      </c>
      <c r="O191" s="52">
        <f>'Pay App 44'!O191+'Pay App 44'!P191</f>
        <v>0</v>
      </c>
      <c r="P191" s="45"/>
      <c r="Q191" s="66">
        <f>'Pay App 44'!Q191+N191+P191</f>
        <v>0</v>
      </c>
    </row>
    <row r="192" spans="1:17" ht="21" customHeight="1" x14ac:dyDescent="0.2">
      <c r="A192" s="149" t="s">
        <v>338</v>
      </c>
      <c r="B192" s="149"/>
      <c r="C192" s="151" t="s">
        <v>339</v>
      </c>
      <c r="D192" s="152"/>
      <c r="E192" s="52">
        <f>'Pay App 44'!E192</f>
        <v>0</v>
      </c>
      <c r="F192" s="45"/>
      <c r="G192" s="65">
        <f>'Pay App 44'!G192+F192</f>
        <v>0</v>
      </c>
      <c r="H192" s="188">
        <f>'Pay App 44'!K192</f>
        <v>0</v>
      </c>
      <c r="I192" s="189"/>
      <c r="J192" s="55"/>
      <c r="K192" s="33">
        <f t="shared" si="4"/>
        <v>0</v>
      </c>
      <c r="L192" s="68">
        <f t="shared" si="7"/>
        <v>0</v>
      </c>
      <c r="M192" s="66">
        <f t="shared" si="5"/>
        <v>0</v>
      </c>
      <c r="N192" s="32">
        <f t="shared" si="6"/>
        <v>0</v>
      </c>
      <c r="O192" s="52">
        <f>'Pay App 44'!O192+'Pay App 44'!P192</f>
        <v>0</v>
      </c>
      <c r="P192" s="45"/>
      <c r="Q192" s="66">
        <f>'Pay App 44'!Q192+N192+P192</f>
        <v>0</v>
      </c>
    </row>
    <row r="193" spans="1:17" ht="21" customHeight="1" x14ac:dyDescent="0.2">
      <c r="A193" s="141" t="s">
        <v>340</v>
      </c>
      <c r="B193" s="141"/>
      <c r="C193" s="141" t="s">
        <v>341</v>
      </c>
      <c r="D193" s="142"/>
      <c r="E193" s="52">
        <f>'Pay App 44'!E193</f>
        <v>0</v>
      </c>
      <c r="F193" s="45"/>
      <c r="G193" s="65">
        <f>'Pay App 44'!G193+F193</f>
        <v>0</v>
      </c>
      <c r="H193" s="188">
        <f>'Pay App 44'!K193</f>
        <v>0</v>
      </c>
      <c r="I193" s="189"/>
      <c r="J193" s="55"/>
      <c r="K193" s="33">
        <f t="shared" si="4"/>
        <v>0</v>
      </c>
      <c r="L193" s="68">
        <f t="shared" si="7"/>
        <v>0</v>
      </c>
      <c r="M193" s="66">
        <f t="shared" si="5"/>
        <v>0</v>
      </c>
      <c r="N193" s="32">
        <f t="shared" si="6"/>
        <v>0</v>
      </c>
      <c r="O193" s="52">
        <f>'Pay App 44'!O193+'Pay App 44'!P193</f>
        <v>0</v>
      </c>
      <c r="P193" s="45"/>
      <c r="Q193" s="66">
        <f>'Pay App 44'!Q193+N193+P193</f>
        <v>0</v>
      </c>
    </row>
    <row r="194" spans="1:17" ht="21" customHeight="1" x14ac:dyDescent="0.2">
      <c r="A194" s="149" t="s">
        <v>342</v>
      </c>
      <c r="B194" s="149"/>
      <c r="C194" s="149" t="s">
        <v>343</v>
      </c>
      <c r="D194" s="150"/>
      <c r="E194" s="52">
        <f>'Pay App 44'!E194</f>
        <v>0</v>
      </c>
      <c r="F194" s="45"/>
      <c r="G194" s="65">
        <f>'Pay App 44'!G194+F194</f>
        <v>0</v>
      </c>
      <c r="H194" s="188">
        <f>'Pay App 44'!K194</f>
        <v>0</v>
      </c>
      <c r="I194" s="189"/>
      <c r="J194" s="55"/>
      <c r="K194" s="33">
        <f t="shared" si="4"/>
        <v>0</v>
      </c>
      <c r="L194" s="68">
        <f t="shared" si="7"/>
        <v>0</v>
      </c>
      <c r="M194" s="66">
        <f t="shared" si="5"/>
        <v>0</v>
      </c>
      <c r="N194" s="32">
        <f t="shared" si="6"/>
        <v>0</v>
      </c>
      <c r="O194" s="52">
        <f>'Pay App 44'!O194+'Pay App 44'!P194</f>
        <v>0</v>
      </c>
      <c r="P194" s="45"/>
      <c r="Q194" s="66">
        <f>'Pay App 44'!Q194+N194+P194</f>
        <v>0</v>
      </c>
    </row>
    <row r="195" spans="1:17" ht="21" customHeight="1" x14ac:dyDescent="0.2">
      <c r="A195" s="149" t="s">
        <v>344</v>
      </c>
      <c r="B195" s="149"/>
      <c r="C195" s="151" t="s">
        <v>345</v>
      </c>
      <c r="D195" s="152"/>
      <c r="E195" s="52">
        <f>'Pay App 44'!E195</f>
        <v>0</v>
      </c>
      <c r="F195" s="45"/>
      <c r="G195" s="65">
        <f>'Pay App 44'!G195+F195</f>
        <v>0</v>
      </c>
      <c r="H195" s="188">
        <f>'Pay App 44'!K195</f>
        <v>0</v>
      </c>
      <c r="I195" s="189"/>
      <c r="J195" s="55"/>
      <c r="K195" s="33">
        <f t="shared" si="4"/>
        <v>0</v>
      </c>
      <c r="L195" s="68">
        <f t="shared" si="7"/>
        <v>0</v>
      </c>
      <c r="M195" s="66">
        <f t="shared" si="5"/>
        <v>0</v>
      </c>
      <c r="N195" s="32">
        <f t="shared" si="6"/>
        <v>0</v>
      </c>
      <c r="O195" s="52">
        <f>'Pay App 44'!O195+'Pay App 44'!P195</f>
        <v>0</v>
      </c>
      <c r="P195" s="45"/>
      <c r="Q195" s="66">
        <f>'Pay App 44'!Q195+N195+P195</f>
        <v>0</v>
      </c>
    </row>
    <row r="196" spans="1:17" ht="21" customHeight="1" x14ac:dyDescent="0.2">
      <c r="A196" s="149" t="s">
        <v>346</v>
      </c>
      <c r="B196" s="149"/>
      <c r="C196" s="149" t="s">
        <v>347</v>
      </c>
      <c r="D196" s="150"/>
      <c r="E196" s="52">
        <f>'Pay App 44'!E196</f>
        <v>0</v>
      </c>
      <c r="F196" s="45"/>
      <c r="G196" s="65">
        <f>'Pay App 44'!G196+F196</f>
        <v>0</v>
      </c>
      <c r="H196" s="188">
        <f>'Pay App 44'!K196</f>
        <v>0</v>
      </c>
      <c r="I196" s="189"/>
      <c r="J196" s="55"/>
      <c r="K196" s="33">
        <f t="shared" si="4"/>
        <v>0</v>
      </c>
      <c r="L196" s="68">
        <f t="shared" si="7"/>
        <v>0</v>
      </c>
      <c r="M196" s="66">
        <f t="shared" si="5"/>
        <v>0</v>
      </c>
      <c r="N196" s="32">
        <f t="shared" si="6"/>
        <v>0</v>
      </c>
      <c r="O196" s="52">
        <f>'Pay App 44'!O196+'Pay App 44'!P196</f>
        <v>0</v>
      </c>
      <c r="P196" s="45"/>
      <c r="Q196" s="66">
        <f>'Pay App 44'!Q196+N196+P196</f>
        <v>0</v>
      </c>
    </row>
    <row r="197" spans="1:17" ht="21" customHeight="1" x14ac:dyDescent="0.2">
      <c r="A197" s="149" t="s">
        <v>348</v>
      </c>
      <c r="B197" s="149"/>
      <c r="C197" s="149" t="s">
        <v>349</v>
      </c>
      <c r="D197" s="150"/>
      <c r="E197" s="52">
        <f>'Pay App 44'!E197</f>
        <v>0</v>
      </c>
      <c r="F197" s="45"/>
      <c r="G197" s="65">
        <f>'Pay App 44'!G197+F197</f>
        <v>0</v>
      </c>
      <c r="H197" s="188">
        <f>'Pay App 44'!K197</f>
        <v>0</v>
      </c>
      <c r="I197" s="189"/>
      <c r="J197" s="55"/>
      <c r="K197" s="33">
        <f t="shared" si="4"/>
        <v>0</v>
      </c>
      <c r="L197" s="68">
        <f t="shared" si="7"/>
        <v>0</v>
      </c>
      <c r="M197" s="66">
        <f t="shared" si="5"/>
        <v>0</v>
      </c>
      <c r="N197" s="32">
        <f t="shared" si="6"/>
        <v>0</v>
      </c>
      <c r="O197" s="52">
        <f>'Pay App 44'!O197+'Pay App 44'!P197</f>
        <v>0</v>
      </c>
      <c r="P197" s="45"/>
      <c r="Q197" s="66">
        <f>'Pay App 44'!Q197+N197+P197</f>
        <v>0</v>
      </c>
    </row>
    <row r="198" spans="1:17" ht="21" customHeight="1" x14ac:dyDescent="0.2">
      <c r="A198" s="149" t="s">
        <v>350</v>
      </c>
      <c r="B198" s="149"/>
      <c r="C198" s="151" t="s">
        <v>305</v>
      </c>
      <c r="D198" s="152"/>
      <c r="E198" s="52">
        <f>'Pay App 44'!E198</f>
        <v>0</v>
      </c>
      <c r="F198" s="45"/>
      <c r="G198" s="65">
        <f>'Pay App 44'!G198+F198</f>
        <v>0</v>
      </c>
      <c r="H198" s="188">
        <f>'Pay App 44'!K198</f>
        <v>0</v>
      </c>
      <c r="I198" s="189"/>
      <c r="J198" s="55"/>
      <c r="K198" s="33">
        <f t="shared" si="4"/>
        <v>0</v>
      </c>
      <c r="L198" s="68">
        <f t="shared" si="7"/>
        <v>0</v>
      </c>
      <c r="M198" s="66">
        <f t="shared" si="5"/>
        <v>0</v>
      </c>
      <c r="N198" s="32">
        <f t="shared" si="6"/>
        <v>0</v>
      </c>
      <c r="O198" s="52">
        <f>'Pay App 44'!O198+'Pay App 44'!P198</f>
        <v>0</v>
      </c>
      <c r="P198" s="45"/>
      <c r="Q198" s="66">
        <f>'Pay App 44'!Q198+N198+P198</f>
        <v>0</v>
      </c>
    </row>
    <row r="199" spans="1:17" ht="21" customHeight="1" x14ac:dyDescent="0.2">
      <c r="A199" s="141" t="s">
        <v>351</v>
      </c>
      <c r="B199" s="141"/>
      <c r="C199" s="141" t="s">
        <v>352</v>
      </c>
      <c r="D199" s="142"/>
      <c r="E199" s="52">
        <f>'Pay App 44'!E199</f>
        <v>0</v>
      </c>
      <c r="F199" s="45"/>
      <c r="G199" s="65">
        <f>'Pay App 44'!G199+F199</f>
        <v>0</v>
      </c>
      <c r="H199" s="188">
        <f>'Pay App 44'!K199</f>
        <v>0</v>
      </c>
      <c r="I199" s="189"/>
      <c r="J199" s="55"/>
      <c r="K199" s="33">
        <f t="shared" si="4"/>
        <v>0</v>
      </c>
      <c r="L199" s="68">
        <f t="shared" si="7"/>
        <v>0</v>
      </c>
      <c r="M199" s="66">
        <f t="shared" si="5"/>
        <v>0</v>
      </c>
      <c r="N199" s="32">
        <f t="shared" si="6"/>
        <v>0</v>
      </c>
      <c r="O199" s="52">
        <f>'Pay App 44'!O199+'Pay App 44'!P199</f>
        <v>0</v>
      </c>
      <c r="P199" s="45"/>
      <c r="Q199" s="66">
        <f>'Pay App 44'!Q199+N199+P199</f>
        <v>0</v>
      </c>
    </row>
    <row r="200" spans="1:17" ht="21" customHeight="1" x14ac:dyDescent="0.2">
      <c r="A200" s="149" t="s">
        <v>353</v>
      </c>
      <c r="B200" s="149"/>
      <c r="C200" s="149" t="s">
        <v>354</v>
      </c>
      <c r="D200" s="150"/>
      <c r="E200" s="52">
        <f>'Pay App 44'!E200</f>
        <v>0</v>
      </c>
      <c r="F200" s="45"/>
      <c r="G200" s="65">
        <f>'Pay App 44'!G200+F200</f>
        <v>0</v>
      </c>
      <c r="H200" s="188">
        <f>'Pay App 44'!K200</f>
        <v>0</v>
      </c>
      <c r="I200" s="189"/>
      <c r="J200" s="55"/>
      <c r="K200" s="33">
        <f t="shared" si="4"/>
        <v>0</v>
      </c>
      <c r="L200" s="68">
        <f t="shared" si="7"/>
        <v>0</v>
      </c>
      <c r="M200" s="66">
        <f t="shared" si="5"/>
        <v>0</v>
      </c>
      <c r="N200" s="32">
        <f t="shared" si="6"/>
        <v>0</v>
      </c>
      <c r="O200" s="52">
        <f>'Pay App 44'!O200+'Pay App 44'!P200</f>
        <v>0</v>
      </c>
      <c r="P200" s="45"/>
      <c r="Q200" s="66">
        <f>'Pay App 44'!Q200+N200+P200</f>
        <v>0</v>
      </c>
    </row>
    <row r="201" spans="1:17" ht="21" customHeight="1" x14ac:dyDescent="0.2">
      <c r="A201" s="149" t="s">
        <v>355</v>
      </c>
      <c r="B201" s="149"/>
      <c r="C201" s="149" t="s">
        <v>356</v>
      </c>
      <c r="D201" s="150"/>
      <c r="E201" s="52">
        <f>'Pay App 44'!E201</f>
        <v>0</v>
      </c>
      <c r="F201" s="45"/>
      <c r="G201" s="65">
        <f>'Pay App 44'!G201+F201</f>
        <v>0</v>
      </c>
      <c r="H201" s="188">
        <f>'Pay App 44'!K201</f>
        <v>0</v>
      </c>
      <c r="I201" s="189"/>
      <c r="J201" s="55"/>
      <c r="K201" s="33">
        <f t="shared" si="4"/>
        <v>0</v>
      </c>
      <c r="L201" s="68">
        <f t="shared" si="7"/>
        <v>0</v>
      </c>
      <c r="M201" s="66">
        <f t="shared" si="5"/>
        <v>0</v>
      </c>
      <c r="N201" s="32">
        <f t="shared" si="6"/>
        <v>0</v>
      </c>
      <c r="O201" s="52">
        <f>'Pay App 44'!O201+'Pay App 44'!P201</f>
        <v>0</v>
      </c>
      <c r="P201" s="45"/>
      <c r="Q201" s="66">
        <f>'Pay App 44'!Q201+N201+P201</f>
        <v>0</v>
      </c>
    </row>
    <row r="202" spans="1:17" ht="21" customHeight="1" x14ac:dyDescent="0.2">
      <c r="A202" s="149" t="s">
        <v>357</v>
      </c>
      <c r="B202" s="149"/>
      <c r="C202" s="151" t="s">
        <v>358</v>
      </c>
      <c r="D202" s="152"/>
      <c r="E202" s="52">
        <f>'Pay App 44'!E202</f>
        <v>0</v>
      </c>
      <c r="F202" s="45"/>
      <c r="G202" s="65">
        <f>'Pay App 44'!G202+F202</f>
        <v>0</v>
      </c>
      <c r="H202" s="188">
        <f>'Pay App 44'!K202</f>
        <v>0</v>
      </c>
      <c r="I202" s="189"/>
      <c r="J202" s="55"/>
      <c r="K202" s="33">
        <f t="shared" si="4"/>
        <v>0</v>
      </c>
      <c r="L202" s="68">
        <f t="shared" si="7"/>
        <v>0</v>
      </c>
      <c r="M202" s="66">
        <f t="shared" si="5"/>
        <v>0</v>
      </c>
      <c r="N202" s="32">
        <f t="shared" si="6"/>
        <v>0</v>
      </c>
      <c r="O202" s="52">
        <f>'Pay App 44'!O202+'Pay App 44'!P202</f>
        <v>0</v>
      </c>
      <c r="P202" s="45"/>
      <c r="Q202" s="66">
        <f>'Pay App 44'!Q202+N202+P202</f>
        <v>0</v>
      </c>
    </row>
    <row r="203" spans="1:17" ht="21" customHeight="1" x14ac:dyDescent="0.2">
      <c r="A203" s="149" t="s">
        <v>359</v>
      </c>
      <c r="B203" s="149"/>
      <c r="C203" s="151" t="s">
        <v>360</v>
      </c>
      <c r="D203" s="152"/>
      <c r="E203" s="52">
        <f>'Pay App 44'!E203</f>
        <v>0</v>
      </c>
      <c r="F203" s="45"/>
      <c r="G203" s="65">
        <f>'Pay App 44'!G203+F203</f>
        <v>0</v>
      </c>
      <c r="H203" s="188">
        <f>'Pay App 44'!K203</f>
        <v>0</v>
      </c>
      <c r="I203" s="189"/>
      <c r="J203" s="55"/>
      <c r="K203" s="33">
        <f t="shared" si="4"/>
        <v>0</v>
      </c>
      <c r="L203" s="68">
        <f t="shared" si="7"/>
        <v>0</v>
      </c>
      <c r="M203" s="66">
        <f t="shared" si="5"/>
        <v>0</v>
      </c>
      <c r="N203" s="32">
        <f t="shared" si="6"/>
        <v>0</v>
      </c>
      <c r="O203" s="52">
        <f>'Pay App 44'!O203+'Pay App 44'!P203</f>
        <v>0</v>
      </c>
      <c r="P203" s="45"/>
      <c r="Q203" s="66">
        <f>'Pay App 44'!Q203+N203+P203</f>
        <v>0</v>
      </c>
    </row>
    <row r="204" spans="1:17" ht="21" customHeight="1" x14ac:dyDescent="0.2">
      <c r="A204" s="149" t="s">
        <v>361</v>
      </c>
      <c r="B204" s="149"/>
      <c r="C204" s="149" t="s">
        <v>362</v>
      </c>
      <c r="D204" s="150"/>
      <c r="E204" s="52">
        <f>'Pay App 44'!E204</f>
        <v>0</v>
      </c>
      <c r="F204" s="45"/>
      <c r="G204" s="65">
        <f>'Pay App 44'!G204+F204</f>
        <v>0</v>
      </c>
      <c r="H204" s="188">
        <f>'Pay App 44'!K204</f>
        <v>0</v>
      </c>
      <c r="I204" s="189"/>
      <c r="J204" s="55"/>
      <c r="K204" s="33">
        <f t="shared" si="4"/>
        <v>0</v>
      </c>
      <c r="L204" s="68">
        <f t="shared" si="7"/>
        <v>0</v>
      </c>
      <c r="M204" s="66">
        <f t="shared" si="5"/>
        <v>0</v>
      </c>
      <c r="N204" s="32">
        <f t="shared" si="6"/>
        <v>0</v>
      </c>
      <c r="O204" s="52">
        <f>'Pay App 44'!O204+'Pay App 44'!P204</f>
        <v>0</v>
      </c>
      <c r="P204" s="45"/>
      <c r="Q204" s="66">
        <f>'Pay App 44'!Q204+N204+P204</f>
        <v>0</v>
      </c>
    </row>
    <row r="205" spans="1:17" ht="21" customHeight="1" x14ac:dyDescent="0.2">
      <c r="A205" s="149" t="s">
        <v>363</v>
      </c>
      <c r="B205" s="149"/>
      <c r="C205" s="151" t="s">
        <v>364</v>
      </c>
      <c r="D205" s="152"/>
      <c r="E205" s="52">
        <f>'Pay App 44'!E205</f>
        <v>0</v>
      </c>
      <c r="F205" s="45"/>
      <c r="G205" s="65">
        <f>'Pay App 44'!G205+F205</f>
        <v>0</v>
      </c>
      <c r="H205" s="188">
        <f>'Pay App 44'!K205</f>
        <v>0</v>
      </c>
      <c r="I205" s="189"/>
      <c r="J205" s="55"/>
      <c r="K205" s="33">
        <f t="shared" si="4"/>
        <v>0</v>
      </c>
      <c r="L205" s="68">
        <f t="shared" si="7"/>
        <v>0</v>
      </c>
      <c r="M205" s="66">
        <f t="shared" si="5"/>
        <v>0</v>
      </c>
      <c r="N205" s="32">
        <f t="shared" si="6"/>
        <v>0</v>
      </c>
      <c r="O205" s="52">
        <f>'Pay App 44'!O205+'Pay App 44'!P205</f>
        <v>0</v>
      </c>
      <c r="P205" s="45"/>
      <c r="Q205" s="66">
        <f>'Pay App 44'!Q205+N205+P205</f>
        <v>0</v>
      </c>
    </row>
    <row r="206" spans="1:17" ht="21" customHeight="1" x14ac:dyDescent="0.2">
      <c r="A206" s="141" t="s">
        <v>365</v>
      </c>
      <c r="B206" s="141"/>
      <c r="C206" s="141" t="s">
        <v>366</v>
      </c>
      <c r="D206" s="142"/>
      <c r="E206" s="52">
        <f>'Pay App 44'!E206</f>
        <v>0</v>
      </c>
      <c r="F206" s="45"/>
      <c r="G206" s="65">
        <f>'Pay App 44'!G206+F206</f>
        <v>0</v>
      </c>
      <c r="H206" s="188">
        <f>'Pay App 44'!K206</f>
        <v>0</v>
      </c>
      <c r="I206" s="189"/>
      <c r="J206" s="55"/>
      <c r="K206" s="33">
        <f t="shared" si="4"/>
        <v>0</v>
      </c>
      <c r="L206" s="68">
        <f t="shared" si="7"/>
        <v>0</v>
      </c>
      <c r="M206" s="66">
        <f t="shared" si="5"/>
        <v>0</v>
      </c>
      <c r="N206" s="32">
        <f t="shared" si="6"/>
        <v>0</v>
      </c>
      <c r="O206" s="52">
        <f>'Pay App 44'!O206+'Pay App 44'!P206</f>
        <v>0</v>
      </c>
      <c r="P206" s="45"/>
      <c r="Q206" s="66">
        <f>'Pay App 44'!Q206+N206+P206</f>
        <v>0</v>
      </c>
    </row>
    <row r="207" spans="1:17" ht="21" customHeight="1" x14ac:dyDescent="0.2">
      <c r="A207" s="149" t="s">
        <v>367</v>
      </c>
      <c r="B207" s="149"/>
      <c r="C207" s="149" t="s">
        <v>368</v>
      </c>
      <c r="D207" s="150"/>
      <c r="E207" s="52">
        <f>'Pay App 44'!E207</f>
        <v>0</v>
      </c>
      <c r="F207" s="45"/>
      <c r="G207" s="65">
        <f>'Pay App 44'!G207+F207</f>
        <v>0</v>
      </c>
      <c r="H207" s="188">
        <f>'Pay App 44'!K207</f>
        <v>0</v>
      </c>
      <c r="I207" s="189"/>
      <c r="J207" s="55"/>
      <c r="K207" s="33">
        <f t="shared" si="4"/>
        <v>0</v>
      </c>
      <c r="L207" s="68">
        <f t="shared" si="7"/>
        <v>0</v>
      </c>
      <c r="M207" s="66">
        <f t="shared" si="5"/>
        <v>0</v>
      </c>
      <c r="N207" s="32">
        <f t="shared" si="6"/>
        <v>0</v>
      </c>
      <c r="O207" s="52">
        <f>'Pay App 44'!O207+'Pay App 44'!P207</f>
        <v>0</v>
      </c>
      <c r="P207" s="45"/>
      <c r="Q207" s="66">
        <f>'Pay App 44'!Q207+N207+P207</f>
        <v>0</v>
      </c>
    </row>
    <row r="208" spans="1:17" ht="21" customHeight="1" x14ac:dyDescent="0.2">
      <c r="A208" s="141" t="s">
        <v>369</v>
      </c>
      <c r="B208" s="141"/>
      <c r="C208" s="141" t="s">
        <v>370</v>
      </c>
      <c r="D208" s="142"/>
      <c r="E208" s="52">
        <f>'Pay App 44'!E208</f>
        <v>0</v>
      </c>
      <c r="F208" s="45"/>
      <c r="G208" s="65">
        <f>'Pay App 44'!G208+F208</f>
        <v>0</v>
      </c>
      <c r="H208" s="188">
        <f>'Pay App 44'!K208</f>
        <v>0</v>
      </c>
      <c r="I208" s="189"/>
      <c r="J208" s="55"/>
      <c r="K208" s="33">
        <f t="shared" si="4"/>
        <v>0</v>
      </c>
      <c r="L208" s="68">
        <f t="shared" si="7"/>
        <v>0</v>
      </c>
      <c r="M208" s="66">
        <f t="shared" si="5"/>
        <v>0</v>
      </c>
      <c r="N208" s="32">
        <f t="shared" si="6"/>
        <v>0</v>
      </c>
      <c r="O208" s="52">
        <f>'Pay App 44'!O208+'Pay App 44'!P208</f>
        <v>0</v>
      </c>
      <c r="P208" s="45"/>
      <c r="Q208" s="66">
        <f>'Pay App 44'!Q208+N208+P208</f>
        <v>0</v>
      </c>
    </row>
    <row r="209" spans="1:17" ht="21" customHeight="1" x14ac:dyDescent="0.2">
      <c r="A209" s="149" t="s">
        <v>371</v>
      </c>
      <c r="B209" s="149"/>
      <c r="C209" s="149" t="s">
        <v>372</v>
      </c>
      <c r="D209" s="150"/>
      <c r="E209" s="52">
        <f>'Pay App 44'!E209</f>
        <v>0</v>
      </c>
      <c r="F209" s="45"/>
      <c r="G209" s="65">
        <f>'Pay App 44'!G209+F209</f>
        <v>0</v>
      </c>
      <c r="H209" s="188">
        <f>'Pay App 44'!K209</f>
        <v>0</v>
      </c>
      <c r="I209" s="189"/>
      <c r="J209" s="55"/>
      <c r="K209" s="33">
        <f t="shared" si="4"/>
        <v>0</v>
      </c>
      <c r="L209" s="68">
        <f t="shared" si="7"/>
        <v>0</v>
      </c>
      <c r="M209" s="66">
        <f t="shared" si="5"/>
        <v>0</v>
      </c>
      <c r="N209" s="32">
        <f t="shared" si="6"/>
        <v>0</v>
      </c>
      <c r="O209" s="52">
        <f>'Pay App 44'!O209+'Pay App 44'!P209</f>
        <v>0</v>
      </c>
      <c r="P209" s="45"/>
      <c r="Q209" s="66">
        <f>'Pay App 44'!Q209+N209+P209</f>
        <v>0</v>
      </c>
    </row>
    <row r="210" spans="1:17" ht="21" customHeight="1" x14ac:dyDescent="0.2">
      <c r="A210" s="149" t="s">
        <v>373</v>
      </c>
      <c r="B210" s="149"/>
      <c r="C210" s="151" t="s">
        <v>374</v>
      </c>
      <c r="D210" s="152"/>
      <c r="E210" s="52">
        <f>'Pay App 44'!E210</f>
        <v>0</v>
      </c>
      <c r="F210" s="45"/>
      <c r="G210" s="65">
        <f>'Pay App 44'!G210+F210</f>
        <v>0</v>
      </c>
      <c r="H210" s="188">
        <f>'Pay App 44'!K210</f>
        <v>0</v>
      </c>
      <c r="I210" s="189"/>
      <c r="J210" s="55"/>
      <c r="K210" s="33">
        <f t="shared" si="4"/>
        <v>0</v>
      </c>
      <c r="L210" s="68">
        <f t="shared" si="7"/>
        <v>0</v>
      </c>
      <c r="M210" s="66">
        <f t="shared" si="5"/>
        <v>0</v>
      </c>
      <c r="N210" s="32">
        <f t="shared" si="6"/>
        <v>0</v>
      </c>
      <c r="O210" s="52">
        <f>'Pay App 44'!O210+'Pay App 44'!P210</f>
        <v>0</v>
      </c>
      <c r="P210" s="45"/>
      <c r="Q210" s="66">
        <f>'Pay App 44'!Q210+N210+P210</f>
        <v>0</v>
      </c>
    </row>
    <row r="211" spans="1:17" ht="21" customHeight="1" x14ac:dyDescent="0.2">
      <c r="A211" s="149" t="s">
        <v>375</v>
      </c>
      <c r="B211" s="149"/>
      <c r="C211" s="149" t="s">
        <v>376</v>
      </c>
      <c r="D211" s="150"/>
      <c r="E211" s="52">
        <f>'Pay App 44'!E211</f>
        <v>0</v>
      </c>
      <c r="F211" s="45"/>
      <c r="G211" s="65">
        <f>'Pay App 44'!G211+F211</f>
        <v>0</v>
      </c>
      <c r="H211" s="188">
        <f>'Pay App 44'!K211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44'!O211+'Pay App 44'!P211</f>
        <v>0</v>
      </c>
      <c r="P211" s="45"/>
      <c r="Q211" s="66">
        <f>'Pay App 44'!Q211+N211+P211</f>
        <v>0</v>
      </c>
    </row>
    <row r="212" spans="1:17" ht="21" customHeight="1" x14ac:dyDescent="0.2">
      <c r="A212" s="149" t="s">
        <v>377</v>
      </c>
      <c r="B212" s="149"/>
      <c r="C212" s="151" t="s">
        <v>378</v>
      </c>
      <c r="D212" s="152"/>
      <c r="E212" s="52">
        <f>'Pay App 44'!E212</f>
        <v>0</v>
      </c>
      <c r="F212" s="45"/>
      <c r="G212" s="65">
        <f>'Pay App 44'!G212+F212</f>
        <v>0</v>
      </c>
      <c r="H212" s="188">
        <f>'Pay App 44'!K212</f>
        <v>0</v>
      </c>
      <c r="I212" s="189"/>
      <c r="J212" s="55"/>
      <c r="K212" s="33">
        <f t="shared" si="8"/>
        <v>0</v>
      </c>
      <c r="L212" s="68">
        <f t="shared" ref="L212:L241" si="11">IF(ISERROR(K212/G212),0,K212/G212)</f>
        <v>0</v>
      </c>
      <c r="M212" s="66">
        <f t="shared" si="9"/>
        <v>0</v>
      </c>
      <c r="N212" s="32">
        <f t="shared" si="10"/>
        <v>0</v>
      </c>
      <c r="O212" s="52">
        <f>'Pay App 44'!O212+'Pay App 44'!P212</f>
        <v>0</v>
      </c>
      <c r="P212" s="45"/>
      <c r="Q212" s="66">
        <f>'Pay App 44'!Q212+N212+P212</f>
        <v>0</v>
      </c>
    </row>
    <row r="213" spans="1:17" ht="21" customHeight="1" x14ac:dyDescent="0.2">
      <c r="A213" s="141" t="s">
        <v>379</v>
      </c>
      <c r="B213" s="141"/>
      <c r="C213" s="141" t="s">
        <v>380</v>
      </c>
      <c r="D213" s="142"/>
      <c r="E213" s="52">
        <f>'Pay App 44'!E213</f>
        <v>0</v>
      </c>
      <c r="F213" s="45"/>
      <c r="G213" s="65">
        <f>'Pay App 44'!G213+F213</f>
        <v>0</v>
      </c>
      <c r="H213" s="188">
        <f>'Pay App 44'!K213</f>
        <v>0</v>
      </c>
      <c r="I213" s="189"/>
      <c r="J213" s="55"/>
      <c r="K213" s="33">
        <f t="shared" si="8"/>
        <v>0</v>
      </c>
      <c r="L213" s="68">
        <f t="shared" si="11"/>
        <v>0</v>
      </c>
      <c r="M213" s="66">
        <f t="shared" si="9"/>
        <v>0</v>
      </c>
      <c r="N213" s="32">
        <f t="shared" si="10"/>
        <v>0</v>
      </c>
      <c r="O213" s="52">
        <f>'Pay App 44'!O213+'Pay App 44'!P213</f>
        <v>0</v>
      </c>
      <c r="P213" s="45"/>
      <c r="Q213" s="66">
        <f>'Pay App 44'!Q213+N213+P213</f>
        <v>0</v>
      </c>
    </row>
    <row r="214" spans="1:17" ht="21" customHeight="1" x14ac:dyDescent="0.2">
      <c r="A214" s="149" t="s">
        <v>381</v>
      </c>
      <c r="B214" s="149"/>
      <c r="C214" s="151" t="s">
        <v>382</v>
      </c>
      <c r="D214" s="152"/>
      <c r="E214" s="52">
        <f>'Pay App 44'!E214</f>
        <v>0</v>
      </c>
      <c r="F214" s="45"/>
      <c r="G214" s="65">
        <f>'Pay App 44'!G214+F214</f>
        <v>0</v>
      </c>
      <c r="H214" s="188">
        <f>'Pay App 44'!K214</f>
        <v>0</v>
      </c>
      <c r="I214" s="189"/>
      <c r="J214" s="55"/>
      <c r="K214" s="33">
        <f t="shared" si="8"/>
        <v>0</v>
      </c>
      <c r="L214" s="68">
        <f t="shared" si="11"/>
        <v>0</v>
      </c>
      <c r="M214" s="66">
        <f t="shared" si="9"/>
        <v>0</v>
      </c>
      <c r="N214" s="32">
        <f t="shared" si="10"/>
        <v>0</v>
      </c>
      <c r="O214" s="52">
        <f>'Pay App 44'!O214+'Pay App 44'!P214</f>
        <v>0</v>
      </c>
      <c r="P214" s="45"/>
      <c r="Q214" s="66">
        <f>'Pay App 44'!Q214+N214+P214</f>
        <v>0</v>
      </c>
    </row>
    <row r="215" spans="1:17" ht="21" customHeight="1" x14ac:dyDescent="0.2">
      <c r="A215" s="149" t="s">
        <v>383</v>
      </c>
      <c r="B215" s="149"/>
      <c r="C215" s="149" t="s">
        <v>384</v>
      </c>
      <c r="D215" s="150"/>
      <c r="E215" s="52">
        <f>'Pay App 44'!E215</f>
        <v>0</v>
      </c>
      <c r="F215" s="45"/>
      <c r="G215" s="65">
        <f>'Pay App 44'!G215+F215</f>
        <v>0</v>
      </c>
      <c r="H215" s="188">
        <f>'Pay App 44'!K215</f>
        <v>0</v>
      </c>
      <c r="I215" s="189"/>
      <c r="J215" s="55"/>
      <c r="K215" s="33">
        <f t="shared" si="8"/>
        <v>0</v>
      </c>
      <c r="L215" s="68">
        <f t="shared" si="11"/>
        <v>0</v>
      </c>
      <c r="M215" s="66">
        <f t="shared" si="9"/>
        <v>0</v>
      </c>
      <c r="N215" s="32">
        <f t="shared" si="10"/>
        <v>0</v>
      </c>
      <c r="O215" s="52">
        <f>'Pay App 44'!O215+'Pay App 44'!P215</f>
        <v>0</v>
      </c>
      <c r="P215" s="45"/>
      <c r="Q215" s="66">
        <f>'Pay App 44'!Q215+N215+P215</f>
        <v>0</v>
      </c>
    </row>
    <row r="216" spans="1:17" ht="21" customHeight="1" x14ac:dyDescent="0.2">
      <c r="A216" s="149" t="s">
        <v>385</v>
      </c>
      <c r="B216" s="149"/>
      <c r="C216" s="149" t="s">
        <v>386</v>
      </c>
      <c r="D216" s="150"/>
      <c r="E216" s="52">
        <f>'Pay App 44'!E216</f>
        <v>0</v>
      </c>
      <c r="F216" s="45"/>
      <c r="G216" s="65">
        <f>'Pay App 44'!G216+F216</f>
        <v>0</v>
      </c>
      <c r="H216" s="188">
        <f>'Pay App 44'!K216</f>
        <v>0</v>
      </c>
      <c r="I216" s="189"/>
      <c r="J216" s="55"/>
      <c r="K216" s="33">
        <f t="shared" si="8"/>
        <v>0</v>
      </c>
      <c r="L216" s="68">
        <f t="shared" si="11"/>
        <v>0</v>
      </c>
      <c r="M216" s="66">
        <f t="shared" si="9"/>
        <v>0</v>
      </c>
      <c r="N216" s="32">
        <f t="shared" si="10"/>
        <v>0</v>
      </c>
      <c r="O216" s="52">
        <f>'Pay App 44'!O216+'Pay App 44'!P216</f>
        <v>0</v>
      </c>
      <c r="P216" s="45"/>
      <c r="Q216" s="66">
        <f>'Pay App 44'!Q216+N216+P216</f>
        <v>0</v>
      </c>
    </row>
    <row r="217" spans="1:17" ht="21" customHeight="1" x14ac:dyDescent="0.2">
      <c r="A217" s="149" t="s">
        <v>387</v>
      </c>
      <c r="B217" s="149"/>
      <c r="C217" s="149" t="s">
        <v>388</v>
      </c>
      <c r="D217" s="150"/>
      <c r="E217" s="52">
        <f>'Pay App 44'!E217</f>
        <v>0</v>
      </c>
      <c r="F217" s="45"/>
      <c r="G217" s="65">
        <f>'Pay App 44'!G217+F217</f>
        <v>0</v>
      </c>
      <c r="H217" s="188">
        <f>'Pay App 44'!K217</f>
        <v>0</v>
      </c>
      <c r="I217" s="189"/>
      <c r="J217" s="55"/>
      <c r="K217" s="33">
        <f t="shared" si="8"/>
        <v>0</v>
      </c>
      <c r="L217" s="68">
        <f t="shared" si="11"/>
        <v>0</v>
      </c>
      <c r="M217" s="66">
        <f>G217-K217</f>
        <v>0</v>
      </c>
      <c r="N217" s="32">
        <f t="shared" si="10"/>
        <v>0</v>
      </c>
      <c r="O217" s="52">
        <f>'Pay App 44'!O217+'Pay App 44'!P217</f>
        <v>0</v>
      </c>
      <c r="P217" s="45"/>
      <c r="Q217" s="66">
        <f>'Pay App 44'!Q217+N217+P217</f>
        <v>0</v>
      </c>
    </row>
    <row r="218" spans="1:17" ht="21" customHeight="1" x14ac:dyDescent="0.2">
      <c r="A218" s="149" t="s">
        <v>389</v>
      </c>
      <c r="B218" s="149"/>
      <c r="C218" s="151" t="s">
        <v>390</v>
      </c>
      <c r="D218" s="152"/>
      <c r="E218" s="52">
        <f>'Pay App 44'!E218</f>
        <v>0</v>
      </c>
      <c r="F218" s="45"/>
      <c r="G218" s="65">
        <f>'Pay App 44'!G218+F218</f>
        <v>0</v>
      </c>
      <c r="H218" s="188">
        <f>'Pay App 44'!K218</f>
        <v>0</v>
      </c>
      <c r="I218" s="189"/>
      <c r="J218" s="55"/>
      <c r="K218" s="33">
        <f t="shared" si="8"/>
        <v>0</v>
      </c>
      <c r="L218" s="68">
        <f t="shared" si="11"/>
        <v>0</v>
      </c>
      <c r="M218" s="66">
        <f t="shared" si="9"/>
        <v>0</v>
      </c>
      <c r="N218" s="32">
        <f t="shared" si="10"/>
        <v>0</v>
      </c>
      <c r="O218" s="52">
        <f>'Pay App 44'!O218+'Pay App 44'!P218</f>
        <v>0</v>
      </c>
      <c r="P218" s="45"/>
      <c r="Q218" s="66">
        <f>'Pay App 44'!Q218+N218+P218</f>
        <v>0</v>
      </c>
    </row>
    <row r="219" spans="1:17" ht="21" customHeight="1" x14ac:dyDescent="0.2">
      <c r="A219" s="141" t="s">
        <v>391</v>
      </c>
      <c r="B219" s="141"/>
      <c r="C219" s="141" t="s">
        <v>392</v>
      </c>
      <c r="D219" s="142"/>
      <c r="E219" s="52">
        <f>'Pay App 44'!E219</f>
        <v>0</v>
      </c>
      <c r="F219" s="45"/>
      <c r="G219" s="65">
        <f>'Pay App 44'!G219+F219</f>
        <v>0</v>
      </c>
      <c r="H219" s="188">
        <f>'Pay App 44'!K219</f>
        <v>0</v>
      </c>
      <c r="I219" s="189"/>
      <c r="J219" s="55"/>
      <c r="K219" s="33">
        <f t="shared" si="8"/>
        <v>0</v>
      </c>
      <c r="L219" s="68">
        <f t="shared" si="11"/>
        <v>0</v>
      </c>
      <c r="M219" s="66">
        <f t="shared" si="9"/>
        <v>0</v>
      </c>
      <c r="N219" s="32">
        <f t="shared" si="10"/>
        <v>0</v>
      </c>
      <c r="O219" s="52">
        <f>'Pay App 44'!O219+'Pay App 44'!P219</f>
        <v>0</v>
      </c>
      <c r="P219" s="45"/>
      <c r="Q219" s="66">
        <f>'Pay App 44'!Q219+N219+P219</f>
        <v>0</v>
      </c>
    </row>
    <row r="220" spans="1:17" ht="21" customHeight="1" x14ac:dyDescent="0.2">
      <c r="A220" s="149" t="s">
        <v>393</v>
      </c>
      <c r="B220" s="149"/>
      <c r="C220" s="149" t="s">
        <v>394</v>
      </c>
      <c r="D220" s="150"/>
      <c r="E220" s="52">
        <f>'Pay App 44'!E220</f>
        <v>0</v>
      </c>
      <c r="F220" s="45"/>
      <c r="G220" s="65">
        <f>'Pay App 44'!G220+F220</f>
        <v>0</v>
      </c>
      <c r="H220" s="188">
        <f>'Pay App 44'!K220</f>
        <v>0</v>
      </c>
      <c r="I220" s="189"/>
      <c r="J220" s="55"/>
      <c r="K220" s="33">
        <f t="shared" si="8"/>
        <v>0</v>
      </c>
      <c r="L220" s="68">
        <f t="shared" si="11"/>
        <v>0</v>
      </c>
      <c r="M220" s="66">
        <f t="shared" si="9"/>
        <v>0</v>
      </c>
      <c r="N220" s="32">
        <f t="shared" si="10"/>
        <v>0</v>
      </c>
      <c r="O220" s="52">
        <f>'Pay App 44'!O220+'Pay App 44'!P220</f>
        <v>0</v>
      </c>
      <c r="P220" s="45"/>
      <c r="Q220" s="66">
        <f>'Pay App 44'!Q220+N220+P220</f>
        <v>0</v>
      </c>
    </row>
    <row r="221" spans="1:17" ht="21" customHeight="1" x14ac:dyDescent="0.2">
      <c r="A221" s="141" t="s">
        <v>395</v>
      </c>
      <c r="B221" s="141"/>
      <c r="C221" s="141" t="s">
        <v>396</v>
      </c>
      <c r="D221" s="142"/>
      <c r="E221" s="52">
        <f>'Pay App 44'!E221</f>
        <v>0</v>
      </c>
      <c r="F221" s="45"/>
      <c r="G221" s="65">
        <f>'Pay App 44'!G221+F221</f>
        <v>0</v>
      </c>
      <c r="H221" s="188">
        <f>'Pay App 44'!K221</f>
        <v>0</v>
      </c>
      <c r="I221" s="189"/>
      <c r="J221" s="55"/>
      <c r="K221" s="33">
        <f t="shared" si="8"/>
        <v>0</v>
      </c>
      <c r="L221" s="68">
        <f t="shared" si="11"/>
        <v>0</v>
      </c>
      <c r="M221" s="66">
        <f t="shared" si="9"/>
        <v>0</v>
      </c>
      <c r="N221" s="32">
        <f t="shared" si="10"/>
        <v>0</v>
      </c>
      <c r="O221" s="52">
        <f>'Pay App 44'!O221+'Pay App 44'!P221</f>
        <v>0</v>
      </c>
      <c r="P221" s="45"/>
      <c r="Q221" s="66">
        <f>'Pay App 44'!Q221+N221+P221</f>
        <v>0</v>
      </c>
    </row>
    <row r="222" spans="1:17" ht="21" customHeight="1" x14ac:dyDescent="0.2">
      <c r="A222" s="149" t="s">
        <v>397</v>
      </c>
      <c r="B222" s="149"/>
      <c r="C222" s="149" t="s">
        <v>398</v>
      </c>
      <c r="D222" s="150"/>
      <c r="E222" s="52">
        <f>'Pay App 44'!E222</f>
        <v>0</v>
      </c>
      <c r="F222" s="45"/>
      <c r="G222" s="65">
        <f>'Pay App 44'!G222+F222</f>
        <v>0</v>
      </c>
      <c r="H222" s="188">
        <f>'Pay App 44'!K222</f>
        <v>0</v>
      </c>
      <c r="I222" s="189"/>
      <c r="J222" s="55"/>
      <c r="K222" s="33">
        <f t="shared" si="8"/>
        <v>0</v>
      </c>
      <c r="L222" s="68">
        <f t="shared" si="11"/>
        <v>0</v>
      </c>
      <c r="M222" s="66">
        <f t="shared" si="9"/>
        <v>0</v>
      </c>
      <c r="N222" s="32">
        <f t="shared" si="10"/>
        <v>0</v>
      </c>
      <c r="O222" s="52">
        <f>'Pay App 44'!O222+'Pay App 44'!P222</f>
        <v>0</v>
      </c>
      <c r="P222" s="45"/>
      <c r="Q222" s="66">
        <f>'Pay App 44'!Q222+N222+P222</f>
        <v>0</v>
      </c>
    </row>
    <row r="223" spans="1:17" ht="21" customHeight="1" x14ac:dyDescent="0.2">
      <c r="A223" s="149" t="s">
        <v>399</v>
      </c>
      <c r="B223" s="149"/>
      <c r="C223" s="149" t="s">
        <v>400</v>
      </c>
      <c r="D223" s="150"/>
      <c r="E223" s="52">
        <f>'Pay App 44'!E223</f>
        <v>0</v>
      </c>
      <c r="F223" s="45"/>
      <c r="G223" s="65">
        <f>'Pay App 44'!G223+F223</f>
        <v>0</v>
      </c>
      <c r="H223" s="188">
        <f>'Pay App 44'!K223</f>
        <v>0</v>
      </c>
      <c r="I223" s="189"/>
      <c r="J223" s="55"/>
      <c r="K223" s="33">
        <f t="shared" si="8"/>
        <v>0</v>
      </c>
      <c r="L223" s="68">
        <f t="shared" si="11"/>
        <v>0</v>
      </c>
      <c r="M223" s="66">
        <f t="shared" si="9"/>
        <v>0</v>
      </c>
      <c r="N223" s="32">
        <f t="shared" si="10"/>
        <v>0</v>
      </c>
      <c r="O223" s="52">
        <f>'Pay App 44'!O223+'Pay App 44'!P223</f>
        <v>0</v>
      </c>
      <c r="P223" s="45"/>
      <c r="Q223" s="66">
        <f>'Pay App 44'!Q223+N223+P223</f>
        <v>0</v>
      </c>
    </row>
    <row r="224" spans="1:17" ht="21" customHeight="1" x14ac:dyDescent="0.2">
      <c r="A224" s="149" t="s">
        <v>401</v>
      </c>
      <c r="B224" s="149"/>
      <c r="C224" s="149" t="s">
        <v>402</v>
      </c>
      <c r="D224" s="150"/>
      <c r="E224" s="52">
        <f>'Pay App 44'!E224</f>
        <v>0</v>
      </c>
      <c r="F224" s="45"/>
      <c r="G224" s="65">
        <f>'Pay App 44'!G224+F224</f>
        <v>0</v>
      </c>
      <c r="H224" s="188">
        <f>'Pay App 44'!K224</f>
        <v>0</v>
      </c>
      <c r="I224" s="189"/>
      <c r="J224" s="55"/>
      <c r="K224" s="33">
        <f t="shared" si="8"/>
        <v>0</v>
      </c>
      <c r="L224" s="68">
        <f t="shared" si="11"/>
        <v>0</v>
      </c>
      <c r="M224" s="66">
        <f t="shared" si="9"/>
        <v>0</v>
      </c>
      <c r="N224" s="32">
        <f t="shared" si="10"/>
        <v>0</v>
      </c>
      <c r="O224" s="52">
        <f>'Pay App 44'!O224+'Pay App 44'!P224</f>
        <v>0</v>
      </c>
      <c r="P224" s="45"/>
      <c r="Q224" s="66">
        <f>'Pay App 44'!Q224+N224+P224</f>
        <v>0</v>
      </c>
    </row>
    <row r="225" spans="1:17" ht="21" customHeight="1" x14ac:dyDescent="0.2">
      <c r="A225" s="149" t="s">
        <v>403</v>
      </c>
      <c r="B225" s="149"/>
      <c r="C225" s="149" t="s">
        <v>404</v>
      </c>
      <c r="D225" s="150"/>
      <c r="E225" s="52">
        <f>'Pay App 44'!E225</f>
        <v>0</v>
      </c>
      <c r="F225" s="45"/>
      <c r="G225" s="65">
        <f>'Pay App 44'!G225+F225</f>
        <v>0</v>
      </c>
      <c r="H225" s="188">
        <f>'Pay App 44'!K225</f>
        <v>0</v>
      </c>
      <c r="I225" s="189"/>
      <c r="J225" s="55"/>
      <c r="K225" s="33">
        <f t="shared" si="8"/>
        <v>0</v>
      </c>
      <c r="L225" s="68">
        <f t="shared" si="11"/>
        <v>0</v>
      </c>
      <c r="M225" s="66">
        <f t="shared" si="9"/>
        <v>0</v>
      </c>
      <c r="N225" s="32">
        <f t="shared" si="10"/>
        <v>0</v>
      </c>
      <c r="O225" s="52">
        <f>'Pay App 44'!O225+'Pay App 44'!P225</f>
        <v>0</v>
      </c>
      <c r="P225" s="45"/>
      <c r="Q225" s="66">
        <f>'Pay App 44'!Q225+N225+P225</f>
        <v>0</v>
      </c>
    </row>
    <row r="226" spans="1:17" ht="21" customHeight="1" x14ac:dyDescent="0.2">
      <c r="A226" s="141" t="s">
        <v>405</v>
      </c>
      <c r="B226" s="141"/>
      <c r="C226" s="141" t="s">
        <v>406</v>
      </c>
      <c r="D226" s="142"/>
      <c r="E226" s="52">
        <f>'Pay App 44'!E226</f>
        <v>0</v>
      </c>
      <c r="F226" s="45"/>
      <c r="G226" s="65">
        <f>'Pay App 44'!G226+F226</f>
        <v>0</v>
      </c>
      <c r="H226" s="188">
        <f>'Pay App 44'!K226</f>
        <v>0</v>
      </c>
      <c r="I226" s="189"/>
      <c r="J226" s="55"/>
      <c r="K226" s="33">
        <f t="shared" si="8"/>
        <v>0</v>
      </c>
      <c r="L226" s="68">
        <f t="shared" si="11"/>
        <v>0</v>
      </c>
      <c r="M226" s="66">
        <f t="shared" si="9"/>
        <v>0</v>
      </c>
      <c r="N226" s="32">
        <f t="shared" si="10"/>
        <v>0</v>
      </c>
      <c r="O226" s="52">
        <f>'Pay App 44'!O226+'Pay App 44'!P226</f>
        <v>0</v>
      </c>
      <c r="P226" s="45"/>
      <c r="Q226" s="66">
        <f>'Pay App 44'!Q226+N226+P226</f>
        <v>0</v>
      </c>
    </row>
    <row r="227" spans="1:17" ht="21" customHeight="1" x14ac:dyDescent="0.2">
      <c r="A227" s="149" t="s">
        <v>407</v>
      </c>
      <c r="B227" s="149"/>
      <c r="C227" s="149" t="s">
        <v>408</v>
      </c>
      <c r="D227" s="150"/>
      <c r="E227" s="52">
        <f>'Pay App 44'!E227</f>
        <v>0</v>
      </c>
      <c r="F227" s="45"/>
      <c r="G227" s="65">
        <f>'Pay App 44'!G227+F227</f>
        <v>0</v>
      </c>
      <c r="H227" s="188">
        <f>'Pay App 44'!K227</f>
        <v>0</v>
      </c>
      <c r="I227" s="189"/>
      <c r="J227" s="55"/>
      <c r="K227" s="33">
        <f t="shared" si="8"/>
        <v>0</v>
      </c>
      <c r="L227" s="68">
        <f t="shared" si="11"/>
        <v>0</v>
      </c>
      <c r="M227" s="66">
        <f t="shared" si="9"/>
        <v>0</v>
      </c>
      <c r="N227" s="32">
        <f t="shared" si="10"/>
        <v>0</v>
      </c>
      <c r="O227" s="52">
        <f>'Pay App 44'!O227+'Pay App 44'!P227</f>
        <v>0</v>
      </c>
      <c r="P227" s="45"/>
      <c r="Q227" s="66">
        <f>'Pay App 44'!Q227+N227+P227</f>
        <v>0</v>
      </c>
    </row>
    <row r="228" spans="1:17" ht="21" customHeight="1" x14ac:dyDescent="0.2">
      <c r="A228" s="149" t="s">
        <v>409</v>
      </c>
      <c r="B228" s="149"/>
      <c r="C228" s="149" t="s">
        <v>410</v>
      </c>
      <c r="D228" s="150"/>
      <c r="E228" s="52">
        <f>'Pay App 44'!E228</f>
        <v>0</v>
      </c>
      <c r="F228" s="45"/>
      <c r="G228" s="65">
        <f>'Pay App 44'!G228+F228</f>
        <v>0</v>
      </c>
      <c r="H228" s="188">
        <f>'Pay App 44'!K228</f>
        <v>0</v>
      </c>
      <c r="I228" s="189"/>
      <c r="J228" s="55"/>
      <c r="K228" s="33">
        <f t="shared" si="8"/>
        <v>0</v>
      </c>
      <c r="L228" s="68">
        <f t="shared" si="11"/>
        <v>0</v>
      </c>
      <c r="M228" s="66">
        <f t="shared" si="9"/>
        <v>0</v>
      </c>
      <c r="N228" s="32">
        <f t="shared" si="10"/>
        <v>0</v>
      </c>
      <c r="O228" s="52">
        <f>'Pay App 44'!O228+'Pay App 44'!P228</f>
        <v>0</v>
      </c>
      <c r="P228" s="45"/>
      <c r="Q228" s="66">
        <f>'Pay App 44'!Q228+N228+P228</f>
        <v>0</v>
      </c>
    </row>
    <row r="229" spans="1:17" ht="21" customHeight="1" x14ac:dyDescent="0.2">
      <c r="A229" s="149" t="s">
        <v>411</v>
      </c>
      <c r="B229" s="149"/>
      <c r="C229" s="149" t="s">
        <v>412</v>
      </c>
      <c r="D229" s="150"/>
      <c r="E229" s="52">
        <f>'Pay App 44'!E229</f>
        <v>0</v>
      </c>
      <c r="F229" s="45"/>
      <c r="G229" s="65">
        <f>'Pay App 44'!G229+F229</f>
        <v>0</v>
      </c>
      <c r="H229" s="188">
        <f>'Pay App 44'!K229</f>
        <v>0</v>
      </c>
      <c r="I229" s="189"/>
      <c r="J229" s="55"/>
      <c r="K229" s="33">
        <f t="shared" si="8"/>
        <v>0</v>
      </c>
      <c r="L229" s="68">
        <f t="shared" si="11"/>
        <v>0</v>
      </c>
      <c r="M229" s="66">
        <f t="shared" si="9"/>
        <v>0</v>
      </c>
      <c r="N229" s="32">
        <f t="shared" si="10"/>
        <v>0</v>
      </c>
      <c r="O229" s="52">
        <f>'Pay App 44'!O229+'Pay App 44'!P229</f>
        <v>0</v>
      </c>
      <c r="P229" s="45"/>
      <c r="Q229" s="66">
        <f>'Pay App 44'!Q229+N229+P229</f>
        <v>0</v>
      </c>
    </row>
    <row r="230" spans="1:17" ht="21" customHeight="1" x14ac:dyDescent="0.2">
      <c r="A230" s="149" t="s">
        <v>413</v>
      </c>
      <c r="B230" s="149"/>
      <c r="C230" s="149" t="s">
        <v>414</v>
      </c>
      <c r="D230" s="150"/>
      <c r="E230" s="52">
        <f>'Pay App 44'!E230</f>
        <v>0</v>
      </c>
      <c r="F230" s="45"/>
      <c r="G230" s="65">
        <f>'Pay App 44'!G230+F230</f>
        <v>0</v>
      </c>
      <c r="H230" s="188">
        <f>'Pay App 44'!K230</f>
        <v>0</v>
      </c>
      <c r="I230" s="189"/>
      <c r="J230" s="55"/>
      <c r="K230" s="33">
        <f t="shared" si="8"/>
        <v>0</v>
      </c>
      <c r="L230" s="68">
        <f t="shared" si="11"/>
        <v>0</v>
      </c>
      <c r="M230" s="66">
        <f t="shared" si="9"/>
        <v>0</v>
      </c>
      <c r="N230" s="32">
        <f t="shared" si="10"/>
        <v>0</v>
      </c>
      <c r="O230" s="52">
        <f>'Pay App 44'!O230+'Pay App 44'!P230</f>
        <v>0</v>
      </c>
      <c r="P230" s="45"/>
      <c r="Q230" s="66">
        <f>'Pay App 44'!Q230+N230+P230</f>
        <v>0</v>
      </c>
    </row>
    <row r="231" spans="1:17" ht="21" customHeight="1" x14ac:dyDescent="0.2">
      <c r="A231" s="149" t="s">
        <v>415</v>
      </c>
      <c r="B231" s="149"/>
      <c r="C231" s="149" t="s">
        <v>416</v>
      </c>
      <c r="D231" s="150"/>
      <c r="E231" s="52">
        <f>'Pay App 44'!E231</f>
        <v>0</v>
      </c>
      <c r="F231" s="45"/>
      <c r="G231" s="65">
        <f>'Pay App 44'!G231+F231</f>
        <v>0</v>
      </c>
      <c r="H231" s="188">
        <f>'Pay App 44'!K231</f>
        <v>0</v>
      </c>
      <c r="I231" s="189"/>
      <c r="J231" s="55"/>
      <c r="K231" s="33">
        <f t="shared" si="8"/>
        <v>0</v>
      </c>
      <c r="L231" s="68">
        <f t="shared" si="11"/>
        <v>0</v>
      </c>
      <c r="M231" s="66">
        <f t="shared" si="9"/>
        <v>0</v>
      </c>
      <c r="N231" s="32">
        <f t="shared" si="10"/>
        <v>0</v>
      </c>
      <c r="O231" s="52">
        <f>'Pay App 44'!O231+'Pay App 44'!P231</f>
        <v>0</v>
      </c>
      <c r="P231" s="45"/>
      <c r="Q231" s="66">
        <f>'Pay App 44'!Q231+N231+P231</f>
        <v>0</v>
      </c>
    </row>
    <row r="232" spans="1:17" ht="21" customHeight="1" x14ac:dyDescent="0.2">
      <c r="A232" s="141" t="s">
        <v>417</v>
      </c>
      <c r="B232" s="141"/>
      <c r="C232" s="141" t="s">
        <v>418</v>
      </c>
      <c r="D232" s="142"/>
      <c r="E232" s="52">
        <f>'Pay App 44'!E232</f>
        <v>0</v>
      </c>
      <c r="F232" s="45"/>
      <c r="G232" s="65">
        <f>'Pay App 44'!G232+F232</f>
        <v>0</v>
      </c>
      <c r="H232" s="188">
        <f>'Pay App 44'!K232</f>
        <v>0</v>
      </c>
      <c r="I232" s="189"/>
      <c r="J232" s="55"/>
      <c r="K232" s="33">
        <f t="shared" si="8"/>
        <v>0</v>
      </c>
      <c r="L232" s="68">
        <f t="shared" si="11"/>
        <v>0</v>
      </c>
      <c r="M232" s="66">
        <f t="shared" si="9"/>
        <v>0</v>
      </c>
      <c r="N232" s="32">
        <f t="shared" si="10"/>
        <v>0</v>
      </c>
      <c r="O232" s="52">
        <f>'Pay App 44'!O232+'Pay App 44'!P232</f>
        <v>0</v>
      </c>
      <c r="P232" s="45"/>
      <c r="Q232" s="66">
        <f>'Pay App 44'!Q232+N232+P232</f>
        <v>0</v>
      </c>
    </row>
    <row r="233" spans="1:17" ht="21" customHeight="1" x14ac:dyDescent="0.2">
      <c r="A233" s="149" t="s">
        <v>419</v>
      </c>
      <c r="B233" s="149"/>
      <c r="C233" s="149" t="s">
        <v>420</v>
      </c>
      <c r="D233" s="150"/>
      <c r="E233" s="52">
        <f>'Pay App 44'!E233</f>
        <v>0</v>
      </c>
      <c r="F233" s="45"/>
      <c r="G233" s="65">
        <f>'Pay App 44'!G233+F233</f>
        <v>0</v>
      </c>
      <c r="H233" s="188">
        <f>'Pay App 44'!K233</f>
        <v>0</v>
      </c>
      <c r="I233" s="189"/>
      <c r="J233" s="55"/>
      <c r="K233" s="33">
        <f t="shared" si="8"/>
        <v>0</v>
      </c>
      <c r="L233" s="68">
        <f t="shared" si="11"/>
        <v>0</v>
      </c>
      <c r="M233" s="66">
        <f t="shared" si="9"/>
        <v>0</v>
      </c>
      <c r="N233" s="32">
        <f t="shared" si="10"/>
        <v>0</v>
      </c>
      <c r="O233" s="52">
        <f>'Pay App 44'!O233+'Pay App 44'!P233</f>
        <v>0</v>
      </c>
      <c r="P233" s="45"/>
      <c r="Q233" s="66">
        <f>'Pay App 44'!Q233+N233+P233</f>
        <v>0</v>
      </c>
    </row>
    <row r="234" spans="1:17" ht="21" customHeight="1" x14ac:dyDescent="0.2">
      <c r="A234" s="149" t="s">
        <v>421</v>
      </c>
      <c r="B234" s="149"/>
      <c r="C234" s="149" t="s">
        <v>422</v>
      </c>
      <c r="D234" s="150"/>
      <c r="E234" s="52">
        <f>'Pay App 44'!E234</f>
        <v>0</v>
      </c>
      <c r="F234" s="45"/>
      <c r="G234" s="65">
        <f>'Pay App 44'!G234+F234</f>
        <v>0</v>
      </c>
      <c r="H234" s="188">
        <f>'Pay App 44'!K234</f>
        <v>0</v>
      </c>
      <c r="I234" s="189"/>
      <c r="J234" s="55"/>
      <c r="K234" s="33">
        <f t="shared" si="8"/>
        <v>0</v>
      </c>
      <c r="L234" s="68">
        <f t="shared" si="11"/>
        <v>0</v>
      </c>
      <c r="M234" s="66">
        <f t="shared" si="9"/>
        <v>0</v>
      </c>
      <c r="N234" s="32">
        <f t="shared" si="10"/>
        <v>0</v>
      </c>
      <c r="O234" s="52">
        <f>'Pay App 44'!O234+'Pay App 44'!P234</f>
        <v>0</v>
      </c>
      <c r="P234" s="45"/>
      <c r="Q234" s="66">
        <f>'Pay App 44'!Q234+N234+P234</f>
        <v>0</v>
      </c>
    </row>
    <row r="235" spans="1:17" ht="21" customHeight="1" x14ac:dyDescent="0.2">
      <c r="A235" s="149" t="s">
        <v>423</v>
      </c>
      <c r="B235" s="149"/>
      <c r="C235" s="149" t="s">
        <v>424</v>
      </c>
      <c r="D235" s="150"/>
      <c r="E235" s="52">
        <f>'Pay App 44'!E235</f>
        <v>0</v>
      </c>
      <c r="F235" s="45"/>
      <c r="G235" s="65">
        <f>'Pay App 44'!G235+F235</f>
        <v>0</v>
      </c>
      <c r="H235" s="188">
        <f>'Pay App 44'!K235</f>
        <v>0</v>
      </c>
      <c r="I235" s="189"/>
      <c r="J235" s="55"/>
      <c r="K235" s="33">
        <f t="shared" si="8"/>
        <v>0</v>
      </c>
      <c r="L235" s="68">
        <f t="shared" si="11"/>
        <v>0</v>
      </c>
      <c r="M235" s="66">
        <f t="shared" si="9"/>
        <v>0</v>
      </c>
      <c r="N235" s="32">
        <f t="shared" si="10"/>
        <v>0</v>
      </c>
      <c r="O235" s="52">
        <f>'Pay App 44'!O235+'Pay App 44'!P235</f>
        <v>0</v>
      </c>
      <c r="P235" s="45"/>
      <c r="Q235" s="66">
        <f>'Pay App 44'!Q235+N235+P235</f>
        <v>0</v>
      </c>
    </row>
    <row r="236" spans="1:17" ht="21" customHeight="1" x14ac:dyDescent="0.2">
      <c r="A236" s="149" t="s">
        <v>425</v>
      </c>
      <c r="B236" s="149"/>
      <c r="C236" s="149" t="s">
        <v>426</v>
      </c>
      <c r="D236" s="150"/>
      <c r="E236" s="52">
        <f>'Pay App 44'!E236</f>
        <v>0</v>
      </c>
      <c r="F236" s="45"/>
      <c r="G236" s="65">
        <f>'Pay App 44'!G236+F236</f>
        <v>0</v>
      </c>
      <c r="H236" s="188">
        <f>'Pay App 44'!K236</f>
        <v>0</v>
      </c>
      <c r="I236" s="189"/>
      <c r="J236" s="55"/>
      <c r="K236" s="33">
        <f t="shared" si="8"/>
        <v>0</v>
      </c>
      <c r="L236" s="68">
        <f t="shared" si="11"/>
        <v>0</v>
      </c>
      <c r="M236" s="66">
        <f t="shared" si="9"/>
        <v>0</v>
      </c>
      <c r="N236" s="32">
        <f t="shared" si="10"/>
        <v>0</v>
      </c>
      <c r="O236" s="52">
        <f>'Pay App 44'!O236+'Pay App 44'!P236</f>
        <v>0</v>
      </c>
      <c r="P236" s="45"/>
      <c r="Q236" s="66">
        <f>'Pay App 44'!Q236+N236+P236</f>
        <v>0</v>
      </c>
    </row>
    <row r="237" spans="1:17" ht="21" customHeight="1" x14ac:dyDescent="0.2">
      <c r="A237" s="149" t="s">
        <v>427</v>
      </c>
      <c r="B237" s="149"/>
      <c r="C237" s="149" t="s">
        <v>428</v>
      </c>
      <c r="D237" s="150"/>
      <c r="E237" s="52">
        <f>'Pay App 44'!E237</f>
        <v>0</v>
      </c>
      <c r="F237" s="45"/>
      <c r="G237" s="65">
        <f>'Pay App 44'!G237+F237</f>
        <v>0</v>
      </c>
      <c r="H237" s="188">
        <f>'Pay App 44'!K237</f>
        <v>0</v>
      </c>
      <c r="I237" s="189"/>
      <c r="J237" s="55"/>
      <c r="K237" s="33">
        <f t="shared" si="8"/>
        <v>0</v>
      </c>
      <c r="L237" s="68">
        <f t="shared" si="11"/>
        <v>0</v>
      </c>
      <c r="M237" s="66">
        <f t="shared" si="9"/>
        <v>0</v>
      </c>
      <c r="N237" s="32">
        <f t="shared" si="10"/>
        <v>0</v>
      </c>
      <c r="O237" s="52">
        <f>'Pay App 44'!O237+'Pay App 44'!P237</f>
        <v>0</v>
      </c>
      <c r="P237" s="45"/>
      <c r="Q237" s="66">
        <f>'Pay App 44'!Q237+N237+P237</f>
        <v>0</v>
      </c>
    </row>
    <row r="238" spans="1:17" ht="21" customHeight="1" x14ac:dyDescent="0.2">
      <c r="A238" s="149" t="s">
        <v>429</v>
      </c>
      <c r="B238" s="149"/>
      <c r="C238" s="149" t="s">
        <v>430</v>
      </c>
      <c r="D238" s="150"/>
      <c r="E238" s="52">
        <f>'Pay App 44'!E238</f>
        <v>0</v>
      </c>
      <c r="F238" s="45"/>
      <c r="G238" s="65">
        <f>'Pay App 44'!G238+F238</f>
        <v>0</v>
      </c>
      <c r="H238" s="188">
        <f>'Pay App 44'!K238</f>
        <v>0</v>
      </c>
      <c r="I238" s="189"/>
      <c r="J238" s="55"/>
      <c r="K238" s="33">
        <f t="shared" si="8"/>
        <v>0</v>
      </c>
      <c r="L238" s="68">
        <f t="shared" si="11"/>
        <v>0</v>
      </c>
      <c r="M238" s="66">
        <f t="shared" si="9"/>
        <v>0</v>
      </c>
      <c r="N238" s="32">
        <f t="shared" si="10"/>
        <v>0</v>
      </c>
      <c r="O238" s="52">
        <f>'Pay App 44'!O238+'Pay App 44'!P238</f>
        <v>0</v>
      </c>
      <c r="P238" s="45"/>
      <c r="Q238" s="66">
        <f>'Pay App 44'!Q238+N238+P238</f>
        <v>0</v>
      </c>
    </row>
    <row r="239" spans="1:17" ht="21" customHeight="1" x14ac:dyDescent="0.2">
      <c r="A239" s="149" t="s">
        <v>431</v>
      </c>
      <c r="B239" s="149"/>
      <c r="C239" s="149" t="s">
        <v>432</v>
      </c>
      <c r="D239" s="150"/>
      <c r="E239" s="52">
        <f>'Pay App 44'!E239</f>
        <v>0</v>
      </c>
      <c r="F239" s="45"/>
      <c r="G239" s="65">
        <f>'Pay App 44'!G239+F239</f>
        <v>0</v>
      </c>
      <c r="H239" s="188">
        <f>'Pay App 44'!K239</f>
        <v>0</v>
      </c>
      <c r="I239" s="189"/>
      <c r="J239" s="55"/>
      <c r="K239" s="33">
        <f t="shared" si="8"/>
        <v>0</v>
      </c>
      <c r="L239" s="68">
        <f t="shared" si="11"/>
        <v>0</v>
      </c>
      <c r="M239" s="66">
        <f t="shared" si="9"/>
        <v>0</v>
      </c>
      <c r="N239" s="32">
        <f t="shared" si="10"/>
        <v>0</v>
      </c>
      <c r="O239" s="52">
        <f>'Pay App 44'!O239+'Pay App 44'!P239</f>
        <v>0</v>
      </c>
      <c r="P239" s="45"/>
      <c r="Q239" s="66">
        <f>'Pay App 44'!Q239+N239+P239</f>
        <v>0</v>
      </c>
    </row>
    <row r="240" spans="1:17" ht="21" customHeight="1" x14ac:dyDescent="0.2">
      <c r="A240" s="141" t="s">
        <v>433</v>
      </c>
      <c r="B240" s="141"/>
      <c r="C240" s="141" t="s">
        <v>434</v>
      </c>
      <c r="D240" s="142"/>
      <c r="E240" s="52">
        <f>'Pay App 44'!E240</f>
        <v>0</v>
      </c>
      <c r="F240" s="45"/>
      <c r="G240" s="66">
        <f>'Pay App 44'!G240+F240</f>
        <v>0</v>
      </c>
      <c r="H240" s="188">
        <f>'Pay App 44'!K240</f>
        <v>0</v>
      </c>
      <c r="I240" s="189"/>
      <c r="J240" s="55"/>
      <c r="K240" s="33">
        <f>H240+J240</f>
        <v>0</v>
      </c>
      <c r="L240" s="69">
        <f t="shared" si="11"/>
        <v>0</v>
      </c>
      <c r="M240" s="66">
        <f>G240-K240</f>
        <v>0</v>
      </c>
      <c r="N240" s="32">
        <f t="shared" si="10"/>
        <v>0</v>
      </c>
      <c r="O240" s="52">
        <f>'Pay App 44'!O240+'Pay App 44'!P240</f>
        <v>0</v>
      </c>
      <c r="P240" s="45"/>
      <c r="Q240" s="66">
        <f>'Pay App 44'!Q240+N240+P240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rEZhJhtNiRqDy77Krcx8kOiXRKFLV2qU1TtcftWVnA54srJA9kJv9Q1svmmwyTQps+1SAx8YkEHF/U90srxdw==" saltValue="rlQvpbUKOPBXSd7Ho3vPQg=="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2E00-000000000000}"/>
    <dataValidation type="decimal" operator="lessThanOrEqual" allowBlank="1" showInputMessage="1" showErrorMessage="1" errorTitle="Release retention" error="In order to release retention, the number entered into this cell must be negative." sqref="O81:O240" xr:uid="{00000000-0002-0000-2E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49.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46</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45'!F36+F241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45'!F51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45'!F55+'Pay App 45'!F57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45'!B62+N241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46.1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46</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45'!E81</f>
        <v>0</v>
      </c>
      <c r="F81" s="44"/>
      <c r="G81" s="64">
        <f>'Pay App 45'!G81+F81</f>
        <v>0</v>
      </c>
      <c r="H81" s="190">
        <f>'Pay App 45'!K81</f>
        <v>0</v>
      </c>
      <c r="I81" s="191"/>
      <c r="J81" s="54"/>
      <c r="K81" s="31">
        <f>H81+J81</f>
        <v>0</v>
      </c>
      <c r="L81" s="67">
        <f>IF(ISERROR(K81/G81),0,K81/G81)</f>
        <v>0</v>
      </c>
      <c r="M81" s="64">
        <f>G81-K81</f>
        <v>0</v>
      </c>
      <c r="N81" s="30">
        <f>IF(MOD(ROUND(ABS(J81*0.05)*10000,0),10)=5,ROUNDDOWN((J81*0.05),2),ROUND((J81*0.05),2))</f>
        <v>0</v>
      </c>
      <c r="O81" s="51">
        <f>'Pay App 45'!O81+'Pay App 45'!P81</f>
        <v>0</v>
      </c>
      <c r="P81" s="44"/>
      <c r="Q81" s="64">
        <f>'Pay App 45'!Q81+N81+P81</f>
        <v>0</v>
      </c>
    </row>
    <row r="82" spans="1:17" ht="21" customHeight="1" x14ac:dyDescent="0.2">
      <c r="A82" s="151" t="s">
        <v>118</v>
      </c>
      <c r="B82" s="151"/>
      <c r="C82" s="151" t="s">
        <v>119</v>
      </c>
      <c r="D82" s="152"/>
      <c r="E82" s="52">
        <f>'Pay App 45'!E82</f>
        <v>0</v>
      </c>
      <c r="F82" s="45"/>
      <c r="G82" s="65">
        <f>'Pay App 45'!G82+F82</f>
        <v>0</v>
      </c>
      <c r="H82" s="188">
        <f>'Pay App 45'!K82</f>
        <v>0</v>
      </c>
      <c r="I82" s="189"/>
      <c r="J82" s="55"/>
      <c r="K82" s="33">
        <f>H82+J82</f>
        <v>0</v>
      </c>
      <c r="L82" s="68">
        <f t="shared" ref="L82:L147" si="0">IF(ISERROR(K82/G82),0,K82/G82)</f>
        <v>0</v>
      </c>
      <c r="M82" s="66">
        <f>G82-K82</f>
        <v>0</v>
      </c>
      <c r="N82" s="32">
        <f>IF(MOD(ROUND(ABS(J82*0.05)*10000,0),10)=5,ROUNDDOWN((J82*0.05),2),ROUND((J82*0.05),2))</f>
        <v>0</v>
      </c>
      <c r="O82" s="52">
        <f>'Pay App 45'!O82+'Pay App 45'!P82</f>
        <v>0</v>
      </c>
      <c r="P82" s="45"/>
      <c r="Q82" s="66">
        <f>'Pay App 45'!Q82+N82+P82</f>
        <v>0</v>
      </c>
    </row>
    <row r="83" spans="1:17" ht="21" customHeight="1" x14ac:dyDescent="0.2">
      <c r="A83" s="151" t="s">
        <v>120</v>
      </c>
      <c r="B83" s="151"/>
      <c r="C83" s="83" t="s">
        <v>121</v>
      </c>
      <c r="D83" s="35"/>
      <c r="E83" s="52">
        <f>'Pay App 45'!E83</f>
        <v>0</v>
      </c>
      <c r="F83" s="45"/>
      <c r="G83" s="65">
        <f>'Pay App 45'!G83+F83</f>
        <v>0</v>
      </c>
      <c r="H83" s="188">
        <f>'Pay App 45'!K83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45'!O83+'Pay App 45'!P83</f>
        <v>0</v>
      </c>
      <c r="P83" s="45"/>
      <c r="Q83" s="66">
        <f>'Pay App 45'!Q83+N83+P83</f>
        <v>0</v>
      </c>
    </row>
    <row r="84" spans="1:17" ht="21" customHeight="1" x14ac:dyDescent="0.2">
      <c r="A84" s="151" t="s">
        <v>122</v>
      </c>
      <c r="B84" s="151"/>
      <c r="C84" s="151" t="s">
        <v>123</v>
      </c>
      <c r="D84" s="152"/>
      <c r="E84" s="52">
        <f>'Pay App 45'!E84</f>
        <v>0</v>
      </c>
      <c r="F84" s="45"/>
      <c r="G84" s="65">
        <f>'Pay App 45'!G84+F84</f>
        <v>0</v>
      </c>
      <c r="H84" s="188">
        <f>'Pay App 45'!K84</f>
        <v>0</v>
      </c>
      <c r="I84" s="189"/>
      <c r="J84" s="55"/>
      <c r="K84" s="33">
        <f t="shared" si="1"/>
        <v>0</v>
      </c>
      <c r="L84" s="68">
        <f t="shared" si="0"/>
        <v>0</v>
      </c>
      <c r="M84" s="66">
        <f t="shared" si="2"/>
        <v>0</v>
      </c>
      <c r="N84" s="32">
        <f t="shared" si="3"/>
        <v>0</v>
      </c>
      <c r="O84" s="52">
        <f>'Pay App 45'!O84+'Pay App 45'!P84</f>
        <v>0</v>
      </c>
      <c r="P84" s="45"/>
      <c r="Q84" s="66">
        <f>'Pay App 45'!Q84+N84+P84</f>
        <v>0</v>
      </c>
    </row>
    <row r="85" spans="1:17" ht="21" customHeight="1" x14ac:dyDescent="0.2">
      <c r="A85" s="151" t="s">
        <v>124</v>
      </c>
      <c r="B85" s="151"/>
      <c r="C85" s="151" t="s">
        <v>125</v>
      </c>
      <c r="D85" s="152"/>
      <c r="E85" s="52">
        <f>'Pay App 45'!E85</f>
        <v>0</v>
      </c>
      <c r="F85" s="45"/>
      <c r="G85" s="65">
        <f>'Pay App 45'!G85+F85</f>
        <v>0</v>
      </c>
      <c r="H85" s="188">
        <f>'Pay App 45'!K85</f>
        <v>0</v>
      </c>
      <c r="I85" s="189"/>
      <c r="J85" s="55"/>
      <c r="K85" s="33">
        <f t="shared" si="1"/>
        <v>0</v>
      </c>
      <c r="L85" s="68">
        <f t="shared" si="0"/>
        <v>0</v>
      </c>
      <c r="M85" s="66">
        <f t="shared" si="2"/>
        <v>0</v>
      </c>
      <c r="N85" s="32">
        <f t="shared" si="3"/>
        <v>0</v>
      </c>
      <c r="O85" s="52">
        <f>'Pay App 45'!O85+'Pay App 45'!P85</f>
        <v>0</v>
      </c>
      <c r="P85" s="45"/>
      <c r="Q85" s="66">
        <f>'Pay App 45'!Q85+N85+P85</f>
        <v>0</v>
      </c>
    </row>
    <row r="86" spans="1:17" ht="21" customHeight="1" x14ac:dyDescent="0.2">
      <c r="A86" s="151" t="s">
        <v>126</v>
      </c>
      <c r="B86" s="151"/>
      <c r="C86" s="151" t="s">
        <v>127</v>
      </c>
      <c r="D86" s="152"/>
      <c r="E86" s="52">
        <f>'Pay App 45'!E86</f>
        <v>0</v>
      </c>
      <c r="F86" s="45"/>
      <c r="G86" s="65">
        <f>'Pay App 45'!G86+F86</f>
        <v>0</v>
      </c>
      <c r="H86" s="188">
        <f>'Pay App 45'!K86</f>
        <v>0</v>
      </c>
      <c r="I86" s="189"/>
      <c r="J86" s="55"/>
      <c r="K86" s="33">
        <f t="shared" si="1"/>
        <v>0</v>
      </c>
      <c r="L86" s="68">
        <f t="shared" si="0"/>
        <v>0</v>
      </c>
      <c r="M86" s="66">
        <f t="shared" si="2"/>
        <v>0</v>
      </c>
      <c r="N86" s="32">
        <f t="shared" si="3"/>
        <v>0</v>
      </c>
      <c r="O86" s="52">
        <f>'Pay App 45'!O86+'Pay App 45'!P86</f>
        <v>0</v>
      </c>
      <c r="P86" s="45"/>
      <c r="Q86" s="66">
        <f>'Pay App 45'!Q86+N86+P86</f>
        <v>0</v>
      </c>
    </row>
    <row r="87" spans="1:17" ht="21" customHeight="1" x14ac:dyDescent="0.2">
      <c r="A87" s="151" t="s">
        <v>128</v>
      </c>
      <c r="B87" s="151"/>
      <c r="C87" s="151" t="s">
        <v>129</v>
      </c>
      <c r="D87" s="152"/>
      <c r="E87" s="52">
        <f>'Pay App 45'!E87</f>
        <v>0</v>
      </c>
      <c r="F87" s="45"/>
      <c r="G87" s="65">
        <f>'Pay App 45'!G87+F87</f>
        <v>0</v>
      </c>
      <c r="H87" s="188">
        <f>'Pay App 45'!K87</f>
        <v>0</v>
      </c>
      <c r="I87" s="189"/>
      <c r="J87" s="55"/>
      <c r="K87" s="33">
        <f t="shared" si="1"/>
        <v>0</v>
      </c>
      <c r="L87" s="68">
        <f>IF(ISERROR(K87/G87),0,K87/G87)</f>
        <v>0</v>
      </c>
      <c r="M87" s="66">
        <f t="shared" si="2"/>
        <v>0</v>
      </c>
      <c r="N87" s="32">
        <f t="shared" si="3"/>
        <v>0</v>
      </c>
      <c r="O87" s="52">
        <f>'Pay App 45'!O87+'Pay App 45'!P87</f>
        <v>0</v>
      </c>
      <c r="P87" s="45"/>
      <c r="Q87" s="66">
        <f>'Pay App 45'!Q87+N87+P87</f>
        <v>0</v>
      </c>
    </row>
    <row r="88" spans="1:17" ht="21" customHeight="1" x14ac:dyDescent="0.2">
      <c r="A88" s="151" t="s">
        <v>130</v>
      </c>
      <c r="B88" s="151"/>
      <c r="C88" s="151" t="s">
        <v>131</v>
      </c>
      <c r="D88" s="152"/>
      <c r="E88" s="52">
        <f>'Pay App 45'!E88</f>
        <v>0</v>
      </c>
      <c r="F88" s="45"/>
      <c r="G88" s="65">
        <f>'Pay App 45'!G88+F88</f>
        <v>0</v>
      </c>
      <c r="H88" s="188">
        <f>'Pay App 45'!K88</f>
        <v>0</v>
      </c>
      <c r="I88" s="189"/>
      <c r="J88" s="55"/>
      <c r="K88" s="33">
        <f t="shared" si="1"/>
        <v>0</v>
      </c>
      <c r="L88" s="68">
        <f t="shared" si="0"/>
        <v>0</v>
      </c>
      <c r="M88" s="66">
        <f t="shared" si="2"/>
        <v>0</v>
      </c>
      <c r="N88" s="32">
        <f t="shared" si="3"/>
        <v>0</v>
      </c>
      <c r="O88" s="52">
        <f>'Pay App 45'!O88+'Pay App 45'!P88</f>
        <v>0</v>
      </c>
      <c r="P88" s="45"/>
      <c r="Q88" s="66">
        <f>'Pay App 45'!Q88+N88+P88</f>
        <v>0</v>
      </c>
    </row>
    <row r="89" spans="1:17" ht="21" customHeight="1" x14ac:dyDescent="0.2">
      <c r="A89" s="151" t="s">
        <v>132</v>
      </c>
      <c r="B89" s="151"/>
      <c r="C89" s="151" t="s">
        <v>133</v>
      </c>
      <c r="D89" s="152"/>
      <c r="E89" s="52">
        <f>'Pay App 45'!E89</f>
        <v>0</v>
      </c>
      <c r="F89" s="45"/>
      <c r="G89" s="65">
        <f>'Pay App 45'!G89+F89</f>
        <v>0</v>
      </c>
      <c r="H89" s="188">
        <f>'Pay App 45'!K89</f>
        <v>0</v>
      </c>
      <c r="I89" s="189"/>
      <c r="J89" s="55"/>
      <c r="K89" s="33">
        <f t="shared" si="1"/>
        <v>0</v>
      </c>
      <c r="L89" s="68">
        <f>IF(ISERROR(K89/G89),0,K89/G89)</f>
        <v>0</v>
      </c>
      <c r="M89" s="66">
        <f t="shared" si="2"/>
        <v>0</v>
      </c>
      <c r="N89" s="32">
        <f t="shared" si="3"/>
        <v>0</v>
      </c>
      <c r="O89" s="52">
        <f>'Pay App 45'!O89+'Pay App 45'!P89</f>
        <v>0</v>
      </c>
      <c r="P89" s="45"/>
      <c r="Q89" s="66">
        <f>'Pay App 45'!Q89+N89+P89</f>
        <v>0</v>
      </c>
    </row>
    <row r="90" spans="1:17" ht="21" customHeight="1" x14ac:dyDescent="0.2">
      <c r="A90" s="153" t="s">
        <v>134</v>
      </c>
      <c r="B90" s="153"/>
      <c r="C90" s="158" t="s">
        <v>135</v>
      </c>
      <c r="D90" s="159"/>
      <c r="E90" s="52">
        <f>'Pay App 45'!E90</f>
        <v>0</v>
      </c>
      <c r="F90" s="45"/>
      <c r="G90" s="65">
        <f>'Pay App 45'!G90+F90</f>
        <v>0</v>
      </c>
      <c r="H90" s="188">
        <f>'Pay App 45'!K90</f>
        <v>0</v>
      </c>
      <c r="I90" s="189"/>
      <c r="J90" s="55"/>
      <c r="K90" s="33">
        <f t="shared" si="1"/>
        <v>0</v>
      </c>
      <c r="L90" s="68">
        <f t="shared" si="0"/>
        <v>0</v>
      </c>
      <c r="M90" s="66">
        <f t="shared" si="2"/>
        <v>0</v>
      </c>
      <c r="N90" s="32">
        <f t="shared" si="3"/>
        <v>0</v>
      </c>
      <c r="O90" s="52">
        <f>'Pay App 45'!O90+'Pay App 45'!P90</f>
        <v>0</v>
      </c>
      <c r="P90" s="45"/>
      <c r="Q90" s="66">
        <f>'Pay App 45'!Q90+N90+P90</f>
        <v>0</v>
      </c>
    </row>
    <row r="91" spans="1:17" ht="21" customHeight="1" x14ac:dyDescent="0.2">
      <c r="A91" s="151" t="s">
        <v>136</v>
      </c>
      <c r="B91" s="151"/>
      <c r="C91" s="151" t="s">
        <v>137</v>
      </c>
      <c r="D91" s="152"/>
      <c r="E91" s="52">
        <f>'Pay App 45'!E91</f>
        <v>0</v>
      </c>
      <c r="F91" s="45"/>
      <c r="G91" s="65">
        <f>'Pay App 45'!G91+F91</f>
        <v>0</v>
      </c>
      <c r="H91" s="188">
        <f>'Pay App 45'!K91</f>
        <v>0</v>
      </c>
      <c r="I91" s="189"/>
      <c r="J91" s="55"/>
      <c r="K91" s="33">
        <f t="shared" si="1"/>
        <v>0</v>
      </c>
      <c r="L91" s="68">
        <f t="shared" si="0"/>
        <v>0</v>
      </c>
      <c r="M91" s="66">
        <f t="shared" si="2"/>
        <v>0</v>
      </c>
      <c r="N91" s="32">
        <f t="shared" si="3"/>
        <v>0</v>
      </c>
      <c r="O91" s="52">
        <f>'Pay App 45'!O91+'Pay App 45'!P91</f>
        <v>0</v>
      </c>
      <c r="P91" s="45"/>
      <c r="Q91" s="66">
        <f>'Pay App 45'!Q91+N91+P91</f>
        <v>0</v>
      </c>
    </row>
    <row r="92" spans="1:17" ht="21" customHeight="1" x14ac:dyDescent="0.2">
      <c r="A92" s="151" t="s">
        <v>138</v>
      </c>
      <c r="B92" s="151"/>
      <c r="C92" s="151" t="s">
        <v>139</v>
      </c>
      <c r="D92" s="152"/>
      <c r="E92" s="52">
        <f>'Pay App 45'!E92</f>
        <v>0</v>
      </c>
      <c r="F92" s="45"/>
      <c r="G92" s="65">
        <f>'Pay App 45'!G92+F92</f>
        <v>0</v>
      </c>
      <c r="H92" s="188">
        <f>'Pay App 45'!K92</f>
        <v>0</v>
      </c>
      <c r="I92" s="189"/>
      <c r="J92" s="55"/>
      <c r="K92" s="33">
        <f t="shared" si="1"/>
        <v>0</v>
      </c>
      <c r="L92" s="68">
        <f t="shared" si="0"/>
        <v>0</v>
      </c>
      <c r="M92" s="66">
        <f t="shared" si="2"/>
        <v>0</v>
      </c>
      <c r="N92" s="32">
        <f t="shared" si="3"/>
        <v>0</v>
      </c>
      <c r="O92" s="52">
        <f>'Pay App 45'!O92+'Pay App 45'!P92</f>
        <v>0</v>
      </c>
      <c r="P92" s="45"/>
      <c r="Q92" s="66">
        <f>'Pay App 45'!Q92+N92+P92</f>
        <v>0</v>
      </c>
    </row>
    <row r="93" spans="1:17" ht="21" customHeight="1" x14ac:dyDescent="0.2">
      <c r="A93" s="151" t="s">
        <v>140</v>
      </c>
      <c r="B93" s="151"/>
      <c r="C93" s="151" t="s">
        <v>141</v>
      </c>
      <c r="D93" s="152"/>
      <c r="E93" s="52">
        <f>'Pay App 45'!E93</f>
        <v>0</v>
      </c>
      <c r="F93" s="45"/>
      <c r="G93" s="65">
        <f>'Pay App 45'!G93+F93</f>
        <v>0</v>
      </c>
      <c r="H93" s="188">
        <f>'Pay App 45'!K93</f>
        <v>0</v>
      </c>
      <c r="I93" s="189"/>
      <c r="J93" s="55"/>
      <c r="K93" s="33">
        <f t="shared" si="1"/>
        <v>0</v>
      </c>
      <c r="L93" s="68">
        <f t="shared" si="0"/>
        <v>0</v>
      </c>
      <c r="M93" s="66">
        <f t="shared" si="2"/>
        <v>0</v>
      </c>
      <c r="N93" s="32">
        <f t="shared" si="3"/>
        <v>0</v>
      </c>
      <c r="O93" s="52">
        <f>'Pay App 45'!O93+'Pay App 45'!P93</f>
        <v>0</v>
      </c>
      <c r="P93" s="45"/>
      <c r="Q93" s="66">
        <f>'Pay App 45'!Q93+N93+P93</f>
        <v>0</v>
      </c>
    </row>
    <row r="94" spans="1:17" ht="21" customHeight="1" x14ac:dyDescent="0.2">
      <c r="A94" s="151" t="s">
        <v>142</v>
      </c>
      <c r="B94" s="151"/>
      <c r="C94" s="151" t="s">
        <v>143</v>
      </c>
      <c r="D94" s="152"/>
      <c r="E94" s="52">
        <f>'Pay App 45'!E94</f>
        <v>0</v>
      </c>
      <c r="F94" s="45"/>
      <c r="G94" s="65">
        <f>'Pay App 45'!G94+F94</f>
        <v>0</v>
      </c>
      <c r="H94" s="188">
        <f>'Pay App 45'!K94</f>
        <v>0</v>
      </c>
      <c r="I94" s="189"/>
      <c r="J94" s="55"/>
      <c r="K94" s="33">
        <f t="shared" si="1"/>
        <v>0</v>
      </c>
      <c r="L94" s="68">
        <f t="shared" si="0"/>
        <v>0</v>
      </c>
      <c r="M94" s="66">
        <f t="shared" si="2"/>
        <v>0</v>
      </c>
      <c r="N94" s="32">
        <f t="shared" si="3"/>
        <v>0</v>
      </c>
      <c r="O94" s="52">
        <f>'Pay App 45'!O94+'Pay App 45'!P94</f>
        <v>0</v>
      </c>
      <c r="P94" s="45"/>
      <c r="Q94" s="66">
        <f>'Pay App 45'!Q94+N94+P94</f>
        <v>0</v>
      </c>
    </row>
    <row r="95" spans="1:17" ht="21" customHeight="1" x14ac:dyDescent="0.2">
      <c r="A95" s="151" t="s">
        <v>144</v>
      </c>
      <c r="B95" s="151"/>
      <c r="C95" s="151" t="s">
        <v>145</v>
      </c>
      <c r="D95" s="152"/>
      <c r="E95" s="52">
        <f>'Pay App 45'!E95</f>
        <v>0</v>
      </c>
      <c r="F95" s="45"/>
      <c r="G95" s="65">
        <f>'Pay App 45'!G95+F95</f>
        <v>0</v>
      </c>
      <c r="H95" s="188">
        <f>'Pay App 45'!K95</f>
        <v>0</v>
      </c>
      <c r="I95" s="189"/>
      <c r="J95" s="55"/>
      <c r="K95" s="33">
        <f t="shared" si="1"/>
        <v>0</v>
      </c>
      <c r="L95" s="68">
        <f t="shared" si="0"/>
        <v>0</v>
      </c>
      <c r="M95" s="66">
        <f t="shared" si="2"/>
        <v>0</v>
      </c>
      <c r="N95" s="32">
        <f t="shared" si="3"/>
        <v>0</v>
      </c>
      <c r="O95" s="52">
        <f>'Pay App 45'!O95+'Pay App 45'!P95</f>
        <v>0</v>
      </c>
      <c r="P95" s="45"/>
      <c r="Q95" s="66">
        <f>'Pay App 45'!Q95+N95+P95</f>
        <v>0</v>
      </c>
    </row>
    <row r="96" spans="1:17" ht="21" customHeight="1" x14ac:dyDescent="0.2">
      <c r="A96" s="151" t="s">
        <v>146</v>
      </c>
      <c r="B96" s="151"/>
      <c r="C96" s="151" t="s">
        <v>147</v>
      </c>
      <c r="D96" s="152"/>
      <c r="E96" s="52">
        <f>'Pay App 45'!E96</f>
        <v>0</v>
      </c>
      <c r="F96" s="45"/>
      <c r="G96" s="65">
        <f>'Pay App 45'!G96+F96</f>
        <v>0</v>
      </c>
      <c r="H96" s="188">
        <f>'Pay App 45'!K96</f>
        <v>0</v>
      </c>
      <c r="I96" s="189"/>
      <c r="J96" s="55"/>
      <c r="K96" s="33">
        <f t="shared" si="1"/>
        <v>0</v>
      </c>
      <c r="L96" s="68">
        <f t="shared" si="0"/>
        <v>0</v>
      </c>
      <c r="M96" s="66">
        <f t="shared" si="2"/>
        <v>0</v>
      </c>
      <c r="N96" s="32">
        <f t="shared" si="3"/>
        <v>0</v>
      </c>
      <c r="O96" s="52">
        <f>'Pay App 45'!O96+'Pay App 45'!P96</f>
        <v>0</v>
      </c>
      <c r="P96" s="45"/>
      <c r="Q96" s="66">
        <f>'Pay App 45'!Q96+N96+P96</f>
        <v>0</v>
      </c>
    </row>
    <row r="97" spans="1:17" ht="21" customHeight="1" x14ac:dyDescent="0.2">
      <c r="A97" s="151" t="s">
        <v>148</v>
      </c>
      <c r="B97" s="151"/>
      <c r="C97" s="151" t="s">
        <v>149</v>
      </c>
      <c r="D97" s="152"/>
      <c r="E97" s="52">
        <f>'Pay App 45'!E97</f>
        <v>0</v>
      </c>
      <c r="F97" s="45"/>
      <c r="G97" s="65">
        <f>'Pay App 45'!G97+F97</f>
        <v>0</v>
      </c>
      <c r="H97" s="188">
        <f>'Pay App 45'!K97</f>
        <v>0</v>
      </c>
      <c r="I97" s="189"/>
      <c r="J97" s="55"/>
      <c r="K97" s="33">
        <f t="shared" si="1"/>
        <v>0</v>
      </c>
      <c r="L97" s="68">
        <f t="shared" si="0"/>
        <v>0</v>
      </c>
      <c r="M97" s="66">
        <f t="shared" si="2"/>
        <v>0</v>
      </c>
      <c r="N97" s="32">
        <f t="shared" si="3"/>
        <v>0</v>
      </c>
      <c r="O97" s="52">
        <f>'Pay App 45'!O97+'Pay App 45'!P97</f>
        <v>0</v>
      </c>
      <c r="P97" s="45"/>
      <c r="Q97" s="66">
        <f>'Pay App 45'!Q97+N97+P97</f>
        <v>0</v>
      </c>
    </row>
    <row r="98" spans="1:17" ht="21" customHeight="1" x14ac:dyDescent="0.2">
      <c r="A98" s="151" t="s">
        <v>150</v>
      </c>
      <c r="B98" s="151"/>
      <c r="C98" s="151" t="s">
        <v>151</v>
      </c>
      <c r="D98" s="152"/>
      <c r="E98" s="52">
        <f>'Pay App 45'!E98</f>
        <v>0</v>
      </c>
      <c r="F98" s="45"/>
      <c r="G98" s="65">
        <f>'Pay App 45'!G98+F98</f>
        <v>0</v>
      </c>
      <c r="H98" s="188">
        <f>'Pay App 45'!K98</f>
        <v>0</v>
      </c>
      <c r="I98" s="189"/>
      <c r="J98" s="55"/>
      <c r="K98" s="33">
        <f t="shared" si="1"/>
        <v>0</v>
      </c>
      <c r="L98" s="68">
        <f t="shared" si="0"/>
        <v>0</v>
      </c>
      <c r="M98" s="66">
        <f t="shared" si="2"/>
        <v>0</v>
      </c>
      <c r="N98" s="32">
        <f t="shared" si="3"/>
        <v>0</v>
      </c>
      <c r="O98" s="52">
        <f>'Pay App 45'!O98+'Pay App 45'!P98</f>
        <v>0</v>
      </c>
      <c r="P98" s="45"/>
      <c r="Q98" s="66">
        <f>'Pay App 45'!Q98+N98+P98</f>
        <v>0</v>
      </c>
    </row>
    <row r="99" spans="1:17" ht="21" customHeight="1" x14ac:dyDescent="0.2">
      <c r="A99" s="151" t="s">
        <v>152</v>
      </c>
      <c r="B99" s="151"/>
      <c r="C99" s="151" t="s">
        <v>153</v>
      </c>
      <c r="D99" s="152"/>
      <c r="E99" s="52">
        <f>'Pay App 45'!E99</f>
        <v>0</v>
      </c>
      <c r="F99" s="45"/>
      <c r="G99" s="65">
        <f>'Pay App 45'!G99+F99</f>
        <v>0</v>
      </c>
      <c r="H99" s="188">
        <f>'Pay App 45'!K99</f>
        <v>0</v>
      </c>
      <c r="I99" s="189"/>
      <c r="J99" s="55"/>
      <c r="K99" s="33">
        <f t="shared" si="1"/>
        <v>0</v>
      </c>
      <c r="L99" s="68">
        <f t="shared" si="0"/>
        <v>0</v>
      </c>
      <c r="M99" s="66">
        <f t="shared" si="2"/>
        <v>0</v>
      </c>
      <c r="N99" s="32">
        <f t="shared" si="3"/>
        <v>0</v>
      </c>
      <c r="O99" s="52">
        <f>'Pay App 45'!O99+'Pay App 45'!P99</f>
        <v>0</v>
      </c>
      <c r="P99" s="45"/>
      <c r="Q99" s="66">
        <f>'Pay App 45'!Q99+N99+P99</f>
        <v>0</v>
      </c>
    </row>
    <row r="100" spans="1:17" ht="21" customHeight="1" x14ac:dyDescent="0.2">
      <c r="A100" s="151" t="s">
        <v>154</v>
      </c>
      <c r="B100" s="151"/>
      <c r="C100" s="151" t="s">
        <v>155</v>
      </c>
      <c r="D100" s="152"/>
      <c r="E100" s="52">
        <f>'Pay App 45'!E100</f>
        <v>0</v>
      </c>
      <c r="F100" s="45"/>
      <c r="G100" s="65">
        <f>'Pay App 45'!G100+F100</f>
        <v>0</v>
      </c>
      <c r="H100" s="188">
        <f>'Pay App 45'!K100</f>
        <v>0</v>
      </c>
      <c r="I100" s="189"/>
      <c r="J100" s="55"/>
      <c r="K100" s="33">
        <f t="shared" si="1"/>
        <v>0</v>
      </c>
      <c r="L100" s="68">
        <f t="shared" si="0"/>
        <v>0</v>
      </c>
      <c r="M100" s="66">
        <f t="shared" si="2"/>
        <v>0</v>
      </c>
      <c r="N100" s="32">
        <f t="shared" si="3"/>
        <v>0</v>
      </c>
      <c r="O100" s="52">
        <f>'Pay App 45'!O100+'Pay App 45'!P100</f>
        <v>0</v>
      </c>
      <c r="P100" s="45"/>
      <c r="Q100" s="66">
        <f>'Pay App 45'!Q100+N100+P100</f>
        <v>0</v>
      </c>
    </row>
    <row r="101" spans="1:17" ht="21" customHeight="1" x14ac:dyDescent="0.2">
      <c r="A101" s="151" t="s">
        <v>156</v>
      </c>
      <c r="B101" s="151"/>
      <c r="C101" s="151" t="s">
        <v>157</v>
      </c>
      <c r="D101" s="152"/>
      <c r="E101" s="52">
        <f>'Pay App 45'!E101</f>
        <v>0</v>
      </c>
      <c r="F101" s="45"/>
      <c r="G101" s="65">
        <f>'Pay App 45'!G101+F101</f>
        <v>0</v>
      </c>
      <c r="H101" s="188">
        <f>'Pay App 45'!K101</f>
        <v>0</v>
      </c>
      <c r="I101" s="189"/>
      <c r="J101" s="55"/>
      <c r="K101" s="33">
        <f t="shared" si="1"/>
        <v>0</v>
      </c>
      <c r="L101" s="68">
        <f t="shared" si="0"/>
        <v>0</v>
      </c>
      <c r="M101" s="66">
        <f t="shared" si="2"/>
        <v>0</v>
      </c>
      <c r="N101" s="32">
        <f t="shared" si="3"/>
        <v>0</v>
      </c>
      <c r="O101" s="52">
        <f>'Pay App 45'!O101+'Pay App 45'!P101</f>
        <v>0</v>
      </c>
      <c r="P101" s="45"/>
      <c r="Q101" s="66">
        <f>'Pay App 45'!Q101+N101+P101</f>
        <v>0</v>
      </c>
    </row>
    <row r="102" spans="1:17" ht="21" customHeight="1" x14ac:dyDescent="0.2">
      <c r="A102" s="151" t="s">
        <v>158</v>
      </c>
      <c r="B102" s="151"/>
      <c r="C102" s="151" t="s">
        <v>159</v>
      </c>
      <c r="D102" s="152"/>
      <c r="E102" s="52">
        <f>'Pay App 45'!E102</f>
        <v>0</v>
      </c>
      <c r="F102" s="45"/>
      <c r="G102" s="65">
        <f>'Pay App 45'!G102+F102</f>
        <v>0</v>
      </c>
      <c r="H102" s="188">
        <f>'Pay App 45'!K102</f>
        <v>0</v>
      </c>
      <c r="I102" s="189"/>
      <c r="J102" s="55"/>
      <c r="K102" s="33">
        <f t="shared" si="1"/>
        <v>0</v>
      </c>
      <c r="L102" s="68">
        <f t="shared" si="0"/>
        <v>0</v>
      </c>
      <c r="M102" s="66">
        <f t="shared" si="2"/>
        <v>0</v>
      </c>
      <c r="N102" s="32">
        <f t="shared" si="3"/>
        <v>0</v>
      </c>
      <c r="O102" s="52">
        <f>'Pay App 45'!O102+'Pay App 45'!P102</f>
        <v>0</v>
      </c>
      <c r="P102" s="45"/>
      <c r="Q102" s="66">
        <f>'Pay App 45'!Q102+N102+P102</f>
        <v>0</v>
      </c>
    </row>
    <row r="103" spans="1:17" ht="21" customHeight="1" x14ac:dyDescent="0.2">
      <c r="A103" s="151" t="s">
        <v>160</v>
      </c>
      <c r="B103" s="151"/>
      <c r="C103" s="151" t="s">
        <v>161</v>
      </c>
      <c r="D103" s="152"/>
      <c r="E103" s="52">
        <f>'Pay App 45'!E103</f>
        <v>0</v>
      </c>
      <c r="F103" s="45"/>
      <c r="G103" s="65">
        <f>'Pay App 45'!G103+F103</f>
        <v>0</v>
      </c>
      <c r="H103" s="188">
        <f>'Pay App 45'!K103</f>
        <v>0</v>
      </c>
      <c r="I103" s="189"/>
      <c r="J103" s="55"/>
      <c r="K103" s="33">
        <f t="shared" si="1"/>
        <v>0</v>
      </c>
      <c r="L103" s="68">
        <f t="shared" si="0"/>
        <v>0</v>
      </c>
      <c r="M103" s="66">
        <f t="shared" si="2"/>
        <v>0</v>
      </c>
      <c r="N103" s="32">
        <f t="shared" si="3"/>
        <v>0</v>
      </c>
      <c r="O103" s="52">
        <f>'Pay App 45'!O103+'Pay App 45'!P103</f>
        <v>0</v>
      </c>
      <c r="P103" s="45"/>
      <c r="Q103" s="66">
        <f>'Pay App 45'!Q103+N103+P103</f>
        <v>0</v>
      </c>
    </row>
    <row r="104" spans="1:17" ht="21" customHeight="1" x14ac:dyDescent="0.2">
      <c r="A104" s="151" t="s">
        <v>162</v>
      </c>
      <c r="B104" s="151"/>
      <c r="C104" s="151" t="s">
        <v>163</v>
      </c>
      <c r="D104" s="152"/>
      <c r="E104" s="52">
        <f>'Pay App 45'!E104</f>
        <v>0</v>
      </c>
      <c r="F104" s="45"/>
      <c r="G104" s="65">
        <f>'Pay App 45'!G104+F104</f>
        <v>0</v>
      </c>
      <c r="H104" s="188">
        <f>'Pay App 45'!K104</f>
        <v>0</v>
      </c>
      <c r="I104" s="189"/>
      <c r="J104" s="55"/>
      <c r="K104" s="33">
        <f t="shared" si="1"/>
        <v>0</v>
      </c>
      <c r="L104" s="68">
        <f t="shared" si="0"/>
        <v>0</v>
      </c>
      <c r="M104" s="66">
        <f t="shared" si="2"/>
        <v>0</v>
      </c>
      <c r="N104" s="32">
        <f t="shared" si="3"/>
        <v>0</v>
      </c>
      <c r="O104" s="52">
        <f>'Pay App 45'!O104+'Pay App 45'!P104</f>
        <v>0</v>
      </c>
      <c r="P104" s="45"/>
      <c r="Q104" s="66">
        <f>'Pay App 45'!Q104+N104+P104</f>
        <v>0</v>
      </c>
    </row>
    <row r="105" spans="1:17" ht="21" customHeight="1" x14ac:dyDescent="0.2">
      <c r="A105" s="151" t="s">
        <v>164</v>
      </c>
      <c r="B105" s="151"/>
      <c r="C105" s="151" t="s">
        <v>165</v>
      </c>
      <c r="D105" s="152"/>
      <c r="E105" s="52">
        <f>'Pay App 45'!E105</f>
        <v>0</v>
      </c>
      <c r="F105" s="45"/>
      <c r="G105" s="65">
        <f>'Pay App 45'!G105+F105</f>
        <v>0</v>
      </c>
      <c r="H105" s="188">
        <f>'Pay App 45'!K105</f>
        <v>0</v>
      </c>
      <c r="I105" s="189"/>
      <c r="J105" s="55"/>
      <c r="K105" s="33">
        <f t="shared" si="1"/>
        <v>0</v>
      </c>
      <c r="L105" s="68">
        <f t="shared" si="0"/>
        <v>0</v>
      </c>
      <c r="M105" s="66">
        <f t="shared" si="2"/>
        <v>0</v>
      </c>
      <c r="N105" s="32">
        <f t="shared" si="3"/>
        <v>0</v>
      </c>
      <c r="O105" s="52">
        <f>'Pay App 45'!O105+'Pay App 45'!P105</f>
        <v>0</v>
      </c>
      <c r="P105" s="45"/>
      <c r="Q105" s="66">
        <f>'Pay App 45'!Q105+N105+P105</f>
        <v>0</v>
      </c>
    </row>
    <row r="106" spans="1:17" ht="21" customHeight="1" x14ac:dyDescent="0.2">
      <c r="A106" s="151" t="s">
        <v>166</v>
      </c>
      <c r="B106" s="151"/>
      <c r="C106" s="151" t="s">
        <v>167</v>
      </c>
      <c r="D106" s="152"/>
      <c r="E106" s="52">
        <f>'Pay App 45'!E106</f>
        <v>0</v>
      </c>
      <c r="F106" s="45"/>
      <c r="G106" s="65">
        <f>'Pay App 45'!G106+F106</f>
        <v>0</v>
      </c>
      <c r="H106" s="188">
        <f>'Pay App 45'!K106</f>
        <v>0</v>
      </c>
      <c r="I106" s="189"/>
      <c r="J106" s="55"/>
      <c r="K106" s="33">
        <f t="shared" si="1"/>
        <v>0</v>
      </c>
      <c r="L106" s="68">
        <f t="shared" si="0"/>
        <v>0</v>
      </c>
      <c r="M106" s="66">
        <f t="shared" si="2"/>
        <v>0</v>
      </c>
      <c r="N106" s="32">
        <f t="shared" si="3"/>
        <v>0</v>
      </c>
      <c r="O106" s="52">
        <f>'Pay App 45'!O106+'Pay App 45'!P106</f>
        <v>0</v>
      </c>
      <c r="P106" s="45"/>
      <c r="Q106" s="66">
        <f>'Pay App 45'!Q106+N106+P106</f>
        <v>0</v>
      </c>
    </row>
    <row r="107" spans="1:17" ht="21" customHeight="1" x14ac:dyDescent="0.2">
      <c r="A107" s="151" t="s">
        <v>168</v>
      </c>
      <c r="B107" s="151"/>
      <c r="C107" s="151" t="s">
        <v>169</v>
      </c>
      <c r="D107" s="152"/>
      <c r="E107" s="52">
        <f>'Pay App 45'!E107</f>
        <v>0</v>
      </c>
      <c r="F107" s="45"/>
      <c r="G107" s="65">
        <f>'Pay App 45'!G107+F107</f>
        <v>0</v>
      </c>
      <c r="H107" s="188">
        <f>'Pay App 45'!K107</f>
        <v>0</v>
      </c>
      <c r="I107" s="189"/>
      <c r="J107" s="55"/>
      <c r="K107" s="33">
        <f t="shared" si="1"/>
        <v>0</v>
      </c>
      <c r="L107" s="68">
        <f t="shared" si="0"/>
        <v>0</v>
      </c>
      <c r="M107" s="66">
        <f t="shared" si="2"/>
        <v>0</v>
      </c>
      <c r="N107" s="32">
        <f t="shared" si="3"/>
        <v>0</v>
      </c>
      <c r="O107" s="52">
        <f>'Pay App 45'!O107+'Pay App 45'!P107</f>
        <v>0</v>
      </c>
      <c r="P107" s="45"/>
      <c r="Q107" s="66">
        <f>'Pay App 45'!Q107+N107+P107</f>
        <v>0</v>
      </c>
    </row>
    <row r="108" spans="1:17" ht="21" customHeight="1" x14ac:dyDescent="0.2">
      <c r="A108" s="151" t="s">
        <v>170</v>
      </c>
      <c r="B108" s="151"/>
      <c r="C108" s="151" t="s">
        <v>171</v>
      </c>
      <c r="D108" s="152"/>
      <c r="E108" s="52">
        <f>'Pay App 45'!E108</f>
        <v>0</v>
      </c>
      <c r="F108" s="45"/>
      <c r="G108" s="65">
        <f>'Pay App 45'!G108+F108</f>
        <v>0</v>
      </c>
      <c r="H108" s="188">
        <f>'Pay App 45'!K108</f>
        <v>0</v>
      </c>
      <c r="I108" s="189"/>
      <c r="J108" s="55"/>
      <c r="K108" s="33">
        <f t="shared" si="1"/>
        <v>0</v>
      </c>
      <c r="L108" s="68">
        <f t="shared" si="0"/>
        <v>0</v>
      </c>
      <c r="M108" s="66">
        <f t="shared" si="2"/>
        <v>0</v>
      </c>
      <c r="N108" s="32">
        <f t="shared" si="3"/>
        <v>0</v>
      </c>
      <c r="O108" s="52">
        <f>'Pay App 45'!O108+'Pay App 45'!P108</f>
        <v>0</v>
      </c>
      <c r="P108" s="45"/>
      <c r="Q108" s="66">
        <f>'Pay App 45'!Q108+N108+P108</f>
        <v>0</v>
      </c>
    </row>
    <row r="109" spans="1:17" ht="21" customHeight="1" x14ac:dyDescent="0.2">
      <c r="A109" s="151" t="s">
        <v>172</v>
      </c>
      <c r="B109" s="151"/>
      <c r="C109" s="151" t="s">
        <v>173</v>
      </c>
      <c r="D109" s="152"/>
      <c r="E109" s="52">
        <f>'Pay App 45'!E109</f>
        <v>0</v>
      </c>
      <c r="F109" s="45"/>
      <c r="G109" s="65">
        <f>'Pay App 45'!G109+F109</f>
        <v>0</v>
      </c>
      <c r="H109" s="188">
        <f>'Pay App 45'!K109</f>
        <v>0</v>
      </c>
      <c r="I109" s="189"/>
      <c r="J109" s="55"/>
      <c r="K109" s="33">
        <f t="shared" si="1"/>
        <v>0</v>
      </c>
      <c r="L109" s="68">
        <f t="shared" si="0"/>
        <v>0</v>
      </c>
      <c r="M109" s="66">
        <f t="shared" si="2"/>
        <v>0</v>
      </c>
      <c r="N109" s="32">
        <f t="shared" si="3"/>
        <v>0</v>
      </c>
      <c r="O109" s="52">
        <f>'Pay App 45'!O109+'Pay App 45'!P109</f>
        <v>0</v>
      </c>
      <c r="P109" s="45"/>
      <c r="Q109" s="66">
        <f>'Pay App 45'!Q109+N109+P109</f>
        <v>0</v>
      </c>
    </row>
    <row r="110" spans="1:17" ht="21" customHeight="1" x14ac:dyDescent="0.2">
      <c r="A110" s="151" t="s">
        <v>174</v>
      </c>
      <c r="B110" s="151"/>
      <c r="C110" s="151" t="s">
        <v>175</v>
      </c>
      <c r="D110" s="152"/>
      <c r="E110" s="52">
        <f>'Pay App 45'!E110</f>
        <v>0</v>
      </c>
      <c r="F110" s="45"/>
      <c r="G110" s="65">
        <f>'Pay App 45'!G110+F110</f>
        <v>0</v>
      </c>
      <c r="H110" s="188">
        <f>'Pay App 45'!K110</f>
        <v>0</v>
      </c>
      <c r="I110" s="189"/>
      <c r="J110" s="55"/>
      <c r="K110" s="33">
        <f t="shared" si="1"/>
        <v>0</v>
      </c>
      <c r="L110" s="68">
        <f t="shared" si="0"/>
        <v>0</v>
      </c>
      <c r="M110" s="66">
        <f t="shared" si="2"/>
        <v>0</v>
      </c>
      <c r="N110" s="32">
        <f t="shared" si="3"/>
        <v>0</v>
      </c>
      <c r="O110" s="52">
        <f>'Pay App 45'!O110+'Pay App 45'!P110</f>
        <v>0</v>
      </c>
      <c r="P110" s="45"/>
      <c r="Q110" s="66">
        <f>'Pay App 45'!Q110+N110+P110</f>
        <v>0</v>
      </c>
    </row>
    <row r="111" spans="1:17" ht="21" customHeight="1" x14ac:dyDescent="0.2">
      <c r="A111" s="151" t="s">
        <v>176</v>
      </c>
      <c r="B111" s="151"/>
      <c r="C111" s="151" t="s">
        <v>177</v>
      </c>
      <c r="D111" s="152"/>
      <c r="E111" s="52">
        <f>'Pay App 45'!E111</f>
        <v>0</v>
      </c>
      <c r="F111" s="45"/>
      <c r="G111" s="65">
        <f>'Pay App 45'!G111+F111</f>
        <v>0</v>
      </c>
      <c r="H111" s="188">
        <f>'Pay App 45'!K111</f>
        <v>0</v>
      </c>
      <c r="I111" s="189"/>
      <c r="J111" s="55"/>
      <c r="K111" s="33">
        <f t="shared" si="1"/>
        <v>0</v>
      </c>
      <c r="L111" s="68">
        <f t="shared" si="0"/>
        <v>0</v>
      </c>
      <c r="M111" s="66">
        <f t="shared" si="2"/>
        <v>0</v>
      </c>
      <c r="N111" s="32">
        <f t="shared" si="3"/>
        <v>0</v>
      </c>
      <c r="O111" s="52">
        <f>'Pay App 45'!O111+'Pay App 45'!P111</f>
        <v>0</v>
      </c>
      <c r="P111" s="45"/>
      <c r="Q111" s="66">
        <f>'Pay App 45'!Q111+N111+P111</f>
        <v>0</v>
      </c>
    </row>
    <row r="112" spans="1:17" ht="21" customHeight="1" x14ac:dyDescent="0.2">
      <c r="A112" s="151" t="s">
        <v>178</v>
      </c>
      <c r="B112" s="151"/>
      <c r="C112" s="151" t="s">
        <v>179</v>
      </c>
      <c r="D112" s="152"/>
      <c r="E112" s="52">
        <f>'Pay App 45'!E112</f>
        <v>0</v>
      </c>
      <c r="F112" s="45"/>
      <c r="G112" s="65">
        <f>'Pay App 45'!G112+F112</f>
        <v>0</v>
      </c>
      <c r="H112" s="188">
        <f>'Pay App 45'!K112</f>
        <v>0</v>
      </c>
      <c r="I112" s="189"/>
      <c r="J112" s="55"/>
      <c r="K112" s="33">
        <f t="shared" si="1"/>
        <v>0</v>
      </c>
      <c r="L112" s="68">
        <f t="shared" si="0"/>
        <v>0</v>
      </c>
      <c r="M112" s="66">
        <f t="shared" si="2"/>
        <v>0</v>
      </c>
      <c r="N112" s="32">
        <f t="shared" si="3"/>
        <v>0</v>
      </c>
      <c r="O112" s="52">
        <f>'Pay App 45'!O112+'Pay App 45'!P112</f>
        <v>0</v>
      </c>
      <c r="P112" s="45"/>
      <c r="Q112" s="66">
        <f>'Pay App 45'!Q112+N112+P112</f>
        <v>0</v>
      </c>
    </row>
    <row r="113" spans="1:17" ht="21" customHeight="1" x14ac:dyDescent="0.2">
      <c r="A113" s="151" t="s">
        <v>180</v>
      </c>
      <c r="B113" s="151"/>
      <c r="C113" s="151" t="s">
        <v>181</v>
      </c>
      <c r="D113" s="152"/>
      <c r="E113" s="52">
        <f>'Pay App 45'!E113</f>
        <v>0</v>
      </c>
      <c r="F113" s="45"/>
      <c r="G113" s="65">
        <f>'Pay App 45'!G113+F113</f>
        <v>0</v>
      </c>
      <c r="H113" s="188">
        <f>'Pay App 45'!K113</f>
        <v>0</v>
      </c>
      <c r="I113" s="189"/>
      <c r="J113" s="55"/>
      <c r="K113" s="33">
        <f t="shared" si="1"/>
        <v>0</v>
      </c>
      <c r="L113" s="68">
        <f t="shared" si="0"/>
        <v>0</v>
      </c>
      <c r="M113" s="66">
        <f t="shared" si="2"/>
        <v>0</v>
      </c>
      <c r="N113" s="32">
        <f t="shared" si="3"/>
        <v>0</v>
      </c>
      <c r="O113" s="52">
        <f>'Pay App 45'!O113+'Pay App 45'!P113</f>
        <v>0</v>
      </c>
      <c r="P113" s="45"/>
      <c r="Q113" s="66">
        <f>'Pay App 45'!Q113+N113+P113</f>
        <v>0</v>
      </c>
    </row>
    <row r="114" spans="1:17" ht="21" customHeight="1" x14ac:dyDescent="0.2">
      <c r="A114" s="153" t="s">
        <v>182</v>
      </c>
      <c r="B114" s="153"/>
      <c r="C114" s="153" t="s">
        <v>183</v>
      </c>
      <c r="D114" s="154"/>
      <c r="E114" s="52">
        <f>'Pay App 45'!E114</f>
        <v>0</v>
      </c>
      <c r="F114" s="45"/>
      <c r="G114" s="65">
        <f>'Pay App 45'!G114+F114</f>
        <v>0</v>
      </c>
      <c r="H114" s="188">
        <f>'Pay App 45'!K114</f>
        <v>0</v>
      </c>
      <c r="I114" s="189"/>
      <c r="J114" s="55"/>
      <c r="K114" s="33">
        <f t="shared" si="1"/>
        <v>0</v>
      </c>
      <c r="L114" s="68">
        <f t="shared" si="0"/>
        <v>0</v>
      </c>
      <c r="M114" s="66">
        <f t="shared" si="2"/>
        <v>0</v>
      </c>
      <c r="N114" s="32">
        <f t="shared" si="3"/>
        <v>0</v>
      </c>
      <c r="O114" s="52">
        <f>'Pay App 45'!O114+'Pay App 45'!P114</f>
        <v>0</v>
      </c>
      <c r="P114" s="45"/>
      <c r="Q114" s="66">
        <f>'Pay App 45'!Q114+N114+P114</f>
        <v>0</v>
      </c>
    </row>
    <row r="115" spans="1:17" ht="21" customHeight="1" x14ac:dyDescent="0.2">
      <c r="A115" s="151" t="s">
        <v>184</v>
      </c>
      <c r="B115" s="151"/>
      <c r="C115" s="151" t="s">
        <v>185</v>
      </c>
      <c r="D115" s="152"/>
      <c r="E115" s="52">
        <f>'Pay App 45'!E115</f>
        <v>0</v>
      </c>
      <c r="F115" s="45"/>
      <c r="G115" s="65">
        <f>'Pay App 45'!G115+F115</f>
        <v>0</v>
      </c>
      <c r="H115" s="188">
        <f>'Pay App 45'!K115</f>
        <v>0</v>
      </c>
      <c r="I115" s="189"/>
      <c r="J115" s="55"/>
      <c r="K115" s="33">
        <f t="shared" si="1"/>
        <v>0</v>
      </c>
      <c r="L115" s="68">
        <f t="shared" si="0"/>
        <v>0</v>
      </c>
      <c r="M115" s="66">
        <f t="shared" si="2"/>
        <v>0</v>
      </c>
      <c r="N115" s="32">
        <f t="shared" si="3"/>
        <v>0</v>
      </c>
      <c r="O115" s="52">
        <f>'Pay App 45'!O115+'Pay App 45'!P115</f>
        <v>0</v>
      </c>
      <c r="P115" s="45"/>
      <c r="Q115" s="66">
        <f>'Pay App 45'!Q115+N115+P115</f>
        <v>0</v>
      </c>
    </row>
    <row r="116" spans="1:17" ht="21" customHeight="1" x14ac:dyDescent="0.2">
      <c r="A116" s="151" t="s">
        <v>186</v>
      </c>
      <c r="B116" s="151"/>
      <c r="C116" s="151" t="s">
        <v>187</v>
      </c>
      <c r="D116" s="152"/>
      <c r="E116" s="52">
        <f>'Pay App 45'!E116</f>
        <v>0</v>
      </c>
      <c r="F116" s="45"/>
      <c r="G116" s="65">
        <f>'Pay App 45'!G116+F116</f>
        <v>0</v>
      </c>
      <c r="H116" s="188">
        <f>'Pay App 45'!K116</f>
        <v>0</v>
      </c>
      <c r="I116" s="189"/>
      <c r="J116" s="55"/>
      <c r="K116" s="33">
        <f t="shared" si="1"/>
        <v>0</v>
      </c>
      <c r="L116" s="68">
        <f t="shared" si="0"/>
        <v>0</v>
      </c>
      <c r="M116" s="66">
        <f t="shared" si="2"/>
        <v>0</v>
      </c>
      <c r="N116" s="32">
        <f t="shared" si="3"/>
        <v>0</v>
      </c>
      <c r="O116" s="52">
        <f>'Pay App 45'!O116+'Pay App 45'!P116</f>
        <v>0</v>
      </c>
      <c r="P116" s="45"/>
      <c r="Q116" s="66">
        <f>'Pay App 45'!Q116+N116+P116</f>
        <v>0</v>
      </c>
    </row>
    <row r="117" spans="1:17" ht="21" customHeight="1" x14ac:dyDescent="0.2">
      <c r="A117" s="151" t="s">
        <v>188</v>
      </c>
      <c r="B117" s="151"/>
      <c r="C117" s="151" t="s">
        <v>581</v>
      </c>
      <c r="D117" s="152"/>
      <c r="E117" s="52">
        <f>'Pay App 45'!E117</f>
        <v>0</v>
      </c>
      <c r="F117" s="45"/>
      <c r="G117" s="65">
        <f>'Pay App 45'!G117+F117</f>
        <v>0</v>
      </c>
      <c r="H117" s="188">
        <f>'Pay App 45'!K117</f>
        <v>0</v>
      </c>
      <c r="I117" s="189"/>
      <c r="J117" s="55"/>
      <c r="K117" s="33">
        <f t="shared" si="1"/>
        <v>0</v>
      </c>
      <c r="L117" s="68">
        <f t="shared" si="0"/>
        <v>0</v>
      </c>
      <c r="M117" s="66">
        <f t="shared" si="2"/>
        <v>0</v>
      </c>
      <c r="N117" s="32">
        <f t="shared" si="3"/>
        <v>0</v>
      </c>
      <c r="O117" s="52">
        <f>'Pay App 45'!O117+'Pay App 45'!P117</f>
        <v>0</v>
      </c>
      <c r="P117" s="45"/>
      <c r="Q117" s="66">
        <f>'Pay App 45'!Q117+N117+P117</f>
        <v>0</v>
      </c>
    </row>
    <row r="118" spans="1:17" ht="21" customHeight="1" x14ac:dyDescent="0.2">
      <c r="A118" s="153" t="s">
        <v>190</v>
      </c>
      <c r="B118" s="153"/>
      <c r="C118" s="142" t="s">
        <v>191</v>
      </c>
      <c r="D118" s="156"/>
      <c r="E118" s="52">
        <f>'Pay App 45'!E118</f>
        <v>0</v>
      </c>
      <c r="F118" s="45"/>
      <c r="G118" s="65">
        <f>'Pay App 45'!G118+F118</f>
        <v>0</v>
      </c>
      <c r="H118" s="188">
        <f>'Pay App 45'!K118</f>
        <v>0</v>
      </c>
      <c r="I118" s="189"/>
      <c r="J118" s="55"/>
      <c r="K118" s="33">
        <f t="shared" si="1"/>
        <v>0</v>
      </c>
      <c r="L118" s="68">
        <f t="shared" si="0"/>
        <v>0</v>
      </c>
      <c r="M118" s="66">
        <f t="shared" si="2"/>
        <v>0</v>
      </c>
      <c r="N118" s="32">
        <f t="shared" si="3"/>
        <v>0</v>
      </c>
      <c r="O118" s="52">
        <f>'Pay App 45'!O118+'Pay App 45'!P118</f>
        <v>0</v>
      </c>
      <c r="P118" s="45"/>
      <c r="Q118" s="66">
        <f>'Pay App 45'!Q118+N118+P118</f>
        <v>0</v>
      </c>
    </row>
    <row r="119" spans="1:17" ht="21" customHeight="1" x14ac:dyDescent="0.2">
      <c r="A119" s="151" t="s">
        <v>192</v>
      </c>
      <c r="B119" s="151"/>
      <c r="C119" s="151" t="s">
        <v>193</v>
      </c>
      <c r="D119" s="152"/>
      <c r="E119" s="52">
        <f>'Pay App 45'!E119</f>
        <v>0</v>
      </c>
      <c r="F119" s="45"/>
      <c r="G119" s="65">
        <f>'Pay App 45'!G119+F119</f>
        <v>0</v>
      </c>
      <c r="H119" s="188">
        <f>'Pay App 45'!K119</f>
        <v>0</v>
      </c>
      <c r="I119" s="189"/>
      <c r="J119" s="55"/>
      <c r="K119" s="33">
        <f t="shared" si="1"/>
        <v>0</v>
      </c>
      <c r="L119" s="68">
        <f t="shared" si="0"/>
        <v>0</v>
      </c>
      <c r="M119" s="66">
        <f t="shared" si="2"/>
        <v>0</v>
      </c>
      <c r="N119" s="32">
        <f t="shared" si="3"/>
        <v>0</v>
      </c>
      <c r="O119" s="52">
        <f>'Pay App 45'!O119+'Pay App 45'!P119</f>
        <v>0</v>
      </c>
      <c r="P119" s="45"/>
      <c r="Q119" s="66">
        <f>'Pay App 45'!Q119+N119+P119</f>
        <v>0</v>
      </c>
    </row>
    <row r="120" spans="1:17" ht="21" customHeight="1" x14ac:dyDescent="0.2">
      <c r="A120" s="151" t="s">
        <v>194</v>
      </c>
      <c r="B120" s="151"/>
      <c r="C120" s="150" t="s">
        <v>195</v>
      </c>
      <c r="D120" s="157"/>
      <c r="E120" s="52">
        <f>'Pay App 45'!E120</f>
        <v>0</v>
      </c>
      <c r="F120" s="45"/>
      <c r="G120" s="65">
        <f>'Pay App 45'!G120+F120</f>
        <v>0</v>
      </c>
      <c r="H120" s="188">
        <f>'Pay App 45'!K120</f>
        <v>0</v>
      </c>
      <c r="I120" s="189"/>
      <c r="J120" s="55"/>
      <c r="K120" s="33">
        <f t="shared" si="1"/>
        <v>0</v>
      </c>
      <c r="L120" s="68">
        <f t="shared" si="0"/>
        <v>0</v>
      </c>
      <c r="M120" s="66">
        <f t="shared" si="2"/>
        <v>0</v>
      </c>
      <c r="N120" s="32">
        <f t="shared" si="3"/>
        <v>0</v>
      </c>
      <c r="O120" s="52">
        <f>'Pay App 45'!O120+'Pay App 45'!P120</f>
        <v>0</v>
      </c>
      <c r="P120" s="45"/>
      <c r="Q120" s="66">
        <f>'Pay App 45'!Q120+N120+P120</f>
        <v>0</v>
      </c>
    </row>
    <row r="121" spans="1:17" ht="21" customHeight="1" x14ac:dyDescent="0.2">
      <c r="A121" s="151" t="s">
        <v>196</v>
      </c>
      <c r="B121" s="151"/>
      <c r="C121" s="151" t="s">
        <v>197</v>
      </c>
      <c r="D121" s="152"/>
      <c r="E121" s="52">
        <f>'Pay App 45'!E121</f>
        <v>0</v>
      </c>
      <c r="F121" s="45"/>
      <c r="G121" s="65">
        <f>'Pay App 45'!G121+F121</f>
        <v>0</v>
      </c>
      <c r="H121" s="188">
        <f>'Pay App 45'!K121</f>
        <v>0</v>
      </c>
      <c r="I121" s="189"/>
      <c r="J121" s="55"/>
      <c r="K121" s="33">
        <f t="shared" si="1"/>
        <v>0</v>
      </c>
      <c r="L121" s="68">
        <f t="shared" si="0"/>
        <v>0</v>
      </c>
      <c r="M121" s="66">
        <f t="shared" si="2"/>
        <v>0</v>
      </c>
      <c r="N121" s="32">
        <f t="shared" si="3"/>
        <v>0</v>
      </c>
      <c r="O121" s="52">
        <f>'Pay App 45'!O121+'Pay App 45'!P121</f>
        <v>0</v>
      </c>
      <c r="P121" s="45"/>
      <c r="Q121" s="66">
        <f>'Pay App 45'!Q121+N121+P121</f>
        <v>0</v>
      </c>
    </row>
    <row r="122" spans="1:17" ht="21" customHeight="1" x14ac:dyDescent="0.2">
      <c r="A122" s="151" t="s">
        <v>198</v>
      </c>
      <c r="B122" s="151"/>
      <c r="C122" s="151" t="s">
        <v>199</v>
      </c>
      <c r="D122" s="152"/>
      <c r="E122" s="52">
        <f>'Pay App 45'!E122</f>
        <v>0</v>
      </c>
      <c r="F122" s="45"/>
      <c r="G122" s="65">
        <f>'Pay App 45'!G122+F122</f>
        <v>0</v>
      </c>
      <c r="H122" s="188">
        <f>'Pay App 45'!K122</f>
        <v>0</v>
      </c>
      <c r="I122" s="189"/>
      <c r="J122" s="55"/>
      <c r="K122" s="33">
        <f t="shared" si="1"/>
        <v>0</v>
      </c>
      <c r="L122" s="68">
        <f t="shared" si="0"/>
        <v>0</v>
      </c>
      <c r="M122" s="66">
        <f t="shared" si="2"/>
        <v>0</v>
      </c>
      <c r="N122" s="32">
        <f t="shared" si="3"/>
        <v>0</v>
      </c>
      <c r="O122" s="52">
        <f>'Pay App 45'!O122+'Pay App 45'!P122</f>
        <v>0</v>
      </c>
      <c r="P122" s="45"/>
      <c r="Q122" s="66">
        <f>'Pay App 45'!Q122+N122+P122</f>
        <v>0</v>
      </c>
    </row>
    <row r="123" spans="1:17" ht="21" customHeight="1" x14ac:dyDescent="0.2">
      <c r="A123" s="151" t="s">
        <v>200</v>
      </c>
      <c r="B123" s="151"/>
      <c r="C123" s="151" t="s">
        <v>201</v>
      </c>
      <c r="D123" s="152"/>
      <c r="E123" s="52">
        <f>'Pay App 45'!E123</f>
        <v>0</v>
      </c>
      <c r="F123" s="45"/>
      <c r="G123" s="65">
        <f>'Pay App 45'!G123+F123</f>
        <v>0</v>
      </c>
      <c r="H123" s="188">
        <f>'Pay App 45'!K123</f>
        <v>0</v>
      </c>
      <c r="I123" s="189"/>
      <c r="J123" s="55"/>
      <c r="K123" s="33">
        <f t="shared" si="1"/>
        <v>0</v>
      </c>
      <c r="L123" s="68">
        <f t="shared" si="0"/>
        <v>0</v>
      </c>
      <c r="M123" s="66">
        <f t="shared" si="2"/>
        <v>0</v>
      </c>
      <c r="N123" s="32">
        <f t="shared" si="3"/>
        <v>0</v>
      </c>
      <c r="O123" s="52">
        <f>'Pay App 45'!O123+'Pay App 45'!P123</f>
        <v>0</v>
      </c>
      <c r="P123" s="45"/>
      <c r="Q123" s="66">
        <f>'Pay App 45'!Q123+N123+P123</f>
        <v>0</v>
      </c>
    </row>
    <row r="124" spans="1:17" ht="21" customHeight="1" x14ac:dyDescent="0.2">
      <c r="A124" s="153" t="s">
        <v>202</v>
      </c>
      <c r="B124" s="153"/>
      <c r="C124" s="154" t="s">
        <v>203</v>
      </c>
      <c r="D124" s="155"/>
      <c r="E124" s="52">
        <f>'Pay App 45'!E124</f>
        <v>0</v>
      </c>
      <c r="F124" s="45"/>
      <c r="G124" s="65">
        <f>'Pay App 45'!G124+F124</f>
        <v>0</v>
      </c>
      <c r="H124" s="188">
        <f>'Pay App 45'!K124</f>
        <v>0</v>
      </c>
      <c r="I124" s="189"/>
      <c r="J124" s="55"/>
      <c r="K124" s="33">
        <f t="shared" si="1"/>
        <v>0</v>
      </c>
      <c r="L124" s="68">
        <f t="shared" si="0"/>
        <v>0</v>
      </c>
      <c r="M124" s="66">
        <f t="shared" si="2"/>
        <v>0</v>
      </c>
      <c r="N124" s="32">
        <f t="shared" si="3"/>
        <v>0</v>
      </c>
      <c r="O124" s="52">
        <f>'Pay App 45'!O124+'Pay App 45'!P124</f>
        <v>0</v>
      </c>
      <c r="P124" s="45"/>
      <c r="Q124" s="66">
        <f>'Pay App 45'!Q124+N124+P124</f>
        <v>0</v>
      </c>
    </row>
    <row r="125" spans="1:17" ht="21" customHeight="1" x14ac:dyDescent="0.2">
      <c r="A125" s="151" t="s">
        <v>204</v>
      </c>
      <c r="B125" s="151"/>
      <c r="C125" s="151" t="s">
        <v>205</v>
      </c>
      <c r="D125" s="152"/>
      <c r="E125" s="52">
        <f>'Pay App 45'!E125</f>
        <v>0</v>
      </c>
      <c r="F125" s="45"/>
      <c r="G125" s="65">
        <f>'Pay App 45'!G125+F125</f>
        <v>0</v>
      </c>
      <c r="H125" s="188">
        <f>'Pay App 45'!K125</f>
        <v>0</v>
      </c>
      <c r="I125" s="189"/>
      <c r="J125" s="55"/>
      <c r="K125" s="33">
        <f t="shared" si="1"/>
        <v>0</v>
      </c>
      <c r="L125" s="68">
        <f t="shared" si="0"/>
        <v>0</v>
      </c>
      <c r="M125" s="66">
        <f t="shared" si="2"/>
        <v>0</v>
      </c>
      <c r="N125" s="32">
        <f t="shared" si="3"/>
        <v>0</v>
      </c>
      <c r="O125" s="52">
        <f>'Pay App 45'!O125+'Pay App 45'!P125</f>
        <v>0</v>
      </c>
      <c r="P125" s="45"/>
      <c r="Q125" s="66">
        <f>'Pay App 45'!Q125+N125+P125</f>
        <v>0</v>
      </c>
    </row>
    <row r="126" spans="1:17" ht="21" customHeight="1" x14ac:dyDescent="0.2">
      <c r="A126" s="151" t="s">
        <v>206</v>
      </c>
      <c r="B126" s="151"/>
      <c r="C126" s="151" t="s">
        <v>207</v>
      </c>
      <c r="D126" s="152"/>
      <c r="E126" s="52">
        <f>'Pay App 45'!E126</f>
        <v>0</v>
      </c>
      <c r="F126" s="45"/>
      <c r="G126" s="65">
        <f>'Pay App 45'!G126+F126</f>
        <v>0</v>
      </c>
      <c r="H126" s="188">
        <f>'Pay App 45'!K126</f>
        <v>0</v>
      </c>
      <c r="I126" s="189"/>
      <c r="J126" s="55"/>
      <c r="K126" s="33">
        <f t="shared" si="1"/>
        <v>0</v>
      </c>
      <c r="L126" s="68">
        <f t="shared" si="0"/>
        <v>0</v>
      </c>
      <c r="M126" s="66">
        <f t="shared" si="2"/>
        <v>0</v>
      </c>
      <c r="N126" s="32">
        <f t="shared" si="3"/>
        <v>0</v>
      </c>
      <c r="O126" s="52">
        <f>'Pay App 45'!O126+'Pay App 45'!P126</f>
        <v>0</v>
      </c>
      <c r="P126" s="45"/>
      <c r="Q126" s="66">
        <f>'Pay App 45'!Q126+N126+P126</f>
        <v>0</v>
      </c>
    </row>
    <row r="127" spans="1:17" ht="21" customHeight="1" x14ac:dyDescent="0.2">
      <c r="A127" s="151" t="s">
        <v>208</v>
      </c>
      <c r="B127" s="151"/>
      <c r="C127" s="151" t="s">
        <v>209</v>
      </c>
      <c r="D127" s="152"/>
      <c r="E127" s="52">
        <f>'Pay App 45'!E127</f>
        <v>0</v>
      </c>
      <c r="F127" s="45"/>
      <c r="G127" s="65">
        <f>'Pay App 45'!G127+F127</f>
        <v>0</v>
      </c>
      <c r="H127" s="188">
        <f>'Pay App 45'!K127</f>
        <v>0</v>
      </c>
      <c r="I127" s="189"/>
      <c r="J127" s="55"/>
      <c r="K127" s="33">
        <f t="shared" si="1"/>
        <v>0</v>
      </c>
      <c r="L127" s="68">
        <f t="shared" si="0"/>
        <v>0</v>
      </c>
      <c r="M127" s="66">
        <f t="shared" si="2"/>
        <v>0</v>
      </c>
      <c r="N127" s="32">
        <f t="shared" si="3"/>
        <v>0</v>
      </c>
      <c r="O127" s="52">
        <f>'Pay App 45'!O127+'Pay App 45'!P127</f>
        <v>0</v>
      </c>
      <c r="P127" s="45"/>
      <c r="Q127" s="66">
        <f>'Pay App 45'!Q127+N127+P127</f>
        <v>0</v>
      </c>
    </row>
    <row r="128" spans="1:17" ht="21" customHeight="1" x14ac:dyDescent="0.2">
      <c r="A128" s="153" t="s">
        <v>210</v>
      </c>
      <c r="B128" s="153"/>
      <c r="C128" s="153" t="s">
        <v>211</v>
      </c>
      <c r="D128" s="154"/>
      <c r="E128" s="52">
        <f>'Pay App 45'!E128</f>
        <v>0</v>
      </c>
      <c r="F128" s="45"/>
      <c r="G128" s="65">
        <f>'Pay App 45'!G128+F128</f>
        <v>0</v>
      </c>
      <c r="H128" s="188">
        <f>'Pay App 45'!K128</f>
        <v>0</v>
      </c>
      <c r="I128" s="189"/>
      <c r="J128" s="55"/>
      <c r="K128" s="33">
        <f t="shared" si="1"/>
        <v>0</v>
      </c>
      <c r="L128" s="68">
        <f t="shared" si="0"/>
        <v>0</v>
      </c>
      <c r="M128" s="66">
        <f t="shared" si="2"/>
        <v>0</v>
      </c>
      <c r="N128" s="32">
        <f t="shared" si="3"/>
        <v>0</v>
      </c>
      <c r="O128" s="52">
        <f>'Pay App 45'!O128+'Pay App 45'!P128</f>
        <v>0</v>
      </c>
      <c r="P128" s="45"/>
      <c r="Q128" s="66">
        <f>'Pay App 45'!Q128+N128+P128</f>
        <v>0</v>
      </c>
    </row>
    <row r="129" spans="1:17" ht="21" customHeight="1" x14ac:dyDescent="0.2">
      <c r="A129" s="151" t="s">
        <v>212</v>
      </c>
      <c r="B129" s="151"/>
      <c r="C129" s="151" t="s">
        <v>213</v>
      </c>
      <c r="D129" s="152"/>
      <c r="E129" s="52">
        <f>'Pay App 45'!E129</f>
        <v>0</v>
      </c>
      <c r="F129" s="45"/>
      <c r="G129" s="65">
        <f>'Pay App 45'!G129+F129</f>
        <v>0</v>
      </c>
      <c r="H129" s="188">
        <f>'Pay App 45'!K129</f>
        <v>0</v>
      </c>
      <c r="I129" s="189"/>
      <c r="J129" s="55"/>
      <c r="K129" s="33">
        <f t="shared" si="1"/>
        <v>0</v>
      </c>
      <c r="L129" s="68">
        <f t="shared" si="0"/>
        <v>0</v>
      </c>
      <c r="M129" s="66">
        <f t="shared" si="2"/>
        <v>0</v>
      </c>
      <c r="N129" s="32">
        <f t="shared" si="3"/>
        <v>0</v>
      </c>
      <c r="O129" s="52">
        <f>'Pay App 45'!O129+'Pay App 45'!P129</f>
        <v>0</v>
      </c>
      <c r="P129" s="45"/>
      <c r="Q129" s="66">
        <f>'Pay App 45'!Q129+N129+P129</f>
        <v>0</v>
      </c>
    </row>
    <row r="130" spans="1:17" ht="21" customHeight="1" x14ac:dyDescent="0.2">
      <c r="A130" s="151" t="s">
        <v>214</v>
      </c>
      <c r="B130" s="151"/>
      <c r="C130" s="151" t="s">
        <v>215</v>
      </c>
      <c r="D130" s="152"/>
      <c r="E130" s="52">
        <f>'Pay App 45'!E130</f>
        <v>0</v>
      </c>
      <c r="F130" s="45"/>
      <c r="G130" s="65">
        <f>'Pay App 45'!G130+F130</f>
        <v>0</v>
      </c>
      <c r="H130" s="188">
        <f>'Pay App 45'!K130</f>
        <v>0</v>
      </c>
      <c r="I130" s="189"/>
      <c r="J130" s="55"/>
      <c r="K130" s="33">
        <f t="shared" si="1"/>
        <v>0</v>
      </c>
      <c r="L130" s="68">
        <f t="shared" si="0"/>
        <v>0</v>
      </c>
      <c r="M130" s="66">
        <f t="shared" si="2"/>
        <v>0</v>
      </c>
      <c r="N130" s="32">
        <f t="shared" si="3"/>
        <v>0</v>
      </c>
      <c r="O130" s="52">
        <f>'Pay App 45'!O130+'Pay App 45'!P130</f>
        <v>0</v>
      </c>
      <c r="P130" s="45"/>
      <c r="Q130" s="66">
        <f>'Pay App 45'!Q130+N130+P130</f>
        <v>0</v>
      </c>
    </row>
    <row r="131" spans="1:17" ht="21" customHeight="1" x14ac:dyDescent="0.2">
      <c r="A131" s="151" t="s">
        <v>216</v>
      </c>
      <c r="B131" s="151"/>
      <c r="C131" s="151" t="s">
        <v>217</v>
      </c>
      <c r="D131" s="152"/>
      <c r="E131" s="52">
        <f>'Pay App 45'!E131</f>
        <v>0</v>
      </c>
      <c r="F131" s="45"/>
      <c r="G131" s="65">
        <f>'Pay App 45'!G131+F131</f>
        <v>0</v>
      </c>
      <c r="H131" s="188">
        <f>'Pay App 45'!K131</f>
        <v>0</v>
      </c>
      <c r="I131" s="189"/>
      <c r="J131" s="55"/>
      <c r="K131" s="33">
        <f t="shared" si="1"/>
        <v>0</v>
      </c>
      <c r="L131" s="68">
        <f t="shared" si="0"/>
        <v>0</v>
      </c>
      <c r="M131" s="66">
        <f t="shared" si="2"/>
        <v>0</v>
      </c>
      <c r="N131" s="32">
        <f t="shared" si="3"/>
        <v>0</v>
      </c>
      <c r="O131" s="52">
        <f>'Pay App 45'!O131+'Pay App 45'!P131</f>
        <v>0</v>
      </c>
      <c r="P131" s="45"/>
      <c r="Q131" s="66">
        <f>'Pay App 45'!Q131+N131+P131</f>
        <v>0</v>
      </c>
    </row>
    <row r="132" spans="1:17" ht="21" customHeight="1" x14ac:dyDescent="0.2">
      <c r="A132" s="151" t="s">
        <v>218</v>
      </c>
      <c r="B132" s="151"/>
      <c r="C132" s="151" t="s">
        <v>219</v>
      </c>
      <c r="D132" s="152"/>
      <c r="E132" s="52">
        <f>'Pay App 45'!E132</f>
        <v>0</v>
      </c>
      <c r="F132" s="45"/>
      <c r="G132" s="65">
        <f>'Pay App 45'!G132+F132</f>
        <v>0</v>
      </c>
      <c r="H132" s="188">
        <f>'Pay App 45'!K132</f>
        <v>0</v>
      </c>
      <c r="I132" s="189"/>
      <c r="J132" s="55"/>
      <c r="K132" s="33">
        <f t="shared" si="1"/>
        <v>0</v>
      </c>
      <c r="L132" s="68">
        <f t="shared" si="0"/>
        <v>0</v>
      </c>
      <c r="M132" s="66">
        <f t="shared" si="2"/>
        <v>0</v>
      </c>
      <c r="N132" s="32">
        <f t="shared" si="3"/>
        <v>0</v>
      </c>
      <c r="O132" s="52">
        <f>'Pay App 45'!O132+'Pay App 45'!P132</f>
        <v>0</v>
      </c>
      <c r="P132" s="45"/>
      <c r="Q132" s="66">
        <f>'Pay App 45'!Q132+N132+P132</f>
        <v>0</v>
      </c>
    </row>
    <row r="133" spans="1:17" ht="21" customHeight="1" x14ac:dyDescent="0.2">
      <c r="A133" s="151" t="s">
        <v>220</v>
      </c>
      <c r="B133" s="151"/>
      <c r="C133" s="151" t="s">
        <v>221</v>
      </c>
      <c r="D133" s="152"/>
      <c r="E133" s="52">
        <f>'Pay App 45'!E133</f>
        <v>0</v>
      </c>
      <c r="F133" s="45"/>
      <c r="G133" s="65">
        <f>'Pay App 45'!G133+F133</f>
        <v>0</v>
      </c>
      <c r="H133" s="188">
        <f>'Pay App 45'!K133</f>
        <v>0</v>
      </c>
      <c r="I133" s="189"/>
      <c r="J133" s="55"/>
      <c r="K133" s="33">
        <f t="shared" si="1"/>
        <v>0</v>
      </c>
      <c r="L133" s="68">
        <f t="shared" si="0"/>
        <v>0</v>
      </c>
      <c r="M133" s="66">
        <f t="shared" si="2"/>
        <v>0</v>
      </c>
      <c r="N133" s="32">
        <f t="shared" si="3"/>
        <v>0</v>
      </c>
      <c r="O133" s="52">
        <f>'Pay App 45'!O133+'Pay App 45'!P133</f>
        <v>0</v>
      </c>
      <c r="P133" s="45"/>
      <c r="Q133" s="66">
        <f>'Pay App 45'!Q133+N133+P133</f>
        <v>0</v>
      </c>
    </row>
    <row r="134" spans="1:17" ht="21" customHeight="1" x14ac:dyDescent="0.2">
      <c r="A134" s="151" t="s">
        <v>222</v>
      </c>
      <c r="B134" s="151"/>
      <c r="C134" s="151" t="s">
        <v>223</v>
      </c>
      <c r="D134" s="152"/>
      <c r="E134" s="52">
        <f>'Pay App 45'!E134</f>
        <v>0</v>
      </c>
      <c r="F134" s="45"/>
      <c r="G134" s="65">
        <f>'Pay App 45'!G134+F134</f>
        <v>0</v>
      </c>
      <c r="H134" s="188">
        <f>'Pay App 45'!K134</f>
        <v>0</v>
      </c>
      <c r="I134" s="189"/>
      <c r="J134" s="55"/>
      <c r="K134" s="33">
        <f t="shared" si="1"/>
        <v>0</v>
      </c>
      <c r="L134" s="68">
        <f t="shared" si="0"/>
        <v>0</v>
      </c>
      <c r="M134" s="66">
        <f t="shared" si="2"/>
        <v>0</v>
      </c>
      <c r="N134" s="32">
        <f t="shared" si="3"/>
        <v>0</v>
      </c>
      <c r="O134" s="52">
        <f>'Pay App 45'!O134+'Pay App 45'!P134</f>
        <v>0</v>
      </c>
      <c r="P134" s="45"/>
      <c r="Q134" s="66">
        <f>'Pay App 45'!Q134+N134+P134</f>
        <v>0</v>
      </c>
    </row>
    <row r="135" spans="1:17" ht="21" customHeight="1" x14ac:dyDescent="0.2">
      <c r="A135" s="153" t="s">
        <v>224</v>
      </c>
      <c r="B135" s="153"/>
      <c r="C135" s="153" t="s">
        <v>225</v>
      </c>
      <c r="D135" s="154"/>
      <c r="E135" s="52">
        <f>'Pay App 45'!E135</f>
        <v>0</v>
      </c>
      <c r="F135" s="45"/>
      <c r="G135" s="65">
        <f>'Pay App 45'!G135+F135</f>
        <v>0</v>
      </c>
      <c r="H135" s="188">
        <f>'Pay App 45'!K135</f>
        <v>0</v>
      </c>
      <c r="I135" s="189"/>
      <c r="J135" s="55"/>
      <c r="K135" s="33">
        <f t="shared" si="1"/>
        <v>0</v>
      </c>
      <c r="L135" s="68">
        <f t="shared" si="0"/>
        <v>0</v>
      </c>
      <c r="M135" s="66">
        <f t="shared" si="2"/>
        <v>0</v>
      </c>
      <c r="N135" s="32">
        <f t="shared" si="3"/>
        <v>0</v>
      </c>
      <c r="O135" s="52">
        <f>'Pay App 45'!O135+'Pay App 45'!P135</f>
        <v>0</v>
      </c>
      <c r="P135" s="45"/>
      <c r="Q135" s="66">
        <f>'Pay App 45'!Q135+N135+P135</f>
        <v>0</v>
      </c>
    </row>
    <row r="136" spans="1:17" ht="21" customHeight="1" x14ac:dyDescent="0.2">
      <c r="A136" s="151" t="s">
        <v>226</v>
      </c>
      <c r="B136" s="151"/>
      <c r="C136" s="151" t="s">
        <v>227</v>
      </c>
      <c r="D136" s="152"/>
      <c r="E136" s="52">
        <f>'Pay App 45'!E136</f>
        <v>0</v>
      </c>
      <c r="F136" s="45"/>
      <c r="G136" s="65">
        <f>'Pay App 45'!G136+F136</f>
        <v>0</v>
      </c>
      <c r="H136" s="188">
        <f>'Pay App 45'!K136</f>
        <v>0</v>
      </c>
      <c r="I136" s="189"/>
      <c r="J136" s="55"/>
      <c r="K136" s="33">
        <f t="shared" si="1"/>
        <v>0</v>
      </c>
      <c r="L136" s="68">
        <f t="shared" si="0"/>
        <v>0</v>
      </c>
      <c r="M136" s="66">
        <f t="shared" si="2"/>
        <v>0</v>
      </c>
      <c r="N136" s="32">
        <f t="shared" si="3"/>
        <v>0</v>
      </c>
      <c r="O136" s="52">
        <f>'Pay App 45'!O136+'Pay App 45'!P136</f>
        <v>0</v>
      </c>
      <c r="P136" s="45"/>
      <c r="Q136" s="66">
        <f>'Pay App 45'!Q136+N136+P136</f>
        <v>0</v>
      </c>
    </row>
    <row r="137" spans="1:17" ht="21" customHeight="1" x14ac:dyDescent="0.2">
      <c r="A137" s="151" t="s">
        <v>228</v>
      </c>
      <c r="B137" s="151"/>
      <c r="C137" s="151" t="s">
        <v>229</v>
      </c>
      <c r="D137" s="152"/>
      <c r="E137" s="52">
        <f>'Pay App 45'!E137</f>
        <v>0</v>
      </c>
      <c r="F137" s="45"/>
      <c r="G137" s="65">
        <f>'Pay App 45'!G137+F137</f>
        <v>0</v>
      </c>
      <c r="H137" s="188">
        <f>'Pay App 45'!K137</f>
        <v>0</v>
      </c>
      <c r="I137" s="189"/>
      <c r="J137" s="55"/>
      <c r="K137" s="33">
        <f t="shared" si="1"/>
        <v>0</v>
      </c>
      <c r="L137" s="68">
        <f t="shared" si="0"/>
        <v>0</v>
      </c>
      <c r="M137" s="66">
        <f t="shared" si="2"/>
        <v>0</v>
      </c>
      <c r="N137" s="32">
        <f t="shared" si="3"/>
        <v>0</v>
      </c>
      <c r="O137" s="52">
        <f>'Pay App 45'!O137+'Pay App 45'!P137</f>
        <v>0</v>
      </c>
      <c r="P137" s="45"/>
      <c r="Q137" s="66">
        <f>'Pay App 45'!Q137+N137+P137</f>
        <v>0</v>
      </c>
    </row>
    <row r="138" spans="1:17" ht="21" customHeight="1" x14ac:dyDescent="0.2">
      <c r="A138" s="151" t="s">
        <v>230</v>
      </c>
      <c r="B138" s="151"/>
      <c r="C138" s="151" t="s">
        <v>231</v>
      </c>
      <c r="D138" s="152"/>
      <c r="E138" s="52">
        <f>'Pay App 45'!E138</f>
        <v>0</v>
      </c>
      <c r="F138" s="45"/>
      <c r="G138" s="65">
        <f>'Pay App 45'!G138+F138</f>
        <v>0</v>
      </c>
      <c r="H138" s="188">
        <f>'Pay App 45'!K138</f>
        <v>0</v>
      </c>
      <c r="I138" s="189"/>
      <c r="J138" s="55"/>
      <c r="K138" s="33">
        <f t="shared" si="1"/>
        <v>0</v>
      </c>
      <c r="L138" s="68">
        <f t="shared" si="0"/>
        <v>0</v>
      </c>
      <c r="M138" s="66">
        <f t="shared" si="2"/>
        <v>0</v>
      </c>
      <c r="N138" s="32">
        <f t="shared" si="3"/>
        <v>0</v>
      </c>
      <c r="O138" s="52">
        <f>'Pay App 45'!O138+'Pay App 45'!P138</f>
        <v>0</v>
      </c>
      <c r="P138" s="45"/>
      <c r="Q138" s="66">
        <f>'Pay App 45'!Q138+N138+P138</f>
        <v>0</v>
      </c>
    </row>
    <row r="139" spans="1:17" ht="21" customHeight="1" x14ac:dyDescent="0.2">
      <c r="A139" s="153" t="s">
        <v>232</v>
      </c>
      <c r="B139" s="153"/>
      <c r="C139" s="153" t="s">
        <v>233</v>
      </c>
      <c r="D139" s="154"/>
      <c r="E139" s="52">
        <f>'Pay App 45'!E139</f>
        <v>0</v>
      </c>
      <c r="F139" s="45"/>
      <c r="G139" s="65">
        <f>'Pay App 45'!G139+F139</f>
        <v>0</v>
      </c>
      <c r="H139" s="188">
        <f>'Pay App 45'!K139</f>
        <v>0</v>
      </c>
      <c r="I139" s="189"/>
      <c r="J139" s="55"/>
      <c r="K139" s="33">
        <f t="shared" si="1"/>
        <v>0</v>
      </c>
      <c r="L139" s="68">
        <f t="shared" si="0"/>
        <v>0</v>
      </c>
      <c r="M139" s="66">
        <f t="shared" si="2"/>
        <v>0</v>
      </c>
      <c r="N139" s="32">
        <f t="shared" si="3"/>
        <v>0</v>
      </c>
      <c r="O139" s="52">
        <f>'Pay App 45'!O139+'Pay App 45'!P139</f>
        <v>0</v>
      </c>
      <c r="P139" s="45"/>
      <c r="Q139" s="66">
        <f>'Pay App 45'!Q139+N139+P139</f>
        <v>0</v>
      </c>
    </row>
    <row r="140" spans="1:17" ht="21" customHeight="1" x14ac:dyDescent="0.2">
      <c r="A140" s="151" t="s">
        <v>234</v>
      </c>
      <c r="B140" s="151"/>
      <c r="C140" s="151" t="s">
        <v>235</v>
      </c>
      <c r="D140" s="152"/>
      <c r="E140" s="52">
        <f>'Pay App 45'!E140</f>
        <v>0</v>
      </c>
      <c r="F140" s="45"/>
      <c r="G140" s="65">
        <f>'Pay App 45'!G140+F140</f>
        <v>0</v>
      </c>
      <c r="H140" s="188">
        <f>'Pay App 45'!K140</f>
        <v>0</v>
      </c>
      <c r="I140" s="189"/>
      <c r="J140" s="55"/>
      <c r="K140" s="33">
        <f t="shared" si="1"/>
        <v>0</v>
      </c>
      <c r="L140" s="68">
        <f t="shared" si="0"/>
        <v>0</v>
      </c>
      <c r="M140" s="66">
        <f t="shared" si="2"/>
        <v>0</v>
      </c>
      <c r="N140" s="32">
        <f t="shared" si="3"/>
        <v>0</v>
      </c>
      <c r="O140" s="52">
        <f>'Pay App 45'!O140+'Pay App 45'!P140</f>
        <v>0</v>
      </c>
      <c r="P140" s="45"/>
      <c r="Q140" s="66">
        <f>'Pay App 45'!Q140+N140+P140</f>
        <v>0</v>
      </c>
    </row>
    <row r="141" spans="1:17" ht="21" customHeight="1" x14ac:dyDescent="0.2">
      <c r="A141" s="151" t="s">
        <v>236</v>
      </c>
      <c r="B141" s="151"/>
      <c r="C141" s="151" t="s">
        <v>237</v>
      </c>
      <c r="D141" s="152"/>
      <c r="E141" s="52">
        <f>'Pay App 45'!E141</f>
        <v>0</v>
      </c>
      <c r="F141" s="45"/>
      <c r="G141" s="65">
        <f>'Pay App 45'!G141+F141</f>
        <v>0</v>
      </c>
      <c r="H141" s="188">
        <f>'Pay App 45'!K141</f>
        <v>0</v>
      </c>
      <c r="I141" s="189"/>
      <c r="J141" s="55"/>
      <c r="K141" s="33">
        <f t="shared" si="1"/>
        <v>0</v>
      </c>
      <c r="L141" s="68">
        <f t="shared" si="0"/>
        <v>0</v>
      </c>
      <c r="M141" s="66">
        <f t="shared" si="2"/>
        <v>0</v>
      </c>
      <c r="N141" s="32">
        <f t="shared" si="3"/>
        <v>0</v>
      </c>
      <c r="O141" s="52">
        <f>'Pay App 45'!O141+'Pay App 45'!P141</f>
        <v>0</v>
      </c>
      <c r="P141" s="45"/>
      <c r="Q141" s="66">
        <f>'Pay App 45'!Q141+N141+P141</f>
        <v>0</v>
      </c>
    </row>
    <row r="142" spans="1:17" ht="21" customHeight="1" x14ac:dyDescent="0.2">
      <c r="A142" s="151" t="s">
        <v>238</v>
      </c>
      <c r="B142" s="151"/>
      <c r="C142" s="151" t="s">
        <v>239</v>
      </c>
      <c r="D142" s="152"/>
      <c r="E142" s="52">
        <f>'Pay App 45'!E142</f>
        <v>0</v>
      </c>
      <c r="F142" s="45"/>
      <c r="G142" s="65">
        <f>'Pay App 45'!G142+F142</f>
        <v>0</v>
      </c>
      <c r="H142" s="188">
        <f>'Pay App 45'!K142</f>
        <v>0</v>
      </c>
      <c r="I142" s="189"/>
      <c r="J142" s="55"/>
      <c r="K142" s="33">
        <f t="shared" si="1"/>
        <v>0</v>
      </c>
      <c r="L142" s="68">
        <f t="shared" si="0"/>
        <v>0</v>
      </c>
      <c r="M142" s="66">
        <f t="shared" si="2"/>
        <v>0</v>
      </c>
      <c r="N142" s="32">
        <f t="shared" si="3"/>
        <v>0</v>
      </c>
      <c r="O142" s="52">
        <f>'Pay App 45'!O142+'Pay App 45'!P142</f>
        <v>0</v>
      </c>
      <c r="P142" s="45"/>
      <c r="Q142" s="66">
        <f>'Pay App 45'!Q142+N142+P142</f>
        <v>0</v>
      </c>
    </row>
    <row r="143" spans="1:17" ht="21" customHeight="1" x14ac:dyDescent="0.2">
      <c r="A143" s="151" t="s">
        <v>240</v>
      </c>
      <c r="B143" s="151"/>
      <c r="C143" s="151" t="s">
        <v>241</v>
      </c>
      <c r="D143" s="152"/>
      <c r="E143" s="52">
        <f>'Pay App 45'!E143</f>
        <v>0</v>
      </c>
      <c r="F143" s="45"/>
      <c r="G143" s="65">
        <f>'Pay App 45'!G143+F143</f>
        <v>0</v>
      </c>
      <c r="H143" s="188">
        <f>'Pay App 45'!K143</f>
        <v>0</v>
      </c>
      <c r="I143" s="189"/>
      <c r="J143" s="55"/>
      <c r="K143" s="33">
        <f t="shared" si="1"/>
        <v>0</v>
      </c>
      <c r="L143" s="68">
        <f t="shared" si="0"/>
        <v>0</v>
      </c>
      <c r="M143" s="66">
        <f t="shared" si="2"/>
        <v>0</v>
      </c>
      <c r="N143" s="32">
        <f t="shared" si="3"/>
        <v>0</v>
      </c>
      <c r="O143" s="52">
        <f>'Pay App 45'!O143+'Pay App 45'!P143</f>
        <v>0</v>
      </c>
      <c r="P143" s="45"/>
      <c r="Q143" s="66">
        <f>'Pay App 45'!Q143+N143+P143</f>
        <v>0</v>
      </c>
    </row>
    <row r="144" spans="1:17" ht="21" customHeight="1" x14ac:dyDescent="0.2">
      <c r="A144" s="151" t="s">
        <v>242</v>
      </c>
      <c r="B144" s="151"/>
      <c r="C144" s="151" t="s">
        <v>243</v>
      </c>
      <c r="D144" s="152"/>
      <c r="E144" s="52">
        <f>'Pay App 45'!E144</f>
        <v>0</v>
      </c>
      <c r="F144" s="45"/>
      <c r="G144" s="65">
        <f>'Pay App 45'!G144+F144</f>
        <v>0</v>
      </c>
      <c r="H144" s="188">
        <f>'Pay App 45'!K144</f>
        <v>0</v>
      </c>
      <c r="I144" s="189"/>
      <c r="J144" s="55"/>
      <c r="K144" s="33">
        <f t="shared" si="1"/>
        <v>0</v>
      </c>
      <c r="L144" s="68">
        <f t="shared" si="0"/>
        <v>0</v>
      </c>
      <c r="M144" s="66">
        <f t="shared" si="2"/>
        <v>0</v>
      </c>
      <c r="N144" s="32">
        <f t="shared" si="3"/>
        <v>0</v>
      </c>
      <c r="O144" s="52">
        <f>'Pay App 45'!O144+'Pay App 45'!P144</f>
        <v>0</v>
      </c>
      <c r="P144" s="45"/>
      <c r="Q144" s="66">
        <f>'Pay App 45'!Q144+N144+P144</f>
        <v>0</v>
      </c>
    </row>
    <row r="145" spans="1:17" ht="21" customHeight="1" x14ac:dyDescent="0.2">
      <c r="A145" s="151" t="s">
        <v>244</v>
      </c>
      <c r="B145" s="151"/>
      <c r="C145" s="151" t="s">
        <v>245</v>
      </c>
      <c r="D145" s="152"/>
      <c r="E145" s="52">
        <f>'Pay App 45'!E145</f>
        <v>0</v>
      </c>
      <c r="F145" s="45"/>
      <c r="G145" s="65">
        <f>'Pay App 45'!G145+F145</f>
        <v>0</v>
      </c>
      <c r="H145" s="188">
        <f>'Pay App 45'!K145</f>
        <v>0</v>
      </c>
      <c r="I145" s="189"/>
      <c r="J145" s="55"/>
      <c r="K145" s="33">
        <f t="shared" si="1"/>
        <v>0</v>
      </c>
      <c r="L145" s="68">
        <f t="shared" si="0"/>
        <v>0</v>
      </c>
      <c r="M145" s="66">
        <f t="shared" si="2"/>
        <v>0</v>
      </c>
      <c r="N145" s="32">
        <f t="shared" si="3"/>
        <v>0</v>
      </c>
      <c r="O145" s="52">
        <f>'Pay App 45'!O145+'Pay App 45'!P145</f>
        <v>0</v>
      </c>
      <c r="P145" s="45"/>
      <c r="Q145" s="66">
        <f>'Pay App 45'!Q145+N145+P145</f>
        <v>0</v>
      </c>
    </row>
    <row r="146" spans="1:17" ht="21" customHeight="1" x14ac:dyDescent="0.2">
      <c r="A146" s="151" t="s">
        <v>246</v>
      </c>
      <c r="B146" s="151"/>
      <c r="C146" s="151" t="s">
        <v>247</v>
      </c>
      <c r="D146" s="152"/>
      <c r="E146" s="52">
        <f>'Pay App 45'!E146</f>
        <v>0</v>
      </c>
      <c r="F146" s="45"/>
      <c r="G146" s="65">
        <f>'Pay App 45'!G146+F146</f>
        <v>0</v>
      </c>
      <c r="H146" s="188">
        <f>'Pay App 45'!K146</f>
        <v>0</v>
      </c>
      <c r="I146" s="189"/>
      <c r="J146" s="55"/>
      <c r="K146" s="33">
        <f t="shared" si="1"/>
        <v>0</v>
      </c>
      <c r="L146" s="68">
        <f t="shared" si="0"/>
        <v>0</v>
      </c>
      <c r="M146" s="66">
        <f t="shared" si="2"/>
        <v>0</v>
      </c>
      <c r="N146" s="32">
        <f t="shared" si="3"/>
        <v>0</v>
      </c>
      <c r="O146" s="52">
        <f>'Pay App 45'!O146+'Pay App 45'!P146</f>
        <v>0</v>
      </c>
      <c r="P146" s="45"/>
      <c r="Q146" s="66">
        <f>'Pay App 45'!Q146+N146+P146</f>
        <v>0</v>
      </c>
    </row>
    <row r="147" spans="1:17" ht="21" customHeight="1" x14ac:dyDescent="0.2">
      <c r="A147" s="151" t="s">
        <v>248</v>
      </c>
      <c r="B147" s="151"/>
      <c r="C147" s="151" t="s">
        <v>249</v>
      </c>
      <c r="D147" s="152"/>
      <c r="E147" s="52">
        <f>'Pay App 45'!E147</f>
        <v>0</v>
      </c>
      <c r="F147" s="45"/>
      <c r="G147" s="65">
        <f>'Pay App 45'!G147+F147</f>
        <v>0</v>
      </c>
      <c r="H147" s="188">
        <f>'Pay App 45'!K147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45'!O147+'Pay App 45'!P147</f>
        <v>0</v>
      </c>
      <c r="P147" s="45"/>
      <c r="Q147" s="66">
        <f>'Pay App 45'!Q147+N147+P147</f>
        <v>0</v>
      </c>
    </row>
    <row r="148" spans="1:17" ht="21" customHeight="1" x14ac:dyDescent="0.2">
      <c r="A148" s="151" t="s">
        <v>250</v>
      </c>
      <c r="B148" s="151"/>
      <c r="C148" s="151" t="s">
        <v>251</v>
      </c>
      <c r="D148" s="152"/>
      <c r="E148" s="52">
        <f>'Pay App 45'!E148</f>
        <v>0</v>
      </c>
      <c r="F148" s="45"/>
      <c r="G148" s="65">
        <f>'Pay App 45'!G148+F148</f>
        <v>0</v>
      </c>
      <c r="H148" s="188">
        <f>'Pay App 45'!K148</f>
        <v>0</v>
      </c>
      <c r="I148" s="189"/>
      <c r="J148" s="55"/>
      <c r="K148" s="33">
        <f t="shared" si="4"/>
        <v>0</v>
      </c>
      <c r="L148" s="68">
        <f t="shared" ref="L148:L211" si="7">IF(ISERROR(K148/G148),0,K148/G148)</f>
        <v>0</v>
      </c>
      <c r="M148" s="66">
        <f t="shared" si="5"/>
        <v>0</v>
      </c>
      <c r="N148" s="32">
        <f t="shared" si="6"/>
        <v>0</v>
      </c>
      <c r="O148" s="52">
        <f>'Pay App 45'!O148+'Pay App 45'!P148</f>
        <v>0</v>
      </c>
      <c r="P148" s="45"/>
      <c r="Q148" s="66">
        <f>'Pay App 45'!Q148+N148+P148</f>
        <v>0</v>
      </c>
    </row>
    <row r="149" spans="1:17" ht="21" customHeight="1" x14ac:dyDescent="0.2">
      <c r="A149" s="153" t="s">
        <v>252</v>
      </c>
      <c r="B149" s="153"/>
      <c r="C149" s="153" t="s">
        <v>253</v>
      </c>
      <c r="D149" s="154"/>
      <c r="E149" s="52">
        <f>'Pay App 45'!E149</f>
        <v>0</v>
      </c>
      <c r="F149" s="45"/>
      <c r="G149" s="65">
        <f>'Pay App 45'!G149+F149</f>
        <v>0</v>
      </c>
      <c r="H149" s="188">
        <f>'Pay App 45'!K149</f>
        <v>0</v>
      </c>
      <c r="I149" s="189"/>
      <c r="J149" s="55"/>
      <c r="K149" s="33">
        <f t="shared" si="4"/>
        <v>0</v>
      </c>
      <c r="L149" s="68">
        <f t="shared" si="7"/>
        <v>0</v>
      </c>
      <c r="M149" s="66">
        <f t="shared" si="5"/>
        <v>0</v>
      </c>
      <c r="N149" s="32">
        <f t="shared" si="6"/>
        <v>0</v>
      </c>
      <c r="O149" s="52">
        <f>'Pay App 45'!O149+'Pay App 45'!P149</f>
        <v>0</v>
      </c>
      <c r="P149" s="45"/>
      <c r="Q149" s="66">
        <f>'Pay App 45'!Q149+N149+P149</f>
        <v>0</v>
      </c>
    </row>
    <row r="150" spans="1:17" ht="21" customHeight="1" x14ac:dyDescent="0.2">
      <c r="A150" s="151" t="s">
        <v>254</v>
      </c>
      <c r="B150" s="151"/>
      <c r="C150" s="151" t="s">
        <v>255</v>
      </c>
      <c r="D150" s="152"/>
      <c r="E150" s="52">
        <f>'Pay App 45'!E150</f>
        <v>0</v>
      </c>
      <c r="F150" s="45"/>
      <c r="G150" s="65">
        <f>'Pay App 45'!G150+F150</f>
        <v>0</v>
      </c>
      <c r="H150" s="188">
        <f>'Pay App 45'!K150</f>
        <v>0</v>
      </c>
      <c r="I150" s="189"/>
      <c r="J150" s="55"/>
      <c r="K150" s="33">
        <f t="shared" si="4"/>
        <v>0</v>
      </c>
      <c r="L150" s="68">
        <f t="shared" si="7"/>
        <v>0</v>
      </c>
      <c r="M150" s="66">
        <f t="shared" si="5"/>
        <v>0</v>
      </c>
      <c r="N150" s="32">
        <f t="shared" si="6"/>
        <v>0</v>
      </c>
      <c r="O150" s="52">
        <f>'Pay App 45'!O150+'Pay App 45'!P150</f>
        <v>0</v>
      </c>
      <c r="P150" s="45"/>
      <c r="Q150" s="66">
        <f>'Pay App 45'!Q150+N150+P150</f>
        <v>0</v>
      </c>
    </row>
    <row r="151" spans="1:17" ht="21" customHeight="1" x14ac:dyDescent="0.2">
      <c r="A151" s="151" t="s">
        <v>256</v>
      </c>
      <c r="B151" s="151"/>
      <c r="C151" s="151" t="s">
        <v>257</v>
      </c>
      <c r="D151" s="152"/>
      <c r="E151" s="52">
        <f>'Pay App 45'!E151</f>
        <v>0</v>
      </c>
      <c r="F151" s="45"/>
      <c r="G151" s="65">
        <f>'Pay App 45'!G151+F151</f>
        <v>0</v>
      </c>
      <c r="H151" s="188">
        <f>'Pay App 45'!K151</f>
        <v>0</v>
      </c>
      <c r="I151" s="189"/>
      <c r="J151" s="55"/>
      <c r="K151" s="33">
        <f t="shared" si="4"/>
        <v>0</v>
      </c>
      <c r="L151" s="68">
        <f t="shared" si="7"/>
        <v>0</v>
      </c>
      <c r="M151" s="66">
        <f t="shared" si="5"/>
        <v>0</v>
      </c>
      <c r="N151" s="32">
        <f t="shared" si="6"/>
        <v>0</v>
      </c>
      <c r="O151" s="52">
        <f>'Pay App 45'!O151+'Pay App 45'!P151</f>
        <v>0</v>
      </c>
      <c r="P151" s="45"/>
      <c r="Q151" s="66">
        <f>'Pay App 45'!Q151+N151+P151</f>
        <v>0</v>
      </c>
    </row>
    <row r="152" spans="1:17" ht="21" customHeight="1" x14ac:dyDescent="0.2">
      <c r="A152" s="151" t="s">
        <v>258</v>
      </c>
      <c r="B152" s="151"/>
      <c r="C152" s="151" t="s">
        <v>259</v>
      </c>
      <c r="D152" s="152"/>
      <c r="E152" s="52">
        <f>'Pay App 45'!E152</f>
        <v>0</v>
      </c>
      <c r="F152" s="45"/>
      <c r="G152" s="65">
        <f>'Pay App 45'!G152+F152</f>
        <v>0</v>
      </c>
      <c r="H152" s="188">
        <f>'Pay App 45'!K152</f>
        <v>0</v>
      </c>
      <c r="I152" s="189"/>
      <c r="J152" s="55"/>
      <c r="K152" s="33">
        <f t="shared" si="4"/>
        <v>0</v>
      </c>
      <c r="L152" s="68">
        <f t="shared" si="7"/>
        <v>0</v>
      </c>
      <c r="M152" s="66">
        <f t="shared" si="5"/>
        <v>0</v>
      </c>
      <c r="N152" s="32">
        <f t="shared" si="6"/>
        <v>0</v>
      </c>
      <c r="O152" s="52">
        <f>'Pay App 45'!O152+'Pay App 45'!P152</f>
        <v>0</v>
      </c>
      <c r="P152" s="45"/>
      <c r="Q152" s="66">
        <f>'Pay App 45'!Q152+N152+P152</f>
        <v>0</v>
      </c>
    </row>
    <row r="153" spans="1:17" ht="21" customHeight="1" x14ac:dyDescent="0.2">
      <c r="A153" s="151" t="s">
        <v>260</v>
      </c>
      <c r="B153" s="151"/>
      <c r="C153" s="151" t="s">
        <v>261</v>
      </c>
      <c r="D153" s="152"/>
      <c r="E153" s="52">
        <f>'Pay App 45'!E153</f>
        <v>0</v>
      </c>
      <c r="F153" s="45"/>
      <c r="G153" s="65">
        <f>'Pay App 45'!G153+F153</f>
        <v>0</v>
      </c>
      <c r="H153" s="188">
        <f>'Pay App 45'!K153</f>
        <v>0</v>
      </c>
      <c r="I153" s="189"/>
      <c r="J153" s="55"/>
      <c r="K153" s="33">
        <f t="shared" si="4"/>
        <v>0</v>
      </c>
      <c r="L153" s="68">
        <f t="shared" si="7"/>
        <v>0</v>
      </c>
      <c r="M153" s="66">
        <f t="shared" si="5"/>
        <v>0</v>
      </c>
      <c r="N153" s="32">
        <f t="shared" si="6"/>
        <v>0</v>
      </c>
      <c r="O153" s="52">
        <f>'Pay App 45'!O153+'Pay App 45'!P153</f>
        <v>0</v>
      </c>
      <c r="P153" s="45"/>
      <c r="Q153" s="66">
        <f>'Pay App 45'!Q153+N153+P153</f>
        <v>0</v>
      </c>
    </row>
    <row r="154" spans="1:17" ht="21" customHeight="1" x14ac:dyDescent="0.2">
      <c r="A154" s="151" t="s">
        <v>262</v>
      </c>
      <c r="B154" s="151"/>
      <c r="C154" s="151" t="s">
        <v>263</v>
      </c>
      <c r="D154" s="152"/>
      <c r="E154" s="52">
        <f>'Pay App 45'!E154</f>
        <v>0</v>
      </c>
      <c r="F154" s="45"/>
      <c r="G154" s="65">
        <f>'Pay App 45'!G154+F154</f>
        <v>0</v>
      </c>
      <c r="H154" s="188">
        <f>'Pay App 45'!K154</f>
        <v>0</v>
      </c>
      <c r="I154" s="189"/>
      <c r="J154" s="55"/>
      <c r="K154" s="33">
        <f t="shared" si="4"/>
        <v>0</v>
      </c>
      <c r="L154" s="68">
        <f t="shared" si="7"/>
        <v>0</v>
      </c>
      <c r="M154" s="66">
        <f t="shared" si="5"/>
        <v>0</v>
      </c>
      <c r="N154" s="32">
        <f t="shared" si="6"/>
        <v>0</v>
      </c>
      <c r="O154" s="52">
        <f>'Pay App 45'!O154+'Pay App 45'!P154</f>
        <v>0</v>
      </c>
      <c r="P154" s="45"/>
      <c r="Q154" s="66">
        <f>'Pay App 45'!Q154+N154+P154</f>
        <v>0</v>
      </c>
    </row>
    <row r="155" spans="1:17" ht="21" customHeight="1" x14ac:dyDescent="0.2">
      <c r="A155" s="151" t="s">
        <v>264</v>
      </c>
      <c r="B155" s="151"/>
      <c r="C155" s="151" t="s">
        <v>265</v>
      </c>
      <c r="D155" s="152"/>
      <c r="E155" s="52">
        <f>'Pay App 45'!E155</f>
        <v>0</v>
      </c>
      <c r="F155" s="45"/>
      <c r="G155" s="65">
        <f>'Pay App 45'!G155+F155</f>
        <v>0</v>
      </c>
      <c r="H155" s="188">
        <f>'Pay App 45'!K155</f>
        <v>0</v>
      </c>
      <c r="I155" s="189"/>
      <c r="J155" s="55"/>
      <c r="K155" s="33">
        <f t="shared" si="4"/>
        <v>0</v>
      </c>
      <c r="L155" s="68">
        <f t="shared" si="7"/>
        <v>0</v>
      </c>
      <c r="M155" s="66">
        <f t="shared" si="5"/>
        <v>0</v>
      </c>
      <c r="N155" s="32">
        <f t="shared" si="6"/>
        <v>0</v>
      </c>
      <c r="O155" s="52">
        <f>'Pay App 45'!O155+'Pay App 45'!P155</f>
        <v>0</v>
      </c>
      <c r="P155" s="45"/>
      <c r="Q155" s="66">
        <f>'Pay App 45'!Q155+N155+P155</f>
        <v>0</v>
      </c>
    </row>
    <row r="156" spans="1:17" ht="21" customHeight="1" x14ac:dyDescent="0.2">
      <c r="A156" s="151" t="s">
        <v>266</v>
      </c>
      <c r="B156" s="151"/>
      <c r="C156" s="151" t="s">
        <v>267</v>
      </c>
      <c r="D156" s="152"/>
      <c r="E156" s="52">
        <f>'Pay App 45'!E156</f>
        <v>0</v>
      </c>
      <c r="F156" s="45"/>
      <c r="G156" s="65">
        <f>'Pay App 45'!G156+F156</f>
        <v>0</v>
      </c>
      <c r="H156" s="188">
        <f>'Pay App 45'!K156</f>
        <v>0</v>
      </c>
      <c r="I156" s="189"/>
      <c r="J156" s="55"/>
      <c r="K156" s="33">
        <f t="shared" si="4"/>
        <v>0</v>
      </c>
      <c r="L156" s="68">
        <f t="shared" si="7"/>
        <v>0</v>
      </c>
      <c r="M156" s="66">
        <f t="shared" si="5"/>
        <v>0</v>
      </c>
      <c r="N156" s="32">
        <f t="shared" si="6"/>
        <v>0</v>
      </c>
      <c r="O156" s="52">
        <f>'Pay App 45'!O156+'Pay App 45'!P156</f>
        <v>0</v>
      </c>
      <c r="P156" s="45"/>
      <c r="Q156" s="66">
        <f>'Pay App 45'!Q156+N156+P156</f>
        <v>0</v>
      </c>
    </row>
    <row r="157" spans="1:17" ht="21" customHeight="1" x14ac:dyDescent="0.2">
      <c r="A157" s="151" t="s">
        <v>268</v>
      </c>
      <c r="B157" s="151"/>
      <c r="C157" s="151" t="s">
        <v>269</v>
      </c>
      <c r="D157" s="152"/>
      <c r="E157" s="52">
        <f>'Pay App 45'!E157</f>
        <v>0</v>
      </c>
      <c r="F157" s="45"/>
      <c r="G157" s="65">
        <f>'Pay App 45'!G157+F157</f>
        <v>0</v>
      </c>
      <c r="H157" s="188">
        <f>'Pay App 45'!K157</f>
        <v>0</v>
      </c>
      <c r="I157" s="189"/>
      <c r="J157" s="55"/>
      <c r="K157" s="33">
        <f t="shared" si="4"/>
        <v>0</v>
      </c>
      <c r="L157" s="68">
        <f t="shared" si="7"/>
        <v>0</v>
      </c>
      <c r="M157" s="66">
        <f t="shared" si="5"/>
        <v>0</v>
      </c>
      <c r="N157" s="32">
        <f t="shared" si="6"/>
        <v>0</v>
      </c>
      <c r="O157" s="52">
        <f>'Pay App 45'!O157+'Pay App 45'!P157</f>
        <v>0</v>
      </c>
      <c r="P157" s="45"/>
      <c r="Q157" s="66">
        <f>'Pay App 45'!Q157+N157+P157</f>
        <v>0</v>
      </c>
    </row>
    <row r="158" spans="1:17" ht="21" customHeight="1" x14ac:dyDescent="0.2">
      <c r="A158" s="153" t="s">
        <v>270</v>
      </c>
      <c r="B158" s="153"/>
      <c r="C158" s="153" t="s">
        <v>271</v>
      </c>
      <c r="D158" s="154"/>
      <c r="E158" s="52">
        <f>'Pay App 45'!E158</f>
        <v>0</v>
      </c>
      <c r="F158" s="45"/>
      <c r="G158" s="65">
        <f>'Pay App 45'!G158+F158</f>
        <v>0</v>
      </c>
      <c r="H158" s="188">
        <f>'Pay App 45'!K158</f>
        <v>0</v>
      </c>
      <c r="I158" s="189"/>
      <c r="J158" s="55"/>
      <c r="K158" s="33">
        <f t="shared" si="4"/>
        <v>0</v>
      </c>
      <c r="L158" s="68">
        <f t="shared" si="7"/>
        <v>0</v>
      </c>
      <c r="M158" s="66">
        <f t="shared" si="5"/>
        <v>0</v>
      </c>
      <c r="N158" s="32">
        <f t="shared" si="6"/>
        <v>0</v>
      </c>
      <c r="O158" s="52">
        <f>'Pay App 45'!O158+'Pay App 45'!P158</f>
        <v>0</v>
      </c>
      <c r="P158" s="45"/>
      <c r="Q158" s="66">
        <f>'Pay App 45'!Q158+N158+P158</f>
        <v>0</v>
      </c>
    </row>
    <row r="159" spans="1:17" ht="21" customHeight="1" x14ac:dyDescent="0.2">
      <c r="A159" s="151" t="s">
        <v>272</v>
      </c>
      <c r="B159" s="151"/>
      <c r="C159" s="151" t="s">
        <v>273</v>
      </c>
      <c r="D159" s="152"/>
      <c r="E159" s="52">
        <f>'Pay App 45'!E159</f>
        <v>0</v>
      </c>
      <c r="F159" s="45"/>
      <c r="G159" s="65">
        <f>'Pay App 45'!G159+F159</f>
        <v>0</v>
      </c>
      <c r="H159" s="188">
        <f>'Pay App 45'!K159</f>
        <v>0</v>
      </c>
      <c r="I159" s="189"/>
      <c r="J159" s="55"/>
      <c r="K159" s="33">
        <f t="shared" si="4"/>
        <v>0</v>
      </c>
      <c r="L159" s="68">
        <f t="shared" si="7"/>
        <v>0</v>
      </c>
      <c r="M159" s="66">
        <f t="shared" si="5"/>
        <v>0</v>
      </c>
      <c r="N159" s="32">
        <f t="shared" si="6"/>
        <v>0</v>
      </c>
      <c r="O159" s="52">
        <f>'Pay App 45'!O159+'Pay App 45'!P159</f>
        <v>0</v>
      </c>
      <c r="P159" s="45"/>
      <c r="Q159" s="66">
        <f>'Pay App 45'!Q159+N159+P159</f>
        <v>0</v>
      </c>
    </row>
    <row r="160" spans="1:17" ht="21" customHeight="1" x14ac:dyDescent="0.2">
      <c r="A160" s="151" t="s">
        <v>274</v>
      </c>
      <c r="B160" s="151"/>
      <c r="C160" s="151" t="s">
        <v>275</v>
      </c>
      <c r="D160" s="152"/>
      <c r="E160" s="52">
        <f>'Pay App 45'!E160</f>
        <v>0</v>
      </c>
      <c r="F160" s="45"/>
      <c r="G160" s="65">
        <f>'Pay App 45'!G160+F160</f>
        <v>0</v>
      </c>
      <c r="H160" s="188">
        <f>'Pay App 45'!K160</f>
        <v>0</v>
      </c>
      <c r="I160" s="189"/>
      <c r="J160" s="55"/>
      <c r="K160" s="33">
        <f t="shared" si="4"/>
        <v>0</v>
      </c>
      <c r="L160" s="68">
        <f t="shared" si="7"/>
        <v>0</v>
      </c>
      <c r="M160" s="66">
        <f t="shared" si="5"/>
        <v>0</v>
      </c>
      <c r="N160" s="32">
        <f t="shared" si="6"/>
        <v>0</v>
      </c>
      <c r="O160" s="52">
        <f>'Pay App 45'!O160+'Pay App 45'!P160</f>
        <v>0</v>
      </c>
      <c r="P160" s="45"/>
      <c r="Q160" s="66">
        <f>'Pay App 45'!Q160+N160+P160</f>
        <v>0</v>
      </c>
    </row>
    <row r="161" spans="1:17" ht="21" customHeight="1" x14ac:dyDescent="0.2">
      <c r="A161" s="151" t="s">
        <v>276</v>
      </c>
      <c r="B161" s="151"/>
      <c r="C161" s="151" t="s">
        <v>277</v>
      </c>
      <c r="D161" s="152"/>
      <c r="E161" s="52">
        <f>'Pay App 45'!E161</f>
        <v>0</v>
      </c>
      <c r="F161" s="45"/>
      <c r="G161" s="65">
        <f>'Pay App 45'!G161+F161</f>
        <v>0</v>
      </c>
      <c r="H161" s="188">
        <f>'Pay App 45'!K161</f>
        <v>0</v>
      </c>
      <c r="I161" s="189"/>
      <c r="J161" s="55"/>
      <c r="K161" s="33">
        <f t="shared" si="4"/>
        <v>0</v>
      </c>
      <c r="L161" s="68">
        <f t="shared" si="7"/>
        <v>0</v>
      </c>
      <c r="M161" s="66">
        <f t="shared" si="5"/>
        <v>0</v>
      </c>
      <c r="N161" s="32">
        <f t="shared" si="6"/>
        <v>0</v>
      </c>
      <c r="O161" s="52">
        <f>'Pay App 45'!O161+'Pay App 45'!P161</f>
        <v>0</v>
      </c>
      <c r="P161" s="45"/>
      <c r="Q161" s="66">
        <f>'Pay App 45'!Q161+N161+P161</f>
        <v>0</v>
      </c>
    </row>
    <row r="162" spans="1:17" ht="21" customHeight="1" x14ac:dyDescent="0.2">
      <c r="A162" s="151" t="s">
        <v>278</v>
      </c>
      <c r="B162" s="151"/>
      <c r="C162" s="151" t="s">
        <v>279</v>
      </c>
      <c r="D162" s="152"/>
      <c r="E162" s="52">
        <f>'Pay App 45'!E162</f>
        <v>0</v>
      </c>
      <c r="F162" s="45"/>
      <c r="G162" s="65">
        <f>'Pay App 45'!G162+F162</f>
        <v>0</v>
      </c>
      <c r="H162" s="188">
        <f>'Pay App 45'!K162</f>
        <v>0</v>
      </c>
      <c r="I162" s="189"/>
      <c r="J162" s="55"/>
      <c r="K162" s="33">
        <f t="shared" si="4"/>
        <v>0</v>
      </c>
      <c r="L162" s="68">
        <f t="shared" si="7"/>
        <v>0</v>
      </c>
      <c r="M162" s="66">
        <f t="shared" si="5"/>
        <v>0</v>
      </c>
      <c r="N162" s="32">
        <f t="shared" si="6"/>
        <v>0</v>
      </c>
      <c r="O162" s="52">
        <f>'Pay App 45'!O162+'Pay App 45'!P162</f>
        <v>0</v>
      </c>
      <c r="P162" s="45"/>
      <c r="Q162" s="66">
        <f>'Pay App 45'!Q162+N162+P162</f>
        <v>0</v>
      </c>
    </row>
    <row r="163" spans="1:17" ht="21" customHeight="1" x14ac:dyDescent="0.2">
      <c r="A163" s="151" t="s">
        <v>280</v>
      </c>
      <c r="B163" s="151"/>
      <c r="C163" s="151" t="s">
        <v>281</v>
      </c>
      <c r="D163" s="152"/>
      <c r="E163" s="52">
        <f>'Pay App 45'!E163</f>
        <v>0</v>
      </c>
      <c r="F163" s="45"/>
      <c r="G163" s="65">
        <f>'Pay App 45'!G163+F163</f>
        <v>0</v>
      </c>
      <c r="H163" s="188">
        <f>'Pay App 45'!K163</f>
        <v>0</v>
      </c>
      <c r="I163" s="189"/>
      <c r="J163" s="55"/>
      <c r="K163" s="33">
        <f t="shared" si="4"/>
        <v>0</v>
      </c>
      <c r="L163" s="68">
        <f t="shared" si="7"/>
        <v>0</v>
      </c>
      <c r="M163" s="66">
        <f t="shared" si="5"/>
        <v>0</v>
      </c>
      <c r="N163" s="32">
        <f t="shared" si="6"/>
        <v>0</v>
      </c>
      <c r="O163" s="52">
        <f>'Pay App 45'!O163+'Pay App 45'!P163</f>
        <v>0</v>
      </c>
      <c r="P163" s="45"/>
      <c r="Q163" s="66">
        <f>'Pay App 45'!Q163+N163+P163</f>
        <v>0</v>
      </c>
    </row>
    <row r="164" spans="1:17" ht="21" customHeight="1" x14ac:dyDescent="0.2">
      <c r="A164" s="151" t="s">
        <v>282</v>
      </c>
      <c r="B164" s="151"/>
      <c r="C164" s="151" t="s">
        <v>283</v>
      </c>
      <c r="D164" s="152"/>
      <c r="E164" s="52">
        <f>'Pay App 45'!E164</f>
        <v>0</v>
      </c>
      <c r="F164" s="45"/>
      <c r="G164" s="65">
        <f>'Pay App 45'!G164+F164</f>
        <v>0</v>
      </c>
      <c r="H164" s="188">
        <f>'Pay App 45'!K164</f>
        <v>0</v>
      </c>
      <c r="I164" s="189"/>
      <c r="J164" s="55"/>
      <c r="K164" s="33">
        <f t="shared" si="4"/>
        <v>0</v>
      </c>
      <c r="L164" s="68">
        <f t="shared" si="7"/>
        <v>0</v>
      </c>
      <c r="M164" s="66">
        <f t="shared" si="5"/>
        <v>0</v>
      </c>
      <c r="N164" s="32">
        <f t="shared" si="6"/>
        <v>0</v>
      </c>
      <c r="O164" s="52">
        <f>'Pay App 45'!O164+'Pay App 45'!P164</f>
        <v>0</v>
      </c>
      <c r="P164" s="45"/>
      <c r="Q164" s="66">
        <f>'Pay App 45'!Q164+N164+P164</f>
        <v>0</v>
      </c>
    </row>
    <row r="165" spans="1:17" ht="21" customHeight="1" x14ac:dyDescent="0.2">
      <c r="A165" s="151" t="s">
        <v>284</v>
      </c>
      <c r="B165" s="151"/>
      <c r="C165" s="151" t="s">
        <v>285</v>
      </c>
      <c r="D165" s="152"/>
      <c r="E165" s="52">
        <f>'Pay App 45'!E165</f>
        <v>0</v>
      </c>
      <c r="F165" s="45"/>
      <c r="G165" s="65">
        <f>'Pay App 45'!G165+F165</f>
        <v>0</v>
      </c>
      <c r="H165" s="188">
        <f>'Pay App 45'!K165</f>
        <v>0</v>
      </c>
      <c r="I165" s="189"/>
      <c r="J165" s="55"/>
      <c r="K165" s="33">
        <f t="shared" si="4"/>
        <v>0</v>
      </c>
      <c r="L165" s="68">
        <f t="shared" si="7"/>
        <v>0</v>
      </c>
      <c r="M165" s="66">
        <f t="shared" si="5"/>
        <v>0</v>
      </c>
      <c r="N165" s="32">
        <f t="shared" si="6"/>
        <v>0</v>
      </c>
      <c r="O165" s="52">
        <f>'Pay App 45'!O165+'Pay App 45'!P165</f>
        <v>0</v>
      </c>
      <c r="P165" s="45"/>
      <c r="Q165" s="66">
        <f>'Pay App 45'!Q165+N165+P165</f>
        <v>0</v>
      </c>
    </row>
    <row r="166" spans="1:17" ht="21" customHeight="1" x14ac:dyDescent="0.2">
      <c r="A166" s="153" t="s">
        <v>286</v>
      </c>
      <c r="B166" s="153"/>
      <c r="C166" s="153" t="s">
        <v>287</v>
      </c>
      <c r="D166" s="154"/>
      <c r="E166" s="52">
        <f>'Pay App 45'!E166</f>
        <v>0</v>
      </c>
      <c r="F166" s="45"/>
      <c r="G166" s="65">
        <f>'Pay App 45'!G166+F166</f>
        <v>0</v>
      </c>
      <c r="H166" s="188">
        <f>'Pay App 45'!K166</f>
        <v>0</v>
      </c>
      <c r="I166" s="189"/>
      <c r="J166" s="55"/>
      <c r="K166" s="33">
        <f t="shared" si="4"/>
        <v>0</v>
      </c>
      <c r="L166" s="68">
        <f t="shared" si="7"/>
        <v>0</v>
      </c>
      <c r="M166" s="66">
        <f t="shared" si="5"/>
        <v>0</v>
      </c>
      <c r="N166" s="32">
        <f t="shared" si="6"/>
        <v>0</v>
      </c>
      <c r="O166" s="52">
        <f>'Pay App 45'!O166+'Pay App 45'!P166</f>
        <v>0</v>
      </c>
      <c r="P166" s="45"/>
      <c r="Q166" s="66">
        <f>'Pay App 45'!Q166+N166+P166</f>
        <v>0</v>
      </c>
    </row>
    <row r="167" spans="1:17" ht="21" customHeight="1" x14ac:dyDescent="0.2">
      <c r="A167" s="153" t="s">
        <v>288</v>
      </c>
      <c r="B167" s="153"/>
      <c r="C167" s="153" t="s">
        <v>289</v>
      </c>
      <c r="D167" s="154"/>
      <c r="E167" s="52">
        <f>'Pay App 45'!E167</f>
        <v>0</v>
      </c>
      <c r="F167" s="45"/>
      <c r="G167" s="65">
        <f>'Pay App 45'!G167+F167</f>
        <v>0</v>
      </c>
      <c r="H167" s="188">
        <f>'Pay App 45'!K167</f>
        <v>0</v>
      </c>
      <c r="I167" s="189"/>
      <c r="J167" s="55"/>
      <c r="K167" s="33">
        <f t="shared" si="4"/>
        <v>0</v>
      </c>
      <c r="L167" s="68">
        <f t="shared" si="7"/>
        <v>0</v>
      </c>
      <c r="M167" s="66">
        <f t="shared" si="5"/>
        <v>0</v>
      </c>
      <c r="N167" s="32">
        <f t="shared" si="6"/>
        <v>0</v>
      </c>
      <c r="O167" s="52">
        <f>'Pay App 45'!O167+'Pay App 45'!P167</f>
        <v>0</v>
      </c>
      <c r="P167" s="45"/>
      <c r="Q167" s="66">
        <f>'Pay App 45'!Q167+N167+P167</f>
        <v>0</v>
      </c>
    </row>
    <row r="168" spans="1:17" ht="21" customHeight="1" x14ac:dyDescent="0.2">
      <c r="A168" s="151" t="s">
        <v>290</v>
      </c>
      <c r="B168" s="151"/>
      <c r="C168" s="151" t="s">
        <v>291</v>
      </c>
      <c r="D168" s="152"/>
      <c r="E168" s="52">
        <f>'Pay App 45'!E168</f>
        <v>0</v>
      </c>
      <c r="F168" s="45"/>
      <c r="G168" s="65">
        <f>'Pay App 45'!G168+F168</f>
        <v>0</v>
      </c>
      <c r="H168" s="188">
        <f>'Pay App 45'!K168</f>
        <v>0</v>
      </c>
      <c r="I168" s="189"/>
      <c r="J168" s="55"/>
      <c r="K168" s="33">
        <f t="shared" si="4"/>
        <v>0</v>
      </c>
      <c r="L168" s="68">
        <f t="shared" si="7"/>
        <v>0</v>
      </c>
      <c r="M168" s="66">
        <f t="shared" si="5"/>
        <v>0</v>
      </c>
      <c r="N168" s="32">
        <f t="shared" si="6"/>
        <v>0</v>
      </c>
      <c r="O168" s="52">
        <f>'Pay App 45'!O168+'Pay App 45'!P168</f>
        <v>0</v>
      </c>
      <c r="P168" s="45"/>
      <c r="Q168" s="66">
        <f>'Pay App 45'!Q168+N168+P168</f>
        <v>0</v>
      </c>
    </row>
    <row r="169" spans="1:17" ht="21" customHeight="1" x14ac:dyDescent="0.2">
      <c r="A169" s="151" t="s">
        <v>292</v>
      </c>
      <c r="B169" s="151"/>
      <c r="C169" s="151" t="s">
        <v>293</v>
      </c>
      <c r="D169" s="152"/>
      <c r="E169" s="52">
        <f>'Pay App 45'!E169</f>
        <v>0</v>
      </c>
      <c r="F169" s="45"/>
      <c r="G169" s="65">
        <f>'Pay App 45'!G169+F169</f>
        <v>0</v>
      </c>
      <c r="H169" s="188">
        <f>'Pay App 45'!K169</f>
        <v>0</v>
      </c>
      <c r="I169" s="189"/>
      <c r="J169" s="55"/>
      <c r="K169" s="33">
        <f t="shared" si="4"/>
        <v>0</v>
      </c>
      <c r="L169" s="68">
        <f t="shared" si="7"/>
        <v>0</v>
      </c>
      <c r="M169" s="66">
        <f t="shared" si="5"/>
        <v>0</v>
      </c>
      <c r="N169" s="32">
        <f t="shared" si="6"/>
        <v>0</v>
      </c>
      <c r="O169" s="52">
        <f>'Pay App 45'!O169+'Pay App 45'!P169</f>
        <v>0</v>
      </c>
      <c r="P169" s="45"/>
      <c r="Q169" s="66">
        <f>'Pay App 45'!Q169+N169+P169</f>
        <v>0</v>
      </c>
    </row>
    <row r="170" spans="1:17" ht="21" customHeight="1" x14ac:dyDescent="0.2">
      <c r="A170" s="151" t="s">
        <v>294</v>
      </c>
      <c r="B170" s="151"/>
      <c r="C170" s="151" t="s">
        <v>295</v>
      </c>
      <c r="D170" s="152"/>
      <c r="E170" s="52">
        <f>'Pay App 45'!E170</f>
        <v>0</v>
      </c>
      <c r="F170" s="45"/>
      <c r="G170" s="65">
        <f>'Pay App 45'!G170+F170</f>
        <v>0</v>
      </c>
      <c r="H170" s="188">
        <f>'Pay App 45'!K170</f>
        <v>0</v>
      </c>
      <c r="I170" s="189"/>
      <c r="J170" s="55"/>
      <c r="K170" s="33">
        <f t="shared" si="4"/>
        <v>0</v>
      </c>
      <c r="L170" s="68">
        <f t="shared" si="7"/>
        <v>0</v>
      </c>
      <c r="M170" s="66">
        <f t="shared" si="5"/>
        <v>0</v>
      </c>
      <c r="N170" s="32">
        <f t="shared" si="6"/>
        <v>0</v>
      </c>
      <c r="O170" s="52">
        <f>'Pay App 45'!O170+'Pay App 45'!P170</f>
        <v>0</v>
      </c>
      <c r="P170" s="45"/>
      <c r="Q170" s="66">
        <f>'Pay App 45'!Q170+N170+P170</f>
        <v>0</v>
      </c>
    </row>
    <row r="171" spans="1:17" ht="21" customHeight="1" x14ac:dyDescent="0.2">
      <c r="A171" s="151" t="s">
        <v>296</v>
      </c>
      <c r="B171" s="151"/>
      <c r="C171" s="151" t="s">
        <v>297</v>
      </c>
      <c r="D171" s="152"/>
      <c r="E171" s="52">
        <f>'Pay App 45'!E171</f>
        <v>0</v>
      </c>
      <c r="F171" s="45"/>
      <c r="G171" s="65">
        <f>'Pay App 45'!G171+F171</f>
        <v>0</v>
      </c>
      <c r="H171" s="188">
        <f>'Pay App 45'!K171</f>
        <v>0</v>
      </c>
      <c r="I171" s="189"/>
      <c r="J171" s="55"/>
      <c r="K171" s="33">
        <f t="shared" si="4"/>
        <v>0</v>
      </c>
      <c r="L171" s="68">
        <f t="shared" si="7"/>
        <v>0</v>
      </c>
      <c r="M171" s="66">
        <f t="shared" si="5"/>
        <v>0</v>
      </c>
      <c r="N171" s="32">
        <f t="shared" si="6"/>
        <v>0</v>
      </c>
      <c r="O171" s="52">
        <f>'Pay App 45'!O171+'Pay App 45'!P171</f>
        <v>0</v>
      </c>
      <c r="P171" s="45"/>
      <c r="Q171" s="66">
        <f>'Pay App 45'!Q171+N171+P171</f>
        <v>0</v>
      </c>
    </row>
    <row r="172" spans="1:17" ht="21" customHeight="1" x14ac:dyDescent="0.2">
      <c r="A172" s="151" t="s">
        <v>298</v>
      </c>
      <c r="B172" s="151"/>
      <c r="C172" s="151" t="s">
        <v>299</v>
      </c>
      <c r="D172" s="152"/>
      <c r="E172" s="52">
        <f>'Pay App 45'!E172</f>
        <v>0</v>
      </c>
      <c r="F172" s="45"/>
      <c r="G172" s="65">
        <f>'Pay App 45'!G172+F172</f>
        <v>0</v>
      </c>
      <c r="H172" s="188">
        <f>'Pay App 45'!K172</f>
        <v>0</v>
      </c>
      <c r="I172" s="189"/>
      <c r="J172" s="55"/>
      <c r="K172" s="33">
        <f t="shared" si="4"/>
        <v>0</v>
      </c>
      <c r="L172" s="68">
        <f t="shared" si="7"/>
        <v>0</v>
      </c>
      <c r="M172" s="66">
        <f t="shared" si="5"/>
        <v>0</v>
      </c>
      <c r="N172" s="32">
        <f t="shared" si="6"/>
        <v>0</v>
      </c>
      <c r="O172" s="52">
        <f>'Pay App 45'!O172+'Pay App 45'!P172</f>
        <v>0</v>
      </c>
      <c r="P172" s="45"/>
      <c r="Q172" s="66">
        <f>'Pay App 45'!Q172+N172+P172</f>
        <v>0</v>
      </c>
    </row>
    <row r="173" spans="1:17" ht="21" customHeight="1" x14ac:dyDescent="0.2">
      <c r="A173" s="151" t="s">
        <v>300</v>
      </c>
      <c r="B173" s="151"/>
      <c r="C173" s="151" t="s">
        <v>301</v>
      </c>
      <c r="D173" s="152"/>
      <c r="E173" s="52">
        <f>'Pay App 45'!E173</f>
        <v>0</v>
      </c>
      <c r="F173" s="45"/>
      <c r="G173" s="65">
        <f>'Pay App 45'!G173+F173</f>
        <v>0</v>
      </c>
      <c r="H173" s="188">
        <f>'Pay App 45'!K173</f>
        <v>0</v>
      </c>
      <c r="I173" s="189"/>
      <c r="J173" s="55"/>
      <c r="K173" s="33">
        <f t="shared" si="4"/>
        <v>0</v>
      </c>
      <c r="L173" s="68">
        <f t="shared" si="7"/>
        <v>0</v>
      </c>
      <c r="M173" s="66">
        <f t="shared" si="5"/>
        <v>0</v>
      </c>
      <c r="N173" s="32">
        <f t="shared" si="6"/>
        <v>0</v>
      </c>
      <c r="O173" s="52">
        <f>'Pay App 45'!O173+'Pay App 45'!P173</f>
        <v>0</v>
      </c>
      <c r="P173" s="45"/>
      <c r="Q173" s="66">
        <f>'Pay App 45'!Q173+N173+P173</f>
        <v>0</v>
      </c>
    </row>
    <row r="174" spans="1:17" ht="21" customHeight="1" x14ac:dyDescent="0.2">
      <c r="A174" s="151" t="s">
        <v>302</v>
      </c>
      <c r="B174" s="151"/>
      <c r="C174" s="151" t="s">
        <v>303</v>
      </c>
      <c r="D174" s="152"/>
      <c r="E174" s="52">
        <f>'Pay App 45'!E174</f>
        <v>0</v>
      </c>
      <c r="F174" s="45"/>
      <c r="G174" s="65">
        <f>'Pay App 45'!G174+F174</f>
        <v>0</v>
      </c>
      <c r="H174" s="188">
        <f>'Pay App 45'!K174</f>
        <v>0</v>
      </c>
      <c r="I174" s="189"/>
      <c r="J174" s="55"/>
      <c r="K174" s="33">
        <f t="shared" si="4"/>
        <v>0</v>
      </c>
      <c r="L174" s="68">
        <f t="shared" si="7"/>
        <v>0</v>
      </c>
      <c r="M174" s="66">
        <f t="shared" si="5"/>
        <v>0</v>
      </c>
      <c r="N174" s="32">
        <f t="shared" si="6"/>
        <v>0</v>
      </c>
      <c r="O174" s="52">
        <f>'Pay App 45'!O174+'Pay App 45'!P174</f>
        <v>0</v>
      </c>
      <c r="P174" s="45"/>
      <c r="Q174" s="66">
        <f>'Pay App 45'!Q174+N174+P174</f>
        <v>0</v>
      </c>
    </row>
    <row r="175" spans="1:17" ht="21" customHeight="1" x14ac:dyDescent="0.2">
      <c r="A175" s="151" t="s">
        <v>304</v>
      </c>
      <c r="B175" s="151"/>
      <c r="C175" s="151" t="s">
        <v>305</v>
      </c>
      <c r="D175" s="152"/>
      <c r="E175" s="52">
        <f>'Pay App 45'!E175</f>
        <v>0</v>
      </c>
      <c r="F175" s="45"/>
      <c r="G175" s="65">
        <f>'Pay App 45'!G175+F175</f>
        <v>0</v>
      </c>
      <c r="H175" s="188">
        <f>'Pay App 45'!K175</f>
        <v>0</v>
      </c>
      <c r="I175" s="189"/>
      <c r="J175" s="55"/>
      <c r="K175" s="33">
        <f t="shared" si="4"/>
        <v>0</v>
      </c>
      <c r="L175" s="68">
        <f t="shared" si="7"/>
        <v>0</v>
      </c>
      <c r="M175" s="66">
        <f t="shared" si="5"/>
        <v>0</v>
      </c>
      <c r="N175" s="32">
        <f t="shared" si="6"/>
        <v>0</v>
      </c>
      <c r="O175" s="52">
        <f>'Pay App 45'!O175+'Pay App 45'!P175</f>
        <v>0</v>
      </c>
      <c r="P175" s="45"/>
      <c r="Q175" s="66">
        <f>'Pay App 45'!Q175+N175+P175</f>
        <v>0</v>
      </c>
    </row>
    <row r="176" spans="1:17" ht="21" customHeight="1" x14ac:dyDescent="0.2">
      <c r="A176" s="151" t="s">
        <v>306</v>
      </c>
      <c r="B176" s="151"/>
      <c r="C176" s="151" t="s">
        <v>307</v>
      </c>
      <c r="D176" s="152"/>
      <c r="E176" s="52">
        <f>'Pay App 45'!E176</f>
        <v>0</v>
      </c>
      <c r="F176" s="45"/>
      <c r="G176" s="65">
        <f>'Pay App 45'!G176+F176</f>
        <v>0</v>
      </c>
      <c r="H176" s="188">
        <f>'Pay App 45'!K176</f>
        <v>0</v>
      </c>
      <c r="I176" s="189"/>
      <c r="J176" s="55"/>
      <c r="K176" s="33">
        <f t="shared" si="4"/>
        <v>0</v>
      </c>
      <c r="L176" s="68">
        <f t="shared" si="7"/>
        <v>0</v>
      </c>
      <c r="M176" s="66">
        <f t="shared" si="5"/>
        <v>0</v>
      </c>
      <c r="N176" s="32">
        <f t="shared" si="6"/>
        <v>0</v>
      </c>
      <c r="O176" s="52">
        <f>'Pay App 45'!O176+'Pay App 45'!P176</f>
        <v>0</v>
      </c>
      <c r="P176" s="45"/>
      <c r="Q176" s="66">
        <f>'Pay App 45'!Q176+N176+P176</f>
        <v>0</v>
      </c>
    </row>
    <row r="177" spans="1:17" ht="21" customHeight="1" x14ac:dyDescent="0.2">
      <c r="A177" s="151" t="s">
        <v>308</v>
      </c>
      <c r="B177" s="151"/>
      <c r="C177" s="151" t="s">
        <v>309</v>
      </c>
      <c r="D177" s="152"/>
      <c r="E177" s="52">
        <f>'Pay App 45'!E177</f>
        <v>0</v>
      </c>
      <c r="F177" s="45"/>
      <c r="G177" s="65">
        <f>'Pay App 45'!G177+F177</f>
        <v>0</v>
      </c>
      <c r="H177" s="188">
        <f>'Pay App 45'!K177</f>
        <v>0</v>
      </c>
      <c r="I177" s="189"/>
      <c r="J177" s="55"/>
      <c r="K177" s="33">
        <f t="shared" si="4"/>
        <v>0</v>
      </c>
      <c r="L177" s="68">
        <f t="shared" si="7"/>
        <v>0</v>
      </c>
      <c r="M177" s="66">
        <f t="shared" si="5"/>
        <v>0</v>
      </c>
      <c r="N177" s="32">
        <f t="shared" si="6"/>
        <v>0</v>
      </c>
      <c r="O177" s="52">
        <f>'Pay App 45'!O177+'Pay App 45'!P177</f>
        <v>0</v>
      </c>
      <c r="P177" s="45"/>
      <c r="Q177" s="66">
        <f>'Pay App 45'!Q177+N177+P177</f>
        <v>0</v>
      </c>
    </row>
    <row r="178" spans="1:17" ht="21" customHeight="1" x14ac:dyDescent="0.2">
      <c r="A178" s="141" t="s">
        <v>310</v>
      </c>
      <c r="B178" s="141"/>
      <c r="C178" s="141" t="s">
        <v>311</v>
      </c>
      <c r="D178" s="142"/>
      <c r="E178" s="52">
        <f>'Pay App 45'!E178</f>
        <v>0</v>
      </c>
      <c r="F178" s="45"/>
      <c r="G178" s="65">
        <f>'Pay App 45'!G178+F178</f>
        <v>0</v>
      </c>
      <c r="H178" s="188">
        <f>'Pay App 45'!K178</f>
        <v>0</v>
      </c>
      <c r="I178" s="189"/>
      <c r="J178" s="55"/>
      <c r="K178" s="33">
        <f t="shared" si="4"/>
        <v>0</v>
      </c>
      <c r="L178" s="68">
        <f t="shared" si="7"/>
        <v>0</v>
      </c>
      <c r="M178" s="66">
        <f t="shared" si="5"/>
        <v>0</v>
      </c>
      <c r="N178" s="32">
        <f t="shared" si="6"/>
        <v>0</v>
      </c>
      <c r="O178" s="52">
        <f>'Pay App 45'!O178+'Pay App 45'!P178</f>
        <v>0</v>
      </c>
      <c r="P178" s="45"/>
      <c r="Q178" s="66">
        <f>'Pay App 45'!Q178+N178+P178</f>
        <v>0</v>
      </c>
    </row>
    <row r="179" spans="1:17" ht="21" customHeight="1" x14ac:dyDescent="0.2">
      <c r="A179" s="151" t="s">
        <v>312</v>
      </c>
      <c r="B179" s="151"/>
      <c r="C179" s="151" t="s">
        <v>313</v>
      </c>
      <c r="D179" s="152"/>
      <c r="E179" s="52">
        <f>'Pay App 45'!E179</f>
        <v>0</v>
      </c>
      <c r="F179" s="45"/>
      <c r="G179" s="65">
        <f>'Pay App 45'!G179+F179</f>
        <v>0</v>
      </c>
      <c r="H179" s="188">
        <f>'Pay App 45'!K179</f>
        <v>0</v>
      </c>
      <c r="I179" s="189"/>
      <c r="J179" s="55"/>
      <c r="K179" s="33">
        <f t="shared" si="4"/>
        <v>0</v>
      </c>
      <c r="L179" s="68">
        <f t="shared" si="7"/>
        <v>0</v>
      </c>
      <c r="M179" s="66">
        <f t="shared" si="5"/>
        <v>0</v>
      </c>
      <c r="N179" s="32">
        <f t="shared" si="6"/>
        <v>0</v>
      </c>
      <c r="O179" s="52">
        <f>'Pay App 45'!O179+'Pay App 45'!P179</f>
        <v>0</v>
      </c>
      <c r="P179" s="45"/>
      <c r="Q179" s="66">
        <f>'Pay App 45'!Q179+N179+P179</f>
        <v>0</v>
      </c>
    </row>
    <row r="180" spans="1:17" ht="21" customHeight="1" x14ac:dyDescent="0.2">
      <c r="A180" s="151" t="s">
        <v>314</v>
      </c>
      <c r="B180" s="151"/>
      <c r="C180" s="149" t="s">
        <v>315</v>
      </c>
      <c r="D180" s="150"/>
      <c r="E180" s="52">
        <f>'Pay App 45'!E180</f>
        <v>0</v>
      </c>
      <c r="F180" s="45"/>
      <c r="G180" s="65">
        <f>'Pay App 45'!G180+F180</f>
        <v>0</v>
      </c>
      <c r="H180" s="188">
        <f>'Pay App 45'!K180</f>
        <v>0</v>
      </c>
      <c r="I180" s="189"/>
      <c r="J180" s="55"/>
      <c r="K180" s="33">
        <f t="shared" si="4"/>
        <v>0</v>
      </c>
      <c r="L180" s="68">
        <f t="shared" si="7"/>
        <v>0</v>
      </c>
      <c r="M180" s="66">
        <f t="shared" si="5"/>
        <v>0</v>
      </c>
      <c r="N180" s="32">
        <f t="shared" si="6"/>
        <v>0</v>
      </c>
      <c r="O180" s="52">
        <f>'Pay App 45'!O180+'Pay App 45'!P180</f>
        <v>0</v>
      </c>
      <c r="P180" s="45"/>
      <c r="Q180" s="66">
        <f>'Pay App 45'!Q180+N180+P180</f>
        <v>0</v>
      </c>
    </row>
    <row r="181" spans="1:17" ht="21" customHeight="1" x14ac:dyDescent="0.2">
      <c r="A181" s="151" t="s">
        <v>316</v>
      </c>
      <c r="B181" s="151"/>
      <c r="C181" s="151" t="s">
        <v>317</v>
      </c>
      <c r="D181" s="152"/>
      <c r="E181" s="52">
        <f>'Pay App 45'!E181</f>
        <v>0</v>
      </c>
      <c r="F181" s="45"/>
      <c r="G181" s="65">
        <f>'Pay App 45'!G181+F181</f>
        <v>0</v>
      </c>
      <c r="H181" s="188">
        <f>'Pay App 45'!K181</f>
        <v>0</v>
      </c>
      <c r="I181" s="189"/>
      <c r="J181" s="55"/>
      <c r="K181" s="33">
        <f t="shared" si="4"/>
        <v>0</v>
      </c>
      <c r="L181" s="68">
        <f t="shared" si="7"/>
        <v>0</v>
      </c>
      <c r="M181" s="66">
        <f t="shared" si="5"/>
        <v>0</v>
      </c>
      <c r="N181" s="32">
        <f t="shared" si="6"/>
        <v>0</v>
      </c>
      <c r="O181" s="52">
        <f>'Pay App 45'!O181+'Pay App 45'!P181</f>
        <v>0</v>
      </c>
      <c r="P181" s="45"/>
      <c r="Q181" s="66">
        <f>'Pay App 45'!Q181+N181+P181</f>
        <v>0</v>
      </c>
    </row>
    <row r="182" spans="1:17" ht="21" customHeight="1" x14ac:dyDescent="0.2">
      <c r="A182" s="151" t="s">
        <v>318</v>
      </c>
      <c r="B182" s="151"/>
      <c r="C182" s="151" t="s">
        <v>319</v>
      </c>
      <c r="D182" s="152"/>
      <c r="E182" s="52">
        <f>'Pay App 45'!E182</f>
        <v>0</v>
      </c>
      <c r="F182" s="45"/>
      <c r="G182" s="65">
        <f>'Pay App 45'!G182+F182</f>
        <v>0</v>
      </c>
      <c r="H182" s="188">
        <f>'Pay App 45'!K182</f>
        <v>0</v>
      </c>
      <c r="I182" s="189"/>
      <c r="J182" s="55"/>
      <c r="K182" s="33">
        <f t="shared" si="4"/>
        <v>0</v>
      </c>
      <c r="L182" s="68">
        <f t="shared" si="7"/>
        <v>0</v>
      </c>
      <c r="M182" s="66">
        <f t="shared" si="5"/>
        <v>0</v>
      </c>
      <c r="N182" s="32">
        <f t="shared" si="6"/>
        <v>0</v>
      </c>
      <c r="O182" s="52">
        <f>'Pay App 45'!O182+'Pay App 45'!P182</f>
        <v>0</v>
      </c>
      <c r="P182" s="45"/>
      <c r="Q182" s="66">
        <f>'Pay App 45'!Q182+N182+P182</f>
        <v>0</v>
      </c>
    </row>
    <row r="183" spans="1:17" ht="21" customHeight="1" x14ac:dyDescent="0.2">
      <c r="A183" s="151" t="s">
        <v>320</v>
      </c>
      <c r="B183" s="151"/>
      <c r="C183" s="151" t="s">
        <v>321</v>
      </c>
      <c r="D183" s="152"/>
      <c r="E183" s="52">
        <f>'Pay App 45'!E183</f>
        <v>0</v>
      </c>
      <c r="F183" s="45"/>
      <c r="G183" s="65">
        <f>'Pay App 45'!G183+F183</f>
        <v>0</v>
      </c>
      <c r="H183" s="188">
        <f>'Pay App 45'!K183</f>
        <v>0</v>
      </c>
      <c r="I183" s="189"/>
      <c r="J183" s="55"/>
      <c r="K183" s="33">
        <f t="shared" si="4"/>
        <v>0</v>
      </c>
      <c r="L183" s="68">
        <f t="shared" si="7"/>
        <v>0</v>
      </c>
      <c r="M183" s="66">
        <f t="shared" si="5"/>
        <v>0</v>
      </c>
      <c r="N183" s="32">
        <f t="shared" si="6"/>
        <v>0</v>
      </c>
      <c r="O183" s="52">
        <f>'Pay App 45'!O183+'Pay App 45'!P183</f>
        <v>0</v>
      </c>
      <c r="P183" s="45"/>
      <c r="Q183" s="66">
        <f>'Pay App 45'!Q183+N183+P183</f>
        <v>0</v>
      </c>
    </row>
    <row r="184" spans="1:17" ht="21" customHeight="1" x14ac:dyDescent="0.2">
      <c r="A184" s="151" t="s">
        <v>322</v>
      </c>
      <c r="B184" s="151"/>
      <c r="C184" s="151" t="s">
        <v>323</v>
      </c>
      <c r="D184" s="152"/>
      <c r="E184" s="52">
        <f>'Pay App 45'!E184</f>
        <v>0</v>
      </c>
      <c r="F184" s="45"/>
      <c r="G184" s="65">
        <f>'Pay App 45'!G184+F184</f>
        <v>0</v>
      </c>
      <c r="H184" s="188">
        <f>'Pay App 45'!K184</f>
        <v>0</v>
      </c>
      <c r="I184" s="189"/>
      <c r="J184" s="55"/>
      <c r="K184" s="33">
        <f t="shared" si="4"/>
        <v>0</v>
      </c>
      <c r="L184" s="68">
        <f t="shared" si="7"/>
        <v>0</v>
      </c>
      <c r="M184" s="66">
        <f t="shared" si="5"/>
        <v>0</v>
      </c>
      <c r="N184" s="32">
        <f t="shared" si="6"/>
        <v>0</v>
      </c>
      <c r="O184" s="52">
        <f>'Pay App 45'!O184+'Pay App 45'!P184</f>
        <v>0</v>
      </c>
      <c r="P184" s="45"/>
      <c r="Q184" s="66">
        <f>'Pay App 45'!Q184+N184+P184</f>
        <v>0</v>
      </c>
    </row>
    <row r="185" spans="1:17" ht="21" customHeight="1" x14ac:dyDescent="0.2">
      <c r="A185" s="141" t="s">
        <v>324</v>
      </c>
      <c r="B185" s="141"/>
      <c r="C185" s="141" t="s">
        <v>325</v>
      </c>
      <c r="D185" s="142"/>
      <c r="E185" s="52">
        <f>'Pay App 45'!E185</f>
        <v>0</v>
      </c>
      <c r="F185" s="45"/>
      <c r="G185" s="65">
        <f>'Pay App 45'!G185+F185</f>
        <v>0</v>
      </c>
      <c r="H185" s="188">
        <f>'Pay App 45'!K185</f>
        <v>0</v>
      </c>
      <c r="I185" s="189"/>
      <c r="J185" s="55"/>
      <c r="K185" s="33">
        <f t="shared" si="4"/>
        <v>0</v>
      </c>
      <c r="L185" s="68">
        <f t="shared" si="7"/>
        <v>0</v>
      </c>
      <c r="M185" s="66">
        <f t="shared" si="5"/>
        <v>0</v>
      </c>
      <c r="N185" s="32">
        <f t="shared" si="6"/>
        <v>0</v>
      </c>
      <c r="O185" s="52">
        <f>'Pay App 45'!O185+'Pay App 45'!P185</f>
        <v>0</v>
      </c>
      <c r="P185" s="45"/>
      <c r="Q185" s="66">
        <f>'Pay App 45'!Q185+N185+P185</f>
        <v>0</v>
      </c>
    </row>
    <row r="186" spans="1:17" ht="21" customHeight="1" x14ac:dyDescent="0.2">
      <c r="A186" s="141" t="s">
        <v>326</v>
      </c>
      <c r="B186" s="141"/>
      <c r="C186" s="141" t="s">
        <v>327</v>
      </c>
      <c r="D186" s="142"/>
      <c r="E186" s="52">
        <f>'Pay App 45'!E186</f>
        <v>0</v>
      </c>
      <c r="F186" s="45"/>
      <c r="G186" s="65">
        <f>'Pay App 45'!G186+F186</f>
        <v>0</v>
      </c>
      <c r="H186" s="188">
        <f>'Pay App 45'!K186</f>
        <v>0</v>
      </c>
      <c r="I186" s="189"/>
      <c r="J186" s="55"/>
      <c r="K186" s="33">
        <f t="shared" si="4"/>
        <v>0</v>
      </c>
      <c r="L186" s="68">
        <f t="shared" si="7"/>
        <v>0</v>
      </c>
      <c r="M186" s="66">
        <f t="shared" si="5"/>
        <v>0</v>
      </c>
      <c r="N186" s="32">
        <f t="shared" si="6"/>
        <v>0</v>
      </c>
      <c r="O186" s="52">
        <f>'Pay App 45'!O186+'Pay App 45'!P186</f>
        <v>0</v>
      </c>
      <c r="P186" s="45"/>
      <c r="Q186" s="66">
        <f>'Pay App 45'!Q186+N186+P186</f>
        <v>0</v>
      </c>
    </row>
    <row r="187" spans="1:17" ht="21" customHeight="1" x14ac:dyDescent="0.2">
      <c r="A187" s="151" t="s">
        <v>328</v>
      </c>
      <c r="B187" s="151"/>
      <c r="C187" s="151" t="s">
        <v>329</v>
      </c>
      <c r="D187" s="152"/>
      <c r="E187" s="52">
        <f>'Pay App 45'!E187</f>
        <v>0</v>
      </c>
      <c r="F187" s="45"/>
      <c r="G187" s="65">
        <f>'Pay App 45'!G187+F187</f>
        <v>0</v>
      </c>
      <c r="H187" s="188">
        <f>'Pay App 45'!K187</f>
        <v>0</v>
      </c>
      <c r="I187" s="189"/>
      <c r="J187" s="55"/>
      <c r="K187" s="33">
        <f t="shared" si="4"/>
        <v>0</v>
      </c>
      <c r="L187" s="68">
        <f t="shared" si="7"/>
        <v>0</v>
      </c>
      <c r="M187" s="66">
        <f t="shared" si="5"/>
        <v>0</v>
      </c>
      <c r="N187" s="32">
        <f t="shared" si="6"/>
        <v>0</v>
      </c>
      <c r="O187" s="52">
        <f>'Pay App 45'!O187+'Pay App 45'!P187</f>
        <v>0</v>
      </c>
      <c r="P187" s="45"/>
      <c r="Q187" s="66">
        <f>'Pay App 45'!Q187+N187+P187</f>
        <v>0</v>
      </c>
    </row>
    <row r="188" spans="1:17" ht="21" customHeight="1" x14ac:dyDescent="0.2">
      <c r="A188" s="151" t="s">
        <v>330</v>
      </c>
      <c r="B188" s="151"/>
      <c r="C188" s="151" t="s">
        <v>331</v>
      </c>
      <c r="D188" s="152"/>
      <c r="E188" s="52">
        <f>'Pay App 45'!E188</f>
        <v>0</v>
      </c>
      <c r="F188" s="45"/>
      <c r="G188" s="65">
        <f>'Pay App 45'!G188+F188</f>
        <v>0</v>
      </c>
      <c r="H188" s="188">
        <f>'Pay App 45'!K188</f>
        <v>0</v>
      </c>
      <c r="I188" s="189"/>
      <c r="J188" s="55"/>
      <c r="K188" s="33">
        <f t="shared" si="4"/>
        <v>0</v>
      </c>
      <c r="L188" s="68">
        <f t="shared" si="7"/>
        <v>0</v>
      </c>
      <c r="M188" s="66">
        <f t="shared" si="5"/>
        <v>0</v>
      </c>
      <c r="N188" s="32">
        <f t="shared" si="6"/>
        <v>0</v>
      </c>
      <c r="O188" s="52">
        <f>'Pay App 45'!O188+'Pay App 45'!P188</f>
        <v>0</v>
      </c>
      <c r="P188" s="45"/>
      <c r="Q188" s="66">
        <f>'Pay App 45'!Q188+N188+P188</f>
        <v>0</v>
      </c>
    </row>
    <row r="189" spans="1:17" ht="21" customHeight="1" x14ac:dyDescent="0.2">
      <c r="A189" s="151" t="s">
        <v>332</v>
      </c>
      <c r="B189" s="151"/>
      <c r="C189" s="151" t="s">
        <v>333</v>
      </c>
      <c r="D189" s="152"/>
      <c r="E189" s="52">
        <f>'Pay App 45'!E189</f>
        <v>0</v>
      </c>
      <c r="F189" s="45"/>
      <c r="G189" s="65">
        <f>'Pay App 45'!G189+F189</f>
        <v>0</v>
      </c>
      <c r="H189" s="188">
        <f>'Pay App 45'!K189</f>
        <v>0</v>
      </c>
      <c r="I189" s="189"/>
      <c r="J189" s="55"/>
      <c r="K189" s="33">
        <f t="shared" si="4"/>
        <v>0</v>
      </c>
      <c r="L189" s="68">
        <f t="shared" si="7"/>
        <v>0</v>
      </c>
      <c r="M189" s="66">
        <f t="shared" si="5"/>
        <v>0</v>
      </c>
      <c r="N189" s="32">
        <f t="shared" si="6"/>
        <v>0</v>
      </c>
      <c r="O189" s="52">
        <f>'Pay App 45'!O189+'Pay App 45'!P189</f>
        <v>0</v>
      </c>
      <c r="P189" s="45"/>
      <c r="Q189" s="66">
        <f>'Pay App 45'!Q189+N189+P189</f>
        <v>0</v>
      </c>
    </row>
    <row r="190" spans="1:17" ht="21" customHeight="1" x14ac:dyDescent="0.2">
      <c r="A190" s="141" t="s">
        <v>334</v>
      </c>
      <c r="B190" s="141"/>
      <c r="C190" s="141" t="s">
        <v>335</v>
      </c>
      <c r="D190" s="142"/>
      <c r="E190" s="52">
        <f>'Pay App 45'!E190</f>
        <v>0</v>
      </c>
      <c r="F190" s="45"/>
      <c r="G190" s="65">
        <f>'Pay App 45'!G190+F190</f>
        <v>0</v>
      </c>
      <c r="H190" s="188">
        <f>'Pay App 45'!K190</f>
        <v>0</v>
      </c>
      <c r="I190" s="189"/>
      <c r="J190" s="55"/>
      <c r="K190" s="33">
        <f t="shared" si="4"/>
        <v>0</v>
      </c>
      <c r="L190" s="68">
        <f t="shared" si="7"/>
        <v>0</v>
      </c>
      <c r="M190" s="66">
        <f t="shared" si="5"/>
        <v>0</v>
      </c>
      <c r="N190" s="32">
        <f t="shared" si="6"/>
        <v>0</v>
      </c>
      <c r="O190" s="52">
        <f>'Pay App 45'!O190+'Pay App 45'!P190</f>
        <v>0</v>
      </c>
      <c r="P190" s="45"/>
      <c r="Q190" s="66">
        <f>'Pay App 45'!Q190+N190+P190</f>
        <v>0</v>
      </c>
    </row>
    <row r="191" spans="1:17" ht="21" customHeight="1" x14ac:dyDescent="0.2">
      <c r="A191" s="149" t="s">
        <v>336</v>
      </c>
      <c r="B191" s="149"/>
      <c r="C191" s="149" t="s">
        <v>337</v>
      </c>
      <c r="D191" s="150"/>
      <c r="E191" s="52">
        <f>'Pay App 45'!E191</f>
        <v>0</v>
      </c>
      <c r="F191" s="45"/>
      <c r="G191" s="65">
        <f>'Pay App 45'!G191+F191</f>
        <v>0</v>
      </c>
      <c r="H191" s="188">
        <f>'Pay App 45'!K191</f>
        <v>0</v>
      </c>
      <c r="I191" s="189"/>
      <c r="J191" s="55"/>
      <c r="K191" s="33">
        <f t="shared" si="4"/>
        <v>0</v>
      </c>
      <c r="L191" s="68">
        <f t="shared" si="7"/>
        <v>0</v>
      </c>
      <c r="M191" s="66">
        <f t="shared" si="5"/>
        <v>0</v>
      </c>
      <c r="N191" s="32">
        <f t="shared" si="6"/>
        <v>0</v>
      </c>
      <c r="O191" s="52">
        <f>'Pay App 45'!O191+'Pay App 45'!P191</f>
        <v>0</v>
      </c>
      <c r="P191" s="45"/>
      <c r="Q191" s="66">
        <f>'Pay App 45'!Q191+N191+P191</f>
        <v>0</v>
      </c>
    </row>
    <row r="192" spans="1:17" ht="21" customHeight="1" x14ac:dyDescent="0.2">
      <c r="A192" s="149" t="s">
        <v>338</v>
      </c>
      <c r="B192" s="149"/>
      <c r="C192" s="151" t="s">
        <v>339</v>
      </c>
      <c r="D192" s="152"/>
      <c r="E192" s="52">
        <f>'Pay App 45'!E192</f>
        <v>0</v>
      </c>
      <c r="F192" s="45"/>
      <c r="G192" s="65">
        <f>'Pay App 45'!G192+F192</f>
        <v>0</v>
      </c>
      <c r="H192" s="188">
        <f>'Pay App 45'!K192</f>
        <v>0</v>
      </c>
      <c r="I192" s="189"/>
      <c r="J192" s="55"/>
      <c r="K192" s="33">
        <f t="shared" si="4"/>
        <v>0</v>
      </c>
      <c r="L192" s="68">
        <f t="shared" si="7"/>
        <v>0</v>
      </c>
      <c r="M192" s="66">
        <f t="shared" si="5"/>
        <v>0</v>
      </c>
      <c r="N192" s="32">
        <f t="shared" si="6"/>
        <v>0</v>
      </c>
      <c r="O192" s="52">
        <f>'Pay App 45'!O192+'Pay App 45'!P192</f>
        <v>0</v>
      </c>
      <c r="P192" s="45"/>
      <c r="Q192" s="66">
        <f>'Pay App 45'!Q192+N192+P192</f>
        <v>0</v>
      </c>
    </row>
    <row r="193" spans="1:17" ht="21" customHeight="1" x14ac:dyDescent="0.2">
      <c r="A193" s="141" t="s">
        <v>340</v>
      </c>
      <c r="B193" s="141"/>
      <c r="C193" s="141" t="s">
        <v>341</v>
      </c>
      <c r="D193" s="142"/>
      <c r="E193" s="52">
        <f>'Pay App 45'!E193</f>
        <v>0</v>
      </c>
      <c r="F193" s="45"/>
      <c r="G193" s="65">
        <f>'Pay App 45'!G193+F193</f>
        <v>0</v>
      </c>
      <c r="H193" s="188">
        <f>'Pay App 45'!K193</f>
        <v>0</v>
      </c>
      <c r="I193" s="189"/>
      <c r="J193" s="55"/>
      <c r="K193" s="33">
        <f t="shared" si="4"/>
        <v>0</v>
      </c>
      <c r="L193" s="68">
        <f t="shared" si="7"/>
        <v>0</v>
      </c>
      <c r="M193" s="66">
        <f t="shared" si="5"/>
        <v>0</v>
      </c>
      <c r="N193" s="32">
        <f t="shared" si="6"/>
        <v>0</v>
      </c>
      <c r="O193" s="52">
        <f>'Pay App 45'!O193+'Pay App 45'!P193</f>
        <v>0</v>
      </c>
      <c r="P193" s="45"/>
      <c r="Q193" s="66">
        <f>'Pay App 45'!Q193+N193+P193</f>
        <v>0</v>
      </c>
    </row>
    <row r="194" spans="1:17" ht="21" customHeight="1" x14ac:dyDescent="0.2">
      <c r="A194" s="149" t="s">
        <v>342</v>
      </c>
      <c r="B194" s="149"/>
      <c r="C194" s="149" t="s">
        <v>343</v>
      </c>
      <c r="D194" s="150"/>
      <c r="E194" s="52">
        <f>'Pay App 45'!E194</f>
        <v>0</v>
      </c>
      <c r="F194" s="45"/>
      <c r="G194" s="65">
        <f>'Pay App 45'!G194+F194</f>
        <v>0</v>
      </c>
      <c r="H194" s="188">
        <f>'Pay App 45'!K194</f>
        <v>0</v>
      </c>
      <c r="I194" s="189"/>
      <c r="J194" s="55"/>
      <c r="K194" s="33">
        <f t="shared" si="4"/>
        <v>0</v>
      </c>
      <c r="L194" s="68">
        <f t="shared" si="7"/>
        <v>0</v>
      </c>
      <c r="M194" s="66">
        <f t="shared" si="5"/>
        <v>0</v>
      </c>
      <c r="N194" s="32">
        <f t="shared" si="6"/>
        <v>0</v>
      </c>
      <c r="O194" s="52">
        <f>'Pay App 45'!O194+'Pay App 45'!P194</f>
        <v>0</v>
      </c>
      <c r="P194" s="45"/>
      <c r="Q194" s="66">
        <f>'Pay App 45'!Q194+N194+P194</f>
        <v>0</v>
      </c>
    </row>
    <row r="195" spans="1:17" ht="21" customHeight="1" x14ac:dyDescent="0.2">
      <c r="A195" s="149" t="s">
        <v>344</v>
      </c>
      <c r="B195" s="149"/>
      <c r="C195" s="151" t="s">
        <v>345</v>
      </c>
      <c r="D195" s="152"/>
      <c r="E195" s="52">
        <f>'Pay App 45'!E195</f>
        <v>0</v>
      </c>
      <c r="F195" s="45"/>
      <c r="G195" s="65">
        <f>'Pay App 45'!G195+F195</f>
        <v>0</v>
      </c>
      <c r="H195" s="188">
        <f>'Pay App 45'!K195</f>
        <v>0</v>
      </c>
      <c r="I195" s="189"/>
      <c r="J195" s="55"/>
      <c r="K195" s="33">
        <f t="shared" si="4"/>
        <v>0</v>
      </c>
      <c r="L195" s="68">
        <f t="shared" si="7"/>
        <v>0</v>
      </c>
      <c r="M195" s="66">
        <f t="shared" si="5"/>
        <v>0</v>
      </c>
      <c r="N195" s="32">
        <f t="shared" si="6"/>
        <v>0</v>
      </c>
      <c r="O195" s="52">
        <f>'Pay App 45'!O195+'Pay App 45'!P195</f>
        <v>0</v>
      </c>
      <c r="P195" s="45"/>
      <c r="Q195" s="66">
        <f>'Pay App 45'!Q195+N195+P195</f>
        <v>0</v>
      </c>
    </row>
    <row r="196" spans="1:17" ht="21" customHeight="1" x14ac:dyDescent="0.2">
      <c r="A196" s="149" t="s">
        <v>346</v>
      </c>
      <c r="B196" s="149"/>
      <c r="C196" s="149" t="s">
        <v>347</v>
      </c>
      <c r="D196" s="150"/>
      <c r="E196" s="52">
        <f>'Pay App 45'!E196</f>
        <v>0</v>
      </c>
      <c r="F196" s="45"/>
      <c r="G196" s="65">
        <f>'Pay App 45'!G196+F196</f>
        <v>0</v>
      </c>
      <c r="H196" s="188">
        <f>'Pay App 45'!K196</f>
        <v>0</v>
      </c>
      <c r="I196" s="189"/>
      <c r="J196" s="55"/>
      <c r="K196" s="33">
        <f t="shared" si="4"/>
        <v>0</v>
      </c>
      <c r="L196" s="68">
        <f t="shared" si="7"/>
        <v>0</v>
      </c>
      <c r="M196" s="66">
        <f t="shared" si="5"/>
        <v>0</v>
      </c>
      <c r="N196" s="32">
        <f t="shared" si="6"/>
        <v>0</v>
      </c>
      <c r="O196" s="52">
        <f>'Pay App 45'!O196+'Pay App 45'!P196</f>
        <v>0</v>
      </c>
      <c r="P196" s="45"/>
      <c r="Q196" s="66">
        <f>'Pay App 45'!Q196+N196+P196</f>
        <v>0</v>
      </c>
    </row>
    <row r="197" spans="1:17" ht="21" customHeight="1" x14ac:dyDescent="0.2">
      <c r="A197" s="149" t="s">
        <v>348</v>
      </c>
      <c r="B197" s="149"/>
      <c r="C197" s="149" t="s">
        <v>349</v>
      </c>
      <c r="D197" s="150"/>
      <c r="E197" s="52">
        <f>'Pay App 45'!E197</f>
        <v>0</v>
      </c>
      <c r="F197" s="45"/>
      <c r="G197" s="65">
        <f>'Pay App 45'!G197+F197</f>
        <v>0</v>
      </c>
      <c r="H197" s="188">
        <f>'Pay App 45'!K197</f>
        <v>0</v>
      </c>
      <c r="I197" s="189"/>
      <c r="J197" s="55"/>
      <c r="K197" s="33">
        <f t="shared" si="4"/>
        <v>0</v>
      </c>
      <c r="L197" s="68">
        <f t="shared" si="7"/>
        <v>0</v>
      </c>
      <c r="M197" s="66">
        <f t="shared" si="5"/>
        <v>0</v>
      </c>
      <c r="N197" s="32">
        <f t="shared" si="6"/>
        <v>0</v>
      </c>
      <c r="O197" s="52">
        <f>'Pay App 45'!O197+'Pay App 45'!P197</f>
        <v>0</v>
      </c>
      <c r="P197" s="45"/>
      <c r="Q197" s="66">
        <f>'Pay App 45'!Q197+N197+P197</f>
        <v>0</v>
      </c>
    </row>
    <row r="198" spans="1:17" ht="21" customHeight="1" x14ac:dyDescent="0.2">
      <c r="A198" s="149" t="s">
        <v>350</v>
      </c>
      <c r="B198" s="149"/>
      <c r="C198" s="151" t="s">
        <v>305</v>
      </c>
      <c r="D198" s="152"/>
      <c r="E198" s="52">
        <f>'Pay App 45'!E198</f>
        <v>0</v>
      </c>
      <c r="F198" s="45"/>
      <c r="G198" s="65">
        <f>'Pay App 45'!G198+F198</f>
        <v>0</v>
      </c>
      <c r="H198" s="188">
        <f>'Pay App 45'!K198</f>
        <v>0</v>
      </c>
      <c r="I198" s="189"/>
      <c r="J198" s="55"/>
      <c r="K198" s="33">
        <f t="shared" si="4"/>
        <v>0</v>
      </c>
      <c r="L198" s="68">
        <f t="shared" si="7"/>
        <v>0</v>
      </c>
      <c r="M198" s="66">
        <f t="shared" si="5"/>
        <v>0</v>
      </c>
      <c r="N198" s="32">
        <f t="shared" si="6"/>
        <v>0</v>
      </c>
      <c r="O198" s="52">
        <f>'Pay App 45'!O198+'Pay App 45'!P198</f>
        <v>0</v>
      </c>
      <c r="P198" s="45"/>
      <c r="Q198" s="66">
        <f>'Pay App 45'!Q198+N198+P198</f>
        <v>0</v>
      </c>
    </row>
    <row r="199" spans="1:17" ht="21" customHeight="1" x14ac:dyDescent="0.2">
      <c r="A199" s="141" t="s">
        <v>351</v>
      </c>
      <c r="B199" s="141"/>
      <c r="C199" s="141" t="s">
        <v>352</v>
      </c>
      <c r="D199" s="142"/>
      <c r="E199" s="52">
        <f>'Pay App 45'!E199</f>
        <v>0</v>
      </c>
      <c r="F199" s="45"/>
      <c r="G199" s="65">
        <f>'Pay App 45'!G199+F199</f>
        <v>0</v>
      </c>
      <c r="H199" s="188">
        <f>'Pay App 45'!K199</f>
        <v>0</v>
      </c>
      <c r="I199" s="189"/>
      <c r="J199" s="55"/>
      <c r="K199" s="33">
        <f t="shared" si="4"/>
        <v>0</v>
      </c>
      <c r="L199" s="68">
        <f t="shared" si="7"/>
        <v>0</v>
      </c>
      <c r="M199" s="66">
        <f t="shared" si="5"/>
        <v>0</v>
      </c>
      <c r="N199" s="32">
        <f t="shared" si="6"/>
        <v>0</v>
      </c>
      <c r="O199" s="52">
        <f>'Pay App 45'!O199+'Pay App 45'!P199</f>
        <v>0</v>
      </c>
      <c r="P199" s="45"/>
      <c r="Q199" s="66">
        <f>'Pay App 45'!Q199+N199+P199</f>
        <v>0</v>
      </c>
    </row>
    <row r="200" spans="1:17" ht="21" customHeight="1" x14ac:dyDescent="0.2">
      <c r="A200" s="149" t="s">
        <v>353</v>
      </c>
      <c r="B200" s="149"/>
      <c r="C200" s="149" t="s">
        <v>354</v>
      </c>
      <c r="D200" s="150"/>
      <c r="E200" s="52">
        <f>'Pay App 45'!E200</f>
        <v>0</v>
      </c>
      <c r="F200" s="45"/>
      <c r="G200" s="65">
        <f>'Pay App 45'!G200+F200</f>
        <v>0</v>
      </c>
      <c r="H200" s="188">
        <f>'Pay App 45'!K200</f>
        <v>0</v>
      </c>
      <c r="I200" s="189"/>
      <c r="J200" s="55"/>
      <c r="K200" s="33">
        <f t="shared" si="4"/>
        <v>0</v>
      </c>
      <c r="L200" s="68">
        <f t="shared" si="7"/>
        <v>0</v>
      </c>
      <c r="M200" s="66">
        <f t="shared" si="5"/>
        <v>0</v>
      </c>
      <c r="N200" s="32">
        <f t="shared" si="6"/>
        <v>0</v>
      </c>
      <c r="O200" s="52">
        <f>'Pay App 45'!O200+'Pay App 45'!P200</f>
        <v>0</v>
      </c>
      <c r="P200" s="45"/>
      <c r="Q200" s="66">
        <f>'Pay App 45'!Q200+N200+P200</f>
        <v>0</v>
      </c>
    </row>
    <row r="201" spans="1:17" ht="21" customHeight="1" x14ac:dyDescent="0.2">
      <c r="A201" s="149" t="s">
        <v>355</v>
      </c>
      <c r="B201" s="149"/>
      <c r="C201" s="149" t="s">
        <v>356</v>
      </c>
      <c r="D201" s="150"/>
      <c r="E201" s="52">
        <f>'Pay App 45'!E201</f>
        <v>0</v>
      </c>
      <c r="F201" s="45"/>
      <c r="G201" s="65">
        <f>'Pay App 45'!G201+F201</f>
        <v>0</v>
      </c>
      <c r="H201" s="188">
        <f>'Pay App 45'!K201</f>
        <v>0</v>
      </c>
      <c r="I201" s="189"/>
      <c r="J201" s="55"/>
      <c r="K201" s="33">
        <f t="shared" si="4"/>
        <v>0</v>
      </c>
      <c r="L201" s="68">
        <f t="shared" si="7"/>
        <v>0</v>
      </c>
      <c r="M201" s="66">
        <f t="shared" si="5"/>
        <v>0</v>
      </c>
      <c r="N201" s="32">
        <f t="shared" si="6"/>
        <v>0</v>
      </c>
      <c r="O201" s="52">
        <f>'Pay App 45'!O201+'Pay App 45'!P201</f>
        <v>0</v>
      </c>
      <c r="P201" s="45"/>
      <c r="Q201" s="66">
        <f>'Pay App 45'!Q201+N201+P201</f>
        <v>0</v>
      </c>
    </row>
    <row r="202" spans="1:17" ht="21" customHeight="1" x14ac:dyDescent="0.2">
      <c r="A202" s="149" t="s">
        <v>357</v>
      </c>
      <c r="B202" s="149"/>
      <c r="C202" s="151" t="s">
        <v>358</v>
      </c>
      <c r="D202" s="152"/>
      <c r="E202" s="52">
        <f>'Pay App 45'!E202</f>
        <v>0</v>
      </c>
      <c r="F202" s="45"/>
      <c r="G202" s="65">
        <f>'Pay App 45'!G202+F202</f>
        <v>0</v>
      </c>
      <c r="H202" s="188">
        <f>'Pay App 45'!K202</f>
        <v>0</v>
      </c>
      <c r="I202" s="189"/>
      <c r="J202" s="55"/>
      <c r="K202" s="33">
        <f t="shared" si="4"/>
        <v>0</v>
      </c>
      <c r="L202" s="68">
        <f t="shared" si="7"/>
        <v>0</v>
      </c>
      <c r="M202" s="66">
        <f t="shared" si="5"/>
        <v>0</v>
      </c>
      <c r="N202" s="32">
        <f t="shared" si="6"/>
        <v>0</v>
      </c>
      <c r="O202" s="52">
        <f>'Pay App 45'!O202+'Pay App 45'!P202</f>
        <v>0</v>
      </c>
      <c r="P202" s="45"/>
      <c r="Q202" s="66">
        <f>'Pay App 45'!Q202+N202+P202</f>
        <v>0</v>
      </c>
    </row>
    <row r="203" spans="1:17" ht="21" customHeight="1" x14ac:dyDescent="0.2">
      <c r="A203" s="149" t="s">
        <v>359</v>
      </c>
      <c r="B203" s="149"/>
      <c r="C203" s="151" t="s">
        <v>360</v>
      </c>
      <c r="D203" s="152"/>
      <c r="E203" s="52">
        <f>'Pay App 45'!E203</f>
        <v>0</v>
      </c>
      <c r="F203" s="45"/>
      <c r="G203" s="65">
        <f>'Pay App 45'!G203+F203</f>
        <v>0</v>
      </c>
      <c r="H203" s="188">
        <f>'Pay App 45'!K203</f>
        <v>0</v>
      </c>
      <c r="I203" s="189"/>
      <c r="J203" s="55"/>
      <c r="K203" s="33">
        <f t="shared" si="4"/>
        <v>0</v>
      </c>
      <c r="L203" s="68">
        <f t="shared" si="7"/>
        <v>0</v>
      </c>
      <c r="M203" s="66">
        <f t="shared" si="5"/>
        <v>0</v>
      </c>
      <c r="N203" s="32">
        <f t="shared" si="6"/>
        <v>0</v>
      </c>
      <c r="O203" s="52">
        <f>'Pay App 45'!O203+'Pay App 45'!P203</f>
        <v>0</v>
      </c>
      <c r="P203" s="45"/>
      <c r="Q203" s="66">
        <f>'Pay App 45'!Q203+N203+P203</f>
        <v>0</v>
      </c>
    </row>
    <row r="204" spans="1:17" ht="21" customHeight="1" x14ac:dyDescent="0.2">
      <c r="A204" s="149" t="s">
        <v>361</v>
      </c>
      <c r="B204" s="149"/>
      <c r="C204" s="149" t="s">
        <v>362</v>
      </c>
      <c r="D204" s="150"/>
      <c r="E204" s="52">
        <f>'Pay App 45'!E204</f>
        <v>0</v>
      </c>
      <c r="F204" s="45"/>
      <c r="G204" s="65">
        <f>'Pay App 45'!G204+F204</f>
        <v>0</v>
      </c>
      <c r="H204" s="188">
        <f>'Pay App 45'!K204</f>
        <v>0</v>
      </c>
      <c r="I204" s="189"/>
      <c r="J204" s="55"/>
      <c r="K204" s="33">
        <f t="shared" si="4"/>
        <v>0</v>
      </c>
      <c r="L204" s="68">
        <f t="shared" si="7"/>
        <v>0</v>
      </c>
      <c r="M204" s="66">
        <f t="shared" si="5"/>
        <v>0</v>
      </c>
      <c r="N204" s="32">
        <f t="shared" si="6"/>
        <v>0</v>
      </c>
      <c r="O204" s="52">
        <f>'Pay App 45'!O204+'Pay App 45'!P204</f>
        <v>0</v>
      </c>
      <c r="P204" s="45"/>
      <c r="Q204" s="66">
        <f>'Pay App 45'!Q204+N204+P204</f>
        <v>0</v>
      </c>
    </row>
    <row r="205" spans="1:17" ht="21" customHeight="1" x14ac:dyDescent="0.2">
      <c r="A205" s="149" t="s">
        <v>363</v>
      </c>
      <c r="B205" s="149"/>
      <c r="C205" s="151" t="s">
        <v>364</v>
      </c>
      <c r="D205" s="152"/>
      <c r="E205" s="52">
        <f>'Pay App 45'!E205</f>
        <v>0</v>
      </c>
      <c r="F205" s="45"/>
      <c r="G205" s="65">
        <f>'Pay App 45'!G205+F205</f>
        <v>0</v>
      </c>
      <c r="H205" s="188">
        <f>'Pay App 45'!K205</f>
        <v>0</v>
      </c>
      <c r="I205" s="189"/>
      <c r="J205" s="55"/>
      <c r="K205" s="33">
        <f t="shared" si="4"/>
        <v>0</v>
      </c>
      <c r="L205" s="68">
        <f t="shared" si="7"/>
        <v>0</v>
      </c>
      <c r="M205" s="66">
        <f t="shared" si="5"/>
        <v>0</v>
      </c>
      <c r="N205" s="32">
        <f t="shared" si="6"/>
        <v>0</v>
      </c>
      <c r="O205" s="52">
        <f>'Pay App 45'!O205+'Pay App 45'!P205</f>
        <v>0</v>
      </c>
      <c r="P205" s="45"/>
      <c r="Q205" s="66">
        <f>'Pay App 45'!Q205+N205+P205</f>
        <v>0</v>
      </c>
    </row>
    <row r="206" spans="1:17" ht="21" customHeight="1" x14ac:dyDescent="0.2">
      <c r="A206" s="141" t="s">
        <v>365</v>
      </c>
      <c r="B206" s="141"/>
      <c r="C206" s="141" t="s">
        <v>366</v>
      </c>
      <c r="D206" s="142"/>
      <c r="E206" s="52">
        <f>'Pay App 45'!E206</f>
        <v>0</v>
      </c>
      <c r="F206" s="45"/>
      <c r="G206" s="65">
        <f>'Pay App 45'!G206+F206</f>
        <v>0</v>
      </c>
      <c r="H206" s="188">
        <f>'Pay App 45'!K206</f>
        <v>0</v>
      </c>
      <c r="I206" s="189"/>
      <c r="J206" s="55"/>
      <c r="K206" s="33">
        <f t="shared" si="4"/>
        <v>0</v>
      </c>
      <c r="L206" s="68">
        <f t="shared" si="7"/>
        <v>0</v>
      </c>
      <c r="M206" s="66">
        <f t="shared" si="5"/>
        <v>0</v>
      </c>
      <c r="N206" s="32">
        <f t="shared" si="6"/>
        <v>0</v>
      </c>
      <c r="O206" s="52">
        <f>'Pay App 45'!O206+'Pay App 45'!P206</f>
        <v>0</v>
      </c>
      <c r="P206" s="45"/>
      <c r="Q206" s="66">
        <f>'Pay App 45'!Q206+N206+P206</f>
        <v>0</v>
      </c>
    </row>
    <row r="207" spans="1:17" ht="21" customHeight="1" x14ac:dyDescent="0.2">
      <c r="A207" s="149" t="s">
        <v>367</v>
      </c>
      <c r="B207" s="149"/>
      <c r="C207" s="149" t="s">
        <v>368</v>
      </c>
      <c r="D207" s="150"/>
      <c r="E207" s="52">
        <f>'Pay App 45'!E207</f>
        <v>0</v>
      </c>
      <c r="F207" s="45"/>
      <c r="G207" s="65">
        <f>'Pay App 45'!G207+F207</f>
        <v>0</v>
      </c>
      <c r="H207" s="188">
        <f>'Pay App 45'!K207</f>
        <v>0</v>
      </c>
      <c r="I207" s="189"/>
      <c r="J207" s="55"/>
      <c r="K207" s="33">
        <f t="shared" si="4"/>
        <v>0</v>
      </c>
      <c r="L207" s="68">
        <f t="shared" si="7"/>
        <v>0</v>
      </c>
      <c r="M207" s="66">
        <f t="shared" si="5"/>
        <v>0</v>
      </c>
      <c r="N207" s="32">
        <f t="shared" si="6"/>
        <v>0</v>
      </c>
      <c r="O207" s="52">
        <f>'Pay App 45'!O207+'Pay App 45'!P207</f>
        <v>0</v>
      </c>
      <c r="P207" s="45"/>
      <c r="Q207" s="66">
        <f>'Pay App 45'!Q207+N207+P207</f>
        <v>0</v>
      </c>
    </row>
    <row r="208" spans="1:17" ht="21" customHeight="1" x14ac:dyDescent="0.2">
      <c r="A208" s="141" t="s">
        <v>369</v>
      </c>
      <c r="B208" s="141"/>
      <c r="C208" s="141" t="s">
        <v>370</v>
      </c>
      <c r="D208" s="142"/>
      <c r="E208" s="52">
        <f>'Pay App 45'!E208</f>
        <v>0</v>
      </c>
      <c r="F208" s="45"/>
      <c r="G208" s="65">
        <f>'Pay App 45'!G208+F208</f>
        <v>0</v>
      </c>
      <c r="H208" s="188">
        <f>'Pay App 45'!K208</f>
        <v>0</v>
      </c>
      <c r="I208" s="189"/>
      <c r="J208" s="55"/>
      <c r="K208" s="33">
        <f t="shared" si="4"/>
        <v>0</v>
      </c>
      <c r="L208" s="68">
        <f t="shared" si="7"/>
        <v>0</v>
      </c>
      <c r="M208" s="66">
        <f t="shared" si="5"/>
        <v>0</v>
      </c>
      <c r="N208" s="32">
        <f t="shared" si="6"/>
        <v>0</v>
      </c>
      <c r="O208" s="52">
        <f>'Pay App 45'!O208+'Pay App 45'!P208</f>
        <v>0</v>
      </c>
      <c r="P208" s="45"/>
      <c r="Q208" s="66">
        <f>'Pay App 45'!Q208+N208+P208</f>
        <v>0</v>
      </c>
    </row>
    <row r="209" spans="1:17" ht="21" customHeight="1" x14ac:dyDescent="0.2">
      <c r="A209" s="149" t="s">
        <v>371</v>
      </c>
      <c r="B209" s="149"/>
      <c r="C209" s="149" t="s">
        <v>372</v>
      </c>
      <c r="D209" s="150"/>
      <c r="E209" s="52">
        <f>'Pay App 45'!E209</f>
        <v>0</v>
      </c>
      <c r="F209" s="45"/>
      <c r="G209" s="65">
        <f>'Pay App 45'!G209+F209</f>
        <v>0</v>
      </c>
      <c r="H209" s="188">
        <f>'Pay App 45'!K209</f>
        <v>0</v>
      </c>
      <c r="I209" s="189"/>
      <c r="J209" s="55"/>
      <c r="K209" s="33">
        <f t="shared" si="4"/>
        <v>0</v>
      </c>
      <c r="L209" s="68">
        <f t="shared" si="7"/>
        <v>0</v>
      </c>
      <c r="M209" s="66">
        <f t="shared" si="5"/>
        <v>0</v>
      </c>
      <c r="N209" s="32">
        <f t="shared" si="6"/>
        <v>0</v>
      </c>
      <c r="O209" s="52">
        <f>'Pay App 45'!O209+'Pay App 45'!P209</f>
        <v>0</v>
      </c>
      <c r="P209" s="45"/>
      <c r="Q209" s="66">
        <f>'Pay App 45'!Q209+N209+P209</f>
        <v>0</v>
      </c>
    </row>
    <row r="210" spans="1:17" ht="21" customHeight="1" x14ac:dyDescent="0.2">
      <c r="A210" s="149" t="s">
        <v>373</v>
      </c>
      <c r="B210" s="149"/>
      <c r="C210" s="151" t="s">
        <v>374</v>
      </c>
      <c r="D210" s="152"/>
      <c r="E210" s="52">
        <f>'Pay App 45'!E210</f>
        <v>0</v>
      </c>
      <c r="F210" s="45"/>
      <c r="G210" s="65">
        <f>'Pay App 45'!G210+F210</f>
        <v>0</v>
      </c>
      <c r="H210" s="188">
        <f>'Pay App 45'!K210</f>
        <v>0</v>
      </c>
      <c r="I210" s="189"/>
      <c r="J210" s="55"/>
      <c r="K210" s="33">
        <f t="shared" si="4"/>
        <v>0</v>
      </c>
      <c r="L210" s="68">
        <f t="shared" si="7"/>
        <v>0</v>
      </c>
      <c r="M210" s="66">
        <f t="shared" si="5"/>
        <v>0</v>
      </c>
      <c r="N210" s="32">
        <f t="shared" si="6"/>
        <v>0</v>
      </c>
      <c r="O210" s="52">
        <f>'Pay App 45'!O210+'Pay App 45'!P210</f>
        <v>0</v>
      </c>
      <c r="P210" s="45"/>
      <c r="Q210" s="66">
        <f>'Pay App 45'!Q210+N210+P210</f>
        <v>0</v>
      </c>
    </row>
    <row r="211" spans="1:17" ht="21" customHeight="1" x14ac:dyDescent="0.2">
      <c r="A211" s="149" t="s">
        <v>375</v>
      </c>
      <c r="B211" s="149"/>
      <c r="C211" s="149" t="s">
        <v>376</v>
      </c>
      <c r="D211" s="150"/>
      <c r="E211" s="52">
        <f>'Pay App 45'!E211</f>
        <v>0</v>
      </c>
      <c r="F211" s="45"/>
      <c r="G211" s="65">
        <f>'Pay App 45'!G211+F211</f>
        <v>0</v>
      </c>
      <c r="H211" s="188">
        <f>'Pay App 45'!K211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45'!O211+'Pay App 45'!P211</f>
        <v>0</v>
      </c>
      <c r="P211" s="45"/>
      <c r="Q211" s="66">
        <f>'Pay App 45'!Q211+N211+P211</f>
        <v>0</v>
      </c>
    </row>
    <row r="212" spans="1:17" ht="21" customHeight="1" x14ac:dyDescent="0.2">
      <c r="A212" s="149" t="s">
        <v>377</v>
      </c>
      <c r="B212" s="149"/>
      <c r="C212" s="151" t="s">
        <v>378</v>
      </c>
      <c r="D212" s="152"/>
      <c r="E212" s="52">
        <f>'Pay App 45'!E212</f>
        <v>0</v>
      </c>
      <c r="F212" s="45"/>
      <c r="G212" s="65">
        <f>'Pay App 45'!G212+F212</f>
        <v>0</v>
      </c>
      <c r="H212" s="188">
        <f>'Pay App 45'!K212</f>
        <v>0</v>
      </c>
      <c r="I212" s="189"/>
      <c r="J212" s="55"/>
      <c r="K212" s="33">
        <f t="shared" si="8"/>
        <v>0</v>
      </c>
      <c r="L212" s="68">
        <f t="shared" ref="L212:L241" si="11">IF(ISERROR(K212/G212),0,K212/G212)</f>
        <v>0</v>
      </c>
      <c r="M212" s="66">
        <f t="shared" si="9"/>
        <v>0</v>
      </c>
      <c r="N212" s="32">
        <f t="shared" si="10"/>
        <v>0</v>
      </c>
      <c r="O212" s="52">
        <f>'Pay App 45'!O212+'Pay App 45'!P212</f>
        <v>0</v>
      </c>
      <c r="P212" s="45"/>
      <c r="Q212" s="66">
        <f>'Pay App 45'!Q212+N212+P212</f>
        <v>0</v>
      </c>
    </row>
    <row r="213" spans="1:17" ht="21" customHeight="1" x14ac:dyDescent="0.2">
      <c r="A213" s="141" t="s">
        <v>379</v>
      </c>
      <c r="B213" s="141"/>
      <c r="C213" s="141" t="s">
        <v>380</v>
      </c>
      <c r="D213" s="142"/>
      <c r="E213" s="52">
        <f>'Pay App 45'!E213</f>
        <v>0</v>
      </c>
      <c r="F213" s="45"/>
      <c r="G213" s="65">
        <f>'Pay App 45'!G213+F213</f>
        <v>0</v>
      </c>
      <c r="H213" s="188">
        <f>'Pay App 45'!K213</f>
        <v>0</v>
      </c>
      <c r="I213" s="189"/>
      <c r="J213" s="55"/>
      <c r="K213" s="33">
        <f t="shared" si="8"/>
        <v>0</v>
      </c>
      <c r="L213" s="68">
        <f t="shared" si="11"/>
        <v>0</v>
      </c>
      <c r="M213" s="66">
        <f t="shared" si="9"/>
        <v>0</v>
      </c>
      <c r="N213" s="32">
        <f t="shared" si="10"/>
        <v>0</v>
      </c>
      <c r="O213" s="52">
        <f>'Pay App 45'!O213+'Pay App 45'!P213</f>
        <v>0</v>
      </c>
      <c r="P213" s="45"/>
      <c r="Q213" s="66">
        <f>'Pay App 45'!Q213+N213+P213</f>
        <v>0</v>
      </c>
    </row>
    <row r="214" spans="1:17" ht="21" customHeight="1" x14ac:dyDescent="0.2">
      <c r="A214" s="149" t="s">
        <v>381</v>
      </c>
      <c r="B214" s="149"/>
      <c r="C214" s="151" t="s">
        <v>382</v>
      </c>
      <c r="D214" s="152"/>
      <c r="E214" s="52">
        <f>'Pay App 45'!E214</f>
        <v>0</v>
      </c>
      <c r="F214" s="45"/>
      <c r="G214" s="65">
        <f>'Pay App 45'!G214+F214</f>
        <v>0</v>
      </c>
      <c r="H214" s="188">
        <f>'Pay App 45'!K214</f>
        <v>0</v>
      </c>
      <c r="I214" s="189"/>
      <c r="J214" s="55"/>
      <c r="K214" s="33">
        <f t="shared" si="8"/>
        <v>0</v>
      </c>
      <c r="L214" s="68">
        <f t="shared" si="11"/>
        <v>0</v>
      </c>
      <c r="M214" s="66">
        <f t="shared" si="9"/>
        <v>0</v>
      </c>
      <c r="N214" s="32">
        <f t="shared" si="10"/>
        <v>0</v>
      </c>
      <c r="O214" s="52">
        <f>'Pay App 45'!O214+'Pay App 45'!P214</f>
        <v>0</v>
      </c>
      <c r="P214" s="45"/>
      <c r="Q214" s="66">
        <f>'Pay App 45'!Q214+N214+P214</f>
        <v>0</v>
      </c>
    </row>
    <row r="215" spans="1:17" ht="21" customHeight="1" x14ac:dyDescent="0.2">
      <c r="A215" s="149" t="s">
        <v>383</v>
      </c>
      <c r="B215" s="149"/>
      <c r="C215" s="149" t="s">
        <v>384</v>
      </c>
      <c r="D215" s="150"/>
      <c r="E215" s="52">
        <f>'Pay App 45'!E215</f>
        <v>0</v>
      </c>
      <c r="F215" s="45"/>
      <c r="G215" s="65">
        <f>'Pay App 45'!G215+F215</f>
        <v>0</v>
      </c>
      <c r="H215" s="188">
        <f>'Pay App 45'!K215</f>
        <v>0</v>
      </c>
      <c r="I215" s="189"/>
      <c r="J215" s="55"/>
      <c r="K215" s="33">
        <f t="shared" si="8"/>
        <v>0</v>
      </c>
      <c r="L215" s="68">
        <f t="shared" si="11"/>
        <v>0</v>
      </c>
      <c r="M215" s="66">
        <f t="shared" si="9"/>
        <v>0</v>
      </c>
      <c r="N215" s="32">
        <f t="shared" si="10"/>
        <v>0</v>
      </c>
      <c r="O215" s="52">
        <f>'Pay App 45'!O215+'Pay App 45'!P215</f>
        <v>0</v>
      </c>
      <c r="P215" s="45"/>
      <c r="Q215" s="66">
        <f>'Pay App 45'!Q215+N215+P215</f>
        <v>0</v>
      </c>
    </row>
    <row r="216" spans="1:17" ht="21" customHeight="1" x14ac:dyDescent="0.2">
      <c r="A216" s="149" t="s">
        <v>385</v>
      </c>
      <c r="B216" s="149"/>
      <c r="C216" s="149" t="s">
        <v>386</v>
      </c>
      <c r="D216" s="150"/>
      <c r="E216" s="52">
        <f>'Pay App 45'!E216</f>
        <v>0</v>
      </c>
      <c r="F216" s="45"/>
      <c r="G216" s="65">
        <f>'Pay App 45'!G216+F216</f>
        <v>0</v>
      </c>
      <c r="H216" s="188">
        <f>'Pay App 45'!K216</f>
        <v>0</v>
      </c>
      <c r="I216" s="189"/>
      <c r="J216" s="55"/>
      <c r="K216" s="33">
        <f t="shared" si="8"/>
        <v>0</v>
      </c>
      <c r="L216" s="68">
        <f t="shared" si="11"/>
        <v>0</v>
      </c>
      <c r="M216" s="66">
        <f t="shared" si="9"/>
        <v>0</v>
      </c>
      <c r="N216" s="32">
        <f t="shared" si="10"/>
        <v>0</v>
      </c>
      <c r="O216" s="52">
        <f>'Pay App 45'!O216+'Pay App 45'!P216</f>
        <v>0</v>
      </c>
      <c r="P216" s="45"/>
      <c r="Q216" s="66">
        <f>'Pay App 45'!Q216+N216+P216</f>
        <v>0</v>
      </c>
    </row>
    <row r="217" spans="1:17" ht="21" customHeight="1" x14ac:dyDescent="0.2">
      <c r="A217" s="149" t="s">
        <v>387</v>
      </c>
      <c r="B217" s="149"/>
      <c r="C217" s="149" t="s">
        <v>388</v>
      </c>
      <c r="D217" s="150"/>
      <c r="E217" s="52">
        <f>'Pay App 45'!E217</f>
        <v>0</v>
      </c>
      <c r="F217" s="45"/>
      <c r="G217" s="65">
        <f>'Pay App 45'!G217+F217</f>
        <v>0</v>
      </c>
      <c r="H217" s="188">
        <f>'Pay App 45'!K217</f>
        <v>0</v>
      </c>
      <c r="I217" s="189"/>
      <c r="J217" s="55"/>
      <c r="K217" s="33">
        <f t="shared" si="8"/>
        <v>0</v>
      </c>
      <c r="L217" s="68">
        <f t="shared" si="11"/>
        <v>0</v>
      </c>
      <c r="M217" s="66">
        <f>G217-K217</f>
        <v>0</v>
      </c>
      <c r="N217" s="32">
        <f t="shared" si="10"/>
        <v>0</v>
      </c>
      <c r="O217" s="52">
        <f>'Pay App 45'!O217+'Pay App 45'!P217</f>
        <v>0</v>
      </c>
      <c r="P217" s="45"/>
      <c r="Q217" s="66">
        <f>'Pay App 45'!Q217+N217+P217</f>
        <v>0</v>
      </c>
    </row>
    <row r="218" spans="1:17" ht="21" customHeight="1" x14ac:dyDescent="0.2">
      <c r="A218" s="149" t="s">
        <v>389</v>
      </c>
      <c r="B218" s="149"/>
      <c r="C218" s="151" t="s">
        <v>390</v>
      </c>
      <c r="D218" s="152"/>
      <c r="E218" s="52">
        <f>'Pay App 45'!E218</f>
        <v>0</v>
      </c>
      <c r="F218" s="45"/>
      <c r="G218" s="65">
        <f>'Pay App 45'!G218+F218</f>
        <v>0</v>
      </c>
      <c r="H218" s="188">
        <f>'Pay App 45'!K218</f>
        <v>0</v>
      </c>
      <c r="I218" s="189"/>
      <c r="J218" s="55"/>
      <c r="K218" s="33">
        <f t="shared" si="8"/>
        <v>0</v>
      </c>
      <c r="L218" s="68">
        <f t="shared" si="11"/>
        <v>0</v>
      </c>
      <c r="M218" s="66">
        <f t="shared" si="9"/>
        <v>0</v>
      </c>
      <c r="N218" s="32">
        <f t="shared" si="10"/>
        <v>0</v>
      </c>
      <c r="O218" s="52">
        <f>'Pay App 45'!O218+'Pay App 45'!P218</f>
        <v>0</v>
      </c>
      <c r="P218" s="45"/>
      <c r="Q218" s="66">
        <f>'Pay App 45'!Q218+N218+P218</f>
        <v>0</v>
      </c>
    </row>
    <row r="219" spans="1:17" ht="21" customHeight="1" x14ac:dyDescent="0.2">
      <c r="A219" s="141" t="s">
        <v>391</v>
      </c>
      <c r="B219" s="141"/>
      <c r="C219" s="141" t="s">
        <v>392</v>
      </c>
      <c r="D219" s="142"/>
      <c r="E219" s="52">
        <f>'Pay App 45'!E219</f>
        <v>0</v>
      </c>
      <c r="F219" s="45"/>
      <c r="G219" s="65">
        <f>'Pay App 45'!G219+F219</f>
        <v>0</v>
      </c>
      <c r="H219" s="188">
        <f>'Pay App 45'!K219</f>
        <v>0</v>
      </c>
      <c r="I219" s="189"/>
      <c r="J219" s="55"/>
      <c r="K219" s="33">
        <f t="shared" si="8"/>
        <v>0</v>
      </c>
      <c r="L219" s="68">
        <f t="shared" si="11"/>
        <v>0</v>
      </c>
      <c r="M219" s="66">
        <f t="shared" si="9"/>
        <v>0</v>
      </c>
      <c r="N219" s="32">
        <f t="shared" si="10"/>
        <v>0</v>
      </c>
      <c r="O219" s="52">
        <f>'Pay App 45'!O219+'Pay App 45'!P219</f>
        <v>0</v>
      </c>
      <c r="P219" s="45"/>
      <c r="Q219" s="66">
        <f>'Pay App 45'!Q219+N219+P219</f>
        <v>0</v>
      </c>
    </row>
    <row r="220" spans="1:17" ht="21" customHeight="1" x14ac:dyDescent="0.2">
      <c r="A220" s="149" t="s">
        <v>393</v>
      </c>
      <c r="B220" s="149"/>
      <c r="C220" s="149" t="s">
        <v>394</v>
      </c>
      <c r="D220" s="150"/>
      <c r="E220" s="52">
        <f>'Pay App 45'!E220</f>
        <v>0</v>
      </c>
      <c r="F220" s="45"/>
      <c r="G220" s="65">
        <f>'Pay App 45'!G220+F220</f>
        <v>0</v>
      </c>
      <c r="H220" s="188">
        <f>'Pay App 45'!K220</f>
        <v>0</v>
      </c>
      <c r="I220" s="189"/>
      <c r="J220" s="55"/>
      <c r="K220" s="33">
        <f t="shared" si="8"/>
        <v>0</v>
      </c>
      <c r="L220" s="68">
        <f t="shared" si="11"/>
        <v>0</v>
      </c>
      <c r="M220" s="66">
        <f t="shared" si="9"/>
        <v>0</v>
      </c>
      <c r="N220" s="32">
        <f t="shared" si="10"/>
        <v>0</v>
      </c>
      <c r="O220" s="52">
        <f>'Pay App 45'!O220+'Pay App 45'!P220</f>
        <v>0</v>
      </c>
      <c r="P220" s="45"/>
      <c r="Q220" s="66">
        <f>'Pay App 45'!Q220+N220+P220</f>
        <v>0</v>
      </c>
    </row>
    <row r="221" spans="1:17" ht="21" customHeight="1" x14ac:dyDescent="0.2">
      <c r="A221" s="141" t="s">
        <v>395</v>
      </c>
      <c r="B221" s="141"/>
      <c r="C221" s="141" t="s">
        <v>396</v>
      </c>
      <c r="D221" s="142"/>
      <c r="E221" s="52">
        <f>'Pay App 45'!E221</f>
        <v>0</v>
      </c>
      <c r="F221" s="45"/>
      <c r="G221" s="65">
        <f>'Pay App 45'!G221+F221</f>
        <v>0</v>
      </c>
      <c r="H221" s="188">
        <f>'Pay App 45'!K221</f>
        <v>0</v>
      </c>
      <c r="I221" s="189"/>
      <c r="J221" s="55"/>
      <c r="K221" s="33">
        <f t="shared" si="8"/>
        <v>0</v>
      </c>
      <c r="L221" s="68">
        <f t="shared" si="11"/>
        <v>0</v>
      </c>
      <c r="M221" s="66">
        <f t="shared" si="9"/>
        <v>0</v>
      </c>
      <c r="N221" s="32">
        <f t="shared" si="10"/>
        <v>0</v>
      </c>
      <c r="O221" s="52">
        <f>'Pay App 45'!O221+'Pay App 45'!P221</f>
        <v>0</v>
      </c>
      <c r="P221" s="45"/>
      <c r="Q221" s="66">
        <f>'Pay App 45'!Q221+N221+P221</f>
        <v>0</v>
      </c>
    </row>
    <row r="222" spans="1:17" ht="21" customHeight="1" x14ac:dyDescent="0.2">
      <c r="A222" s="149" t="s">
        <v>397</v>
      </c>
      <c r="B222" s="149"/>
      <c r="C222" s="149" t="s">
        <v>398</v>
      </c>
      <c r="D222" s="150"/>
      <c r="E222" s="52">
        <f>'Pay App 45'!E222</f>
        <v>0</v>
      </c>
      <c r="F222" s="45"/>
      <c r="G222" s="65">
        <f>'Pay App 45'!G222+F222</f>
        <v>0</v>
      </c>
      <c r="H222" s="188">
        <f>'Pay App 45'!K222</f>
        <v>0</v>
      </c>
      <c r="I222" s="189"/>
      <c r="J222" s="55"/>
      <c r="K222" s="33">
        <f t="shared" si="8"/>
        <v>0</v>
      </c>
      <c r="L222" s="68">
        <f t="shared" si="11"/>
        <v>0</v>
      </c>
      <c r="M222" s="66">
        <f t="shared" si="9"/>
        <v>0</v>
      </c>
      <c r="N222" s="32">
        <f t="shared" si="10"/>
        <v>0</v>
      </c>
      <c r="O222" s="52">
        <f>'Pay App 45'!O222+'Pay App 45'!P222</f>
        <v>0</v>
      </c>
      <c r="P222" s="45"/>
      <c r="Q222" s="66">
        <f>'Pay App 45'!Q222+N222+P222</f>
        <v>0</v>
      </c>
    </row>
    <row r="223" spans="1:17" ht="21" customHeight="1" x14ac:dyDescent="0.2">
      <c r="A223" s="149" t="s">
        <v>399</v>
      </c>
      <c r="B223" s="149"/>
      <c r="C223" s="149" t="s">
        <v>400</v>
      </c>
      <c r="D223" s="150"/>
      <c r="E223" s="52">
        <f>'Pay App 45'!E223</f>
        <v>0</v>
      </c>
      <c r="F223" s="45"/>
      <c r="G223" s="65">
        <f>'Pay App 45'!G223+F223</f>
        <v>0</v>
      </c>
      <c r="H223" s="188">
        <f>'Pay App 45'!K223</f>
        <v>0</v>
      </c>
      <c r="I223" s="189"/>
      <c r="J223" s="55"/>
      <c r="K223" s="33">
        <f t="shared" si="8"/>
        <v>0</v>
      </c>
      <c r="L223" s="68">
        <f t="shared" si="11"/>
        <v>0</v>
      </c>
      <c r="M223" s="66">
        <f t="shared" si="9"/>
        <v>0</v>
      </c>
      <c r="N223" s="32">
        <f t="shared" si="10"/>
        <v>0</v>
      </c>
      <c r="O223" s="52">
        <f>'Pay App 45'!O223+'Pay App 45'!P223</f>
        <v>0</v>
      </c>
      <c r="P223" s="45"/>
      <c r="Q223" s="66">
        <f>'Pay App 45'!Q223+N223+P223</f>
        <v>0</v>
      </c>
    </row>
    <row r="224" spans="1:17" ht="21" customHeight="1" x14ac:dyDescent="0.2">
      <c r="A224" s="149" t="s">
        <v>401</v>
      </c>
      <c r="B224" s="149"/>
      <c r="C224" s="149" t="s">
        <v>402</v>
      </c>
      <c r="D224" s="150"/>
      <c r="E224" s="52">
        <f>'Pay App 45'!E224</f>
        <v>0</v>
      </c>
      <c r="F224" s="45"/>
      <c r="G224" s="65">
        <f>'Pay App 45'!G224+F224</f>
        <v>0</v>
      </c>
      <c r="H224" s="188">
        <f>'Pay App 45'!K224</f>
        <v>0</v>
      </c>
      <c r="I224" s="189"/>
      <c r="J224" s="55"/>
      <c r="K224" s="33">
        <f t="shared" si="8"/>
        <v>0</v>
      </c>
      <c r="L224" s="68">
        <f t="shared" si="11"/>
        <v>0</v>
      </c>
      <c r="M224" s="66">
        <f t="shared" si="9"/>
        <v>0</v>
      </c>
      <c r="N224" s="32">
        <f t="shared" si="10"/>
        <v>0</v>
      </c>
      <c r="O224" s="52">
        <f>'Pay App 45'!O224+'Pay App 45'!P224</f>
        <v>0</v>
      </c>
      <c r="P224" s="45"/>
      <c r="Q224" s="66">
        <f>'Pay App 45'!Q224+N224+P224</f>
        <v>0</v>
      </c>
    </row>
    <row r="225" spans="1:17" ht="21" customHeight="1" x14ac:dyDescent="0.2">
      <c r="A225" s="149" t="s">
        <v>403</v>
      </c>
      <c r="B225" s="149"/>
      <c r="C225" s="149" t="s">
        <v>404</v>
      </c>
      <c r="D225" s="150"/>
      <c r="E225" s="52">
        <f>'Pay App 45'!E225</f>
        <v>0</v>
      </c>
      <c r="F225" s="45"/>
      <c r="G225" s="65">
        <f>'Pay App 45'!G225+F225</f>
        <v>0</v>
      </c>
      <c r="H225" s="188">
        <f>'Pay App 45'!K225</f>
        <v>0</v>
      </c>
      <c r="I225" s="189"/>
      <c r="J225" s="55"/>
      <c r="K225" s="33">
        <f t="shared" si="8"/>
        <v>0</v>
      </c>
      <c r="L225" s="68">
        <f t="shared" si="11"/>
        <v>0</v>
      </c>
      <c r="M225" s="66">
        <f t="shared" si="9"/>
        <v>0</v>
      </c>
      <c r="N225" s="32">
        <f t="shared" si="10"/>
        <v>0</v>
      </c>
      <c r="O225" s="52">
        <f>'Pay App 45'!O225+'Pay App 45'!P225</f>
        <v>0</v>
      </c>
      <c r="P225" s="45"/>
      <c r="Q225" s="66">
        <f>'Pay App 45'!Q225+N225+P225</f>
        <v>0</v>
      </c>
    </row>
    <row r="226" spans="1:17" ht="21" customHeight="1" x14ac:dyDescent="0.2">
      <c r="A226" s="141" t="s">
        <v>405</v>
      </c>
      <c r="B226" s="141"/>
      <c r="C226" s="141" t="s">
        <v>406</v>
      </c>
      <c r="D226" s="142"/>
      <c r="E226" s="52">
        <f>'Pay App 45'!E226</f>
        <v>0</v>
      </c>
      <c r="F226" s="45"/>
      <c r="G226" s="65">
        <f>'Pay App 45'!G226+F226</f>
        <v>0</v>
      </c>
      <c r="H226" s="188">
        <f>'Pay App 45'!K226</f>
        <v>0</v>
      </c>
      <c r="I226" s="189"/>
      <c r="J226" s="55"/>
      <c r="K226" s="33">
        <f t="shared" si="8"/>
        <v>0</v>
      </c>
      <c r="L226" s="68">
        <f t="shared" si="11"/>
        <v>0</v>
      </c>
      <c r="M226" s="66">
        <f t="shared" si="9"/>
        <v>0</v>
      </c>
      <c r="N226" s="32">
        <f t="shared" si="10"/>
        <v>0</v>
      </c>
      <c r="O226" s="52">
        <f>'Pay App 45'!O226+'Pay App 45'!P226</f>
        <v>0</v>
      </c>
      <c r="P226" s="45"/>
      <c r="Q226" s="66">
        <f>'Pay App 45'!Q226+N226+P226</f>
        <v>0</v>
      </c>
    </row>
    <row r="227" spans="1:17" ht="21" customHeight="1" x14ac:dyDescent="0.2">
      <c r="A227" s="149" t="s">
        <v>407</v>
      </c>
      <c r="B227" s="149"/>
      <c r="C227" s="149" t="s">
        <v>408</v>
      </c>
      <c r="D227" s="150"/>
      <c r="E227" s="52">
        <f>'Pay App 45'!E227</f>
        <v>0</v>
      </c>
      <c r="F227" s="45"/>
      <c r="G227" s="65">
        <f>'Pay App 45'!G227+F227</f>
        <v>0</v>
      </c>
      <c r="H227" s="188">
        <f>'Pay App 45'!K227</f>
        <v>0</v>
      </c>
      <c r="I227" s="189"/>
      <c r="J227" s="55"/>
      <c r="K227" s="33">
        <f t="shared" si="8"/>
        <v>0</v>
      </c>
      <c r="L227" s="68">
        <f t="shared" si="11"/>
        <v>0</v>
      </c>
      <c r="M227" s="66">
        <f t="shared" si="9"/>
        <v>0</v>
      </c>
      <c r="N227" s="32">
        <f t="shared" si="10"/>
        <v>0</v>
      </c>
      <c r="O227" s="52">
        <f>'Pay App 45'!O227+'Pay App 45'!P227</f>
        <v>0</v>
      </c>
      <c r="P227" s="45"/>
      <c r="Q227" s="66">
        <f>'Pay App 45'!Q227+N227+P227</f>
        <v>0</v>
      </c>
    </row>
    <row r="228" spans="1:17" ht="21" customHeight="1" x14ac:dyDescent="0.2">
      <c r="A228" s="149" t="s">
        <v>409</v>
      </c>
      <c r="B228" s="149"/>
      <c r="C228" s="149" t="s">
        <v>410</v>
      </c>
      <c r="D228" s="150"/>
      <c r="E228" s="52">
        <f>'Pay App 45'!E228</f>
        <v>0</v>
      </c>
      <c r="F228" s="45"/>
      <c r="G228" s="65">
        <f>'Pay App 45'!G228+F228</f>
        <v>0</v>
      </c>
      <c r="H228" s="188">
        <f>'Pay App 45'!K228</f>
        <v>0</v>
      </c>
      <c r="I228" s="189"/>
      <c r="J228" s="55"/>
      <c r="K228" s="33">
        <f t="shared" si="8"/>
        <v>0</v>
      </c>
      <c r="L228" s="68">
        <f t="shared" si="11"/>
        <v>0</v>
      </c>
      <c r="M228" s="66">
        <f t="shared" si="9"/>
        <v>0</v>
      </c>
      <c r="N228" s="32">
        <f t="shared" si="10"/>
        <v>0</v>
      </c>
      <c r="O228" s="52">
        <f>'Pay App 45'!O228+'Pay App 45'!P228</f>
        <v>0</v>
      </c>
      <c r="P228" s="45"/>
      <c r="Q228" s="66">
        <f>'Pay App 45'!Q228+N228+P228</f>
        <v>0</v>
      </c>
    </row>
    <row r="229" spans="1:17" ht="21" customHeight="1" x14ac:dyDescent="0.2">
      <c r="A229" s="149" t="s">
        <v>411</v>
      </c>
      <c r="B229" s="149"/>
      <c r="C229" s="149" t="s">
        <v>412</v>
      </c>
      <c r="D229" s="150"/>
      <c r="E229" s="52">
        <f>'Pay App 45'!E229</f>
        <v>0</v>
      </c>
      <c r="F229" s="45"/>
      <c r="G229" s="65">
        <f>'Pay App 45'!G229+F229</f>
        <v>0</v>
      </c>
      <c r="H229" s="188">
        <f>'Pay App 45'!K229</f>
        <v>0</v>
      </c>
      <c r="I229" s="189"/>
      <c r="J229" s="55"/>
      <c r="K229" s="33">
        <f t="shared" si="8"/>
        <v>0</v>
      </c>
      <c r="L229" s="68">
        <f t="shared" si="11"/>
        <v>0</v>
      </c>
      <c r="M229" s="66">
        <f t="shared" si="9"/>
        <v>0</v>
      </c>
      <c r="N229" s="32">
        <f t="shared" si="10"/>
        <v>0</v>
      </c>
      <c r="O229" s="52">
        <f>'Pay App 45'!O229+'Pay App 45'!P229</f>
        <v>0</v>
      </c>
      <c r="P229" s="45"/>
      <c r="Q229" s="66">
        <f>'Pay App 45'!Q229+N229+P229</f>
        <v>0</v>
      </c>
    </row>
    <row r="230" spans="1:17" ht="21" customHeight="1" x14ac:dyDescent="0.2">
      <c r="A230" s="149" t="s">
        <v>413</v>
      </c>
      <c r="B230" s="149"/>
      <c r="C230" s="149" t="s">
        <v>414</v>
      </c>
      <c r="D230" s="150"/>
      <c r="E230" s="52">
        <f>'Pay App 45'!E230</f>
        <v>0</v>
      </c>
      <c r="F230" s="45"/>
      <c r="G230" s="65">
        <f>'Pay App 45'!G230+F230</f>
        <v>0</v>
      </c>
      <c r="H230" s="188">
        <f>'Pay App 45'!K230</f>
        <v>0</v>
      </c>
      <c r="I230" s="189"/>
      <c r="J230" s="55"/>
      <c r="K230" s="33">
        <f t="shared" si="8"/>
        <v>0</v>
      </c>
      <c r="L230" s="68">
        <f t="shared" si="11"/>
        <v>0</v>
      </c>
      <c r="M230" s="66">
        <f t="shared" si="9"/>
        <v>0</v>
      </c>
      <c r="N230" s="32">
        <f t="shared" si="10"/>
        <v>0</v>
      </c>
      <c r="O230" s="52">
        <f>'Pay App 45'!O230+'Pay App 45'!P230</f>
        <v>0</v>
      </c>
      <c r="P230" s="45"/>
      <c r="Q230" s="66">
        <f>'Pay App 45'!Q230+N230+P230</f>
        <v>0</v>
      </c>
    </row>
    <row r="231" spans="1:17" ht="21" customHeight="1" x14ac:dyDescent="0.2">
      <c r="A231" s="149" t="s">
        <v>415</v>
      </c>
      <c r="B231" s="149"/>
      <c r="C231" s="149" t="s">
        <v>416</v>
      </c>
      <c r="D231" s="150"/>
      <c r="E231" s="52">
        <f>'Pay App 45'!E231</f>
        <v>0</v>
      </c>
      <c r="F231" s="45"/>
      <c r="G231" s="65">
        <f>'Pay App 45'!G231+F231</f>
        <v>0</v>
      </c>
      <c r="H231" s="188">
        <f>'Pay App 45'!K231</f>
        <v>0</v>
      </c>
      <c r="I231" s="189"/>
      <c r="J231" s="55"/>
      <c r="K231" s="33">
        <f t="shared" si="8"/>
        <v>0</v>
      </c>
      <c r="L231" s="68">
        <f t="shared" si="11"/>
        <v>0</v>
      </c>
      <c r="M231" s="66">
        <f t="shared" si="9"/>
        <v>0</v>
      </c>
      <c r="N231" s="32">
        <f t="shared" si="10"/>
        <v>0</v>
      </c>
      <c r="O231" s="52">
        <f>'Pay App 45'!O231+'Pay App 45'!P231</f>
        <v>0</v>
      </c>
      <c r="P231" s="45"/>
      <c r="Q231" s="66">
        <f>'Pay App 45'!Q231+N231+P231</f>
        <v>0</v>
      </c>
    </row>
    <row r="232" spans="1:17" ht="21" customHeight="1" x14ac:dyDescent="0.2">
      <c r="A232" s="141" t="s">
        <v>417</v>
      </c>
      <c r="B232" s="141"/>
      <c r="C232" s="141" t="s">
        <v>418</v>
      </c>
      <c r="D232" s="142"/>
      <c r="E232" s="52">
        <f>'Pay App 45'!E232</f>
        <v>0</v>
      </c>
      <c r="F232" s="45"/>
      <c r="G232" s="65">
        <f>'Pay App 45'!G232+F232</f>
        <v>0</v>
      </c>
      <c r="H232" s="188">
        <f>'Pay App 45'!K232</f>
        <v>0</v>
      </c>
      <c r="I232" s="189"/>
      <c r="J232" s="55"/>
      <c r="K232" s="33">
        <f t="shared" si="8"/>
        <v>0</v>
      </c>
      <c r="L232" s="68">
        <f t="shared" si="11"/>
        <v>0</v>
      </c>
      <c r="M232" s="66">
        <f t="shared" si="9"/>
        <v>0</v>
      </c>
      <c r="N232" s="32">
        <f t="shared" si="10"/>
        <v>0</v>
      </c>
      <c r="O232" s="52">
        <f>'Pay App 45'!O232+'Pay App 45'!P232</f>
        <v>0</v>
      </c>
      <c r="P232" s="45"/>
      <c r="Q232" s="66">
        <f>'Pay App 45'!Q232+N232+P232</f>
        <v>0</v>
      </c>
    </row>
    <row r="233" spans="1:17" ht="21" customHeight="1" x14ac:dyDescent="0.2">
      <c r="A233" s="149" t="s">
        <v>419</v>
      </c>
      <c r="B233" s="149"/>
      <c r="C233" s="149" t="s">
        <v>420</v>
      </c>
      <c r="D233" s="150"/>
      <c r="E233" s="52">
        <f>'Pay App 45'!E233</f>
        <v>0</v>
      </c>
      <c r="F233" s="45"/>
      <c r="G233" s="65">
        <f>'Pay App 45'!G233+F233</f>
        <v>0</v>
      </c>
      <c r="H233" s="188">
        <f>'Pay App 45'!K233</f>
        <v>0</v>
      </c>
      <c r="I233" s="189"/>
      <c r="J233" s="55"/>
      <c r="K233" s="33">
        <f t="shared" si="8"/>
        <v>0</v>
      </c>
      <c r="L233" s="68">
        <f t="shared" si="11"/>
        <v>0</v>
      </c>
      <c r="M233" s="66">
        <f t="shared" si="9"/>
        <v>0</v>
      </c>
      <c r="N233" s="32">
        <f t="shared" si="10"/>
        <v>0</v>
      </c>
      <c r="O233" s="52">
        <f>'Pay App 45'!O233+'Pay App 45'!P233</f>
        <v>0</v>
      </c>
      <c r="P233" s="45"/>
      <c r="Q233" s="66">
        <f>'Pay App 45'!Q233+N233+P233</f>
        <v>0</v>
      </c>
    </row>
    <row r="234" spans="1:17" ht="21" customHeight="1" x14ac:dyDescent="0.2">
      <c r="A234" s="149" t="s">
        <v>421</v>
      </c>
      <c r="B234" s="149"/>
      <c r="C234" s="149" t="s">
        <v>422</v>
      </c>
      <c r="D234" s="150"/>
      <c r="E234" s="52">
        <f>'Pay App 45'!E234</f>
        <v>0</v>
      </c>
      <c r="F234" s="45"/>
      <c r="G234" s="65">
        <f>'Pay App 45'!G234+F234</f>
        <v>0</v>
      </c>
      <c r="H234" s="188">
        <f>'Pay App 45'!K234</f>
        <v>0</v>
      </c>
      <c r="I234" s="189"/>
      <c r="J234" s="55"/>
      <c r="K234" s="33">
        <f t="shared" si="8"/>
        <v>0</v>
      </c>
      <c r="L234" s="68">
        <f t="shared" si="11"/>
        <v>0</v>
      </c>
      <c r="M234" s="66">
        <f t="shared" si="9"/>
        <v>0</v>
      </c>
      <c r="N234" s="32">
        <f t="shared" si="10"/>
        <v>0</v>
      </c>
      <c r="O234" s="52">
        <f>'Pay App 45'!O234+'Pay App 45'!P234</f>
        <v>0</v>
      </c>
      <c r="P234" s="45"/>
      <c r="Q234" s="66">
        <f>'Pay App 45'!Q234+N234+P234</f>
        <v>0</v>
      </c>
    </row>
    <row r="235" spans="1:17" ht="21" customHeight="1" x14ac:dyDescent="0.2">
      <c r="A235" s="149" t="s">
        <v>423</v>
      </c>
      <c r="B235" s="149"/>
      <c r="C235" s="149" t="s">
        <v>424</v>
      </c>
      <c r="D235" s="150"/>
      <c r="E235" s="52">
        <f>'Pay App 45'!E235</f>
        <v>0</v>
      </c>
      <c r="F235" s="45"/>
      <c r="G235" s="65">
        <f>'Pay App 45'!G235+F235</f>
        <v>0</v>
      </c>
      <c r="H235" s="188">
        <f>'Pay App 45'!K235</f>
        <v>0</v>
      </c>
      <c r="I235" s="189"/>
      <c r="J235" s="55"/>
      <c r="K235" s="33">
        <f t="shared" si="8"/>
        <v>0</v>
      </c>
      <c r="L235" s="68">
        <f t="shared" si="11"/>
        <v>0</v>
      </c>
      <c r="M235" s="66">
        <f t="shared" si="9"/>
        <v>0</v>
      </c>
      <c r="N235" s="32">
        <f t="shared" si="10"/>
        <v>0</v>
      </c>
      <c r="O235" s="52">
        <f>'Pay App 45'!O235+'Pay App 45'!P235</f>
        <v>0</v>
      </c>
      <c r="P235" s="45"/>
      <c r="Q235" s="66">
        <f>'Pay App 45'!Q235+N235+P235</f>
        <v>0</v>
      </c>
    </row>
    <row r="236" spans="1:17" ht="21" customHeight="1" x14ac:dyDescent="0.2">
      <c r="A236" s="149" t="s">
        <v>425</v>
      </c>
      <c r="B236" s="149"/>
      <c r="C236" s="149" t="s">
        <v>426</v>
      </c>
      <c r="D236" s="150"/>
      <c r="E236" s="52">
        <f>'Pay App 45'!E236</f>
        <v>0</v>
      </c>
      <c r="F236" s="45"/>
      <c r="G236" s="65">
        <f>'Pay App 45'!G236+F236</f>
        <v>0</v>
      </c>
      <c r="H236" s="188">
        <f>'Pay App 45'!K236</f>
        <v>0</v>
      </c>
      <c r="I236" s="189"/>
      <c r="J236" s="55"/>
      <c r="K236" s="33">
        <f t="shared" si="8"/>
        <v>0</v>
      </c>
      <c r="L236" s="68">
        <f t="shared" si="11"/>
        <v>0</v>
      </c>
      <c r="M236" s="66">
        <f t="shared" si="9"/>
        <v>0</v>
      </c>
      <c r="N236" s="32">
        <f t="shared" si="10"/>
        <v>0</v>
      </c>
      <c r="O236" s="52">
        <f>'Pay App 45'!O236+'Pay App 45'!P236</f>
        <v>0</v>
      </c>
      <c r="P236" s="45"/>
      <c r="Q236" s="66">
        <f>'Pay App 45'!Q236+N236+P236</f>
        <v>0</v>
      </c>
    </row>
    <row r="237" spans="1:17" ht="21" customHeight="1" x14ac:dyDescent="0.2">
      <c r="A237" s="149" t="s">
        <v>427</v>
      </c>
      <c r="B237" s="149"/>
      <c r="C237" s="149" t="s">
        <v>428</v>
      </c>
      <c r="D237" s="150"/>
      <c r="E237" s="52">
        <f>'Pay App 45'!E237</f>
        <v>0</v>
      </c>
      <c r="F237" s="45"/>
      <c r="G237" s="65">
        <f>'Pay App 45'!G237+F237</f>
        <v>0</v>
      </c>
      <c r="H237" s="188">
        <f>'Pay App 45'!K237</f>
        <v>0</v>
      </c>
      <c r="I237" s="189"/>
      <c r="J237" s="55"/>
      <c r="K237" s="33">
        <f t="shared" si="8"/>
        <v>0</v>
      </c>
      <c r="L237" s="68">
        <f t="shared" si="11"/>
        <v>0</v>
      </c>
      <c r="M237" s="66">
        <f t="shared" si="9"/>
        <v>0</v>
      </c>
      <c r="N237" s="32">
        <f t="shared" si="10"/>
        <v>0</v>
      </c>
      <c r="O237" s="52">
        <f>'Pay App 45'!O237+'Pay App 45'!P237</f>
        <v>0</v>
      </c>
      <c r="P237" s="45"/>
      <c r="Q237" s="66">
        <f>'Pay App 45'!Q237+N237+P237</f>
        <v>0</v>
      </c>
    </row>
    <row r="238" spans="1:17" ht="21" customHeight="1" x14ac:dyDescent="0.2">
      <c r="A238" s="149" t="s">
        <v>429</v>
      </c>
      <c r="B238" s="149"/>
      <c r="C238" s="149" t="s">
        <v>430</v>
      </c>
      <c r="D238" s="150"/>
      <c r="E238" s="52">
        <f>'Pay App 45'!E238</f>
        <v>0</v>
      </c>
      <c r="F238" s="45"/>
      <c r="G238" s="65">
        <f>'Pay App 45'!G238+F238</f>
        <v>0</v>
      </c>
      <c r="H238" s="188">
        <f>'Pay App 45'!K238</f>
        <v>0</v>
      </c>
      <c r="I238" s="189"/>
      <c r="J238" s="55"/>
      <c r="K238" s="33">
        <f t="shared" si="8"/>
        <v>0</v>
      </c>
      <c r="L238" s="68">
        <f t="shared" si="11"/>
        <v>0</v>
      </c>
      <c r="M238" s="66">
        <f t="shared" si="9"/>
        <v>0</v>
      </c>
      <c r="N238" s="32">
        <f t="shared" si="10"/>
        <v>0</v>
      </c>
      <c r="O238" s="52">
        <f>'Pay App 45'!O238+'Pay App 45'!P238</f>
        <v>0</v>
      </c>
      <c r="P238" s="45"/>
      <c r="Q238" s="66">
        <f>'Pay App 45'!Q238+N238+P238</f>
        <v>0</v>
      </c>
    </row>
    <row r="239" spans="1:17" ht="21" customHeight="1" x14ac:dyDescent="0.2">
      <c r="A239" s="149" t="s">
        <v>431</v>
      </c>
      <c r="B239" s="149"/>
      <c r="C239" s="149" t="s">
        <v>432</v>
      </c>
      <c r="D239" s="150"/>
      <c r="E239" s="52">
        <f>'Pay App 45'!E239</f>
        <v>0</v>
      </c>
      <c r="F239" s="45"/>
      <c r="G239" s="65">
        <f>'Pay App 45'!G239+F239</f>
        <v>0</v>
      </c>
      <c r="H239" s="188">
        <f>'Pay App 45'!K239</f>
        <v>0</v>
      </c>
      <c r="I239" s="189"/>
      <c r="J239" s="55"/>
      <c r="K239" s="33">
        <f t="shared" si="8"/>
        <v>0</v>
      </c>
      <c r="L239" s="68">
        <f t="shared" si="11"/>
        <v>0</v>
      </c>
      <c r="M239" s="66">
        <f t="shared" si="9"/>
        <v>0</v>
      </c>
      <c r="N239" s="32">
        <f t="shared" si="10"/>
        <v>0</v>
      </c>
      <c r="O239" s="52">
        <f>'Pay App 45'!O239+'Pay App 45'!P239</f>
        <v>0</v>
      </c>
      <c r="P239" s="45"/>
      <c r="Q239" s="66">
        <f>'Pay App 45'!Q239+N239+P239</f>
        <v>0</v>
      </c>
    </row>
    <row r="240" spans="1:17" ht="21" customHeight="1" x14ac:dyDescent="0.2">
      <c r="A240" s="141" t="s">
        <v>433</v>
      </c>
      <c r="B240" s="141"/>
      <c r="C240" s="141" t="s">
        <v>434</v>
      </c>
      <c r="D240" s="142"/>
      <c r="E240" s="52">
        <f>'Pay App 45'!E240</f>
        <v>0</v>
      </c>
      <c r="F240" s="45"/>
      <c r="G240" s="66">
        <f>'Pay App 45'!G240+F240</f>
        <v>0</v>
      </c>
      <c r="H240" s="188">
        <f>'Pay App 45'!K240</f>
        <v>0</v>
      </c>
      <c r="I240" s="189"/>
      <c r="J240" s="55"/>
      <c r="K240" s="33">
        <f>H240+J240</f>
        <v>0</v>
      </c>
      <c r="L240" s="69">
        <f t="shared" si="11"/>
        <v>0</v>
      </c>
      <c r="M240" s="66">
        <f>G240-K240</f>
        <v>0</v>
      </c>
      <c r="N240" s="32">
        <f t="shared" si="10"/>
        <v>0</v>
      </c>
      <c r="O240" s="52">
        <f>'Pay App 45'!O240+'Pay App 45'!P240</f>
        <v>0</v>
      </c>
      <c r="P240" s="45"/>
      <c r="Q240" s="66">
        <f>'Pay App 45'!Q240+N240+P240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qO3hgb2q3Nz/K2TzO8rd80uzwG8kNRlstFeQzcNITikAVP7A9P/ZO7kFN38s+pK8i11WVjXTlqMIiJJtbV4IMw==" saltValue="PftK8TUEG+QfDSf1lO8T+A=="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2F00-000000000000}">
      <formula1>0</formula1>
    </dataValidation>
    <dataValidation allowBlank="1" showInputMessage="1" sqref="P81:P240" xr:uid="{00000000-0002-0000-2F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T244"/>
  <sheetViews>
    <sheetView showGridLines="0"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3.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3">
      <c r="A1" s="1"/>
      <c r="B1" s="102"/>
      <c r="C1" s="1"/>
      <c r="D1" s="1"/>
      <c r="E1" s="1"/>
      <c r="F1" s="1"/>
      <c r="G1" s="1"/>
      <c r="H1" s="1"/>
      <c r="I1" s="1"/>
      <c r="J1" s="1"/>
      <c r="K1" s="1"/>
      <c r="L1" s="1"/>
      <c r="M1" s="1"/>
      <c r="N1" s="1"/>
      <c r="O1" s="1"/>
      <c r="P1" s="1"/>
      <c r="Q1" s="104" t="s">
        <v>30</v>
      </c>
    </row>
    <row r="2" spans="1:19" ht="29.5" customHeight="1" x14ac:dyDescent="0.3">
      <c r="A2" s="1"/>
      <c r="B2" s="1"/>
      <c r="C2" s="1"/>
      <c r="D2" s="1"/>
      <c r="E2" s="1"/>
      <c r="F2" s="1"/>
      <c r="G2" s="1"/>
      <c r="H2" s="1"/>
      <c r="I2" s="1"/>
      <c r="J2" s="1"/>
      <c r="K2" s="1"/>
      <c r="L2" s="1"/>
      <c r="M2" s="1"/>
      <c r="N2" s="1"/>
      <c r="O2" s="185" t="s">
        <v>31</v>
      </c>
      <c r="P2" s="185"/>
      <c r="Q2" s="63">
        <v>2</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t="s">
        <v>582</v>
      </c>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1'!F241+F241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108" t="s">
        <v>54</v>
      </c>
      <c r="B38" s="109" t="s">
        <v>55</v>
      </c>
      <c r="C38" s="109"/>
      <c r="D38" s="109"/>
      <c r="E38" s="110"/>
      <c r="F38" s="111">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108" t="s">
        <v>60</v>
      </c>
      <c r="B44" s="109" t="s">
        <v>61</v>
      </c>
      <c r="C44" s="109"/>
      <c r="D44" s="109"/>
      <c r="E44" s="110"/>
      <c r="F44" s="111">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1'!F51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1'!F57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1'!B62+N241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3">
      <c r="A69" s="1"/>
      <c r="B69" s="102"/>
      <c r="C69" s="1"/>
      <c r="D69" s="1"/>
      <c r="E69" s="1"/>
      <c r="F69" s="1"/>
      <c r="G69" s="1"/>
      <c r="H69" s="1"/>
      <c r="I69" s="1"/>
      <c r="J69" s="1"/>
      <c r="K69" s="1"/>
      <c r="L69" s="1"/>
      <c r="M69" s="1"/>
      <c r="N69" s="1"/>
      <c r="O69" s="1"/>
      <c r="P69" s="175" t="s">
        <v>85</v>
      </c>
      <c r="Q69" s="175"/>
    </row>
    <row r="70" spans="1:20" ht="21.75" customHeight="1" x14ac:dyDescent="0.2">
      <c r="A70" s="1"/>
      <c r="B70" s="1"/>
      <c r="C70" s="1"/>
      <c r="D70" s="1"/>
      <c r="E70" s="1"/>
      <c r="F70" s="1"/>
      <c r="G70" s="1"/>
      <c r="H70" s="1"/>
      <c r="I70" s="1"/>
      <c r="J70" s="1"/>
      <c r="K70" s="1"/>
      <c r="L70" s="1"/>
      <c r="M70" s="1"/>
      <c r="N70" s="1"/>
      <c r="O70" s="1"/>
      <c r="P70" s="88"/>
      <c r="Q70" s="92">
        <f>Q2+0.1</f>
        <v>2.1</v>
      </c>
    </row>
    <row r="71" spans="1:20" ht="21.7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L74" s="6"/>
      <c r="M74" s="120" t="s">
        <v>86</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L75" s="6"/>
      <c r="M75" s="120" t="s">
        <v>10</v>
      </c>
      <c r="N75" s="166">
        <f>$C$25</f>
        <v>0</v>
      </c>
      <c r="O75" s="166"/>
      <c r="P75" s="166"/>
      <c r="Q75" s="166"/>
    </row>
    <row r="76" spans="1:20" ht="20" customHeight="1" x14ac:dyDescent="0.2">
      <c r="A76" s="5"/>
      <c r="C76" s="172">
        <f>'Project Summary Sheet'!$C$15:$F$15</f>
        <v>0</v>
      </c>
      <c r="D76" s="172"/>
      <c r="E76" s="6"/>
      <c r="F76" s="6"/>
      <c r="G76" s="187" t="s">
        <v>87</v>
      </c>
      <c r="H76" s="187"/>
      <c r="I76" s="187"/>
      <c r="J76" s="73">
        <f>$Q$2</f>
        <v>2</v>
      </c>
      <c r="L76" s="6"/>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1'!E81</f>
        <v>0</v>
      </c>
      <c r="F81" s="44"/>
      <c r="G81" s="30">
        <f>'Pay App 1'!G81+F81</f>
        <v>0</v>
      </c>
      <c r="H81" s="162">
        <f>'Pay App 1'!K81</f>
        <v>0</v>
      </c>
      <c r="I81" s="163"/>
      <c r="J81" s="54"/>
      <c r="K81" s="31">
        <f>H81+J81</f>
        <v>0</v>
      </c>
      <c r="L81" s="43">
        <f>IF(ISERROR(K81/G81),0,K81/G81)</f>
        <v>0</v>
      </c>
      <c r="M81" s="30">
        <f>G81-K81</f>
        <v>0</v>
      </c>
      <c r="N81" s="30">
        <f>IF(MOD(ROUND(ABS(J81*0.05)*10000,0),10)=5,ROUNDDOWN((J81*0.05),2),ROUND((J81*0.05),2))</f>
        <v>0</v>
      </c>
      <c r="O81" s="51">
        <f>'Pay App 1'!P81</f>
        <v>0</v>
      </c>
      <c r="P81" s="44"/>
      <c r="Q81" s="30">
        <f>'Pay App 1'!Q81+N81+P81</f>
        <v>0</v>
      </c>
    </row>
    <row r="82" spans="1:17" ht="21" customHeight="1" x14ac:dyDescent="0.2">
      <c r="A82" s="151" t="s">
        <v>118</v>
      </c>
      <c r="B82" s="151"/>
      <c r="C82" s="151" t="s">
        <v>119</v>
      </c>
      <c r="D82" s="152"/>
      <c r="E82" s="52">
        <f>'Pay App 1'!E82</f>
        <v>0</v>
      </c>
      <c r="F82" s="45"/>
      <c r="G82" s="53">
        <f>'Pay App 1'!G82+F82</f>
        <v>0</v>
      </c>
      <c r="H82" s="143">
        <f>'Pay App 1'!K82</f>
        <v>0</v>
      </c>
      <c r="I82" s="144"/>
      <c r="J82" s="55"/>
      <c r="K82" s="33">
        <f>H82+J82</f>
        <v>0</v>
      </c>
      <c r="L82" s="34">
        <f t="shared" ref="L82:L147" si="0">IF(ISERROR(K82/G82),0,K82/G82)</f>
        <v>0</v>
      </c>
      <c r="M82" s="32">
        <f>G82-K82</f>
        <v>0</v>
      </c>
      <c r="N82" s="32">
        <f>IF(MOD(ROUND(ABS(J82*0.05)*10000,0),10)=5,ROUNDDOWN((J82*0.05),2),ROUND((J82*0.05),2))</f>
        <v>0</v>
      </c>
      <c r="O82" s="52">
        <f>'Pay App 1'!P82</f>
        <v>0</v>
      </c>
      <c r="P82" s="45"/>
      <c r="Q82" s="32">
        <f>'Pay App 1'!Q82+N82+P82</f>
        <v>0</v>
      </c>
    </row>
    <row r="83" spans="1:17" ht="21" customHeight="1" x14ac:dyDescent="0.2">
      <c r="A83" s="151" t="s">
        <v>120</v>
      </c>
      <c r="B83" s="151"/>
      <c r="C83" s="83" t="s">
        <v>121</v>
      </c>
      <c r="D83" s="35"/>
      <c r="E83" s="52">
        <f>'Pay App 1'!E83</f>
        <v>0</v>
      </c>
      <c r="F83" s="45"/>
      <c r="G83" s="53">
        <f>'Pay App 1'!G83+F83</f>
        <v>0</v>
      </c>
      <c r="H83" s="143">
        <f>'Pay App 1'!K83</f>
        <v>0</v>
      </c>
      <c r="I83" s="144"/>
      <c r="J83" s="55"/>
      <c r="K83" s="33">
        <f t="shared" ref="K83:K146" si="1">H83+J83</f>
        <v>0</v>
      </c>
      <c r="L83" s="34">
        <f t="shared" si="0"/>
        <v>0</v>
      </c>
      <c r="M83" s="32">
        <f t="shared" ref="M83:M146" si="2">G83-K83</f>
        <v>0</v>
      </c>
      <c r="N83" s="32">
        <f t="shared" ref="N83:N146" si="3">IF(MOD(ROUND(ABS(J83*0.05)*10000,0),10)=5,ROUNDDOWN((J83*0.05),2),ROUND((J83*0.05),2))</f>
        <v>0</v>
      </c>
      <c r="O83" s="52">
        <f>'Pay App 1'!P83</f>
        <v>0</v>
      </c>
      <c r="P83" s="45"/>
      <c r="Q83" s="32">
        <f>'Pay App 1'!Q83+N83+P83</f>
        <v>0</v>
      </c>
    </row>
    <row r="84" spans="1:17" ht="21" customHeight="1" x14ac:dyDescent="0.2">
      <c r="A84" s="151" t="s">
        <v>122</v>
      </c>
      <c r="B84" s="151"/>
      <c r="C84" s="151" t="s">
        <v>123</v>
      </c>
      <c r="D84" s="152"/>
      <c r="E84" s="52">
        <f>'Pay App 1'!E84</f>
        <v>0</v>
      </c>
      <c r="F84" s="45"/>
      <c r="G84" s="53">
        <f>'Pay App 1'!G84+F84</f>
        <v>0</v>
      </c>
      <c r="H84" s="143">
        <f>'Pay App 1'!K84</f>
        <v>0</v>
      </c>
      <c r="I84" s="144"/>
      <c r="J84" s="55"/>
      <c r="K84" s="33">
        <f t="shared" si="1"/>
        <v>0</v>
      </c>
      <c r="L84" s="34">
        <f t="shared" si="0"/>
        <v>0</v>
      </c>
      <c r="M84" s="32">
        <f t="shared" si="2"/>
        <v>0</v>
      </c>
      <c r="N84" s="32">
        <f t="shared" si="3"/>
        <v>0</v>
      </c>
      <c r="O84" s="52">
        <f>'Pay App 1'!P84</f>
        <v>0</v>
      </c>
      <c r="P84" s="45"/>
      <c r="Q84" s="32">
        <f>'Pay App 1'!Q84+N84+P84</f>
        <v>0</v>
      </c>
    </row>
    <row r="85" spans="1:17" ht="21" customHeight="1" x14ac:dyDescent="0.2">
      <c r="A85" s="151" t="s">
        <v>124</v>
      </c>
      <c r="B85" s="151"/>
      <c r="C85" s="151" t="s">
        <v>125</v>
      </c>
      <c r="D85" s="152"/>
      <c r="E85" s="52">
        <f>'Pay App 1'!E85</f>
        <v>0</v>
      </c>
      <c r="F85" s="45"/>
      <c r="G85" s="53">
        <f>'Pay App 1'!G85+F85</f>
        <v>0</v>
      </c>
      <c r="H85" s="143">
        <f>'Pay App 1'!K85</f>
        <v>0</v>
      </c>
      <c r="I85" s="144"/>
      <c r="J85" s="55"/>
      <c r="K85" s="33">
        <f t="shared" si="1"/>
        <v>0</v>
      </c>
      <c r="L85" s="34">
        <f t="shared" si="0"/>
        <v>0</v>
      </c>
      <c r="M85" s="32">
        <f t="shared" si="2"/>
        <v>0</v>
      </c>
      <c r="N85" s="32">
        <f t="shared" si="3"/>
        <v>0</v>
      </c>
      <c r="O85" s="52">
        <f>'Pay App 1'!P85</f>
        <v>0</v>
      </c>
      <c r="P85" s="45"/>
      <c r="Q85" s="32">
        <f>'Pay App 1'!Q85+N85+P85</f>
        <v>0</v>
      </c>
    </row>
    <row r="86" spans="1:17" ht="21" customHeight="1" x14ac:dyDescent="0.2">
      <c r="A86" s="151" t="s">
        <v>126</v>
      </c>
      <c r="B86" s="151"/>
      <c r="C86" s="151" t="s">
        <v>127</v>
      </c>
      <c r="D86" s="152"/>
      <c r="E86" s="52">
        <f>'Pay App 1'!E86</f>
        <v>0</v>
      </c>
      <c r="F86" s="45"/>
      <c r="G86" s="53">
        <f>'Pay App 1'!G86+F86</f>
        <v>0</v>
      </c>
      <c r="H86" s="143">
        <f>'Pay App 1'!K86</f>
        <v>0</v>
      </c>
      <c r="I86" s="144"/>
      <c r="J86" s="55"/>
      <c r="K86" s="33">
        <f t="shared" si="1"/>
        <v>0</v>
      </c>
      <c r="L86" s="34">
        <f t="shared" si="0"/>
        <v>0</v>
      </c>
      <c r="M86" s="32">
        <f t="shared" si="2"/>
        <v>0</v>
      </c>
      <c r="N86" s="32">
        <f t="shared" si="3"/>
        <v>0</v>
      </c>
      <c r="O86" s="52">
        <f>'Pay App 1'!P86</f>
        <v>0</v>
      </c>
      <c r="P86" s="45"/>
      <c r="Q86" s="32">
        <f>'Pay App 1'!Q86+N86+P86</f>
        <v>0</v>
      </c>
    </row>
    <row r="87" spans="1:17" ht="21" customHeight="1" x14ac:dyDescent="0.2">
      <c r="A87" s="151" t="s">
        <v>128</v>
      </c>
      <c r="B87" s="151"/>
      <c r="C87" s="151" t="s">
        <v>129</v>
      </c>
      <c r="D87" s="152"/>
      <c r="E87" s="52">
        <f>'Pay App 1'!E87</f>
        <v>0</v>
      </c>
      <c r="F87" s="45"/>
      <c r="G87" s="53">
        <f>'Pay App 1'!G87+F87</f>
        <v>0</v>
      </c>
      <c r="H87" s="143">
        <f>'Pay App 1'!K87</f>
        <v>0</v>
      </c>
      <c r="I87" s="144"/>
      <c r="J87" s="55"/>
      <c r="K87" s="33">
        <f t="shared" si="1"/>
        <v>0</v>
      </c>
      <c r="L87" s="34">
        <f>IF(ISERROR(K87/G87),0,K87/G87)</f>
        <v>0</v>
      </c>
      <c r="M87" s="32">
        <f t="shared" si="2"/>
        <v>0</v>
      </c>
      <c r="N87" s="32">
        <f t="shared" si="3"/>
        <v>0</v>
      </c>
      <c r="O87" s="52">
        <f>'Pay App 1'!P87</f>
        <v>0</v>
      </c>
      <c r="P87" s="45"/>
      <c r="Q87" s="32">
        <f>'Pay App 1'!Q87+N87+P87</f>
        <v>0</v>
      </c>
    </row>
    <row r="88" spans="1:17" ht="21" customHeight="1" x14ac:dyDescent="0.2">
      <c r="A88" s="151" t="s">
        <v>130</v>
      </c>
      <c r="B88" s="151"/>
      <c r="C88" s="151" t="s">
        <v>131</v>
      </c>
      <c r="D88" s="152"/>
      <c r="E88" s="52">
        <f>'Pay App 1'!E88</f>
        <v>0</v>
      </c>
      <c r="F88" s="45"/>
      <c r="G88" s="53">
        <f>'Pay App 1'!G88+F88</f>
        <v>0</v>
      </c>
      <c r="H88" s="143">
        <f>'Pay App 1'!K88</f>
        <v>0</v>
      </c>
      <c r="I88" s="144"/>
      <c r="J88" s="55"/>
      <c r="K88" s="33">
        <f t="shared" si="1"/>
        <v>0</v>
      </c>
      <c r="L88" s="34">
        <f t="shared" si="0"/>
        <v>0</v>
      </c>
      <c r="M88" s="32">
        <f t="shared" si="2"/>
        <v>0</v>
      </c>
      <c r="N88" s="32">
        <f t="shared" si="3"/>
        <v>0</v>
      </c>
      <c r="O88" s="52">
        <f>'Pay App 1'!P88</f>
        <v>0</v>
      </c>
      <c r="P88" s="45"/>
      <c r="Q88" s="32">
        <f>'Pay App 1'!Q88+N88+P88</f>
        <v>0</v>
      </c>
    </row>
    <row r="89" spans="1:17" ht="21" customHeight="1" x14ac:dyDescent="0.2">
      <c r="A89" s="151" t="s">
        <v>132</v>
      </c>
      <c r="B89" s="151"/>
      <c r="C89" s="151" t="s">
        <v>133</v>
      </c>
      <c r="D89" s="152"/>
      <c r="E89" s="52">
        <f>'Pay App 1'!E89</f>
        <v>0</v>
      </c>
      <c r="F89" s="45"/>
      <c r="G89" s="53">
        <f>'Pay App 1'!G89+F89</f>
        <v>0</v>
      </c>
      <c r="H89" s="143">
        <f>'Pay App 1'!K89</f>
        <v>0</v>
      </c>
      <c r="I89" s="144"/>
      <c r="J89" s="55"/>
      <c r="K89" s="33">
        <f t="shared" si="1"/>
        <v>0</v>
      </c>
      <c r="L89" s="34">
        <f>IF(ISERROR(K89/G89),0,K89/G89)</f>
        <v>0</v>
      </c>
      <c r="M89" s="32">
        <f t="shared" si="2"/>
        <v>0</v>
      </c>
      <c r="N89" s="32">
        <f t="shared" si="3"/>
        <v>0</v>
      </c>
      <c r="O89" s="52">
        <f>'Pay App 1'!P89</f>
        <v>0</v>
      </c>
      <c r="P89" s="45"/>
      <c r="Q89" s="32">
        <f>'Pay App 1'!Q89+N89+P89</f>
        <v>0</v>
      </c>
    </row>
    <row r="90" spans="1:17" ht="21" customHeight="1" x14ac:dyDescent="0.2">
      <c r="A90" s="153" t="s">
        <v>134</v>
      </c>
      <c r="B90" s="153"/>
      <c r="C90" s="158" t="s">
        <v>135</v>
      </c>
      <c r="D90" s="159"/>
      <c r="E90" s="52">
        <f>'Pay App 1'!E90</f>
        <v>0</v>
      </c>
      <c r="F90" s="45"/>
      <c r="G90" s="53">
        <f>'Pay App 1'!G90+F90</f>
        <v>0</v>
      </c>
      <c r="H90" s="143">
        <f>'Pay App 1'!K90</f>
        <v>0</v>
      </c>
      <c r="I90" s="144"/>
      <c r="J90" s="55"/>
      <c r="K90" s="33">
        <f t="shared" si="1"/>
        <v>0</v>
      </c>
      <c r="L90" s="34">
        <f t="shared" si="0"/>
        <v>0</v>
      </c>
      <c r="M90" s="32">
        <f t="shared" si="2"/>
        <v>0</v>
      </c>
      <c r="N90" s="32">
        <f t="shared" si="3"/>
        <v>0</v>
      </c>
      <c r="O90" s="52">
        <f>'Pay App 1'!P90</f>
        <v>0</v>
      </c>
      <c r="P90" s="45"/>
      <c r="Q90" s="32">
        <f>'Pay App 1'!Q90+N90+P90</f>
        <v>0</v>
      </c>
    </row>
    <row r="91" spans="1:17" ht="21" customHeight="1" x14ac:dyDescent="0.2">
      <c r="A91" s="151" t="s">
        <v>136</v>
      </c>
      <c r="B91" s="151"/>
      <c r="C91" s="151" t="s">
        <v>137</v>
      </c>
      <c r="D91" s="152"/>
      <c r="E91" s="52">
        <f>'Pay App 1'!E91</f>
        <v>0</v>
      </c>
      <c r="F91" s="45"/>
      <c r="G91" s="53">
        <f>'Pay App 1'!G91+F91</f>
        <v>0</v>
      </c>
      <c r="H91" s="143">
        <f>'Pay App 1'!K91</f>
        <v>0</v>
      </c>
      <c r="I91" s="144"/>
      <c r="J91" s="55"/>
      <c r="K91" s="33">
        <f t="shared" si="1"/>
        <v>0</v>
      </c>
      <c r="L91" s="34">
        <f t="shared" si="0"/>
        <v>0</v>
      </c>
      <c r="M91" s="32">
        <f t="shared" si="2"/>
        <v>0</v>
      </c>
      <c r="N91" s="32">
        <f t="shared" si="3"/>
        <v>0</v>
      </c>
      <c r="O91" s="52">
        <f>'Pay App 1'!P91</f>
        <v>0</v>
      </c>
      <c r="P91" s="45"/>
      <c r="Q91" s="32">
        <f>'Pay App 1'!Q91+N91+P91</f>
        <v>0</v>
      </c>
    </row>
    <row r="92" spans="1:17" ht="21" customHeight="1" x14ac:dyDescent="0.2">
      <c r="A92" s="151" t="s">
        <v>138</v>
      </c>
      <c r="B92" s="151"/>
      <c r="C92" s="151" t="s">
        <v>139</v>
      </c>
      <c r="D92" s="152"/>
      <c r="E92" s="52">
        <f>'Pay App 1'!E92</f>
        <v>0</v>
      </c>
      <c r="F92" s="45"/>
      <c r="G92" s="53">
        <f>'Pay App 1'!G92+F92</f>
        <v>0</v>
      </c>
      <c r="H92" s="143">
        <f>'Pay App 1'!K92</f>
        <v>0</v>
      </c>
      <c r="I92" s="144"/>
      <c r="J92" s="55"/>
      <c r="K92" s="33">
        <f t="shared" si="1"/>
        <v>0</v>
      </c>
      <c r="L92" s="34">
        <f t="shared" si="0"/>
        <v>0</v>
      </c>
      <c r="M92" s="32">
        <f t="shared" si="2"/>
        <v>0</v>
      </c>
      <c r="N92" s="32">
        <f t="shared" si="3"/>
        <v>0</v>
      </c>
      <c r="O92" s="52">
        <f>'Pay App 1'!P92</f>
        <v>0</v>
      </c>
      <c r="P92" s="45"/>
      <c r="Q92" s="32">
        <f>'Pay App 1'!Q92+N92+P92</f>
        <v>0</v>
      </c>
    </row>
    <row r="93" spans="1:17" ht="21" customHeight="1" x14ac:dyDescent="0.2">
      <c r="A93" s="151" t="s">
        <v>140</v>
      </c>
      <c r="B93" s="151"/>
      <c r="C93" s="151" t="s">
        <v>141</v>
      </c>
      <c r="D93" s="152"/>
      <c r="E93" s="52">
        <f>'Pay App 1'!E93</f>
        <v>0</v>
      </c>
      <c r="F93" s="45"/>
      <c r="G93" s="53">
        <f>'Pay App 1'!G93+F93</f>
        <v>0</v>
      </c>
      <c r="H93" s="143">
        <f>'Pay App 1'!K93</f>
        <v>0</v>
      </c>
      <c r="I93" s="144"/>
      <c r="J93" s="55"/>
      <c r="K93" s="33">
        <f t="shared" si="1"/>
        <v>0</v>
      </c>
      <c r="L93" s="34">
        <f t="shared" si="0"/>
        <v>0</v>
      </c>
      <c r="M93" s="32">
        <f t="shared" si="2"/>
        <v>0</v>
      </c>
      <c r="N93" s="32">
        <f t="shared" si="3"/>
        <v>0</v>
      </c>
      <c r="O93" s="52">
        <f>'Pay App 1'!P93</f>
        <v>0</v>
      </c>
      <c r="P93" s="45"/>
      <c r="Q93" s="32">
        <f>'Pay App 1'!Q93+N93+P93</f>
        <v>0</v>
      </c>
    </row>
    <row r="94" spans="1:17" ht="21" customHeight="1" x14ac:dyDescent="0.2">
      <c r="A94" s="151" t="s">
        <v>142</v>
      </c>
      <c r="B94" s="151"/>
      <c r="C94" s="151" t="s">
        <v>143</v>
      </c>
      <c r="D94" s="152"/>
      <c r="E94" s="52">
        <f>'Pay App 1'!E94</f>
        <v>0</v>
      </c>
      <c r="F94" s="45"/>
      <c r="G94" s="53">
        <f>'Pay App 1'!G94+F94</f>
        <v>0</v>
      </c>
      <c r="H94" s="143">
        <f>'Pay App 1'!K94</f>
        <v>0</v>
      </c>
      <c r="I94" s="144"/>
      <c r="J94" s="55"/>
      <c r="K94" s="33">
        <f t="shared" si="1"/>
        <v>0</v>
      </c>
      <c r="L94" s="34">
        <f t="shared" si="0"/>
        <v>0</v>
      </c>
      <c r="M94" s="32">
        <f t="shared" si="2"/>
        <v>0</v>
      </c>
      <c r="N94" s="32">
        <f t="shared" si="3"/>
        <v>0</v>
      </c>
      <c r="O94" s="52">
        <f>'Pay App 1'!P94</f>
        <v>0</v>
      </c>
      <c r="P94" s="45"/>
      <c r="Q94" s="32">
        <f>'Pay App 1'!Q94+N94+P94</f>
        <v>0</v>
      </c>
    </row>
    <row r="95" spans="1:17" ht="21" customHeight="1" x14ac:dyDescent="0.2">
      <c r="A95" s="151" t="s">
        <v>144</v>
      </c>
      <c r="B95" s="151"/>
      <c r="C95" s="151" t="s">
        <v>145</v>
      </c>
      <c r="D95" s="152"/>
      <c r="E95" s="52">
        <f>'Pay App 1'!E95</f>
        <v>0</v>
      </c>
      <c r="F95" s="45"/>
      <c r="G95" s="53">
        <f>'Pay App 1'!G95+F95</f>
        <v>0</v>
      </c>
      <c r="H95" s="143">
        <f>'Pay App 1'!K95</f>
        <v>0</v>
      </c>
      <c r="I95" s="144"/>
      <c r="J95" s="55"/>
      <c r="K95" s="33">
        <f t="shared" si="1"/>
        <v>0</v>
      </c>
      <c r="L95" s="34">
        <f t="shared" si="0"/>
        <v>0</v>
      </c>
      <c r="M95" s="32">
        <f t="shared" si="2"/>
        <v>0</v>
      </c>
      <c r="N95" s="32">
        <f t="shared" si="3"/>
        <v>0</v>
      </c>
      <c r="O95" s="52">
        <f>'Pay App 1'!P95</f>
        <v>0</v>
      </c>
      <c r="P95" s="45"/>
      <c r="Q95" s="32">
        <f>'Pay App 1'!Q95+N95+P95</f>
        <v>0</v>
      </c>
    </row>
    <row r="96" spans="1:17" ht="21" customHeight="1" x14ac:dyDescent="0.2">
      <c r="A96" s="151" t="s">
        <v>146</v>
      </c>
      <c r="B96" s="151"/>
      <c r="C96" s="151" t="s">
        <v>147</v>
      </c>
      <c r="D96" s="152"/>
      <c r="E96" s="52">
        <f>'Pay App 1'!E96</f>
        <v>0</v>
      </c>
      <c r="F96" s="45"/>
      <c r="G96" s="53">
        <f>'Pay App 1'!G96+F96</f>
        <v>0</v>
      </c>
      <c r="H96" s="143">
        <f>'Pay App 1'!K96</f>
        <v>0</v>
      </c>
      <c r="I96" s="144"/>
      <c r="J96" s="55"/>
      <c r="K96" s="33">
        <f t="shared" si="1"/>
        <v>0</v>
      </c>
      <c r="L96" s="34">
        <f t="shared" si="0"/>
        <v>0</v>
      </c>
      <c r="M96" s="32">
        <f t="shared" si="2"/>
        <v>0</v>
      </c>
      <c r="N96" s="32">
        <f t="shared" si="3"/>
        <v>0</v>
      </c>
      <c r="O96" s="52">
        <f>'Pay App 1'!P96</f>
        <v>0</v>
      </c>
      <c r="P96" s="45"/>
      <c r="Q96" s="32">
        <f>'Pay App 1'!Q96+N96+P96</f>
        <v>0</v>
      </c>
    </row>
    <row r="97" spans="1:17" ht="21" customHeight="1" x14ac:dyDescent="0.2">
      <c r="A97" s="151" t="s">
        <v>148</v>
      </c>
      <c r="B97" s="151"/>
      <c r="C97" s="151" t="s">
        <v>149</v>
      </c>
      <c r="D97" s="152"/>
      <c r="E97" s="52">
        <f>'Pay App 1'!E97</f>
        <v>0</v>
      </c>
      <c r="F97" s="45"/>
      <c r="G97" s="53">
        <f>'Pay App 1'!G97+F97</f>
        <v>0</v>
      </c>
      <c r="H97" s="143">
        <f>'Pay App 1'!K97</f>
        <v>0</v>
      </c>
      <c r="I97" s="144"/>
      <c r="J97" s="55"/>
      <c r="K97" s="33">
        <f t="shared" si="1"/>
        <v>0</v>
      </c>
      <c r="L97" s="34">
        <f t="shared" si="0"/>
        <v>0</v>
      </c>
      <c r="M97" s="32">
        <f t="shared" si="2"/>
        <v>0</v>
      </c>
      <c r="N97" s="32">
        <f t="shared" si="3"/>
        <v>0</v>
      </c>
      <c r="O97" s="52">
        <f>'Pay App 1'!P97</f>
        <v>0</v>
      </c>
      <c r="P97" s="45"/>
      <c r="Q97" s="32">
        <f>'Pay App 1'!Q97+N97+P97</f>
        <v>0</v>
      </c>
    </row>
    <row r="98" spans="1:17" ht="21" customHeight="1" x14ac:dyDescent="0.2">
      <c r="A98" s="151" t="s">
        <v>150</v>
      </c>
      <c r="B98" s="151"/>
      <c r="C98" s="151" t="s">
        <v>151</v>
      </c>
      <c r="D98" s="152"/>
      <c r="E98" s="52">
        <f>'Pay App 1'!E98</f>
        <v>0</v>
      </c>
      <c r="F98" s="45"/>
      <c r="G98" s="53">
        <f>'Pay App 1'!G98+F98</f>
        <v>0</v>
      </c>
      <c r="H98" s="143">
        <f>'Pay App 1'!K98</f>
        <v>0</v>
      </c>
      <c r="I98" s="144"/>
      <c r="J98" s="55"/>
      <c r="K98" s="33">
        <f t="shared" si="1"/>
        <v>0</v>
      </c>
      <c r="L98" s="34">
        <f t="shared" si="0"/>
        <v>0</v>
      </c>
      <c r="M98" s="32">
        <f t="shared" si="2"/>
        <v>0</v>
      </c>
      <c r="N98" s="32">
        <f t="shared" si="3"/>
        <v>0</v>
      </c>
      <c r="O98" s="52">
        <f>'Pay App 1'!P98</f>
        <v>0</v>
      </c>
      <c r="P98" s="45"/>
      <c r="Q98" s="32">
        <f>'Pay App 1'!Q98+N98+P98</f>
        <v>0</v>
      </c>
    </row>
    <row r="99" spans="1:17" ht="21" customHeight="1" x14ac:dyDescent="0.2">
      <c r="A99" s="151" t="s">
        <v>152</v>
      </c>
      <c r="B99" s="151"/>
      <c r="C99" s="151" t="s">
        <v>153</v>
      </c>
      <c r="D99" s="152"/>
      <c r="E99" s="52">
        <f>'Pay App 1'!E99</f>
        <v>0</v>
      </c>
      <c r="F99" s="45"/>
      <c r="G99" s="53">
        <f>'Pay App 1'!G99+F99</f>
        <v>0</v>
      </c>
      <c r="H99" s="143">
        <f>'Pay App 1'!K99</f>
        <v>0</v>
      </c>
      <c r="I99" s="144"/>
      <c r="J99" s="55"/>
      <c r="K99" s="33">
        <f t="shared" si="1"/>
        <v>0</v>
      </c>
      <c r="L99" s="34">
        <f t="shared" si="0"/>
        <v>0</v>
      </c>
      <c r="M99" s="32">
        <f t="shared" si="2"/>
        <v>0</v>
      </c>
      <c r="N99" s="32">
        <f t="shared" si="3"/>
        <v>0</v>
      </c>
      <c r="O99" s="52">
        <f>'Pay App 1'!P99</f>
        <v>0</v>
      </c>
      <c r="P99" s="45"/>
      <c r="Q99" s="32">
        <f>'Pay App 1'!Q99+N99+P99</f>
        <v>0</v>
      </c>
    </row>
    <row r="100" spans="1:17" ht="21" customHeight="1" x14ac:dyDescent="0.2">
      <c r="A100" s="151" t="s">
        <v>154</v>
      </c>
      <c r="B100" s="151"/>
      <c r="C100" s="151" t="s">
        <v>155</v>
      </c>
      <c r="D100" s="152"/>
      <c r="E100" s="52">
        <f>'Pay App 1'!E100</f>
        <v>0</v>
      </c>
      <c r="F100" s="45"/>
      <c r="G100" s="53">
        <f>'Pay App 1'!G100+F100</f>
        <v>0</v>
      </c>
      <c r="H100" s="143">
        <f>'Pay App 1'!K100</f>
        <v>0</v>
      </c>
      <c r="I100" s="144"/>
      <c r="J100" s="55"/>
      <c r="K100" s="33">
        <f t="shared" si="1"/>
        <v>0</v>
      </c>
      <c r="L100" s="34">
        <f t="shared" si="0"/>
        <v>0</v>
      </c>
      <c r="M100" s="32">
        <f t="shared" si="2"/>
        <v>0</v>
      </c>
      <c r="N100" s="32">
        <f t="shared" si="3"/>
        <v>0</v>
      </c>
      <c r="O100" s="52">
        <f>'Pay App 1'!P100</f>
        <v>0</v>
      </c>
      <c r="P100" s="45"/>
      <c r="Q100" s="32">
        <f>'Pay App 1'!Q100+N100+P100</f>
        <v>0</v>
      </c>
    </row>
    <row r="101" spans="1:17" ht="21" customHeight="1" x14ac:dyDescent="0.2">
      <c r="A101" s="151" t="s">
        <v>156</v>
      </c>
      <c r="B101" s="151"/>
      <c r="C101" s="151" t="s">
        <v>157</v>
      </c>
      <c r="D101" s="152"/>
      <c r="E101" s="52">
        <f>'Pay App 1'!E101</f>
        <v>0</v>
      </c>
      <c r="F101" s="45"/>
      <c r="G101" s="53">
        <f>'Pay App 1'!G101+F101</f>
        <v>0</v>
      </c>
      <c r="H101" s="143">
        <f>'Pay App 1'!K101</f>
        <v>0</v>
      </c>
      <c r="I101" s="144"/>
      <c r="J101" s="55"/>
      <c r="K101" s="33">
        <f t="shared" si="1"/>
        <v>0</v>
      </c>
      <c r="L101" s="34">
        <f t="shared" si="0"/>
        <v>0</v>
      </c>
      <c r="M101" s="32">
        <f t="shared" si="2"/>
        <v>0</v>
      </c>
      <c r="N101" s="32">
        <f t="shared" si="3"/>
        <v>0</v>
      </c>
      <c r="O101" s="52">
        <f>'Pay App 1'!P101</f>
        <v>0</v>
      </c>
      <c r="P101" s="45"/>
      <c r="Q101" s="32">
        <f>'Pay App 1'!Q101+N101+P101</f>
        <v>0</v>
      </c>
    </row>
    <row r="102" spans="1:17" ht="21" customHeight="1" x14ac:dyDescent="0.2">
      <c r="A102" s="151" t="s">
        <v>158</v>
      </c>
      <c r="B102" s="151"/>
      <c r="C102" s="151" t="s">
        <v>159</v>
      </c>
      <c r="D102" s="152"/>
      <c r="E102" s="52">
        <f>'Pay App 1'!E102</f>
        <v>0</v>
      </c>
      <c r="F102" s="45"/>
      <c r="G102" s="53">
        <f>'Pay App 1'!G102+F102</f>
        <v>0</v>
      </c>
      <c r="H102" s="143">
        <f>'Pay App 1'!K102</f>
        <v>0</v>
      </c>
      <c r="I102" s="144"/>
      <c r="J102" s="55"/>
      <c r="K102" s="33">
        <f t="shared" si="1"/>
        <v>0</v>
      </c>
      <c r="L102" s="34">
        <f t="shared" si="0"/>
        <v>0</v>
      </c>
      <c r="M102" s="32">
        <f t="shared" si="2"/>
        <v>0</v>
      </c>
      <c r="N102" s="32">
        <f t="shared" si="3"/>
        <v>0</v>
      </c>
      <c r="O102" s="52">
        <f>'Pay App 1'!P102</f>
        <v>0</v>
      </c>
      <c r="P102" s="45"/>
      <c r="Q102" s="32">
        <f>'Pay App 1'!Q102+N102+P102</f>
        <v>0</v>
      </c>
    </row>
    <row r="103" spans="1:17" ht="21" customHeight="1" x14ac:dyDescent="0.2">
      <c r="A103" s="151" t="s">
        <v>160</v>
      </c>
      <c r="B103" s="151"/>
      <c r="C103" s="151" t="s">
        <v>161</v>
      </c>
      <c r="D103" s="152"/>
      <c r="E103" s="52">
        <f>'Pay App 1'!E103</f>
        <v>0</v>
      </c>
      <c r="F103" s="45"/>
      <c r="G103" s="53">
        <f>'Pay App 1'!G103+F103</f>
        <v>0</v>
      </c>
      <c r="H103" s="143">
        <f>'Pay App 1'!K103</f>
        <v>0</v>
      </c>
      <c r="I103" s="144"/>
      <c r="J103" s="55"/>
      <c r="K103" s="33">
        <f t="shared" si="1"/>
        <v>0</v>
      </c>
      <c r="L103" s="34">
        <f t="shared" si="0"/>
        <v>0</v>
      </c>
      <c r="M103" s="32">
        <f t="shared" si="2"/>
        <v>0</v>
      </c>
      <c r="N103" s="32">
        <f t="shared" si="3"/>
        <v>0</v>
      </c>
      <c r="O103" s="52">
        <f>'Pay App 1'!P103</f>
        <v>0</v>
      </c>
      <c r="P103" s="45"/>
      <c r="Q103" s="32">
        <f>'Pay App 1'!Q103+N103+P103</f>
        <v>0</v>
      </c>
    </row>
    <row r="104" spans="1:17" ht="21" customHeight="1" x14ac:dyDescent="0.2">
      <c r="A104" s="151" t="s">
        <v>162</v>
      </c>
      <c r="B104" s="151"/>
      <c r="C104" s="151" t="s">
        <v>163</v>
      </c>
      <c r="D104" s="152"/>
      <c r="E104" s="52">
        <f>'Pay App 1'!E104</f>
        <v>0</v>
      </c>
      <c r="F104" s="45"/>
      <c r="G104" s="53">
        <f>'Pay App 1'!G104+F104</f>
        <v>0</v>
      </c>
      <c r="H104" s="143">
        <f>'Pay App 1'!K104</f>
        <v>0</v>
      </c>
      <c r="I104" s="144"/>
      <c r="J104" s="55"/>
      <c r="K104" s="33">
        <f t="shared" si="1"/>
        <v>0</v>
      </c>
      <c r="L104" s="34">
        <f t="shared" si="0"/>
        <v>0</v>
      </c>
      <c r="M104" s="32">
        <f t="shared" si="2"/>
        <v>0</v>
      </c>
      <c r="N104" s="32">
        <f t="shared" si="3"/>
        <v>0</v>
      </c>
      <c r="O104" s="52">
        <f>'Pay App 1'!P104</f>
        <v>0</v>
      </c>
      <c r="P104" s="45"/>
      <c r="Q104" s="32">
        <f>'Pay App 1'!Q104+N104+P104</f>
        <v>0</v>
      </c>
    </row>
    <row r="105" spans="1:17" ht="21" customHeight="1" x14ac:dyDescent="0.2">
      <c r="A105" s="151" t="s">
        <v>164</v>
      </c>
      <c r="B105" s="151"/>
      <c r="C105" s="151" t="s">
        <v>165</v>
      </c>
      <c r="D105" s="152"/>
      <c r="E105" s="52">
        <f>'Pay App 1'!E105</f>
        <v>0</v>
      </c>
      <c r="F105" s="45"/>
      <c r="G105" s="53">
        <f>'Pay App 1'!G105+F105</f>
        <v>0</v>
      </c>
      <c r="H105" s="143">
        <f>'Pay App 1'!K105</f>
        <v>0</v>
      </c>
      <c r="I105" s="144"/>
      <c r="J105" s="55"/>
      <c r="K105" s="33">
        <f t="shared" si="1"/>
        <v>0</v>
      </c>
      <c r="L105" s="34">
        <f t="shared" si="0"/>
        <v>0</v>
      </c>
      <c r="M105" s="32">
        <f t="shared" si="2"/>
        <v>0</v>
      </c>
      <c r="N105" s="32">
        <f t="shared" si="3"/>
        <v>0</v>
      </c>
      <c r="O105" s="52">
        <f>'Pay App 1'!P105</f>
        <v>0</v>
      </c>
      <c r="P105" s="45"/>
      <c r="Q105" s="32">
        <f>'Pay App 1'!Q105+N105+P105</f>
        <v>0</v>
      </c>
    </row>
    <row r="106" spans="1:17" ht="21" customHeight="1" x14ac:dyDescent="0.2">
      <c r="A106" s="151" t="s">
        <v>166</v>
      </c>
      <c r="B106" s="151"/>
      <c r="C106" s="151" t="s">
        <v>167</v>
      </c>
      <c r="D106" s="152"/>
      <c r="E106" s="52">
        <f>'Pay App 1'!E106</f>
        <v>0</v>
      </c>
      <c r="F106" s="45"/>
      <c r="G106" s="53">
        <f>'Pay App 1'!G106+F106</f>
        <v>0</v>
      </c>
      <c r="H106" s="143">
        <f>'Pay App 1'!K106</f>
        <v>0</v>
      </c>
      <c r="I106" s="144"/>
      <c r="J106" s="55"/>
      <c r="K106" s="33">
        <f t="shared" si="1"/>
        <v>0</v>
      </c>
      <c r="L106" s="34">
        <f t="shared" si="0"/>
        <v>0</v>
      </c>
      <c r="M106" s="32">
        <f t="shared" si="2"/>
        <v>0</v>
      </c>
      <c r="N106" s="32">
        <f t="shared" si="3"/>
        <v>0</v>
      </c>
      <c r="O106" s="52">
        <f>'Pay App 1'!P106</f>
        <v>0</v>
      </c>
      <c r="P106" s="45"/>
      <c r="Q106" s="32">
        <f>'Pay App 1'!Q106+N106+P106</f>
        <v>0</v>
      </c>
    </row>
    <row r="107" spans="1:17" ht="21" customHeight="1" x14ac:dyDescent="0.2">
      <c r="A107" s="151" t="s">
        <v>168</v>
      </c>
      <c r="B107" s="151"/>
      <c r="C107" s="151" t="s">
        <v>169</v>
      </c>
      <c r="D107" s="152"/>
      <c r="E107" s="52">
        <f>'Pay App 1'!E107</f>
        <v>0</v>
      </c>
      <c r="F107" s="45"/>
      <c r="G107" s="53">
        <f>'Pay App 1'!G107+F107</f>
        <v>0</v>
      </c>
      <c r="H107" s="143">
        <f>'Pay App 1'!K107</f>
        <v>0</v>
      </c>
      <c r="I107" s="144"/>
      <c r="J107" s="55"/>
      <c r="K107" s="33">
        <f t="shared" si="1"/>
        <v>0</v>
      </c>
      <c r="L107" s="34">
        <f t="shared" si="0"/>
        <v>0</v>
      </c>
      <c r="M107" s="32">
        <f t="shared" si="2"/>
        <v>0</v>
      </c>
      <c r="N107" s="32">
        <f t="shared" si="3"/>
        <v>0</v>
      </c>
      <c r="O107" s="52">
        <f>'Pay App 1'!P107</f>
        <v>0</v>
      </c>
      <c r="P107" s="45"/>
      <c r="Q107" s="32">
        <f>'Pay App 1'!Q107+N107+P107</f>
        <v>0</v>
      </c>
    </row>
    <row r="108" spans="1:17" ht="21" customHeight="1" x14ac:dyDescent="0.2">
      <c r="A108" s="151" t="s">
        <v>170</v>
      </c>
      <c r="B108" s="151"/>
      <c r="C108" s="151" t="s">
        <v>171</v>
      </c>
      <c r="D108" s="152"/>
      <c r="E108" s="52">
        <f>'Pay App 1'!E108</f>
        <v>0</v>
      </c>
      <c r="F108" s="45"/>
      <c r="G108" s="53">
        <f>'Pay App 1'!G108+F108</f>
        <v>0</v>
      </c>
      <c r="H108" s="143">
        <f>'Pay App 1'!K108</f>
        <v>0</v>
      </c>
      <c r="I108" s="144"/>
      <c r="J108" s="55"/>
      <c r="K108" s="33">
        <f t="shared" si="1"/>
        <v>0</v>
      </c>
      <c r="L108" s="34">
        <f t="shared" si="0"/>
        <v>0</v>
      </c>
      <c r="M108" s="32">
        <f t="shared" si="2"/>
        <v>0</v>
      </c>
      <c r="N108" s="32">
        <f t="shared" si="3"/>
        <v>0</v>
      </c>
      <c r="O108" s="52">
        <f>'Pay App 1'!P108</f>
        <v>0</v>
      </c>
      <c r="P108" s="45"/>
      <c r="Q108" s="32">
        <f>'Pay App 1'!Q108+N108+P108</f>
        <v>0</v>
      </c>
    </row>
    <row r="109" spans="1:17" ht="21" customHeight="1" x14ac:dyDescent="0.2">
      <c r="A109" s="151" t="s">
        <v>172</v>
      </c>
      <c r="B109" s="151"/>
      <c r="C109" s="151" t="s">
        <v>173</v>
      </c>
      <c r="D109" s="152"/>
      <c r="E109" s="52">
        <f>'Pay App 1'!E109</f>
        <v>0</v>
      </c>
      <c r="F109" s="45"/>
      <c r="G109" s="53">
        <f>'Pay App 1'!G109+F109</f>
        <v>0</v>
      </c>
      <c r="H109" s="143">
        <f>'Pay App 1'!K109</f>
        <v>0</v>
      </c>
      <c r="I109" s="144"/>
      <c r="J109" s="55"/>
      <c r="K109" s="33">
        <f t="shared" si="1"/>
        <v>0</v>
      </c>
      <c r="L109" s="34">
        <f t="shared" si="0"/>
        <v>0</v>
      </c>
      <c r="M109" s="32">
        <f t="shared" si="2"/>
        <v>0</v>
      </c>
      <c r="N109" s="32">
        <f t="shared" si="3"/>
        <v>0</v>
      </c>
      <c r="O109" s="52">
        <f>'Pay App 1'!P109</f>
        <v>0</v>
      </c>
      <c r="P109" s="45"/>
      <c r="Q109" s="32">
        <f>'Pay App 1'!Q109+N109+P109</f>
        <v>0</v>
      </c>
    </row>
    <row r="110" spans="1:17" ht="21" customHeight="1" x14ac:dyDescent="0.2">
      <c r="A110" s="151" t="s">
        <v>174</v>
      </c>
      <c r="B110" s="151"/>
      <c r="C110" s="151" t="s">
        <v>175</v>
      </c>
      <c r="D110" s="152"/>
      <c r="E110" s="52">
        <f>'Pay App 1'!E110</f>
        <v>0</v>
      </c>
      <c r="F110" s="45"/>
      <c r="G110" s="53">
        <f>'Pay App 1'!G110+F110</f>
        <v>0</v>
      </c>
      <c r="H110" s="143">
        <f>'Pay App 1'!K110</f>
        <v>0</v>
      </c>
      <c r="I110" s="144"/>
      <c r="J110" s="55"/>
      <c r="K110" s="33">
        <f t="shared" si="1"/>
        <v>0</v>
      </c>
      <c r="L110" s="34">
        <f t="shared" si="0"/>
        <v>0</v>
      </c>
      <c r="M110" s="32">
        <f t="shared" si="2"/>
        <v>0</v>
      </c>
      <c r="N110" s="32">
        <f t="shared" si="3"/>
        <v>0</v>
      </c>
      <c r="O110" s="52">
        <f>'Pay App 1'!P110</f>
        <v>0</v>
      </c>
      <c r="P110" s="45"/>
      <c r="Q110" s="32">
        <f>'Pay App 1'!Q110+N110+P110</f>
        <v>0</v>
      </c>
    </row>
    <row r="111" spans="1:17" ht="21" customHeight="1" x14ac:dyDescent="0.2">
      <c r="A111" s="151" t="s">
        <v>176</v>
      </c>
      <c r="B111" s="151"/>
      <c r="C111" s="151" t="s">
        <v>177</v>
      </c>
      <c r="D111" s="152"/>
      <c r="E111" s="52">
        <f>'Pay App 1'!E111</f>
        <v>0</v>
      </c>
      <c r="F111" s="45"/>
      <c r="G111" s="53">
        <f>'Pay App 1'!G111+F111</f>
        <v>0</v>
      </c>
      <c r="H111" s="143">
        <f>'Pay App 1'!K111</f>
        <v>0</v>
      </c>
      <c r="I111" s="144"/>
      <c r="J111" s="55"/>
      <c r="K111" s="33">
        <f t="shared" si="1"/>
        <v>0</v>
      </c>
      <c r="L111" s="34">
        <f t="shared" si="0"/>
        <v>0</v>
      </c>
      <c r="M111" s="32">
        <f t="shared" si="2"/>
        <v>0</v>
      </c>
      <c r="N111" s="32">
        <f t="shared" si="3"/>
        <v>0</v>
      </c>
      <c r="O111" s="52">
        <f>'Pay App 1'!P111</f>
        <v>0</v>
      </c>
      <c r="P111" s="45"/>
      <c r="Q111" s="32">
        <f>'Pay App 1'!Q111+N111+P111</f>
        <v>0</v>
      </c>
    </row>
    <row r="112" spans="1:17" ht="21" customHeight="1" x14ac:dyDescent="0.2">
      <c r="A112" s="151" t="s">
        <v>178</v>
      </c>
      <c r="B112" s="151"/>
      <c r="C112" s="151" t="s">
        <v>179</v>
      </c>
      <c r="D112" s="152"/>
      <c r="E112" s="52">
        <f>'Pay App 1'!E112</f>
        <v>0</v>
      </c>
      <c r="F112" s="45"/>
      <c r="G112" s="53">
        <f>'Pay App 1'!G112+F112</f>
        <v>0</v>
      </c>
      <c r="H112" s="143">
        <f>'Pay App 1'!K112</f>
        <v>0</v>
      </c>
      <c r="I112" s="144"/>
      <c r="J112" s="55"/>
      <c r="K112" s="33">
        <f t="shared" si="1"/>
        <v>0</v>
      </c>
      <c r="L112" s="34">
        <f t="shared" si="0"/>
        <v>0</v>
      </c>
      <c r="M112" s="32">
        <f t="shared" si="2"/>
        <v>0</v>
      </c>
      <c r="N112" s="32">
        <f t="shared" si="3"/>
        <v>0</v>
      </c>
      <c r="O112" s="52">
        <f>'Pay App 1'!P112</f>
        <v>0</v>
      </c>
      <c r="P112" s="45"/>
      <c r="Q112" s="32">
        <f>'Pay App 1'!Q112+N112+P112</f>
        <v>0</v>
      </c>
    </row>
    <row r="113" spans="1:17" ht="21" customHeight="1" x14ac:dyDescent="0.2">
      <c r="A113" s="151" t="s">
        <v>180</v>
      </c>
      <c r="B113" s="151"/>
      <c r="C113" s="151" t="s">
        <v>181</v>
      </c>
      <c r="D113" s="152"/>
      <c r="E113" s="52">
        <f>'Pay App 1'!E113</f>
        <v>0</v>
      </c>
      <c r="F113" s="45"/>
      <c r="G113" s="53">
        <f>'Pay App 1'!G113+F113</f>
        <v>0</v>
      </c>
      <c r="H113" s="143">
        <f>'Pay App 1'!K113</f>
        <v>0</v>
      </c>
      <c r="I113" s="144"/>
      <c r="J113" s="55"/>
      <c r="K113" s="33">
        <f t="shared" si="1"/>
        <v>0</v>
      </c>
      <c r="L113" s="34">
        <f t="shared" si="0"/>
        <v>0</v>
      </c>
      <c r="M113" s="32">
        <f t="shared" si="2"/>
        <v>0</v>
      </c>
      <c r="N113" s="32">
        <f t="shared" si="3"/>
        <v>0</v>
      </c>
      <c r="O113" s="52">
        <f>'Pay App 1'!P113</f>
        <v>0</v>
      </c>
      <c r="P113" s="45"/>
      <c r="Q113" s="32">
        <f>'Pay App 1'!Q113+N113+P113</f>
        <v>0</v>
      </c>
    </row>
    <row r="114" spans="1:17" ht="21" customHeight="1" x14ac:dyDescent="0.2">
      <c r="A114" s="153" t="s">
        <v>182</v>
      </c>
      <c r="B114" s="153"/>
      <c r="C114" s="153" t="s">
        <v>183</v>
      </c>
      <c r="D114" s="154"/>
      <c r="E114" s="52">
        <f>'Pay App 1'!E114</f>
        <v>0</v>
      </c>
      <c r="F114" s="45"/>
      <c r="G114" s="53">
        <f>'Pay App 1'!G114+F114</f>
        <v>0</v>
      </c>
      <c r="H114" s="143">
        <f>'Pay App 1'!K114</f>
        <v>0</v>
      </c>
      <c r="I114" s="144"/>
      <c r="J114" s="55"/>
      <c r="K114" s="33">
        <f t="shared" si="1"/>
        <v>0</v>
      </c>
      <c r="L114" s="34">
        <f t="shared" si="0"/>
        <v>0</v>
      </c>
      <c r="M114" s="32">
        <f t="shared" si="2"/>
        <v>0</v>
      </c>
      <c r="N114" s="32">
        <f t="shared" si="3"/>
        <v>0</v>
      </c>
      <c r="O114" s="52">
        <f>'Pay App 1'!P114</f>
        <v>0</v>
      </c>
      <c r="P114" s="45"/>
      <c r="Q114" s="32">
        <f>'Pay App 1'!Q114+N114+P114</f>
        <v>0</v>
      </c>
    </row>
    <row r="115" spans="1:17" ht="21" customHeight="1" x14ac:dyDescent="0.2">
      <c r="A115" s="151" t="s">
        <v>184</v>
      </c>
      <c r="B115" s="151"/>
      <c r="C115" s="151" t="s">
        <v>185</v>
      </c>
      <c r="D115" s="152"/>
      <c r="E115" s="52">
        <f>'Pay App 1'!E115</f>
        <v>0</v>
      </c>
      <c r="F115" s="45"/>
      <c r="G115" s="53">
        <f>'Pay App 1'!G115+F115</f>
        <v>0</v>
      </c>
      <c r="H115" s="143">
        <f>'Pay App 1'!K115</f>
        <v>0</v>
      </c>
      <c r="I115" s="144"/>
      <c r="J115" s="55"/>
      <c r="K115" s="33">
        <f t="shared" si="1"/>
        <v>0</v>
      </c>
      <c r="L115" s="34">
        <f t="shared" si="0"/>
        <v>0</v>
      </c>
      <c r="M115" s="32">
        <f t="shared" si="2"/>
        <v>0</v>
      </c>
      <c r="N115" s="32">
        <f t="shared" si="3"/>
        <v>0</v>
      </c>
      <c r="O115" s="52">
        <f>'Pay App 1'!P115</f>
        <v>0</v>
      </c>
      <c r="P115" s="45"/>
      <c r="Q115" s="32">
        <f>'Pay App 1'!Q115+N115+P115</f>
        <v>0</v>
      </c>
    </row>
    <row r="116" spans="1:17" ht="21" customHeight="1" x14ac:dyDescent="0.2">
      <c r="A116" s="151" t="s">
        <v>186</v>
      </c>
      <c r="B116" s="151"/>
      <c r="C116" s="151" t="s">
        <v>187</v>
      </c>
      <c r="D116" s="152"/>
      <c r="E116" s="52">
        <f>'Pay App 1'!E116</f>
        <v>0</v>
      </c>
      <c r="F116" s="45"/>
      <c r="G116" s="53">
        <f>'Pay App 1'!G116+F116</f>
        <v>0</v>
      </c>
      <c r="H116" s="143">
        <f>'Pay App 1'!K116</f>
        <v>0</v>
      </c>
      <c r="I116" s="144"/>
      <c r="J116" s="55"/>
      <c r="K116" s="33">
        <f t="shared" si="1"/>
        <v>0</v>
      </c>
      <c r="L116" s="34">
        <f t="shared" si="0"/>
        <v>0</v>
      </c>
      <c r="M116" s="32">
        <f t="shared" si="2"/>
        <v>0</v>
      </c>
      <c r="N116" s="32">
        <f t="shared" si="3"/>
        <v>0</v>
      </c>
      <c r="O116" s="52">
        <f>'Pay App 1'!P116</f>
        <v>0</v>
      </c>
      <c r="P116" s="45"/>
      <c r="Q116" s="32">
        <f>'Pay App 1'!Q116+N116+P116</f>
        <v>0</v>
      </c>
    </row>
    <row r="117" spans="1:17" ht="21" customHeight="1" x14ac:dyDescent="0.2">
      <c r="A117" s="151" t="s">
        <v>188</v>
      </c>
      <c r="B117" s="151"/>
      <c r="C117" s="151" t="s">
        <v>581</v>
      </c>
      <c r="D117" s="152"/>
      <c r="E117" s="52">
        <f>'Pay App 1'!E117</f>
        <v>0</v>
      </c>
      <c r="F117" s="45"/>
      <c r="G117" s="53">
        <f>'Pay App 1'!G117+F117</f>
        <v>0</v>
      </c>
      <c r="H117" s="143">
        <f>'Pay App 1'!K117</f>
        <v>0</v>
      </c>
      <c r="I117" s="144"/>
      <c r="J117" s="55"/>
      <c r="K117" s="33">
        <f t="shared" si="1"/>
        <v>0</v>
      </c>
      <c r="L117" s="34">
        <f t="shared" si="0"/>
        <v>0</v>
      </c>
      <c r="M117" s="32">
        <f t="shared" si="2"/>
        <v>0</v>
      </c>
      <c r="N117" s="32">
        <f t="shared" si="3"/>
        <v>0</v>
      </c>
      <c r="O117" s="52">
        <f>'Pay App 1'!P117</f>
        <v>0</v>
      </c>
      <c r="P117" s="45"/>
      <c r="Q117" s="32">
        <f>'Pay App 1'!Q117+N117+P117</f>
        <v>0</v>
      </c>
    </row>
    <row r="118" spans="1:17" ht="21" customHeight="1" x14ac:dyDescent="0.2">
      <c r="A118" s="153" t="s">
        <v>190</v>
      </c>
      <c r="B118" s="153"/>
      <c r="C118" s="142" t="s">
        <v>191</v>
      </c>
      <c r="D118" s="156"/>
      <c r="E118" s="52">
        <f>'Pay App 1'!E118</f>
        <v>0</v>
      </c>
      <c r="F118" s="45"/>
      <c r="G118" s="53">
        <f>'Pay App 1'!G118+F118</f>
        <v>0</v>
      </c>
      <c r="H118" s="143">
        <f>'Pay App 1'!K118</f>
        <v>0</v>
      </c>
      <c r="I118" s="144"/>
      <c r="J118" s="55"/>
      <c r="K118" s="33">
        <f t="shared" si="1"/>
        <v>0</v>
      </c>
      <c r="L118" s="34">
        <f t="shared" si="0"/>
        <v>0</v>
      </c>
      <c r="M118" s="32">
        <f t="shared" si="2"/>
        <v>0</v>
      </c>
      <c r="N118" s="32">
        <f t="shared" si="3"/>
        <v>0</v>
      </c>
      <c r="O118" s="52">
        <f>'Pay App 1'!P118</f>
        <v>0</v>
      </c>
      <c r="P118" s="45"/>
      <c r="Q118" s="32">
        <f>'Pay App 1'!Q118+N118+P118</f>
        <v>0</v>
      </c>
    </row>
    <row r="119" spans="1:17" ht="21" customHeight="1" x14ac:dyDescent="0.2">
      <c r="A119" s="151" t="s">
        <v>192</v>
      </c>
      <c r="B119" s="151"/>
      <c r="C119" s="151" t="s">
        <v>193</v>
      </c>
      <c r="D119" s="152"/>
      <c r="E119" s="52">
        <f>'Pay App 1'!E119</f>
        <v>0</v>
      </c>
      <c r="F119" s="45"/>
      <c r="G119" s="53">
        <f>'Pay App 1'!G119+F119</f>
        <v>0</v>
      </c>
      <c r="H119" s="143">
        <f>'Pay App 1'!K119</f>
        <v>0</v>
      </c>
      <c r="I119" s="144"/>
      <c r="J119" s="55"/>
      <c r="K119" s="33">
        <f t="shared" si="1"/>
        <v>0</v>
      </c>
      <c r="L119" s="34">
        <f t="shared" si="0"/>
        <v>0</v>
      </c>
      <c r="M119" s="32">
        <f t="shared" si="2"/>
        <v>0</v>
      </c>
      <c r="N119" s="32">
        <f t="shared" si="3"/>
        <v>0</v>
      </c>
      <c r="O119" s="52">
        <f>'Pay App 1'!P119</f>
        <v>0</v>
      </c>
      <c r="P119" s="45"/>
      <c r="Q119" s="32">
        <f>'Pay App 1'!Q119+N119+P119</f>
        <v>0</v>
      </c>
    </row>
    <row r="120" spans="1:17" ht="21" customHeight="1" x14ac:dyDescent="0.2">
      <c r="A120" s="151" t="s">
        <v>194</v>
      </c>
      <c r="B120" s="151"/>
      <c r="C120" s="150" t="s">
        <v>195</v>
      </c>
      <c r="D120" s="157"/>
      <c r="E120" s="52">
        <f>'Pay App 1'!E120</f>
        <v>0</v>
      </c>
      <c r="F120" s="45"/>
      <c r="G120" s="53">
        <f>'Pay App 1'!G120+F120</f>
        <v>0</v>
      </c>
      <c r="H120" s="143">
        <f>'Pay App 1'!K120</f>
        <v>0</v>
      </c>
      <c r="I120" s="144"/>
      <c r="J120" s="55"/>
      <c r="K120" s="33">
        <f t="shared" si="1"/>
        <v>0</v>
      </c>
      <c r="L120" s="34">
        <f t="shared" si="0"/>
        <v>0</v>
      </c>
      <c r="M120" s="32">
        <f t="shared" si="2"/>
        <v>0</v>
      </c>
      <c r="N120" s="32">
        <f t="shared" si="3"/>
        <v>0</v>
      </c>
      <c r="O120" s="52">
        <f>'Pay App 1'!P120</f>
        <v>0</v>
      </c>
      <c r="P120" s="45"/>
      <c r="Q120" s="32">
        <f>'Pay App 1'!Q120+N120+P120</f>
        <v>0</v>
      </c>
    </row>
    <row r="121" spans="1:17" ht="21" customHeight="1" x14ac:dyDescent="0.2">
      <c r="A121" s="151" t="s">
        <v>196</v>
      </c>
      <c r="B121" s="151"/>
      <c r="C121" s="151" t="s">
        <v>197</v>
      </c>
      <c r="D121" s="152"/>
      <c r="E121" s="52">
        <f>'Pay App 1'!E121</f>
        <v>0</v>
      </c>
      <c r="F121" s="45"/>
      <c r="G121" s="53">
        <f>'Pay App 1'!G121+F121</f>
        <v>0</v>
      </c>
      <c r="H121" s="143">
        <f>'Pay App 1'!K121</f>
        <v>0</v>
      </c>
      <c r="I121" s="144"/>
      <c r="J121" s="55"/>
      <c r="K121" s="33">
        <f t="shared" si="1"/>
        <v>0</v>
      </c>
      <c r="L121" s="34">
        <f t="shared" si="0"/>
        <v>0</v>
      </c>
      <c r="M121" s="32">
        <f t="shared" si="2"/>
        <v>0</v>
      </c>
      <c r="N121" s="32">
        <f t="shared" si="3"/>
        <v>0</v>
      </c>
      <c r="O121" s="52">
        <f>'Pay App 1'!P121</f>
        <v>0</v>
      </c>
      <c r="P121" s="45"/>
      <c r="Q121" s="32">
        <f>'Pay App 1'!Q121+N121+P121</f>
        <v>0</v>
      </c>
    </row>
    <row r="122" spans="1:17" ht="21" customHeight="1" x14ac:dyDescent="0.2">
      <c r="A122" s="151" t="s">
        <v>198</v>
      </c>
      <c r="B122" s="151"/>
      <c r="C122" s="151" t="s">
        <v>199</v>
      </c>
      <c r="D122" s="152"/>
      <c r="E122" s="52">
        <f>'Pay App 1'!E122</f>
        <v>0</v>
      </c>
      <c r="F122" s="45"/>
      <c r="G122" s="53">
        <f>'Pay App 1'!G122+F122</f>
        <v>0</v>
      </c>
      <c r="H122" s="143">
        <f>'Pay App 1'!K122</f>
        <v>0</v>
      </c>
      <c r="I122" s="144"/>
      <c r="J122" s="55"/>
      <c r="K122" s="33">
        <f t="shared" si="1"/>
        <v>0</v>
      </c>
      <c r="L122" s="34">
        <f t="shared" si="0"/>
        <v>0</v>
      </c>
      <c r="M122" s="32">
        <f t="shared" si="2"/>
        <v>0</v>
      </c>
      <c r="N122" s="32">
        <f t="shared" si="3"/>
        <v>0</v>
      </c>
      <c r="O122" s="52">
        <f>'Pay App 1'!P122</f>
        <v>0</v>
      </c>
      <c r="P122" s="45"/>
      <c r="Q122" s="32">
        <f>'Pay App 1'!Q122+N122+P122</f>
        <v>0</v>
      </c>
    </row>
    <row r="123" spans="1:17" ht="21" customHeight="1" x14ac:dyDescent="0.2">
      <c r="A123" s="151" t="s">
        <v>200</v>
      </c>
      <c r="B123" s="151"/>
      <c r="C123" s="151" t="s">
        <v>201</v>
      </c>
      <c r="D123" s="152"/>
      <c r="E123" s="52">
        <f>'Pay App 1'!E123</f>
        <v>0</v>
      </c>
      <c r="F123" s="45"/>
      <c r="G123" s="53">
        <f>'Pay App 1'!G123+F123</f>
        <v>0</v>
      </c>
      <c r="H123" s="143">
        <f>'Pay App 1'!K123</f>
        <v>0</v>
      </c>
      <c r="I123" s="144"/>
      <c r="J123" s="55"/>
      <c r="K123" s="33">
        <f t="shared" si="1"/>
        <v>0</v>
      </c>
      <c r="L123" s="34">
        <f t="shared" si="0"/>
        <v>0</v>
      </c>
      <c r="M123" s="32">
        <f t="shared" si="2"/>
        <v>0</v>
      </c>
      <c r="N123" s="32">
        <f t="shared" si="3"/>
        <v>0</v>
      </c>
      <c r="O123" s="52">
        <f>'Pay App 1'!P123</f>
        <v>0</v>
      </c>
      <c r="P123" s="45"/>
      <c r="Q123" s="32">
        <f>'Pay App 1'!Q123+N123+P123</f>
        <v>0</v>
      </c>
    </row>
    <row r="124" spans="1:17" ht="21" customHeight="1" x14ac:dyDescent="0.2">
      <c r="A124" s="153" t="s">
        <v>202</v>
      </c>
      <c r="B124" s="153"/>
      <c r="C124" s="154" t="s">
        <v>203</v>
      </c>
      <c r="D124" s="155"/>
      <c r="E124" s="52">
        <f>'Pay App 1'!E124</f>
        <v>0</v>
      </c>
      <c r="F124" s="45"/>
      <c r="G124" s="53">
        <f>'Pay App 1'!G124+F124</f>
        <v>0</v>
      </c>
      <c r="H124" s="143">
        <f>'Pay App 1'!K124</f>
        <v>0</v>
      </c>
      <c r="I124" s="144"/>
      <c r="J124" s="55"/>
      <c r="K124" s="33">
        <f t="shared" si="1"/>
        <v>0</v>
      </c>
      <c r="L124" s="34">
        <f t="shared" si="0"/>
        <v>0</v>
      </c>
      <c r="M124" s="32">
        <f t="shared" si="2"/>
        <v>0</v>
      </c>
      <c r="N124" s="32">
        <f t="shared" si="3"/>
        <v>0</v>
      </c>
      <c r="O124" s="52">
        <f>'Pay App 1'!P124</f>
        <v>0</v>
      </c>
      <c r="P124" s="45"/>
      <c r="Q124" s="32">
        <f>'Pay App 1'!Q124+N124+P124</f>
        <v>0</v>
      </c>
    </row>
    <row r="125" spans="1:17" ht="21" customHeight="1" x14ac:dyDescent="0.2">
      <c r="A125" s="151" t="s">
        <v>204</v>
      </c>
      <c r="B125" s="151"/>
      <c r="C125" s="151" t="s">
        <v>205</v>
      </c>
      <c r="D125" s="152"/>
      <c r="E125" s="52">
        <f>'Pay App 1'!E125</f>
        <v>0</v>
      </c>
      <c r="F125" s="45"/>
      <c r="G125" s="53">
        <f>'Pay App 1'!G125+F125</f>
        <v>0</v>
      </c>
      <c r="H125" s="143">
        <f>'Pay App 1'!K125</f>
        <v>0</v>
      </c>
      <c r="I125" s="144"/>
      <c r="J125" s="55"/>
      <c r="K125" s="33">
        <f t="shared" si="1"/>
        <v>0</v>
      </c>
      <c r="L125" s="34">
        <f t="shared" si="0"/>
        <v>0</v>
      </c>
      <c r="M125" s="32">
        <f t="shared" si="2"/>
        <v>0</v>
      </c>
      <c r="N125" s="32">
        <f t="shared" si="3"/>
        <v>0</v>
      </c>
      <c r="O125" s="52">
        <f>'Pay App 1'!P125</f>
        <v>0</v>
      </c>
      <c r="P125" s="45"/>
      <c r="Q125" s="32">
        <f>'Pay App 1'!Q125+N125+P125</f>
        <v>0</v>
      </c>
    </row>
    <row r="126" spans="1:17" ht="21" customHeight="1" x14ac:dyDescent="0.2">
      <c r="A126" s="151" t="s">
        <v>206</v>
      </c>
      <c r="B126" s="151"/>
      <c r="C126" s="151" t="s">
        <v>207</v>
      </c>
      <c r="D126" s="152"/>
      <c r="E126" s="52">
        <f>'Pay App 1'!E126</f>
        <v>0</v>
      </c>
      <c r="F126" s="45"/>
      <c r="G126" s="53">
        <f>'Pay App 1'!G126+F126</f>
        <v>0</v>
      </c>
      <c r="H126" s="143">
        <f>'Pay App 1'!K126</f>
        <v>0</v>
      </c>
      <c r="I126" s="144"/>
      <c r="J126" s="55"/>
      <c r="K126" s="33">
        <f t="shared" si="1"/>
        <v>0</v>
      </c>
      <c r="L126" s="34">
        <f t="shared" si="0"/>
        <v>0</v>
      </c>
      <c r="M126" s="32">
        <f t="shared" si="2"/>
        <v>0</v>
      </c>
      <c r="N126" s="32">
        <f t="shared" si="3"/>
        <v>0</v>
      </c>
      <c r="O126" s="52">
        <f>'Pay App 1'!P126</f>
        <v>0</v>
      </c>
      <c r="P126" s="45"/>
      <c r="Q126" s="32">
        <f>'Pay App 1'!Q126+N126+P126</f>
        <v>0</v>
      </c>
    </row>
    <row r="127" spans="1:17" ht="21" customHeight="1" x14ac:dyDescent="0.2">
      <c r="A127" s="151" t="s">
        <v>208</v>
      </c>
      <c r="B127" s="151"/>
      <c r="C127" s="151" t="s">
        <v>209</v>
      </c>
      <c r="D127" s="152"/>
      <c r="E127" s="52">
        <f>'Pay App 1'!E127</f>
        <v>0</v>
      </c>
      <c r="F127" s="45"/>
      <c r="G127" s="53">
        <f>'Pay App 1'!G127+F127</f>
        <v>0</v>
      </c>
      <c r="H127" s="143">
        <f>'Pay App 1'!K127</f>
        <v>0</v>
      </c>
      <c r="I127" s="144"/>
      <c r="J127" s="55"/>
      <c r="K127" s="33">
        <f t="shared" si="1"/>
        <v>0</v>
      </c>
      <c r="L127" s="34">
        <f t="shared" si="0"/>
        <v>0</v>
      </c>
      <c r="M127" s="32">
        <f t="shared" si="2"/>
        <v>0</v>
      </c>
      <c r="N127" s="32">
        <f t="shared" si="3"/>
        <v>0</v>
      </c>
      <c r="O127" s="52">
        <f>'Pay App 1'!P127</f>
        <v>0</v>
      </c>
      <c r="P127" s="45"/>
      <c r="Q127" s="32">
        <f>'Pay App 1'!Q127+N127+P127</f>
        <v>0</v>
      </c>
    </row>
    <row r="128" spans="1:17" ht="21" customHeight="1" x14ac:dyDescent="0.2">
      <c r="A128" s="153" t="s">
        <v>210</v>
      </c>
      <c r="B128" s="153"/>
      <c r="C128" s="153" t="s">
        <v>211</v>
      </c>
      <c r="D128" s="154"/>
      <c r="E128" s="52">
        <f>'Pay App 1'!E128</f>
        <v>0</v>
      </c>
      <c r="F128" s="45"/>
      <c r="G128" s="53">
        <f>'Pay App 1'!G128+F128</f>
        <v>0</v>
      </c>
      <c r="H128" s="143">
        <f>'Pay App 1'!K128</f>
        <v>0</v>
      </c>
      <c r="I128" s="144"/>
      <c r="J128" s="55"/>
      <c r="K128" s="33">
        <f t="shared" si="1"/>
        <v>0</v>
      </c>
      <c r="L128" s="34">
        <f t="shared" si="0"/>
        <v>0</v>
      </c>
      <c r="M128" s="32">
        <f t="shared" si="2"/>
        <v>0</v>
      </c>
      <c r="N128" s="32">
        <f t="shared" si="3"/>
        <v>0</v>
      </c>
      <c r="O128" s="52">
        <f>'Pay App 1'!P128</f>
        <v>0</v>
      </c>
      <c r="P128" s="45"/>
      <c r="Q128" s="32">
        <f>'Pay App 1'!Q128+N128+P128</f>
        <v>0</v>
      </c>
    </row>
    <row r="129" spans="1:17" ht="21" customHeight="1" x14ac:dyDescent="0.2">
      <c r="A129" s="151" t="s">
        <v>212</v>
      </c>
      <c r="B129" s="151"/>
      <c r="C129" s="151" t="s">
        <v>213</v>
      </c>
      <c r="D129" s="152"/>
      <c r="E129" s="52">
        <f>'Pay App 1'!E129</f>
        <v>0</v>
      </c>
      <c r="F129" s="45"/>
      <c r="G129" s="53">
        <f>'Pay App 1'!G129+F129</f>
        <v>0</v>
      </c>
      <c r="H129" s="143">
        <f>'Pay App 1'!K129</f>
        <v>0</v>
      </c>
      <c r="I129" s="144"/>
      <c r="J129" s="55"/>
      <c r="K129" s="33">
        <f t="shared" si="1"/>
        <v>0</v>
      </c>
      <c r="L129" s="34">
        <f t="shared" si="0"/>
        <v>0</v>
      </c>
      <c r="M129" s="32">
        <f t="shared" si="2"/>
        <v>0</v>
      </c>
      <c r="N129" s="32">
        <f t="shared" si="3"/>
        <v>0</v>
      </c>
      <c r="O129" s="52">
        <f>'Pay App 1'!P129</f>
        <v>0</v>
      </c>
      <c r="P129" s="45"/>
      <c r="Q129" s="32">
        <f>'Pay App 1'!Q129+N129+P129</f>
        <v>0</v>
      </c>
    </row>
    <row r="130" spans="1:17" ht="21" customHeight="1" x14ac:dyDescent="0.2">
      <c r="A130" s="151" t="s">
        <v>214</v>
      </c>
      <c r="B130" s="151"/>
      <c r="C130" s="151" t="s">
        <v>215</v>
      </c>
      <c r="D130" s="152"/>
      <c r="E130" s="52">
        <f>'Pay App 1'!E130</f>
        <v>0</v>
      </c>
      <c r="F130" s="45"/>
      <c r="G130" s="53">
        <f>'Pay App 1'!G130+F130</f>
        <v>0</v>
      </c>
      <c r="H130" s="143">
        <f>'Pay App 1'!K130</f>
        <v>0</v>
      </c>
      <c r="I130" s="144"/>
      <c r="J130" s="55"/>
      <c r="K130" s="33">
        <f t="shared" si="1"/>
        <v>0</v>
      </c>
      <c r="L130" s="34">
        <f t="shared" si="0"/>
        <v>0</v>
      </c>
      <c r="M130" s="32">
        <f t="shared" si="2"/>
        <v>0</v>
      </c>
      <c r="N130" s="32">
        <f t="shared" si="3"/>
        <v>0</v>
      </c>
      <c r="O130" s="52">
        <f>'Pay App 1'!P130</f>
        <v>0</v>
      </c>
      <c r="P130" s="45"/>
      <c r="Q130" s="32">
        <f>'Pay App 1'!Q130+N130+P130</f>
        <v>0</v>
      </c>
    </row>
    <row r="131" spans="1:17" ht="21" customHeight="1" x14ac:dyDescent="0.2">
      <c r="A131" s="151" t="s">
        <v>216</v>
      </c>
      <c r="B131" s="151"/>
      <c r="C131" s="151" t="s">
        <v>217</v>
      </c>
      <c r="D131" s="152"/>
      <c r="E131" s="52">
        <f>'Pay App 1'!E131</f>
        <v>0</v>
      </c>
      <c r="F131" s="45"/>
      <c r="G131" s="53">
        <f>'Pay App 1'!G131+F131</f>
        <v>0</v>
      </c>
      <c r="H131" s="143">
        <f>'Pay App 1'!K131</f>
        <v>0</v>
      </c>
      <c r="I131" s="144"/>
      <c r="J131" s="55"/>
      <c r="K131" s="33">
        <f t="shared" si="1"/>
        <v>0</v>
      </c>
      <c r="L131" s="34">
        <f t="shared" si="0"/>
        <v>0</v>
      </c>
      <c r="M131" s="32">
        <f t="shared" si="2"/>
        <v>0</v>
      </c>
      <c r="N131" s="32">
        <f t="shared" si="3"/>
        <v>0</v>
      </c>
      <c r="O131" s="52">
        <f>'Pay App 1'!P131</f>
        <v>0</v>
      </c>
      <c r="P131" s="45"/>
      <c r="Q131" s="32">
        <f>'Pay App 1'!Q131+N131+P131</f>
        <v>0</v>
      </c>
    </row>
    <row r="132" spans="1:17" ht="21" customHeight="1" x14ac:dyDescent="0.2">
      <c r="A132" s="151" t="s">
        <v>218</v>
      </c>
      <c r="B132" s="151"/>
      <c r="C132" s="151" t="s">
        <v>219</v>
      </c>
      <c r="D132" s="152"/>
      <c r="E132" s="52">
        <f>'Pay App 1'!E132</f>
        <v>0</v>
      </c>
      <c r="F132" s="45"/>
      <c r="G132" s="53">
        <f>'Pay App 1'!G132+F132</f>
        <v>0</v>
      </c>
      <c r="H132" s="143">
        <f>'Pay App 1'!K132</f>
        <v>0</v>
      </c>
      <c r="I132" s="144"/>
      <c r="J132" s="55"/>
      <c r="K132" s="33">
        <f t="shared" si="1"/>
        <v>0</v>
      </c>
      <c r="L132" s="34">
        <f t="shared" si="0"/>
        <v>0</v>
      </c>
      <c r="M132" s="32">
        <f t="shared" si="2"/>
        <v>0</v>
      </c>
      <c r="N132" s="32">
        <f t="shared" si="3"/>
        <v>0</v>
      </c>
      <c r="O132" s="52">
        <f>'Pay App 1'!P132</f>
        <v>0</v>
      </c>
      <c r="P132" s="45"/>
      <c r="Q132" s="32">
        <f>'Pay App 1'!Q132+N132+P132</f>
        <v>0</v>
      </c>
    </row>
    <row r="133" spans="1:17" ht="21" customHeight="1" x14ac:dyDescent="0.2">
      <c r="A133" s="151" t="s">
        <v>220</v>
      </c>
      <c r="B133" s="151"/>
      <c r="C133" s="151" t="s">
        <v>221</v>
      </c>
      <c r="D133" s="152"/>
      <c r="E133" s="52">
        <f>'Pay App 1'!E133</f>
        <v>0</v>
      </c>
      <c r="F133" s="45"/>
      <c r="G133" s="53">
        <f>'Pay App 1'!G133+F133</f>
        <v>0</v>
      </c>
      <c r="H133" s="143">
        <f>'Pay App 1'!K133</f>
        <v>0</v>
      </c>
      <c r="I133" s="144"/>
      <c r="J133" s="55"/>
      <c r="K133" s="33">
        <f t="shared" si="1"/>
        <v>0</v>
      </c>
      <c r="L133" s="34">
        <f t="shared" si="0"/>
        <v>0</v>
      </c>
      <c r="M133" s="32">
        <f t="shared" si="2"/>
        <v>0</v>
      </c>
      <c r="N133" s="32">
        <f t="shared" si="3"/>
        <v>0</v>
      </c>
      <c r="O133" s="52">
        <f>'Pay App 1'!P133</f>
        <v>0</v>
      </c>
      <c r="P133" s="45"/>
      <c r="Q133" s="32">
        <f>'Pay App 1'!Q133+N133+P133</f>
        <v>0</v>
      </c>
    </row>
    <row r="134" spans="1:17" ht="21" customHeight="1" x14ac:dyDescent="0.2">
      <c r="A134" s="151" t="s">
        <v>222</v>
      </c>
      <c r="B134" s="151"/>
      <c r="C134" s="151" t="s">
        <v>223</v>
      </c>
      <c r="D134" s="152"/>
      <c r="E134" s="52">
        <f>'Pay App 1'!E134</f>
        <v>0</v>
      </c>
      <c r="F134" s="45"/>
      <c r="G134" s="53">
        <f>'Pay App 1'!G134+F134</f>
        <v>0</v>
      </c>
      <c r="H134" s="143">
        <f>'Pay App 1'!K134</f>
        <v>0</v>
      </c>
      <c r="I134" s="144"/>
      <c r="J134" s="55"/>
      <c r="K134" s="33">
        <f t="shared" si="1"/>
        <v>0</v>
      </c>
      <c r="L134" s="34">
        <f t="shared" si="0"/>
        <v>0</v>
      </c>
      <c r="M134" s="32">
        <f t="shared" si="2"/>
        <v>0</v>
      </c>
      <c r="N134" s="32">
        <f t="shared" si="3"/>
        <v>0</v>
      </c>
      <c r="O134" s="52">
        <f>'Pay App 1'!P134</f>
        <v>0</v>
      </c>
      <c r="P134" s="45"/>
      <c r="Q134" s="32">
        <f>'Pay App 1'!Q134+N134+P134</f>
        <v>0</v>
      </c>
    </row>
    <row r="135" spans="1:17" ht="21" customHeight="1" x14ac:dyDescent="0.2">
      <c r="A135" s="153" t="s">
        <v>224</v>
      </c>
      <c r="B135" s="153"/>
      <c r="C135" s="153" t="s">
        <v>225</v>
      </c>
      <c r="D135" s="154"/>
      <c r="E135" s="52">
        <f>'Pay App 1'!E135</f>
        <v>0</v>
      </c>
      <c r="F135" s="45"/>
      <c r="G135" s="53">
        <f>'Pay App 1'!G135+F135</f>
        <v>0</v>
      </c>
      <c r="H135" s="143">
        <f>'Pay App 1'!K135</f>
        <v>0</v>
      </c>
      <c r="I135" s="144"/>
      <c r="J135" s="55"/>
      <c r="K135" s="33">
        <f t="shared" si="1"/>
        <v>0</v>
      </c>
      <c r="L135" s="34">
        <f t="shared" si="0"/>
        <v>0</v>
      </c>
      <c r="M135" s="32">
        <f t="shared" si="2"/>
        <v>0</v>
      </c>
      <c r="N135" s="32">
        <f t="shared" si="3"/>
        <v>0</v>
      </c>
      <c r="O135" s="52">
        <f>'Pay App 1'!P135</f>
        <v>0</v>
      </c>
      <c r="P135" s="45"/>
      <c r="Q135" s="32">
        <f>'Pay App 1'!Q135+N135+P135</f>
        <v>0</v>
      </c>
    </row>
    <row r="136" spans="1:17" ht="21" customHeight="1" x14ac:dyDescent="0.2">
      <c r="A136" s="151" t="s">
        <v>226</v>
      </c>
      <c r="B136" s="151"/>
      <c r="C136" s="151" t="s">
        <v>227</v>
      </c>
      <c r="D136" s="152"/>
      <c r="E136" s="52">
        <f>'Pay App 1'!E136</f>
        <v>0</v>
      </c>
      <c r="F136" s="45"/>
      <c r="G136" s="53">
        <f>'Pay App 1'!G136+F136</f>
        <v>0</v>
      </c>
      <c r="H136" s="143">
        <f>'Pay App 1'!K136</f>
        <v>0</v>
      </c>
      <c r="I136" s="144"/>
      <c r="J136" s="55"/>
      <c r="K136" s="33">
        <f t="shared" si="1"/>
        <v>0</v>
      </c>
      <c r="L136" s="34">
        <f t="shared" si="0"/>
        <v>0</v>
      </c>
      <c r="M136" s="32">
        <f t="shared" si="2"/>
        <v>0</v>
      </c>
      <c r="N136" s="32">
        <f t="shared" si="3"/>
        <v>0</v>
      </c>
      <c r="O136" s="52">
        <f>'Pay App 1'!P136</f>
        <v>0</v>
      </c>
      <c r="P136" s="45"/>
      <c r="Q136" s="32">
        <f>'Pay App 1'!Q136+N136+P136</f>
        <v>0</v>
      </c>
    </row>
    <row r="137" spans="1:17" ht="21" customHeight="1" x14ac:dyDescent="0.2">
      <c r="A137" s="151" t="s">
        <v>228</v>
      </c>
      <c r="B137" s="151"/>
      <c r="C137" s="151" t="s">
        <v>229</v>
      </c>
      <c r="D137" s="152"/>
      <c r="E137" s="52">
        <f>'Pay App 1'!E137</f>
        <v>0</v>
      </c>
      <c r="F137" s="45"/>
      <c r="G137" s="53">
        <f>'Pay App 1'!G137+F137</f>
        <v>0</v>
      </c>
      <c r="H137" s="143">
        <f>'Pay App 1'!K137</f>
        <v>0</v>
      </c>
      <c r="I137" s="144"/>
      <c r="J137" s="55"/>
      <c r="K137" s="33">
        <f t="shared" si="1"/>
        <v>0</v>
      </c>
      <c r="L137" s="34">
        <f t="shared" si="0"/>
        <v>0</v>
      </c>
      <c r="M137" s="32">
        <f t="shared" si="2"/>
        <v>0</v>
      </c>
      <c r="N137" s="32">
        <f t="shared" si="3"/>
        <v>0</v>
      </c>
      <c r="O137" s="52">
        <f>'Pay App 1'!P137</f>
        <v>0</v>
      </c>
      <c r="P137" s="45"/>
      <c r="Q137" s="32">
        <f>'Pay App 1'!Q137+N137+P137</f>
        <v>0</v>
      </c>
    </row>
    <row r="138" spans="1:17" ht="21" customHeight="1" x14ac:dyDescent="0.2">
      <c r="A138" s="151" t="s">
        <v>230</v>
      </c>
      <c r="B138" s="151"/>
      <c r="C138" s="151" t="s">
        <v>231</v>
      </c>
      <c r="D138" s="152"/>
      <c r="E138" s="52">
        <f>'Pay App 1'!E138</f>
        <v>0</v>
      </c>
      <c r="F138" s="45"/>
      <c r="G138" s="53">
        <f>'Pay App 1'!G138+F138</f>
        <v>0</v>
      </c>
      <c r="H138" s="143">
        <f>'Pay App 1'!K138</f>
        <v>0</v>
      </c>
      <c r="I138" s="144"/>
      <c r="J138" s="55"/>
      <c r="K138" s="33">
        <f t="shared" si="1"/>
        <v>0</v>
      </c>
      <c r="L138" s="34">
        <f t="shared" si="0"/>
        <v>0</v>
      </c>
      <c r="M138" s="32">
        <f t="shared" si="2"/>
        <v>0</v>
      </c>
      <c r="N138" s="32">
        <f t="shared" si="3"/>
        <v>0</v>
      </c>
      <c r="O138" s="52">
        <f>'Pay App 1'!P138</f>
        <v>0</v>
      </c>
      <c r="P138" s="45"/>
      <c r="Q138" s="32">
        <f>'Pay App 1'!Q138+N138+P138</f>
        <v>0</v>
      </c>
    </row>
    <row r="139" spans="1:17" ht="21" customHeight="1" x14ac:dyDescent="0.2">
      <c r="A139" s="153" t="s">
        <v>232</v>
      </c>
      <c r="B139" s="153"/>
      <c r="C139" s="153" t="s">
        <v>233</v>
      </c>
      <c r="D139" s="154"/>
      <c r="E139" s="52">
        <f>'Pay App 1'!E139</f>
        <v>0</v>
      </c>
      <c r="F139" s="45"/>
      <c r="G139" s="53">
        <f>'Pay App 1'!G139+F139</f>
        <v>0</v>
      </c>
      <c r="H139" s="143">
        <f>'Pay App 1'!K139</f>
        <v>0</v>
      </c>
      <c r="I139" s="144"/>
      <c r="J139" s="55"/>
      <c r="K139" s="33">
        <f t="shared" si="1"/>
        <v>0</v>
      </c>
      <c r="L139" s="34">
        <f t="shared" si="0"/>
        <v>0</v>
      </c>
      <c r="M139" s="32">
        <f t="shared" si="2"/>
        <v>0</v>
      </c>
      <c r="N139" s="32">
        <f t="shared" si="3"/>
        <v>0</v>
      </c>
      <c r="O139" s="52">
        <f>'Pay App 1'!P139</f>
        <v>0</v>
      </c>
      <c r="P139" s="45"/>
      <c r="Q139" s="32">
        <f>'Pay App 1'!Q139+N139+P139</f>
        <v>0</v>
      </c>
    </row>
    <row r="140" spans="1:17" ht="21" customHeight="1" x14ac:dyDescent="0.2">
      <c r="A140" s="151" t="s">
        <v>234</v>
      </c>
      <c r="B140" s="151"/>
      <c r="C140" s="151" t="s">
        <v>235</v>
      </c>
      <c r="D140" s="152"/>
      <c r="E140" s="52">
        <f>'Pay App 1'!E140</f>
        <v>0</v>
      </c>
      <c r="F140" s="45"/>
      <c r="G140" s="53">
        <f>'Pay App 1'!G140+F140</f>
        <v>0</v>
      </c>
      <c r="H140" s="143">
        <f>'Pay App 1'!K140</f>
        <v>0</v>
      </c>
      <c r="I140" s="144"/>
      <c r="J140" s="55"/>
      <c r="K140" s="33">
        <f t="shared" si="1"/>
        <v>0</v>
      </c>
      <c r="L140" s="34">
        <f t="shared" si="0"/>
        <v>0</v>
      </c>
      <c r="M140" s="32">
        <f t="shared" si="2"/>
        <v>0</v>
      </c>
      <c r="N140" s="32">
        <f t="shared" si="3"/>
        <v>0</v>
      </c>
      <c r="O140" s="52">
        <f>'Pay App 1'!P140</f>
        <v>0</v>
      </c>
      <c r="P140" s="45"/>
      <c r="Q140" s="32">
        <f>'Pay App 1'!Q140+N140+P140</f>
        <v>0</v>
      </c>
    </row>
    <row r="141" spans="1:17" ht="21" customHeight="1" x14ac:dyDescent="0.2">
      <c r="A141" s="151" t="s">
        <v>236</v>
      </c>
      <c r="B141" s="151"/>
      <c r="C141" s="151" t="s">
        <v>237</v>
      </c>
      <c r="D141" s="152"/>
      <c r="E141" s="52">
        <f>'Pay App 1'!E141</f>
        <v>0</v>
      </c>
      <c r="F141" s="45"/>
      <c r="G141" s="53">
        <f>'Pay App 1'!G141+F141</f>
        <v>0</v>
      </c>
      <c r="H141" s="143">
        <f>'Pay App 1'!K141</f>
        <v>0</v>
      </c>
      <c r="I141" s="144"/>
      <c r="J141" s="55"/>
      <c r="K141" s="33">
        <f t="shared" si="1"/>
        <v>0</v>
      </c>
      <c r="L141" s="34">
        <f t="shared" si="0"/>
        <v>0</v>
      </c>
      <c r="M141" s="32">
        <f t="shared" si="2"/>
        <v>0</v>
      </c>
      <c r="N141" s="32">
        <f t="shared" si="3"/>
        <v>0</v>
      </c>
      <c r="O141" s="52">
        <f>'Pay App 1'!P141</f>
        <v>0</v>
      </c>
      <c r="P141" s="45"/>
      <c r="Q141" s="32">
        <f>'Pay App 1'!Q141+N141+P141</f>
        <v>0</v>
      </c>
    </row>
    <row r="142" spans="1:17" ht="21" customHeight="1" x14ac:dyDescent="0.2">
      <c r="A142" s="151" t="s">
        <v>238</v>
      </c>
      <c r="B142" s="151"/>
      <c r="C142" s="151" t="s">
        <v>239</v>
      </c>
      <c r="D142" s="152"/>
      <c r="E142" s="52">
        <f>'Pay App 1'!E142</f>
        <v>0</v>
      </c>
      <c r="F142" s="45"/>
      <c r="G142" s="53">
        <f>'Pay App 1'!G142+F142</f>
        <v>0</v>
      </c>
      <c r="H142" s="143">
        <f>'Pay App 1'!K142</f>
        <v>0</v>
      </c>
      <c r="I142" s="144"/>
      <c r="J142" s="55"/>
      <c r="K142" s="33">
        <f t="shared" si="1"/>
        <v>0</v>
      </c>
      <c r="L142" s="34">
        <f t="shared" si="0"/>
        <v>0</v>
      </c>
      <c r="M142" s="32">
        <f t="shared" si="2"/>
        <v>0</v>
      </c>
      <c r="N142" s="32">
        <f t="shared" si="3"/>
        <v>0</v>
      </c>
      <c r="O142" s="52">
        <f>'Pay App 1'!P142</f>
        <v>0</v>
      </c>
      <c r="P142" s="45"/>
      <c r="Q142" s="32">
        <f>'Pay App 1'!Q142+N142+P142</f>
        <v>0</v>
      </c>
    </row>
    <row r="143" spans="1:17" ht="21" customHeight="1" x14ac:dyDescent="0.2">
      <c r="A143" s="151" t="s">
        <v>240</v>
      </c>
      <c r="B143" s="151"/>
      <c r="C143" s="151" t="s">
        <v>241</v>
      </c>
      <c r="D143" s="152"/>
      <c r="E143" s="52">
        <f>'Pay App 1'!E143</f>
        <v>0</v>
      </c>
      <c r="F143" s="45"/>
      <c r="G143" s="53">
        <f>'Pay App 1'!G143+F143</f>
        <v>0</v>
      </c>
      <c r="H143" s="143">
        <f>'Pay App 1'!K143</f>
        <v>0</v>
      </c>
      <c r="I143" s="144"/>
      <c r="J143" s="55"/>
      <c r="K143" s="33">
        <f t="shared" si="1"/>
        <v>0</v>
      </c>
      <c r="L143" s="34">
        <f t="shared" si="0"/>
        <v>0</v>
      </c>
      <c r="M143" s="32">
        <f t="shared" si="2"/>
        <v>0</v>
      </c>
      <c r="N143" s="32">
        <f t="shared" si="3"/>
        <v>0</v>
      </c>
      <c r="O143" s="52">
        <f>'Pay App 1'!P143</f>
        <v>0</v>
      </c>
      <c r="P143" s="45"/>
      <c r="Q143" s="32">
        <f>'Pay App 1'!Q143+N143+P143</f>
        <v>0</v>
      </c>
    </row>
    <row r="144" spans="1:17" ht="21" customHeight="1" x14ac:dyDescent="0.2">
      <c r="A144" s="151" t="s">
        <v>242</v>
      </c>
      <c r="B144" s="151"/>
      <c r="C144" s="151" t="s">
        <v>243</v>
      </c>
      <c r="D144" s="152"/>
      <c r="E144" s="52">
        <f>'Pay App 1'!E144</f>
        <v>0</v>
      </c>
      <c r="F144" s="45"/>
      <c r="G144" s="53">
        <f>'Pay App 1'!G144+F144</f>
        <v>0</v>
      </c>
      <c r="H144" s="143">
        <f>'Pay App 1'!K144</f>
        <v>0</v>
      </c>
      <c r="I144" s="144"/>
      <c r="J144" s="55"/>
      <c r="K144" s="33">
        <f t="shared" si="1"/>
        <v>0</v>
      </c>
      <c r="L144" s="34">
        <f t="shared" si="0"/>
        <v>0</v>
      </c>
      <c r="M144" s="32">
        <f t="shared" si="2"/>
        <v>0</v>
      </c>
      <c r="N144" s="32">
        <f t="shared" si="3"/>
        <v>0</v>
      </c>
      <c r="O144" s="52">
        <f>'Pay App 1'!P144</f>
        <v>0</v>
      </c>
      <c r="P144" s="45"/>
      <c r="Q144" s="32">
        <f>'Pay App 1'!Q144+N144+P144</f>
        <v>0</v>
      </c>
    </row>
    <row r="145" spans="1:17" ht="21" customHeight="1" x14ac:dyDescent="0.2">
      <c r="A145" s="151" t="s">
        <v>244</v>
      </c>
      <c r="B145" s="151"/>
      <c r="C145" s="151" t="s">
        <v>245</v>
      </c>
      <c r="D145" s="152"/>
      <c r="E145" s="52">
        <f>'Pay App 1'!E145</f>
        <v>0</v>
      </c>
      <c r="F145" s="45"/>
      <c r="G145" s="53">
        <f>'Pay App 1'!G145+F145</f>
        <v>0</v>
      </c>
      <c r="H145" s="143">
        <f>'Pay App 1'!K145</f>
        <v>0</v>
      </c>
      <c r="I145" s="144"/>
      <c r="J145" s="55"/>
      <c r="K145" s="33">
        <f t="shared" si="1"/>
        <v>0</v>
      </c>
      <c r="L145" s="34">
        <f t="shared" si="0"/>
        <v>0</v>
      </c>
      <c r="M145" s="32">
        <f t="shared" si="2"/>
        <v>0</v>
      </c>
      <c r="N145" s="32">
        <f t="shared" si="3"/>
        <v>0</v>
      </c>
      <c r="O145" s="52">
        <f>'Pay App 1'!P145</f>
        <v>0</v>
      </c>
      <c r="P145" s="45"/>
      <c r="Q145" s="32">
        <f>'Pay App 1'!Q145+N145+P145</f>
        <v>0</v>
      </c>
    </row>
    <row r="146" spans="1:17" ht="21" customHeight="1" x14ac:dyDescent="0.2">
      <c r="A146" s="151" t="s">
        <v>246</v>
      </c>
      <c r="B146" s="151"/>
      <c r="C146" s="151" t="s">
        <v>247</v>
      </c>
      <c r="D146" s="152"/>
      <c r="E146" s="52">
        <f>'Pay App 1'!E146</f>
        <v>0</v>
      </c>
      <c r="F146" s="45"/>
      <c r="G146" s="53">
        <f>'Pay App 1'!G146+F146</f>
        <v>0</v>
      </c>
      <c r="H146" s="143">
        <f>'Pay App 1'!K146</f>
        <v>0</v>
      </c>
      <c r="I146" s="144"/>
      <c r="J146" s="55"/>
      <c r="K146" s="33">
        <f t="shared" si="1"/>
        <v>0</v>
      </c>
      <c r="L146" s="34">
        <f t="shared" si="0"/>
        <v>0</v>
      </c>
      <c r="M146" s="32">
        <f t="shared" si="2"/>
        <v>0</v>
      </c>
      <c r="N146" s="32">
        <f t="shared" si="3"/>
        <v>0</v>
      </c>
      <c r="O146" s="52">
        <f>'Pay App 1'!P146</f>
        <v>0</v>
      </c>
      <c r="P146" s="45"/>
      <c r="Q146" s="32">
        <f>'Pay App 1'!Q146+N146+P146</f>
        <v>0</v>
      </c>
    </row>
    <row r="147" spans="1:17" ht="21" customHeight="1" x14ac:dyDescent="0.2">
      <c r="A147" s="151" t="s">
        <v>248</v>
      </c>
      <c r="B147" s="151"/>
      <c r="C147" s="151" t="s">
        <v>249</v>
      </c>
      <c r="D147" s="152"/>
      <c r="E147" s="52">
        <f>'Pay App 1'!E147</f>
        <v>0</v>
      </c>
      <c r="F147" s="45"/>
      <c r="G147" s="53">
        <f>'Pay App 1'!G147+F147</f>
        <v>0</v>
      </c>
      <c r="H147" s="143">
        <f>'Pay App 1'!K147</f>
        <v>0</v>
      </c>
      <c r="I147" s="144"/>
      <c r="J147" s="55"/>
      <c r="K147" s="33">
        <f t="shared" ref="K147:K210" si="4">H147+J147</f>
        <v>0</v>
      </c>
      <c r="L147" s="34">
        <f t="shared" si="0"/>
        <v>0</v>
      </c>
      <c r="M147" s="32">
        <f t="shared" ref="M147:M210" si="5">G147-K147</f>
        <v>0</v>
      </c>
      <c r="N147" s="32">
        <f t="shared" ref="N147:N210" si="6">IF(MOD(ROUND(ABS(J147*0.05)*10000,0),10)=5,ROUNDDOWN((J147*0.05),2),ROUND((J147*0.05),2))</f>
        <v>0</v>
      </c>
      <c r="O147" s="52">
        <f>'Pay App 1'!P147</f>
        <v>0</v>
      </c>
      <c r="P147" s="45"/>
      <c r="Q147" s="32">
        <f>'Pay App 1'!Q147+N147+P147</f>
        <v>0</v>
      </c>
    </row>
    <row r="148" spans="1:17" ht="21" customHeight="1" x14ac:dyDescent="0.2">
      <c r="A148" s="151" t="s">
        <v>250</v>
      </c>
      <c r="B148" s="151"/>
      <c r="C148" s="151" t="s">
        <v>251</v>
      </c>
      <c r="D148" s="152"/>
      <c r="E148" s="52">
        <f>'Pay App 1'!E148</f>
        <v>0</v>
      </c>
      <c r="F148" s="45"/>
      <c r="G148" s="53">
        <f>'Pay App 1'!G148+F148</f>
        <v>0</v>
      </c>
      <c r="H148" s="143">
        <f>'Pay App 1'!K148</f>
        <v>0</v>
      </c>
      <c r="I148" s="144"/>
      <c r="J148" s="55"/>
      <c r="K148" s="33">
        <f t="shared" si="4"/>
        <v>0</v>
      </c>
      <c r="L148" s="34">
        <f t="shared" ref="L148:L211" si="7">IF(ISERROR(K148/G148),0,K148/G148)</f>
        <v>0</v>
      </c>
      <c r="M148" s="32">
        <f t="shared" si="5"/>
        <v>0</v>
      </c>
      <c r="N148" s="32">
        <f t="shared" si="6"/>
        <v>0</v>
      </c>
      <c r="O148" s="52">
        <f>'Pay App 1'!P148</f>
        <v>0</v>
      </c>
      <c r="P148" s="45"/>
      <c r="Q148" s="32">
        <f>'Pay App 1'!Q148+N148+P148</f>
        <v>0</v>
      </c>
    </row>
    <row r="149" spans="1:17" ht="21" customHeight="1" x14ac:dyDescent="0.2">
      <c r="A149" s="153" t="s">
        <v>252</v>
      </c>
      <c r="B149" s="153"/>
      <c r="C149" s="153" t="s">
        <v>253</v>
      </c>
      <c r="D149" s="154"/>
      <c r="E149" s="52">
        <f>'Pay App 1'!E149</f>
        <v>0</v>
      </c>
      <c r="F149" s="45"/>
      <c r="G149" s="53">
        <f>'Pay App 1'!G149+F149</f>
        <v>0</v>
      </c>
      <c r="H149" s="143">
        <f>'Pay App 1'!K149</f>
        <v>0</v>
      </c>
      <c r="I149" s="144"/>
      <c r="J149" s="55"/>
      <c r="K149" s="33">
        <f t="shared" si="4"/>
        <v>0</v>
      </c>
      <c r="L149" s="34">
        <f t="shared" si="7"/>
        <v>0</v>
      </c>
      <c r="M149" s="32">
        <f t="shared" si="5"/>
        <v>0</v>
      </c>
      <c r="N149" s="32">
        <f t="shared" si="6"/>
        <v>0</v>
      </c>
      <c r="O149" s="52">
        <f>'Pay App 1'!P149</f>
        <v>0</v>
      </c>
      <c r="P149" s="45"/>
      <c r="Q149" s="32">
        <f>'Pay App 1'!Q149+N149+P149</f>
        <v>0</v>
      </c>
    </row>
    <row r="150" spans="1:17" ht="21" customHeight="1" x14ac:dyDescent="0.2">
      <c r="A150" s="151" t="s">
        <v>254</v>
      </c>
      <c r="B150" s="151"/>
      <c r="C150" s="151" t="s">
        <v>255</v>
      </c>
      <c r="D150" s="152"/>
      <c r="E150" s="52">
        <f>'Pay App 1'!E150</f>
        <v>0</v>
      </c>
      <c r="F150" s="45"/>
      <c r="G150" s="53">
        <f>'Pay App 1'!G150+F150</f>
        <v>0</v>
      </c>
      <c r="H150" s="143">
        <f>'Pay App 1'!K150</f>
        <v>0</v>
      </c>
      <c r="I150" s="144"/>
      <c r="J150" s="55"/>
      <c r="K150" s="33">
        <f t="shared" si="4"/>
        <v>0</v>
      </c>
      <c r="L150" s="34">
        <f t="shared" si="7"/>
        <v>0</v>
      </c>
      <c r="M150" s="32">
        <f t="shared" si="5"/>
        <v>0</v>
      </c>
      <c r="N150" s="32">
        <f t="shared" si="6"/>
        <v>0</v>
      </c>
      <c r="O150" s="52">
        <f>'Pay App 1'!P150</f>
        <v>0</v>
      </c>
      <c r="P150" s="45"/>
      <c r="Q150" s="32">
        <f>'Pay App 1'!Q150+N150+P150</f>
        <v>0</v>
      </c>
    </row>
    <row r="151" spans="1:17" ht="21" customHeight="1" x14ac:dyDescent="0.2">
      <c r="A151" s="151" t="s">
        <v>256</v>
      </c>
      <c r="B151" s="151"/>
      <c r="C151" s="151" t="s">
        <v>257</v>
      </c>
      <c r="D151" s="152"/>
      <c r="E151" s="52">
        <f>'Pay App 1'!E151</f>
        <v>0</v>
      </c>
      <c r="F151" s="45"/>
      <c r="G151" s="53">
        <f>'Pay App 1'!G151+F151</f>
        <v>0</v>
      </c>
      <c r="H151" s="143">
        <f>'Pay App 1'!K151</f>
        <v>0</v>
      </c>
      <c r="I151" s="144"/>
      <c r="J151" s="55"/>
      <c r="K151" s="33">
        <f t="shared" si="4"/>
        <v>0</v>
      </c>
      <c r="L151" s="34">
        <f t="shared" si="7"/>
        <v>0</v>
      </c>
      <c r="M151" s="32">
        <f t="shared" si="5"/>
        <v>0</v>
      </c>
      <c r="N151" s="32">
        <f t="shared" si="6"/>
        <v>0</v>
      </c>
      <c r="O151" s="52">
        <f>'Pay App 1'!P151</f>
        <v>0</v>
      </c>
      <c r="P151" s="45"/>
      <c r="Q151" s="32">
        <f>'Pay App 1'!Q151+N151+P151</f>
        <v>0</v>
      </c>
    </row>
    <row r="152" spans="1:17" ht="21" customHeight="1" x14ac:dyDescent="0.2">
      <c r="A152" s="151" t="s">
        <v>258</v>
      </c>
      <c r="B152" s="151"/>
      <c r="C152" s="151" t="s">
        <v>259</v>
      </c>
      <c r="D152" s="152"/>
      <c r="E152" s="52">
        <f>'Pay App 1'!E152</f>
        <v>0</v>
      </c>
      <c r="F152" s="45"/>
      <c r="G152" s="53">
        <f>'Pay App 1'!G152+F152</f>
        <v>0</v>
      </c>
      <c r="H152" s="143">
        <f>'Pay App 1'!K152</f>
        <v>0</v>
      </c>
      <c r="I152" s="144"/>
      <c r="J152" s="55"/>
      <c r="K152" s="33">
        <f t="shared" si="4"/>
        <v>0</v>
      </c>
      <c r="L152" s="34">
        <f t="shared" si="7"/>
        <v>0</v>
      </c>
      <c r="M152" s="32">
        <f t="shared" si="5"/>
        <v>0</v>
      </c>
      <c r="N152" s="32">
        <f t="shared" si="6"/>
        <v>0</v>
      </c>
      <c r="O152" s="52">
        <f>'Pay App 1'!P152</f>
        <v>0</v>
      </c>
      <c r="P152" s="45"/>
      <c r="Q152" s="32">
        <f>'Pay App 1'!Q152+N152+P152</f>
        <v>0</v>
      </c>
    </row>
    <row r="153" spans="1:17" ht="21" customHeight="1" x14ac:dyDescent="0.2">
      <c r="A153" s="151" t="s">
        <v>260</v>
      </c>
      <c r="B153" s="151"/>
      <c r="C153" s="151" t="s">
        <v>261</v>
      </c>
      <c r="D153" s="152"/>
      <c r="E153" s="52">
        <f>'Pay App 1'!E153</f>
        <v>0</v>
      </c>
      <c r="F153" s="45"/>
      <c r="G153" s="53">
        <f>'Pay App 1'!G153+F153</f>
        <v>0</v>
      </c>
      <c r="H153" s="143">
        <f>'Pay App 1'!K153</f>
        <v>0</v>
      </c>
      <c r="I153" s="144"/>
      <c r="J153" s="55"/>
      <c r="K153" s="33">
        <f t="shared" si="4"/>
        <v>0</v>
      </c>
      <c r="L153" s="34">
        <f t="shared" si="7"/>
        <v>0</v>
      </c>
      <c r="M153" s="32">
        <f t="shared" si="5"/>
        <v>0</v>
      </c>
      <c r="N153" s="32">
        <f t="shared" si="6"/>
        <v>0</v>
      </c>
      <c r="O153" s="52">
        <f>'Pay App 1'!P153</f>
        <v>0</v>
      </c>
      <c r="P153" s="45"/>
      <c r="Q153" s="32">
        <f>'Pay App 1'!Q153+N153+P153</f>
        <v>0</v>
      </c>
    </row>
    <row r="154" spans="1:17" ht="21" customHeight="1" x14ac:dyDescent="0.2">
      <c r="A154" s="151" t="s">
        <v>262</v>
      </c>
      <c r="B154" s="151"/>
      <c r="C154" s="151" t="s">
        <v>263</v>
      </c>
      <c r="D154" s="152"/>
      <c r="E154" s="52">
        <f>'Pay App 1'!E154</f>
        <v>0</v>
      </c>
      <c r="F154" s="45"/>
      <c r="G154" s="53">
        <f>'Pay App 1'!G154+F154</f>
        <v>0</v>
      </c>
      <c r="H154" s="143">
        <f>'Pay App 1'!K154</f>
        <v>0</v>
      </c>
      <c r="I154" s="144"/>
      <c r="J154" s="55"/>
      <c r="K154" s="33">
        <f t="shared" si="4"/>
        <v>0</v>
      </c>
      <c r="L154" s="34">
        <f t="shared" si="7"/>
        <v>0</v>
      </c>
      <c r="M154" s="32">
        <f t="shared" si="5"/>
        <v>0</v>
      </c>
      <c r="N154" s="32">
        <f t="shared" si="6"/>
        <v>0</v>
      </c>
      <c r="O154" s="52">
        <f>'Pay App 1'!P154</f>
        <v>0</v>
      </c>
      <c r="P154" s="45"/>
      <c r="Q154" s="32">
        <f>'Pay App 1'!Q154+N154+P154</f>
        <v>0</v>
      </c>
    </row>
    <row r="155" spans="1:17" ht="21" customHeight="1" x14ac:dyDescent="0.2">
      <c r="A155" s="151" t="s">
        <v>264</v>
      </c>
      <c r="B155" s="151"/>
      <c r="C155" s="151" t="s">
        <v>265</v>
      </c>
      <c r="D155" s="152"/>
      <c r="E155" s="52">
        <f>'Pay App 1'!E155</f>
        <v>0</v>
      </c>
      <c r="F155" s="45"/>
      <c r="G155" s="53">
        <f>'Pay App 1'!G155+F155</f>
        <v>0</v>
      </c>
      <c r="H155" s="143">
        <f>'Pay App 1'!K155</f>
        <v>0</v>
      </c>
      <c r="I155" s="144"/>
      <c r="J155" s="55"/>
      <c r="K155" s="33">
        <f t="shared" si="4"/>
        <v>0</v>
      </c>
      <c r="L155" s="34">
        <f t="shared" si="7"/>
        <v>0</v>
      </c>
      <c r="M155" s="32">
        <f t="shared" si="5"/>
        <v>0</v>
      </c>
      <c r="N155" s="32">
        <f t="shared" si="6"/>
        <v>0</v>
      </c>
      <c r="O155" s="52">
        <f>'Pay App 1'!P155</f>
        <v>0</v>
      </c>
      <c r="P155" s="45"/>
      <c r="Q155" s="32">
        <f>'Pay App 1'!Q155+N155+P155</f>
        <v>0</v>
      </c>
    </row>
    <row r="156" spans="1:17" ht="21" customHeight="1" x14ac:dyDescent="0.2">
      <c r="A156" s="151" t="s">
        <v>266</v>
      </c>
      <c r="B156" s="151"/>
      <c r="C156" s="151" t="s">
        <v>267</v>
      </c>
      <c r="D156" s="152"/>
      <c r="E156" s="52">
        <f>'Pay App 1'!E156</f>
        <v>0</v>
      </c>
      <c r="F156" s="45"/>
      <c r="G156" s="53">
        <f>'Pay App 1'!G156+F156</f>
        <v>0</v>
      </c>
      <c r="H156" s="143">
        <f>'Pay App 1'!K156</f>
        <v>0</v>
      </c>
      <c r="I156" s="144"/>
      <c r="J156" s="55"/>
      <c r="K156" s="33">
        <f t="shared" si="4"/>
        <v>0</v>
      </c>
      <c r="L156" s="34">
        <f t="shared" si="7"/>
        <v>0</v>
      </c>
      <c r="M156" s="32">
        <f t="shared" si="5"/>
        <v>0</v>
      </c>
      <c r="N156" s="32">
        <f t="shared" si="6"/>
        <v>0</v>
      </c>
      <c r="O156" s="52">
        <f>'Pay App 1'!P156</f>
        <v>0</v>
      </c>
      <c r="P156" s="45"/>
      <c r="Q156" s="32">
        <f>'Pay App 1'!Q156+N156+P156</f>
        <v>0</v>
      </c>
    </row>
    <row r="157" spans="1:17" ht="21" customHeight="1" x14ac:dyDescent="0.2">
      <c r="A157" s="151" t="s">
        <v>268</v>
      </c>
      <c r="B157" s="151"/>
      <c r="C157" s="151" t="s">
        <v>269</v>
      </c>
      <c r="D157" s="152"/>
      <c r="E157" s="52">
        <f>'Pay App 1'!E157</f>
        <v>0</v>
      </c>
      <c r="F157" s="45"/>
      <c r="G157" s="53">
        <f>'Pay App 1'!G157+F157</f>
        <v>0</v>
      </c>
      <c r="H157" s="143">
        <f>'Pay App 1'!K157</f>
        <v>0</v>
      </c>
      <c r="I157" s="144"/>
      <c r="J157" s="55"/>
      <c r="K157" s="33">
        <f t="shared" si="4"/>
        <v>0</v>
      </c>
      <c r="L157" s="34">
        <f t="shared" si="7"/>
        <v>0</v>
      </c>
      <c r="M157" s="32">
        <f t="shared" si="5"/>
        <v>0</v>
      </c>
      <c r="N157" s="32">
        <f t="shared" si="6"/>
        <v>0</v>
      </c>
      <c r="O157" s="52">
        <f>'Pay App 1'!P157</f>
        <v>0</v>
      </c>
      <c r="P157" s="45"/>
      <c r="Q157" s="32">
        <f>'Pay App 1'!Q157+N157+P157</f>
        <v>0</v>
      </c>
    </row>
    <row r="158" spans="1:17" ht="21" customHeight="1" x14ac:dyDescent="0.2">
      <c r="A158" s="153" t="s">
        <v>270</v>
      </c>
      <c r="B158" s="153"/>
      <c r="C158" s="153" t="s">
        <v>271</v>
      </c>
      <c r="D158" s="154"/>
      <c r="E158" s="52">
        <f>'Pay App 1'!E158</f>
        <v>0</v>
      </c>
      <c r="F158" s="45"/>
      <c r="G158" s="53">
        <f>'Pay App 1'!G158+F158</f>
        <v>0</v>
      </c>
      <c r="H158" s="143">
        <f>'Pay App 1'!K158</f>
        <v>0</v>
      </c>
      <c r="I158" s="144"/>
      <c r="J158" s="55"/>
      <c r="K158" s="33">
        <f t="shared" si="4"/>
        <v>0</v>
      </c>
      <c r="L158" s="34">
        <f t="shared" si="7"/>
        <v>0</v>
      </c>
      <c r="M158" s="32">
        <f t="shared" si="5"/>
        <v>0</v>
      </c>
      <c r="N158" s="32">
        <f t="shared" si="6"/>
        <v>0</v>
      </c>
      <c r="O158" s="52">
        <f>'Pay App 1'!P158</f>
        <v>0</v>
      </c>
      <c r="P158" s="45"/>
      <c r="Q158" s="32">
        <f>'Pay App 1'!Q158+N158+P158</f>
        <v>0</v>
      </c>
    </row>
    <row r="159" spans="1:17" ht="21" customHeight="1" x14ac:dyDescent="0.2">
      <c r="A159" s="151" t="s">
        <v>272</v>
      </c>
      <c r="B159" s="151"/>
      <c r="C159" s="151" t="s">
        <v>273</v>
      </c>
      <c r="D159" s="152"/>
      <c r="E159" s="52">
        <f>'Pay App 1'!E159</f>
        <v>0</v>
      </c>
      <c r="F159" s="45"/>
      <c r="G159" s="53">
        <f>'Pay App 1'!G159+F159</f>
        <v>0</v>
      </c>
      <c r="H159" s="143">
        <f>'Pay App 1'!K159</f>
        <v>0</v>
      </c>
      <c r="I159" s="144"/>
      <c r="J159" s="55"/>
      <c r="K159" s="33">
        <f t="shared" si="4"/>
        <v>0</v>
      </c>
      <c r="L159" s="34">
        <f t="shared" si="7"/>
        <v>0</v>
      </c>
      <c r="M159" s="32">
        <f t="shared" si="5"/>
        <v>0</v>
      </c>
      <c r="N159" s="32">
        <f t="shared" si="6"/>
        <v>0</v>
      </c>
      <c r="O159" s="52">
        <f>'Pay App 1'!P159</f>
        <v>0</v>
      </c>
      <c r="P159" s="45"/>
      <c r="Q159" s="32">
        <f>'Pay App 1'!Q159+N159+P159</f>
        <v>0</v>
      </c>
    </row>
    <row r="160" spans="1:17" ht="21" customHeight="1" x14ac:dyDescent="0.2">
      <c r="A160" s="151" t="s">
        <v>274</v>
      </c>
      <c r="B160" s="151"/>
      <c r="C160" s="151" t="s">
        <v>275</v>
      </c>
      <c r="D160" s="152"/>
      <c r="E160" s="52">
        <f>'Pay App 1'!E160</f>
        <v>0</v>
      </c>
      <c r="F160" s="45"/>
      <c r="G160" s="53">
        <f>'Pay App 1'!G160+F160</f>
        <v>0</v>
      </c>
      <c r="H160" s="143">
        <f>'Pay App 1'!K160</f>
        <v>0</v>
      </c>
      <c r="I160" s="144"/>
      <c r="J160" s="55"/>
      <c r="K160" s="33">
        <f t="shared" si="4"/>
        <v>0</v>
      </c>
      <c r="L160" s="34">
        <f t="shared" si="7"/>
        <v>0</v>
      </c>
      <c r="M160" s="32">
        <f t="shared" si="5"/>
        <v>0</v>
      </c>
      <c r="N160" s="32">
        <f t="shared" si="6"/>
        <v>0</v>
      </c>
      <c r="O160" s="52">
        <f>'Pay App 1'!P160</f>
        <v>0</v>
      </c>
      <c r="P160" s="45"/>
      <c r="Q160" s="32">
        <f>'Pay App 1'!Q160+N160+P160</f>
        <v>0</v>
      </c>
    </row>
    <row r="161" spans="1:17" ht="21" customHeight="1" x14ac:dyDescent="0.2">
      <c r="A161" s="151" t="s">
        <v>276</v>
      </c>
      <c r="B161" s="151"/>
      <c r="C161" s="151" t="s">
        <v>277</v>
      </c>
      <c r="D161" s="152"/>
      <c r="E161" s="52">
        <f>'Pay App 1'!E161</f>
        <v>0</v>
      </c>
      <c r="F161" s="45"/>
      <c r="G161" s="53">
        <f>'Pay App 1'!G161+F161</f>
        <v>0</v>
      </c>
      <c r="H161" s="143">
        <f>'Pay App 1'!K161</f>
        <v>0</v>
      </c>
      <c r="I161" s="144"/>
      <c r="J161" s="55"/>
      <c r="K161" s="33">
        <f t="shared" si="4"/>
        <v>0</v>
      </c>
      <c r="L161" s="34">
        <f t="shared" si="7"/>
        <v>0</v>
      </c>
      <c r="M161" s="32">
        <f t="shared" si="5"/>
        <v>0</v>
      </c>
      <c r="N161" s="32">
        <f t="shared" si="6"/>
        <v>0</v>
      </c>
      <c r="O161" s="52">
        <f>'Pay App 1'!P161</f>
        <v>0</v>
      </c>
      <c r="P161" s="45"/>
      <c r="Q161" s="32">
        <f>'Pay App 1'!Q161+N161+P161</f>
        <v>0</v>
      </c>
    </row>
    <row r="162" spans="1:17" ht="21" customHeight="1" x14ac:dyDescent="0.2">
      <c r="A162" s="151" t="s">
        <v>278</v>
      </c>
      <c r="B162" s="151"/>
      <c r="C162" s="151" t="s">
        <v>279</v>
      </c>
      <c r="D162" s="152"/>
      <c r="E162" s="52">
        <f>'Pay App 1'!E162</f>
        <v>0</v>
      </c>
      <c r="F162" s="45"/>
      <c r="G162" s="53">
        <f>'Pay App 1'!G162+F162</f>
        <v>0</v>
      </c>
      <c r="H162" s="143">
        <f>'Pay App 1'!K162</f>
        <v>0</v>
      </c>
      <c r="I162" s="144"/>
      <c r="J162" s="55"/>
      <c r="K162" s="33">
        <f t="shared" si="4"/>
        <v>0</v>
      </c>
      <c r="L162" s="34">
        <f t="shared" si="7"/>
        <v>0</v>
      </c>
      <c r="M162" s="32">
        <f t="shared" si="5"/>
        <v>0</v>
      </c>
      <c r="N162" s="32">
        <f t="shared" si="6"/>
        <v>0</v>
      </c>
      <c r="O162" s="52">
        <f>'Pay App 1'!P162</f>
        <v>0</v>
      </c>
      <c r="P162" s="45"/>
      <c r="Q162" s="32">
        <f>'Pay App 1'!Q162+N162+P162</f>
        <v>0</v>
      </c>
    </row>
    <row r="163" spans="1:17" ht="21" customHeight="1" x14ac:dyDescent="0.2">
      <c r="A163" s="151" t="s">
        <v>280</v>
      </c>
      <c r="B163" s="151"/>
      <c r="C163" s="151" t="s">
        <v>281</v>
      </c>
      <c r="D163" s="152"/>
      <c r="E163" s="52">
        <f>'Pay App 1'!E163</f>
        <v>0</v>
      </c>
      <c r="F163" s="45"/>
      <c r="G163" s="53">
        <f>'Pay App 1'!G163+F163</f>
        <v>0</v>
      </c>
      <c r="H163" s="143">
        <f>'Pay App 1'!K163</f>
        <v>0</v>
      </c>
      <c r="I163" s="144"/>
      <c r="J163" s="55"/>
      <c r="K163" s="33">
        <f t="shared" si="4"/>
        <v>0</v>
      </c>
      <c r="L163" s="34">
        <f t="shared" si="7"/>
        <v>0</v>
      </c>
      <c r="M163" s="32">
        <f t="shared" si="5"/>
        <v>0</v>
      </c>
      <c r="N163" s="32">
        <f t="shared" si="6"/>
        <v>0</v>
      </c>
      <c r="O163" s="52">
        <f>'Pay App 1'!P163</f>
        <v>0</v>
      </c>
      <c r="P163" s="45"/>
      <c r="Q163" s="32">
        <f>'Pay App 1'!Q163+N163+P163</f>
        <v>0</v>
      </c>
    </row>
    <row r="164" spans="1:17" ht="21" customHeight="1" x14ac:dyDescent="0.2">
      <c r="A164" s="151" t="s">
        <v>282</v>
      </c>
      <c r="B164" s="151"/>
      <c r="C164" s="151" t="s">
        <v>283</v>
      </c>
      <c r="D164" s="152"/>
      <c r="E164" s="52">
        <f>'Pay App 1'!E164</f>
        <v>0</v>
      </c>
      <c r="F164" s="45"/>
      <c r="G164" s="53">
        <f>'Pay App 1'!G164+F164</f>
        <v>0</v>
      </c>
      <c r="H164" s="143">
        <f>'Pay App 1'!K164</f>
        <v>0</v>
      </c>
      <c r="I164" s="144"/>
      <c r="J164" s="55"/>
      <c r="K164" s="33">
        <f t="shared" si="4"/>
        <v>0</v>
      </c>
      <c r="L164" s="34">
        <f t="shared" si="7"/>
        <v>0</v>
      </c>
      <c r="M164" s="32">
        <f t="shared" si="5"/>
        <v>0</v>
      </c>
      <c r="N164" s="32">
        <f t="shared" si="6"/>
        <v>0</v>
      </c>
      <c r="O164" s="52">
        <f>'Pay App 1'!P164</f>
        <v>0</v>
      </c>
      <c r="P164" s="45"/>
      <c r="Q164" s="32">
        <f>'Pay App 1'!Q164+N164+P164</f>
        <v>0</v>
      </c>
    </row>
    <row r="165" spans="1:17" ht="21" customHeight="1" x14ac:dyDescent="0.2">
      <c r="A165" s="151" t="s">
        <v>284</v>
      </c>
      <c r="B165" s="151"/>
      <c r="C165" s="151" t="s">
        <v>285</v>
      </c>
      <c r="D165" s="152"/>
      <c r="E165" s="52">
        <f>'Pay App 1'!E165</f>
        <v>0</v>
      </c>
      <c r="F165" s="45"/>
      <c r="G165" s="53">
        <f>'Pay App 1'!G165+F165</f>
        <v>0</v>
      </c>
      <c r="H165" s="143">
        <f>'Pay App 1'!K165</f>
        <v>0</v>
      </c>
      <c r="I165" s="144"/>
      <c r="J165" s="55"/>
      <c r="K165" s="33">
        <f t="shared" si="4"/>
        <v>0</v>
      </c>
      <c r="L165" s="34">
        <f t="shared" si="7"/>
        <v>0</v>
      </c>
      <c r="M165" s="32">
        <f t="shared" si="5"/>
        <v>0</v>
      </c>
      <c r="N165" s="32">
        <f t="shared" si="6"/>
        <v>0</v>
      </c>
      <c r="O165" s="52">
        <f>'Pay App 1'!P165</f>
        <v>0</v>
      </c>
      <c r="P165" s="45"/>
      <c r="Q165" s="32">
        <f>'Pay App 1'!Q165+N165+P165</f>
        <v>0</v>
      </c>
    </row>
    <row r="166" spans="1:17" ht="21" customHeight="1" x14ac:dyDescent="0.2">
      <c r="A166" s="153" t="s">
        <v>286</v>
      </c>
      <c r="B166" s="153"/>
      <c r="C166" s="153" t="s">
        <v>287</v>
      </c>
      <c r="D166" s="154"/>
      <c r="E166" s="52">
        <f>'Pay App 1'!E166</f>
        <v>0</v>
      </c>
      <c r="F166" s="45"/>
      <c r="G166" s="53">
        <f>'Pay App 1'!G166+F166</f>
        <v>0</v>
      </c>
      <c r="H166" s="143">
        <f>'Pay App 1'!K166</f>
        <v>0</v>
      </c>
      <c r="I166" s="144"/>
      <c r="J166" s="55"/>
      <c r="K166" s="33">
        <f t="shared" si="4"/>
        <v>0</v>
      </c>
      <c r="L166" s="34">
        <f t="shared" si="7"/>
        <v>0</v>
      </c>
      <c r="M166" s="32">
        <f t="shared" si="5"/>
        <v>0</v>
      </c>
      <c r="N166" s="32">
        <f t="shared" si="6"/>
        <v>0</v>
      </c>
      <c r="O166" s="52">
        <f>'Pay App 1'!P166</f>
        <v>0</v>
      </c>
      <c r="P166" s="45"/>
      <c r="Q166" s="32">
        <f>'Pay App 1'!Q166+N166+P166</f>
        <v>0</v>
      </c>
    </row>
    <row r="167" spans="1:17" ht="21" customHeight="1" x14ac:dyDescent="0.2">
      <c r="A167" s="153" t="s">
        <v>288</v>
      </c>
      <c r="B167" s="153"/>
      <c r="C167" s="153" t="s">
        <v>289</v>
      </c>
      <c r="D167" s="154"/>
      <c r="E167" s="52">
        <f>'Pay App 1'!E167</f>
        <v>0</v>
      </c>
      <c r="F167" s="45"/>
      <c r="G167" s="53">
        <f>'Pay App 1'!G167+F167</f>
        <v>0</v>
      </c>
      <c r="H167" s="143">
        <f>'Pay App 1'!K167</f>
        <v>0</v>
      </c>
      <c r="I167" s="144"/>
      <c r="J167" s="55"/>
      <c r="K167" s="33">
        <f t="shared" si="4"/>
        <v>0</v>
      </c>
      <c r="L167" s="34">
        <f t="shared" si="7"/>
        <v>0</v>
      </c>
      <c r="M167" s="32">
        <f t="shared" si="5"/>
        <v>0</v>
      </c>
      <c r="N167" s="32">
        <f t="shared" si="6"/>
        <v>0</v>
      </c>
      <c r="O167" s="52">
        <f>'Pay App 1'!P167</f>
        <v>0</v>
      </c>
      <c r="P167" s="45"/>
      <c r="Q167" s="32">
        <f>'Pay App 1'!Q167+N167+P167</f>
        <v>0</v>
      </c>
    </row>
    <row r="168" spans="1:17" ht="21" customHeight="1" x14ac:dyDescent="0.2">
      <c r="A168" s="151" t="s">
        <v>290</v>
      </c>
      <c r="B168" s="151"/>
      <c r="C168" s="151" t="s">
        <v>291</v>
      </c>
      <c r="D168" s="152"/>
      <c r="E168" s="52">
        <f>'Pay App 1'!E168</f>
        <v>0</v>
      </c>
      <c r="F168" s="45"/>
      <c r="G168" s="53">
        <f>'Pay App 1'!G168+F168</f>
        <v>0</v>
      </c>
      <c r="H168" s="143">
        <f>'Pay App 1'!K168</f>
        <v>0</v>
      </c>
      <c r="I168" s="144"/>
      <c r="J168" s="55"/>
      <c r="K168" s="33">
        <f t="shared" si="4"/>
        <v>0</v>
      </c>
      <c r="L168" s="34">
        <f t="shared" si="7"/>
        <v>0</v>
      </c>
      <c r="M168" s="32">
        <f t="shared" si="5"/>
        <v>0</v>
      </c>
      <c r="N168" s="32">
        <f t="shared" si="6"/>
        <v>0</v>
      </c>
      <c r="O168" s="52">
        <f>'Pay App 1'!P168</f>
        <v>0</v>
      </c>
      <c r="P168" s="45"/>
      <c r="Q168" s="32">
        <f>'Pay App 1'!Q168+N168+P168</f>
        <v>0</v>
      </c>
    </row>
    <row r="169" spans="1:17" ht="21" customHeight="1" x14ac:dyDescent="0.2">
      <c r="A169" s="151" t="s">
        <v>292</v>
      </c>
      <c r="B169" s="151"/>
      <c r="C169" s="151" t="s">
        <v>293</v>
      </c>
      <c r="D169" s="152"/>
      <c r="E169" s="52">
        <f>'Pay App 1'!E169</f>
        <v>0</v>
      </c>
      <c r="F169" s="45"/>
      <c r="G169" s="53">
        <f>'Pay App 1'!G169+F169</f>
        <v>0</v>
      </c>
      <c r="H169" s="143">
        <f>'Pay App 1'!K169</f>
        <v>0</v>
      </c>
      <c r="I169" s="144"/>
      <c r="J169" s="55"/>
      <c r="K169" s="33">
        <f t="shared" si="4"/>
        <v>0</v>
      </c>
      <c r="L169" s="34">
        <f t="shared" si="7"/>
        <v>0</v>
      </c>
      <c r="M169" s="32">
        <f t="shared" si="5"/>
        <v>0</v>
      </c>
      <c r="N169" s="32">
        <f t="shared" si="6"/>
        <v>0</v>
      </c>
      <c r="O169" s="52">
        <f>'Pay App 1'!P169</f>
        <v>0</v>
      </c>
      <c r="P169" s="45"/>
      <c r="Q169" s="32">
        <f>'Pay App 1'!Q169+N169+P169</f>
        <v>0</v>
      </c>
    </row>
    <row r="170" spans="1:17" ht="21" customHeight="1" x14ac:dyDescent="0.2">
      <c r="A170" s="151" t="s">
        <v>294</v>
      </c>
      <c r="B170" s="151"/>
      <c r="C170" s="151" t="s">
        <v>295</v>
      </c>
      <c r="D170" s="152"/>
      <c r="E170" s="52">
        <f>'Pay App 1'!E170</f>
        <v>0</v>
      </c>
      <c r="F170" s="45"/>
      <c r="G170" s="53">
        <f>'Pay App 1'!G170+F170</f>
        <v>0</v>
      </c>
      <c r="H170" s="143">
        <f>'Pay App 1'!K170</f>
        <v>0</v>
      </c>
      <c r="I170" s="144"/>
      <c r="J170" s="55"/>
      <c r="K170" s="33">
        <f t="shared" si="4"/>
        <v>0</v>
      </c>
      <c r="L170" s="34">
        <f t="shared" si="7"/>
        <v>0</v>
      </c>
      <c r="M170" s="32">
        <f t="shared" si="5"/>
        <v>0</v>
      </c>
      <c r="N170" s="32">
        <f t="shared" si="6"/>
        <v>0</v>
      </c>
      <c r="O170" s="52">
        <f>'Pay App 1'!P170</f>
        <v>0</v>
      </c>
      <c r="P170" s="45"/>
      <c r="Q170" s="32">
        <f>'Pay App 1'!Q170+N170+P170</f>
        <v>0</v>
      </c>
    </row>
    <row r="171" spans="1:17" ht="21" customHeight="1" x14ac:dyDescent="0.2">
      <c r="A171" s="151" t="s">
        <v>296</v>
      </c>
      <c r="B171" s="151"/>
      <c r="C171" s="151" t="s">
        <v>297</v>
      </c>
      <c r="D171" s="152"/>
      <c r="E171" s="52">
        <f>'Pay App 1'!E171</f>
        <v>0</v>
      </c>
      <c r="F171" s="45"/>
      <c r="G171" s="53">
        <f>'Pay App 1'!G171+F171</f>
        <v>0</v>
      </c>
      <c r="H171" s="143">
        <f>'Pay App 1'!K171</f>
        <v>0</v>
      </c>
      <c r="I171" s="144"/>
      <c r="J171" s="55"/>
      <c r="K171" s="33">
        <f t="shared" si="4"/>
        <v>0</v>
      </c>
      <c r="L171" s="34">
        <f t="shared" si="7"/>
        <v>0</v>
      </c>
      <c r="M171" s="32">
        <f t="shared" si="5"/>
        <v>0</v>
      </c>
      <c r="N171" s="32">
        <f t="shared" si="6"/>
        <v>0</v>
      </c>
      <c r="O171" s="52">
        <f>'Pay App 1'!P171</f>
        <v>0</v>
      </c>
      <c r="P171" s="45"/>
      <c r="Q171" s="32">
        <f>'Pay App 1'!Q171+N171+P171</f>
        <v>0</v>
      </c>
    </row>
    <row r="172" spans="1:17" ht="21" customHeight="1" x14ac:dyDescent="0.2">
      <c r="A172" s="151" t="s">
        <v>298</v>
      </c>
      <c r="B172" s="151"/>
      <c r="C172" s="151" t="s">
        <v>299</v>
      </c>
      <c r="D172" s="152"/>
      <c r="E172" s="52">
        <f>'Pay App 1'!E172</f>
        <v>0</v>
      </c>
      <c r="F172" s="45"/>
      <c r="G172" s="53">
        <f>'Pay App 1'!G172+F172</f>
        <v>0</v>
      </c>
      <c r="H172" s="143">
        <f>'Pay App 1'!K172</f>
        <v>0</v>
      </c>
      <c r="I172" s="144"/>
      <c r="J172" s="55"/>
      <c r="K172" s="33">
        <f t="shared" si="4"/>
        <v>0</v>
      </c>
      <c r="L172" s="34">
        <f t="shared" si="7"/>
        <v>0</v>
      </c>
      <c r="M172" s="32">
        <f t="shared" si="5"/>
        <v>0</v>
      </c>
      <c r="N172" s="32">
        <f t="shared" si="6"/>
        <v>0</v>
      </c>
      <c r="O172" s="52">
        <f>'Pay App 1'!P172</f>
        <v>0</v>
      </c>
      <c r="P172" s="45"/>
      <c r="Q172" s="32">
        <f>'Pay App 1'!Q172+N172+P172</f>
        <v>0</v>
      </c>
    </row>
    <row r="173" spans="1:17" ht="21" customHeight="1" x14ac:dyDescent="0.2">
      <c r="A173" s="151" t="s">
        <v>300</v>
      </c>
      <c r="B173" s="151"/>
      <c r="C173" s="151" t="s">
        <v>301</v>
      </c>
      <c r="D173" s="152"/>
      <c r="E173" s="52">
        <f>'Pay App 1'!E173</f>
        <v>0</v>
      </c>
      <c r="F173" s="45"/>
      <c r="G173" s="53">
        <f>'Pay App 1'!G173+F173</f>
        <v>0</v>
      </c>
      <c r="H173" s="143">
        <f>'Pay App 1'!K173</f>
        <v>0</v>
      </c>
      <c r="I173" s="144"/>
      <c r="J173" s="55"/>
      <c r="K173" s="33">
        <f t="shared" si="4"/>
        <v>0</v>
      </c>
      <c r="L173" s="34">
        <f t="shared" si="7"/>
        <v>0</v>
      </c>
      <c r="M173" s="32">
        <f t="shared" si="5"/>
        <v>0</v>
      </c>
      <c r="N173" s="32">
        <f t="shared" si="6"/>
        <v>0</v>
      </c>
      <c r="O173" s="52">
        <f>'Pay App 1'!P173</f>
        <v>0</v>
      </c>
      <c r="P173" s="45"/>
      <c r="Q173" s="32">
        <f>'Pay App 1'!Q173+N173+P173</f>
        <v>0</v>
      </c>
    </row>
    <row r="174" spans="1:17" ht="21" customHeight="1" x14ac:dyDescent="0.2">
      <c r="A174" s="151" t="s">
        <v>302</v>
      </c>
      <c r="B174" s="151"/>
      <c r="C174" s="151" t="s">
        <v>303</v>
      </c>
      <c r="D174" s="152"/>
      <c r="E174" s="52">
        <f>'Pay App 1'!E174</f>
        <v>0</v>
      </c>
      <c r="F174" s="45"/>
      <c r="G174" s="53">
        <f>'Pay App 1'!G174+F174</f>
        <v>0</v>
      </c>
      <c r="H174" s="143">
        <f>'Pay App 1'!K174</f>
        <v>0</v>
      </c>
      <c r="I174" s="144"/>
      <c r="J174" s="55"/>
      <c r="K174" s="33">
        <f t="shared" si="4"/>
        <v>0</v>
      </c>
      <c r="L174" s="34">
        <f t="shared" si="7"/>
        <v>0</v>
      </c>
      <c r="M174" s="32">
        <f t="shared" si="5"/>
        <v>0</v>
      </c>
      <c r="N174" s="32">
        <f t="shared" si="6"/>
        <v>0</v>
      </c>
      <c r="O174" s="52">
        <f>'Pay App 1'!P174</f>
        <v>0</v>
      </c>
      <c r="P174" s="45"/>
      <c r="Q174" s="32">
        <f>'Pay App 1'!Q174+N174+P174</f>
        <v>0</v>
      </c>
    </row>
    <row r="175" spans="1:17" ht="21" customHeight="1" x14ac:dyDescent="0.2">
      <c r="A175" s="151" t="s">
        <v>304</v>
      </c>
      <c r="B175" s="151"/>
      <c r="C175" s="151" t="s">
        <v>305</v>
      </c>
      <c r="D175" s="152"/>
      <c r="E175" s="52">
        <f>'Pay App 1'!E175</f>
        <v>0</v>
      </c>
      <c r="F175" s="45"/>
      <c r="G175" s="53">
        <f>'Pay App 1'!G175+F175</f>
        <v>0</v>
      </c>
      <c r="H175" s="143">
        <f>'Pay App 1'!K175</f>
        <v>0</v>
      </c>
      <c r="I175" s="144"/>
      <c r="J175" s="55"/>
      <c r="K175" s="33">
        <f t="shared" si="4"/>
        <v>0</v>
      </c>
      <c r="L175" s="34">
        <f t="shared" si="7"/>
        <v>0</v>
      </c>
      <c r="M175" s="32">
        <f t="shared" si="5"/>
        <v>0</v>
      </c>
      <c r="N175" s="32">
        <f t="shared" si="6"/>
        <v>0</v>
      </c>
      <c r="O175" s="52">
        <f>'Pay App 1'!P175</f>
        <v>0</v>
      </c>
      <c r="P175" s="45"/>
      <c r="Q175" s="32">
        <f>'Pay App 1'!Q175+N175+P175</f>
        <v>0</v>
      </c>
    </row>
    <row r="176" spans="1:17" ht="21" customHeight="1" x14ac:dyDescent="0.2">
      <c r="A176" s="151" t="s">
        <v>306</v>
      </c>
      <c r="B176" s="151"/>
      <c r="C176" s="151" t="s">
        <v>307</v>
      </c>
      <c r="D176" s="152"/>
      <c r="E176" s="52">
        <f>'Pay App 1'!E176</f>
        <v>0</v>
      </c>
      <c r="F176" s="45"/>
      <c r="G176" s="53">
        <f>'Pay App 1'!G176+F176</f>
        <v>0</v>
      </c>
      <c r="H176" s="143">
        <f>'Pay App 1'!K176</f>
        <v>0</v>
      </c>
      <c r="I176" s="144"/>
      <c r="J176" s="55"/>
      <c r="K176" s="33">
        <f t="shared" si="4"/>
        <v>0</v>
      </c>
      <c r="L176" s="34">
        <f t="shared" si="7"/>
        <v>0</v>
      </c>
      <c r="M176" s="32">
        <f t="shared" si="5"/>
        <v>0</v>
      </c>
      <c r="N176" s="32">
        <f t="shared" si="6"/>
        <v>0</v>
      </c>
      <c r="O176" s="52">
        <f>'Pay App 1'!P176</f>
        <v>0</v>
      </c>
      <c r="P176" s="45"/>
      <c r="Q176" s="32">
        <f>'Pay App 1'!Q176+N176+P176</f>
        <v>0</v>
      </c>
    </row>
    <row r="177" spans="1:17" ht="21" customHeight="1" x14ac:dyDescent="0.2">
      <c r="A177" s="151" t="s">
        <v>308</v>
      </c>
      <c r="B177" s="151"/>
      <c r="C177" s="151" t="s">
        <v>309</v>
      </c>
      <c r="D177" s="152"/>
      <c r="E177" s="52">
        <f>'Pay App 1'!E177</f>
        <v>0</v>
      </c>
      <c r="F177" s="45"/>
      <c r="G177" s="53">
        <f>'Pay App 1'!G177+F177</f>
        <v>0</v>
      </c>
      <c r="H177" s="143">
        <f>'Pay App 1'!K177</f>
        <v>0</v>
      </c>
      <c r="I177" s="144"/>
      <c r="J177" s="55"/>
      <c r="K177" s="33">
        <f t="shared" si="4"/>
        <v>0</v>
      </c>
      <c r="L177" s="34">
        <f t="shared" si="7"/>
        <v>0</v>
      </c>
      <c r="M177" s="32">
        <f t="shared" si="5"/>
        <v>0</v>
      </c>
      <c r="N177" s="32">
        <f t="shared" si="6"/>
        <v>0</v>
      </c>
      <c r="O177" s="52">
        <f>'Pay App 1'!P177</f>
        <v>0</v>
      </c>
      <c r="P177" s="45"/>
      <c r="Q177" s="32">
        <f>'Pay App 1'!Q177+N177+P177</f>
        <v>0</v>
      </c>
    </row>
    <row r="178" spans="1:17" ht="21" customHeight="1" x14ac:dyDescent="0.2">
      <c r="A178" s="141" t="s">
        <v>310</v>
      </c>
      <c r="B178" s="141"/>
      <c r="C178" s="141" t="s">
        <v>311</v>
      </c>
      <c r="D178" s="142"/>
      <c r="E178" s="52">
        <f>'Pay App 1'!E178</f>
        <v>0</v>
      </c>
      <c r="F178" s="45"/>
      <c r="G178" s="53">
        <f>'Pay App 1'!G178+F178</f>
        <v>0</v>
      </c>
      <c r="H178" s="143">
        <f>'Pay App 1'!K178</f>
        <v>0</v>
      </c>
      <c r="I178" s="144"/>
      <c r="J178" s="55"/>
      <c r="K178" s="33">
        <f t="shared" si="4"/>
        <v>0</v>
      </c>
      <c r="L178" s="34">
        <f t="shared" si="7"/>
        <v>0</v>
      </c>
      <c r="M178" s="32">
        <f t="shared" si="5"/>
        <v>0</v>
      </c>
      <c r="N178" s="32">
        <f t="shared" si="6"/>
        <v>0</v>
      </c>
      <c r="O178" s="52">
        <f>'Pay App 1'!P178</f>
        <v>0</v>
      </c>
      <c r="P178" s="45"/>
      <c r="Q178" s="32">
        <f>'Pay App 1'!Q178+N178+P178</f>
        <v>0</v>
      </c>
    </row>
    <row r="179" spans="1:17" ht="21" customHeight="1" x14ac:dyDescent="0.2">
      <c r="A179" s="151" t="s">
        <v>312</v>
      </c>
      <c r="B179" s="151"/>
      <c r="C179" s="151" t="s">
        <v>313</v>
      </c>
      <c r="D179" s="152"/>
      <c r="E179" s="52">
        <f>'Pay App 1'!E179</f>
        <v>0</v>
      </c>
      <c r="F179" s="45"/>
      <c r="G179" s="53">
        <f>'Pay App 1'!G179+F179</f>
        <v>0</v>
      </c>
      <c r="H179" s="143">
        <f>'Pay App 1'!K179</f>
        <v>0</v>
      </c>
      <c r="I179" s="144"/>
      <c r="J179" s="55"/>
      <c r="K179" s="33">
        <f t="shared" si="4"/>
        <v>0</v>
      </c>
      <c r="L179" s="34">
        <f t="shared" si="7"/>
        <v>0</v>
      </c>
      <c r="M179" s="32">
        <f t="shared" si="5"/>
        <v>0</v>
      </c>
      <c r="N179" s="32">
        <f t="shared" si="6"/>
        <v>0</v>
      </c>
      <c r="O179" s="52">
        <f>'Pay App 1'!P179</f>
        <v>0</v>
      </c>
      <c r="P179" s="45"/>
      <c r="Q179" s="32">
        <f>'Pay App 1'!Q179+N179+P179</f>
        <v>0</v>
      </c>
    </row>
    <row r="180" spans="1:17" ht="21" customHeight="1" x14ac:dyDescent="0.2">
      <c r="A180" s="151" t="s">
        <v>314</v>
      </c>
      <c r="B180" s="151"/>
      <c r="C180" s="149" t="s">
        <v>315</v>
      </c>
      <c r="D180" s="150"/>
      <c r="E180" s="52">
        <f>'Pay App 1'!E180</f>
        <v>0</v>
      </c>
      <c r="F180" s="45"/>
      <c r="G180" s="53">
        <f>'Pay App 1'!G180+F180</f>
        <v>0</v>
      </c>
      <c r="H180" s="143">
        <f>'Pay App 1'!K180</f>
        <v>0</v>
      </c>
      <c r="I180" s="144"/>
      <c r="J180" s="55"/>
      <c r="K180" s="33">
        <f t="shared" si="4"/>
        <v>0</v>
      </c>
      <c r="L180" s="34">
        <f t="shared" si="7"/>
        <v>0</v>
      </c>
      <c r="M180" s="32">
        <f t="shared" si="5"/>
        <v>0</v>
      </c>
      <c r="N180" s="32">
        <f t="shared" si="6"/>
        <v>0</v>
      </c>
      <c r="O180" s="52">
        <f>'Pay App 1'!P180</f>
        <v>0</v>
      </c>
      <c r="P180" s="45"/>
      <c r="Q180" s="32">
        <f>'Pay App 1'!Q180+N180+P180</f>
        <v>0</v>
      </c>
    </row>
    <row r="181" spans="1:17" ht="21" customHeight="1" x14ac:dyDescent="0.2">
      <c r="A181" s="151" t="s">
        <v>316</v>
      </c>
      <c r="B181" s="151"/>
      <c r="C181" s="151" t="s">
        <v>317</v>
      </c>
      <c r="D181" s="152"/>
      <c r="E181" s="52">
        <f>'Pay App 1'!E181</f>
        <v>0</v>
      </c>
      <c r="F181" s="45"/>
      <c r="G181" s="53">
        <f>'Pay App 1'!G181+F181</f>
        <v>0</v>
      </c>
      <c r="H181" s="143">
        <f>'Pay App 1'!K181</f>
        <v>0</v>
      </c>
      <c r="I181" s="144"/>
      <c r="J181" s="55"/>
      <c r="K181" s="33">
        <f t="shared" si="4"/>
        <v>0</v>
      </c>
      <c r="L181" s="34">
        <f t="shared" si="7"/>
        <v>0</v>
      </c>
      <c r="M181" s="32">
        <f t="shared" si="5"/>
        <v>0</v>
      </c>
      <c r="N181" s="32">
        <f t="shared" si="6"/>
        <v>0</v>
      </c>
      <c r="O181" s="52">
        <f>'Pay App 1'!P181</f>
        <v>0</v>
      </c>
      <c r="P181" s="45"/>
      <c r="Q181" s="32">
        <f>'Pay App 1'!Q181+N181+P181</f>
        <v>0</v>
      </c>
    </row>
    <row r="182" spans="1:17" ht="21" customHeight="1" x14ac:dyDescent="0.2">
      <c r="A182" s="151" t="s">
        <v>318</v>
      </c>
      <c r="B182" s="151"/>
      <c r="C182" s="151" t="s">
        <v>319</v>
      </c>
      <c r="D182" s="152"/>
      <c r="E182" s="52">
        <f>'Pay App 1'!E182</f>
        <v>0</v>
      </c>
      <c r="F182" s="45"/>
      <c r="G182" s="53">
        <f>'Pay App 1'!G182+F182</f>
        <v>0</v>
      </c>
      <c r="H182" s="143">
        <f>'Pay App 1'!K182</f>
        <v>0</v>
      </c>
      <c r="I182" s="144"/>
      <c r="J182" s="55"/>
      <c r="K182" s="33">
        <f t="shared" si="4"/>
        <v>0</v>
      </c>
      <c r="L182" s="34">
        <f t="shared" si="7"/>
        <v>0</v>
      </c>
      <c r="M182" s="32">
        <f t="shared" si="5"/>
        <v>0</v>
      </c>
      <c r="N182" s="32">
        <f t="shared" si="6"/>
        <v>0</v>
      </c>
      <c r="O182" s="52">
        <f>'Pay App 1'!P182</f>
        <v>0</v>
      </c>
      <c r="P182" s="45"/>
      <c r="Q182" s="32">
        <f>'Pay App 1'!Q182+N182+P182</f>
        <v>0</v>
      </c>
    </row>
    <row r="183" spans="1:17" ht="21" customHeight="1" x14ac:dyDescent="0.2">
      <c r="A183" s="151" t="s">
        <v>320</v>
      </c>
      <c r="B183" s="151"/>
      <c r="C183" s="151" t="s">
        <v>321</v>
      </c>
      <c r="D183" s="152"/>
      <c r="E183" s="52">
        <f>'Pay App 1'!E183</f>
        <v>0</v>
      </c>
      <c r="F183" s="45"/>
      <c r="G183" s="53">
        <f>'Pay App 1'!G183+F183</f>
        <v>0</v>
      </c>
      <c r="H183" s="143">
        <f>'Pay App 1'!K183</f>
        <v>0</v>
      </c>
      <c r="I183" s="144"/>
      <c r="J183" s="55"/>
      <c r="K183" s="33">
        <f t="shared" si="4"/>
        <v>0</v>
      </c>
      <c r="L183" s="34">
        <f t="shared" si="7"/>
        <v>0</v>
      </c>
      <c r="M183" s="32">
        <f t="shared" si="5"/>
        <v>0</v>
      </c>
      <c r="N183" s="32">
        <f t="shared" si="6"/>
        <v>0</v>
      </c>
      <c r="O183" s="52">
        <f>'Pay App 1'!P183</f>
        <v>0</v>
      </c>
      <c r="P183" s="45"/>
      <c r="Q183" s="32">
        <f>'Pay App 1'!Q183+N183+P183</f>
        <v>0</v>
      </c>
    </row>
    <row r="184" spans="1:17" ht="21" customHeight="1" x14ac:dyDescent="0.2">
      <c r="A184" s="151" t="s">
        <v>322</v>
      </c>
      <c r="B184" s="151"/>
      <c r="C184" s="151" t="s">
        <v>323</v>
      </c>
      <c r="D184" s="152"/>
      <c r="E184" s="52">
        <f>'Pay App 1'!E184</f>
        <v>0</v>
      </c>
      <c r="F184" s="45"/>
      <c r="G184" s="53">
        <f>'Pay App 1'!G184+F184</f>
        <v>0</v>
      </c>
      <c r="H184" s="143">
        <f>'Pay App 1'!K184</f>
        <v>0</v>
      </c>
      <c r="I184" s="144"/>
      <c r="J184" s="55"/>
      <c r="K184" s="33">
        <f t="shared" si="4"/>
        <v>0</v>
      </c>
      <c r="L184" s="34">
        <f t="shared" si="7"/>
        <v>0</v>
      </c>
      <c r="M184" s="32">
        <f t="shared" si="5"/>
        <v>0</v>
      </c>
      <c r="N184" s="32">
        <f t="shared" si="6"/>
        <v>0</v>
      </c>
      <c r="O184" s="52">
        <f>'Pay App 1'!P184</f>
        <v>0</v>
      </c>
      <c r="P184" s="45"/>
      <c r="Q184" s="32">
        <f>'Pay App 1'!Q184+N184+P184</f>
        <v>0</v>
      </c>
    </row>
    <row r="185" spans="1:17" ht="21" customHeight="1" x14ac:dyDescent="0.2">
      <c r="A185" s="141" t="s">
        <v>324</v>
      </c>
      <c r="B185" s="141"/>
      <c r="C185" s="141" t="s">
        <v>325</v>
      </c>
      <c r="D185" s="142"/>
      <c r="E185" s="52">
        <f>'Pay App 1'!E185</f>
        <v>0</v>
      </c>
      <c r="F185" s="45"/>
      <c r="G185" s="53">
        <f>'Pay App 1'!G185+F185</f>
        <v>0</v>
      </c>
      <c r="H185" s="143">
        <f>'Pay App 1'!K185</f>
        <v>0</v>
      </c>
      <c r="I185" s="144"/>
      <c r="J185" s="55"/>
      <c r="K185" s="33">
        <f t="shared" si="4"/>
        <v>0</v>
      </c>
      <c r="L185" s="34">
        <f t="shared" si="7"/>
        <v>0</v>
      </c>
      <c r="M185" s="32">
        <f t="shared" si="5"/>
        <v>0</v>
      </c>
      <c r="N185" s="32">
        <f t="shared" si="6"/>
        <v>0</v>
      </c>
      <c r="O185" s="52">
        <f>'Pay App 1'!P185</f>
        <v>0</v>
      </c>
      <c r="P185" s="45"/>
      <c r="Q185" s="32">
        <f>'Pay App 1'!Q185+N185+P185</f>
        <v>0</v>
      </c>
    </row>
    <row r="186" spans="1:17" ht="21" customHeight="1" x14ac:dyDescent="0.2">
      <c r="A186" s="141" t="s">
        <v>326</v>
      </c>
      <c r="B186" s="141"/>
      <c r="C186" s="141" t="s">
        <v>327</v>
      </c>
      <c r="D186" s="142"/>
      <c r="E186" s="52">
        <f>'Pay App 1'!E186</f>
        <v>0</v>
      </c>
      <c r="F186" s="45"/>
      <c r="G186" s="53">
        <f>'Pay App 1'!G186+F186</f>
        <v>0</v>
      </c>
      <c r="H186" s="143">
        <f>'Pay App 1'!K186</f>
        <v>0</v>
      </c>
      <c r="I186" s="144"/>
      <c r="J186" s="55"/>
      <c r="K186" s="33">
        <f t="shared" si="4"/>
        <v>0</v>
      </c>
      <c r="L186" s="34">
        <f t="shared" si="7"/>
        <v>0</v>
      </c>
      <c r="M186" s="32">
        <f t="shared" si="5"/>
        <v>0</v>
      </c>
      <c r="N186" s="32">
        <f t="shared" si="6"/>
        <v>0</v>
      </c>
      <c r="O186" s="52">
        <f>'Pay App 1'!P186</f>
        <v>0</v>
      </c>
      <c r="P186" s="45"/>
      <c r="Q186" s="32">
        <f>'Pay App 1'!Q186+N186+P186</f>
        <v>0</v>
      </c>
    </row>
    <row r="187" spans="1:17" ht="21" customHeight="1" x14ac:dyDescent="0.2">
      <c r="A187" s="151" t="s">
        <v>328</v>
      </c>
      <c r="B187" s="151"/>
      <c r="C187" s="151" t="s">
        <v>329</v>
      </c>
      <c r="D187" s="152"/>
      <c r="E187" s="52">
        <f>'Pay App 1'!E187</f>
        <v>0</v>
      </c>
      <c r="F187" s="45"/>
      <c r="G187" s="53">
        <f>'Pay App 1'!G187+F187</f>
        <v>0</v>
      </c>
      <c r="H187" s="143">
        <f>'Pay App 1'!K187</f>
        <v>0</v>
      </c>
      <c r="I187" s="144"/>
      <c r="J187" s="55"/>
      <c r="K187" s="33">
        <f t="shared" si="4"/>
        <v>0</v>
      </c>
      <c r="L187" s="34">
        <f t="shared" si="7"/>
        <v>0</v>
      </c>
      <c r="M187" s="32">
        <f t="shared" si="5"/>
        <v>0</v>
      </c>
      <c r="N187" s="32">
        <f t="shared" si="6"/>
        <v>0</v>
      </c>
      <c r="O187" s="52">
        <f>'Pay App 1'!P187</f>
        <v>0</v>
      </c>
      <c r="P187" s="45"/>
      <c r="Q187" s="32">
        <f>'Pay App 1'!Q187+N187+P187</f>
        <v>0</v>
      </c>
    </row>
    <row r="188" spans="1:17" ht="21" customHeight="1" x14ac:dyDescent="0.2">
      <c r="A188" s="151" t="s">
        <v>330</v>
      </c>
      <c r="B188" s="151"/>
      <c r="C188" s="151" t="s">
        <v>331</v>
      </c>
      <c r="D188" s="152"/>
      <c r="E188" s="52">
        <f>'Pay App 1'!E188</f>
        <v>0</v>
      </c>
      <c r="F188" s="45"/>
      <c r="G188" s="53">
        <f>'Pay App 1'!G188+F188</f>
        <v>0</v>
      </c>
      <c r="H188" s="143">
        <f>'Pay App 1'!K188</f>
        <v>0</v>
      </c>
      <c r="I188" s="144"/>
      <c r="J188" s="55"/>
      <c r="K188" s="33">
        <f t="shared" si="4"/>
        <v>0</v>
      </c>
      <c r="L188" s="34">
        <f t="shared" si="7"/>
        <v>0</v>
      </c>
      <c r="M188" s="32">
        <f t="shared" si="5"/>
        <v>0</v>
      </c>
      <c r="N188" s="32">
        <f t="shared" si="6"/>
        <v>0</v>
      </c>
      <c r="O188" s="52">
        <f>'Pay App 1'!P188</f>
        <v>0</v>
      </c>
      <c r="P188" s="45"/>
      <c r="Q188" s="32">
        <f>'Pay App 1'!Q188+N188+P188</f>
        <v>0</v>
      </c>
    </row>
    <row r="189" spans="1:17" ht="21" customHeight="1" x14ac:dyDescent="0.2">
      <c r="A189" s="151" t="s">
        <v>332</v>
      </c>
      <c r="B189" s="151"/>
      <c r="C189" s="151" t="s">
        <v>333</v>
      </c>
      <c r="D189" s="152"/>
      <c r="E189" s="52">
        <f>'Pay App 1'!E189</f>
        <v>0</v>
      </c>
      <c r="F189" s="45"/>
      <c r="G189" s="53">
        <f>'Pay App 1'!G189+F189</f>
        <v>0</v>
      </c>
      <c r="H189" s="143">
        <f>'Pay App 1'!K189</f>
        <v>0</v>
      </c>
      <c r="I189" s="144"/>
      <c r="J189" s="55"/>
      <c r="K189" s="33">
        <f t="shared" si="4"/>
        <v>0</v>
      </c>
      <c r="L189" s="34">
        <f t="shared" si="7"/>
        <v>0</v>
      </c>
      <c r="M189" s="32">
        <f t="shared" si="5"/>
        <v>0</v>
      </c>
      <c r="N189" s="32">
        <f t="shared" si="6"/>
        <v>0</v>
      </c>
      <c r="O189" s="52">
        <f>'Pay App 1'!P189</f>
        <v>0</v>
      </c>
      <c r="P189" s="45"/>
      <c r="Q189" s="32">
        <f>'Pay App 1'!Q189+N189+P189</f>
        <v>0</v>
      </c>
    </row>
    <row r="190" spans="1:17" ht="21" customHeight="1" x14ac:dyDescent="0.2">
      <c r="A190" s="141" t="s">
        <v>334</v>
      </c>
      <c r="B190" s="141"/>
      <c r="C190" s="141" t="s">
        <v>335</v>
      </c>
      <c r="D190" s="142"/>
      <c r="E190" s="52">
        <f>'Pay App 1'!E190</f>
        <v>0</v>
      </c>
      <c r="F190" s="45"/>
      <c r="G190" s="53">
        <f>'Pay App 1'!G190+F190</f>
        <v>0</v>
      </c>
      <c r="H190" s="143">
        <f>'Pay App 1'!K190</f>
        <v>0</v>
      </c>
      <c r="I190" s="144"/>
      <c r="J190" s="55"/>
      <c r="K190" s="33">
        <f t="shared" si="4"/>
        <v>0</v>
      </c>
      <c r="L190" s="34">
        <f t="shared" si="7"/>
        <v>0</v>
      </c>
      <c r="M190" s="32">
        <f t="shared" si="5"/>
        <v>0</v>
      </c>
      <c r="N190" s="32">
        <f t="shared" si="6"/>
        <v>0</v>
      </c>
      <c r="O190" s="52">
        <f>'Pay App 1'!P190</f>
        <v>0</v>
      </c>
      <c r="P190" s="45"/>
      <c r="Q190" s="32">
        <f>'Pay App 1'!Q190+N190+P190</f>
        <v>0</v>
      </c>
    </row>
    <row r="191" spans="1:17" ht="21" customHeight="1" x14ac:dyDescent="0.2">
      <c r="A191" s="149" t="s">
        <v>336</v>
      </c>
      <c r="B191" s="149"/>
      <c r="C191" s="149" t="s">
        <v>337</v>
      </c>
      <c r="D191" s="150"/>
      <c r="E191" s="52">
        <f>'Pay App 1'!E191</f>
        <v>0</v>
      </c>
      <c r="F191" s="45"/>
      <c r="G191" s="53">
        <f>'Pay App 1'!G191+F191</f>
        <v>0</v>
      </c>
      <c r="H191" s="143">
        <f>'Pay App 1'!K191</f>
        <v>0</v>
      </c>
      <c r="I191" s="144"/>
      <c r="J191" s="55"/>
      <c r="K191" s="33">
        <f t="shared" si="4"/>
        <v>0</v>
      </c>
      <c r="L191" s="34">
        <f t="shared" si="7"/>
        <v>0</v>
      </c>
      <c r="M191" s="32">
        <f t="shared" si="5"/>
        <v>0</v>
      </c>
      <c r="N191" s="32">
        <f t="shared" si="6"/>
        <v>0</v>
      </c>
      <c r="O191" s="52">
        <f>'Pay App 1'!P191</f>
        <v>0</v>
      </c>
      <c r="P191" s="45"/>
      <c r="Q191" s="32">
        <f>'Pay App 1'!Q191+N191+P191</f>
        <v>0</v>
      </c>
    </row>
    <row r="192" spans="1:17" ht="21" customHeight="1" x14ac:dyDescent="0.2">
      <c r="A192" s="149" t="s">
        <v>338</v>
      </c>
      <c r="B192" s="149"/>
      <c r="C192" s="151" t="s">
        <v>339</v>
      </c>
      <c r="D192" s="152"/>
      <c r="E192" s="52">
        <f>'Pay App 1'!E192</f>
        <v>0</v>
      </c>
      <c r="F192" s="45"/>
      <c r="G192" s="53">
        <f>'Pay App 1'!G192+F192</f>
        <v>0</v>
      </c>
      <c r="H192" s="143">
        <f>'Pay App 1'!K192</f>
        <v>0</v>
      </c>
      <c r="I192" s="144"/>
      <c r="J192" s="55"/>
      <c r="K192" s="33">
        <f t="shared" si="4"/>
        <v>0</v>
      </c>
      <c r="L192" s="34">
        <f t="shared" si="7"/>
        <v>0</v>
      </c>
      <c r="M192" s="32">
        <f t="shared" si="5"/>
        <v>0</v>
      </c>
      <c r="N192" s="32">
        <f t="shared" si="6"/>
        <v>0</v>
      </c>
      <c r="O192" s="52">
        <f>'Pay App 1'!P192</f>
        <v>0</v>
      </c>
      <c r="P192" s="45"/>
      <c r="Q192" s="32">
        <f>'Pay App 1'!Q192+N192+P192</f>
        <v>0</v>
      </c>
    </row>
    <row r="193" spans="1:17" ht="21" customHeight="1" x14ac:dyDescent="0.2">
      <c r="A193" s="141" t="s">
        <v>340</v>
      </c>
      <c r="B193" s="141"/>
      <c r="C193" s="141" t="s">
        <v>341</v>
      </c>
      <c r="D193" s="142"/>
      <c r="E193" s="52">
        <f>'Pay App 1'!E193</f>
        <v>0</v>
      </c>
      <c r="F193" s="45"/>
      <c r="G193" s="53">
        <f>'Pay App 1'!G193+F193</f>
        <v>0</v>
      </c>
      <c r="H193" s="143">
        <f>'Pay App 1'!K193</f>
        <v>0</v>
      </c>
      <c r="I193" s="144"/>
      <c r="J193" s="55"/>
      <c r="K193" s="33">
        <f t="shared" si="4"/>
        <v>0</v>
      </c>
      <c r="L193" s="34">
        <f t="shared" si="7"/>
        <v>0</v>
      </c>
      <c r="M193" s="32">
        <f t="shared" si="5"/>
        <v>0</v>
      </c>
      <c r="N193" s="32">
        <f t="shared" si="6"/>
        <v>0</v>
      </c>
      <c r="O193" s="52">
        <f>'Pay App 1'!P193</f>
        <v>0</v>
      </c>
      <c r="P193" s="45"/>
      <c r="Q193" s="32">
        <f>'Pay App 1'!Q193+N193+P193</f>
        <v>0</v>
      </c>
    </row>
    <row r="194" spans="1:17" ht="21" customHeight="1" x14ac:dyDescent="0.2">
      <c r="A194" s="149" t="s">
        <v>342</v>
      </c>
      <c r="B194" s="149"/>
      <c r="C194" s="149" t="s">
        <v>343</v>
      </c>
      <c r="D194" s="150"/>
      <c r="E194" s="52">
        <f>'Pay App 1'!E194</f>
        <v>0</v>
      </c>
      <c r="F194" s="45"/>
      <c r="G194" s="53">
        <f>'Pay App 1'!G194+F194</f>
        <v>0</v>
      </c>
      <c r="H194" s="143">
        <f>'Pay App 1'!K194</f>
        <v>0</v>
      </c>
      <c r="I194" s="144"/>
      <c r="J194" s="55"/>
      <c r="K194" s="33">
        <f t="shared" si="4"/>
        <v>0</v>
      </c>
      <c r="L194" s="34">
        <f t="shared" si="7"/>
        <v>0</v>
      </c>
      <c r="M194" s="32">
        <f t="shared" si="5"/>
        <v>0</v>
      </c>
      <c r="N194" s="32">
        <f t="shared" si="6"/>
        <v>0</v>
      </c>
      <c r="O194" s="52">
        <f>'Pay App 1'!P194</f>
        <v>0</v>
      </c>
      <c r="P194" s="45"/>
      <c r="Q194" s="32">
        <f>'Pay App 1'!Q194+N194+P194</f>
        <v>0</v>
      </c>
    </row>
    <row r="195" spans="1:17" ht="21" customHeight="1" x14ac:dyDescent="0.2">
      <c r="A195" s="149" t="s">
        <v>344</v>
      </c>
      <c r="B195" s="149"/>
      <c r="C195" s="151" t="s">
        <v>345</v>
      </c>
      <c r="D195" s="152"/>
      <c r="E195" s="52">
        <f>'Pay App 1'!E195</f>
        <v>0</v>
      </c>
      <c r="F195" s="45"/>
      <c r="G195" s="53">
        <f>'Pay App 1'!G195+F195</f>
        <v>0</v>
      </c>
      <c r="H195" s="143">
        <f>'Pay App 1'!K195</f>
        <v>0</v>
      </c>
      <c r="I195" s="144"/>
      <c r="J195" s="55"/>
      <c r="K195" s="33">
        <f t="shared" si="4"/>
        <v>0</v>
      </c>
      <c r="L195" s="34">
        <f t="shared" si="7"/>
        <v>0</v>
      </c>
      <c r="M195" s="32">
        <f t="shared" si="5"/>
        <v>0</v>
      </c>
      <c r="N195" s="32">
        <f t="shared" si="6"/>
        <v>0</v>
      </c>
      <c r="O195" s="52">
        <f>'Pay App 1'!P195</f>
        <v>0</v>
      </c>
      <c r="P195" s="45"/>
      <c r="Q195" s="32">
        <f>'Pay App 1'!Q195+N195+P195</f>
        <v>0</v>
      </c>
    </row>
    <row r="196" spans="1:17" ht="21" customHeight="1" x14ac:dyDescent="0.2">
      <c r="A196" s="149" t="s">
        <v>346</v>
      </c>
      <c r="B196" s="149"/>
      <c r="C196" s="149" t="s">
        <v>347</v>
      </c>
      <c r="D196" s="150"/>
      <c r="E196" s="52">
        <f>'Pay App 1'!E196</f>
        <v>0</v>
      </c>
      <c r="F196" s="45"/>
      <c r="G196" s="53">
        <f>'Pay App 1'!G196+F196</f>
        <v>0</v>
      </c>
      <c r="H196" s="143">
        <f>'Pay App 1'!K196</f>
        <v>0</v>
      </c>
      <c r="I196" s="144"/>
      <c r="J196" s="55"/>
      <c r="K196" s="33">
        <f t="shared" si="4"/>
        <v>0</v>
      </c>
      <c r="L196" s="34">
        <f t="shared" si="7"/>
        <v>0</v>
      </c>
      <c r="M196" s="32">
        <f t="shared" si="5"/>
        <v>0</v>
      </c>
      <c r="N196" s="32">
        <f t="shared" si="6"/>
        <v>0</v>
      </c>
      <c r="O196" s="52">
        <f>'Pay App 1'!P196</f>
        <v>0</v>
      </c>
      <c r="P196" s="45"/>
      <c r="Q196" s="32">
        <f>'Pay App 1'!Q196+N196+P196</f>
        <v>0</v>
      </c>
    </row>
    <row r="197" spans="1:17" ht="21" customHeight="1" x14ac:dyDescent="0.2">
      <c r="A197" s="149" t="s">
        <v>348</v>
      </c>
      <c r="B197" s="149"/>
      <c r="C197" s="149" t="s">
        <v>349</v>
      </c>
      <c r="D197" s="150"/>
      <c r="E197" s="52">
        <f>'Pay App 1'!E197</f>
        <v>0</v>
      </c>
      <c r="F197" s="45"/>
      <c r="G197" s="53">
        <f>'Pay App 1'!G197+F197</f>
        <v>0</v>
      </c>
      <c r="H197" s="143">
        <f>'Pay App 1'!K197</f>
        <v>0</v>
      </c>
      <c r="I197" s="144"/>
      <c r="J197" s="55"/>
      <c r="K197" s="33">
        <f t="shared" si="4"/>
        <v>0</v>
      </c>
      <c r="L197" s="34">
        <f t="shared" si="7"/>
        <v>0</v>
      </c>
      <c r="M197" s="32">
        <f t="shared" si="5"/>
        <v>0</v>
      </c>
      <c r="N197" s="32">
        <f t="shared" si="6"/>
        <v>0</v>
      </c>
      <c r="O197" s="52">
        <f>'Pay App 1'!P197</f>
        <v>0</v>
      </c>
      <c r="P197" s="45"/>
      <c r="Q197" s="32">
        <f>'Pay App 1'!Q197+N197+P197</f>
        <v>0</v>
      </c>
    </row>
    <row r="198" spans="1:17" ht="21" customHeight="1" x14ac:dyDescent="0.2">
      <c r="A198" s="149" t="s">
        <v>350</v>
      </c>
      <c r="B198" s="149"/>
      <c r="C198" s="151" t="s">
        <v>305</v>
      </c>
      <c r="D198" s="152"/>
      <c r="E198" s="52">
        <f>'Pay App 1'!E198</f>
        <v>0</v>
      </c>
      <c r="F198" s="45"/>
      <c r="G198" s="53">
        <f>'Pay App 1'!G198+F198</f>
        <v>0</v>
      </c>
      <c r="H198" s="143">
        <f>'Pay App 1'!K198</f>
        <v>0</v>
      </c>
      <c r="I198" s="144"/>
      <c r="J198" s="55"/>
      <c r="K198" s="33">
        <f t="shared" si="4"/>
        <v>0</v>
      </c>
      <c r="L198" s="34">
        <f t="shared" si="7"/>
        <v>0</v>
      </c>
      <c r="M198" s="32">
        <f t="shared" si="5"/>
        <v>0</v>
      </c>
      <c r="N198" s="32">
        <f t="shared" si="6"/>
        <v>0</v>
      </c>
      <c r="O198" s="52">
        <f>'Pay App 1'!P198</f>
        <v>0</v>
      </c>
      <c r="P198" s="45"/>
      <c r="Q198" s="32">
        <f>'Pay App 1'!Q198+N198+P198</f>
        <v>0</v>
      </c>
    </row>
    <row r="199" spans="1:17" ht="21" customHeight="1" x14ac:dyDescent="0.2">
      <c r="A199" s="141" t="s">
        <v>351</v>
      </c>
      <c r="B199" s="141"/>
      <c r="C199" s="141" t="s">
        <v>352</v>
      </c>
      <c r="D199" s="142"/>
      <c r="E199" s="52">
        <f>'Pay App 1'!E199</f>
        <v>0</v>
      </c>
      <c r="F199" s="45"/>
      <c r="G199" s="53">
        <f>'Pay App 1'!G199+F199</f>
        <v>0</v>
      </c>
      <c r="H199" s="143">
        <f>'Pay App 1'!K199</f>
        <v>0</v>
      </c>
      <c r="I199" s="144"/>
      <c r="J199" s="55"/>
      <c r="K199" s="33">
        <f t="shared" si="4"/>
        <v>0</v>
      </c>
      <c r="L199" s="34">
        <f t="shared" si="7"/>
        <v>0</v>
      </c>
      <c r="M199" s="32">
        <f t="shared" si="5"/>
        <v>0</v>
      </c>
      <c r="N199" s="32">
        <f t="shared" si="6"/>
        <v>0</v>
      </c>
      <c r="O199" s="52">
        <f>'Pay App 1'!P199</f>
        <v>0</v>
      </c>
      <c r="P199" s="45"/>
      <c r="Q199" s="32">
        <f>'Pay App 1'!Q199+N199+P199</f>
        <v>0</v>
      </c>
    </row>
    <row r="200" spans="1:17" ht="21" customHeight="1" x14ac:dyDescent="0.2">
      <c r="A200" s="149" t="s">
        <v>353</v>
      </c>
      <c r="B200" s="149"/>
      <c r="C200" s="149" t="s">
        <v>354</v>
      </c>
      <c r="D200" s="150"/>
      <c r="E200" s="52">
        <f>'Pay App 1'!E200</f>
        <v>0</v>
      </c>
      <c r="F200" s="45"/>
      <c r="G200" s="53">
        <f>'Pay App 1'!G200+F200</f>
        <v>0</v>
      </c>
      <c r="H200" s="143">
        <f>'Pay App 1'!K200</f>
        <v>0</v>
      </c>
      <c r="I200" s="144"/>
      <c r="J200" s="55"/>
      <c r="K200" s="33">
        <f t="shared" si="4"/>
        <v>0</v>
      </c>
      <c r="L200" s="34">
        <f t="shared" si="7"/>
        <v>0</v>
      </c>
      <c r="M200" s="32">
        <f t="shared" si="5"/>
        <v>0</v>
      </c>
      <c r="N200" s="32">
        <f t="shared" si="6"/>
        <v>0</v>
      </c>
      <c r="O200" s="52">
        <f>'Pay App 1'!P200</f>
        <v>0</v>
      </c>
      <c r="P200" s="45"/>
      <c r="Q200" s="32">
        <f>'Pay App 1'!Q200+N200+P200</f>
        <v>0</v>
      </c>
    </row>
    <row r="201" spans="1:17" ht="21" customHeight="1" x14ac:dyDescent="0.2">
      <c r="A201" s="149" t="s">
        <v>355</v>
      </c>
      <c r="B201" s="149"/>
      <c r="C201" s="149" t="s">
        <v>356</v>
      </c>
      <c r="D201" s="150"/>
      <c r="E201" s="52">
        <f>'Pay App 1'!E201</f>
        <v>0</v>
      </c>
      <c r="F201" s="45"/>
      <c r="G201" s="53">
        <f>'Pay App 1'!G201+F201</f>
        <v>0</v>
      </c>
      <c r="H201" s="143">
        <f>'Pay App 1'!K201</f>
        <v>0</v>
      </c>
      <c r="I201" s="144"/>
      <c r="J201" s="55"/>
      <c r="K201" s="33">
        <f t="shared" si="4"/>
        <v>0</v>
      </c>
      <c r="L201" s="34">
        <f t="shared" si="7"/>
        <v>0</v>
      </c>
      <c r="M201" s="32">
        <f t="shared" si="5"/>
        <v>0</v>
      </c>
      <c r="N201" s="32">
        <f t="shared" si="6"/>
        <v>0</v>
      </c>
      <c r="O201" s="52">
        <f>'Pay App 1'!P201</f>
        <v>0</v>
      </c>
      <c r="P201" s="45"/>
      <c r="Q201" s="32">
        <f>'Pay App 1'!Q201+N201+P201</f>
        <v>0</v>
      </c>
    </row>
    <row r="202" spans="1:17" ht="21" customHeight="1" x14ac:dyDescent="0.2">
      <c r="A202" s="149" t="s">
        <v>357</v>
      </c>
      <c r="B202" s="149"/>
      <c r="C202" s="151" t="s">
        <v>358</v>
      </c>
      <c r="D202" s="152"/>
      <c r="E202" s="52">
        <f>'Pay App 1'!E202</f>
        <v>0</v>
      </c>
      <c r="F202" s="45"/>
      <c r="G202" s="53">
        <f>'Pay App 1'!G202+F202</f>
        <v>0</v>
      </c>
      <c r="H202" s="143">
        <f>'Pay App 1'!K202</f>
        <v>0</v>
      </c>
      <c r="I202" s="144"/>
      <c r="J202" s="55"/>
      <c r="K202" s="33">
        <f t="shared" si="4"/>
        <v>0</v>
      </c>
      <c r="L202" s="34">
        <f t="shared" si="7"/>
        <v>0</v>
      </c>
      <c r="M202" s="32">
        <f t="shared" si="5"/>
        <v>0</v>
      </c>
      <c r="N202" s="32">
        <f t="shared" si="6"/>
        <v>0</v>
      </c>
      <c r="O202" s="52">
        <f>'Pay App 1'!P202</f>
        <v>0</v>
      </c>
      <c r="P202" s="45"/>
      <c r="Q202" s="32">
        <f>'Pay App 1'!Q202+N202+P202</f>
        <v>0</v>
      </c>
    </row>
    <row r="203" spans="1:17" ht="21" customHeight="1" x14ac:dyDescent="0.2">
      <c r="A203" s="149" t="s">
        <v>359</v>
      </c>
      <c r="B203" s="149"/>
      <c r="C203" s="151" t="s">
        <v>360</v>
      </c>
      <c r="D203" s="152"/>
      <c r="E203" s="52">
        <f>'Pay App 1'!E203</f>
        <v>0</v>
      </c>
      <c r="F203" s="45"/>
      <c r="G203" s="53">
        <f>'Pay App 1'!G203+F203</f>
        <v>0</v>
      </c>
      <c r="H203" s="143">
        <f>'Pay App 1'!K203</f>
        <v>0</v>
      </c>
      <c r="I203" s="144"/>
      <c r="J203" s="55"/>
      <c r="K203" s="33">
        <f t="shared" si="4"/>
        <v>0</v>
      </c>
      <c r="L203" s="34">
        <f t="shared" si="7"/>
        <v>0</v>
      </c>
      <c r="M203" s="32">
        <f t="shared" si="5"/>
        <v>0</v>
      </c>
      <c r="N203" s="32">
        <f t="shared" si="6"/>
        <v>0</v>
      </c>
      <c r="O203" s="52">
        <f>'Pay App 1'!P203</f>
        <v>0</v>
      </c>
      <c r="P203" s="45"/>
      <c r="Q203" s="32">
        <f>'Pay App 1'!Q203+N203+P203</f>
        <v>0</v>
      </c>
    </row>
    <row r="204" spans="1:17" ht="21" customHeight="1" x14ac:dyDescent="0.2">
      <c r="A204" s="149" t="s">
        <v>361</v>
      </c>
      <c r="B204" s="149"/>
      <c r="C204" s="149" t="s">
        <v>362</v>
      </c>
      <c r="D204" s="150"/>
      <c r="E204" s="52">
        <f>'Pay App 1'!E204</f>
        <v>0</v>
      </c>
      <c r="F204" s="45"/>
      <c r="G204" s="53">
        <f>'Pay App 1'!G204+F204</f>
        <v>0</v>
      </c>
      <c r="H204" s="143">
        <f>'Pay App 1'!K204</f>
        <v>0</v>
      </c>
      <c r="I204" s="144"/>
      <c r="J204" s="55"/>
      <c r="K204" s="33">
        <f t="shared" si="4"/>
        <v>0</v>
      </c>
      <c r="L204" s="34">
        <f t="shared" si="7"/>
        <v>0</v>
      </c>
      <c r="M204" s="32">
        <f t="shared" si="5"/>
        <v>0</v>
      </c>
      <c r="N204" s="32">
        <f t="shared" si="6"/>
        <v>0</v>
      </c>
      <c r="O204" s="52">
        <f>'Pay App 1'!P204</f>
        <v>0</v>
      </c>
      <c r="P204" s="45"/>
      <c r="Q204" s="32">
        <f>'Pay App 1'!Q204+N204+P204</f>
        <v>0</v>
      </c>
    </row>
    <row r="205" spans="1:17" ht="21" customHeight="1" x14ac:dyDescent="0.2">
      <c r="A205" s="149" t="s">
        <v>363</v>
      </c>
      <c r="B205" s="149"/>
      <c r="C205" s="151" t="s">
        <v>364</v>
      </c>
      <c r="D205" s="152"/>
      <c r="E205" s="52">
        <f>'Pay App 1'!E205</f>
        <v>0</v>
      </c>
      <c r="F205" s="45"/>
      <c r="G205" s="53">
        <f>'Pay App 1'!G205+F205</f>
        <v>0</v>
      </c>
      <c r="H205" s="143">
        <f>'Pay App 1'!K205</f>
        <v>0</v>
      </c>
      <c r="I205" s="144"/>
      <c r="J205" s="55"/>
      <c r="K205" s="33">
        <f t="shared" si="4"/>
        <v>0</v>
      </c>
      <c r="L205" s="34">
        <f t="shared" si="7"/>
        <v>0</v>
      </c>
      <c r="M205" s="32">
        <f t="shared" si="5"/>
        <v>0</v>
      </c>
      <c r="N205" s="32">
        <f t="shared" si="6"/>
        <v>0</v>
      </c>
      <c r="O205" s="52">
        <f>'Pay App 1'!P205</f>
        <v>0</v>
      </c>
      <c r="P205" s="45"/>
      <c r="Q205" s="32">
        <f>'Pay App 1'!Q205+N205+P205</f>
        <v>0</v>
      </c>
    </row>
    <row r="206" spans="1:17" ht="21" customHeight="1" x14ac:dyDescent="0.2">
      <c r="A206" s="141" t="s">
        <v>365</v>
      </c>
      <c r="B206" s="141"/>
      <c r="C206" s="141" t="s">
        <v>366</v>
      </c>
      <c r="D206" s="142"/>
      <c r="E206" s="52">
        <f>'Pay App 1'!E206</f>
        <v>0</v>
      </c>
      <c r="F206" s="45"/>
      <c r="G206" s="53">
        <f>'Pay App 1'!G206+F206</f>
        <v>0</v>
      </c>
      <c r="H206" s="143">
        <f>'Pay App 1'!K206</f>
        <v>0</v>
      </c>
      <c r="I206" s="144"/>
      <c r="J206" s="55"/>
      <c r="K206" s="33">
        <f t="shared" si="4"/>
        <v>0</v>
      </c>
      <c r="L206" s="34">
        <f t="shared" si="7"/>
        <v>0</v>
      </c>
      <c r="M206" s="32">
        <f t="shared" si="5"/>
        <v>0</v>
      </c>
      <c r="N206" s="32">
        <f t="shared" si="6"/>
        <v>0</v>
      </c>
      <c r="O206" s="52">
        <f>'Pay App 1'!P206</f>
        <v>0</v>
      </c>
      <c r="P206" s="45"/>
      <c r="Q206" s="32">
        <f>'Pay App 1'!Q206+N206+P206</f>
        <v>0</v>
      </c>
    </row>
    <row r="207" spans="1:17" ht="21" customHeight="1" x14ac:dyDescent="0.2">
      <c r="A207" s="149" t="s">
        <v>367</v>
      </c>
      <c r="B207" s="149"/>
      <c r="C207" s="149" t="s">
        <v>368</v>
      </c>
      <c r="D207" s="150"/>
      <c r="E207" s="52">
        <f>'Pay App 1'!E207</f>
        <v>0</v>
      </c>
      <c r="F207" s="45"/>
      <c r="G207" s="53">
        <f>'Pay App 1'!G207+F207</f>
        <v>0</v>
      </c>
      <c r="H207" s="143">
        <f>'Pay App 1'!K207</f>
        <v>0</v>
      </c>
      <c r="I207" s="144"/>
      <c r="J207" s="55"/>
      <c r="K207" s="33">
        <f t="shared" si="4"/>
        <v>0</v>
      </c>
      <c r="L207" s="34">
        <f t="shared" si="7"/>
        <v>0</v>
      </c>
      <c r="M207" s="32">
        <f t="shared" si="5"/>
        <v>0</v>
      </c>
      <c r="N207" s="32">
        <f t="shared" si="6"/>
        <v>0</v>
      </c>
      <c r="O207" s="52">
        <f>'Pay App 1'!P207</f>
        <v>0</v>
      </c>
      <c r="P207" s="45"/>
      <c r="Q207" s="32">
        <f>'Pay App 1'!Q207+N207+P207</f>
        <v>0</v>
      </c>
    </row>
    <row r="208" spans="1:17" ht="21" customHeight="1" x14ac:dyDescent="0.2">
      <c r="A208" s="141" t="s">
        <v>369</v>
      </c>
      <c r="B208" s="141"/>
      <c r="C208" s="141" t="s">
        <v>370</v>
      </c>
      <c r="D208" s="142"/>
      <c r="E208" s="52">
        <f>'Pay App 1'!E208</f>
        <v>0</v>
      </c>
      <c r="F208" s="45"/>
      <c r="G208" s="53">
        <f>'Pay App 1'!G208+F208</f>
        <v>0</v>
      </c>
      <c r="H208" s="143">
        <f>'Pay App 1'!K208</f>
        <v>0</v>
      </c>
      <c r="I208" s="144"/>
      <c r="J208" s="55"/>
      <c r="K208" s="33">
        <f t="shared" si="4"/>
        <v>0</v>
      </c>
      <c r="L208" s="34">
        <f t="shared" si="7"/>
        <v>0</v>
      </c>
      <c r="M208" s="32">
        <f t="shared" si="5"/>
        <v>0</v>
      </c>
      <c r="N208" s="32">
        <f t="shared" si="6"/>
        <v>0</v>
      </c>
      <c r="O208" s="52">
        <f>'Pay App 1'!P208</f>
        <v>0</v>
      </c>
      <c r="P208" s="45"/>
      <c r="Q208" s="32">
        <f>'Pay App 1'!Q208+N208+P208</f>
        <v>0</v>
      </c>
    </row>
    <row r="209" spans="1:17" ht="21" customHeight="1" x14ac:dyDescent="0.2">
      <c r="A209" s="149" t="s">
        <v>371</v>
      </c>
      <c r="B209" s="149"/>
      <c r="C209" s="149" t="s">
        <v>372</v>
      </c>
      <c r="D209" s="150"/>
      <c r="E209" s="52">
        <f>'Pay App 1'!E209</f>
        <v>0</v>
      </c>
      <c r="F209" s="45"/>
      <c r="G209" s="53">
        <f>'Pay App 1'!G209+F209</f>
        <v>0</v>
      </c>
      <c r="H209" s="143">
        <f>'Pay App 1'!K209</f>
        <v>0</v>
      </c>
      <c r="I209" s="144"/>
      <c r="J209" s="55"/>
      <c r="K209" s="33">
        <f t="shared" si="4"/>
        <v>0</v>
      </c>
      <c r="L209" s="34">
        <f t="shared" si="7"/>
        <v>0</v>
      </c>
      <c r="M209" s="32">
        <f t="shared" si="5"/>
        <v>0</v>
      </c>
      <c r="N209" s="32">
        <f t="shared" si="6"/>
        <v>0</v>
      </c>
      <c r="O209" s="52">
        <f>'Pay App 1'!P209</f>
        <v>0</v>
      </c>
      <c r="P209" s="45"/>
      <c r="Q209" s="32">
        <f>'Pay App 1'!Q209+N209+P209</f>
        <v>0</v>
      </c>
    </row>
    <row r="210" spans="1:17" ht="21" customHeight="1" x14ac:dyDescent="0.2">
      <c r="A210" s="149" t="s">
        <v>373</v>
      </c>
      <c r="B210" s="149"/>
      <c r="C210" s="151" t="s">
        <v>374</v>
      </c>
      <c r="D210" s="152"/>
      <c r="E210" s="52">
        <f>'Pay App 1'!E210</f>
        <v>0</v>
      </c>
      <c r="F210" s="45"/>
      <c r="G210" s="53">
        <f>'Pay App 1'!G210+F210</f>
        <v>0</v>
      </c>
      <c r="H210" s="143">
        <f>'Pay App 1'!K210</f>
        <v>0</v>
      </c>
      <c r="I210" s="144"/>
      <c r="J210" s="55"/>
      <c r="K210" s="33">
        <f t="shared" si="4"/>
        <v>0</v>
      </c>
      <c r="L210" s="34">
        <f t="shared" si="7"/>
        <v>0</v>
      </c>
      <c r="M210" s="32">
        <f t="shared" si="5"/>
        <v>0</v>
      </c>
      <c r="N210" s="32">
        <f t="shared" si="6"/>
        <v>0</v>
      </c>
      <c r="O210" s="52">
        <f>'Pay App 1'!P210</f>
        <v>0</v>
      </c>
      <c r="P210" s="45"/>
      <c r="Q210" s="32">
        <f>'Pay App 1'!Q210+N210+P210</f>
        <v>0</v>
      </c>
    </row>
    <row r="211" spans="1:17" ht="21" customHeight="1" x14ac:dyDescent="0.2">
      <c r="A211" s="149" t="s">
        <v>375</v>
      </c>
      <c r="B211" s="149"/>
      <c r="C211" s="149" t="s">
        <v>376</v>
      </c>
      <c r="D211" s="150"/>
      <c r="E211" s="52">
        <f>'Pay App 1'!E211</f>
        <v>0</v>
      </c>
      <c r="F211" s="45"/>
      <c r="G211" s="53">
        <f>'Pay App 1'!G211+F211</f>
        <v>0</v>
      </c>
      <c r="H211" s="143">
        <f>'Pay App 1'!K211</f>
        <v>0</v>
      </c>
      <c r="I211" s="144"/>
      <c r="J211" s="55"/>
      <c r="K211" s="33">
        <f t="shared" ref="K211:K239" si="8">H211+J211</f>
        <v>0</v>
      </c>
      <c r="L211" s="34">
        <f t="shared" si="7"/>
        <v>0</v>
      </c>
      <c r="M211" s="32">
        <f t="shared" ref="M211:M240" si="9">G211-K211</f>
        <v>0</v>
      </c>
      <c r="N211" s="32">
        <f t="shared" ref="N211:N240" si="10">IF(MOD(ROUND(ABS(J211*0.05)*10000,0),10)=5,ROUNDDOWN((J211*0.05),2),ROUND((J211*0.05),2))</f>
        <v>0</v>
      </c>
      <c r="O211" s="52">
        <f>'Pay App 1'!P211</f>
        <v>0</v>
      </c>
      <c r="P211" s="45"/>
      <c r="Q211" s="32">
        <f>'Pay App 1'!Q211+N211+P211</f>
        <v>0</v>
      </c>
    </row>
    <row r="212" spans="1:17" ht="21" customHeight="1" x14ac:dyDescent="0.2">
      <c r="A212" s="149" t="s">
        <v>377</v>
      </c>
      <c r="B212" s="149"/>
      <c r="C212" s="151" t="s">
        <v>378</v>
      </c>
      <c r="D212" s="152"/>
      <c r="E212" s="52">
        <f>'Pay App 1'!E212</f>
        <v>0</v>
      </c>
      <c r="F212" s="45"/>
      <c r="G212" s="53">
        <f>'Pay App 1'!G212+F212</f>
        <v>0</v>
      </c>
      <c r="H212" s="143">
        <f>'Pay App 1'!K212</f>
        <v>0</v>
      </c>
      <c r="I212" s="144"/>
      <c r="J212" s="55"/>
      <c r="K212" s="33">
        <f t="shared" si="8"/>
        <v>0</v>
      </c>
      <c r="L212" s="34">
        <f t="shared" ref="L212:L241" si="11">IF(ISERROR(K212/G212),0,K212/G212)</f>
        <v>0</v>
      </c>
      <c r="M212" s="32">
        <f t="shared" si="9"/>
        <v>0</v>
      </c>
      <c r="N212" s="32">
        <f t="shared" si="10"/>
        <v>0</v>
      </c>
      <c r="O212" s="52">
        <f>'Pay App 1'!P212</f>
        <v>0</v>
      </c>
      <c r="P212" s="45"/>
      <c r="Q212" s="32">
        <f>'Pay App 1'!Q212+N212+P212</f>
        <v>0</v>
      </c>
    </row>
    <row r="213" spans="1:17" ht="21" customHeight="1" x14ac:dyDescent="0.2">
      <c r="A213" s="141" t="s">
        <v>379</v>
      </c>
      <c r="B213" s="141"/>
      <c r="C213" s="141" t="s">
        <v>380</v>
      </c>
      <c r="D213" s="142"/>
      <c r="E213" s="52">
        <f>'Pay App 1'!E213</f>
        <v>0</v>
      </c>
      <c r="F213" s="45"/>
      <c r="G213" s="53">
        <f>'Pay App 1'!G213+F213</f>
        <v>0</v>
      </c>
      <c r="H213" s="143">
        <f>'Pay App 1'!K213</f>
        <v>0</v>
      </c>
      <c r="I213" s="144"/>
      <c r="J213" s="55"/>
      <c r="K213" s="33">
        <f t="shared" si="8"/>
        <v>0</v>
      </c>
      <c r="L213" s="34">
        <f t="shared" si="11"/>
        <v>0</v>
      </c>
      <c r="M213" s="32">
        <f t="shared" si="9"/>
        <v>0</v>
      </c>
      <c r="N213" s="32">
        <f t="shared" si="10"/>
        <v>0</v>
      </c>
      <c r="O213" s="52">
        <f>'Pay App 1'!P213</f>
        <v>0</v>
      </c>
      <c r="P213" s="45"/>
      <c r="Q213" s="32">
        <f>'Pay App 1'!Q213+N213+P213</f>
        <v>0</v>
      </c>
    </row>
    <row r="214" spans="1:17" ht="21" customHeight="1" x14ac:dyDescent="0.2">
      <c r="A214" s="149" t="s">
        <v>381</v>
      </c>
      <c r="B214" s="149"/>
      <c r="C214" s="151" t="s">
        <v>382</v>
      </c>
      <c r="D214" s="152"/>
      <c r="E214" s="52">
        <f>'Pay App 1'!E214</f>
        <v>0</v>
      </c>
      <c r="F214" s="45"/>
      <c r="G214" s="53">
        <f>'Pay App 1'!G214+F214</f>
        <v>0</v>
      </c>
      <c r="H214" s="143">
        <f>'Pay App 1'!K214</f>
        <v>0</v>
      </c>
      <c r="I214" s="144"/>
      <c r="J214" s="55"/>
      <c r="K214" s="33">
        <f t="shared" si="8"/>
        <v>0</v>
      </c>
      <c r="L214" s="34">
        <f t="shared" si="11"/>
        <v>0</v>
      </c>
      <c r="M214" s="32">
        <f t="shared" si="9"/>
        <v>0</v>
      </c>
      <c r="N214" s="32">
        <f t="shared" si="10"/>
        <v>0</v>
      </c>
      <c r="O214" s="52">
        <f>'Pay App 1'!P214</f>
        <v>0</v>
      </c>
      <c r="P214" s="45"/>
      <c r="Q214" s="32">
        <f>'Pay App 1'!Q214+N214+P214</f>
        <v>0</v>
      </c>
    </row>
    <row r="215" spans="1:17" ht="21" customHeight="1" x14ac:dyDescent="0.2">
      <c r="A215" s="149" t="s">
        <v>383</v>
      </c>
      <c r="B215" s="149"/>
      <c r="C215" s="149" t="s">
        <v>384</v>
      </c>
      <c r="D215" s="150"/>
      <c r="E215" s="52">
        <f>'Pay App 1'!E215</f>
        <v>0</v>
      </c>
      <c r="F215" s="45"/>
      <c r="G215" s="53">
        <f>'Pay App 1'!G215+F215</f>
        <v>0</v>
      </c>
      <c r="H215" s="143">
        <f>'Pay App 1'!K215</f>
        <v>0</v>
      </c>
      <c r="I215" s="144"/>
      <c r="J215" s="55"/>
      <c r="K215" s="33">
        <f t="shared" si="8"/>
        <v>0</v>
      </c>
      <c r="L215" s="34">
        <f t="shared" si="11"/>
        <v>0</v>
      </c>
      <c r="M215" s="32">
        <f t="shared" si="9"/>
        <v>0</v>
      </c>
      <c r="N215" s="32">
        <f t="shared" si="10"/>
        <v>0</v>
      </c>
      <c r="O215" s="52">
        <f>'Pay App 1'!P215</f>
        <v>0</v>
      </c>
      <c r="P215" s="45"/>
      <c r="Q215" s="32">
        <f>'Pay App 1'!Q215+N215+P215</f>
        <v>0</v>
      </c>
    </row>
    <row r="216" spans="1:17" ht="21" customHeight="1" x14ac:dyDescent="0.2">
      <c r="A216" s="149" t="s">
        <v>385</v>
      </c>
      <c r="B216" s="149"/>
      <c r="C216" s="149" t="s">
        <v>386</v>
      </c>
      <c r="D216" s="150"/>
      <c r="E216" s="52">
        <f>'Pay App 1'!E216</f>
        <v>0</v>
      </c>
      <c r="F216" s="45"/>
      <c r="G216" s="53">
        <f>'Pay App 1'!G216+F216</f>
        <v>0</v>
      </c>
      <c r="H216" s="143">
        <f>'Pay App 1'!K216</f>
        <v>0</v>
      </c>
      <c r="I216" s="144"/>
      <c r="J216" s="55"/>
      <c r="K216" s="33">
        <f t="shared" si="8"/>
        <v>0</v>
      </c>
      <c r="L216" s="34">
        <f t="shared" si="11"/>
        <v>0</v>
      </c>
      <c r="M216" s="32">
        <f t="shared" si="9"/>
        <v>0</v>
      </c>
      <c r="N216" s="32">
        <f t="shared" si="10"/>
        <v>0</v>
      </c>
      <c r="O216" s="52">
        <f>'Pay App 1'!P216</f>
        <v>0</v>
      </c>
      <c r="P216" s="45"/>
      <c r="Q216" s="32">
        <f>'Pay App 1'!Q216+N216+P216</f>
        <v>0</v>
      </c>
    </row>
    <row r="217" spans="1:17" ht="21" customHeight="1" x14ac:dyDescent="0.2">
      <c r="A217" s="149" t="s">
        <v>387</v>
      </c>
      <c r="B217" s="149"/>
      <c r="C217" s="149" t="s">
        <v>388</v>
      </c>
      <c r="D217" s="150"/>
      <c r="E217" s="52">
        <f>'Pay App 1'!E217</f>
        <v>0</v>
      </c>
      <c r="F217" s="45"/>
      <c r="G217" s="53">
        <f>'Pay App 1'!G217+F217</f>
        <v>0</v>
      </c>
      <c r="H217" s="143">
        <f>'Pay App 1'!K217</f>
        <v>0</v>
      </c>
      <c r="I217" s="144"/>
      <c r="J217" s="55"/>
      <c r="K217" s="33">
        <f t="shared" si="8"/>
        <v>0</v>
      </c>
      <c r="L217" s="34">
        <f t="shared" si="11"/>
        <v>0</v>
      </c>
      <c r="M217" s="32">
        <f t="shared" si="9"/>
        <v>0</v>
      </c>
      <c r="N217" s="32">
        <f t="shared" si="10"/>
        <v>0</v>
      </c>
      <c r="O217" s="52">
        <f>'Pay App 1'!P217</f>
        <v>0</v>
      </c>
      <c r="P217" s="45"/>
      <c r="Q217" s="32">
        <f>'Pay App 1'!Q217+N217+P217</f>
        <v>0</v>
      </c>
    </row>
    <row r="218" spans="1:17" ht="21" customHeight="1" x14ac:dyDescent="0.2">
      <c r="A218" s="149" t="s">
        <v>389</v>
      </c>
      <c r="B218" s="149"/>
      <c r="C218" s="151" t="s">
        <v>390</v>
      </c>
      <c r="D218" s="152"/>
      <c r="E218" s="52">
        <f>'Pay App 1'!E218</f>
        <v>0</v>
      </c>
      <c r="F218" s="45"/>
      <c r="G218" s="53">
        <f>'Pay App 1'!G218+F218</f>
        <v>0</v>
      </c>
      <c r="H218" s="143">
        <f>'Pay App 1'!K218</f>
        <v>0</v>
      </c>
      <c r="I218" s="144"/>
      <c r="J218" s="55"/>
      <c r="K218" s="33">
        <f t="shared" si="8"/>
        <v>0</v>
      </c>
      <c r="L218" s="34">
        <f t="shared" si="11"/>
        <v>0</v>
      </c>
      <c r="M218" s="32">
        <f t="shared" si="9"/>
        <v>0</v>
      </c>
      <c r="N218" s="32">
        <f t="shared" si="10"/>
        <v>0</v>
      </c>
      <c r="O218" s="52">
        <f>'Pay App 1'!P218</f>
        <v>0</v>
      </c>
      <c r="P218" s="45"/>
      <c r="Q218" s="32">
        <f>'Pay App 1'!Q218+N218+P218</f>
        <v>0</v>
      </c>
    </row>
    <row r="219" spans="1:17" ht="21" customHeight="1" x14ac:dyDescent="0.2">
      <c r="A219" s="141" t="s">
        <v>391</v>
      </c>
      <c r="B219" s="141"/>
      <c r="C219" s="141" t="s">
        <v>392</v>
      </c>
      <c r="D219" s="142"/>
      <c r="E219" s="52">
        <f>'Pay App 1'!E219</f>
        <v>0</v>
      </c>
      <c r="F219" s="45"/>
      <c r="G219" s="53">
        <f>'Pay App 1'!G219+F219</f>
        <v>0</v>
      </c>
      <c r="H219" s="143">
        <f>'Pay App 1'!K219</f>
        <v>0</v>
      </c>
      <c r="I219" s="144"/>
      <c r="J219" s="55"/>
      <c r="K219" s="33">
        <f t="shared" si="8"/>
        <v>0</v>
      </c>
      <c r="L219" s="34">
        <f t="shared" si="11"/>
        <v>0</v>
      </c>
      <c r="M219" s="32">
        <f t="shared" si="9"/>
        <v>0</v>
      </c>
      <c r="N219" s="32">
        <f t="shared" si="10"/>
        <v>0</v>
      </c>
      <c r="O219" s="52">
        <f>'Pay App 1'!P219</f>
        <v>0</v>
      </c>
      <c r="P219" s="45"/>
      <c r="Q219" s="32">
        <f>'Pay App 1'!Q219+N219+P219</f>
        <v>0</v>
      </c>
    </row>
    <row r="220" spans="1:17" ht="21" customHeight="1" x14ac:dyDescent="0.2">
      <c r="A220" s="149" t="s">
        <v>393</v>
      </c>
      <c r="B220" s="149"/>
      <c r="C220" s="149" t="s">
        <v>394</v>
      </c>
      <c r="D220" s="150"/>
      <c r="E220" s="52">
        <f>'Pay App 1'!E220</f>
        <v>0</v>
      </c>
      <c r="F220" s="45"/>
      <c r="G220" s="53">
        <f>'Pay App 1'!G220+F220</f>
        <v>0</v>
      </c>
      <c r="H220" s="143">
        <f>'Pay App 1'!K220</f>
        <v>0</v>
      </c>
      <c r="I220" s="144"/>
      <c r="J220" s="55"/>
      <c r="K220" s="33">
        <f t="shared" si="8"/>
        <v>0</v>
      </c>
      <c r="L220" s="34">
        <f t="shared" si="11"/>
        <v>0</v>
      </c>
      <c r="M220" s="32">
        <f t="shared" si="9"/>
        <v>0</v>
      </c>
      <c r="N220" s="32">
        <f t="shared" si="10"/>
        <v>0</v>
      </c>
      <c r="O220" s="52">
        <f>'Pay App 1'!P220</f>
        <v>0</v>
      </c>
      <c r="P220" s="45"/>
      <c r="Q220" s="32">
        <f>'Pay App 1'!Q220+N220+P220</f>
        <v>0</v>
      </c>
    </row>
    <row r="221" spans="1:17" ht="21" customHeight="1" x14ac:dyDescent="0.2">
      <c r="A221" s="141" t="s">
        <v>395</v>
      </c>
      <c r="B221" s="141"/>
      <c r="C221" s="141" t="s">
        <v>396</v>
      </c>
      <c r="D221" s="142"/>
      <c r="E221" s="52">
        <f>'Pay App 1'!E221</f>
        <v>0</v>
      </c>
      <c r="F221" s="45"/>
      <c r="G221" s="53">
        <f>'Pay App 1'!G221+F221</f>
        <v>0</v>
      </c>
      <c r="H221" s="143">
        <f>'Pay App 1'!K221</f>
        <v>0</v>
      </c>
      <c r="I221" s="144"/>
      <c r="J221" s="55"/>
      <c r="K221" s="33">
        <f t="shared" si="8"/>
        <v>0</v>
      </c>
      <c r="L221" s="34">
        <f t="shared" si="11"/>
        <v>0</v>
      </c>
      <c r="M221" s="32">
        <f t="shared" si="9"/>
        <v>0</v>
      </c>
      <c r="N221" s="32">
        <f t="shared" si="10"/>
        <v>0</v>
      </c>
      <c r="O221" s="52">
        <f>'Pay App 1'!P221</f>
        <v>0</v>
      </c>
      <c r="P221" s="45"/>
      <c r="Q221" s="32">
        <f>'Pay App 1'!Q221+N221+P221</f>
        <v>0</v>
      </c>
    </row>
    <row r="222" spans="1:17" ht="21" customHeight="1" x14ac:dyDescent="0.2">
      <c r="A222" s="149" t="s">
        <v>397</v>
      </c>
      <c r="B222" s="149"/>
      <c r="C222" s="149" t="s">
        <v>398</v>
      </c>
      <c r="D222" s="150"/>
      <c r="E222" s="52">
        <f>'Pay App 1'!E222</f>
        <v>0</v>
      </c>
      <c r="F222" s="45"/>
      <c r="G222" s="53">
        <f>'Pay App 1'!G222+F222</f>
        <v>0</v>
      </c>
      <c r="H222" s="143">
        <f>'Pay App 1'!K222</f>
        <v>0</v>
      </c>
      <c r="I222" s="144"/>
      <c r="J222" s="55"/>
      <c r="K222" s="33">
        <f t="shared" si="8"/>
        <v>0</v>
      </c>
      <c r="L222" s="34">
        <f t="shared" si="11"/>
        <v>0</v>
      </c>
      <c r="M222" s="32">
        <f t="shared" si="9"/>
        <v>0</v>
      </c>
      <c r="N222" s="32">
        <f t="shared" si="10"/>
        <v>0</v>
      </c>
      <c r="O222" s="52">
        <f>'Pay App 1'!P222</f>
        <v>0</v>
      </c>
      <c r="P222" s="45"/>
      <c r="Q222" s="32">
        <f>'Pay App 1'!Q222+N222+P222</f>
        <v>0</v>
      </c>
    </row>
    <row r="223" spans="1:17" ht="21" customHeight="1" x14ac:dyDescent="0.2">
      <c r="A223" s="149" t="s">
        <v>399</v>
      </c>
      <c r="B223" s="149"/>
      <c r="C223" s="149" t="s">
        <v>400</v>
      </c>
      <c r="D223" s="150"/>
      <c r="E223" s="52">
        <f>'Pay App 1'!E223</f>
        <v>0</v>
      </c>
      <c r="F223" s="45"/>
      <c r="G223" s="53">
        <f>'Pay App 1'!G223+F223</f>
        <v>0</v>
      </c>
      <c r="H223" s="143">
        <f>'Pay App 1'!K223</f>
        <v>0</v>
      </c>
      <c r="I223" s="144"/>
      <c r="J223" s="55"/>
      <c r="K223" s="33">
        <f t="shared" si="8"/>
        <v>0</v>
      </c>
      <c r="L223" s="34">
        <f t="shared" si="11"/>
        <v>0</v>
      </c>
      <c r="M223" s="32">
        <f t="shared" si="9"/>
        <v>0</v>
      </c>
      <c r="N223" s="32">
        <f t="shared" si="10"/>
        <v>0</v>
      </c>
      <c r="O223" s="52">
        <f>'Pay App 1'!P223</f>
        <v>0</v>
      </c>
      <c r="P223" s="45"/>
      <c r="Q223" s="32">
        <f>'Pay App 1'!Q223+N223+P223</f>
        <v>0</v>
      </c>
    </row>
    <row r="224" spans="1:17" ht="21" customHeight="1" x14ac:dyDescent="0.2">
      <c r="A224" s="149" t="s">
        <v>401</v>
      </c>
      <c r="B224" s="149"/>
      <c r="C224" s="149" t="s">
        <v>402</v>
      </c>
      <c r="D224" s="150"/>
      <c r="E224" s="52">
        <f>'Pay App 1'!E224</f>
        <v>0</v>
      </c>
      <c r="F224" s="45"/>
      <c r="G224" s="53">
        <f>'Pay App 1'!G224+F224</f>
        <v>0</v>
      </c>
      <c r="H224" s="143">
        <f>'Pay App 1'!K224</f>
        <v>0</v>
      </c>
      <c r="I224" s="144"/>
      <c r="J224" s="55"/>
      <c r="K224" s="33">
        <f t="shared" si="8"/>
        <v>0</v>
      </c>
      <c r="L224" s="34">
        <f t="shared" si="11"/>
        <v>0</v>
      </c>
      <c r="M224" s="32">
        <f t="shared" si="9"/>
        <v>0</v>
      </c>
      <c r="N224" s="32">
        <f t="shared" si="10"/>
        <v>0</v>
      </c>
      <c r="O224" s="52">
        <f>'Pay App 1'!P224</f>
        <v>0</v>
      </c>
      <c r="P224" s="45"/>
      <c r="Q224" s="32">
        <f>'Pay App 1'!Q224+N224+P224</f>
        <v>0</v>
      </c>
    </row>
    <row r="225" spans="1:17" ht="21" customHeight="1" x14ac:dyDescent="0.2">
      <c r="A225" s="149" t="s">
        <v>403</v>
      </c>
      <c r="B225" s="149"/>
      <c r="C225" s="149" t="s">
        <v>404</v>
      </c>
      <c r="D225" s="150"/>
      <c r="E225" s="52">
        <f>'Pay App 1'!E225</f>
        <v>0</v>
      </c>
      <c r="F225" s="45"/>
      <c r="G225" s="53">
        <f>'Pay App 1'!G225+F225</f>
        <v>0</v>
      </c>
      <c r="H225" s="143">
        <f>'Pay App 1'!K225</f>
        <v>0</v>
      </c>
      <c r="I225" s="144"/>
      <c r="J225" s="55"/>
      <c r="K225" s="33">
        <f t="shared" si="8"/>
        <v>0</v>
      </c>
      <c r="L225" s="34">
        <f t="shared" si="11"/>
        <v>0</v>
      </c>
      <c r="M225" s="32">
        <f t="shared" si="9"/>
        <v>0</v>
      </c>
      <c r="N225" s="32">
        <f t="shared" si="10"/>
        <v>0</v>
      </c>
      <c r="O225" s="52">
        <f>'Pay App 1'!P225</f>
        <v>0</v>
      </c>
      <c r="P225" s="45"/>
      <c r="Q225" s="32">
        <f>'Pay App 1'!Q225+N225+P225</f>
        <v>0</v>
      </c>
    </row>
    <row r="226" spans="1:17" ht="21" customHeight="1" x14ac:dyDescent="0.2">
      <c r="A226" s="141" t="s">
        <v>405</v>
      </c>
      <c r="B226" s="141"/>
      <c r="C226" s="141" t="s">
        <v>406</v>
      </c>
      <c r="D226" s="142"/>
      <c r="E226" s="52">
        <f>'Pay App 1'!E226</f>
        <v>0</v>
      </c>
      <c r="F226" s="45"/>
      <c r="G226" s="53">
        <f>'Pay App 1'!G226+F226</f>
        <v>0</v>
      </c>
      <c r="H226" s="143">
        <f>'Pay App 1'!K226</f>
        <v>0</v>
      </c>
      <c r="I226" s="144"/>
      <c r="J226" s="55"/>
      <c r="K226" s="33">
        <f t="shared" si="8"/>
        <v>0</v>
      </c>
      <c r="L226" s="34">
        <f t="shared" si="11"/>
        <v>0</v>
      </c>
      <c r="M226" s="32">
        <f t="shared" si="9"/>
        <v>0</v>
      </c>
      <c r="N226" s="32">
        <f t="shared" si="10"/>
        <v>0</v>
      </c>
      <c r="O226" s="52">
        <f>'Pay App 1'!P226</f>
        <v>0</v>
      </c>
      <c r="P226" s="45"/>
      <c r="Q226" s="32">
        <f>'Pay App 1'!Q226+N226+P226</f>
        <v>0</v>
      </c>
    </row>
    <row r="227" spans="1:17" ht="21" customHeight="1" x14ac:dyDescent="0.2">
      <c r="A227" s="149" t="s">
        <v>407</v>
      </c>
      <c r="B227" s="149"/>
      <c r="C227" s="149" t="s">
        <v>408</v>
      </c>
      <c r="D227" s="150"/>
      <c r="E227" s="52">
        <f>'Pay App 1'!E227</f>
        <v>0</v>
      </c>
      <c r="F227" s="45"/>
      <c r="G227" s="53">
        <f>'Pay App 1'!G227+F227</f>
        <v>0</v>
      </c>
      <c r="H227" s="143">
        <f>'Pay App 1'!K227</f>
        <v>0</v>
      </c>
      <c r="I227" s="144"/>
      <c r="J227" s="55"/>
      <c r="K227" s="33">
        <f t="shared" si="8"/>
        <v>0</v>
      </c>
      <c r="L227" s="34">
        <f t="shared" si="11"/>
        <v>0</v>
      </c>
      <c r="M227" s="32">
        <f t="shared" si="9"/>
        <v>0</v>
      </c>
      <c r="N227" s="32">
        <f t="shared" si="10"/>
        <v>0</v>
      </c>
      <c r="O227" s="52">
        <f>'Pay App 1'!P227</f>
        <v>0</v>
      </c>
      <c r="P227" s="45"/>
      <c r="Q227" s="32">
        <f>'Pay App 1'!Q227+N227+P227</f>
        <v>0</v>
      </c>
    </row>
    <row r="228" spans="1:17" ht="21" customHeight="1" x14ac:dyDescent="0.2">
      <c r="A228" s="149" t="s">
        <v>409</v>
      </c>
      <c r="B228" s="149"/>
      <c r="C228" s="149" t="s">
        <v>410</v>
      </c>
      <c r="D228" s="150"/>
      <c r="E228" s="52">
        <f>'Pay App 1'!E228</f>
        <v>0</v>
      </c>
      <c r="F228" s="45"/>
      <c r="G228" s="53">
        <f>'Pay App 1'!G228+F228</f>
        <v>0</v>
      </c>
      <c r="H228" s="143">
        <f>'Pay App 1'!K228</f>
        <v>0</v>
      </c>
      <c r="I228" s="144"/>
      <c r="J228" s="55"/>
      <c r="K228" s="33">
        <f t="shared" si="8"/>
        <v>0</v>
      </c>
      <c r="L228" s="34">
        <f t="shared" si="11"/>
        <v>0</v>
      </c>
      <c r="M228" s="32">
        <f t="shared" si="9"/>
        <v>0</v>
      </c>
      <c r="N228" s="32">
        <f t="shared" si="10"/>
        <v>0</v>
      </c>
      <c r="O228" s="52">
        <f>'Pay App 1'!P228</f>
        <v>0</v>
      </c>
      <c r="P228" s="45"/>
      <c r="Q228" s="32">
        <f>'Pay App 1'!Q228+N228+P228</f>
        <v>0</v>
      </c>
    </row>
    <row r="229" spans="1:17" ht="21" customHeight="1" x14ac:dyDescent="0.2">
      <c r="A229" s="149" t="s">
        <v>411</v>
      </c>
      <c r="B229" s="149"/>
      <c r="C229" s="149" t="s">
        <v>412</v>
      </c>
      <c r="D229" s="150"/>
      <c r="E229" s="52">
        <f>'Pay App 1'!E229</f>
        <v>0</v>
      </c>
      <c r="F229" s="45"/>
      <c r="G229" s="53">
        <f>'Pay App 1'!G229+F229</f>
        <v>0</v>
      </c>
      <c r="H229" s="143">
        <f>'Pay App 1'!K229</f>
        <v>0</v>
      </c>
      <c r="I229" s="144"/>
      <c r="J229" s="55"/>
      <c r="K229" s="33">
        <f t="shared" si="8"/>
        <v>0</v>
      </c>
      <c r="L229" s="34">
        <f t="shared" si="11"/>
        <v>0</v>
      </c>
      <c r="M229" s="32">
        <f t="shared" si="9"/>
        <v>0</v>
      </c>
      <c r="N229" s="32">
        <f t="shared" si="10"/>
        <v>0</v>
      </c>
      <c r="O229" s="52">
        <f>'Pay App 1'!P229</f>
        <v>0</v>
      </c>
      <c r="P229" s="45"/>
      <c r="Q229" s="32">
        <f>'Pay App 1'!Q229+N229+P229</f>
        <v>0</v>
      </c>
    </row>
    <row r="230" spans="1:17" ht="21" customHeight="1" x14ac:dyDescent="0.2">
      <c r="A230" s="149" t="s">
        <v>413</v>
      </c>
      <c r="B230" s="149"/>
      <c r="C230" s="149" t="s">
        <v>414</v>
      </c>
      <c r="D230" s="150"/>
      <c r="E230" s="52">
        <f>'Pay App 1'!E230</f>
        <v>0</v>
      </c>
      <c r="F230" s="45"/>
      <c r="G230" s="53">
        <f>'Pay App 1'!G230+F230</f>
        <v>0</v>
      </c>
      <c r="H230" s="143">
        <f>'Pay App 1'!K230</f>
        <v>0</v>
      </c>
      <c r="I230" s="144"/>
      <c r="J230" s="55"/>
      <c r="K230" s="33">
        <f t="shared" si="8"/>
        <v>0</v>
      </c>
      <c r="L230" s="34">
        <f t="shared" si="11"/>
        <v>0</v>
      </c>
      <c r="M230" s="32">
        <f t="shared" si="9"/>
        <v>0</v>
      </c>
      <c r="N230" s="32">
        <f t="shared" si="10"/>
        <v>0</v>
      </c>
      <c r="O230" s="52">
        <f>'Pay App 1'!P230</f>
        <v>0</v>
      </c>
      <c r="P230" s="45"/>
      <c r="Q230" s="32">
        <f>'Pay App 1'!Q230+N230+P230</f>
        <v>0</v>
      </c>
    </row>
    <row r="231" spans="1:17" ht="21" customHeight="1" x14ac:dyDescent="0.2">
      <c r="A231" s="149" t="s">
        <v>415</v>
      </c>
      <c r="B231" s="149"/>
      <c r="C231" s="149" t="s">
        <v>416</v>
      </c>
      <c r="D231" s="150"/>
      <c r="E231" s="52">
        <f>'Pay App 1'!E231</f>
        <v>0</v>
      </c>
      <c r="F231" s="45"/>
      <c r="G231" s="53">
        <f>'Pay App 1'!G231+F231</f>
        <v>0</v>
      </c>
      <c r="H231" s="143">
        <f>'Pay App 1'!K231</f>
        <v>0</v>
      </c>
      <c r="I231" s="144"/>
      <c r="J231" s="55"/>
      <c r="K231" s="33">
        <f t="shared" si="8"/>
        <v>0</v>
      </c>
      <c r="L231" s="34">
        <f t="shared" si="11"/>
        <v>0</v>
      </c>
      <c r="M231" s="32">
        <f t="shared" si="9"/>
        <v>0</v>
      </c>
      <c r="N231" s="32">
        <f t="shared" si="10"/>
        <v>0</v>
      </c>
      <c r="O231" s="52">
        <f>'Pay App 1'!P231</f>
        <v>0</v>
      </c>
      <c r="P231" s="45"/>
      <c r="Q231" s="32">
        <f>'Pay App 1'!Q231+N231+P231</f>
        <v>0</v>
      </c>
    </row>
    <row r="232" spans="1:17" ht="21" customHeight="1" x14ac:dyDescent="0.2">
      <c r="A232" s="141" t="s">
        <v>417</v>
      </c>
      <c r="B232" s="141"/>
      <c r="C232" s="141" t="s">
        <v>418</v>
      </c>
      <c r="D232" s="142"/>
      <c r="E232" s="52">
        <f>'Pay App 1'!E232</f>
        <v>0</v>
      </c>
      <c r="F232" s="45"/>
      <c r="G232" s="53">
        <f>'Pay App 1'!G232+F232</f>
        <v>0</v>
      </c>
      <c r="H232" s="143">
        <f>'Pay App 1'!K232</f>
        <v>0</v>
      </c>
      <c r="I232" s="144"/>
      <c r="J232" s="55"/>
      <c r="K232" s="33">
        <f t="shared" si="8"/>
        <v>0</v>
      </c>
      <c r="L232" s="34">
        <f t="shared" si="11"/>
        <v>0</v>
      </c>
      <c r="M232" s="32">
        <f t="shared" si="9"/>
        <v>0</v>
      </c>
      <c r="N232" s="32">
        <f t="shared" si="10"/>
        <v>0</v>
      </c>
      <c r="O232" s="52">
        <f>'Pay App 1'!P232</f>
        <v>0</v>
      </c>
      <c r="P232" s="45"/>
      <c r="Q232" s="32">
        <f>'Pay App 1'!Q232+N232+P232</f>
        <v>0</v>
      </c>
    </row>
    <row r="233" spans="1:17" ht="21" customHeight="1" x14ac:dyDescent="0.2">
      <c r="A233" s="149" t="s">
        <v>419</v>
      </c>
      <c r="B233" s="149"/>
      <c r="C233" s="149" t="s">
        <v>420</v>
      </c>
      <c r="D233" s="150"/>
      <c r="E233" s="52">
        <f>'Pay App 1'!E233</f>
        <v>0</v>
      </c>
      <c r="F233" s="45"/>
      <c r="G233" s="53">
        <f>'Pay App 1'!G233+F233</f>
        <v>0</v>
      </c>
      <c r="H233" s="143">
        <f>'Pay App 1'!K233</f>
        <v>0</v>
      </c>
      <c r="I233" s="144"/>
      <c r="J233" s="55"/>
      <c r="K233" s="33">
        <f t="shared" si="8"/>
        <v>0</v>
      </c>
      <c r="L233" s="34">
        <f t="shared" si="11"/>
        <v>0</v>
      </c>
      <c r="M233" s="32">
        <f t="shared" si="9"/>
        <v>0</v>
      </c>
      <c r="N233" s="32">
        <f t="shared" si="10"/>
        <v>0</v>
      </c>
      <c r="O233" s="52">
        <f>'Pay App 1'!P233</f>
        <v>0</v>
      </c>
      <c r="P233" s="45"/>
      <c r="Q233" s="32">
        <f>'Pay App 1'!Q233+N233+P233</f>
        <v>0</v>
      </c>
    </row>
    <row r="234" spans="1:17" ht="21" customHeight="1" x14ac:dyDescent="0.2">
      <c r="A234" s="149" t="s">
        <v>421</v>
      </c>
      <c r="B234" s="149"/>
      <c r="C234" s="149" t="s">
        <v>422</v>
      </c>
      <c r="D234" s="150"/>
      <c r="E234" s="52">
        <f>'Pay App 1'!E234</f>
        <v>0</v>
      </c>
      <c r="F234" s="45"/>
      <c r="G234" s="53">
        <f>'Pay App 1'!G234+F234</f>
        <v>0</v>
      </c>
      <c r="H234" s="143">
        <f>'Pay App 1'!K234</f>
        <v>0</v>
      </c>
      <c r="I234" s="144"/>
      <c r="J234" s="55"/>
      <c r="K234" s="33">
        <f t="shared" si="8"/>
        <v>0</v>
      </c>
      <c r="L234" s="34">
        <f t="shared" si="11"/>
        <v>0</v>
      </c>
      <c r="M234" s="32">
        <f t="shared" si="9"/>
        <v>0</v>
      </c>
      <c r="N234" s="32">
        <f t="shared" si="10"/>
        <v>0</v>
      </c>
      <c r="O234" s="52">
        <f>'Pay App 1'!P234</f>
        <v>0</v>
      </c>
      <c r="P234" s="45"/>
      <c r="Q234" s="32">
        <f>'Pay App 1'!Q234+N234+P234</f>
        <v>0</v>
      </c>
    </row>
    <row r="235" spans="1:17" ht="21" customHeight="1" x14ac:dyDescent="0.2">
      <c r="A235" s="149" t="s">
        <v>423</v>
      </c>
      <c r="B235" s="149"/>
      <c r="C235" s="149" t="s">
        <v>424</v>
      </c>
      <c r="D235" s="150"/>
      <c r="E235" s="52">
        <f>'Pay App 1'!E235</f>
        <v>0</v>
      </c>
      <c r="F235" s="45"/>
      <c r="G235" s="53">
        <f>'Pay App 1'!G235+F235</f>
        <v>0</v>
      </c>
      <c r="H235" s="143">
        <f>'Pay App 1'!K235</f>
        <v>0</v>
      </c>
      <c r="I235" s="144"/>
      <c r="J235" s="55"/>
      <c r="K235" s="33">
        <f t="shared" si="8"/>
        <v>0</v>
      </c>
      <c r="L235" s="34">
        <f t="shared" si="11"/>
        <v>0</v>
      </c>
      <c r="M235" s="32">
        <f t="shared" si="9"/>
        <v>0</v>
      </c>
      <c r="N235" s="32">
        <f t="shared" si="10"/>
        <v>0</v>
      </c>
      <c r="O235" s="52">
        <f>'Pay App 1'!P235</f>
        <v>0</v>
      </c>
      <c r="P235" s="45"/>
      <c r="Q235" s="32">
        <f>'Pay App 1'!Q235+N235+P235</f>
        <v>0</v>
      </c>
    </row>
    <row r="236" spans="1:17" ht="21" customHeight="1" x14ac:dyDescent="0.2">
      <c r="A236" s="149" t="s">
        <v>425</v>
      </c>
      <c r="B236" s="149"/>
      <c r="C236" s="149" t="s">
        <v>426</v>
      </c>
      <c r="D236" s="150"/>
      <c r="E236" s="52">
        <f>'Pay App 1'!E236</f>
        <v>0</v>
      </c>
      <c r="F236" s="45"/>
      <c r="G236" s="53">
        <f>'Pay App 1'!G236+F236</f>
        <v>0</v>
      </c>
      <c r="H236" s="143">
        <f>'Pay App 1'!K236</f>
        <v>0</v>
      </c>
      <c r="I236" s="144"/>
      <c r="J236" s="55"/>
      <c r="K236" s="33">
        <f t="shared" si="8"/>
        <v>0</v>
      </c>
      <c r="L236" s="34">
        <f t="shared" si="11"/>
        <v>0</v>
      </c>
      <c r="M236" s="32">
        <f t="shared" si="9"/>
        <v>0</v>
      </c>
      <c r="N236" s="32">
        <f t="shared" si="10"/>
        <v>0</v>
      </c>
      <c r="O236" s="52">
        <f>'Pay App 1'!P236</f>
        <v>0</v>
      </c>
      <c r="P236" s="45"/>
      <c r="Q236" s="32">
        <f>'Pay App 1'!Q236+N236+P236</f>
        <v>0</v>
      </c>
    </row>
    <row r="237" spans="1:17" ht="21" customHeight="1" x14ac:dyDescent="0.2">
      <c r="A237" s="149" t="s">
        <v>427</v>
      </c>
      <c r="B237" s="149"/>
      <c r="C237" s="149" t="s">
        <v>428</v>
      </c>
      <c r="D237" s="150"/>
      <c r="E237" s="52">
        <f>'Pay App 1'!E237</f>
        <v>0</v>
      </c>
      <c r="F237" s="45"/>
      <c r="G237" s="53">
        <f>'Pay App 1'!G237+F237</f>
        <v>0</v>
      </c>
      <c r="H237" s="143">
        <f>'Pay App 1'!K237</f>
        <v>0</v>
      </c>
      <c r="I237" s="144"/>
      <c r="J237" s="55"/>
      <c r="K237" s="33">
        <f t="shared" si="8"/>
        <v>0</v>
      </c>
      <c r="L237" s="34">
        <f t="shared" si="11"/>
        <v>0</v>
      </c>
      <c r="M237" s="32">
        <f t="shared" si="9"/>
        <v>0</v>
      </c>
      <c r="N237" s="32">
        <f t="shared" si="10"/>
        <v>0</v>
      </c>
      <c r="O237" s="52">
        <f>'Pay App 1'!P237</f>
        <v>0</v>
      </c>
      <c r="P237" s="45"/>
      <c r="Q237" s="32">
        <f>'Pay App 1'!Q237+N237+P237</f>
        <v>0</v>
      </c>
    </row>
    <row r="238" spans="1:17" ht="21" customHeight="1" x14ac:dyDescent="0.2">
      <c r="A238" s="149" t="s">
        <v>429</v>
      </c>
      <c r="B238" s="149"/>
      <c r="C238" s="149" t="s">
        <v>430</v>
      </c>
      <c r="D238" s="150"/>
      <c r="E238" s="52">
        <f>'Pay App 1'!E238</f>
        <v>0</v>
      </c>
      <c r="F238" s="45"/>
      <c r="G238" s="53">
        <f>'Pay App 1'!G238+F238</f>
        <v>0</v>
      </c>
      <c r="H238" s="143">
        <f>'Pay App 1'!K238</f>
        <v>0</v>
      </c>
      <c r="I238" s="144"/>
      <c r="J238" s="55"/>
      <c r="K238" s="33">
        <f t="shared" si="8"/>
        <v>0</v>
      </c>
      <c r="L238" s="34">
        <f t="shared" si="11"/>
        <v>0</v>
      </c>
      <c r="M238" s="32">
        <f t="shared" si="9"/>
        <v>0</v>
      </c>
      <c r="N238" s="32">
        <f t="shared" si="10"/>
        <v>0</v>
      </c>
      <c r="O238" s="52">
        <f>'Pay App 1'!P238</f>
        <v>0</v>
      </c>
      <c r="P238" s="45"/>
      <c r="Q238" s="32">
        <f>'Pay App 1'!Q238+N238+P238</f>
        <v>0</v>
      </c>
    </row>
    <row r="239" spans="1:17" ht="21" customHeight="1" x14ac:dyDescent="0.2">
      <c r="A239" s="149" t="s">
        <v>431</v>
      </c>
      <c r="B239" s="149"/>
      <c r="C239" s="149" t="s">
        <v>432</v>
      </c>
      <c r="D239" s="150"/>
      <c r="E239" s="52">
        <f>'Pay App 1'!E239</f>
        <v>0</v>
      </c>
      <c r="F239" s="45"/>
      <c r="G239" s="53">
        <f>'Pay App 1'!G239+F239</f>
        <v>0</v>
      </c>
      <c r="H239" s="143">
        <f>'Pay App 1'!K239</f>
        <v>0</v>
      </c>
      <c r="I239" s="144"/>
      <c r="J239" s="55"/>
      <c r="K239" s="33">
        <f t="shared" si="8"/>
        <v>0</v>
      </c>
      <c r="L239" s="34">
        <f t="shared" si="11"/>
        <v>0</v>
      </c>
      <c r="M239" s="32">
        <f t="shared" si="9"/>
        <v>0</v>
      </c>
      <c r="N239" s="32">
        <f t="shared" si="10"/>
        <v>0</v>
      </c>
      <c r="O239" s="52">
        <f>'Pay App 1'!P239</f>
        <v>0</v>
      </c>
      <c r="P239" s="45"/>
      <c r="Q239" s="32">
        <f>'Pay App 1'!Q239+N239+P239</f>
        <v>0</v>
      </c>
    </row>
    <row r="240" spans="1:17" ht="21" customHeight="1" x14ac:dyDescent="0.2">
      <c r="A240" s="141" t="s">
        <v>433</v>
      </c>
      <c r="B240" s="141"/>
      <c r="C240" s="141" t="s">
        <v>434</v>
      </c>
      <c r="D240" s="142"/>
      <c r="E240" s="52">
        <f>'Pay App 1'!E240</f>
        <v>0</v>
      </c>
      <c r="F240" s="45"/>
      <c r="G240" s="53">
        <f>'Pay App 1'!G240+F240</f>
        <v>0</v>
      </c>
      <c r="H240" s="143">
        <f>'Pay App 1'!K240</f>
        <v>0</v>
      </c>
      <c r="I240" s="144"/>
      <c r="J240" s="55"/>
      <c r="K240" s="33">
        <f>H240+J240</f>
        <v>0</v>
      </c>
      <c r="L240" s="59">
        <f t="shared" si="11"/>
        <v>0</v>
      </c>
      <c r="M240" s="32">
        <f t="shared" si="9"/>
        <v>0</v>
      </c>
      <c r="N240" s="32">
        <f t="shared" si="10"/>
        <v>0</v>
      </c>
      <c r="O240" s="52">
        <f>'Pay App 1'!P240</f>
        <v>0</v>
      </c>
      <c r="P240" s="45"/>
      <c r="Q240" s="32">
        <f>'Pay App 1'!Q240+N240+P240</f>
        <v>0</v>
      </c>
    </row>
    <row r="241" spans="1:17" ht="21" customHeight="1" x14ac:dyDescent="0.2">
      <c r="A241" s="145"/>
      <c r="B241" s="145"/>
      <c r="C241" s="146" t="s">
        <v>435</v>
      </c>
      <c r="D241" s="146"/>
      <c r="E241" s="36">
        <f>SUM(E81:E240)</f>
        <v>0</v>
      </c>
      <c r="F241" s="36">
        <f>SUM(F81:F240)</f>
        <v>0</v>
      </c>
      <c r="G241" s="36">
        <f>SUM(G81:G240)</f>
        <v>0</v>
      </c>
      <c r="H241" s="147">
        <f>SUM(H81:I240)</f>
        <v>0</v>
      </c>
      <c r="I241" s="148"/>
      <c r="J241" s="36">
        <f>SUM(J81:J240)</f>
        <v>0</v>
      </c>
      <c r="K241" s="36">
        <f>SUM(K81:K240)</f>
        <v>0</v>
      </c>
      <c r="L241" s="60">
        <f t="shared" si="11"/>
        <v>0</v>
      </c>
      <c r="M241" s="36">
        <f>SUM(M81:M240)</f>
        <v>0</v>
      </c>
      <c r="N241" s="36">
        <f>SUM(N81:N240)</f>
        <v>0</v>
      </c>
      <c r="O241" s="36">
        <f>SUM(O81:O240)</f>
        <v>0</v>
      </c>
      <c r="P241" s="36">
        <f>SUM(P81:P240)</f>
        <v>0</v>
      </c>
      <c r="Q241" s="36">
        <f>SUM(Q81:Q240)</f>
        <v>0</v>
      </c>
    </row>
    <row r="244" spans="1:17" x14ac:dyDescent="0.2">
      <c r="L244" s="37"/>
    </row>
  </sheetData>
  <sheetProtection algorithmName="SHA-512" hashValue="sxCe6aTc2WkzPCOqxZP/X/5tjBp2R9VDltAkh4O/qkgCcV0aBgYqzNgiHNVoEnz7fGJvZ5kq0R2Mg5kiJUp67Q==" saltValue="sipwZvV5yO1QBH+nPBAIAA==" spinCount="100000" sheet="1" objects="1" scenarios="1" selectLockedCells="1"/>
  <protectedRanges>
    <protectedRange sqref="A118 C118" name="Range2"/>
    <protectedRange sqref="A190 A220 C190 C220" name="Range2_1"/>
  </protectedRanges>
  <mergeCells count="536">
    <mergeCell ref="A87:B87"/>
    <mergeCell ref="C87:D87"/>
    <mergeCell ref="H87:I87"/>
    <mergeCell ref="H16:Q16"/>
    <mergeCell ref="H18:Q19"/>
    <mergeCell ref="A19:B19"/>
    <mergeCell ref="A21:B21"/>
    <mergeCell ref="H21:Q22"/>
    <mergeCell ref="A22:B22"/>
    <mergeCell ref="H48:J48"/>
    <mergeCell ref="N48:P48"/>
    <mergeCell ref="H55:J55"/>
    <mergeCell ref="N55:P55"/>
    <mergeCell ref="A80:B80"/>
    <mergeCell ref="C80:D80"/>
    <mergeCell ref="H80:I80"/>
    <mergeCell ref="A81:B81"/>
    <mergeCell ref="C81:D81"/>
    <mergeCell ref="H81:I81"/>
    <mergeCell ref="A79:B79"/>
    <mergeCell ref="C79:D79"/>
    <mergeCell ref="H79:I79"/>
    <mergeCell ref="A85:B85"/>
    <mergeCell ref="C85:D85"/>
    <mergeCell ref="A7:B7"/>
    <mergeCell ref="I7:J7"/>
    <mergeCell ref="H8:Q11"/>
    <mergeCell ref="A12:B12"/>
    <mergeCell ref="H12:Q15"/>
    <mergeCell ref="A14:B14"/>
    <mergeCell ref="A31:B31"/>
    <mergeCell ref="H34:Q34"/>
    <mergeCell ref="H36:Q41"/>
    <mergeCell ref="A24:B24"/>
    <mergeCell ref="H24:Q25"/>
    <mergeCell ref="A25:B25"/>
    <mergeCell ref="A27:B27"/>
    <mergeCell ref="A28:B28"/>
    <mergeCell ref="A29:B29"/>
    <mergeCell ref="H29:J29"/>
    <mergeCell ref="L29:O29"/>
    <mergeCell ref="C12:D12"/>
    <mergeCell ref="C14:D14"/>
    <mergeCell ref="C15:D15"/>
    <mergeCell ref="C16:D16"/>
    <mergeCell ref="C17:D17"/>
    <mergeCell ref="C24:D24"/>
    <mergeCell ref="C25:D26"/>
    <mergeCell ref="C27:D27"/>
    <mergeCell ref="H56:J56"/>
    <mergeCell ref="A74:B74"/>
    <mergeCell ref="N75:Q75"/>
    <mergeCell ref="C74:D74"/>
    <mergeCell ref="C75:D75"/>
    <mergeCell ref="C76:D76"/>
    <mergeCell ref="C77:D77"/>
    <mergeCell ref="N74:Q74"/>
    <mergeCell ref="N76:Q76"/>
    <mergeCell ref="P69:Q69"/>
    <mergeCell ref="H62:P65"/>
    <mergeCell ref="G76:I76"/>
    <mergeCell ref="A86:B86"/>
    <mergeCell ref="C86:D86"/>
    <mergeCell ref="H86:I86"/>
    <mergeCell ref="A82:B82"/>
    <mergeCell ref="C82:D82"/>
    <mergeCell ref="H82:I82"/>
    <mergeCell ref="A83:B83"/>
    <mergeCell ref="H83:I83"/>
    <mergeCell ref="A84:B84"/>
    <mergeCell ref="C84:D84"/>
    <mergeCell ref="H84:I84"/>
    <mergeCell ref="H85:I85"/>
    <mergeCell ref="A91:B91"/>
    <mergeCell ref="C91:D91"/>
    <mergeCell ref="H91:I91"/>
    <mergeCell ref="A92:B92"/>
    <mergeCell ref="C92:D92"/>
    <mergeCell ref="H92:I92"/>
    <mergeCell ref="A88:B88"/>
    <mergeCell ref="C88:D88"/>
    <mergeCell ref="H88:I88"/>
    <mergeCell ref="A90:B90"/>
    <mergeCell ref="C90:D90"/>
    <mergeCell ref="H90:I90"/>
    <mergeCell ref="A89:B89"/>
    <mergeCell ref="C89:D89"/>
    <mergeCell ref="H89:I89"/>
    <mergeCell ref="A95:B95"/>
    <mergeCell ref="C95:D95"/>
    <mergeCell ref="H95:I95"/>
    <mergeCell ref="A96:B96"/>
    <mergeCell ref="C96:D96"/>
    <mergeCell ref="H96:I96"/>
    <mergeCell ref="A93:B93"/>
    <mergeCell ref="C93:D93"/>
    <mergeCell ref="H93:I93"/>
    <mergeCell ref="A94:B94"/>
    <mergeCell ref="C94:D94"/>
    <mergeCell ref="H94:I94"/>
    <mergeCell ref="A99:B99"/>
    <mergeCell ref="C99:D99"/>
    <mergeCell ref="H99:I99"/>
    <mergeCell ref="A100:B100"/>
    <mergeCell ref="C100:D100"/>
    <mergeCell ref="H100:I100"/>
    <mergeCell ref="A97:B97"/>
    <mergeCell ref="C97:D97"/>
    <mergeCell ref="H97:I97"/>
    <mergeCell ref="A98:B98"/>
    <mergeCell ref="C98:D98"/>
    <mergeCell ref="H98:I98"/>
    <mergeCell ref="A103:B103"/>
    <mergeCell ref="C103:D103"/>
    <mergeCell ref="H103:I103"/>
    <mergeCell ref="A104:B104"/>
    <mergeCell ref="C104:D104"/>
    <mergeCell ref="H104:I104"/>
    <mergeCell ref="A101:B101"/>
    <mergeCell ref="C101:D101"/>
    <mergeCell ref="H101:I101"/>
    <mergeCell ref="A102:B102"/>
    <mergeCell ref="C102:D102"/>
    <mergeCell ref="H102:I102"/>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96:B196"/>
    <mergeCell ref="C196:D196"/>
    <mergeCell ref="H196:I196"/>
    <mergeCell ref="A197:B197"/>
    <mergeCell ref="C197:D197"/>
    <mergeCell ref="H197:I197"/>
    <mergeCell ref="A194:B194"/>
    <mergeCell ref="C194:D194"/>
    <mergeCell ref="H194:I194"/>
    <mergeCell ref="A195:B195"/>
    <mergeCell ref="C195:D195"/>
    <mergeCell ref="H195:I195"/>
    <mergeCell ref="A200:B200"/>
    <mergeCell ref="C200:D200"/>
    <mergeCell ref="H200:I200"/>
    <mergeCell ref="A201:B201"/>
    <mergeCell ref="C201:D201"/>
    <mergeCell ref="H201:I201"/>
    <mergeCell ref="A198:B198"/>
    <mergeCell ref="C198:D198"/>
    <mergeCell ref="H198:I198"/>
    <mergeCell ref="A199:B199"/>
    <mergeCell ref="C199:D199"/>
    <mergeCell ref="H199:I199"/>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8:B228"/>
    <mergeCell ref="C228:D228"/>
    <mergeCell ref="H228:I228"/>
    <mergeCell ref="A229:B229"/>
    <mergeCell ref="C229:D229"/>
    <mergeCell ref="H229:I229"/>
    <mergeCell ref="A226:B226"/>
    <mergeCell ref="C226:D226"/>
    <mergeCell ref="H226:I226"/>
    <mergeCell ref="A227:B227"/>
    <mergeCell ref="C227:D227"/>
    <mergeCell ref="H227:I227"/>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O2:P2"/>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0300-000000000000}">
      <formula1>0</formula1>
    </dataValidation>
    <dataValidation allowBlank="1" showInputMessage="1" sqref="P81:P240" xr:uid="{00000000-0002-0000-03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50.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47</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46'!F36+F241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46'!F51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46'!F55+'Pay App 46'!F57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46'!B62+N241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47.1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47</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46'!E81</f>
        <v>0</v>
      </c>
      <c r="F81" s="44"/>
      <c r="G81" s="64">
        <f>'Pay App 46'!G81+F81</f>
        <v>0</v>
      </c>
      <c r="H81" s="190">
        <f>'Pay App 46'!K81</f>
        <v>0</v>
      </c>
      <c r="I81" s="191"/>
      <c r="J81" s="54"/>
      <c r="K81" s="31">
        <f>H81+J81</f>
        <v>0</v>
      </c>
      <c r="L81" s="67">
        <f>IF(ISERROR(K81/G81),0,K81/G81)</f>
        <v>0</v>
      </c>
      <c r="M81" s="64">
        <f>G81-K81</f>
        <v>0</v>
      </c>
      <c r="N81" s="30">
        <f>IF(MOD(ROUND(ABS(J81*0.05)*10000,0),10)=5,ROUNDDOWN((J81*0.05),2),ROUND((J81*0.05),2))</f>
        <v>0</v>
      </c>
      <c r="O81" s="51">
        <f>'Pay App 46'!O81+'Pay App 46'!P81</f>
        <v>0</v>
      </c>
      <c r="P81" s="44"/>
      <c r="Q81" s="64">
        <f>'Pay App 46'!Q81+N81+P81</f>
        <v>0</v>
      </c>
    </row>
    <row r="82" spans="1:17" ht="21" customHeight="1" x14ac:dyDescent="0.2">
      <c r="A82" s="151" t="s">
        <v>118</v>
      </c>
      <c r="B82" s="151"/>
      <c r="C82" s="151" t="s">
        <v>119</v>
      </c>
      <c r="D82" s="152"/>
      <c r="E82" s="52">
        <f>'Pay App 46'!E82</f>
        <v>0</v>
      </c>
      <c r="F82" s="45"/>
      <c r="G82" s="65">
        <f>'Pay App 46'!G82+F82</f>
        <v>0</v>
      </c>
      <c r="H82" s="188">
        <f>'Pay App 46'!K82</f>
        <v>0</v>
      </c>
      <c r="I82" s="189"/>
      <c r="J82" s="55"/>
      <c r="K82" s="33">
        <f>H82+J82</f>
        <v>0</v>
      </c>
      <c r="L82" s="68">
        <f t="shared" ref="L82:L147" si="0">IF(ISERROR(K82/G82),0,K82/G82)</f>
        <v>0</v>
      </c>
      <c r="M82" s="66">
        <f>G82-K82</f>
        <v>0</v>
      </c>
      <c r="N82" s="32">
        <f>IF(MOD(ROUND(ABS(J82*0.05)*10000,0),10)=5,ROUNDDOWN((J82*0.05),2),ROUND((J82*0.05),2))</f>
        <v>0</v>
      </c>
      <c r="O82" s="52">
        <f>'Pay App 46'!O82+'Pay App 46'!P82</f>
        <v>0</v>
      </c>
      <c r="P82" s="45"/>
      <c r="Q82" s="66">
        <f>'Pay App 46'!Q82+N82+P82</f>
        <v>0</v>
      </c>
    </row>
    <row r="83" spans="1:17" ht="21" customHeight="1" x14ac:dyDescent="0.2">
      <c r="A83" s="151" t="s">
        <v>120</v>
      </c>
      <c r="B83" s="151"/>
      <c r="C83" s="83" t="s">
        <v>121</v>
      </c>
      <c r="D83" s="35"/>
      <c r="E83" s="52">
        <f>'Pay App 46'!E83</f>
        <v>0</v>
      </c>
      <c r="F83" s="45"/>
      <c r="G83" s="65">
        <f>'Pay App 46'!G83+F83</f>
        <v>0</v>
      </c>
      <c r="H83" s="188">
        <f>'Pay App 46'!K83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46'!O83+'Pay App 46'!P83</f>
        <v>0</v>
      </c>
      <c r="P83" s="45"/>
      <c r="Q83" s="66">
        <f>'Pay App 46'!Q83+N83+P83</f>
        <v>0</v>
      </c>
    </row>
    <row r="84" spans="1:17" ht="21" customHeight="1" x14ac:dyDescent="0.2">
      <c r="A84" s="151" t="s">
        <v>122</v>
      </c>
      <c r="B84" s="151"/>
      <c r="C84" s="151" t="s">
        <v>123</v>
      </c>
      <c r="D84" s="152"/>
      <c r="E84" s="52">
        <f>'Pay App 46'!E84</f>
        <v>0</v>
      </c>
      <c r="F84" s="45"/>
      <c r="G84" s="65">
        <f>'Pay App 46'!G84+F84</f>
        <v>0</v>
      </c>
      <c r="H84" s="188">
        <f>'Pay App 46'!K84</f>
        <v>0</v>
      </c>
      <c r="I84" s="189"/>
      <c r="J84" s="55"/>
      <c r="K84" s="33">
        <f t="shared" si="1"/>
        <v>0</v>
      </c>
      <c r="L84" s="68">
        <f t="shared" si="0"/>
        <v>0</v>
      </c>
      <c r="M84" s="66">
        <f t="shared" si="2"/>
        <v>0</v>
      </c>
      <c r="N84" s="32">
        <f t="shared" si="3"/>
        <v>0</v>
      </c>
      <c r="O84" s="52">
        <f>'Pay App 46'!O84+'Pay App 46'!P84</f>
        <v>0</v>
      </c>
      <c r="P84" s="45"/>
      <c r="Q84" s="66">
        <f>'Pay App 46'!Q84+N84+P84</f>
        <v>0</v>
      </c>
    </row>
    <row r="85" spans="1:17" ht="21" customHeight="1" x14ac:dyDescent="0.2">
      <c r="A85" s="151" t="s">
        <v>124</v>
      </c>
      <c r="B85" s="151"/>
      <c r="C85" s="151" t="s">
        <v>125</v>
      </c>
      <c r="D85" s="152"/>
      <c r="E85" s="52">
        <f>'Pay App 46'!E85</f>
        <v>0</v>
      </c>
      <c r="F85" s="45"/>
      <c r="G85" s="65">
        <f>'Pay App 46'!G85+F85</f>
        <v>0</v>
      </c>
      <c r="H85" s="188">
        <f>'Pay App 46'!K85</f>
        <v>0</v>
      </c>
      <c r="I85" s="189"/>
      <c r="J85" s="55"/>
      <c r="K85" s="33">
        <f t="shared" si="1"/>
        <v>0</v>
      </c>
      <c r="L85" s="68">
        <f t="shared" si="0"/>
        <v>0</v>
      </c>
      <c r="M85" s="66">
        <f t="shared" si="2"/>
        <v>0</v>
      </c>
      <c r="N85" s="32">
        <f t="shared" si="3"/>
        <v>0</v>
      </c>
      <c r="O85" s="52">
        <f>'Pay App 46'!O85+'Pay App 46'!P85</f>
        <v>0</v>
      </c>
      <c r="P85" s="45"/>
      <c r="Q85" s="66">
        <f>'Pay App 46'!Q85+N85+P85</f>
        <v>0</v>
      </c>
    </row>
    <row r="86" spans="1:17" ht="21" customHeight="1" x14ac:dyDescent="0.2">
      <c r="A86" s="151" t="s">
        <v>126</v>
      </c>
      <c r="B86" s="151"/>
      <c r="C86" s="151" t="s">
        <v>127</v>
      </c>
      <c r="D86" s="152"/>
      <c r="E86" s="52">
        <f>'Pay App 46'!E86</f>
        <v>0</v>
      </c>
      <c r="F86" s="45"/>
      <c r="G86" s="65">
        <f>'Pay App 46'!G86+F86</f>
        <v>0</v>
      </c>
      <c r="H86" s="188">
        <f>'Pay App 46'!K86</f>
        <v>0</v>
      </c>
      <c r="I86" s="189"/>
      <c r="J86" s="55"/>
      <c r="K86" s="33">
        <f t="shared" si="1"/>
        <v>0</v>
      </c>
      <c r="L86" s="68">
        <f t="shared" si="0"/>
        <v>0</v>
      </c>
      <c r="M86" s="66">
        <f t="shared" si="2"/>
        <v>0</v>
      </c>
      <c r="N86" s="32">
        <f t="shared" si="3"/>
        <v>0</v>
      </c>
      <c r="O86" s="52">
        <f>'Pay App 46'!O86+'Pay App 46'!P86</f>
        <v>0</v>
      </c>
      <c r="P86" s="45"/>
      <c r="Q86" s="66">
        <f>'Pay App 46'!Q86+N86+P86</f>
        <v>0</v>
      </c>
    </row>
    <row r="87" spans="1:17" ht="21" customHeight="1" x14ac:dyDescent="0.2">
      <c r="A87" s="151" t="s">
        <v>128</v>
      </c>
      <c r="B87" s="151"/>
      <c r="C87" s="151" t="s">
        <v>129</v>
      </c>
      <c r="D87" s="152"/>
      <c r="E87" s="52">
        <f>'Pay App 46'!E87</f>
        <v>0</v>
      </c>
      <c r="F87" s="45"/>
      <c r="G87" s="65">
        <f>'Pay App 46'!G87+F87</f>
        <v>0</v>
      </c>
      <c r="H87" s="188">
        <f>'Pay App 46'!K87</f>
        <v>0</v>
      </c>
      <c r="I87" s="189"/>
      <c r="J87" s="55"/>
      <c r="K87" s="33">
        <f t="shared" si="1"/>
        <v>0</v>
      </c>
      <c r="L87" s="68">
        <f>IF(ISERROR(K87/G87),0,K87/G87)</f>
        <v>0</v>
      </c>
      <c r="M87" s="66">
        <f t="shared" si="2"/>
        <v>0</v>
      </c>
      <c r="N87" s="32">
        <f t="shared" si="3"/>
        <v>0</v>
      </c>
      <c r="O87" s="52">
        <f>'Pay App 46'!O87+'Pay App 46'!P87</f>
        <v>0</v>
      </c>
      <c r="P87" s="45"/>
      <c r="Q87" s="66">
        <f>'Pay App 46'!Q87+N87+P87</f>
        <v>0</v>
      </c>
    </row>
    <row r="88" spans="1:17" ht="21" customHeight="1" x14ac:dyDescent="0.2">
      <c r="A88" s="151" t="s">
        <v>130</v>
      </c>
      <c r="B88" s="151"/>
      <c r="C88" s="151" t="s">
        <v>131</v>
      </c>
      <c r="D88" s="152"/>
      <c r="E88" s="52">
        <f>'Pay App 46'!E88</f>
        <v>0</v>
      </c>
      <c r="F88" s="45"/>
      <c r="G88" s="65">
        <f>'Pay App 46'!G88+F88</f>
        <v>0</v>
      </c>
      <c r="H88" s="188">
        <f>'Pay App 46'!K88</f>
        <v>0</v>
      </c>
      <c r="I88" s="189"/>
      <c r="J88" s="55"/>
      <c r="K88" s="33">
        <f t="shared" si="1"/>
        <v>0</v>
      </c>
      <c r="L88" s="68">
        <f t="shared" si="0"/>
        <v>0</v>
      </c>
      <c r="M88" s="66">
        <f t="shared" si="2"/>
        <v>0</v>
      </c>
      <c r="N88" s="32">
        <f t="shared" si="3"/>
        <v>0</v>
      </c>
      <c r="O88" s="52">
        <f>'Pay App 46'!O88+'Pay App 46'!P88</f>
        <v>0</v>
      </c>
      <c r="P88" s="45"/>
      <c r="Q88" s="66">
        <f>'Pay App 46'!Q88+N88+P88</f>
        <v>0</v>
      </c>
    </row>
    <row r="89" spans="1:17" ht="21" customHeight="1" x14ac:dyDescent="0.2">
      <c r="A89" s="151" t="s">
        <v>132</v>
      </c>
      <c r="B89" s="151"/>
      <c r="C89" s="151" t="s">
        <v>133</v>
      </c>
      <c r="D89" s="152"/>
      <c r="E89" s="52">
        <f>'Pay App 46'!E89</f>
        <v>0</v>
      </c>
      <c r="F89" s="45"/>
      <c r="G89" s="65">
        <f>'Pay App 46'!G89+F89</f>
        <v>0</v>
      </c>
      <c r="H89" s="188">
        <f>'Pay App 46'!K89</f>
        <v>0</v>
      </c>
      <c r="I89" s="189"/>
      <c r="J89" s="55"/>
      <c r="K89" s="33">
        <f t="shared" si="1"/>
        <v>0</v>
      </c>
      <c r="L89" s="68">
        <f>IF(ISERROR(K89/G89),0,K89/G89)</f>
        <v>0</v>
      </c>
      <c r="M89" s="66">
        <f t="shared" si="2"/>
        <v>0</v>
      </c>
      <c r="N89" s="32">
        <f t="shared" si="3"/>
        <v>0</v>
      </c>
      <c r="O89" s="52">
        <f>'Pay App 46'!O89+'Pay App 46'!P89</f>
        <v>0</v>
      </c>
      <c r="P89" s="45"/>
      <c r="Q89" s="66">
        <f>'Pay App 46'!Q89+N89+P89</f>
        <v>0</v>
      </c>
    </row>
    <row r="90" spans="1:17" ht="21" customHeight="1" x14ac:dyDescent="0.2">
      <c r="A90" s="153" t="s">
        <v>134</v>
      </c>
      <c r="B90" s="153"/>
      <c r="C90" s="158" t="s">
        <v>135</v>
      </c>
      <c r="D90" s="159"/>
      <c r="E90" s="52">
        <f>'Pay App 46'!E90</f>
        <v>0</v>
      </c>
      <c r="F90" s="45"/>
      <c r="G90" s="65">
        <f>'Pay App 46'!G90+F90</f>
        <v>0</v>
      </c>
      <c r="H90" s="188">
        <f>'Pay App 46'!K90</f>
        <v>0</v>
      </c>
      <c r="I90" s="189"/>
      <c r="J90" s="55"/>
      <c r="K90" s="33">
        <f t="shared" si="1"/>
        <v>0</v>
      </c>
      <c r="L90" s="68">
        <f t="shared" si="0"/>
        <v>0</v>
      </c>
      <c r="M90" s="66">
        <f t="shared" si="2"/>
        <v>0</v>
      </c>
      <c r="N90" s="32">
        <f t="shared" si="3"/>
        <v>0</v>
      </c>
      <c r="O90" s="52">
        <f>'Pay App 46'!O90+'Pay App 46'!P90</f>
        <v>0</v>
      </c>
      <c r="P90" s="45"/>
      <c r="Q90" s="66">
        <f>'Pay App 46'!Q90+N90+P90</f>
        <v>0</v>
      </c>
    </row>
    <row r="91" spans="1:17" ht="21" customHeight="1" x14ac:dyDescent="0.2">
      <c r="A91" s="151" t="s">
        <v>136</v>
      </c>
      <c r="B91" s="151"/>
      <c r="C91" s="151" t="s">
        <v>137</v>
      </c>
      <c r="D91" s="152"/>
      <c r="E91" s="52">
        <f>'Pay App 46'!E91</f>
        <v>0</v>
      </c>
      <c r="F91" s="45"/>
      <c r="G91" s="65">
        <f>'Pay App 46'!G91+F91</f>
        <v>0</v>
      </c>
      <c r="H91" s="188">
        <f>'Pay App 46'!K91</f>
        <v>0</v>
      </c>
      <c r="I91" s="189"/>
      <c r="J91" s="55"/>
      <c r="K91" s="33">
        <f t="shared" si="1"/>
        <v>0</v>
      </c>
      <c r="L91" s="68">
        <f t="shared" si="0"/>
        <v>0</v>
      </c>
      <c r="M91" s="66">
        <f t="shared" si="2"/>
        <v>0</v>
      </c>
      <c r="N91" s="32">
        <f t="shared" si="3"/>
        <v>0</v>
      </c>
      <c r="O91" s="52">
        <f>'Pay App 46'!O91+'Pay App 46'!P91</f>
        <v>0</v>
      </c>
      <c r="P91" s="45"/>
      <c r="Q91" s="66">
        <f>'Pay App 46'!Q91+N91+P91</f>
        <v>0</v>
      </c>
    </row>
    <row r="92" spans="1:17" ht="21" customHeight="1" x14ac:dyDescent="0.2">
      <c r="A92" s="151" t="s">
        <v>138</v>
      </c>
      <c r="B92" s="151"/>
      <c r="C92" s="151" t="s">
        <v>139</v>
      </c>
      <c r="D92" s="152"/>
      <c r="E92" s="52">
        <f>'Pay App 46'!E92</f>
        <v>0</v>
      </c>
      <c r="F92" s="45"/>
      <c r="G92" s="65">
        <f>'Pay App 46'!G92+F92</f>
        <v>0</v>
      </c>
      <c r="H92" s="188">
        <f>'Pay App 46'!K92</f>
        <v>0</v>
      </c>
      <c r="I92" s="189"/>
      <c r="J92" s="55"/>
      <c r="K92" s="33">
        <f t="shared" si="1"/>
        <v>0</v>
      </c>
      <c r="L92" s="68">
        <f t="shared" si="0"/>
        <v>0</v>
      </c>
      <c r="M92" s="66">
        <f t="shared" si="2"/>
        <v>0</v>
      </c>
      <c r="N92" s="32">
        <f t="shared" si="3"/>
        <v>0</v>
      </c>
      <c r="O92" s="52">
        <f>'Pay App 46'!O92+'Pay App 46'!P92</f>
        <v>0</v>
      </c>
      <c r="P92" s="45"/>
      <c r="Q92" s="66">
        <f>'Pay App 46'!Q92+N92+P92</f>
        <v>0</v>
      </c>
    </row>
    <row r="93" spans="1:17" ht="21" customHeight="1" x14ac:dyDescent="0.2">
      <c r="A93" s="151" t="s">
        <v>140</v>
      </c>
      <c r="B93" s="151"/>
      <c r="C93" s="151" t="s">
        <v>141</v>
      </c>
      <c r="D93" s="152"/>
      <c r="E93" s="52">
        <f>'Pay App 46'!E93</f>
        <v>0</v>
      </c>
      <c r="F93" s="45"/>
      <c r="G93" s="65">
        <f>'Pay App 46'!G93+F93</f>
        <v>0</v>
      </c>
      <c r="H93" s="188">
        <f>'Pay App 46'!K93</f>
        <v>0</v>
      </c>
      <c r="I93" s="189"/>
      <c r="J93" s="55"/>
      <c r="K93" s="33">
        <f t="shared" si="1"/>
        <v>0</v>
      </c>
      <c r="L93" s="68">
        <f t="shared" si="0"/>
        <v>0</v>
      </c>
      <c r="M93" s="66">
        <f t="shared" si="2"/>
        <v>0</v>
      </c>
      <c r="N93" s="32">
        <f t="shared" si="3"/>
        <v>0</v>
      </c>
      <c r="O93" s="52">
        <f>'Pay App 46'!O93+'Pay App 46'!P93</f>
        <v>0</v>
      </c>
      <c r="P93" s="45"/>
      <c r="Q93" s="66">
        <f>'Pay App 46'!Q93+N93+P93</f>
        <v>0</v>
      </c>
    </row>
    <row r="94" spans="1:17" ht="21" customHeight="1" x14ac:dyDescent="0.2">
      <c r="A94" s="151" t="s">
        <v>142</v>
      </c>
      <c r="B94" s="151"/>
      <c r="C94" s="151" t="s">
        <v>143</v>
      </c>
      <c r="D94" s="152"/>
      <c r="E94" s="52">
        <f>'Pay App 46'!E94</f>
        <v>0</v>
      </c>
      <c r="F94" s="45"/>
      <c r="G94" s="65">
        <f>'Pay App 46'!G94+F94</f>
        <v>0</v>
      </c>
      <c r="H94" s="188">
        <f>'Pay App 46'!K94</f>
        <v>0</v>
      </c>
      <c r="I94" s="189"/>
      <c r="J94" s="55"/>
      <c r="K94" s="33">
        <f t="shared" si="1"/>
        <v>0</v>
      </c>
      <c r="L94" s="68">
        <f t="shared" si="0"/>
        <v>0</v>
      </c>
      <c r="M94" s="66">
        <f t="shared" si="2"/>
        <v>0</v>
      </c>
      <c r="N94" s="32">
        <f t="shared" si="3"/>
        <v>0</v>
      </c>
      <c r="O94" s="52">
        <f>'Pay App 46'!O94+'Pay App 46'!P94</f>
        <v>0</v>
      </c>
      <c r="P94" s="45"/>
      <c r="Q94" s="66">
        <f>'Pay App 46'!Q94+N94+P94</f>
        <v>0</v>
      </c>
    </row>
    <row r="95" spans="1:17" ht="21" customHeight="1" x14ac:dyDescent="0.2">
      <c r="A95" s="151" t="s">
        <v>144</v>
      </c>
      <c r="B95" s="151"/>
      <c r="C95" s="151" t="s">
        <v>145</v>
      </c>
      <c r="D95" s="152"/>
      <c r="E95" s="52">
        <f>'Pay App 46'!E95</f>
        <v>0</v>
      </c>
      <c r="F95" s="45"/>
      <c r="G95" s="65">
        <f>'Pay App 46'!G95+F95</f>
        <v>0</v>
      </c>
      <c r="H95" s="188">
        <f>'Pay App 46'!K95</f>
        <v>0</v>
      </c>
      <c r="I95" s="189"/>
      <c r="J95" s="55"/>
      <c r="K95" s="33">
        <f t="shared" si="1"/>
        <v>0</v>
      </c>
      <c r="L95" s="68">
        <f t="shared" si="0"/>
        <v>0</v>
      </c>
      <c r="M95" s="66">
        <f t="shared" si="2"/>
        <v>0</v>
      </c>
      <c r="N95" s="32">
        <f t="shared" si="3"/>
        <v>0</v>
      </c>
      <c r="O95" s="52">
        <f>'Pay App 46'!O95+'Pay App 46'!P95</f>
        <v>0</v>
      </c>
      <c r="P95" s="45"/>
      <c r="Q95" s="66">
        <f>'Pay App 46'!Q95+N95+P95</f>
        <v>0</v>
      </c>
    </row>
    <row r="96" spans="1:17" ht="21" customHeight="1" x14ac:dyDescent="0.2">
      <c r="A96" s="151" t="s">
        <v>146</v>
      </c>
      <c r="B96" s="151"/>
      <c r="C96" s="151" t="s">
        <v>147</v>
      </c>
      <c r="D96" s="152"/>
      <c r="E96" s="52">
        <f>'Pay App 46'!E96</f>
        <v>0</v>
      </c>
      <c r="F96" s="45"/>
      <c r="G96" s="65">
        <f>'Pay App 46'!G96+F96</f>
        <v>0</v>
      </c>
      <c r="H96" s="188">
        <f>'Pay App 46'!K96</f>
        <v>0</v>
      </c>
      <c r="I96" s="189"/>
      <c r="J96" s="55"/>
      <c r="K96" s="33">
        <f t="shared" si="1"/>
        <v>0</v>
      </c>
      <c r="L96" s="68">
        <f t="shared" si="0"/>
        <v>0</v>
      </c>
      <c r="M96" s="66">
        <f t="shared" si="2"/>
        <v>0</v>
      </c>
      <c r="N96" s="32">
        <f t="shared" si="3"/>
        <v>0</v>
      </c>
      <c r="O96" s="52">
        <f>'Pay App 46'!O96+'Pay App 46'!P96</f>
        <v>0</v>
      </c>
      <c r="P96" s="45"/>
      <c r="Q96" s="66">
        <f>'Pay App 46'!Q96+N96+P96</f>
        <v>0</v>
      </c>
    </row>
    <row r="97" spans="1:17" ht="21" customHeight="1" x14ac:dyDescent="0.2">
      <c r="A97" s="151" t="s">
        <v>148</v>
      </c>
      <c r="B97" s="151"/>
      <c r="C97" s="151" t="s">
        <v>149</v>
      </c>
      <c r="D97" s="152"/>
      <c r="E97" s="52">
        <f>'Pay App 46'!E97</f>
        <v>0</v>
      </c>
      <c r="F97" s="45"/>
      <c r="G97" s="65">
        <f>'Pay App 46'!G97+F97</f>
        <v>0</v>
      </c>
      <c r="H97" s="188">
        <f>'Pay App 46'!K97</f>
        <v>0</v>
      </c>
      <c r="I97" s="189"/>
      <c r="J97" s="55"/>
      <c r="K97" s="33">
        <f t="shared" si="1"/>
        <v>0</v>
      </c>
      <c r="L97" s="68">
        <f t="shared" si="0"/>
        <v>0</v>
      </c>
      <c r="M97" s="66">
        <f t="shared" si="2"/>
        <v>0</v>
      </c>
      <c r="N97" s="32">
        <f t="shared" si="3"/>
        <v>0</v>
      </c>
      <c r="O97" s="52">
        <f>'Pay App 46'!O97+'Pay App 46'!P97</f>
        <v>0</v>
      </c>
      <c r="P97" s="45"/>
      <c r="Q97" s="66">
        <f>'Pay App 46'!Q97+N97+P97</f>
        <v>0</v>
      </c>
    </row>
    <row r="98" spans="1:17" ht="21" customHeight="1" x14ac:dyDescent="0.2">
      <c r="A98" s="151" t="s">
        <v>150</v>
      </c>
      <c r="B98" s="151"/>
      <c r="C98" s="151" t="s">
        <v>151</v>
      </c>
      <c r="D98" s="152"/>
      <c r="E98" s="52">
        <f>'Pay App 46'!E98</f>
        <v>0</v>
      </c>
      <c r="F98" s="45"/>
      <c r="G98" s="65">
        <f>'Pay App 46'!G98+F98</f>
        <v>0</v>
      </c>
      <c r="H98" s="188">
        <f>'Pay App 46'!K98</f>
        <v>0</v>
      </c>
      <c r="I98" s="189"/>
      <c r="J98" s="55"/>
      <c r="K98" s="33">
        <f t="shared" si="1"/>
        <v>0</v>
      </c>
      <c r="L98" s="68">
        <f t="shared" si="0"/>
        <v>0</v>
      </c>
      <c r="M98" s="66">
        <f t="shared" si="2"/>
        <v>0</v>
      </c>
      <c r="N98" s="32">
        <f t="shared" si="3"/>
        <v>0</v>
      </c>
      <c r="O98" s="52">
        <f>'Pay App 46'!O98+'Pay App 46'!P98</f>
        <v>0</v>
      </c>
      <c r="P98" s="45"/>
      <c r="Q98" s="66">
        <f>'Pay App 46'!Q98+N98+P98</f>
        <v>0</v>
      </c>
    </row>
    <row r="99" spans="1:17" ht="21" customHeight="1" x14ac:dyDescent="0.2">
      <c r="A99" s="151" t="s">
        <v>152</v>
      </c>
      <c r="B99" s="151"/>
      <c r="C99" s="151" t="s">
        <v>153</v>
      </c>
      <c r="D99" s="152"/>
      <c r="E99" s="52">
        <f>'Pay App 46'!E99</f>
        <v>0</v>
      </c>
      <c r="F99" s="45"/>
      <c r="G99" s="65">
        <f>'Pay App 46'!G99+F99</f>
        <v>0</v>
      </c>
      <c r="H99" s="188">
        <f>'Pay App 46'!K99</f>
        <v>0</v>
      </c>
      <c r="I99" s="189"/>
      <c r="J99" s="55"/>
      <c r="K99" s="33">
        <f t="shared" si="1"/>
        <v>0</v>
      </c>
      <c r="L99" s="68">
        <f t="shared" si="0"/>
        <v>0</v>
      </c>
      <c r="M99" s="66">
        <f t="shared" si="2"/>
        <v>0</v>
      </c>
      <c r="N99" s="32">
        <f t="shared" si="3"/>
        <v>0</v>
      </c>
      <c r="O99" s="52">
        <f>'Pay App 46'!O99+'Pay App 46'!P99</f>
        <v>0</v>
      </c>
      <c r="P99" s="45"/>
      <c r="Q99" s="66">
        <f>'Pay App 46'!Q99+N99+P99</f>
        <v>0</v>
      </c>
    </row>
    <row r="100" spans="1:17" ht="21" customHeight="1" x14ac:dyDescent="0.2">
      <c r="A100" s="151" t="s">
        <v>154</v>
      </c>
      <c r="B100" s="151"/>
      <c r="C100" s="151" t="s">
        <v>155</v>
      </c>
      <c r="D100" s="152"/>
      <c r="E100" s="52">
        <f>'Pay App 46'!E100</f>
        <v>0</v>
      </c>
      <c r="F100" s="45"/>
      <c r="G100" s="65">
        <f>'Pay App 46'!G100+F100</f>
        <v>0</v>
      </c>
      <c r="H100" s="188">
        <f>'Pay App 46'!K100</f>
        <v>0</v>
      </c>
      <c r="I100" s="189"/>
      <c r="J100" s="55"/>
      <c r="K100" s="33">
        <f t="shared" si="1"/>
        <v>0</v>
      </c>
      <c r="L100" s="68">
        <f t="shared" si="0"/>
        <v>0</v>
      </c>
      <c r="M100" s="66">
        <f t="shared" si="2"/>
        <v>0</v>
      </c>
      <c r="N100" s="32">
        <f t="shared" si="3"/>
        <v>0</v>
      </c>
      <c r="O100" s="52">
        <f>'Pay App 46'!O100+'Pay App 46'!P100</f>
        <v>0</v>
      </c>
      <c r="P100" s="45"/>
      <c r="Q100" s="66">
        <f>'Pay App 46'!Q100+N100+P100</f>
        <v>0</v>
      </c>
    </row>
    <row r="101" spans="1:17" ht="21" customHeight="1" x14ac:dyDescent="0.2">
      <c r="A101" s="151" t="s">
        <v>156</v>
      </c>
      <c r="B101" s="151"/>
      <c r="C101" s="151" t="s">
        <v>157</v>
      </c>
      <c r="D101" s="152"/>
      <c r="E101" s="52">
        <f>'Pay App 46'!E101</f>
        <v>0</v>
      </c>
      <c r="F101" s="45"/>
      <c r="G101" s="65">
        <f>'Pay App 46'!G101+F101</f>
        <v>0</v>
      </c>
      <c r="H101" s="188">
        <f>'Pay App 46'!K101</f>
        <v>0</v>
      </c>
      <c r="I101" s="189"/>
      <c r="J101" s="55"/>
      <c r="K101" s="33">
        <f t="shared" si="1"/>
        <v>0</v>
      </c>
      <c r="L101" s="68">
        <f t="shared" si="0"/>
        <v>0</v>
      </c>
      <c r="M101" s="66">
        <f t="shared" si="2"/>
        <v>0</v>
      </c>
      <c r="N101" s="32">
        <f t="shared" si="3"/>
        <v>0</v>
      </c>
      <c r="O101" s="52">
        <f>'Pay App 46'!O101+'Pay App 46'!P101</f>
        <v>0</v>
      </c>
      <c r="P101" s="45"/>
      <c r="Q101" s="66">
        <f>'Pay App 46'!Q101+N101+P101</f>
        <v>0</v>
      </c>
    </row>
    <row r="102" spans="1:17" ht="21" customHeight="1" x14ac:dyDescent="0.2">
      <c r="A102" s="151" t="s">
        <v>158</v>
      </c>
      <c r="B102" s="151"/>
      <c r="C102" s="151" t="s">
        <v>159</v>
      </c>
      <c r="D102" s="152"/>
      <c r="E102" s="52">
        <f>'Pay App 46'!E102</f>
        <v>0</v>
      </c>
      <c r="F102" s="45"/>
      <c r="G102" s="65">
        <f>'Pay App 46'!G102+F102</f>
        <v>0</v>
      </c>
      <c r="H102" s="188">
        <f>'Pay App 46'!K102</f>
        <v>0</v>
      </c>
      <c r="I102" s="189"/>
      <c r="J102" s="55"/>
      <c r="K102" s="33">
        <f t="shared" si="1"/>
        <v>0</v>
      </c>
      <c r="L102" s="68">
        <f t="shared" si="0"/>
        <v>0</v>
      </c>
      <c r="M102" s="66">
        <f t="shared" si="2"/>
        <v>0</v>
      </c>
      <c r="N102" s="32">
        <f t="shared" si="3"/>
        <v>0</v>
      </c>
      <c r="O102" s="52">
        <f>'Pay App 46'!O102+'Pay App 46'!P102</f>
        <v>0</v>
      </c>
      <c r="P102" s="45"/>
      <c r="Q102" s="66">
        <f>'Pay App 46'!Q102+N102+P102</f>
        <v>0</v>
      </c>
    </row>
    <row r="103" spans="1:17" ht="21" customHeight="1" x14ac:dyDescent="0.2">
      <c r="A103" s="151" t="s">
        <v>160</v>
      </c>
      <c r="B103" s="151"/>
      <c r="C103" s="151" t="s">
        <v>161</v>
      </c>
      <c r="D103" s="152"/>
      <c r="E103" s="52">
        <f>'Pay App 46'!E103</f>
        <v>0</v>
      </c>
      <c r="F103" s="45"/>
      <c r="G103" s="65">
        <f>'Pay App 46'!G103+F103</f>
        <v>0</v>
      </c>
      <c r="H103" s="188">
        <f>'Pay App 46'!K103</f>
        <v>0</v>
      </c>
      <c r="I103" s="189"/>
      <c r="J103" s="55"/>
      <c r="K103" s="33">
        <f t="shared" si="1"/>
        <v>0</v>
      </c>
      <c r="L103" s="68">
        <f t="shared" si="0"/>
        <v>0</v>
      </c>
      <c r="M103" s="66">
        <f t="shared" si="2"/>
        <v>0</v>
      </c>
      <c r="N103" s="32">
        <f t="shared" si="3"/>
        <v>0</v>
      </c>
      <c r="O103" s="52">
        <f>'Pay App 46'!O103+'Pay App 46'!P103</f>
        <v>0</v>
      </c>
      <c r="P103" s="45"/>
      <c r="Q103" s="66">
        <f>'Pay App 46'!Q103+N103+P103</f>
        <v>0</v>
      </c>
    </row>
    <row r="104" spans="1:17" ht="21" customHeight="1" x14ac:dyDescent="0.2">
      <c r="A104" s="151" t="s">
        <v>162</v>
      </c>
      <c r="B104" s="151"/>
      <c r="C104" s="151" t="s">
        <v>163</v>
      </c>
      <c r="D104" s="152"/>
      <c r="E104" s="52">
        <f>'Pay App 46'!E104</f>
        <v>0</v>
      </c>
      <c r="F104" s="45"/>
      <c r="G104" s="65">
        <f>'Pay App 46'!G104+F104</f>
        <v>0</v>
      </c>
      <c r="H104" s="188">
        <f>'Pay App 46'!K104</f>
        <v>0</v>
      </c>
      <c r="I104" s="189"/>
      <c r="J104" s="55"/>
      <c r="K104" s="33">
        <f t="shared" si="1"/>
        <v>0</v>
      </c>
      <c r="L104" s="68">
        <f t="shared" si="0"/>
        <v>0</v>
      </c>
      <c r="M104" s="66">
        <f t="shared" si="2"/>
        <v>0</v>
      </c>
      <c r="N104" s="32">
        <f t="shared" si="3"/>
        <v>0</v>
      </c>
      <c r="O104" s="52">
        <f>'Pay App 46'!O104+'Pay App 46'!P104</f>
        <v>0</v>
      </c>
      <c r="P104" s="45"/>
      <c r="Q104" s="66">
        <f>'Pay App 46'!Q104+N104+P104</f>
        <v>0</v>
      </c>
    </row>
    <row r="105" spans="1:17" ht="21" customHeight="1" x14ac:dyDescent="0.2">
      <c r="A105" s="151" t="s">
        <v>164</v>
      </c>
      <c r="B105" s="151"/>
      <c r="C105" s="151" t="s">
        <v>165</v>
      </c>
      <c r="D105" s="152"/>
      <c r="E105" s="52">
        <f>'Pay App 46'!E105</f>
        <v>0</v>
      </c>
      <c r="F105" s="45"/>
      <c r="G105" s="65">
        <f>'Pay App 46'!G105+F105</f>
        <v>0</v>
      </c>
      <c r="H105" s="188">
        <f>'Pay App 46'!K105</f>
        <v>0</v>
      </c>
      <c r="I105" s="189"/>
      <c r="J105" s="55"/>
      <c r="K105" s="33">
        <f t="shared" si="1"/>
        <v>0</v>
      </c>
      <c r="L105" s="68">
        <f t="shared" si="0"/>
        <v>0</v>
      </c>
      <c r="M105" s="66">
        <f t="shared" si="2"/>
        <v>0</v>
      </c>
      <c r="N105" s="32">
        <f t="shared" si="3"/>
        <v>0</v>
      </c>
      <c r="O105" s="52">
        <f>'Pay App 46'!O105+'Pay App 46'!P105</f>
        <v>0</v>
      </c>
      <c r="P105" s="45"/>
      <c r="Q105" s="66">
        <f>'Pay App 46'!Q105+N105+P105</f>
        <v>0</v>
      </c>
    </row>
    <row r="106" spans="1:17" ht="21" customHeight="1" x14ac:dyDescent="0.2">
      <c r="A106" s="151" t="s">
        <v>166</v>
      </c>
      <c r="B106" s="151"/>
      <c r="C106" s="151" t="s">
        <v>167</v>
      </c>
      <c r="D106" s="152"/>
      <c r="E106" s="52">
        <f>'Pay App 46'!E106</f>
        <v>0</v>
      </c>
      <c r="F106" s="45"/>
      <c r="G106" s="65">
        <f>'Pay App 46'!G106+F106</f>
        <v>0</v>
      </c>
      <c r="H106" s="188">
        <f>'Pay App 46'!K106</f>
        <v>0</v>
      </c>
      <c r="I106" s="189"/>
      <c r="J106" s="55"/>
      <c r="K106" s="33">
        <f t="shared" si="1"/>
        <v>0</v>
      </c>
      <c r="L106" s="68">
        <f t="shared" si="0"/>
        <v>0</v>
      </c>
      <c r="M106" s="66">
        <f t="shared" si="2"/>
        <v>0</v>
      </c>
      <c r="N106" s="32">
        <f t="shared" si="3"/>
        <v>0</v>
      </c>
      <c r="O106" s="52">
        <f>'Pay App 46'!O106+'Pay App 46'!P106</f>
        <v>0</v>
      </c>
      <c r="P106" s="45"/>
      <c r="Q106" s="66">
        <f>'Pay App 46'!Q106+N106+P106</f>
        <v>0</v>
      </c>
    </row>
    <row r="107" spans="1:17" ht="21" customHeight="1" x14ac:dyDescent="0.2">
      <c r="A107" s="151" t="s">
        <v>168</v>
      </c>
      <c r="B107" s="151"/>
      <c r="C107" s="151" t="s">
        <v>169</v>
      </c>
      <c r="D107" s="152"/>
      <c r="E107" s="52">
        <f>'Pay App 46'!E107</f>
        <v>0</v>
      </c>
      <c r="F107" s="45"/>
      <c r="G107" s="65">
        <f>'Pay App 46'!G107+F107</f>
        <v>0</v>
      </c>
      <c r="H107" s="188">
        <f>'Pay App 46'!K107</f>
        <v>0</v>
      </c>
      <c r="I107" s="189"/>
      <c r="J107" s="55"/>
      <c r="K107" s="33">
        <f t="shared" si="1"/>
        <v>0</v>
      </c>
      <c r="L107" s="68">
        <f t="shared" si="0"/>
        <v>0</v>
      </c>
      <c r="M107" s="66">
        <f t="shared" si="2"/>
        <v>0</v>
      </c>
      <c r="N107" s="32">
        <f t="shared" si="3"/>
        <v>0</v>
      </c>
      <c r="O107" s="52">
        <f>'Pay App 46'!O107+'Pay App 46'!P107</f>
        <v>0</v>
      </c>
      <c r="P107" s="45"/>
      <c r="Q107" s="66">
        <f>'Pay App 46'!Q107+N107+P107</f>
        <v>0</v>
      </c>
    </row>
    <row r="108" spans="1:17" ht="21" customHeight="1" x14ac:dyDescent="0.2">
      <c r="A108" s="151" t="s">
        <v>170</v>
      </c>
      <c r="B108" s="151"/>
      <c r="C108" s="151" t="s">
        <v>171</v>
      </c>
      <c r="D108" s="152"/>
      <c r="E108" s="52">
        <f>'Pay App 46'!E108</f>
        <v>0</v>
      </c>
      <c r="F108" s="45"/>
      <c r="G108" s="65">
        <f>'Pay App 46'!G108+F108</f>
        <v>0</v>
      </c>
      <c r="H108" s="188">
        <f>'Pay App 46'!K108</f>
        <v>0</v>
      </c>
      <c r="I108" s="189"/>
      <c r="J108" s="55"/>
      <c r="K108" s="33">
        <f t="shared" si="1"/>
        <v>0</v>
      </c>
      <c r="L108" s="68">
        <f t="shared" si="0"/>
        <v>0</v>
      </c>
      <c r="M108" s="66">
        <f t="shared" si="2"/>
        <v>0</v>
      </c>
      <c r="N108" s="32">
        <f t="shared" si="3"/>
        <v>0</v>
      </c>
      <c r="O108" s="52">
        <f>'Pay App 46'!O108+'Pay App 46'!P108</f>
        <v>0</v>
      </c>
      <c r="P108" s="45"/>
      <c r="Q108" s="66">
        <f>'Pay App 46'!Q108+N108+P108</f>
        <v>0</v>
      </c>
    </row>
    <row r="109" spans="1:17" ht="21" customHeight="1" x14ac:dyDescent="0.2">
      <c r="A109" s="151" t="s">
        <v>172</v>
      </c>
      <c r="B109" s="151"/>
      <c r="C109" s="151" t="s">
        <v>173</v>
      </c>
      <c r="D109" s="152"/>
      <c r="E109" s="52">
        <f>'Pay App 46'!E109</f>
        <v>0</v>
      </c>
      <c r="F109" s="45"/>
      <c r="G109" s="65">
        <f>'Pay App 46'!G109+F109</f>
        <v>0</v>
      </c>
      <c r="H109" s="188">
        <f>'Pay App 46'!K109</f>
        <v>0</v>
      </c>
      <c r="I109" s="189"/>
      <c r="J109" s="55"/>
      <c r="K109" s="33">
        <f t="shared" si="1"/>
        <v>0</v>
      </c>
      <c r="L109" s="68">
        <f t="shared" si="0"/>
        <v>0</v>
      </c>
      <c r="M109" s="66">
        <f t="shared" si="2"/>
        <v>0</v>
      </c>
      <c r="N109" s="32">
        <f t="shared" si="3"/>
        <v>0</v>
      </c>
      <c r="O109" s="52">
        <f>'Pay App 46'!O109+'Pay App 46'!P109</f>
        <v>0</v>
      </c>
      <c r="P109" s="45"/>
      <c r="Q109" s="66">
        <f>'Pay App 46'!Q109+N109+P109</f>
        <v>0</v>
      </c>
    </row>
    <row r="110" spans="1:17" ht="21" customHeight="1" x14ac:dyDescent="0.2">
      <c r="A110" s="151" t="s">
        <v>174</v>
      </c>
      <c r="B110" s="151"/>
      <c r="C110" s="151" t="s">
        <v>175</v>
      </c>
      <c r="D110" s="152"/>
      <c r="E110" s="52">
        <f>'Pay App 46'!E110</f>
        <v>0</v>
      </c>
      <c r="F110" s="45"/>
      <c r="G110" s="65">
        <f>'Pay App 46'!G110+F110</f>
        <v>0</v>
      </c>
      <c r="H110" s="188">
        <f>'Pay App 46'!K110</f>
        <v>0</v>
      </c>
      <c r="I110" s="189"/>
      <c r="J110" s="55"/>
      <c r="K110" s="33">
        <f t="shared" si="1"/>
        <v>0</v>
      </c>
      <c r="L110" s="68">
        <f t="shared" si="0"/>
        <v>0</v>
      </c>
      <c r="M110" s="66">
        <f t="shared" si="2"/>
        <v>0</v>
      </c>
      <c r="N110" s="32">
        <f t="shared" si="3"/>
        <v>0</v>
      </c>
      <c r="O110" s="52">
        <f>'Pay App 46'!O110+'Pay App 46'!P110</f>
        <v>0</v>
      </c>
      <c r="P110" s="45"/>
      <c r="Q110" s="66">
        <f>'Pay App 46'!Q110+N110+P110</f>
        <v>0</v>
      </c>
    </row>
    <row r="111" spans="1:17" ht="21" customHeight="1" x14ac:dyDescent="0.2">
      <c r="A111" s="151" t="s">
        <v>176</v>
      </c>
      <c r="B111" s="151"/>
      <c r="C111" s="151" t="s">
        <v>177</v>
      </c>
      <c r="D111" s="152"/>
      <c r="E111" s="52">
        <f>'Pay App 46'!E111</f>
        <v>0</v>
      </c>
      <c r="F111" s="45"/>
      <c r="G111" s="65">
        <f>'Pay App 46'!G111+F111</f>
        <v>0</v>
      </c>
      <c r="H111" s="188">
        <f>'Pay App 46'!K111</f>
        <v>0</v>
      </c>
      <c r="I111" s="189"/>
      <c r="J111" s="55"/>
      <c r="K111" s="33">
        <f t="shared" si="1"/>
        <v>0</v>
      </c>
      <c r="L111" s="68">
        <f t="shared" si="0"/>
        <v>0</v>
      </c>
      <c r="M111" s="66">
        <f t="shared" si="2"/>
        <v>0</v>
      </c>
      <c r="N111" s="32">
        <f t="shared" si="3"/>
        <v>0</v>
      </c>
      <c r="O111" s="52">
        <f>'Pay App 46'!O111+'Pay App 46'!P111</f>
        <v>0</v>
      </c>
      <c r="P111" s="45"/>
      <c r="Q111" s="66">
        <f>'Pay App 46'!Q111+N111+P111</f>
        <v>0</v>
      </c>
    </row>
    <row r="112" spans="1:17" ht="21" customHeight="1" x14ac:dyDescent="0.2">
      <c r="A112" s="151" t="s">
        <v>178</v>
      </c>
      <c r="B112" s="151"/>
      <c r="C112" s="151" t="s">
        <v>179</v>
      </c>
      <c r="D112" s="152"/>
      <c r="E112" s="52">
        <f>'Pay App 46'!E112</f>
        <v>0</v>
      </c>
      <c r="F112" s="45"/>
      <c r="G112" s="65">
        <f>'Pay App 46'!G112+F112</f>
        <v>0</v>
      </c>
      <c r="H112" s="188">
        <f>'Pay App 46'!K112</f>
        <v>0</v>
      </c>
      <c r="I112" s="189"/>
      <c r="J112" s="55"/>
      <c r="K112" s="33">
        <f t="shared" si="1"/>
        <v>0</v>
      </c>
      <c r="L112" s="68">
        <f t="shared" si="0"/>
        <v>0</v>
      </c>
      <c r="M112" s="66">
        <f t="shared" si="2"/>
        <v>0</v>
      </c>
      <c r="N112" s="32">
        <f t="shared" si="3"/>
        <v>0</v>
      </c>
      <c r="O112" s="52">
        <f>'Pay App 46'!O112+'Pay App 46'!P112</f>
        <v>0</v>
      </c>
      <c r="P112" s="45"/>
      <c r="Q112" s="66">
        <f>'Pay App 46'!Q112+N112+P112</f>
        <v>0</v>
      </c>
    </row>
    <row r="113" spans="1:17" ht="21" customHeight="1" x14ac:dyDescent="0.2">
      <c r="A113" s="151" t="s">
        <v>180</v>
      </c>
      <c r="B113" s="151"/>
      <c r="C113" s="151" t="s">
        <v>181</v>
      </c>
      <c r="D113" s="152"/>
      <c r="E113" s="52">
        <f>'Pay App 46'!E113</f>
        <v>0</v>
      </c>
      <c r="F113" s="45"/>
      <c r="G113" s="65">
        <f>'Pay App 46'!G113+F113</f>
        <v>0</v>
      </c>
      <c r="H113" s="188">
        <f>'Pay App 46'!K113</f>
        <v>0</v>
      </c>
      <c r="I113" s="189"/>
      <c r="J113" s="55"/>
      <c r="K113" s="33">
        <f t="shared" si="1"/>
        <v>0</v>
      </c>
      <c r="L113" s="68">
        <f t="shared" si="0"/>
        <v>0</v>
      </c>
      <c r="M113" s="66">
        <f t="shared" si="2"/>
        <v>0</v>
      </c>
      <c r="N113" s="32">
        <f t="shared" si="3"/>
        <v>0</v>
      </c>
      <c r="O113" s="52">
        <f>'Pay App 46'!O113+'Pay App 46'!P113</f>
        <v>0</v>
      </c>
      <c r="P113" s="45"/>
      <c r="Q113" s="66">
        <f>'Pay App 46'!Q113+N113+P113</f>
        <v>0</v>
      </c>
    </row>
    <row r="114" spans="1:17" ht="21" customHeight="1" x14ac:dyDescent="0.2">
      <c r="A114" s="153" t="s">
        <v>182</v>
      </c>
      <c r="B114" s="153"/>
      <c r="C114" s="153" t="s">
        <v>183</v>
      </c>
      <c r="D114" s="154"/>
      <c r="E114" s="52">
        <f>'Pay App 46'!E114</f>
        <v>0</v>
      </c>
      <c r="F114" s="45"/>
      <c r="G114" s="65">
        <f>'Pay App 46'!G114+F114</f>
        <v>0</v>
      </c>
      <c r="H114" s="188">
        <f>'Pay App 46'!K114</f>
        <v>0</v>
      </c>
      <c r="I114" s="189"/>
      <c r="J114" s="55"/>
      <c r="K114" s="33">
        <f t="shared" si="1"/>
        <v>0</v>
      </c>
      <c r="L114" s="68">
        <f t="shared" si="0"/>
        <v>0</v>
      </c>
      <c r="M114" s="66">
        <f t="shared" si="2"/>
        <v>0</v>
      </c>
      <c r="N114" s="32">
        <f t="shared" si="3"/>
        <v>0</v>
      </c>
      <c r="O114" s="52">
        <f>'Pay App 46'!O114+'Pay App 46'!P114</f>
        <v>0</v>
      </c>
      <c r="P114" s="45"/>
      <c r="Q114" s="66">
        <f>'Pay App 46'!Q114+N114+P114</f>
        <v>0</v>
      </c>
    </row>
    <row r="115" spans="1:17" ht="21" customHeight="1" x14ac:dyDescent="0.2">
      <c r="A115" s="151" t="s">
        <v>184</v>
      </c>
      <c r="B115" s="151"/>
      <c r="C115" s="151" t="s">
        <v>185</v>
      </c>
      <c r="D115" s="152"/>
      <c r="E115" s="52">
        <f>'Pay App 46'!E115</f>
        <v>0</v>
      </c>
      <c r="F115" s="45"/>
      <c r="G115" s="65">
        <f>'Pay App 46'!G115+F115</f>
        <v>0</v>
      </c>
      <c r="H115" s="188">
        <f>'Pay App 46'!K115</f>
        <v>0</v>
      </c>
      <c r="I115" s="189"/>
      <c r="J115" s="55"/>
      <c r="K115" s="33">
        <f t="shared" si="1"/>
        <v>0</v>
      </c>
      <c r="L115" s="68">
        <f t="shared" si="0"/>
        <v>0</v>
      </c>
      <c r="M115" s="66">
        <f t="shared" si="2"/>
        <v>0</v>
      </c>
      <c r="N115" s="32">
        <f t="shared" si="3"/>
        <v>0</v>
      </c>
      <c r="O115" s="52">
        <f>'Pay App 46'!O115+'Pay App 46'!P115</f>
        <v>0</v>
      </c>
      <c r="P115" s="45"/>
      <c r="Q115" s="66">
        <f>'Pay App 46'!Q115+N115+P115</f>
        <v>0</v>
      </c>
    </row>
    <row r="116" spans="1:17" ht="21" customHeight="1" x14ac:dyDescent="0.2">
      <c r="A116" s="151" t="s">
        <v>186</v>
      </c>
      <c r="B116" s="151"/>
      <c r="C116" s="151" t="s">
        <v>187</v>
      </c>
      <c r="D116" s="152"/>
      <c r="E116" s="52">
        <f>'Pay App 46'!E116</f>
        <v>0</v>
      </c>
      <c r="F116" s="45"/>
      <c r="G116" s="65">
        <f>'Pay App 46'!G116+F116</f>
        <v>0</v>
      </c>
      <c r="H116" s="188">
        <f>'Pay App 46'!K116</f>
        <v>0</v>
      </c>
      <c r="I116" s="189"/>
      <c r="J116" s="55"/>
      <c r="K116" s="33">
        <f t="shared" si="1"/>
        <v>0</v>
      </c>
      <c r="L116" s="68">
        <f t="shared" si="0"/>
        <v>0</v>
      </c>
      <c r="M116" s="66">
        <f t="shared" si="2"/>
        <v>0</v>
      </c>
      <c r="N116" s="32">
        <f t="shared" si="3"/>
        <v>0</v>
      </c>
      <c r="O116" s="52">
        <f>'Pay App 46'!O116+'Pay App 46'!P116</f>
        <v>0</v>
      </c>
      <c r="P116" s="45"/>
      <c r="Q116" s="66">
        <f>'Pay App 46'!Q116+N116+P116</f>
        <v>0</v>
      </c>
    </row>
    <row r="117" spans="1:17" ht="21" customHeight="1" x14ac:dyDescent="0.2">
      <c r="A117" s="151" t="s">
        <v>188</v>
      </c>
      <c r="B117" s="151"/>
      <c r="C117" s="151" t="s">
        <v>581</v>
      </c>
      <c r="D117" s="152"/>
      <c r="E117" s="52">
        <f>'Pay App 46'!E117</f>
        <v>0</v>
      </c>
      <c r="F117" s="45"/>
      <c r="G117" s="65">
        <f>'Pay App 46'!G117+F117</f>
        <v>0</v>
      </c>
      <c r="H117" s="188">
        <f>'Pay App 46'!K117</f>
        <v>0</v>
      </c>
      <c r="I117" s="189"/>
      <c r="J117" s="55"/>
      <c r="K117" s="33">
        <f t="shared" si="1"/>
        <v>0</v>
      </c>
      <c r="L117" s="68">
        <f t="shared" si="0"/>
        <v>0</v>
      </c>
      <c r="M117" s="66">
        <f t="shared" si="2"/>
        <v>0</v>
      </c>
      <c r="N117" s="32">
        <f t="shared" si="3"/>
        <v>0</v>
      </c>
      <c r="O117" s="52">
        <f>'Pay App 46'!O117+'Pay App 46'!P117</f>
        <v>0</v>
      </c>
      <c r="P117" s="45"/>
      <c r="Q117" s="66">
        <f>'Pay App 46'!Q117+N117+P117</f>
        <v>0</v>
      </c>
    </row>
    <row r="118" spans="1:17" ht="21" customHeight="1" x14ac:dyDescent="0.2">
      <c r="A118" s="153" t="s">
        <v>190</v>
      </c>
      <c r="B118" s="153"/>
      <c r="C118" s="142" t="s">
        <v>191</v>
      </c>
      <c r="D118" s="156"/>
      <c r="E118" s="52">
        <f>'Pay App 46'!E118</f>
        <v>0</v>
      </c>
      <c r="F118" s="45"/>
      <c r="G118" s="65">
        <f>'Pay App 46'!G118+F118</f>
        <v>0</v>
      </c>
      <c r="H118" s="188">
        <f>'Pay App 46'!K118</f>
        <v>0</v>
      </c>
      <c r="I118" s="189"/>
      <c r="J118" s="55"/>
      <c r="K118" s="33">
        <f t="shared" si="1"/>
        <v>0</v>
      </c>
      <c r="L118" s="68">
        <f t="shared" si="0"/>
        <v>0</v>
      </c>
      <c r="M118" s="66">
        <f t="shared" si="2"/>
        <v>0</v>
      </c>
      <c r="N118" s="32">
        <f t="shared" si="3"/>
        <v>0</v>
      </c>
      <c r="O118" s="52">
        <f>'Pay App 46'!O118+'Pay App 46'!P118</f>
        <v>0</v>
      </c>
      <c r="P118" s="45"/>
      <c r="Q118" s="66">
        <f>'Pay App 46'!Q118+N118+P118</f>
        <v>0</v>
      </c>
    </row>
    <row r="119" spans="1:17" ht="21" customHeight="1" x14ac:dyDescent="0.2">
      <c r="A119" s="151" t="s">
        <v>192</v>
      </c>
      <c r="B119" s="151"/>
      <c r="C119" s="151" t="s">
        <v>193</v>
      </c>
      <c r="D119" s="152"/>
      <c r="E119" s="52">
        <f>'Pay App 46'!E119</f>
        <v>0</v>
      </c>
      <c r="F119" s="45"/>
      <c r="G119" s="65">
        <f>'Pay App 46'!G119+F119</f>
        <v>0</v>
      </c>
      <c r="H119" s="188">
        <f>'Pay App 46'!K119</f>
        <v>0</v>
      </c>
      <c r="I119" s="189"/>
      <c r="J119" s="55"/>
      <c r="K119" s="33">
        <f t="shared" si="1"/>
        <v>0</v>
      </c>
      <c r="L119" s="68">
        <f t="shared" si="0"/>
        <v>0</v>
      </c>
      <c r="M119" s="66">
        <f t="shared" si="2"/>
        <v>0</v>
      </c>
      <c r="N119" s="32">
        <f t="shared" si="3"/>
        <v>0</v>
      </c>
      <c r="O119" s="52">
        <f>'Pay App 46'!O119+'Pay App 46'!P119</f>
        <v>0</v>
      </c>
      <c r="P119" s="45"/>
      <c r="Q119" s="66">
        <f>'Pay App 46'!Q119+N119+P119</f>
        <v>0</v>
      </c>
    </row>
    <row r="120" spans="1:17" ht="21" customHeight="1" x14ac:dyDescent="0.2">
      <c r="A120" s="151" t="s">
        <v>194</v>
      </c>
      <c r="B120" s="151"/>
      <c r="C120" s="150" t="s">
        <v>195</v>
      </c>
      <c r="D120" s="157"/>
      <c r="E120" s="52">
        <f>'Pay App 46'!E120</f>
        <v>0</v>
      </c>
      <c r="F120" s="45"/>
      <c r="G120" s="65">
        <f>'Pay App 46'!G120+F120</f>
        <v>0</v>
      </c>
      <c r="H120" s="188">
        <f>'Pay App 46'!K120</f>
        <v>0</v>
      </c>
      <c r="I120" s="189"/>
      <c r="J120" s="55"/>
      <c r="K120" s="33">
        <f t="shared" si="1"/>
        <v>0</v>
      </c>
      <c r="L120" s="68">
        <f t="shared" si="0"/>
        <v>0</v>
      </c>
      <c r="M120" s="66">
        <f t="shared" si="2"/>
        <v>0</v>
      </c>
      <c r="N120" s="32">
        <f t="shared" si="3"/>
        <v>0</v>
      </c>
      <c r="O120" s="52">
        <f>'Pay App 46'!O120+'Pay App 46'!P120</f>
        <v>0</v>
      </c>
      <c r="P120" s="45"/>
      <c r="Q120" s="66">
        <f>'Pay App 46'!Q120+N120+P120</f>
        <v>0</v>
      </c>
    </row>
    <row r="121" spans="1:17" ht="21" customHeight="1" x14ac:dyDescent="0.2">
      <c r="A121" s="151" t="s">
        <v>196</v>
      </c>
      <c r="B121" s="151"/>
      <c r="C121" s="151" t="s">
        <v>197</v>
      </c>
      <c r="D121" s="152"/>
      <c r="E121" s="52">
        <f>'Pay App 46'!E121</f>
        <v>0</v>
      </c>
      <c r="F121" s="45"/>
      <c r="G121" s="65">
        <f>'Pay App 46'!G121+F121</f>
        <v>0</v>
      </c>
      <c r="H121" s="188">
        <f>'Pay App 46'!K121</f>
        <v>0</v>
      </c>
      <c r="I121" s="189"/>
      <c r="J121" s="55"/>
      <c r="K121" s="33">
        <f t="shared" si="1"/>
        <v>0</v>
      </c>
      <c r="L121" s="68">
        <f t="shared" si="0"/>
        <v>0</v>
      </c>
      <c r="M121" s="66">
        <f t="shared" si="2"/>
        <v>0</v>
      </c>
      <c r="N121" s="32">
        <f t="shared" si="3"/>
        <v>0</v>
      </c>
      <c r="O121" s="52">
        <f>'Pay App 46'!O121+'Pay App 46'!P121</f>
        <v>0</v>
      </c>
      <c r="P121" s="45"/>
      <c r="Q121" s="66">
        <f>'Pay App 46'!Q121+N121+P121</f>
        <v>0</v>
      </c>
    </row>
    <row r="122" spans="1:17" ht="21" customHeight="1" x14ac:dyDescent="0.2">
      <c r="A122" s="151" t="s">
        <v>198</v>
      </c>
      <c r="B122" s="151"/>
      <c r="C122" s="151" t="s">
        <v>199</v>
      </c>
      <c r="D122" s="152"/>
      <c r="E122" s="52">
        <f>'Pay App 46'!E122</f>
        <v>0</v>
      </c>
      <c r="F122" s="45"/>
      <c r="G122" s="65">
        <f>'Pay App 46'!G122+F122</f>
        <v>0</v>
      </c>
      <c r="H122" s="188">
        <f>'Pay App 46'!K122</f>
        <v>0</v>
      </c>
      <c r="I122" s="189"/>
      <c r="J122" s="55"/>
      <c r="K122" s="33">
        <f t="shared" si="1"/>
        <v>0</v>
      </c>
      <c r="L122" s="68">
        <f t="shared" si="0"/>
        <v>0</v>
      </c>
      <c r="M122" s="66">
        <f t="shared" si="2"/>
        <v>0</v>
      </c>
      <c r="N122" s="32">
        <f t="shared" si="3"/>
        <v>0</v>
      </c>
      <c r="O122" s="52">
        <f>'Pay App 46'!O122+'Pay App 46'!P122</f>
        <v>0</v>
      </c>
      <c r="P122" s="45"/>
      <c r="Q122" s="66">
        <f>'Pay App 46'!Q122+N122+P122</f>
        <v>0</v>
      </c>
    </row>
    <row r="123" spans="1:17" ht="21" customHeight="1" x14ac:dyDescent="0.2">
      <c r="A123" s="151" t="s">
        <v>200</v>
      </c>
      <c r="B123" s="151"/>
      <c r="C123" s="151" t="s">
        <v>201</v>
      </c>
      <c r="D123" s="152"/>
      <c r="E123" s="52">
        <f>'Pay App 46'!E123</f>
        <v>0</v>
      </c>
      <c r="F123" s="45"/>
      <c r="G123" s="65">
        <f>'Pay App 46'!G123+F123</f>
        <v>0</v>
      </c>
      <c r="H123" s="188">
        <f>'Pay App 46'!K123</f>
        <v>0</v>
      </c>
      <c r="I123" s="189"/>
      <c r="J123" s="55"/>
      <c r="K123" s="33">
        <f t="shared" si="1"/>
        <v>0</v>
      </c>
      <c r="L123" s="68">
        <f t="shared" si="0"/>
        <v>0</v>
      </c>
      <c r="M123" s="66">
        <f t="shared" si="2"/>
        <v>0</v>
      </c>
      <c r="N123" s="32">
        <f t="shared" si="3"/>
        <v>0</v>
      </c>
      <c r="O123" s="52">
        <f>'Pay App 46'!O123+'Pay App 46'!P123</f>
        <v>0</v>
      </c>
      <c r="P123" s="45"/>
      <c r="Q123" s="66">
        <f>'Pay App 46'!Q123+N123+P123</f>
        <v>0</v>
      </c>
    </row>
    <row r="124" spans="1:17" ht="21" customHeight="1" x14ac:dyDescent="0.2">
      <c r="A124" s="153" t="s">
        <v>202</v>
      </c>
      <c r="B124" s="153"/>
      <c r="C124" s="154" t="s">
        <v>203</v>
      </c>
      <c r="D124" s="155"/>
      <c r="E124" s="52">
        <f>'Pay App 46'!E124</f>
        <v>0</v>
      </c>
      <c r="F124" s="45"/>
      <c r="G124" s="65">
        <f>'Pay App 46'!G124+F124</f>
        <v>0</v>
      </c>
      <c r="H124" s="188">
        <f>'Pay App 46'!K124</f>
        <v>0</v>
      </c>
      <c r="I124" s="189"/>
      <c r="J124" s="55"/>
      <c r="K124" s="33">
        <f t="shared" si="1"/>
        <v>0</v>
      </c>
      <c r="L124" s="68">
        <f t="shared" si="0"/>
        <v>0</v>
      </c>
      <c r="M124" s="66">
        <f t="shared" si="2"/>
        <v>0</v>
      </c>
      <c r="N124" s="32">
        <f t="shared" si="3"/>
        <v>0</v>
      </c>
      <c r="O124" s="52">
        <f>'Pay App 46'!O124+'Pay App 46'!P124</f>
        <v>0</v>
      </c>
      <c r="P124" s="45"/>
      <c r="Q124" s="66">
        <f>'Pay App 46'!Q124+N124+P124</f>
        <v>0</v>
      </c>
    </row>
    <row r="125" spans="1:17" ht="21" customHeight="1" x14ac:dyDescent="0.2">
      <c r="A125" s="151" t="s">
        <v>204</v>
      </c>
      <c r="B125" s="151"/>
      <c r="C125" s="151" t="s">
        <v>205</v>
      </c>
      <c r="D125" s="152"/>
      <c r="E125" s="52">
        <f>'Pay App 46'!E125</f>
        <v>0</v>
      </c>
      <c r="F125" s="45"/>
      <c r="G125" s="65">
        <f>'Pay App 46'!G125+F125</f>
        <v>0</v>
      </c>
      <c r="H125" s="188">
        <f>'Pay App 46'!K125</f>
        <v>0</v>
      </c>
      <c r="I125" s="189"/>
      <c r="J125" s="55"/>
      <c r="K125" s="33">
        <f t="shared" si="1"/>
        <v>0</v>
      </c>
      <c r="L125" s="68">
        <f t="shared" si="0"/>
        <v>0</v>
      </c>
      <c r="M125" s="66">
        <f t="shared" si="2"/>
        <v>0</v>
      </c>
      <c r="N125" s="32">
        <f t="shared" si="3"/>
        <v>0</v>
      </c>
      <c r="O125" s="52">
        <f>'Pay App 46'!O125+'Pay App 46'!P125</f>
        <v>0</v>
      </c>
      <c r="P125" s="45"/>
      <c r="Q125" s="66">
        <f>'Pay App 46'!Q125+N125+P125</f>
        <v>0</v>
      </c>
    </row>
    <row r="126" spans="1:17" ht="21" customHeight="1" x14ac:dyDescent="0.2">
      <c r="A126" s="151" t="s">
        <v>206</v>
      </c>
      <c r="B126" s="151"/>
      <c r="C126" s="151" t="s">
        <v>207</v>
      </c>
      <c r="D126" s="152"/>
      <c r="E126" s="52">
        <f>'Pay App 46'!E126</f>
        <v>0</v>
      </c>
      <c r="F126" s="45"/>
      <c r="G126" s="65">
        <f>'Pay App 46'!G126+F126</f>
        <v>0</v>
      </c>
      <c r="H126" s="188">
        <f>'Pay App 46'!K126</f>
        <v>0</v>
      </c>
      <c r="I126" s="189"/>
      <c r="J126" s="55"/>
      <c r="K126" s="33">
        <f t="shared" si="1"/>
        <v>0</v>
      </c>
      <c r="L126" s="68">
        <f t="shared" si="0"/>
        <v>0</v>
      </c>
      <c r="M126" s="66">
        <f t="shared" si="2"/>
        <v>0</v>
      </c>
      <c r="N126" s="32">
        <f t="shared" si="3"/>
        <v>0</v>
      </c>
      <c r="O126" s="52">
        <f>'Pay App 46'!O126+'Pay App 46'!P126</f>
        <v>0</v>
      </c>
      <c r="P126" s="45"/>
      <c r="Q126" s="66">
        <f>'Pay App 46'!Q126+N126+P126</f>
        <v>0</v>
      </c>
    </row>
    <row r="127" spans="1:17" ht="21" customHeight="1" x14ac:dyDescent="0.2">
      <c r="A127" s="151" t="s">
        <v>208</v>
      </c>
      <c r="B127" s="151"/>
      <c r="C127" s="151" t="s">
        <v>209</v>
      </c>
      <c r="D127" s="152"/>
      <c r="E127" s="52">
        <f>'Pay App 46'!E127</f>
        <v>0</v>
      </c>
      <c r="F127" s="45"/>
      <c r="G127" s="65">
        <f>'Pay App 46'!G127+F127</f>
        <v>0</v>
      </c>
      <c r="H127" s="188">
        <f>'Pay App 46'!K127</f>
        <v>0</v>
      </c>
      <c r="I127" s="189"/>
      <c r="J127" s="55"/>
      <c r="K127" s="33">
        <f t="shared" si="1"/>
        <v>0</v>
      </c>
      <c r="L127" s="68">
        <f t="shared" si="0"/>
        <v>0</v>
      </c>
      <c r="M127" s="66">
        <f t="shared" si="2"/>
        <v>0</v>
      </c>
      <c r="N127" s="32">
        <f t="shared" si="3"/>
        <v>0</v>
      </c>
      <c r="O127" s="52">
        <f>'Pay App 46'!O127+'Pay App 46'!P127</f>
        <v>0</v>
      </c>
      <c r="P127" s="45"/>
      <c r="Q127" s="66">
        <f>'Pay App 46'!Q127+N127+P127</f>
        <v>0</v>
      </c>
    </row>
    <row r="128" spans="1:17" ht="21" customHeight="1" x14ac:dyDescent="0.2">
      <c r="A128" s="153" t="s">
        <v>210</v>
      </c>
      <c r="B128" s="153"/>
      <c r="C128" s="153" t="s">
        <v>211</v>
      </c>
      <c r="D128" s="154"/>
      <c r="E128" s="52">
        <f>'Pay App 46'!E128</f>
        <v>0</v>
      </c>
      <c r="F128" s="45"/>
      <c r="G128" s="65">
        <f>'Pay App 46'!G128+F128</f>
        <v>0</v>
      </c>
      <c r="H128" s="188">
        <f>'Pay App 46'!K128</f>
        <v>0</v>
      </c>
      <c r="I128" s="189"/>
      <c r="J128" s="55"/>
      <c r="K128" s="33">
        <f t="shared" si="1"/>
        <v>0</v>
      </c>
      <c r="L128" s="68">
        <f t="shared" si="0"/>
        <v>0</v>
      </c>
      <c r="M128" s="66">
        <f t="shared" si="2"/>
        <v>0</v>
      </c>
      <c r="N128" s="32">
        <f t="shared" si="3"/>
        <v>0</v>
      </c>
      <c r="O128" s="52">
        <f>'Pay App 46'!O128+'Pay App 46'!P128</f>
        <v>0</v>
      </c>
      <c r="P128" s="45"/>
      <c r="Q128" s="66">
        <f>'Pay App 46'!Q128+N128+P128</f>
        <v>0</v>
      </c>
    </row>
    <row r="129" spans="1:17" ht="21" customHeight="1" x14ac:dyDescent="0.2">
      <c r="A129" s="151" t="s">
        <v>212</v>
      </c>
      <c r="B129" s="151"/>
      <c r="C129" s="151" t="s">
        <v>213</v>
      </c>
      <c r="D129" s="152"/>
      <c r="E129" s="52">
        <f>'Pay App 46'!E129</f>
        <v>0</v>
      </c>
      <c r="F129" s="45"/>
      <c r="G129" s="65">
        <f>'Pay App 46'!G129+F129</f>
        <v>0</v>
      </c>
      <c r="H129" s="188">
        <f>'Pay App 46'!K129</f>
        <v>0</v>
      </c>
      <c r="I129" s="189"/>
      <c r="J129" s="55"/>
      <c r="K129" s="33">
        <f t="shared" si="1"/>
        <v>0</v>
      </c>
      <c r="L129" s="68">
        <f t="shared" si="0"/>
        <v>0</v>
      </c>
      <c r="M129" s="66">
        <f t="shared" si="2"/>
        <v>0</v>
      </c>
      <c r="N129" s="32">
        <f t="shared" si="3"/>
        <v>0</v>
      </c>
      <c r="O129" s="52">
        <f>'Pay App 46'!O129+'Pay App 46'!P129</f>
        <v>0</v>
      </c>
      <c r="P129" s="45"/>
      <c r="Q129" s="66">
        <f>'Pay App 46'!Q129+N129+P129</f>
        <v>0</v>
      </c>
    </row>
    <row r="130" spans="1:17" ht="21" customHeight="1" x14ac:dyDescent="0.2">
      <c r="A130" s="151" t="s">
        <v>214</v>
      </c>
      <c r="B130" s="151"/>
      <c r="C130" s="151" t="s">
        <v>215</v>
      </c>
      <c r="D130" s="152"/>
      <c r="E130" s="52">
        <f>'Pay App 46'!E130</f>
        <v>0</v>
      </c>
      <c r="F130" s="45"/>
      <c r="G130" s="65">
        <f>'Pay App 46'!G130+F130</f>
        <v>0</v>
      </c>
      <c r="H130" s="188">
        <f>'Pay App 46'!K130</f>
        <v>0</v>
      </c>
      <c r="I130" s="189"/>
      <c r="J130" s="55"/>
      <c r="K130" s="33">
        <f t="shared" si="1"/>
        <v>0</v>
      </c>
      <c r="L130" s="68">
        <f t="shared" si="0"/>
        <v>0</v>
      </c>
      <c r="M130" s="66">
        <f t="shared" si="2"/>
        <v>0</v>
      </c>
      <c r="N130" s="32">
        <f t="shared" si="3"/>
        <v>0</v>
      </c>
      <c r="O130" s="52">
        <f>'Pay App 46'!O130+'Pay App 46'!P130</f>
        <v>0</v>
      </c>
      <c r="P130" s="45"/>
      <c r="Q130" s="66">
        <f>'Pay App 46'!Q130+N130+P130</f>
        <v>0</v>
      </c>
    </row>
    <row r="131" spans="1:17" ht="21" customHeight="1" x14ac:dyDescent="0.2">
      <c r="A131" s="151" t="s">
        <v>216</v>
      </c>
      <c r="B131" s="151"/>
      <c r="C131" s="151" t="s">
        <v>217</v>
      </c>
      <c r="D131" s="152"/>
      <c r="E131" s="52">
        <f>'Pay App 46'!E131</f>
        <v>0</v>
      </c>
      <c r="F131" s="45"/>
      <c r="G131" s="65">
        <f>'Pay App 46'!G131+F131</f>
        <v>0</v>
      </c>
      <c r="H131" s="188">
        <f>'Pay App 46'!K131</f>
        <v>0</v>
      </c>
      <c r="I131" s="189"/>
      <c r="J131" s="55"/>
      <c r="K131" s="33">
        <f t="shared" si="1"/>
        <v>0</v>
      </c>
      <c r="L131" s="68">
        <f t="shared" si="0"/>
        <v>0</v>
      </c>
      <c r="M131" s="66">
        <f t="shared" si="2"/>
        <v>0</v>
      </c>
      <c r="N131" s="32">
        <f t="shared" si="3"/>
        <v>0</v>
      </c>
      <c r="O131" s="52">
        <f>'Pay App 46'!O131+'Pay App 46'!P131</f>
        <v>0</v>
      </c>
      <c r="P131" s="45"/>
      <c r="Q131" s="66">
        <f>'Pay App 46'!Q131+N131+P131</f>
        <v>0</v>
      </c>
    </row>
    <row r="132" spans="1:17" ht="21" customHeight="1" x14ac:dyDescent="0.2">
      <c r="A132" s="151" t="s">
        <v>218</v>
      </c>
      <c r="B132" s="151"/>
      <c r="C132" s="151" t="s">
        <v>219</v>
      </c>
      <c r="D132" s="152"/>
      <c r="E132" s="52">
        <f>'Pay App 46'!E132</f>
        <v>0</v>
      </c>
      <c r="F132" s="45"/>
      <c r="G132" s="65">
        <f>'Pay App 46'!G132+F132</f>
        <v>0</v>
      </c>
      <c r="H132" s="188">
        <f>'Pay App 46'!K132</f>
        <v>0</v>
      </c>
      <c r="I132" s="189"/>
      <c r="J132" s="55"/>
      <c r="K132" s="33">
        <f t="shared" si="1"/>
        <v>0</v>
      </c>
      <c r="L132" s="68">
        <f t="shared" si="0"/>
        <v>0</v>
      </c>
      <c r="M132" s="66">
        <f t="shared" si="2"/>
        <v>0</v>
      </c>
      <c r="N132" s="32">
        <f t="shared" si="3"/>
        <v>0</v>
      </c>
      <c r="O132" s="52">
        <f>'Pay App 46'!O132+'Pay App 46'!P132</f>
        <v>0</v>
      </c>
      <c r="P132" s="45"/>
      <c r="Q132" s="66">
        <f>'Pay App 46'!Q132+N132+P132</f>
        <v>0</v>
      </c>
    </row>
    <row r="133" spans="1:17" ht="21" customHeight="1" x14ac:dyDescent="0.2">
      <c r="A133" s="151" t="s">
        <v>220</v>
      </c>
      <c r="B133" s="151"/>
      <c r="C133" s="151" t="s">
        <v>221</v>
      </c>
      <c r="D133" s="152"/>
      <c r="E133" s="52">
        <f>'Pay App 46'!E133</f>
        <v>0</v>
      </c>
      <c r="F133" s="45"/>
      <c r="G133" s="65">
        <f>'Pay App 46'!G133+F133</f>
        <v>0</v>
      </c>
      <c r="H133" s="188">
        <f>'Pay App 46'!K133</f>
        <v>0</v>
      </c>
      <c r="I133" s="189"/>
      <c r="J133" s="55"/>
      <c r="K133" s="33">
        <f t="shared" si="1"/>
        <v>0</v>
      </c>
      <c r="L133" s="68">
        <f t="shared" si="0"/>
        <v>0</v>
      </c>
      <c r="M133" s="66">
        <f t="shared" si="2"/>
        <v>0</v>
      </c>
      <c r="N133" s="32">
        <f t="shared" si="3"/>
        <v>0</v>
      </c>
      <c r="O133" s="52">
        <f>'Pay App 46'!O133+'Pay App 46'!P133</f>
        <v>0</v>
      </c>
      <c r="P133" s="45"/>
      <c r="Q133" s="66">
        <f>'Pay App 46'!Q133+N133+P133</f>
        <v>0</v>
      </c>
    </row>
    <row r="134" spans="1:17" ht="21" customHeight="1" x14ac:dyDescent="0.2">
      <c r="A134" s="151" t="s">
        <v>222</v>
      </c>
      <c r="B134" s="151"/>
      <c r="C134" s="151" t="s">
        <v>223</v>
      </c>
      <c r="D134" s="152"/>
      <c r="E134" s="52">
        <f>'Pay App 46'!E134</f>
        <v>0</v>
      </c>
      <c r="F134" s="45"/>
      <c r="G134" s="65">
        <f>'Pay App 46'!G134+F134</f>
        <v>0</v>
      </c>
      <c r="H134" s="188">
        <f>'Pay App 46'!K134</f>
        <v>0</v>
      </c>
      <c r="I134" s="189"/>
      <c r="J134" s="55"/>
      <c r="K134" s="33">
        <f t="shared" si="1"/>
        <v>0</v>
      </c>
      <c r="L134" s="68">
        <f t="shared" si="0"/>
        <v>0</v>
      </c>
      <c r="M134" s="66">
        <f t="shared" si="2"/>
        <v>0</v>
      </c>
      <c r="N134" s="32">
        <f t="shared" si="3"/>
        <v>0</v>
      </c>
      <c r="O134" s="52">
        <f>'Pay App 46'!O134+'Pay App 46'!P134</f>
        <v>0</v>
      </c>
      <c r="P134" s="45"/>
      <c r="Q134" s="66">
        <f>'Pay App 46'!Q134+N134+P134</f>
        <v>0</v>
      </c>
    </row>
    <row r="135" spans="1:17" ht="21" customHeight="1" x14ac:dyDescent="0.2">
      <c r="A135" s="153" t="s">
        <v>224</v>
      </c>
      <c r="B135" s="153"/>
      <c r="C135" s="153" t="s">
        <v>225</v>
      </c>
      <c r="D135" s="154"/>
      <c r="E135" s="52">
        <f>'Pay App 46'!E135</f>
        <v>0</v>
      </c>
      <c r="F135" s="45"/>
      <c r="G135" s="65">
        <f>'Pay App 46'!G135+F135</f>
        <v>0</v>
      </c>
      <c r="H135" s="188">
        <f>'Pay App 46'!K135</f>
        <v>0</v>
      </c>
      <c r="I135" s="189"/>
      <c r="J135" s="55"/>
      <c r="K135" s="33">
        <f t="shared" si="1"/>
        <v>0</v>
      </c>
      <c r="L135" s="68">
        <f t="shared" si="0"/>
        <v>0</v>
      </c>
      <c r="M135" s="66">
        <f t="shared" si="2"/>
        <v>0</v>
      </c>
      <c r="N135" s="32">
        <f t="shared" si="3"/>
        <v>0</v>
      </c>
      <c r="O135" s="52">
        <f>'Pay App 46'!O135+'Pay App 46'!P135</f>
        <v>0</v>
      </c>
      <c r="P135" s="45"/>
      <c r="Q135" s="66">
        <f>'Pay App 46'!Q135+N135+P135</f>
        <v>0</v>
      </c>
    </row>
    <row r="136" spans="1:17" ht="21" customHeight="1" x14ac:dyDescent="0.2">
      <c r="A136" s="151" t="s">
        <v>226</v>
      </c>
      <c r="B136" s="151"/>
      <c r="C136" s="151" t="s">
        <v>227</v>
      </c>
      <c r="D136" s="152"/>
      <c r="E136" s="52">
        <f>'Pay App 46'!E136</f>
        <v>0</v>
      </c>
      <c r="F136" s="45"/>
      <c r="G136" s="65">
        <f>'Pay App 46'!G136+F136</f>
        <v>0</v>
      </c>
      <c r="H136" s="188">
        <f>'Pay App 46'!K136</f>
        <v>0</v>
      </c>
      <c r="I136" s="189"/>
      <c r="J136" s="55"/>
      <c r="K136" s="33">
        <f t="shared" si="1"/>
        <v>0</v>
      </c>
      <c r="L136" s="68">
        <f t="shared" si="0"/>
        <v>0</v>
      </c>
      <c r="M136" s="66">
        <f t="shared" si="2"/>
        <v>0</v>
      </c>
      <c r="N136" s="32">
        <f t="shared" si="3"/>
        <v>0</v>
      </c>
      <c r="O136" s="52">
        <f>'Pay App 46'!O136+'Pay App 46'!P136</f>
        <v>0</v>
      </c>
      <c r="P136" s="45"/>
      <c r="Q136" s="66">
        <f>'Pay App 46'!Q136+N136+P136</f>
        <v>0</v>
      </c>
    </row>
    <row r="137" spans="1:17" ht="21" customHeight="1" x14ac:dyDescent="0.2">
      <c r="A137" s="151" t="s">
        <v>228</v>
      </c>
      <c r="B137" s="151"/>
      <c r="C137" s="151" t="s">
        <v>229</v>
      </c>
      <c r="D137" s="152"/>
      <c r="E137" s="52">
        <f>'Pay App 46'!E137</f>
        <v>0</v>
      </c>
      <c r="F137" s="45"/>
      <c r="G137" s="65">
        <f>'Pay App 46'!G137+F137</f>
        <v>0</v>
      </c>
      <c r="H137" s="188">
        <f>'Pay App 46'!K137</f>
        <v>0</v>
      </c>
      <c r="I137" s="189"/>
      <c r="J137" s="55"/>
      <c r="K137" s="33">
        <f t="shared" si="1"/>
        <v>0</v>
      </c>
      <c r="L137" s="68">
        <f t="shared" si="0"/>
        <v>0</v>
      </c>
      <c r="M137" s="66">
        <f t="shared" si="2"/>
        <v>0</v>
      </c>
      <c r="N137" s="32">
        <f t="shared" si="3"/>
        <v>0</v>
      </c>
      <c r="O137" s="52">
        <f>'Pay App 46'!O137+'Pay App 46'!P137</f>
        <v>0</v>
      </c>
      <c r="P137" s="45"/>
      <c r="Q137" s="66">
        <f>'Pay App 46'!Q137+N137+P137</f>
        <v>0</v>
      </c>
    </row>
    <row r="138" spans="1:17" ht="21" customHeight="1" x14ac:dyDescent="0.2">
      <c r="A138" s="151" t="s">
        <v>230</v>
      </c>
      <c r="B138" s="151"/>
      <c r="C138" s="151" t="s">
        <v>231</v>
      </c>
      <c r="D138" s="152"/>
      <c r="E138" s="52">
        <f>'Pay App 46'!E138</f>
        <v>0</v>
      </c>
      <c r="F138" s="45"/>
      <c r="G138" s="65">
        <f>'Pay App 46'!G138+F138</f>
        <v>0</v>
      </c>
      <c r="H138" s="188">
        <f>'Pay App 46'!K138</f>
        <v>0</v>
      </c>
      <c r="I138" s="189"/>
      <c r="J138" s="55"/>
      <c r="K138" s="33">
        <f t="shared" si="1"/>
        <v>0</v>
      </c>
      <c r="L138" s="68">
        <f t="shared" si="0"/>
        <v>0</v>
      </c>
      <c r="M138" s="66">
        <f t="shared" si="2"/>
        <v>0</v>
      </c>
      <c r="N138" s="32">
        <f t="shared" si="3"/>
        <v>0</v>
      </c>
      <c r="O138" s="52">
        <f>'Pay App 46'!O138+'Pay App 46'!P138</f>
        <v>0</v>
      </c>
      <c r="P138" s="45"/>
      <c r="Q138" s="66">
        <f>'Pay App 46'!Q138+N138+P138</f>
        <v>0</v>
      </c>
    </row>
    <row r="139" spans="1:17" ht="21" customHeight="1" x14ac:dyDescent="0.2">
      <c r="A139" s="153" t="s">
        <v>232</v>
      </c>
      <c r="B139" s="153"/>
      <c r="C139" s="153" t="s">
        <v>233</v>
      </c>
      <c r="D139" s="154"/>
      <c r="E139" s="52">
        <f>'Pay App 46'!E139</f>
        <v>0</v>
      </c>
      <c r="F139" s="45"/>
      <c r="G139" s="65">
        <f>'Pay App 46'!G139+F139</f>
        <v>0</v>
      </c>
      <c r="H139" s="188">
        <f>'Pay App 46'!K139</f>
        <v>0</v>
      </c>
      <c r="I139" s="189"/>
      <c r="J139" s="55"/>
      <c r="K139" s="33">
        <f t="shared" si="1"/>
        <v>0</v>
      </c>
      <c r="L139" s="68">
        <f t="shared" si="0"/>
        <v>0</v>
      </c>
      <c r="M139" s="66">
        <f t="shared" si="2"/>
        <v>0</v>
      </c>
      <c r="N139" s="32">
        <f t="shared" si="3"/>
        <v>0</v>
      </c>
      <c r="O139" s="52">
        <f>'Pay App 46'!O139+'Pay App 46'!P139</f>
        <v>0</v>
      </c>
      <c r="P139" s="45"/>
      <c r="Q139" s="66">
        <f>'Pay App 46'!Q139+N139+P139</f>
        <v>0</v>
      </c>
    </row>
    <row r="140" spans="1:17" ht="21" customHeight="1" x14ac:dyDescent="0.2">
      <c r="A140" s="151" t="s">
        <v>234</v>
      </c>
      <c r="B140" s="151"/>
      <c r="C140" s="151" t="s">
        <v>235</v>
      </c>
      <c r="D140" s="152"/>
      <c r="E140" s="52">
        <f>'Pay App 46'!E140</f>
        <v>0</v>
      </c>
      <c r="F140" s="45"/>
      <c r="G140" s="65">
        <f>'Pay App 46'!G140+F140</f>
        <v>0</v>
      </c>
      <c r="H140" s="188">
        <f>'Pay App 46'!K140</f>
        <v>0</v>
      </c>
      <c r="I140" s="189"/>
      <c r="J140" s="55"/>
      <c r="K140" s="33">
        <f t="shared" si="1"/>
        <v>0</v>
      </c>
      <c r="L140" s="68">
        <f t="shared" si="0"/>
        <v>0</v>
      </c>
      <c r="M140" s="66">
        <f t="shared" si="2"/>
        <v>0</v>
      </c>
      <c r="N140" s="32">
        <f t="shared" si="3"/>
        <v>0</v>
      </c>
      <c r="O140" s="52">
        <f>'Pay App 46'!O140+'Pay App 46'!P140</f>
        <v>0</v>
      </c>
      <c r="P140" s="45"/>
      <c r="Q140" s="66">
        <f>'Pay App 46'!Q140+N140+P140</f>
        <v>0</v>
      </c>
    </row>
    <row r="141" spans="1:17" ht="21" customHeight="1" x14ac:dyDescent="0.2">
      <c r="A141" s="151" t="s">
        <v>236</v>
      </c>
      <c r="B141" s="151"/>
      <c r="C141" s="151" t="s">
        <v>237</v>
      </c>
      <c r="D141" s="152"/>
      <c r="E141" s="52">
        <f>'Pay App 46'!E141</f>
        <v>0</v>
      </c>
      <c r="F141" s="45"/>
      <c r="G141" s="65">
        <f>'Pay App 46'!G141+F141</f>
        <v>0</v>
      </c>
      <c r="H141" s="188">
        <f>'Pay App 46'!K141</f>
        <v>0</v>
      </c>
      <c r="I141" s="189"/>
      <c r="J141" s="55"/>
      <c r="K141" s="33">
        <f t="shared" si="1"/>
        <v>0</v>
      </c>
      <c r="L141" s="68">
        <f t="shared" si="0"/>
        <v>0</v>
      </c>
      <c r="M141" s="66">
        <f t="shared" si="2"/>
        <v>0</v>
      </c>
      <c r="N141" s="32">
        <f t="shared" si="3"/>
        <v>0</v>
      </c>
      <c r="O141" s="52">
        <f>'Pay App 46'!O141+'Pay App 46'!P141</f>
        <v>0</v>
      </c>
      <c r="P141" s="45"/>
      <c r="Q141" s="66">
        <f>'Pay App 46'!Q141+N141+P141</f>
        <v>0</v>
      </c>
    </row>
    <row r="142" spans="1:17" ht="21" customHeight="1" x14ac:dyDescent="0.2">
      <c r="A142" s="151" t="s">
        <v>238</v>
      </c>
      <c r="B142" s="151"/>
      <c r="C142" s="151" t="s">
        <v>239</v>
      </c>
      <c r="D142" s="152"/>
      <c r="E142" s="52">
        <f>'Pay App 46'!E142</f>
        <v>0</v>
      </c>
      <c r="F142" s="45"/>
      <c r="G142" s="65">
        <f>'Pay App 46'!G142+F142</f>
        <v>0</v>
      </c>
      <c r="H142" s="188">
        <f>'Pay App 46'!K142</f>
        <v>0</v>
      </c>
      <c r="I142" s="189"/>
      <c r="J142" s="55"/>
      <c r="K142" s="33">
        <f t="shared" si="1"/>
        <v>0</v>
      </c>
      <c r="L142" s="68">
        <f t="shared" si="0"/>
        <v>0</v>
      </c>
      <c r="M142" s="66">
        <f t="shared" si="2"/>
        <v>0</v>
      </c>
      <c r="N142" s="32">
        <f t="shared" si="3"/>
        <v>0</v>
      </c>
      <c r="O142" s="52">
        <f>'Pay App 46'!O142+'Pay App 46'!P142</f>
        <v>0</v>
      </c>
      <c r="P142" s="45"/>
      <c r="Q142" s="66">
        <f>'Pay App 46'!Q142+N142+P142</f>
        <v>0</v>
      </c>
    </row>
    <row r="143" spans="1:17" ht="21" customHeight="1" x14ac:dyDescent="0.2">
      <c r="A143" s="151" t="s">
        <v>240</v>
      </c>
      <c r="B143" s="151"/>
      <c r="C143" s="151" t="s">
        <v>241</v>
      </c>
      <c r="D143" s="152"/>
      <c r="E143" s="52">
        <f>'Pay App 46'!E143</f>
        <v>0</v>
      </c>
      <c r="F143" s="45"/>
      <c r="G143" s="65">
        <f>'Pay App 46'!G143+F143</f>
        <v>0</v>
      </c>
      <c r="H143" s="188">
        <f>'Pay App 46'!K143</f>
        <v>0</v>
      </c>
      <c r="I143" s="189"/>
      <c r="J143" s="55"/>
      <c r="K143" s="33">
        <f t="shared" si="1"/>
        <v>0</v>
      </c>
      <c r="L143" s="68">
        <f t="shared" si="0"/>
        <v>0</v>
      </c>
      <c r="M143" s="66">
        <f t="shared" si="2"/>
        <v>0</v>
      </c>
      <c r="N143" s="32">
        <f t="shared" si="3"/>
        <v>0</v>
      </c>
      <c r="O143" s="52">
        <f>'Pay App 46'!O143+'Pay App 46'!P143</f>
        <v>0</v>
      </c>
      <c r="P143" s="45"/>
      <c r="Q143" s="66">
        <f>'Pay App 46'!Q143+N143+P143</f>
        <v>0</v>
      </c>
    </row>
    <row r="144" spans="1:17" ht="21" customHeight="1" x14ac:dyDescent="0.2">
      <c r="A144" s="151" t="s">
        <v>242</v>
      </c>
      <c r="B144" s="151"/>
      <c r="C144" s="151" t="s">
        <v>243</v>
      </c>
      <c r="D144" s="152"/>
      <c r="E144" s="52">
        <f>'Pay App 46'!E144</f>
        <v>0</v>
      </c>
      <c r="F144" s="45"/>
      <c r="G144" s="65">
        <f>'Pay App 46'!G144+F144</f>
        <v>0</v>
      </c>
      <c r="H144" s="188">
        <f>'Pay App 46'!K144</f>
        <v>0</v>
      </c>
      <c r="I144" s="189"/>
      <c r="J144" s="55"/>
      <c r="K144" s="33">
        <f t="shared" si="1"/>
        <v>0</v>
      </c>
      <c r="L144" s="68">
        <f t="shared" si="0"/>
        <v>0</v>
      </c>
      <c r="M144" s="66">
        <f t="shared" si="2"/>
        <v>0</v>
      </c>
      <c r="N144" s="32">
        <f t="shared" si="3"/>
        <v>0</v>
      </c>
      <c r="O144" s="52">
        <f>'Pay App 46'!O144+'Pay App 46'!P144</f>
        <v>0</v>
      </c>
      <c r="P144" s="45"/>
      <c r="Q144" s="66">
        <f>'Pay App 46'!Q144+N144+P144</f>
        <v>0</v>
      </c>
    </row>
    <row r="145" spans="1:17" ht="21" customHeight="1" x14ac:dyDescent="0.2">
      <c r="A145" s="151" t="s">
        <v>244</v>
      </c>
      <c r="B145" s="151"/>
      <c r="C145" s="151" t="s">
        <v>245</v>
      </c>
      <c r="D145" s="152"/>
      <c r="E145" s="52">
        <f>'Pay App 46'!E145</f>
        <v>0</v>
      </c>
      <c r="F145" s="45"/>
      <c r="G145" s="65">
        <f>'Pay App 46'!G145+F145</f>
        <v>0</v>
      </c>
      <c r="H145" s="188">
        <f>'Pay App 46'!K145</f>
        <v>0</v>
      </c>
      <c r="I145" s="189"/>
      <c r="J145" s="55"/>
      <c r="K145" s="33">
        <f t="shared" si="1"/>
        <v>0</v>
      </c>
      <c r="L145" s="68">
        <f t="shared" si="0"/>
        <v>0</v>
      </c>
      <c r="M145" s="66">
        <f t="shared" si="2"/>
        <v>0</v>
      </c>
      <c r="N145" s="32">
        <f t="shared" si="3"/>
        <v>0</v>
      </c>
      <c r="O145" s="52">
        <f>'Pay App 46'!O145+'Pay App 46'!P145</f>
        <v>0</v>
      </c>
      <c r="P145" s="45"/>
      <c r="Q145" s="66">
        <f>'Pay App 46'!Q145+N145+P145</f>
        <v>0</v>
      </c>
    </row>
    <row r="146" spans="1:17" ht="21" customHeight="1" x14ac:dyDescent="0.2">
      <c r="A146" s="151" t="s">
        <v>246</v>
      </c>
      <c r="B146" s="151"/>
      <c r="C146" s="151" t="s">
        <v>247</v>
      </c>
      <c r="D146" s="152"/>
      <c r="E146" s="52">
        <f>'Pay App 46'!E146</f>
        <v>0</v>
      </c>
      <c r="F146" s="45"/>
      <c r="G146" s="65">
        <f>'Pay App 46'!G146+F146</f>
        <v>0</v>
      </c>
      <c r="H146" s="188">
        <f>'Pay App 46'!K146</f>
        <v>0</v>
      </c>
      <c r="I146" s="189"/>
      <c r="J146" s="55"/>
      <c r="K146" s="33">
        <f t="shared" si="1"/>
        <v>0</v>
      </c>
      <c r="L146" s="68">
        <f t="shared" si="0"/>
        <v>0</v>
      </c>
      <c r="M146" s="66">
        <f t="shared" si="2"/>
        <v>0</v>
      </c>
      <c r="N146" s="32">
        <f t="shared" si="3"/>
        <v>0</v>
      </c>
      <c r="O146" s="52">
        <f>'Pay App 46'!O146+'Pay App 46'!P146</f>
        <v>0</v>
      </c>
      <c r="P146" s="45"/>
      <c r="Q146" s="66">
        <f>'Pay App 46'!Q146+N146+P146</f>
        <v>0</v>
      </c>
    </row>
    <row r="147" spans="1:17" ht="21" customHeight="1" x14ac:dyDescent="0.2">
      <c r="A147" s="151" t="s">
        <v>248</v>
      </c>
      <c r="B147" s="151"/>
      <c r="C147" s="151" t="s">
        <v>249</v>
      </c>
      <c r="D147" s="152"/>
      <c r="E147" s="52">
        <f>'Pay App 46'!E147</f>
        <v>0</v>
      </c>
      <c r="F147" s="45"/>
      <c r="G147" s="65">
        <f>'Pay App 46'!G147+F147</f>
        <v>0</v>
      </c>
      <c r="H147" s="188">
        <f>'Pay App 46'!K147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46'!O147+'Pay App 46'!P147</f>
        <v>0</v>
      </c>
      <c r="P147" s="45"/>
      <c r="Q147" s="66">
        <f>'Pay App 46'!Q147+N147+P147</f>
        <v>0</v>
      </c>
    </row>
    <row r="148" spans="1:17" ht="21" customHeight="1" x14ac:dyDescent="0.2">
      <c r="A148" s="151" t="s">
        <v>250</v>
      </c>
      <c r="B148" s="151"/>
      <c r="C148" s="151" t="s">
        <v>251</v>
      </c>
      <c r="D148" s="152"/>
      <c r="E148" s="52">
        <f>'Pay App 46'!E148</f>
        <v>0</v>
      </c>
      <c r="F148" s="45"/>
      <c r="G148" s="65">
        <f>'Pay App 46'!G148+F148</f>
        <v>0</v>
      </c>
      <c r="H148" s="188">
        <f>'Pay App 46'!K148</f>
        <v>0</v>
      </c>
      <c r="I148" s="189"/>
      <c r="J148" s="55"/>
      <c r="K148" s="33">
        <f t="shared" si="4"/>
        <v>0</v>
      </c>
      <c r="L148" s="68">
        <f t="shared" ref="L148:L211" si="7">IF(ISERROR(K148/G148),0,K148/G148)</f>
        <v>0</v>
      </c>
      <c r="M148" s="66">
        <f t="shared" si="5"/>
        <v>0</v>
      </c>
      <c r="N148" s="32">
        <f t="shared" si="6"/>
        <v>0</v>
      </c>
      <c r="O148" s="52">
        <f>'Pay App 46'!O148+'Pay App 46'!P148</f>
        <v>0</v>
      </c>
      <c r="P148" s="45"/>
      <c r="Q148" s="66">
        <f>'Pay App 46'!Q148+N148+P148</f>
        <v>0</v>
      </c>
    </row>
    <row r="149" spans="1:17" ht="21" customHeight="1" x14ac:dyDescent="0.2">
      <c r="A149" s="153" t="s">
        <v>252</v>
      </c>
      <c r="B149" s="153"/>
      <c r="C149" s="153" t="s">
        <v>253</v>
      </c>
      <c r="D149" s="154"/>
      <c r="E149" s="52">
        <f>'Pay App 46'!E149</f>
        <v>0</v>
      </c>
      <c r="F149" s="45"/>
      <c r="G149" s="65">
        <f>'Pay App 46'!G149+F149</f>
        <v>0</v>
      </c>
      <c r="H149" s="188">
        <f>'Pay App 46'!K149</f>
        <v>0</v>
      </c>
      <c r="I149" s="189"/>
      <c r="J149" s="55"/>
      <c r="K149" s="33">
        <f t="shared" si="4"/>
        <v>0</v>
      </c>
      <c r="L149" s="68">
        <f t="shared" si="7"/>
        <v>0</v>
      </c>
      <c r="M149" s="66">
        <f t="shared" si="5"/>
        <v>0</v>
      </c>
      <c r="N149" s="32">
        <f t="shared" si="6"/>
        <v>0</v>
      </c>
      <c r="O149" s="52">
        <f>'Pay App 46'!O149+'Pay App 46'!P149</f>
        <v>0</v>
      </c>
      <c r="P149" s="45"/>
      <c r="Q149" s="66">
        <f>'Pay App 46'!Q149+N149+P149</f>
        <v>0</v>
      </c>
    </row>
    <row r="150" spans="1:17" ht="21" customHeight="1" x14ac:dyDescent="0.2">
      <c r="A150" s="151" t="s">
        <v>254</v>
      </c>
      <c r="B150" s="151"/>
      <c r="C150" s="151" t="s">
        <v>255</v>
      </c>
      <c r="D150" s="152"/>
      <c r="E150" s="52">
        <f>'Pay App 46'!E150</f>
        <v>0</v>
      </c>
      <c r="F150" s="45"/>
      <c r="G150" s="65">
        <f>'Pay App 46'!G150+F150</f>
        <v>0</v>
      </c>
      <c r="H150" s="188">
        <f>'Pay App 46'!K150</f>
        <v>0</v>
      </c>
      <c r="I150" s="189"/>
      <c r="J150" s="55"/>
      <c r="K150" s="33">
        <f t="shared" si="4"/>
        <v>0</v>
      </c>
      <c r="L150" s="68">
        <f t="shared" si="7"/>
        <v>0</v>
      </c>
      <c r="M150" s="66">
        <f t="shared" si="5"/>
        <v>0</v>
      </c>
      <c r="N150" s="32">
        <f t="shared" si="6"/>
        <v>0</v>
      </c>
      <c r="O150" s="52">
        <f>'Pay App 46'!O150+'Pay App 46'!P150</f>
        <v>0</v>
      </c>
      <c r="P150" s="45"/>
      <c r="Q150" s="66">
        <f>'Pay App 46'!Q150+N150+P150</f>
        <v>0</v>
      </c>
    </row>
    <row r="151" spans="1:17" ht="21" customHeight="1" x14ac:dyDescent="0.2">
      <c r="A151" s="151" t="s">
        <v>256</v>
      </c>
      <c r="B151" s="151"/>
      <c r="C151" s="151" t="s">
        <v>257</v>
      </c>
      <c r="D151" s="152"/>
      <c r="E151" s="52">
        <f>'Pay App 46'!E151</f>
        <v>0</v>
      </c>
      <c r="F151" s="45"/>
      <c r="G151" s="65">
        <f>'Pay App 46'!G151+F151</f>
        <v>0</v>
      </c>
      <c r="H151" s="188">
        <f>'Pay App 46'!K151</f>
        <v>0</v>
      </c>
      <c r="I151" s="189"/>
      <c r="J151" s="55"/>
      <c r="K151" s="33">
        <f t="shared" si="4"/>
        <v>0</v>
      </c>
      <c r="L151" s="68">
        <f t="shared" si="7"/>
        <v>0</v>
      </c>
      <c r="M151" s="66">
        <f t="shared" si="5"/>
        <v>0</v>
      </c>
      <c r="N151" s="32">
        <f t="shared" si="6"/>
        <v>0</v>
      </c>
      <c r="O151" s="52">
        <f>'Pay App 46'!O151+'Pay App 46'!P151</f>
        <v>0</v>
      </c>
      <c r="P151" s="45"/>
      <c r="Q151" s="66">
        <f>'Pay App 46'!Q151+N151+P151</f>
        <v>0</v>
      </c>
    </row>
    <row r="152" spans="1:17" ht="21" customHeight="1" x14ac:dyDescent="0.2">
      <c r="A152" s="151" t="s">
        <v>258</v>
      </c>
      <c r="B152" s="151"/>
      <c r="C152" s="151" t="s">
        <v>259</v>
      </c>
      <c r="D152" s="152"/>
      <c r="E152" s="52">
        <f>'Pay App 46'!E152</f>
        <v>0</v>
      </c>
      <c r="F152" s="45"/>
      <c r="G152" s="65">
        <f>'Pay App 46'!G152+F152</f>
        <v>0</v>
      </c>
      <c r="H152" s="188">
        <f>'Pay App 46'!K152</f>
        <v>0</v>
      </c>
      <c r="I152" s="189"/>
      <c r="J152" s="55"/>
      <c r="K152" s="33">
        <f t="shared" si="4"/>
        <v>0</v>
      </c>
      <c r="L152" s="68">
        <f t="shared" si="7"/>
        <v>0</v>
      </c>
      <c r="M152" s="66">
        <f t="shared" si="5"/>
        <v>0</v>
      </c>
      <c r="N152" s="32">
        <f t="shared" si="6"/>
        <v>0</v>
      </c>
      <c r="O152" s="52">
        <f>'Pay App 46'!O152+'Pay App 46'!P152</f>
        <v>0</v>
      </c>
      <c r="P152" s="45"/>
      <c r="Q152" s="66">
        <f>'Pay App 46'!Q152+N152+P152</f>
        <v>0</v>
      </c>
    </row>
    <row r="153" spans="1:17" ht="21" customHeight="1" x14ac:dyDescent="0.2">
      <c r="A153" s="151" t="s">
        <v>260</v>
      </c>
      <c r="B153" s="151"/>
      <c r="C153" s="151" t="s">
        <v>261</v>
      </c>
      <c r="D153" s="152"/>
      <c r="E153" s="52">
        <f>'Pay App 46'!E153</f>
        <v>0</v>
      </c>
      <c r="F153" s="45"/>
      <c r="G153" s="65">
        <f>'Pay App 46'!G153+F153</f>
        <v>0</v>
      </c>
      <c r="H153" s="188">
        <f>'Pay App 46'!K153</f>
        <v>0</v>
      </c>
      <c r="I153" s="189"/>
      <c r="J153" s="55"/>
      <c r="K153" s="33">
        <f t="shared" si="4"/>
        <v>0</v>
      </c>
      <c r="L153" s="68">
        <f t="shared" si="7"/>
        <v>0</v>
      </c>
      <c r="M153" s="66">
        <f t="shared" si="5"/>
        <v>0</v>
      </c>
      <c r="N153" s="32">
        <f t="shared" si="6"/>
        <v>0</v>
      </c>
      <c r="O153" s="52">
        <f>'Pay App 46'!O153+'Pay App 46'!P153</f>
        <v>0</v>
      </c>
      <c r="P153" s="45"/>
      <c r="Q153" s="66">
        <f>'Pay App 46'!Q153+N153+P153</f>
        <v>0</v>
      </c>
    </row>
    <row r="154" spans="1:17" ht="21" customHeight="1" x14ac:dyDescent="0.2">
      <c r="A154" s="151" t="s">
        <v>262</v>
      </c>
      <c r="B154" s="151"/>
      <c r="C154" s="151" t="s">
        <v>263</v>
      </c>
      <c r="D154" s="152"/>
      <c r="E154" s="52">
        <f>'Pay App 46'!E154</f>
        <v>0</v>
      </c>
      <c r="F154" s="45"/>
      <c r="G154" s="65">
        <f>'Pay App 46'!G154+F154</f>
        <v>0</v>
      </c>
      <c r="H154" s="188">
        <f>'Pay App 46'!K154</f>
        <v>0</v>
      </c>
      <c r="I154" s="189"/>
      <c r="J154" s="55"/>
      <c r="K154" s="33">
        <f t="shared" si="4"/>
        <v>0</v>
      </c>
      <c r="L154" s="68">
        <f t="shared" si="7"/>
        <v>0</v>
      </c>
      <c r="M154" s="66">
        <f t="shared" si="5"/>
        <v>0</v>
      </c>
      <c r="N154" s="32">
        <f t="shared" si="6"/>
        <v>0</v>
      </c>
      <c r="O154" s="52">
        <f>'Pay App 46'!O154+'Pay App 46'!P154</f>
        <v>0</v>
      </c>
      <c r="P154" s="45"/>
      <c r="Q154" s="66">
        <f>'Pay App 46'!Q154+N154+P154</f>
        <v>0</v>
      </c>
    </row>
    <row r="155" spans="1:17" ht="21" customHeight="1" x14ac:dyDescent="0.2">
      <c r="A155" s="151" t="s">
        <v>264</v>
      </c>
      <c r="B155" s="151"/>
      <c r="C155" s="151" t="s">
        <v>265</v>
      </c>
      <c r="D155" s="152"/>
      <c r="E155" s="52">
        <f>'Pay App 46'!E155</f>
        <v>0</v>
      </c>
      <c r="F155" s="45"/>
      <c r="G155" s="65">
        <f>'Pay App 46'!G155+F155</f>
        <v>0</v>
      </c>
      <c r="H155" s="188">
        <f>'Pay App 46'!K155</f>
        <v>0</v>
      </c>
      <c r="I155" s="189"/>
      <c r="J155" s="55"/>
      <c r="K155" s="33">
        <f t="shared" si="4"/>
        <v>0</v>
      </c>
      <c r="L155" s="68">
        <f t="shared" si="7"/>
        <v>0</v>
      </c>
      <c r="M155" s="66">
        <f t="shared" si="5"/>
        <v>0</v>
      </c>
      <c r="N155" s="32">
        <f t="shared" si="6"/>
        <v>0</v>
      </c>
      <c r="O155" s="52">
        <f>'Pay App 46'!O155+'Pay App 46'!P155</f>
        <v>0</v>
      </c>
      <c r="P155" s="45"/>
      <c r="Q155" s="66">
        <f>'Pay App 46'!Q155+N155+P155</f>
        <v>0</v>
      </c>
    </row>
    <row r="156" spans="1:17" ht="21" customHeight="1" x14ac:dyDescent="0.2">
      <c r="A156" s="151" t="s">
        <v>266</v>
      </c>
      <c r="B156" s="151"/>
      <c r="C156" s="151" t="s">
        <v>267</v>
      </c>
      <c r="D156" s="152"/>
      <c r="E156" s="52">
        <f>'Pay App 46'!E156</f>
        <v>0</v>
      </c>
      <c r="F156" s="45"/>
      <c r="G156" s="65">
        <f>'Pay App 46'!G156+F156</f>
        <v>0</v>
      </c>
      <c r="H156" s="188">
        <f>'Pay App 46'!K156</f>
        <v>0</v>
      </c>
      <c r="I156" s="189"/>
      <c r="J156" s="55"/>
      <c r="K156" s="33">
        <f t="shared" si="4"/>
        <v>0</v>
      </c>
      <c r="L156" s="68">
        <f t="shared" si="7"/>
        <v>0</v>
      </c>
      <c r="M156" s="66">
        <f t="shared" si="5"/>
        <v>0</v>
      </c>
      <c r="N156" s="32">
        <f t="shared" si="6"/>
        <v>0</v>
      </c>
      <c r="O156" s="52">
        <f>'Pay App 46'!O156+'Pay App 46'!P156</f>
        <v>0</v>
      </c>
      <c r="P156" s="45"/>
      <c r="Q156" s="66">
        <f>'Pay App 46'!Q156+N156+P156</f>
        <v>0</v>
      </c>
    </row>
    <row r="157" spans="1:17" ht="21" customHeight="1" x14ac:dyDescent="0.2">
      <c r="A157" s="151" t="s">
        <v>268</v>
      </c>
      <c r="B157" s="151"/>
      <c r="C157" s="151" t="s">
        <v>269</v>
      </c>
      <c r="D157" s="152"/>
      <c r="E157" s="52">
        <f>'Pay App 46'!E157</f>
        <v>0</v>
      </c>
      <c r="F157" s="45"/>
      <c r="G157" s="65">
        <f>'Pay App 46'!G157+F157</f>
        <v>0</v>
      </c>
      <c r="H157" s="188">
        <f>'Pay App 46'!K157</f>
        <v>0</v>
      </c>
      <c r="I157" s="189"/>
      <c r="J157" s="55"/>
      <c r="K157" s="33">
        <f t="shared" si="4"/>
        <v>0</v>
      </c>
      <c r="L157" s="68">
        <f t="shared" si="7"/>
        <v>0</v>
      </c>
      <c r="M157" s="66">
        <f t="shared" si="5"/>
        <v>0</v>
      </c>
      <c r="N157" s="32">
        <f t="shared" si="6"/>
        <v>0</v>
      </c>
      <c r="O157" s="52">
        <f>'Pay App 46'!O157+'Pay App 46'!P157</f>
        <v>0</v>
      </c>
      <c r="P157" s="45"/>
      <c r="Q157" s="66">
        <f>'Pay App 46'!Q157+N157+P157</f>
        <v>0</v>
      </c>
    </row>
    <row r="158" spans="1:17" ht="21" customHeight="1" x14ac:dyDescent="0.2">
      <c r="A158" s="153" t="s">
        <v>270</v>
      </c>
      <c r="B158" s="153"/>
      <c r="C158" s="153" t="s">
        <v>271</v>
      </c>
      <c r="D158" s="154"/>
      <c r="E158" s="52">
        <f>'Pay App 46'!E158</f>
        <v>0</v>
      </c>
      <c r="F158" s="45"/>
      <c r="G158" s="65">
        <f>'Pay App 46'!G158+F158</f>
        <v>0</v>
      </c>
      <c r="H158" s="188">
        <f>'Pay App 46'!K158</f>
        <v>0</v>
      </c>
      <c r="I158" s="189"/>
      <c r="J158" s="55"/>
      <c r="K158" s="33">
        <f t="shared" si="4"/>
        <v>0</v>
      </c>
      <c r="L158" s="68">
        <f t="shared" si="7"/>
        <v>0</v>
      </c>
      <c r="M158" s="66">
        <f t="shared" si="5"/>
        <v>0</v>
      </c>
      <c r="N158" s="32">
        <f t="shared" si="6"/>
        <v>0</v>
      </c>
      <c r="O158" s="52">
        <f>'Pay App 46'!O158+'Pay App 46'!P158</f>
        <v>0</v>
      </c>
      <c r="P158" s="45"/>
      <c r="Q158" s="66">
        <f>'Pay App 46'!Q158+N158+P158</f>
        <v>0</v>
      </c>
    </row>
    <row r="159" spans="1:17" ht="21" customHeight="1" x14ac:dyDescent="0.2">
      <c r="A159" s="151" t="s">
        <v>272</v>
      </c>
      <c r="B159" s="151"/>
      <c r="C159" s="151" t="s">
        <v>273</v>
      </c>
      <c r="D159" s="152"/>
      <c r="E159" s="52">
        <f>'Pay App 46'!E159</f>
        <v>0</v>
      </c>
      <c r="F159" s="45"/>
      <c r="G159" s="65">
        <f>'Pay App 46'!G159+F159</f>
        <v>0</v>
      </c>
      <c r="H159" s="188">
        <f>'Pay App 46'!K159</f>
        <v>0</v>
      </c>
      <c r="I159" s="189"/>
      <c r="J159" s="55"/>
      <c r="K159" s="33">
        <f t="shared" si="4"/>
        <v>0</v>
      </c>
      <c r="L159" s="68">
        <f t="shared" si="7"/>
        <v>0</v>
      </c>
      <c r="M159" s="66">
        <f t="shared" si="5"/>
        <v>0</v>
      </c>
      <c r="N159" s="32">
        <f t="shared" si="6"/>
        <v>0</v>
      </c>
      <c r="O159" s="52">
        <f>'Pay App 46'!O159+'Pay App 46'!P159</f>
        <v>0</v>
      </c>
      <c r="P159" s="45"/>
      <c r="Q159" s="66">
        <f>'Pay App 46'!Q159+N159+P159</f>
        <v>0</v>
      </c>
    </row>
    <row r="160" spans="1:17" ht="21" customHeight="1" x14ac:dyDescent="0.2">
      <c r="A160" s="151" t="s">
        <v>274</v>
      </c>
      <c r="B160" s="151"/>
      <c r="C160" s="151" t="s">
        <v>275</v>
      </c>
      <c r="D160" s="152"/>
      <c r="E160" s="52">
        <f>'Pay App 46'!E160</f>
        <v>0</v>
      </c>
      <c r="F160" s="45"/>
      <c r="G160" s="65">
        <f>'Pay App 46'!G160+F160</f>
        <v>0</v>
      </c>
      <c r="H160" s="188">
        <f>'Pay App 46'!K160</f>
        <v>0</v>
      </c>
      <c r="I160" s="189"/>
      <c r="J160" s="55"/>
      <c r="K160" s="33">
        <f t="shared" si="4"/>
        <v>0</v>
      </c>
      <c r="L160" s="68">
        <f t="shared" si="7"/>
        <v>0</v>
      </c>
      <c r="M160" s="66">
        <f t="shared" si="5"/>
        <v>0</v>
      </c>
      <c r="N160" s="32">
        <f t="shared" si="6"/>
        <v>0</v>
      </c>
      <c r="O160" s="52">
        <f>'Pay App 46'!O160+'Pay App 46'!P160</f>
        <v>0</v>
      </c>
      <c r="P160" s="45"/>
      <c r="Q160" s="66">
        <f>'Pay App 46'!Q160+N160+P160</f>
        <v>0</v>
      </c>
    </row>
    <row r="161" spans="1:17" ht="21" customHeight="1" x14ac:dyDescent="0.2">
      <c r="A161" s="151" t="s">
        <v>276</v>
      </c>
      <c r="B161" s="151"/>
      <c r="C161" s="151" t="s">
        <v>277</v>
      </c>
      <c r="D161" s="152"/>
      <c r="E161" s="52">
        <f>'Pay App 46'!E161</f>
        <v>0</v>
      </c>
      <c r="F161" s="45"/>
      <c r="G161" s="65">
        <f>'Pay App 46'!G161+F161</f>
        <v>0</v>
      </c>
      <c r="H161" s="188">
        <f>'Pay App 46'!K161</f>
        <v>0</v>
      </c>
      <c r="I161" s="189"/>
      <c r="J161" s="55"/>
      <c r="K161" s="33">
        <f t="shared" si="4"/>
        <v>0</v>
      </c>
      <c r="L161" s="68">
        <f t="shared" si="7"/>
        <v>0</v>
      </c>
      <c r="M161" s="66">
        <f t="shared" si="5"/>
        <v>0</v>
      </c>
      <c r="N161" s="32">
        <f t="shared" si="6"/>
        <v>0</v>
      </c>
      <c r="O161" s="52">
        <f>'Pay App 46'!O161+'Pay App 46'!P161</f>
        <v>0</v>
      </c>
      <c r="P161" s="45"/>
      <c r="Q161" s="66">
        <f>'Pay App 46'!Q161+N161+P161</f>
        <v>0</v>
      </c>
    </row>
    <row r="162" spans="1:17" ht="21" customHeight="1" x14ac:dyDescent="0.2">
      <c r="A162" s="151" t="s">
        <v>278</v>
      </c>
      <c r="B162" s="151"/>
      <c r="C162" s="151" t="s">
        <v>279</v>
      </c>
      <c r="D162" s="152"/>
      <c r="E162" s="52">
        <f>'Pay App 46'!E162</f>
        <v>0</v>
      </c>
      <c r="F162" s="45"/>
      <c r="G162" s="65">
        <f>'Pay App 46'!G162+F162</f>
        <v>0</v>
      </c>
      <c r="H162" s="188">
        <f>'Pay App 46'!K162</f>
        <v>0</v>
      </c>
      <c r="I162" s="189"/>
      <c r="J162" s="55"/>
      <c r="K162" s="33">
        <f t="shared" si="4"/>
        <v>0</v>
      </c>
      <c r="L162" s="68">
        <f t="shared" si="7"/>
        <v>0</v>
      </c>
      <c r="M162" s="66">
        <f t="shared" si="5"/>
        <v>0</v>
      </c>
      <c r="N162" s="32">
        <f t="shared" si="6"/>
        <v>0</v>
      </c>
      <c r="O162" s="52">
        <f>'Pay App 46'!O162+'Pay App 46'!P162</f>
        <v>0</v>
      </c>
      <c r="P162" s="45"/>
      <c r="Q162" s="66">
        <f>'Pay App 46'!Q162+N162+P162</f>
        <v>0</v>
      </c>
    </row>
    <row r="163" spans="1:17" ht="21" customHeight="1" x14ac:dyDescent="0.2">
      <c r="A163" s="151" t="s">
        <v>280</v>
      </c>
      <c r="B163" s="151"/>
      <c r="C163" s="151" t="s">
        <v>281</v>
      </c>
      <c r="D163" s="152"/>
      <c r="E163" s="52">
        <f>'Pay App 46'!E163</f>
        <v>0</v>
      </c>
      <c r="F163" s="45"/>
      <c r="G163" s="65">
        <f>'Pay App 46'!G163+F163</f>
        <v>0</v>
      </c>
      <c r="H163" s="188">
        <f>'Pay App 46'!K163</f>
        <v>0</v>
      </c>
      <c r="I163" s="189"/>
      <c r="J163" s="55"/>
      <c r="K163" s="33">
        <f t="shared" si="4"/>
        <v>0</v>
      </c>
      <c r="L163" s="68">
        <f t="shared" si="7"/>
        <v>0</v>
      </c>
      <c r="M163" s="66">
        <f t="shared" si="5"/>
        <v>0</v>
      </c>
      <c r="N163" s="32">
        <f t="shared" si="6"/>
        <v>0</v>
      </c>
      <c r="O163" s="52">
        <f>'Pay App 46'!O163+'Pay App 46'!P163</f>
        <v>0</v>
      </c>
      <c r="P163" s="45"/>
      <c r="Q163" s="66">
        <f>'Pay App 46'!Q163+N163+P163</f>
        <v>0</v>
      </c>
    </row>
    <row r="164" spans="1:17" ht="21" customHeight="1" x14ac:dyDescent="0.2">
      <c r="A164" s="151" t="s">
        <v>282</v>
      </c>
      <c r="B164" s="151"/>
      <c r="C164" s="151" t="s">
        <v>283</v>
      </c>
      <c r="D164" s="152"/>
      <c r="E164" s="52">
        <f>'Pay App 46'!E164</f>
        <v>0</v>
      </c>
      <c r="F164" s="45"/>
      <c r="G164" s="65">
        <f>'Pay App 46'!G164+F164</f>
        <v>0</v>
      </c>
      <c r="H164" s="188">
        <f>'Pay App 46'!K164</f>
        <v>0</v>
      </c>
      <c r="I164" s="189"/>
      <c r="J164" s="55"/>
      <c r="K164" s="33">
        <f t="shared" si="4"/>
        <v>0</v>
      </c>
      <c r="L164" s="68">
        <f t="shared" si="7"/>
        <v>0</v>
      </c>
      <c r="M164" s="66">
        <f t="shared" si="5"/>
        <v>0</v>
      </c>
      <c r="N164" s="32">
        <f t="shared" si="6"/>
        <v>0</v>
      </c>
      <c r="O164" s="52">
        <f>'Pay App 46'!O164+'Pay App 46'!P164</f>
        <v>0</v>
      </c>
      <c r="P164" s="45"/>
      <c r="Q164" s="66">
        <f>'Pay App 46'!Q164+N164+P164</f>
        <v>0</v>
      </c>
    </row>
    <row r="165" spans="1:17" ht="21" customHeight="1" x14ac:dyDescent="0.2">
      <c r="A165" s="151" t="s">
        <v>284</v>
      </c>
      <c r="B165" s="151"/>
      <c r="C165" s="151" t="s">
        <v>285</v>
      </c>
      <c r="D165" s="152"/>
      <c r="E165" s="52">
        <f>'Pay App 46'!E165</f>
        <v>0</v>
      </c>
      <c r="F165" s="45"/>
      <c r="G165" s="65">
        <f>'Pay App 46'!G165+F165</f>
        <v>0</v>
      </c>
      <c r="H165" s="188">
        <f>'Pay App 46'!K165</f>
        <v>0</v>
      </c>
      <c r="I165" s="189"/>
      <c r="J165" s="55"/>
      <c r="K165" s="33">
        <f t="shared" si="4"/>
        <v>0</v>
      </c>
      <c r="L165" s="68">
        <f t="shared" si="7"/>
        <v>0</v>
      </c>
      <c r="M165" s="66">
        <f t="shared" si="5"/>
        <v>0</v>
      </c>
      <c r="N165" s="32">
        <f t="shared" si="6"/>
        <v>0</v>
      </c>
      <c r="O165" s="52">
        <f>'Pay App 46'!O165+'Pay App 46'!P165</f>
        <v>0</v>
      </c>
      <c r="P165" s="45"/>
      <c r="Q165" s="66">
        <f>'Pay App 46'!Q165+N165+P165</f>
        <v>0</v>
      </c>
    </row>
    <row r="166" spans="1:17" ht="21" customHeight="1" x14ac:dyDescent="0.2">
      <c r="A166" s="153" t="s">
        <v>286</v>
      </c>
      <c r="B166" s="153"/>
      <c r="C166" s="153" t="s">
        <v>287</v>
      </c>
      <c r="D166" s="154"/>
      <c r="E166" s="52">
        <f>'Pay App 46'!E166</f>
        <v>0</v>
      </c>
      <c r="F166" s="45"/>
      <c r="G166" s="65">
        <f>'Pay App 46'!G166+F166</f>
        <v>0</v>
      </c>
      <c r="H166" s="188">
        <f>'Pay App 46'!K166</f>
        <v>0</v>
      </c>
      <c r="I166" s="189"/>
      <c r="J166" s="55"/>
      <c r="K166" s="33">
        <f t="shared" si="4"/>
        <v>0</v>
      </c>
      <c r="L166" s="68">
        <f t="shared" si="7"/>
        <v>0</v>
      </c>
      <c r="M166" s="66">
        <f t="shared" si="5"/>
        <v>0</v>
      </c>
      <c r="N166" s="32">
        <f t="shared" si="6"/>
        <v>0</v>
      </c>
      <c r="O166" s="52">
        <f>'Pay App 46'!O166+'Pay App 46'!P166</f>
        <v>0</v>
      </c>
      <c r="P166" s="45"/>
      <c r="Q166" s="66">
        <f>'Pay App 46'!Q166+N166+P166</f>
        <v>0</v>
      </c>
    </row>
    <row r="167" spans="1:17" ht="21" customHeight="1" x14ac:dyDescent="0.2">
      <c r="A167" s="153" t="s">
        <v>288</v>
      </c>
      <c r="B167" s="153"/>
      <c r="C167" s="153" t="s">
        <v>289</v>
      </c>
      <c r="D167" s="154"/>
      <c r="E167" s="52">
        <f>'Pay App 46'!E167</f>
        <v>0</v>
      </c>
      <c r="F167" s="45"/>
      <c r="G167" s="65">
        <f>'Pay App 46'!G167+F167</f>
        <v>0</v>
      </c>
      <c r="H167" s="188">
        <f>'Pay App 46'!K167</f>
        <v>0</v>
      </c>
      <c r="I167" s="189"/>
      <c r="J167" s="55"/>
      <c r="K167" s="33">
        <f t="shared" si="4"/>
        <v>0</v>
      </c>
      <c r="L167" s="68">
        <f t="shared" si="7"/>
        <v>0</v>
      </c>
      <c r="M167" s="66">
        <f t="shared" si="5"/>
        <v>0</v>
      </c>
      <c r="N167" s="32">
        <f t="shared" si="6"/>
        <v>0</v>
      </c>
      <c r="O167" s="52">
        <f>'Pay App 46'!O167+'Pay App 46'!P167</f>
        <v>0</v>
      </c>
      <c r="P167" s="45"/>
      <c r="Q167" s="66">
        <f>'Pay App 46'!Q167+N167+P167</f>
        <v>0</v>
      </c>
    </row>
    <row r="168" spans="1:17" ht="21" customHeight="1" x14ac:dyDescent="0.2">
      <c r="A168" s="151" t="s">
        <v>290</v>
      </c>
      <c r="B168" s="151"/>
      <c r="C168" s="151" t="s">
        <v>291</v>
      </c>
      <c r="D168" s="152"/>
      <c r="E168" s="52">
        <f>'Pay App 46'!E168</f>
        <v>0</v>
      </c>
      <c r="F168" s="45"/>
      <c r="G168" s="65">
        <f>'Pay App 46'!G168+F168</f>
        <v>0</v>
      </c>
      <c r="H168" s="188">
        <f>'Pay App 46'!K168</f>
        <v>0</v>
      </c>
      <c r="I168" s="189"/>
      <c r="J168" s="55"/>
      <c r="K168" s="33">
        <f t="shared" si="4"/>
        <v>0</v>
      </c>
      <c r="L168" s="68">
        <f t="shared" si="7"/>
        <v>0</v>
      </c>
      <c r="M168" s="66">
        <f t="shared" si="5"/>
        <v>0</v>
      </c>
      <c r="N168" s="32">
        <f t="shared" si="6"/>
        <v>0</v>
      </c>
      <c r="O168" s="52">
        <f>'Pay App 46'!O168+'Pay App 46'!P168</f>
        <v>0</v>
      </c>
      <c r="P168" s="45"/>
      <c r="Q168" s="66">
        <f>'Pay App 46'!Q168+N168+P168</f>
        <v>0</v>
      </c>
    </row>
    <row r="169" spans="1:17" ht="21" customHeight="1" x14ac:dyDescent="0.2">
      <c r="A169" s="151" t="s">
        <v>292</v>
      </c>
      <c r="B169" s="151"/>
      <c r="C169" s="151" t="s">
        <v>293</v>
      </c>
      <c r="D169" s="152"/>
      <c r="E169" s="52">
        <f>'Pay App 46'!E169</f>
        <v>0</v>
      </c>
      <c r="F169" s="45"/>
      <c r="G169" s="65">
        <f>'Pay App 46'!G169+F169</f>
        <v>0</v>
      </c>
      <c r="H169" s="188">
        <f>'Pay App 46'!K169</f>
        <v>0</v>
      </c>
      <c r="I169" s="189"/>
      <c r="J169" s="55"/>
      <c r="K169" s="33">
        <f t="shared" si="4"/>
        <v>0</v>
      </c>
      <c r="L169" s="68">
        <f t="shared" si="7"/>
        <v>0</v>
      </c>
      <c r="M169" s="66">
        <f t="shared" si="5"/>
        <v>0</v>
      </c>
      <c r="N169" s="32">
        <f t="shared" si="6"/>
        <v>0</v>
      </c>
      <c r="O169" s="52">
        <f>'Pay App 46'!O169+'Pay App 46'!P169</f>
        <v>0</v>
      </c>
      <c r="P169" s="45"/>
      <c r="Q169" s="66">
        <f>'Pay App 46'!Q169+N169+P169</f>
        <v>0</v>
      </c>
    </row>
    <row r="170" spans="1:17" ht="21" customHeight="1" x14ac:dyDescent="0.2">
      <c r="A170" s="151" t="s">
        <v>294</v>
      </c>
      <c r="B170" s="151"/>
      <c r="C170" s="151" t="s">
        <v>295</v>
      </c>
      <c r="D170" s="152"/>
      <c r="E170" s="52">
        <f>'Pay App 46'!E170</f>
        <v>0</v>
      </c>
      <c r="F170" s="45"/>
      <c r="G170" s="65">
        <f>'Pay App 46'!G170+F170</f>
        <v>0</v>
      </c>
      <c r="H170" s="188">
        <f>'Pay App 46'!K170</f>
        <v>0</v>
      </c>
      <c r="I170" s="189"/>
      <c r="J170" s="55"/>
      <c r="K170" s="33">
        <f t="shared" si="4"/>
        <v>0</v>
      </c>
      <c r="L170" s="68">
        <f t="shared" si="7"/>
        <v>0</v>
      </c>
      <c r="M170" s="66">
        <f t="shared" si="5"/>
        <v>0</v>
      </c>
      <c r="N170" s="32">
        <f t="shared" si="6"/>
        <v>0</v>
      </c>
      <c r="O170" s="52">
        <f>'Pay App 46'!O170+'Pay App 46'!P170</f>
        <v>0</v>
      </c>
      <c r="P170" s="45"/>
      <c r="Q170" s="66">
        <f>'Pay App 46'!Q170+N170+P170</f>
        <v>0</v>
      </c>
    </row>
    <row r="171" spans="1:17" ht="21" customHeight="1" x14ac:dyDescent="0.2">
      <c r="A171" s="151" t="s">
        <v>296</v>
      </c>
      <c r="B171" s="151"/>
      <c r="C171" s="151" t="s">
        <v>297</v>
      </c>
      <c r="D171" s="152"/>
      <c r="E171" s="52">
        <f>'Pay App 46'!E171</f>
        <v>0</v>
      </c>
      <c r="F171" s="45"/>
      <c r="G171" s="65">
        <f>'Pay App 46'!G171+F171</f>
        <v>0</v>
      </c>
      <c r="H171" s="188">
        <f>'Pay App 46'!K171</f>
        <v>0</v>
      </c>
      <c r="I171" s="189"/>
      <c r="J171" s="55"/>
      <c r="K171" s="33">
        <f t="shared" si="4"/>
        <v>0</v>
      </c>
      <c r="L171" s="68">
        <f t="shared" si="7"/>
        <v>0</v>
      </c>
      <c r="M171" s="66">
        <f t="shared" si="5"/>
        <v>0</v>
      </c>
      <c r="N171" s="32">
        <f t="shared" si="6"/>
        <v>0</v>
      </c>
      <c r="O171" s="52">
        <f>'Pay App 46'!O171+'Pay App 46'!P171</f>
        <v>0</v>
      </c>
      <c r="P171" s="45"/>
      <c r="Q171" s="66">
        <f>'Pay App 46'!Q171+N171+P171</f>
        <v>0</v>
      </c>
    </row>
    <row r="172" spans="1:17" ht="21" customHeight="1" x14ac:dyDescent="0.2">
      <c r="A172" s="151" t="s">
        <v>298</v>
      </c>
      <c r="B172" s="151"/>
      <c r="C172" s="151" t="s">
        <v>299</v>
      </c>
      <c r="D172" s="152"/>
      <c r="E172" s="52">
        <f>'Pay App 46'!E172</f>
        <v>0</v>
      </c>
      <c r="F172" s="45"/>
      <c r="G172" s="65">
        <f>'Pay App 46'!G172+F172</f>
        <v>0</v>
      </c>
      <c r="H172" s="188">
        <f>'Pay App 46'!K172</f>
        <v>0</v>
      </c>
      <c r="I172" s="189"/>
      <c r="J172" s="55"/>
      <c r="K172" s="33">
        <f t="shared" si="4"/>
        <v>0</v>
      </c>
      <c r="L172" s="68">
        <f t="shared" si="7"/>
        <v>0</v>
      </c>
      <c r="M172" s="66">
        <f t="shared" si="5"/>
        <v>0</v>
      </c>
      <c r="N172" s="32">
        <f t="shared" si="6"/>
        <v>0</v>
      </c>
      <c r="O172" s="52">
        <f>'Pay App 46'!O172+'Pay App 46'!P172</f>
        <v>0</v>
      </c>
      <c r="P172" s="45"/>
      <c r="Q172" s="66">
        <f>'Pay App 46'!Q172+N172+P172</f>
        <v>0</v>
      </c>
    </row>
    <row r="173" spans="1:17" ht="21" customHeight="1" x14ac:dyDescent="0.2">
      <c r="A173" s="151" t="s">
        <v>300</v>
      </c>
      <c r="B173" s="151"/>
      <c r="C173" s="151" t="s">
        <v>301</v>
      </c>
      <c r="D173" s="152"/>
      <c r="E173" s="52">
        <f>'Pay App 46'!E173</f>
        <v>0</v>
      </c>
      <c r="F173" s="45"/>
      <c r="G173" s="65">
        <f>'Pay App 46'!G173+F173</f>
        <v>0</v>
      </c>
      <c r="H173" s="188">
        <f>'Pay App 46'!K173</f>
        <v>0</v>
      </c>
      <c r="I173" s="189"/>
      <c r="J173" s="55"/>
      <c r="K173" s="33">
        <f t="shared" si="4"/>
        <v>0</v>
      </c>
      <c r="L173" s="68">
        <f t="shared" si="7"/>
        <v>0</v>
      </c>
      <c r="M173" s="66">
        <f t="shared" si="5"/>
        <v>0</v>
      </c>
      <c r="N173" s="32">
        <f t="shared" si="6"/>
        <v>0</v>
      </c>
      <c r="O173" s="52">
        <f>'Pay App 46'!O173+'Pay App 46'!P173</f>
        <v>0</v>
      </c>
      <c r="P173" s="45"/>
      <c r="Q173" s="66">
        <f>'Pay App 46'!Q173+N173+P173</f>
        <v>0</v>
      </c>
    </row>
    <row r="174" spans="1:17" ht="21" customHeight="1" x14ac:dyDescent="0.2">
      <c r="A174" s="151" t="s">
        <v>302</v>
      </c>
      <c r="B174" s="151"/>
      <c r="C174" s="151" t="s">
        <v>303</v>
      </c>
      <c r="D174" s="152"/>
      <c r="E174" s="52">
        <f>'Pay App 46'!E174</f>
        <v>0</v>
      </c>
      <c r="F174" s="45"/>
      <c r="G174" s="65">
        <f>'Pay App 46'!G174+F174</f>
        <v>0</v>
      </c>
      <c r="H174" s="188">
        <f>'Pay App 46'!K174</f>
        <v>0</v>
      </c>
      <c r="I174" s="189"/>
      <c r="J174" s="55"/>
      <c r="K174" s="33">
        <f t="shared" si="4"/>
        <v>0</v>
      </c>
      <c r="L174" s="68">
        <f t="shared" si="7"/>
        <v>0</v>
      </c>
      <c r="M174" s="66">
        <f t="shared" si="5"/>
        <v>0</v>
      </c>
      <c r="N174" s="32">
        <f t="shared" si="6"/>
        <v>0</v>
      </c>
      <c r="O174" s="52">
        <f>'Pay App 46'!O174+'Pay App 46'!P174</f>
        <v>0</v>
      </c>
      <c r="P174" s="45"/>
      <c r="Q174" s="66">
        <f>'Pay App 46'!Q174+N174+P174</f>
        <v>0</v>
      </c>
    </row>
    <row r="175" spans="1:17" ht="21" customHeight="1" x14ac:dyDescent="0.2">
      <c r="A175" s="151" t="s">
        <v>304</v>
      </c>
      <c r="B175" s="151"/>
      <c r="C175" s="151" t="s">
        <v>305</v>
      </c>
      <c r="D175" s="152"/>
      <c r="E175" s="52">
        <f>'Pay App 46'!E175</f>
        <v>0</v>
      </c>
      <c r="F175" s="45"/>
      <c r="G175" s="65">
        <f>'Pay App 46'!G175+F175</f>
        <v>0</v>
      </c>
      <c r="H175" s="188">
        <f>'Pay App 46'!K175</f>
        <v>0</v>
      </c>
      <c r="I175" s="189"/>
      <c r="J175" s="55"/>
      <c r="K175" s="33">
        <f t="shared" si="4"/>
        <v>0</v>
      </c>
      <c r="L175" s="68">
        <f t="shared" si="7"/>
        <v>0</v>
      </c>
      <c r="M175" s="66">
        <f t="shared" si="5"/>
        <v>0</v>
      </c>
      <c r="N175" s="32">
        <f t="shared" si="6"/>
        <v>0</v>
      </c>
      <c r="O175" s="52">
        <f>'Pay App 46'!O175+'Pay App 46'!P175</f>
        <v>0</v>
      </c>
      <c r="P175" s="45"/>
      <c r="Q175" s="66">
        <f>'Pay App 46'!Q175+N175+P175</f>
        <v>0</v>
      </c>
    </row>
    <row r="176" spans="1:17" ht="21" customHeight="1" x14ac:dyDescent="0.2">
      <c r="A176" s="151" t="s">
        <v>306</v>
      </c>
      <c r="B176" s="151"/>
      <c r="C176" s="151" t="s">
        <v>307</v>
      </c>
      <c r="D176" s="152"/>
      <c r="E176" s="52">
        <f>'Pay App 46'!E176</f>
        <v>0</v>
      </c>
      <c r="F176" s="45"/>
      <c r="G176" s="65">
        <f>'Pay App 46'!G176+F176</f>
        <v>0</v>
      </c>
      <c r="H176" s="188">
        <f>'Pay App 46'!K176</f>
        <v>0</v>
      </c>
      <c r="I176" s="189"/>
      <c r="J176" s="55"/>
      <c r="K176" s="33">
        <f t="shared" si="4"/>
        <v>0</v>
      </c>
      <c r="L176" s="68">
        <f t="shared" si="7"/>
        <v>0</v>
      </c>
      <c r="M176" s="66">
        <f t="shared" si="5"/>
        <v>0</v>
      </c>
      <c r="N176" s="32">
        <f t="shared" si="6"/>
        <v>0</v>
      </c>
      <c r="O176" s="52">
        <f>'Pay App 46'!O176+'Pay App 46'!P176</f>
        <v>0</v>
      </c>
      <c r="P176" s="45"/>
      <c r="Q176" s="66">
        <f>'Pay App 46'!Q176+N176+P176</f>
        <v>0</v>
      </c>
    </row>
    <row r="177" spans="1:17" ht="21" customHeight="1" x14ac:dyDescent="0.2">
      <c r="A177" s="151" t="s">
        <v>308</v>
      </c>
      <c r="B177" s="151"/>
      <c r="C177" s="151" t="s">
        <v>309</v>
      </c>
      <c r="D177" s="152"/>
      <c r="E177" s="52">
        <f>'Pay App 46'!E177</f>
        <v>0</v>
      </c>
      <c r="F177" s="45"/>
      <c r="G177" s="65">
        <f>'Pay App 46'!G177+F177</f>
        <v>0</v>
      </c>
      <c r="H177" s="188">
        <f>'Pay App 46'!K177</f>
        <v>0</v>
      </c>
      <c r="I177" s="189"/>
      <c r="J177" s="55"/>
      <c r="K177" s="33">
        <f t="shared" si="4"/>
        <v>0</v>
      </c>
      <c r="L177" s="68">
        <f t="shared" si="7"/>
        <v>0</v>
      </c>
      <c r="M177" s="66">
        <f t="shared" si="5"/>
        <v>0</v>
      </c>
      <c r="N177" s="32">
        <f t="shared" si="6"/>
        <v>0</v>
      </c>
      <c r="O177" s="52">
        <f>'Pay App 46'!O177+'Pay App 46'!P177</f>
        <v>0</v>
      </c>
      <c r="P177" s="45"/>
      <c r="Q177" s="66">
        <f>'Pay App 46'!Q177+N177+P177</f>
        <v>0</v>
      </c>
    </row>
    <row r="178" spans="1:17" ht="21" customHeight="1" x14ac:dyDescent="0.2">
      <c r="A178" s="141" t="s">
        <v>310</v>
      </c>
      <c r="B178" s="141"/>
      <c r="C178" s="141" t="s">
        <v>311</v>
      </c>
      <c r="D178" s="142"/>
      <c r="E178" s="52">
        <f>'Pay App 46'!E178</f>
        <v>0</v>
      </c>
      <c r="F178" s="45"/>
      <c r="G178" s="65">
        <f>'Pay App 46'!G178+F178</f>
        <v>0</v>
      </c>
      <c r="H178" s="188">
        <f>'Pay App 46'!K178</f>
        <v>0</v>
      </c>
      <c r="I178" s="189"/>
      <c r="J178" s="55"/>
      <c r="K178" s="33">
        <f t="shared" si="4"/>
        <v>0</v>
      </c>
      <c r="L178" s="68">
        <f t="shared" si="7"/>
        <v>0</v>
      </c>
      <c r="M178" s="66">
        <f t="shared" si="5"/>
        <v>0</v>
      </c>
      <c r="N178" s="32">
        <f t="shared" si="6"/>
        <v>0</v>
      </c>
      <c r="O178" s="52">
        <f>'Pay App 46'!O178+'Pay App 46'!P178</f>
        <v>0</v>
      </c>
      <c r="P178" s="45"/>
      <c r="Q178" s="66">
        <f>'Pay App 46'!Q178+N178+P178</f>
        <v>0</v>
      </c>
    </row>
    <row r="179" spans="1:17" ht="21" customHeight="1" x14ac:dyDescent="0.2">
      <c r="A179" s="151" t="s">
        <v>312</v>
      </c>
      <c r="B179" s="151"/>
      <c r="C179" s="151" t="s">
        <v>313</v>
      </c>
      <c r="D179" s="152"/>
      <c r="E179" s="52">
        <f>'Pay App 46'!E179</f>
        <v>0</v>
      </c>
      <c r="F179" s="45"/>
      <c r="G179" s="65">
        <f>'Pay App 46'!G179+F179</f>
        <v>0</v>
      </c>
      <c r="H179" s="188">
        <f>'Pay App 46'!K179</f>
        <v>0</v>
      </c>
      <c r="I179" s="189"/>
      <c r="J179" s="55"/>
      <c r="K179" s="33">
        <f t="shared" si="4"/>
        <v>0</v>
      </c>
      <c r="L179" s="68">
        <f t="shared" si="7"/>
        <v>0</v>
      </c>
      <c r="M179" s="66">
        <f t="shared" si="5"/>
        <v>0</v>
      </c>
      <c r="N179" s="32">
        <f t="shared" si="6"/>
        <v>0</v>
      </c>
      <c r="O179" s="52">
        <f>'Pay App 46'!O179+'Pay App 46'!P179</f>
        <v>0</v>
      </c>
      <c r="P179" s="45"/>
      <c r="Q179" s="66">
        <f>'Pay App 46'!Q179+N179+P179</f>
        <v>0</v>
      </c>
    </row>
    <row r="180" spans="1:17" ht="21" customHeight="1" x14ac:dyDescent="0.2">
      <c r="A180" s="151" t="s">
        <v>314</v>
      </c>
      <c r="B180" s="151"/>
      <c r="C180" s="149" t="s">
        <v>315</v>
      </c>
      <c r="D180" s="150"/>
      <c r="E180" s="52">
        <f>'Pay App 46'!E180</f>
        <v>0</v>
      </c>
      <c r="F180" s="45"/>
      <c r="G180" s="65">
        <f>'Pay App 46'!G180+F180</f>
        <v>0</v>
      </c>
      <c r="H180" s="188">
        <f>'Pay App 46'!K180</f>
        <v>0</v>
      </c>
      <c r="I180" s="189"/>
      <c r="J180" s="55"/>
      <c r="K180" s="33">
        <f t="shared" si="4"/>
        <v>0</v>
      </c>
      <c r="L180" s="68">
        <f t="shared" si="7"/>
        <v>0</v>
      </c>
      <c r="M180" s="66">
        <f t="shared" si="5"/>
        <v>0</v>
      </c>
      <c r="N180" s="32">
        <f t="shared" si="6"/>
        <v>0</v>
      </c>
      <c r="O180" s="52">
        <f>'Pay App 46'!O180+'Pay App 46'!P180</f>
        <v>0</v>
      </c>
      <c r="P180" s="45"/>
      <c r="Q180" s="66">
        <f>'Pay App 46'!Q180+N180+P180</f>
        <v>0</v>
      </c>
    </row>
    <row r="181" spans="1:17" ht="21" customHeight="1" x14ac:dyDescent="0.2">
      <c r="A181" s="151" t="s">
        <v>316</v>
      </c>
      <c r="B181" s="151"/>
      <c r="C181" s="151" t="s">
        <v>317</v>
      </c>
      <c r="D181" s="152"/>
      <c r="E181" s="52">
        <f>'Pay App 46'!E181</f>
        <v>0</v>
      </c>
      <c r="F181" s="45"/>
      <c r="G181" s="65">
        <f>'Pay App 46'!G181+F181</f>
        <v>0</v>
      </c>
      <c r="H181" s="188">
        <f>'Pay App 46'!K181</f>
        <v>0</v>
      </c>
      <c r="I181" s="189"/>
      <c r="J181" s="55"/>
      <c r="K181" s="33">
        <f t="shared" si="4"/>
        <v>0</v>
      </c>
      <c r="L181" s="68">
        <f t="shared" si="7"/>
        <v>0</v>
      </c>
      <c r="M181" s="66">
        <f t="shared" si="5"/>
        <v>0</v>
      </c>
      <c r="N181" s="32">
        <f t="shared" si="6"/>
        <v>0</v>
      </c>
      <c r="O181" s="52">
        <f>'Pay App 46'!O181+'Pay App 46'!P181</f>
        <v>0</v>
      </c>
      <c r="P181" s="45"/>
      <c r="Q181" s="66">
        <f>'Pay App 46'!Q181+N181+P181</f>
        <v>0</v>
      </c>
    </row>
    <row r="182" spans="1:17" ht="21" customHeight="1" x14ac:dyDescent="0.2">
      <c r="A182" s="151" t="s">
        <v>318</v>
      </c>
      <c r="B182" s="151"/>
      <c r="C182" s="151" t="s">
        <v>319</v>
      </c>
      <c r="D182" s="152"/>
      <c r="E182" s="52">
        <f>'Pay App 46'!E182</f>
        <v>0</v>
      </c>
      <c r="F182" s="45"/>
      <c r="G182" s="65">
        <f>'Pay App 46'!G182+F182</f>
        <v>0</v>
      </c>
      <c r="H182" s="188">
        <f>'Pay App 46'!K182</f>
        <v>0</v>
      </c>
      <c r="I182" s="189"/>
      <c r="J182" s="55"/>
      <c r="K182" s="33">
        <f t="shared" si="4"/>
        <v>0</v>
      </c>
      <c r="L182" s="68">
        <f t="shared" si="7"/>
        <v>0</v>
      </c>
      <c r="M182" s="66">
        <f t="shared" si="5"/>
        <v>0</v>
      </c>
      <c r="N182" s="32">
        <f t="shared" si="6"/>
        <v>0</v>
      </c>
      <c r="O182" s="52">
        <f>'Pay App 46'!O182+'Pay App 46'!P182</f>
        <v>0</v>
      </c>
      <c r="P182" s="45"/>
      <c r="Q182" s="66">
        <f>'Pay App 46'!Q182+N182+P182</f>
        <v>0</v>
      </c>
    </row>
    <row r="183" spans="1:17" ht="21" customHeight="1" x14ac:dyDescent="0.2">
      <c r="A183" s="151" t="s">
        <v>320</v>
      </c>
      <c r="B183" s="151"/>
      <c r="C183" s="151" t="s">
        <v>321</v>
      </c>
      <c r="D183" s="152"/>
      <c r="E183" s="52">
        <f>'Pay App 46'!E183</f>
        <v>0</v>
      </c>
      <c r="F183" s="45"/>
      <c r="G183" s="65">
        <f>'Pay App 46'!G183+F183</f>
        <v>0</v>
      </c>
      <c r="H183" s="188">
        <f>'Pay App 46'!K183</f>
        <v>0</v>
      </c>
      <c r="I183" s="189"/>
      <c r="J183" s="55"/>
      <c r="K183" s="33">
        <f t="shared" si="4"/>
        <v>0</v>
      </c>
      <c r="L183" s="68">
        <f t="shared" si="7"/>
        <v>0</v>
      </c>
      <c r="M183" s="66">
        <f t="shared" si="5"/>
        <v>0</v>
      </c>
      <c r="N183" s="32">
        <f t="shared" si="6"/>
        <v>0</v>
      </c>
      <c r="O183" s="52">
        <f>'Pay App 46'!O183+'Pay App 46'!P183</f>
        <v>0</v>
      </c>
      <c r="P183" s="45"/>
      <c r="Q183" s="66">
        <f>'Pay App 46'!Q183+N183+P183</f>
        <v>0</v>
      </c>
    </row>
    <row r="184" spans="1:17" ht="21" customHeight="1" x14ac:dyDescent="0.2">
      <c r="A184" s="151" t="s">
        <v>322</v>
      </c>
      <c r="B184" s="151"/>
      <c r="C184" s="151" t="s">
        <v>323</v>
      </c>
      <c r="D184" s="152"/>
      <c r="E184" s="52">
        <f>'Pay App 46'!E184</f>
        <v>0</v>
      </c>
      <c r="F184" s="45"/>
      <c r="G184" s="65">
        <f>'Pay App 46'!G184+F184</f>
        <v>0</v>
      </c>
      <c r="H184" s="188">
        <f>'Pay App 46'!K184</f>
        <v>0</v>
      </c>
      <c r="I184" s="189"/>
      <c r="J184" s="55"/>
      <c r="K184" s="33">
        <f t="shared" si="4"/>
        <v>0</v>
      </c>
      <c r="L184" s="68">
        <f t="shared" si="7"/>
        <v>0</v>
      </c>
      <c r="M184" s="66">
        <f t="shared" si="5"/>
        <v>0</v>
      </c>
      <c r="N184" s="32">
        <f t="shared" si="6"/>
        <v>0</v>
      </c>
      <c r="O184" s="52">
        <f>'Pay App 46'!O184+'Pay App 46'!P184</f>
        <v>0</v>
      </c>
      <c r="P184" s="45"/>
      <c r="Q184" s="66">
        <f>'Pay App 46'!Q184+N184+P184</f>
        <v>0</v>
      </c>
    </row>
    <row r="185" spans="1:17" ht="21" customHeight="1" x14ac:dyDescent="0.2">
      <c r="A185" s="141" t="s">
        <v>324</v>
      </c>
      <c r="B185" s="141"/>
      <c r="C185" s="141" t="s">
        <v>325</v>
      </c>
      <c r="D185" s="142"/>
      <c r="E185" s="52">
        <f>'Pay App 46'!E185</f>
        <v>0</v>
      </c>
      <c r="F185" s="45"/>
      <c r="G185" s="65">
        <f>'Pay App 46'!G185+F185</f>
        <v>0</v>
      </c>
      <c r="H185" s="188">
        <f>'Pay App 46'!K185</f>
        <v>0</v>
      </c>
      <c r="I185" s="189"/>
      <c r="J185" s="55"/>
      <c r="K185" s="33">
        <f t="shared" si="4"/>
        <v>0</v>
      </c>
      <c r="L185" s="68">
        <f t="shared" si="7"/>
        <v>0</v>
      </c>
      <c r="M185" s="66">
        <f t="shared" si="5"/>
        <v>0</v>
      </c>
      <c r="N185" s="32">
        <f t="shared" si="6"/>
        <v>0</v>
      </c>
      <c r="O185" s="52">
        <f>'Pay App 46'!O185+'Pay App 46'!P185</f>
        <v>0</v>
      </c>
      <c r="P185" s="45"/>
      <c r="Q185" s="66">
        <f>'Pay App 46'!Q185+N185+P185</f>
        <v>0</v>
      </c>
    </row>
    <row r="186" spans="1:17" ht="21" customHeight="1" x14ac:dyDescent="0.2">
      <c r="A186" s="141" t="s">
        <v>326</v>
      </c>
      <c r="B186" s="141"/>
      <c r="C186" s="141" t="s">
        <v>327</v>
      </c>
      <c r="D186" s="142"/>
      <c r="E186" s="52">
        <f>'Pay App 46'!E186</f>
        <v>0</v>
      </c>
      <c r="F186" s="45"/>
      <c r="G186" s="65">
        <f>'Pay App 46'!G186+F186</f>
        <v>0</v>
      </c>
      <c r="H186" s="188">
        <f>'Pay App 46'!K186</f>
        <v>0</v>
      </c>
      <c r="I186" s="189"/>
      <c r="J186" s="55"/>
      <c r="K186" s="33">
        <f t="shared" si="4"/>
        <v>0</v>
      </c>
      <c r="L186" s="68">
        <f t="shared" si="7"/>
        <v>0</v>
      </c>
      <c r="M186" s="66">
        <f t="shared" si="5"/>
        <v>0</v>
      </c>
      <c r="N186" s="32">
        <f t="shared" si="6"/>
        <v>0</v>
      </c>
      <c r="O186" s="52">
        <f>'Pay App 46'!O186+'Pay App 46'!P186</f>
        <v>0</v>
      </c>
      <c r="P186" s="45"/>
      <c r="Q186" s="66">
        <f>'Pay App 46'!Q186+N186+P186</f>
        <v>0</v>
      </c>
    </row>
    <row r="187" spans="1:17" ht="21" customHeight="1" x14ac:dyDescent="0.2">
      <c r="A187" s="151" t="s">
        <v>328</v>
      </c>
      <c r="B187" s="151"/>
      <c r="C187" s="151" t="s">
        <v>329</v>
      </c>
      <c r="D187" s="152"/>
      <c r="E187" s="52">
        <f>'Pay App 46'!E187</f>
        <v>0</v>
      </c>
      <c r="F187" s="45"/>
      <c r="G187" s="65">
        <f>'Pay App 46'!G187+F187</f>
        <v>0</v>
      </c>
      <c r="H187" s="188">
        <f>'Pay App 46'!K187</f>
        <v>0</v>
      </c>
      <c r="I187" s="189"/>
      <c r="J187" s="55"/>
      <c r="K187" s="33">
        <f t="shared" si="4"/>
        <v>0</v>
      </c>
      <c r="L187" s="68">
        <f t="shared" si="7"/>
        <v>0</v>
      </c>
      <c r="M187" s="66">
        <f t="shared" si="5"/>
        <v>0</v>
      </c>
      <c r="N187" s="32">
        <f t="shared" si="6"/>
        <v>0</v>
      </c>
      <c r="O187" s="52">
        <f>'Pay App 46'!O187+'Pay App 46'!P187</f>
        <v>0</v>
      </c>
      <c r="P187" s="45"/>
      <c r="Q187" s="66">
        <f>'Pay App 46'!Q187+N187+P187</f>
        <v>0</v>
      </c>
    </row>
    <row r="188" spans="1:17" ht="21" customHeight="1" x14ac:dyDescent="0.2">
      <c r="A188" s="151" t="s">
        <v>330</v>
      </c>
      <c r="B188" s="151"/>
      <c r="C188" s="151" t="s">
        <v>331</v>
      </c>
      <c r="D188" s="152"/>
      <c r="E188" s="52">
        <f>'Pay App 46'!E188</f>
        <v>0</v>
      </c>
      <c r="F188" s="45"/>
      <c r="G188" s="65">
        <f>'Pay App 46'!G188+F188</f>
        <v>0</v>
      </c>
      <c r="H188" s="188">
        <f>'Pay App 46'!K188</f>
        <v>0</v>
      </c>
      <c r="I188" s="189"/>
      <c r="J188" s="55"/>
      <c r="K188" s="33">
        <f t="shared" si="4"/>
        <v>0</v>
      </c>
      <c r="L188" s="68">
        <f t="shared" si="7"/>
        <v>0</v>
      </c>
      <c r="M188" s="66">
        <f t="shared" si="5"/>
        <v>0</v>
      </c>
      <c r="N188" s="32">
        <f t="shared" si="6"/>
        <v>0</v>
      </c>
      <c r="O188" s="52">
        <f>'Pay App 46'!O188+'Pay App 46'!P188</f>
        <v>0</v>
      </c>
      <c r="P188" s="45"/>
      <c r="Q188" s="66">
        <f>'Pay App 46'!Q188+N188+P188</f>
        <v>0</v>
      </c>
    </row>
    <row r="189" spans="1:17" ht="21" customHeight="1" x14ac:dyDescent="0.2">
      <c r="A189" s="151" t="s">
        <v>332</v>
      </c>
      <c r="B189" s="151"/>
      <c r="C189" s="151" t="s">
        <v>333</v>
      </c>
      <c r="D189" s="152"/>
      <c r="E189" s="52">
        <f>'Pay App 46'!E189</f>
        <v>0</v>
      </c>
      <c r="F189" s="45"/>
      <c r="G189" s="65">
        <f>'Pay App 46'!G189+F189</f>
        <v>0</v>
      </c>
      <c r="H189" s="188">
        <f>'Pay App 46'!K189</f>
        <v>0</v>
      </c>
      <c r="I189" s="189"/>
      <c r="J189" s="55"/>
      <c r="K189" s="33">
        <f t="shared" si="4"/>
        <v>0</v>
      </c>
      <c r="L189" s="68">
        <f t="shared" si="7"/>
        <v>0</v>
      </c>
      <c r="M189" s="66">
        <f t="shared" si="5"/>
        <v>0</v>
      </c>
      <c r="N189" s="32">
        <f t="shared" si="6"/>
        <v>0</v>
      </c>
      <c r="O189" s="52">
        <f>'Pay App 46'!O189+'Pay App 46'!P189</f>
        <v>0</v>
      </c>
      <c r="P189" s="45"/>
      <c r="Q189" s="66">
        <f>'Pay App 46'!Q189+N189+P189</f>
        <v>0</v>
      </c>
    </row>
    <row r="190" spans="1:17" ht="21" customHeight="1" x14ac:dyDescent="0.2">
      <c r="A190" s="141" t="s">
        <v>334</v>
      </c>
      <c r="B190" s="141"/>
      <c r="C190" s="141" t="s">
        <v>335</v>
      </c>
      <c r="D190" s="142"/>
      <c r="E190" s="52">
        <f>'Pay App 46'!E190</f>
        <v>0</v>
      </c>
      <c r="F190" s="45"/>
      <c r="G190" s="65">
        <f>'Pay App 46'!G190+F190</f>
        <v>0</v>
      </c>
      <c r="H190" s="188">
        <f>'Pay App 46'!K190</f>
        <v>0</v>
      </c>
      <c r="I190" s="189"/>
      <c r="J190" s="55"/>
      <c r="K190" s="33">
        <f t="shared" si="4"/>
        <v>0</v>
      </c>
      <c r="L190" s="68">
        <f t="shared" si="7"/>
        <v>0</v>
      </c>
      <c r="M190" s="66">
        <f t="shared" si="5"/>
        <v>0</v>
      </c>
      <c r="N190" s="32">
        <f t="shared" si="6"/>
        <v>0</v>
      </c>
      <c r="O190" s="52">
        <f>'Pay App 46'!O190+'Pay App 46'!P190</f>
        <v>0</v>
      </c>
      <c r="P190" s="45"/>
      <c r="Q190" s="66">
        <f>'Pay App 46'!Q190+N190+P190</f>
        <v>0</v>
      </c>
    </row>
    <row r="191" spans="1:17" ht="21" customHeight="1" x14ac:dyDescent="0.2">
      <c r="A191" s="149" t="s">
        <v>336</v>
      </c>
      <c r="B191" s="149"/>
      <c r="C191" s="149" t="s">
        <v>337</v>
      </c>
      <c r="D191" s="150"/>
      <c r="E191" s="52">
        <f>'Pay App 46'!E191</f>
        <v>0</v>
      </c>
      <c r="F191" s="45"/>
      <c r="G191" s="65">
        <f>'Pay App 46'!G191+F191</f>
        <v>0</v>
      </c>
      <c r="H191" s="188">
        <f>'Pay App 46'!K191</f>
        <v>0</v>
      </c>
      <c r="I191" s="189"/>
      <c r="J191" s="55"/>
      <c r="K191" s="33">
        <f t="shared" si="4"/>
        <v>0</v>
      </c>
      <c r="L191" s="68">
        <f t="shared" si="7"/>
        <v>0</v>
      </c>
      <c r="M191" s="66">
        <f t="shared" si="5"/>
        <v>0</v>
      </c>
      <c r="N191" s="32">
        <f t="shared" si="6"/>
        <v>0</v>
      </c>
      <c r="O191" s="52">
        <f>'Pay App 46'!O191+'Pay App 46'!P191</f>
        <v>0</v>
      </c>
      <c r="P191" s="45"/>
      <c r="Q191" s="66">
        <f>'Pay App 46'!Q191+N191+P191</f>
        <v>0</v>
      </c>
    </row>
    <row r="192" spans="1:17" ht="21" customHeight="1" x14ac:dyDescent="0.2">
      <c r="A192" s="149" t="s">
        <v>338</v>
      </c>
      <c r="B192" s="149"/>
      <c r="C192" s="151" t="s">
        <v>339</v>
      </c>
      <c r="D192" s="152"/>
      <c r="E192" s="52">
        <f>'Pay App 46'!E192</f>
        <v>0</v>
      </c>
      <c r="F192" s="45"/>
      <c r="G192" s="65">
        <f>'Pay App 46'!G192+F192</f>
        <v>0</v>
      </c>
      <c r="H192" s="188">
        <f>'Pay App 46'!K192</f>
        <v>0</v>
      </c>
      <c r="I192" s="189"/>
      <c r="J192" s="55"/>
      <c r="K192" s="33">
        <f t="shared" si="4"/>
        <v>0</v>
      </c>
      <c r="L192" s="68">
        <f t="shared" si="7"/>
        <v>0</v>
      </c>
      <c r="M192" s="66">
        <f t="shared" si="5"/>
        <v>0</v>
      </c>
      <c r="N192" s="32">
        <f t="shared" si="6"/>
        <v>0</v>
      </c>
      <c r="O192" s="52">
        <f>'Pay App 46'!O192+'Pay App 46'!P192</f>
        <v>0</v>
      </c>
      <c r="P192" s="45"/>
      <c r="Q192" s="66">
        <f>'Pay App 46'!Q192+N192+P192</f>
        <v>0</v>
      </c>
    </row>
    <row r="193" spans="1:17" ht="21" customHeight="1" x14ac:dyDescent="0.2">
      <c r="A193" s="141" t="s">
        <v>340</v>
      </c>
      <c r="B193" s="141"/>
      <c r="C193" s="141" t="s">
        <v>341</v>
      </c>
      <c r="D193" s="142"/>
      <c r="E193" s="52">
        <f>'Pay App 46'!E193</f>
        <v>0</v>
      </c>
      <c r="F193" s="45"/>
      <c r="G193" s="65">
        <f>'Pay App 46'!G193+F193</f>
        <v>0</v>
      </c>
      <c r="H193" s="188">
        <f>'Pay App 46'!K193</f>
        <v>0</v>
      </c>
      <c r="I193" s="189"/>
      <c r="J193" s="55"/>
      <c r="K193" s="33">
        <f t="shared" si="4"/>
        <v>0</v>
      </c>
      <c r="L193" s="68">
        <f t="shared" si="7"/>
        <v>0</v>
      </c>
      <c r="M193" s="66">
        <f t="shared" si="5"/>
        <v>0</v>
      </c>
      <c r="N193" s="32">
        <f t="shared" si="6"/>
        <v>0</v>
      </c>
      <c r="O193" s="52">
        <f>'Pay App 46'!O193+'Pay App 46'!P193</f>
        <v>0</v>
      </c>
      <c r="P193" s="45"/>
      <c r="Q193" s="66">
        <f>'Pay App 46'!Q193+N193+P193</f>
        <v>0</v>
      </c>
    </row>
    <row r="194" spans="1:17" ht="21" customHeight="1" x14ac:dyDescent="0.2">
      <c r="A194" s="149" t="s">
        <v>342</v>
      </c>
      <c r="B194" s="149"/>
      <c r="C194" s="149" t="s">
        <v>343</v>
      </c>
      <c r="D194" s="150"/>
      <c r="E194" s="52">
        <f>'Pay App 46'!E194</f>
        <v>0</v>
      </c>
      <c r="F194" s="45"/>
      <c r="G194" s="65">
        <f>'Pay App 46'!G194+F194</f>
        <v>0</v>
      </c>
      <c r="H194" s="188">
        <f>'Pay App 46'!K194</f>
        <v>0</v>
      </c>
      <c r="I194" s="189"/>
      <c r="J194" s="55"/>
      <c r="K194" s="33">
        <f t="shared" si="4"/>
        <v>0</v>
      </c>
      <c r="L194" s="68">
        <f t="shared" si="7"/>
        <v>0</v>
      </c>
      <c r="M194" s="66">
        <f t="shared" si="5"/>
        <v>0</v>
      </c>
      <c r="N194" s="32">
        <f t="shared" si="6"/>
        <v>0</v>
      </c>
      <c r="O194" s="52">
        <f>'Pay App 46'!O194+'Pay App 46'!P194</f>
        <v>0</v>
      </c>
      <c r="P194" s="45"/>
      <c r="Q194" s="66">
        <f>'Pay App 46'!Q194+N194+P194</f>
        <v>0</v>
      </c>
    </row>
    <row r="195" spans="1:17" ht="21" customHeight="1" x14ac:dyDescent="0.2">
      <c r="A195" s="149" t="s">
        <v>344</v>
      </c>
      <c r="B195" s="149"/>
      <c r="C195" s="151" t="s">
        <v>345</v>
      </c>
      <c r="D195" s="152"/>
      <c r="E195" s="52">
        <f>'Pay App 46'!E195</f>
        <v>0</v>
      </c>
      <c r="F195" s="45"/>
      <c r="G195" s="65">
        <f>'Pay App 46'!G195+F195</f>
        <v>0</v>
      </c>
      <c r="H195" s="188">
        <f>'Pay App 46'!K195</f>
        <v>0</v>
      </c>
      <c r="I195" s="189"/>
      <c r="J195" s="55"/>
      <c r="K195" s="33">
        <f t="shared" si="4"/>
        <v>0</v>
      </c>
      <c r="L195" s="68">
        <f t="shared" si="7"/>
        <v>0</v>
      </c>
      <c r="M195" s="66">
        <f t="shared" si="5"/>
        <v>0</v>
      </c>
      <c r="N195" s="32">
        <f t="shared" si="6"/>
        <v>0</v>
      </c>
      <c r="O195" s="52">
        <f>'Pay App 46'!O195+'Pay App 46'!P195</f>
        <v>0</v>
      </c>
      <c r="P195" s="45"/>
      <c r="Q195" s="66">
        <f>'Pay App 46'!Q195+N195+P195</f>
        <v>0</v>
      </c>
    </row>
    <row r="196" spans="1:17" ht="21" customHeight="1" x14ac:dyDescent="0.2">
      <c r="A196" s="149" t="s">
        <v>346</v>
      </c>
      <c r="B196" s="149"/>
      <c r="C196" s="149" t="s">
        <v>347</v>
      </c>
      <c r="D196" s="150"/>
      <c r="E196" s="52">
        <f>'Pay App 46'!E196</f>
        <v>0</v>
      </c>
      <c r="F196" s="45"/>
      <c r="G196" s="65">
        <f>'Pay App 46'!G196+F196</f>
        <v>0</v>
      </c>
      <c r="H196" s="188">
        <f>'Pay App 46'!K196</f>
        <v>0</v>
      </c>
      <c r="I196" s="189"/>
      <c r="J196" s="55"/>
      <c r="K196" s="33">
        <f t="shared" si="4"/>
        <v>0</v>
      </c>
      <c r="L196" s="68">
        <f t="shared" si="7"/>
        <v>0</v>
      </c>
      <c r="M196" s="66">
        <f t="shared" si="5"/>
        <v>0</v>
      </c>
      <c r="N196" s="32">
        <f t="shared" si="6"/>
        <v>0</v>
      </c>
      <c r="O196" s="52">
        <f>'Pay App 46'!O196+'Pay App 46'!P196</f>
        <v>0</v>
      </c>
      <c r="P196" s="45"/>
      <c r="Q196" s="66">
        <f>'Pay App 46'!Q196+N196+P196</f>
        <v>0</v>
      </c>
    </row>
    <row r="197" spans="1:17" ht="21" customHeight="1" x14ac:dyDescent="0.2">
      <c r="A197" s="149" t="s">
        <v>348</v>
      </c>
      <c r="B197" s="149"/>
      <c r="C197" s="149" t="s">
        <v>349</v>
      </c>
      <c r="D197" s="150"/>
      <c r="E197" s="52">
        <f>'Pay App 46'!E197</f>
        <v>0</v>
      </c>
      <c r="F197" s="45"/>
      <c r="G197" s="65">
        <f>'Pay App 46'!G197+F197</f>
        <v>0</v>
      </c>
      <c r="H197" s="188">
        <f>'Pay App 46'!K197</f>
        <v>0</v>
      </c>
      <c r="I197" s="189"/>
      <c r="J197" s="55"/>
      <c r="K197" s="33">
        <f t="shared" si="4"/>
        <v>0</v>
      </c>
      <c r="L197" s="68">
        <f t="shared" si="7"/>
        <v>0</v>
      </c>
      <c r="M197" s="66">
        <f t="shared" si="5"/>
        <v>0</v>
      </c>
      <c r="N197" s="32">
        <f t="shared" si="6"/>
        <v>0</v>
      </c>
      <c r="O197" s="52">
        <f>'Pay App 46'!O197+'Pay App 46'!P197</f>
        <v>0</v>
      </c>
      <c r="P197" s="45"/>
      <c r="Q197" s="66">
        <f>'Pay App 46'!Q197+N197+P197</f>
        <v>0</v>
      </c>
    </row>
    <row r="198" spans="1:17" ht="21" customHeight="1" x14ac:dyDescent="0.2">
      <c r="A198" s="149" t="s">
        <v>350</v>
      </c>
      <c r="B198" s="149"/>
      <c r="C198" s="151" t="s">
        <v>305</v>
      </c>
      <c r="D198" s="152"/>
      <c r="E198" s="52">
        <f>'Pay App 46'!E198</f>
        <v>0</v>
      </c>
      <c r="F198" s="45"/>
      <c r="G198" s="65">
        <f>'Pay App 46'!G198+F198</f>
        <v>0</v>
      </c>
      <c r="H198" s="188">
        <f>'Pay App 46'!K198</f>
        <v>0</v>
      </c>
      <c r="I198" s="189"/>
      <c r="J198" s="55"/>
      <c r="K198" s="33">
        <f t="shared" si="4"/>
        <v>0</v>
      </c>
      <c r="L198" s="68">
        <f t="shared" si="7"/>
        <v>0</v>
      </c>
      <c r="M198" s="66">
        <f t="shared" si="5"/>
        <v>0</v>
      </c>
      <c r="N198" s="32">
        <f t="shared" si="6"/>
        <v>0</v>
      </c>
      <c r="O198" s="52">
        <f>'Pay App 46'!O198+'Pay App 46'!P198</f>
        <v>0</v>
      </c>
      <c r="P198" s="45"/>
      <c r="Q198" s="66">
        <f>'Pay App 46'!Q198+N198+P198</f>
        <v>0</v>
      </c>
    </row>
    <row r="199" spans="1:17" ht="21" customHeight="1" x14ac:dyDescent="0.2">
      <c r="A199" s="141" t="s">
        <v>351</v>
      </c>
      <c r="B199" s="141"/>
      <c r="C199" s="141" t="s">
        <v>352</v>
      </c>
      <c r="D199" s="142"/>
      <c r="E199" s="52">
        <f>'Pay App 46'!E199</f>
        <v>0</v>
      </c>
      <c r="F199" s="45"/>
      <c r="G199" s="65">
        <f>'Pay App 46'!G199+F199</f>
        <v>0</v>
      </c>
      <c r="H199" s="188">
        <f>'Pay App 46'!K199</f>
        <v>0</v>
      </c>
      <c r="I199" s="189"/>
      <c r="J199" s="55"/>
      <c r="K199" s="33">
        <f t="shared" si="4"/>
        <v>0</v>
      </c>
      <c r="L199" s="68">
        <f t="shared" si="7"/>
        <v>0</v>
      </c>
      <c r="M199" s="66">
        <f t="shared" si="5"/>
        <v>0</v>
      </c>
      <c r="N199" s="32">
        <f t="shared" si="6"/>
        <v>0</v>
      </c>
      <c r="O199" s="52">
        <f>'Pay App 46'!O199+'Pay App 46'!P199</f>
        <v>0</v>
      </c>
      <c r="P199" s="45"/>
      <c r="Q199" s="66">
        <f>'Pay App 46'!Q199+N199+P199</f>
        <v>0</v>
      </c>
    </row>
    <row r="200" spans="1:17" ht="21" customHeight="1" x14ac:dyDescent="0.2">
      <c r="A200" s="149" t="s">
        <v>353</v>
      </c>
      <c r="B200" s="149"/>
      <c r="C200" s="149" t="s">
        <v>354</v>
      </c>
      <c r="D200" s="150"/>
      <c r="E200" s="52">
        <f>'Pay App 46'!E200</f>
        <v>0</v>
      </c>
      <c r="F200" s="45"/>
      <c r="G200" s="65">
        <f>'Pay App 46'!G200+F200</f>
        <v>0</v>
      </c>
      <c r="H200" s="188">
        <f>'Pay App 46'!K200</f>
        <v>0</v>
      </c>
      <c r="I200" s="189"/>
      <c r="J200" s="55"/>
      <c r="K200" s="33">
        <f t="shared" si="4"/>
        <v>0</v>
      </c>
      <c r="L200" s="68">
        <f t="shared" si="7"/>
        <v>0</v>
      </c>
      <c r="M200" s="66">
        <f t="shared" si="5"/>
        <v>0</v>
      </c>
      <c r="N200" s="32">
        <f t="shared" si="6"/>
        <v>0</v>
      </c>
      <c r="O200" s="52">
        <f>'Pay App 46'!O200+'Pay App 46'!P200</f>
        <v>0</v>
      </c>
      <c r="P200" s="45"/>
      <c r="Q200" s="66">
        <f>'Pay App 46'!Q200+N200+P200</f>
        <v>0</v>
      </c>
    </row>
    <row r="201" spans="1:17" ht="21" customHeight="1" x14ac:dyDescent="0.2">
      <c r="A201" s="149" t="s">
        <v>355</v>
      </c>
      <c r="B201" s="149"/>
      <c r="C201" s="149" t="s">
        <v>356</v>
      </c>
      <c r="D201" s="150"/>
      <c r="E201" s="52">
        <f>'Pay App 46'!E201</f>
        <v>0</v>
      </c>
      <c r="F201" s="45"/>
      <c r="G201" s="65">
        <f>'Pay App 46'!G201+F201</f>
        <v>0</v>
      </c>
      <c r="H201" s="188">
        <f>'Pay App 46'!K201</f>
        <v>0</v>
      </c>
      <c r="I201" s="189"/>
      <c r="J201" s="55"/>
      <c r="K201" s="33">
        <f t="shared" si="4"/>
        <v>0</v>
      </c>
      <c r="L201" s="68">
        <f t="shared" si="7"/>
        <v>0</v>
      </c>
      <c r="M201" s="66">
        <f t="shared" si="5"/>
        <v>0</v>
      </c>
      <c r="N201" s="32">
        <f t="shared" si="6"/>
        <v>0</v>
      </c>
      <c r="O201" s="52">
        <f>'Pay App 46'!O201+'Pay App 46'!P201</f>
        <v>0</v>
      </c>
      <c r="P201" s="45"/>
      <c r="Q201" s="66">
        <f>'Pay App 46'!Q201+N201+P201</f>
        <v>0</v>
      </c>
    </row>
    <row r="202" spans="1:17" ht="21" customHeight="1" x14ac:dyDescent="0.2">
      <c r="A202" s="149" t="s">
        <v>357</v>
      </c>
      <c r="B202" s="149"/>
      <c r="C202" s="151" t="s">
        <v>358</v>
      </c>
      <c r="D202" s="152"/>
      <c r="E202" s="52">
        <f>'Pay App 46'!E202</f>
        <v>0</v>
      </c>
      <c r="F202" s="45"/>
      <c r="G202" s="65">
        <f>'Pay App 46'!G202+F202</f>
        <v>0</v>
      </c>
      <c r="H202" s="188">
        <f>'Pay App 46'!K202</f>
        <v>0</v>
      </c>
      <c r="I202" s="189"/>
      <c r="J202" s="55"/>
      <c r="K202" s="33">
        <f t="shared" si="4"/>
        <v>0</v>
      </c>
      <c r="L202" s="68">
        <f t="shared" si="7"/>
        <v>0</v>
      </c>
      <c r="M202" s="66">
        <f t="shared" si="5"/>
        <v>0</v>
      </c>
      <c r="N202" s="32">
        <f t="shared" si="6"/>
        <v>0</v>
      </c>
      <c r="O202" s="52">
        <f>'Pay App 46'!O202+'Pay App 46'!P202</f>
        <v>0</v>
      </c>
      <c r="P202" s="45"/>
      <c r="Q202" s="66">
        <f>'Pay App 46'!Q202+N202+P202</f>
        <v>0</v>
      </c>
    </row>
    <row r="203" spans="1:17" ht="21" customHeight="1" x14ac:dyDescent="0.2">
      <c r="A203" s="149" t="s">
        <v>359</v>
      </c>
      <c r="B203" s="149"/>
      <c r="C203" s="151" t="s">
        <v>360</v>
      </c>
      <c r="D203" s="152"/>
      <c r="E203" s="52">
        <f>'Pay App 46'!E203</f>
        <v>0</v>
      </c>
      <c r="F203" s="45"/>
      <c r="G203" s="65">
        <f>'Pay App 46'!G203+F203</f>
        <v>0</v>
      </c>
      <c r="H203" s="188">
        <f>'Pay App 46'!K203</f>
        <v>0</v>
      </c>
      <c r="I203" s="189"/>
      <c r="J203" s="55"/>
      <c r="K203" s="33">
        <f t="shared" si="4"/>
        <v>0</v>
      </c>
      <c r="L203" s="68">
        <f t="shared" si="7"/>
        <v>0</v>
      </c>
      <c r="M203" s="66">
        <f t="shared" si="5"/>
        <v>0</v>
      </c>
      <c r="N203" s="32">
        <f t="shared" si="6"/>
        <v>0</v>
      </c>
      <c r="O203" s="52">
        <f>'Pay App 46'!O203+'Pay App 46'!P203</f>
        <v>0</v>
      </c>
      <c r="P203" s="45"/>
      <c r="Q203" s="66">
        <f>'Pay App 46'!Q203+N203+P203</f>
        <v>0</v>
      </c>
    </row>
    <row r="204" spans="1:17" ht="21" customHeight="1" x14ac:dyDescent="0.2">
      <c r="A204" s="149" t="s">
        <v>361</v>
      </c>
      <c r="B204" s="149"/>
      <c r="C204" s="149" t="s">
        <v>362</v>
      </c>
      <c r="D204" s="150"/>
      <c r="E204" s="52">
        <f>'Pay App 46'!E204</f>
        <v>0</v>
      </c>
      <c r="F204" s="45"/>
      <c r="G204" s="65">
        <f>'Pay App 46'!G204+F204</f>
        <v>0</v>
      </c>
      <c r="H204" s="188">
        <f>'Pay App 46'!K204</f>
        <v>0</v>
      </c>
      <c r="I204" s="189"/>
      <c r="J204" s="55"/>
      <c r="K204" s="33">
        <f t="shared" si="4"/>
        <v>0</v>
      </c>
      <c r="L204" s="68">
        <f t="shared" si="7"/>
        <v>0</v>
      </c>
      <c r="M204" s="66">
        <f t="shared" si="5"/>
        <v>0</v>
      </c>
      <c r="N204" s="32">
        <f t="shared" si="6"/>
        <v>0</v>
      </c>
      <c r="O204" s="52">
        <f>'Pay App 46'!O204+'Pay App 46'!P204</f>
        <v>0</v>
      </c>
      <c r="P204" s="45"/>
      <c r="Q204" s="66">
        <f>'Pay App 46'!Q204+N204+P204</f>
        <v>0</v>
      </c>
    </row>
    <row r="205" spans="1:17" ht="21" customHeight="1" x14ac:dyDescent="0.2">
      <c r="A205" s="149" t="s">
        <v>363</v>
      </c>
      <c r="B205" s="149"/>
      <c r="C205" s="151" t="s">
        <v>364</v>
      </c>
      <c r="D205" s="152"/>
      <c r="E205" s="52">
        <f>'Pay App 46'!E205</f>
        <v>0</v>
      </c>
      <c r="F205" s="45"/>
      <c r="G205" s="65">
        <f>'Pay App 46'!G205+F205</f>
        <v>0</v>
      </c>
      <c r="H205" s="188">
        <f>'Pay App 46'!K205</f>
        <v>0</v>
      </c>
      <c r="I205" s="189"/>
      <c r="J205" s="55"/>
      <c r="K205" s="33">
        <f t="shared" si="4"/>
        <v>0</v>
      </c>
      <c r="L205" s="68">
        <f t="shared" si="7"/>
        <v>0</v>
      </c>
      <c r="M205" s="66">
        <f t="shared" si="5"/>
        <v>0</v>
      </c>
      <c r="N205" s="32">
        <f t="shared" si="6"/>
        <v>0</v>
      </c>
      <c r="O205" s="52">
        <f>'Pay App 46'!O205+'Pay App 46'!P205</f>
        <v>0</v>
      </c>
      <c r="P205" s="45"/>
      <c r="Q205" s="66">
        <f>'Pay App 46'!Q205+N205+P205</f>
        <v>0</v>
      </c>
    </row>
    <row r="206" spans="1:17" ht="21" customHeight="1" x14ac:dyDescent="0.2">
      <c r="A206" s="141" t="s">
        <v>365</v>
      </c>
      <c r="B206" s="141"/>
      <c r="C206" s="141" t="s">
        <v>366</v>
      </c>
      <c r="D206" s="142"/>
      <c r="E206" s="52">
        <f>'Pay App 46'!E206</f>
        <v>0</v>
      </c>
      <c r="F206" s="45"/>
      <c r="G206" s="65">
        <f>'Pay App 46'!G206+F206</f>
        <v>0</v>
      </c>
      <c r="H206" s="188">
        <f>'Pay App 46'!K206</f>
        <v>0</v>
      </c>
      <c r="I206" s="189"/>
      <c r="J206" s="55"/>
      <c r="K206" s="33">
        <f t="shared" si="4"/>
        <v>0</v>
      </c>
      <c r="L206" s="68">
        <f t="shared" si="7"/>
        <v>0</v>
      </c>
      <c r="M206" s="66">
        <f t="shared" si="5"/>
        <v>0</v>
      </c>
      <c r="N206" s="32">
        <f t="shared" si="6"/>
        <v>0</v>
      </c>
      <c r="O206" s="52">
        <f>'Pay App 46'!O206+'Pay App 46'!P206</f>
        <v>0</v>
      </c>
      <c r="P206" s="45"/>
      <c r="Q206" s="66">
        <f>'Pay App 46'!Q206+N206+P206</f>
        <v>0</v>
      </c>
    </row>
    <row r="207" spans="1:17" ht="21" customHeight="1" x14ac:dyDescent="0.2">
      <c r="A207" s="149" t="s">
        <v>367</v>
      </c>
      <c r="B207" s="149"/>
      <c r="C207" s="149" t="s">
        <v>368</v>
      </c>
      <c r="D207" s="150"/>
      <c r="E207" s="52">
        <f>'Pay App 46'!E207</f>
        <v>0</v>
      </c>
      <c r="F207" s="45"/>
      <c r="G207" s="65">
        <f>'Pay App 46'!G207+F207</f>
        <v>0</v>
      </c>
      <c r="H207" s="188">
        <f>'Pay App 46'!K207</f>
        <v>0</v>
      </c>
      <c r="I207" s="189"/>
      <c r="J207" s="55"/>
      <c r="K207" s="33">
        <f t="shared" si="4"/>
        <v>0</v>
      </c>
      <c r="L207" s="68">
        <f t="shared" si="7"/>
        <v>0</v>
      </c>
      <c r="M207" s="66">
        <f t="shared" si="5"/>
        <v>0</v>
      </c>
      <c r="N207" s="32">
        <f t="shared" si="6"/>
        <v>0</v>
      </c>
      <c r="O207" s="52">
        <f>'Pay App 46'!O207+'Pay App 46'!P207</f>
        <v>0</v>
      </c>
      <c r="P207" s="45"/>
      <c r="Q207" s="66">
        <f>'Pay App 46'!Q207+N207+P207</f>
        <v>0</v>
      </c>
    </row>
    <row r="208" spans="1:17" ht="21" customHeight="1" x14ac:dyDescent="0.2">
      <c r="A208" s="141" t="s">
        <v>369</v>
      </c>
      <c r="B208" s="141"/>
      <c r="C208" s="141" t="s">
        <v>370</v>
      </c>
      <c r="D208" s="142"/>
      <c r="E208" s="52">
        <f>'Pay App 46'!E208</f>
        <v>0</v>
      </c>
      <c r="F208" s="45"/>
      <c r="G208" s="65">
        <f>'Pay App 46'!G208+F208</f>
        <v>0</v>
      </c>
      <c r="H208" s="188">
        <f>'Pay App 46'!K208</f>
        <v>0</v>
      </c>
      <c r="I208" s="189"/>
      <c r="J208" s="55"/>
      <c r="K208" s="33">
        <f t="shared" si="4"/>
        <v>0</v>
      </c>
      <c r="L208" s="68">
        <f t="shared" si="7"/>
        <v>0</v>
      </c>
      <c r="M208" s="66">
        <f t="shared" si="5"/>
        <v>0</v>
      </c>
      <c r="N208" s="32">
        <f t="shared" si="6"/>
        <v>0</v>
      </c>
      <c r="O208" s="52">
        <f>'Pay App 46'!O208+'Pay App 46'!P208</f>
        <v>0</v>
      </c>
      <c r="P208" s="45"/>
      <c r="Q208" s="66">
        <f>'Pay App 46'!Q208+N208+P208</f>
        <v>0</v>
      </c>
    </row>
    <row r="209" spans="1:17" ht="21" customHeight="1" x14ac:dyDescent="0.2">
      <c r="A209" s="149" t="s">
        <v>371</v>
      </c>
      <c r="B209" s="149"/>
      <c r="C209" s="149" t="s">
        <v>372</v>
      </c>
      <c r="D209" s="150"/>
      <c r="E209" s="52">
        <f>'Pay App 46'!E209</f>
        <v>0</v>
      </c>
      <c r="F209" s="45"/>
      <c r="G209" s="65">
        <f>'Pay App 46'!G209+F209</f>
        <v>0</v>
      </c>
      <c r="H209" s="188">
        <f>'Pay App 46'!K209</f>
        <v>0</v>
      </c>
      <c r="I209" s="189"/>
      <c r="J209" s="55"/>
      <c r="K209" s="33">
        <f t="shared" si="4"/>
        <v>0</v>
      </c>
      <c r="L209" s="68">
        <f t="shared" si="7"/>
        <v>0</v>
      </c>
      <c r="M209" s="66">
        <f t="shared" si="5"/>
        <v>0</v>
      </c>
      <c r="N209" s="32">
        <f t="shared" si="6"/>
        <v>0</v>
      </c>
      <c r="O209" s="52">
        <f>'Pay App 46'!O209+'Pay App 46'!P209</f>
        <v>0</v>
      </c>
      <c r="P209" s="45"/>
      <c r="Q209" s="66">
        <f>'Pay App 46'!Q209+N209+P209</f>
        <v>0</v>
      </c>
    </row>
    <row r="210" spans="1:17" ht="21" customHeight="1" x14ac:dyDescent="0.2">
      <c r="A210" s="149" t="s">
        <v>373</v>
      </c>
      <c r="B210" s="149"/>
      <c r="C210" s="151" t="s">
        <v>374</v>
      </c>
      <c r="D210" s="152"/>
      <c r="E210" s="52">
        <f>'Pay App 46'!E210</f>
        <v>0</v>
      </c>
      <c r="F210" s="45"/>
      <c r="G210" s="65">
        <f>'Pay App 46'!G210+F210</f>
        <v>0</v>
      </c>
      <c r="H210" s="188">
        <f>'Pay App 46'!K210</f>
        <v>0</v>
      </c>
      <c r="I210" s="189"/>
      <c r="J210" s="55"/>
      <c r="K210" s="33">
        <f t="shared" si="4"/>
        <v>0</v>
      </c>
      <c r="L210" s="68">
        <f t="shared" si="7"/>
        <v>0</v>
      </c>
      <c r="M210" s="66">
        <f t="shared" si="5"/>
        <v>0</v>
      </c>
      <c r="N210" s="32">
        <f t="shared" si="6"/>
        <v>0</v>
      </c>
      <c r="O210" s="52">
        <f>'Pay App 46'!O210+'Pay App 46'!P210</f>
        <v>0</v>
      </c>
      <c r="P210" s="45"/>
      <c r="Q210" s="66">
        <f>'Pay App 46'!Q210+N210+P210</f>
        <v>0</v>
      </c>
    </row>
    <row r="211" spans="1:17" ht="21" customHeight="1" x14ac:dyDescent="0.2">
      <c r="A211" s="149" t="s">
        <v>375</v>
      </c>
      <c r="B211" s="149"/>
      <c r="C211" s="149" t="s">
        <v>376</v>
      </c>
      <c r="D211" s="150"/>
      <c r="E211" s="52">
        <f>'Pay App 46'!E211</f>
        <v>0</v>
      </c>
      <c r="F211" s="45"/>
      <c r="G211" s="65">
        <f>'Pay App 46'!G211+F211</f>
        <v>0</v>
      </c>
      <c r="H211" s="188">
        <f>'Pay App 46'!K211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46'!O211+'Pay App 46'!P211</f>
        <v>0</v>
      </c>
      <c r="P211" s="45"/>
      <c r="Q211" s="66">
        <f>'Pay App 46'!Q211+N211+P211</f>
        <v>0</v>
      </c>
    </row>
    <row r="212" spans="1:17" ht="21" customHeight="1" x14ac:dyDescent="0.2">
      <c r="A212" s="149" t="s">
        <v>377</v>
      </c>
      <c r="B212" s="149"/>
      <c r="C212" s="151" t="s">
        <v>378</v>
      </c>
      <c r="D212" s="152"/>
      <c r="E212" s="52">
        <f>'Pay App 46'!E212</f>
        <v>0</v>
      </c>
      <c r="F212" s="45"/>
      <c r="G212" s="65">
        <f>'Pay App 46'!G212+F212</f>
        <v>0</v>
      </c>
      <c r="H212" s="188">
        <f>'Pay App 46'!K212</f>
        <v>0</v>
      </c>
      <c r="I212" s="189"/>
      <c r="J212" s="55"/>
      <c r="K212" s="33">
        <f t="shared" si="8"/>
        <v>0</v>
      </c>
      <c r="L212" s="68">
        <f t="shared" ref="L212:L241" si="11">IF(ISERROR(K212/G212),0,K212/G212)</f>
        <v>0</v>
      </c>
      <c r="M212" s="66">
        <f t="shared" si="9"/>
        <v>0</v>
      </c>
      <c r="N212" s="32">
        <f t="shared" si="10"/>
        <v>0</v>
      </c>
      <c r="O212" s="52">
        <f>'Pay App 46'!O212+'Pay App 46'!P212</f>
        <v>0</v>
      </c>
      <c r="P212" s="45"/>
      <c r="Q212" s="66">
        <f>'Pay App 46'!Q212+N212+P212</f>
        <v>0</v>
      </c>
    </row>
    <row r="213" spans="1:17" ht="21" customHeight="1" x14ac:dyDescent="0.2">
      <c r="A213" s="141" t="s">
        <v>379</v>
      </c>
      <c r="B213" s="141"/>
      <c r="C213" s="141" t="s">
        <v>380</v>
      </c>
      <c r="D213" s="142"/>
      <c r="E213" s="52">
        <f>'Pay App 46'!E213</f>
        <v>0</v>
      </c>
      <c r="F213" s="45"/>
      <c r="G213" s="65">
        <f>'Pay App 46'!G213+F213</f>
        <v>0</v>
      </c>
      <c r="H213" s="188">
        <f>'Pay App 46'!K213</f>
        <v>0</v>
      </c>
      <c r="I213" s="189"/>
      <c r="J213" s="55"/>
      <c r="K213" s="33">
        <f t="shared" si="8"/>
        <v>0</v>
      </c>
      <c r="L213" s="68">
        <f t="shared" si="11"/>
        <v>0</v>
      </c>
      <c r="M213" s="66">
        <f t="shared" si="9"/>
        <v>0</v>
      </c>
      <c r="N213" s="32">
        <f t="shared" si="10"/>
        <v>0</v>
      </c>
      <c r="O213" s="52">
        <f>'Pay App 46'!O213+'Pay App 46'!P213</f>
        <v>0</v>
      </c>
      <c r="P213" s="45"/>
      <c r="Q213" s="66">
        <f>'Pay App 46'!Q213+N213+P213</f>
        <v>0</v>
      </c>
    </row>
    <row r="214" spans="1:17" ht="21" customHeight="1" x14ac:dyDescent="0.2">
      <c r="A214" s="149" t="s">
        <v>381</v>
      </c>
      <c r="B214" s="149"/>
      <c r="C214" s="151" t="s">
        <v>382</v>
      </c>
      <c r="D214" s="152"/>
      <c r="E214" s="52">
        <f>'Pay App 46'!E214</f>
        <v>0</v>
      </c>
      <c r="F214" s="45"/>
      <c r="G214" s="65">
        <f>'Pay App 46'!G214+F214</f>
        <v>0</v>
      </c>
      <c r="H214" s="188">
        <f>'Pay App 46'!K214</f>
        <v>0</v>
      </c>
      <c r="I214" s="189"/>
      <c r="J214" s="55"/>
      <c r="K214" s="33">
        <f t="shared" si="8"/>
        <v>0</v>
      </c>
      <c r="L214" s="68">
        <f t="shared" si="11"/>
        <v>0</v>
      </c>
      <c r="M214" s="66">
        <f t="shared" si="9"/>
        <v>0</v>
      </c>
      <c r="N214" s="32">
        <f t="shared" si="10"/>
        <v>0</v>
      </c>
      <c r="O214" s="52">
        <f>'Pay App 46'!O214+'Pay App 46'!P214</f>
        <v>0</v>
      </c>
      <c r="P214" s="45"/>
      <c r="Q214" s="66">
        <f>'Pay App 46'!Q214+N214+P214</f>
        <v>0</v>
      </c>
    </row>
    <row r="215" spans="1:17" ht="21" customHeight="1" x14ac:dyDescent="0.2">
      <c r="A215" s="149" t="s">
        <v>383</v>
      </c>
      <c r="B215" s="149"/>
      <c r="C215" s="149" t="s">
        <v>384</v>
      </c>
      <c r="D215" s="150"/>
      <c r="E215" s="52">
        <f>'Pay App 46'!E215</f>
        <v>0</v>
      </c>
      <c r="F215" s="45"/>
      <c r="G215" s="65">
        <f>'Pay App 46'!G215+F215</f>
        <v>0</v>
      </c>
      <c r="H215" s="188">
        <f>'Pay App 46'!K215</f>
        <v>0</v>
      </c>
      <c r="I215" s="189"/>
      <c r="J215" s="55"/>
      <c r="K215" s="33">
        <f t="shared" si="8"/>
        <v>0</v>
      </c>
      <c r="L215" s="68">
        <f t="shared" si="11"/>
        <v>0</v>
      </c>
      <c r="M215" s="66">
        <f t="shared" si="9"/>
        <v>0</v>
      </c>
      <c r="N215" s="32">
        <f t="shared" si="10"/>
        <v>0</v>
      </c>
      <c r="O215" s="52">
        <f>'Pay App 46'!O215+'Pay App 46'!P215</f>
        <v>0</v>
      </c>
      <c r="P215" s="45"/>
      <c r="Q215" s="66">
        <f>'Pay App 46'!Q215+N215+P215</f>
        <v>0</v>
      </c>
    </row>
    <row r="216" spans="1:17" ht="21" customHeight="1" x14ac:dyDescent="0.2">
      <c r="A216" s="149" t="s">
        <v>385</v>
      </c>
      <c r="B216" s="149"/>
      <c r="C216" s="149" t="s">
        <v>386</v>
      </c>
      <c r="D216" s="150"/>
      <c r="E216" s="52">
        <f>'Pay App 46'!E216</f>
        <v>0</v>
      </c>
      <c r="F216" s="45"/>
      <c r="G216" s="65">
        <f>'Pay App 46'!G216+F216</f>
        <v>0</v>
      </c>
      <c r="H216" s="188">
        <f>'Pay App 46'!K216</f>
        <v>0</v>
      </c>
      <c r="I216" s="189"/>
      <c r="J216" s="55"/>
      <c r="K216" s="33">
        <f t="shared" si="8"/>
        <v>0</v>
      </c>
      <c r="L216" s="68">
        <f t="shared" si="11"/>
        <v>0</v>
      </c>
      <c r="M216" s="66">
        <f t="shared" si="9"/>
        <v>0</v>
      </c>
      <c r="N216" s="32">
        <f t="shared" si="10"/>
        <v>0</v>
      </c>
      <c r="O216" s="52">
        <f>'Pay App 46'!O216+'Pay App 46'!P216</f>
        <v>0</v>
      </c>
      <c r="P216" s="45"/>
      <c r="Q216" s="66">
        <f>'Pay App 46'!Q216+N216+P216</f>
        <v>0</v>
      </c>
    </row>
    <row r="217" spans="1:17" ht="21" customHeight="1" x14ac:dyDescent="0.2">
      <c r="A217" s="149" t="s">
        <v>387</v>
      </c>
      <c r="B217" s="149"/>
      <c r="C217" s="149" t="s">
        <v>388</v>
      </c>
      <c r="D217" s="150"/>
      <c r="E217" s="52">
        <f>'Pay App 46'!E217</f>
        <v>0</v>
      </c>
      <c r="F217" s="45"/>
      <c r="G217" s="65">
        <f>'Pay App 46'!G217+F217</f>
        <v>0</v>
      </c>
      <c r="H217" s="188">
        <f>'Pay App 46'!K217</f>
        <v>0</v>
      </c>
      <c r="I217" s="189"/>
      <c r="J217" s="55"/>
      <c r="K217" s="33">
        <f t="shared" si="8"/>
        <v>0</v>
      </c>
      <c r="L217" s="68">
        <f t="shared" si="11"/>
        <v>0</v>
      </c>
      <c r="M217" s="66">
        <f>G217-K217</f>
        <v>0</v>
      </c>
      <c r="N217" s="32">
        <f t="shared" si="10"/>
        <v>0</v>
      </c>
      <c r="O217" s="52">
        <f>'Pay App 46'!O217+'Pay App 46'!P217</f>
        <v>0</v>
      </c>
      <c r="P217" s="45"/>
      <c r="Q217" s="66">
        <f>'Pay App 46'!Q217+N217+P217</f>
        <v>0</v>
      </c>
    </row>
    <row r="218" spans="1:17" ht="21" customHeight="1" x14ac:dyDescent="0.2">
      <c r="A218" s="149" t="s">
        <v>389</v>
      </c>
      <c r="B218" s="149"/>
      <c r="C218" s="151" t="s">
        <v>390</v>
      </c>
      <c r="D218" s="152"/>
      <c r="E218" s="52">
        <f>'Pay App 46'!E218</f>
        <v>0</v>
      </c>
      <c r="F218" s="45"/>
      <c r="G218" s="65">
        <f>'Pay App 46'!G218+F218</f>
        <v>0</v>
      </c>
      <c r="H218" s="188">
        <f>'Pay App 46'!K218</f>
        <v>0</v>
      </c>
      <c r="I218" s="189"/>
      <c r="J218" s="55"/>
      <c r="K218" s="33">
        <f t="shared" si="8"/>
        <v>0</v>
      </c>
      <c r="L218" s="68">
        <f t="shared" si="11"/>
        <v>0</v>
      </c>
      <c r="M218" s="66">
        <f t="shared" si="9"/>
        <v>0</v>
      </c>
      <c r="N218" s="32">
        <f t="shared" si="10"/>
        <v>0</v>
      </c>
      <c r="O218" s="52">
        <f>'Pay App 46'!O218+'Pay App 46'!P218</f>
        <v>0</v>
      </c>
      <c r="P218" s="45"/>
      <c r="Q218" s="66">
        <f>'Pay App 46'!Q218+N218+P218</f>
        <v>0</v>
      </c>
    </row>
    <row r="219" spans="1:17" ht="21" customHeight="1" x14ac:dyDescent="0.2">
      <c r="A219" s="141" t="s">
        <v>391</v>
      </c>
      <c r="B219" s="141"/>
      <c r="C219" s="141" t="s">
        <v>392</v>
      </c>
      <c r="D219" s="142"/>
      <c r="E219" s="52">
        <f>'Pay App 46'!E219</f>
        <v>0</v>
      </c>
      <c r="F219" s="45"/>
      <c r="G219" s="65">
        <f>'Pay App 46'!G219+F219</f>
        <v>0</v>
      </c>
      <c r="H219" s="188">
        <f>'Pay App 46'!K219</f>
        <v>0</v>
      </c>
      <c r="I219" s="189"/>
      <c r="J219" s="55"/>
      <c r="K219" s="33">
        <f t="shared" si="8"/>
        <v>0</v>
      </c>
      <c r="L219" s="68">
        <f t="shared" si="11"/>
        <v>0</v>
      </c>
      <c r="M219" s="66">
        <f t="shared" si="9"/>
        <v>0</v>
      </c>
      <c r="N219" s="32">
        <f t="shared" si="10"/>
        <v>0</v>
      </c>
      <c r="O219" s="52">
        <f>'Pay App 46'!O219+'Pay App 46'!P219</f>
        <v>0</v>
      </c>
      <c r="P219" s="45"/>
      <c r="Q219" s="66">
        <f>'Pay App 46'!Q219+N219+P219</f>
        <v>0</v>
      </c>
    </row>
    <row r="220" spans="1:17" ht="21" customHeight="1" x14ac:dyDescent="0.2">
      <c r="A220" s="149" t="s">
        <v>393</v>
      </c>
      <c r="B220" s="149"/>
      <c r="C220" s="149" t="s">
        <v>394</v>
      </c>
      <c r="D220" s="150"/>
      <c r="E220" s="52">
        <f>'Pay App 46'!E220</f>
        <v>0</v>
      </c>
      <c r="F220" s="45"/>
      <c r="G220" s="65">
        <f>'Pay App 46'!G220+F220</f>
        <v>0</v>
      </c>
      <c r="H220" s="188">
        <f>'Pay App 46'!K220</f>
        <v>0</v>
      </c>
      <c r="I220" s="189"/>
      <c r="J220" s="55"/>
      <c r="K220" s="33">
        <f t="shared" si="8"/>
        <v>0</v>
      </c>
      <c r="L220" s="68">
        <f t="shared" si="11"/>
        <v>0</v>
      </c>
      <c r="M220" s="66">
        <f t="shared" si="9"/>
        <v>0</v>
      </c>
      <c r="N220" s="32">
        <f t="shared" si="10"/>
        <v>0</v>
      </c>
      <c r="O220" s="52">
        <f>'Pay App 46'!O220+'Pay App 46'!P220</f>
        <v>0</v>
      </c>
      <c r="P220" s="45"/>
      <c r="Q220" s="66">
        <f>'Pay App 46'!Q220+N220+P220</f>
        <v>0</v>
      </c>
    </row>
    <row r="221" spans="1:17" ht="21" customHeight="1" x14ac:dyDescent="0.2">
      <c r="A221" s="141" t="s">
        <v>395</v>
      </c>
      <c r="B221" s="141"/>
      <c r="C221" s="141" t="s">
        <v>396</v>
      </c>
      <c r="D221" s="142"/>
      <c r="E221" s="52">
        <f>'Pay App 46'!E221</f>
        <v>0</v>
      </c>
      <c r="F221" s="45"/>
      <c r="G221" s="65">
        <f>'Pay App 46'!G221+F221</f>
        <v>0</v>
      </c>
      <c r="H221" s="188">
        <f>'Pay App 46'!K221</f>
        <v>0</v>
      </c>
      <c r="I221" s="189"/>
      <c r="J221" s="55"/>
      <c r="K221" s="33">
        <f t="shared" si="8"/>
        <v>0</v>
      </c>
      <c r="L221" s="68">
        <f t="shared" si="11"/>
        <v>0</v>
      </c>
      <c r="M221" s="66">
        <f t="shared" si="9"/>
        <v>0</v>
      </c>
      <c r="N221" s="32">
        <f t="shared" si="10"/>
        <v>0</v>
      </c>
      <c r="O221" s="52">
        <f>'Pay App 46'!O221+'Pay App 46'!P221</f>
        <v>0</v>
      </c>
      <c r="P221" s="45"/>
      <c r="Q221" s="66">
        <f>'Pay App 46'!Q221+N221+P221</f>
        <v>0</v>
      </c>
    </row>
    <row r="222" spans="1:17" ht="21" customHeight="1" x14ac:dyDescent="0.2">
      <c r="A222" s="149" t="s">
        <v>397</v>
      </c>
      <c r="B222" s="149"/>
      <c r="C222" s="149" t="s">
        <v>398</v>
      </c>
      <c r="D222" s="150"/>
      <c r="E222" s="52">
        <f>'Pay App 46'!E222</f>
        <v>0</v>
      </c>
      <c r="F222" s="45"/>
      <c r="G222" s="65">
        <f>'Pay App 46'!G222+F222</f>
        <v>0</v>
      </c>
      <c r="H222" s="188">
        <f>'Pay App 46'!K222</f>
        <v>0</v>
      </c>
      <c r="I222" s="189"/>
      <c r="J222" s="55"/>
      <c r="K222" s="33">
        <f t="shared" si="8"/>
        <v>0</v>
      </c>
      <c r="L222" s="68">
        <f t="shared" si="11"/>
        <v>0</v>
      </c>
      <c r="M222" s="66">
        <f t="shared" si="9"/>
        <v>0</v>
      </c>
      <c r="N222" s="32">
        <f t="shared" si="10"/>
        <v>0</v>
      </c>
      <c r="O222" s="52">
        <f>'Pay App 46'!O222+'Pay App 46'!P222</f>
        <v>0</v>
      </c>
      <c r="P222" s="45"/>
      <c r="Q222" s="66">
        <f>'Pay App 46'!Q222+N222+P222</f>
        <v>0</v>
      </c>
    </row>
    <row r="223" spans="1:17" ht="21" customHeight="1" x14ac:dyDescent="0.2">
      <c r="A223" s="149" t="s">
        <v>399</v>
      </c>
      <c r="B223" s="149"/>
      <c r="C223" s="149" t="s">
        <v>400</v>
      </c>
      <c r="D223" s="150"/>
      <c r="E223" s="52">
        <f>'Pay App 46'!E223</f>
        <v>0</v>
      </c>
      <c r="F223" s="45"/>
      <c r="G223" s="65">
        <f>'Pay App 46'!G223+F223</f>
        <v>0</v>
      </c>
      <c r="H223" s="188">
        <f>'Pay App 46'!K223</f>
        <v>0</v>
      </c>
      <c r="I223" s="189"/>
      <c r="J223" s="55"/>
      <c r="K223" s="33">
        <f t="shared" si="8"/>
        <v>0</v>
      </c>
      <c r="L223" s="68">
        <f t="shared" si="11"/>
        <v>0</v>
      </c>
      <c r="M223" s="66">
        <f t="shared" si="9"/>
        <v>0</v>
      </c>
      <c r="N223" s="32">
        <f t="shared" si="10"/>
        <v>0</v>
      </c>
      <c r="O223" s="52">
        <f>'Pay App 46'!O223+'Pay App 46'!P223</f>
        <v>0</v>
      </c>
      <c r="P223" s="45"/>
      <c r="Q223" s="66">
        <f>'Pay App 46'!Q223+N223+P223</f>
        <v>0</v>
      </c>
    </row>
    <row r="224" spans="1:17" ht="21" customHeight="1" x14ac:dyDescent="0.2">
      <c r="A224" s="149" t="s">
        <v>401</v>
      </c>
      <c r="B224" s="149"/>
      <c r="C224" s="149" t="s">
        <v>402</v>
      </c>
      <c r="D224" s="150"/>
      <c r="E224" s="52">
        <f>'Pay App 46'!E224</f>
        <v>0</v>
      </c>
      <c r="F224" s="45"/>
      <c r="G224" s="65">
        <f>'Pay App 46'!G224+F224</f>
        <v>0</v>
      </c>
      <c r="H224" s="188">
        <f>'Pay App 46'!K224</f>
        <v>0</v>
      </c>
      <c r="I224" s="189"/>
      <c r="J224" s="55"/>
      <c r="K224" s="33">
        <f t="shared" si="8"/>
        <v>0</v>
      </c>
      <c r="L224" s="68">
        <f t="shared" si="11"/>
        <v>0</v>
      </c>
      <c r="M224" s="66">
        <f t="shared" si="9"/>
        <v>0</v>
      </c>
      <c r="N224" s="32">
        <f t="shared" si="10"/>
        <v>0</v>
      </c>
      <c r="O224" s="52">
        <f>'Pay App 46'!O224+'Pay App 46'!P224</f>
        <v>0</v>
      </c>
      <c r="P224" s="45"/>
      <c r="Q224" s="66">
        <f>'Pay App 46'!Q224+N224+P224</f>
        <v>0</v>
      </c>
    </row>
    <row r="225" spans="1:17" ht="21" customHeight="1" x14ac:dyDescent="0.2">
      <c r="A225" s="149" t="s">
        <v>403</v>
      </c>
      <c r="B225" s="149"/>
      <c r="C225" s="149" t="s">
        <v>404</v>
      </c>
      <c r="D225" s="150"/>
      <c r="E225" s="52">
        <f>'Pay App 46'!E225</f>
        <v>0</v>
      </c>
      <c r="F225" s="45"/>
      <c r="G225" s="65">
        <f>'Pay App 46'!G225+F225</f>
        <v>0</v>
      </c>
      <c r="H225" s="188">
        <f>'Pay App 46'!K225</f>
        <v>0</v>
      </c>
      <c r="I225" s="189"/>
      <c r="J225" s="55"/>
      <c r="K225" s="33">
        <f t="shared" si="8"/>
        <v>0</v>
      </c>
      <c r="L225" s="68">
        <f t="shared" si="11"/>
        <v>0</v>
      </c>
      <c r="M225" s="66">
        <f t="shared" si="9"/>
        <v>0</v>
      </c>
      <c r="N225" s="32">
        <f t="shared" si="10"/>
        <v>0</v>
      </c>
      <c r="O225" s="52">
        <f>'Pay App 46'!O225+'Pay App 46'!P225</f>
        <v>0</v>
      </c>
      <c r="P225" s="45"/>
      <c r="Q225" s="66">
        <f>'Pay App 46'!Q225+N225+P225</f>
        <v>0</v>
      </c>
    </row>
    <row r="226" spans="1:17" ht="21" customHeight="1" x14ac:dyDescent="0.2">
      <c r="A226" s="141" t="s">
        <v>405</v>
      </c>
      <c r="B226" s="141"/>
      <c r="C226" s="141" t="s">
        <v>406</v>
      </c>
      <c r="D226" s="142"/>
      <c r="E226" s="52">
        <f>'Pay App 46'!E226</f>
        <v>0</v>
      </c>
      <c r="F226" s="45"/>
      <c r="G226" s="65">
        <f>'Pay App 46'!G226+F226</f>
        <v>0</v>
      </c>
      <c r="H226" s="188">
        <f>'Pay App 46'!K226</f>
        <v>0</v>
      </c>
      <c r="I226" s="189"/>
      <c r="J226" s="55"/>
      <c r="K226" s="33">
        <f t="shared" si="8"/>
        <v>0</v>
      </c>
      <c r="L226" s="68">
        <f t="shared" si="11"/>
        <v>0</v>
      </c>
      <c r="M226" s="66">
        <f t="shared" si="9"/>
        <v>0</v>
      </c>
      <c r="N226" s="32">
        <f t="shared" si="10"/>
        <v>0</v>
      </c>
      <c r="O226" s="52">
        <f>'Pay App 46'!O226+'Pay App 46'!P226</f>
        <v>0</v>
      </c>
      <c r="P226" s="45"/>
      <c r="Q226" s="66">
        <f>'Pay App 46'!Q226+N226+P226</f>
        <v>0</v>
      </c>
    </row>
    <row r="227" spans="1:17" ht="21" customHeight="1" x14ac:dyDescent="0.2">
      <c r="A227" s="149" t="s">
        <v>407</v>
      </c>
      <c r="B227" s="149"/>
      <c r="C227" s="149" t="s">
        <v>408</v>
      </c>
      <c r="D227" s="150"/>
      <c r="E227" s="52">
        <f>'Pay App 46'!E227</f>
        <v>0</v>
      </c>
      <c r="F227" s="45"/>
      <c r="G227" s="65">
        <f>'Pay App 46'!G227+F227</f>
        <v>0</v>
      </c>
      <c r="H227" s="188">
        <f>'Pay App 46'!K227</f>
        <v>0</v>
      </c>
      <c r="I227" s="189"/>
      <c r="J227" s="55"/>
      <c r="K227" s="33">
        <f t="shared" si="8"/>
        <v>0</v>
      </c>
      <c r="L227" s="68">
        <f t="shared" si="11"/>
        <v>0</v>
      </c>
      <c r="M227" s="66">
        <f t="shared" si="9"/>
        <v>0</v>
      </c>
      <c r="N227" s="32">
        <f t="shared" si="10"/>
        <v>0</v>
      </c>
      <c r="O227" s="52">
        <f>'Pay App 46'!O227+'Pay App 46'!P227</f>
        <v>0</v>
      </c>
      <c r="P227" s="45"/>
      <c r="Q227" s="66">
        <f>'Pay App 46'!Q227+N227+P227</f>
        <v>0</v>
      </c>
    </row>
    <row r="228" spans="1:17" ht="21" customHeight="1" x14ac:dyDescent="0.2">
      <c r="A228" s="149" t="s">
        <v>409</v>
      </c>
      <c r="B228" s="149"/>
      <c r="C228" s="149" t="s">
        <v>410</v>
      </c>
      <c r="D228" s="150"/>
      <c r="E228" s="52">
        <f>'Pay App 46'!E228</f>
        <v>0</v>
      </c>
      <c r="F228" s="45"/>
      <c r="G228" s="65">
        <f>'Pay App 46'!G228+F228</f>
        <v>0</v>
      </c>
      <c r="H228" s="188">
        <f>'Pay App 46'!K228</f>
        <v>0</v>
      </c>
      <c r="I228" s="189"/>
      <c r="J228" s="55"/>
      <c r="K228" s="33">
        <f t="shared" si="8"/>
        <v>0</v>
      </c>
      <c r="L228" s="68">
        <f t="shared" si="11"/>
        <v>0</v>
      </c>
      <c r="M228" s="66">
        <f t="shared" si="9"/>
        <v>0</v>
      </c>
      <c r="N228" s="32">
        <f t="shared" si="10"/>
        <v>0</v>
      </c>
      <c r="O228" s="52">
        <f>'Pay App 46'!O228+'Pay App 46'!P228</f>
        <v>0</v>
      </c>
      <c r="P228" s="45"/>
      <c r="Q228" s="66">
        <f>'Pay App 46'!Q228+N228+P228</f>
        <v>0</v>
      </c>
    </row>
    <row r="229" spans="1:17" ht="21" customHeight="1" x14ac:dyDescent="0.2">
      <c r="A229" s="149" t="s">
        <v>411</v>
      </c>
      <c r="B229" s="149"/>
      <c r="C229" s="149" t="s">
        <v>412</v>
      </c>
      <c r="D229" s="150"/>
      <c r="E229" s="52">
        <f>'Pay App 46'!E229</f>
        <v>0</v>
      </c>
      <c r="F229" s="45"/>
      <c r="G229" s="65">
        <f>'Pay App 46'!G229+F229</f>
        <v>0</v>
      </c>
      <c r="H229" s="188">
        <f>'Pay App 46'!K229</f>
        <v>0</v>
      </c>
      <c r="I229" s="189"/>
      <c r="J229" s="55"/>
      <c r="K229" s="33">
        <f t="shared" si="8"/>
        <v>0</v>
      </c>
      <c r="L229" s="68">
        <f t="shared" si="11"/>
        <v>0</v>
      </c>
      <c r="M229" s="66">
        <f t="shared" si="9"/>
        <v>0</v>
      </c>
      <c r="N229" s="32">
        <f t="shared" si="10"/>
        <v>0</v>
      </c>
      <c r="O229" s="52">
        <f>'Pay App 46'!O229+'Pay App 46'!P229</f>
        <v>0</v>
      </c>
      <c r="P229" s="45"/>
      <c r="Q229" s="66">
        <f>'Pay App 46'!Q229+N229+P229</f>
        <v>0</v>
      </c>
    </row>
    <row r="230" spans="1:17" ht="21" customHeight="1" x14ac:dyDescent="0.2">
      <c r="A230" s="149" t="s">
        <v>413</v>
      </c>
      <c r="B230" s="149"/>
      <c r="C230" s="149" t="s">
        <v>414</v>
      </c>
      <c r="D230" s="150"/>
      <c r="E230" s="52">
        <f>'Pay App 46'!E230</f>
        <v>0</v>
      </c>
      <c r="F230" s="45"/>
      <c r="G230" s="65">
        <f>'Pay App 46'!G230+F230</f>
        <v>0</v>
      </c>
      <c r="H230" s="188">
        <f>'Pay App 46'!K230</f>
        <v>0</v>
      </c>
      <c r="I230" s="189"/>
      <c r="J230" s="55"/>
      <c r="K230" s="33">
        <f t="shared" si="8"/>
        <v>0</v>
      </c>
      <c r="L230" s="68">
        <f t="shared" si="11"/>
        <v>0</v>
      </c>
      <c r="M230" s="66">
        <f t="shared" si="9"/>
        <v>0</v>
      </c>
      <c r="N230" s="32">
        <f t="shared" si="10"/>
        <v>0</v>
      </c>
      <c r="O230" s="52">
        <f>'Pay App 46'!O230+'Pay App 46'!P230</f>
        <v>0</v>
      </c>
      <c r="P230" s="45"/>
      <c r="Q230" s="66">
        <f>'Pay App 46'!Q230+N230+P230</f>
        <v>0</v>
      </c>
    </row>
    <row r="231" spans="1:17" ht="21" customHeight="1" x14ac:dyDescent="0.2">
      <c r="A231" s="149" t="s">
        <v>415</v>
      </c>
      <c r="B231" s="149"/>
      <c r="C231" s="149" t="s">
        <v>416</v>
      </c>
      <c r="D231" s="150"/>
      <c r="E231" s="52">
        <f>'Pay App 46'!E231</f>
        <v>0</v>
      </c>
      <c r="F231" s="45"/>
      <c r="G231" s="65">
        <f>'Pay App 46'!G231+F231</f>
        <v>0</v>
      </c>
      <c r="H231" s="188">
        <f>'Pay App 46'!K231</f>
        <v>0</v>
      </c>
      <c r="I231" s="189"/>
      <c r="J231" s="55"/>
      <c r="K231" s="33">
        <f t="shared" si="8"/>
        <v>0</v>
      </c>
      <c r="L231" s="68">
        <f t="shared" si="11"/>
        <v>0</v>
      </c>
      <c r="M231" s="66">
        <f t="shared" si="9"/>
        <v>0</v>
      </c>
      <c r="N231" s="32">
        <f t="shared" si="10"/>
        <v>0</v>
      </c>
      <c r="O231" s="52">
        <f>'Pay App 46'!O231+'Pay App 46'!P231</f>
        <v>0</v>
      </c>
      <c r="P231" s="45"/>
      <c r="Q231" s="66">
        <f>'Pay App 46'!Q231+N231+P231</f>
        <v>0</v>
      </c>
    </row>
    <row r="232" spans="1:17" ht="21" customHeight="1" x14ac:dyDescent="0.2">
      <c r="A232" s="141" t="s">
        <v>417</v>
      </c>
      <c r="B232" s="141"/>
      <c r="C232" s="141" t="s">
        <v>418</v>
      </c>
      <c r="D232" s="142"/>
      <c r="E232" s="52">
        <f>'Pay App 46'!E232</f>
        <v>0</v>
      </c>
      <c r="F232" s="45"/>
      <c r="G232" s="65">
        <f>'Pay App 46'!G232+F232</f>
        <v>0</v>
      </c>
      <c r="H232" s="188">
        <f>'Pay App 46'!K232</f>
        <v>0</v>
      </c>
      <c r="I232" s="189"/>
      <c r="J232" s="55"/>
      <c r="K232" s="33">
        <f t="shared" si="8"/>
        <v>0</v>
      </c>
      <c r="L232" s="68">
        <f t="shared" si="11"/>
        <v>0</v>
      </c>
      <c r="M232" s="66">
        <f t="shared" si="9"/>
        <v>0</v>
      </c>
      <c r="N232" s="32">
        <f t="shared" si="10"/>
        <v>0</v>
      </c>
      <c r="O232" s="52">
        <f>'Pay App 46'!O232+'Pay App 46'!P232</f>
        <v>0</v>
      </c>
      <c r="P232" s="45"/>
      <c r="Q232" s="66">
        <f>'Pay App 46'!Q232+N232+P232</f>
        <v>0</v>
      </c>
    </row>
    <row r="233" spans="1:17" ht="21" customHeight="1" x14ac:dyDescent="0.2">
      <c r="A233" s="149" t="s">
        <v>419</v>
      </c>
      <c r="B233" s="149"/>
      <c r="C233" s="149" t="s">
        <v>420</v>
      </c>
      <c r="D233" s="150"/>
      <c r="E233" s="52">
        <f>'Pay App 46'!E233</f>
        <v>0</v>
      </c>
      <c r="F233" s="45"/>
      <c r="G233" s="65">
        <f>'Pay App 46'!G233+F233</f>
        <v>0</v>
      </c>
      <c r="H233" s="188">
        <f>'Pay App 46'!K233</f>
        <v>0</v>
      </c>
      <c r="I233" s="189"/>
      <c r="J233" s="55"/>
      <c r="K233" s="33">
        <f t="shared" si="8"/>
        <v>0</v>
      </c>
      <c r="L233" s="68">
        <f t="shared" si="11"/>
        <v>0</v>
      </c>
      <c r="M233" s="66">
        <f t="shared" si="9"/>
        <v>0</v>
      </c>
      <c r="N233" s="32">
        <f t="shared" si="10"/>
        <v>0</v>
      </c>
      <c r="O233" s="52">
        <f>'Pay App 46'!O233+'Pay App 46'!P233</f>
        <v>0</v>
      </c>
      <c r="P233" s="45"/>
      <c r="Q233" s="66">
        <f>'Pay App 46'!Q233+N233+P233</f>
        <v>0</v>
      </c>
    </row>
    <row r="234" spans="1:17" ht="21" customHeight="1" x14ac:dyDescent="0.2">
      <c r="A234" s="149" t="s">
        <v>421</v>
      </c>
      <c r="B234" s="149"/>
      <c r="C234" s="149" t="s">
        <v>422</v>
      </c>
      <c r="D234" s="150"/>
      <c r="E234" s="52">
        <f>'Pay App 46'!E234</f>
        <v>0</v>
      </c>
      <c r="F234" s="45"/>
      <c r="G234" s="65">
        <f>'Pay App 46'!G234+F234</f>
        <v>0</v>
      </c>
      <c r="H234" s="188">
        <f>'Pay App 46'!K234</f>
        <v>0</v>
      </c>
      <c r="I234" s="189"/>
      <c r="J234" s="55"/>
      <c r="K234" s="33">
        <f t="shared" si="8"/>
        <v>0</v>
      </c>
      <c r="L234" s="68">
        <f t="shared" si="11"/>
        <v>0</v>
      </c>
      <c r="M234" s="66">
        <f t="shared" si="9"/>
        <v>0</v>
      </c>
      <c r="N234" s="32">
        <f t="shared" si="10"/>
        <v>0</v>
      </c>
      <c r="O234" s="52">
        <f>'Pay App 46'!O234+'Pay App 46'!P234</f>
        <v>0</v>
      </c>
      <c r="P234" s="45"/>
      <c r="Q234" s="66">
        <f>'Pay App 46'!Q234+N234+P234</f>
        <v>0</v>
      </c>
    </row>
    <row r="235" spans="1:17" ht="21" customHeight="1" x14ac:dyDescent="0.2">
      <c r="A235" s="149" t="s">
        <v>423</v>
      </c>
      <c r="B235" s="149"/>
      <c r="C235" s="149" t="s">
        <v>424</v>
      </c>
      <c r="D235" s="150"/>
      <c r="E235" s="52">
        <f>'Pay App 46'!E235</f>
        <v>0</v>
      </c>
      <c r="F235" s="45"/>
      <c r="G235" s="65">
        <f>'Pay App 46'!G235+F235</f>
        <v>0</v>
      </c>
      <c r="H235" s="188">
        <f>'Pay App 46'!K235</f>
        <v>0</v>
      </c>
      <c r="I235" s="189"/>
      <c r="J235" s="55"/>
      <c r="K235" s="33">
        <f t="shared" si="8"/>
        <v>0</v>
      </c>
      <c r="L235" s="68">
        <f t="shared" si="11"/>
        <v>0</v>
      </c>
      <c r="M235" s="66">
        <f t="shared" si="9"/>
        <v>0</v>
      </c>
      <c r="N235" s="32">
        <f t="shared" si="10"/>
        <v>0</v>
      </c>
      <c r="O235" s="52">
        <f>'Pay App 46'!O235+'Pay App 46'!P235</f>
        <v>0</v>
      </c>
      <c r="P235" s="45"/>
      <c r="Q235" s="66">
        <f>'Pay App 46'!Q235+N235+P235</f>
        <v>0</v>
      </c>
    </row>
    <row r="236" spans="1:17" ht="21" customHeight="1" x14ac:dyDescent="0.2">
      <c r="A236" s="149" t="s">
        <v>425</v>
      </c>
      <c r="B236" s="149"/>
      <c r="C236" s="149" t="s">
        <v>426</v>
      </c>
      <c r="D236" s="150"/>
      <c r="E236" s="52">
        <f>'Pay App 46'!E236</f>
        <v>0</v>
      </c>
      <c r="F236" s="45"/>
      <c r="G236" s="65">
        <f>'Pay App 46'!G236+F236</f>
        <v>0</v>
      </c>
      <c r="H236" s="188">
        <f>'Pay App 46'!K236</f>
        <v>0</v>
      </c>
      <c r="I236" s="189"/>
      <c r="J236" s="55"/>
      <c r="K236" s="33">
        <f t="shared" si="8"/>
        <v>0</v>
      </c>
      <c r="L236" s="68">
        <f t="shared" si="11"/>
        <v>0</v>
      </c>
      <c r="M236" s="66">
        <f t="shared" si="9"/>
        <v>0</v>
      </c>
      <c r="N236" s="32">
        <f t="shared" si="10"/>
        <v>0</v>
      </c>
      <c r="O236" s="52">
        <f>'Pay App 46'!O236+'Pay App 46'!P236</f>
        <v>0</v>
      </c>
      <c r="P236" s="45"/>
      <c r="Q236" s="66">
        <f>'Pay App 46'!Q236+N236+P236</f>
        <v>0</v>
      </c>
    </row>
    <row r="237" spans="1:17" ht="21" customHeight="1" x14ac:dyDescent="0.2">
      <c r="A237" s="149" t="s">
        <v>427</v>
      </c>
      <c r="B237" s="149"/>
      <c r="C237" s="149" t="s">
        <v>428</v>
      </c>
      <c r="D237" s="150"/>
      <c r="E237" s="52">
        <f>'Pay App 46'!E237</f>
        <v>0</v>
      </c>
      <c r="F237" s="45"/>
      <c r="G237" s="65">
        <f>'Pay App 46'!G237+F237</f>
        <v>0</v>
      </c>
      <c r="H237" s="188">
        <f>'Pay App 46'!K237</f>
        <v>0</v>
      </c>
      <c r="I237" s="189"/>
      <c r="J237" s="55"/>
      <c r="K237" s="33">
        <f t="shared" si="8"/>
        <v>0</v>
      </c>
      <c r="L237" s="68">
        <f t="shared" si="11"/>
        <v>0</v>
      </c>
      <c r="M237" s="66">
        <f t="shared" si="9"/>
        <v>0</v>
      </c>
      <c r="N237" s="32">
        <f t="shared" si="10"/>
        <v>0</v>
      </c>
      <c r="O237" s="52">
        <f>'Pay App 46'!O237+'Pay App 46'!P237</f>
        <v>0</v>
      </c>
      <c r="P237" s="45"/>
      <c r="Q237" s="66">
        <f>'Pay App 46'!Q237+N237+P237</f>
        <v>0</v>
      </c>
    </row>
    <row r="238" spans="1:17" ht="21" customHeight="1" x14ac:dyDescent="0.2">
      <c r="A238" s="149" t="s">
        <v>429</v>
      </c>
      <c r="B238" s="149"/>
      <c r="C238" s="149" t="s">
        <v>430</v>
      </c>
      <c r="D238" s="150"/>
      <c r="E238" s="52">
        <f>'Pay App 46'!E238</f>
        <v>0</v>
      </c>
      <c r="F238" s="45"/>
      <c r="G238" s="65">
        <f>'Pay App 46'!G238+F238</f>
        <v>0</v>
      </c>
      <c r="H238" s="188">
        <f>'Pay App 46'!K238</f>
        <v>0</v>
      </c>
      <c r="I238" s="189"/>
      <c r="J238" s="55"/>
      <c r="K238" s="33">
        <f t="shared" si="8"/>
        <v>0</v>
      </c>
      <c r="L238" s="68">
        <f t="shared" si="11"/>
        <v>0</v>
      </c>
      <c r="M238" s="66">
        <f t="shared" si="9"/>
        <v>0</v>
      </c>
      <c r="N238" s="32">
        <f t="shared" si="10"/>
        <v>0</v>
      </c>
      <c r="O238" s="52">
        <f>'Pay App 46'!O238+'Pay App 46'!P238</f>
        <v>0</v>
      </c>
      <c r="P238" s="45"/>
      <c r="Q238" s="66">
        <f>'Pay App 46'!Q238+N238+P238</f>
        <v>0</v>
      </c>
    </row>
    <row r="239" spans="1:17" ht="21" customHeight="1" x14ac:dyDescent="0.2">
      <c r="A239" s="149" t="s">
        <v>431</v>
      </c>
      <c r="B239" s="149"/>
      <c r="C239" s="149" t="s">
        <v>432</v>
      </c>
      <c r="D239" s="150"/>
      <c r="E239" s="52">
        <f>'Pay App 46'!E239</f>
        <v>0</v>
      </c>
      <c r="F239" s="45"/>
      <c r="G239" s="65">
        <f>'Pay App 46'!G239+F239</f>
        <v>0</v>
      </c>
      <c r="H239" s="188">
        <f>'Pay App 46'!K239</f>
        <v>0</v>
      </c>
      <c r="I239" s="189"/>
      <c r="J239" s="55"/>
      <c r="K239" s="33">
        <f t="shared" si="8"/>
        <v>0</v>
      </c>
      <c r="L239" s="68">
        <f t="shared" si="11"/>
        <v>0</v>
      </c>
      <c r="M239" s="66">
        <f t="shared" si="9"/>
        <v>0</v>
      </c>
      <c r="N239" s="32">
        <f t="shared" si="10"/>
        <v>0</v>
      </c>
      <c r="O239" s="52">
        <f>'Pay App 46'!O239+'Pay App 46'!P239</f>
        <v>0</v>
      </c>
      <c r="P239" s="45"/>
      <c r="Q239" s="66">
        <f>'Pay App 46'!Q239+N239+P239</f>
        <v>0</v>
      </c>
    </row>
    <row r="240" spans="1:17" ht="21" customHeight="1" x14ac:dyDescent="0.2">
      <c r="A240" s="141" t="s">
        <v>433</v>
      </c>
      <c r="B240" s="141"/>
      <c r="C240" s="141" t="s">
        <v>434</v>
      </c>
      <c r="D240" s="142"/>
      <c r="E240" s="52">
        <f>'Pay App 46'!E240</f>
        <v>0</v>
      </c>
      <c r="F240" s="45"/>
      <c r="G240" s="66">
        <f>'Pay App 46'!G240+F240</f>
        <v>0</v>
      </c>
      <c r="H240" s="188">
        <f>'Pay App 46'!K240</f>
        <v>0</v>
      </c>
      <c r="I240" s="189"/>
      <c r="J240" s="55"/>
      <c r="K240" s="33">
        <f>H240+J240</f>
        <v>0</v>
      </c>
      <c r="L240" s="69">
        <f t="shared" si="11"/>
        <v>0</v>
      </c>
      <c r="M240" s="66">
        <f>G240-K240</f>
        <v>0</v>
      </c>
      <c r="N240" s="32">
        <f t="shared" si="10"/>
        <v>0</v>
      </c>
      <c r="O240" s="52">
        <f>'Pay App 46'!O240+'Pay App 46'!P240</f>
        <v>0</v>
      </c>
      <c r="P240" s="45"/>
      <c r="Q240" s="66">
        <f>'Pay App 46'!Q240+N240+P240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uzDtlrA3/wMio1gDse3P6HP7lx7NygD2JLPmcDx0+k9nD9KaILJeaUSTjVNhLaE6giQRTwZ4teQnYvGAttX9iw==" saltValue="ydvTGlvE8f9V3MrI7HoOcQ=="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3000-000000000000}"/>
    <dataValidation type="decimal" operator="lessThanOrEqual" allowBlank="1" showInputMessage="1" showErrorMessage="1" errorTitle="Release retention" error="In order to release retention, the number entered into this cell must be negative." sqref="O81:O240" xr:uid="{00000000-0002-0000-30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5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48</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47'!F36+F241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47'!F51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47'!F55+'Pay App 47'!F57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47'!B62+N241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48.1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48</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47'!E81</f>
        <v>0</v>
      </c>
      <c r="F81" s="44"/>
      <c r="G81" s="64">
        <f>'Pay App 47'!G81+F81</f>
        <v>0</v>
      </c>
      <c r="H81" s="190">
        <f>'Pay App 47'!K81</f>
        <v>0</v>
      </c>
      <c r="I81" s="191"/>
      <c r="J81" s="54"/>
      <c r="K81" s="31">
        <f>H81+J81</f>
        <v>0</v>
      </c>
      <c r="L81" s="67">
        <f>IF(ISERROR(K81/G81),0,K81/G81)</f>
        <v>0</v>
      </c>
      <c r="M81" s="64">
        <f>G81-K81</f>
        <v>0</v>
      </c>
      <c r="N81" s="30">
        <f>IF(MOD(ROUND(ABS(J81*0.05)*10000,0),10)=5,ROUNDDOWN((J81*0.05),2),ROUND((J81*0.05),2))</f>
        <v>0</v>
      </c>
      <c r="O81" s="51">
        <f>'Pay App 47'!O81+'Pay App 47'!P81</f>
        <v>0</v>
      </c>
      <c r="P81" s="44"/>
      <c r="Q81" s="64">
        <f>'Pay App 47'!Q81+N81+P81</f>
        <v>0</v>
      </c>
    </row>
    <row r="82" spans="1:17" ht="21" customHeight="1" x14ac:dyDescent="0.2">
      <c r="A82" s="151" t="s">
        <v>118</v>
      </c>
      <c r="B82" s="151"/>
      <c r="C82" s="151" t="s">
        <v>119</v>
      </c>
      <c r="D82" s="152"/>
      <c r="E82" s="52">
        <f>'Pay App 47'!E82</f>
        <v>0</v>
      </c>
      <c r="F82" s="45"/>
      <c r="G82" s="65">
        <f>'Pay App 47'!G82+F82</f>
        <v>0</v>
      </c>
      <c r="H82" s="188">
        <f>'Pay App 47'!K82</f>
        <v>0</v>
      </c>
      <c r="I82" s="189"/>
      <c r="J82" s="55"/>
      <c r="K82" s="33">
        <f>H82+J82</f>
        <v>0</v>
      </c>
      <c r="L82" s="68">
        <f t="shared" ref="L82:L147" si="0">IF(ISERROR(K82/G82),0,K82/G82)</f>
        <v>0</v>
      </c>
      <c r="M82" s="66">
        <f>G82-K82</f>
        <v>0</v>
      </c>
      <c r="N82" s="32">
        <f>IF(MOD(ROUND(ABS(J82*0.05)*10000,0),10)=5,ROUNDDOWN((J82*0.05),2),ROUND((J82*0.05),2))</f>
        <v>0</v>
      </c>
      <c r="O82" s="52">
        <f>'Pay App 47'!O82+'Pay App 47'!P82</f>
        <v>0</v>
      </c>
      <c r="P82" s="45"/>
      <c r="Q82" s="66">
        <f>'Pay App 47'!Q82+N82+P82</f>
        <v>0</v>
      </c>
    </row>
    <row r="83" spans="1:17" ht="21" customHeight="1" x14ac:dyDescent="0.2">
      <c r="A83" s="151" t="s">
        <v>120</v>
      </c>
      <c r="B83" s="151"/>
      <c r="C83" s="83" t="s">
        <v>121</v>
      </c>
      <c r="D83" s="35"/>
      <c r="E83" s="52">
        <f>'Pay App 47'!E83</f>
        <v>0</v>
      </c>
      <c r="F83" s="45"/>
      <c r="G83" s="65">
        <f>'Pay App 47'!G83+F83</f>
        <v>0</v>
      </c>
      <c r="H83" s="188">
        <f>'Pay App 47'!K83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47'!O83+'Pay App 47'!P83</f>
        <v>0</v>
      </c>
      <c r="P83" s="45"/>
      <c r="Q83" s="66">
        <f>'Pay App 47'!Q83+N83+P83</f>
        <v>0</v>
      </c>
    </row>
    <row r="84" spans="1:17" ht="21" customHeight="1" x14ac:dyDescent="0.2">
      <c r="A84" s="151" t="s">
        <v>122</v>
      </c>
      <c r="B84" s="151"/>
      <c r="C84" s="151" t="s">
        <v>123</v>
      </c>
      <c r="D84" s="152"/>
      <c r="E84" s="52">
        <f>'Pay App 47'!E84</f>
        <v>0</v>
      </c>
      <c r="F84" s="45"/>
      <c r="G84" s="65">
        <f>'Pay App 47'!G84+F84</f>
        <v>0</v>
      </c>
      <c r="H84" s="188">
        <f>'Pay App 47'!K84</f>
        <v>0</v>
      </c>
      <c r="I84" s="189"/>
      <c r="J84" s="55"/>
      <c r="K84" s="33">
        <f t="shared" si="1"/>
        <v>0</v>
      </c>
      <c r="L84" s="68">
        <f t="shared" si="0"/>
        <v>0</v>
      </c>
      <c r="M84" s="66">
        <f t="shared" si="2"/>
        <v>0</v>
      </c>
      <c r="N84" s="32">
        <f t="shared" si="3"/>
        <v>0</v>
      </c>
      <c r="O84" s="52">
        <f>'Pay App 47'!O84+'Pay App 47'!P84</f>
        <v>0</v>
      </c>
      <c r="P84" s="45"/>
      <c r="Q84" s="66">
        <f>'Pay App 47'!Q84+N84+P84</f>
        <v>0</v>
      </c>
    </row>
    <row r="85" spans="1:17" ht="21" customHeight="1" x14ac:dyDescent="0.2">
      <c r="A85" s="151" t="s">
        <v>124</v>
      </c>
      <c r="B85" s="151"/>
      <c r="C85" s="151" t="s">
        <v>125</v>
      </c>
      <c r="D85" s="152"/>
      <c r="E85" s="52">
        <f>'Pay App 47'!E85</f>
        <v>0</v>
      </c>
      <c r="F85" s="45"/>
      <c r="G85" s="65">
        <f>'Pay App 47'!G85+F85</f>
        <v>0</v>
      </c>
      <c r="H85" s="188">
        <f>'Pay App 47'!K85</f>
        <v>0</v>
      </c>
      <c r="I85" s="189"/>
      <c r="J85" s="55"/>
      <c r="K85" s="33">
        <f t="shared" si="1"/>
        <v>0</v>
      </c>
      <c r="L85" s="68">
        <f t="shared" si="0"/>
        <v>0</v>
      </c>
      <c r="M85" s="66">
        <f t="shared" si="2"/>
        <v>0</v>
      </c>
      <c r="N85" s="32">
        <f t="shared" si="3"/>
        <v>0</v>
      </c>
      <c r="O85" s="52">
        <f>'Pay App 47'!O85+'Pay App 47'!P85</f>
        <v>0</v>
      </c>
      <c r="P85" s="45"/>
      <c r="Q85" s="66">
        <f>'Pay App 47'!Q85+N85+P85</f>
        <v>0</v>
      </c>
    </row>
    <row r="86" spans="1:17" ht="21" customHeight="1" x14ac:dyDescent="0.2">
      <c r="A86" s="151" t="s">
        <v>126</v>
      </c>
      <c r="B86" s="151"/>
      <c r="C86" s="151" t="s">
        <v>127</v>
      </c>
      <c r="D86" s="152"/>
      <c r="E86" s="52">
        <f>'Pay App 47'!E86</f>
        <v>0</v>
      </c>
      <c r="F86" s="45"/>
      <c r="G86" s="65">
        <f>'Pay App 47'!G86+F86</f>
        <v>0</v>
      </c>
      <c r="H86" s="188">
        <f>'Pay App 47'!K86</f>
        <v>0</v>
      </c>
      <c r="I86" s="189"/>
      <c r="J86" s="55"/>
      <c r="K86" s="33">
        <f t="shared" si="1"/>
        <v>0</v>
      </c>
      <c r="L86" s="68">
        <f t="shared" si="0"/>
        <v>0</v>
      </c>
      <c r="M86" s="66">
        <f t="shared" si="2"/>
        <v>0</v>
      </c>
      <c r="N86" s="32">
        <f t="shared" si="3"/>
        <v>0</v>
      </c>
      <c r="O86" s="52">
        <f>'Pay App 47'!O86+'Pay App 47'!P86</f>
        <v>0</v>
      </c>
      <c r="P86" s="45"/>
      <c r="Q86" s="66">
        <f>'Pay App 47'!Q86+N86+P86</f>
        <v>0</v>
      </c>
    </row>
    <row r="87" spans="1:17" ht="21" customHeight="1" x14ac:dyDescent="0.2">
      <c r="A87" s="151" t="s">
        <v>128</v>
      </c>
      <c r="B87" s="151"/>
      <c r="C87" s="151" t="s">
        <v>129</v>
      </c>
      <c r="D87" s="152"/>
      <c r="E87" s="52">
        <f>'Pay App 47'!E87</f>
        <v>0</v>
      </c>
      <c r="F87" s="45"/>
      <c r="G87" s="65">
        <f>'Pay App 47'!G87+F87</f>
        <v>0</v>
      </c>
      <c r="H87" s="188">
        <f>'Pay App 47'!K87</f>
        <v>0</v>
      </c>
      <c r="I87" s="189"/>
      <c r="J87" s="55"/>
      <c r="K87" s="33">
        <f t="shared" si="1"/>
        <v>0</v>
      </c>
      <c r="L87" s="68">
        <f>IF(ISERROR(K87/G87),0,K87/G87)</f>
        <v>0</v>
      </c>
      <c r="M87" s="66">
        <f t="shared" si="2"/>
        <v>0</v>
      </c>
      <c r="N87" s="32">
        <f t="shared" si="3"/>
        <v>0</v>
      </c>
      <c r="O87" s="52">
        <f>'Pay App 47'!O87+'Pay App 47'!P87</f>
        <v>0</v>
      </c>
      <c r="P87" s="45"/>
      <c r="Q87" s="66">
        <f>'Pay App 47'!Q87+N87+P87</f>
        <v>0</v>
      </c>
    </row>
    <row r="88" spans="1:17" ht="21" customHeight="1" x14ac:dyDescent="0.2">
      <c r="A88" s="151" t="s">
        <v>130</v>
      </c>
      <c r="B88" s="151"/>
      <c r="C88" s="151" t="s">
        <v>131</v>
      </c>
      <c r="D88" s="152"/>
      <c r="E88" s="52">
        <f>'Pay App 47'!E88</f>
        <v>0</v>
      </c>
      <c r="F88" s="45"/>
      <c r="G88" s="65">
        <f>'Pay App 47'!G88+F88</f>
        <v>0</v>
      </c>
      <c r="H88" s="188">
        <f>'Pay App 47'!K88</f>
        <v>0</v>
      </c>
      <c r="I88" s="189"/>
      <c r="J88" s="55"/>
      <c r="K88" s="33">
        <f t="shared" si="1"/>
        <v>0</v>
      </c>
      <c r="L88" s="68">
        <f t="shared" si="0"/>
        <v>0</v>
      </c>
      <c r="M88" s="66">
        <f t="shared" si="2"/>
        <v>0</v>
      </c>
      <c r="N88" s="32">
        <f t="shared" si="3"/>
        <v>0</v>
      </c>
      <c r="O88" s="52">
        <f>'Pay App 47'!O88+'Pay App 47'!P88</f>
        <v>0</v>
      </c>
      <c r="P88" s="45"/>
      <c r="Q88" s="66">
        <f>'Pay App 47'!Q88+N88+P88</f>
        <v>0</v>
      </c>
    </row>
    <row r="89" spans="1:17" ht="21" customHeight="1" x14ac:dyDescent="0.2">
      <c r="A89" s="151" t="s">
        <v>132</v>
      </c>
      <c r="B89" s="151"/>
      <c r="C89" s="151" t="s">
        <v>133</v>
      </c>
      <c r="D89" s="152"/>
      <c r="E89" s="52">
        <f>'Pay App 47'!E89</f>
        <v>0</v>
      </c>
      <c r="F89" s="45"/>
      <c r="G89" s="65">
        <f>'Pay App 47'!G89+F89</f>
        <v>0</v>
      </c>
      <c r="H89" s="188">
        <f>'Pay App 47'!K89</f>
        <v>0</v>
      </c>
      <c r="I89" s="189"/>
      <c r="J89" s="55"/>
      <c r="K89" s="33">
        <f t="shared" si="1"/>
        <v>0</v>
      </c>
      <c r="L89" s="68">
        <f>IF(ISERROR(K89/G89),0,K89/G89)</f>
        <v>0</v>
      </c>
      <c r="M89" s="66">
        <f t="shared" si="2"/>
        <v>0</v>
      </c>
      <c r="N89" s="32">
        <f t="shared" si="3"/>
        <v>0</v>
      </c>
      <c r="O89" s="52">
        <f>'Pay App 47'!O89+'Pay App 47'!P89</f>
        <v>0</v>
      </c>
      <c r="P89" s="45"/>
      <c r="Q89" s="66">
        <f>'Pay App 47'!Q89+N89+P89</f>
        <v>0</v>
      </c>
    </row>
    <row r="90" spans="1:17" ht="21" customHeight="1" x14ac:dyDescent="0.2">
      <c r="A90" s="153" t="s">
        <v>134</v>
      </c>
      <c r="B90" s="153"/>
      <c r="C90" s="158" t="s">
        <v>135</v>
      </c>
      <c r="D90" s="159"/>
      <c r="E90" s="52">
        <f>'Pay App 47'!E90</f>
        <v>0</v>
      </c>
      <c r="F90" s="45"/>
      <c r="G90" s="65">
        <f>'Pay App 47'!G90+F90</f>
        <v>0</v>
      </c>
      <c r="H90" s="188">
        <f>'Pay App 47'!K90</f>
        <v>0</v>
      </c>
      <c r="I90" s="189"/>
      <c r="J90" s="55"/>
      <c r="K90" s="33">
        <f t="shared" si="1"/>
        <v>0</v>
      </c>
      <c r="L90" s="68">
        <f t="shared" si="0"/>
        <v>0</v>
      </c>
      <c r="M90" s="66">
        <f t="shared" si="2"/>
        <v>0</v>
      </c>
      <c r="N90" s="32">
        <f t="shared" si="3"/>
        <v>0</v>
      </c>
      <c r="O90" s="52">
        <f>'Pay App 47'!O90+'Pay App 47'!P90</f>
        <v>0</v>
      </c>
      <c r="P90" s="45"/>
      <c r="Q90" s="66">
        <f>'Pay App 47'!Q90+N90+P90</f>
        <v>0</v>
      </c>
    </row>
    <row r="91" spans="1:17" ht="21" customHeight="1" x14ac:dyDescent="0.2">
      <c r="A91" s="151" t="s">
        <v>136</v>
      </c>
      <c r="B91" s="151"/>
      <c r="C91" s="151" t="s">
        <v>137</v>
      </c>
      <c r="D91" s="152"/>
      <c r="E91" s="52">
        <f>'Pay App 47'!E91</f>
        <v>0</v>
      </c>
      <c r="F91" s="45"/>
      <c r="G91" s="65">
        <f>'Pay App 47'!G91+F91</f>
        <v>0</v>
      </c>
      <c r="H91" s="188">
        <f>'Pay App 47'!K91</f>
        <v>0</v>
      </c>
      <c r="I91" s="189"/>
      <c r="J91" s="55"/>
      <c r="K91" s="33">
        <f t="shared" si="1"/>
        <v>0</v>
      </c>
      <c r="L91" s="68">
        <f t="shared" si="0"/>
        <v>0</v>
      </c>
      <c r="M91" s="66">
        <f t="shared" si="2"/>
        <v>0</v>
      </c>
      <c r="N91" s="32">
        <f t="shared" si="3"/>
        <v>0</v>
      </c>
      <c r="O91" s="52">
        <f>'Pay App 47'!O91+'Pay App 47'!P91</f>
        <v>0</v>
      </c>
      <c r="P91" s="45"/>
      <c r="Q91" s="66">
        <f>'Pay App 47'!Q91+N91+P91</f>
        <v>0</v>
      </c>
    </row>
    <row r="92" spans="1:17" ht="21" customHeight="1" x14ac:dyDescent="0.2">
      <c r="A92" s="151" t="s">
        <v>138</v>
      </c>
      <c r="B92" s="151"/>
      <c r="C92" s="151" t="s">
        <v>139</v>
      </c>
      <c r="D92" s="152"/>
      <c r="E92" s="52">
        <f>'Pay App 47'!E92</f>
        <v>0</v>
      </c>
      <c r="F92" s="45"/>
      <c r="G92" s="65">
        <f>'Pay App 47'!G92+F92</f>
        <v>0</v>
      </c>
      <c r="H92" s="188">
        <f>'Pay App 47'!K92</f>
        <v>0</v>
      </c>
      <c r="I92" s="189"/>
      <c r="J92" s="55"/>
      <c r="K92" s="33">
        <f t="shared" si="1"/>
        <v>0</v>
      </c>
      <c r="L92" s="68">
        <f t="shared" si="0"/>
        <v>0</v>
      </c>
      <c r="M92" s="66">
        <f t="shared" si="2"/>
        <v>0</v>
      </c>
      <c r="N92" s="32">
        <f t="shared" si="3"/>
        <v>0</v>
      </c>
      <c r="O92" s="52">
        <f>'Pay App 47'!O92+'Pay App 47'!P92</f>
        <v>0</v>
      </c>
      <c r="P92" s="45"/>
      <c r="Q92" s="66">
        <f>'Pay App 47'!Q92+N92+P92</f>
        <v>0</v>
      </c>
    </row>
    <row r="93" spans="1:17" ht="21" customHeight="1" x14ac:dyDescent="0.2">
      <c r="A93" s="151" t="s">
        <v>140</v>
      </c>
      <c r="B93" s="151"/>
      <c r="C93" s="151" t="s">
        <v>141</v>
      </c>
      <c r="D93" s="152"/>
      <c r="E93" s="52">
        <f>'Pay App 47'!E93</f>
        <v>0</v>
      </c>
      <c r="F93" s="45"/>
      <c r="G93" s="65">
        <f>'Pay App 47'!G93+F93</f>
        <v>0</v>
      </c>
      <c r="H93" s="188">
        <f>'Pay App 47'!K93</f>
        <v>0</v>
      </c>
      <c r="I93" s="189"/>
      <c r="J93" s="55"/>
      <c r="K93" s="33">
        <f t="shared" si="1"/>
        <v>0</v>
      </c>
      <c r="L93" s="68">
        <f t="shared" si="0"/>
        <v>0</v>
      </c>
      <c r="M93" s="66">
        <f t="shared" si="2"/>
        <v>0</v>
      </c>
      <c r="N93" s="32">
        <f t="shared" si="3"/>
        <v>0</v>
      </c>
      <c r="O93" s="52">
        <f>'Pay App 47'!O93+'Pay App 47'!P93</f>
        <v>0</v>
      </c>
      <c r="P93" s="45"/>
      <c r="Q93" s="66">
        <f>'Pay App 47'!Q93+N93+P93</f>
        <v>0</v>
      </c>
    </row>
    <row r="94" spans="1:17" ht="21" customHeight="1" x14ac:dyDescent="0.2">
      <c r="A94" s="151" t="s">
        <v>142</v>
      </c>
      <c r="B94" s="151"/>
      <c r="C94" s="151" t="s">
        <v>143</v>
      </c>
      <c r="D94" s="152"/>
      <c r="E94" s="52">
        <f>'Pay App 47'!E94</f>
        <v>0</v>
      </c>
      <c r="F94" s="45"/>
      <c r="G94" s="65">
        <f>'Pay App 47'!G94+F94</f>
        <v>0</v>
      </c>
      <c r="H94" s="188">
        <f>'Pay App 47'!K94</f>
        <v>0</v>
      </c>
      <c r="I94" s="189"/>
      <c r="J94" s="55"/>
      <c r="K94" s="33">
        <f t="shared" si="1"/>
        <v>0</v>
      </c>
      <c r="L94" s="68">
        <f t="shared" si="0"/>
        <v>0</v>
      </c>
      <c r="M94" s="66">
        <f t="shared" si="2"/>
        <v>0</v>
      </c>
      <c r="N94" s="32">
        <f t="shared" si="3"/>
        <v>0</v>
      </c>
      <c r="O94" s="52">
        <f>'Pay App 47'!O94+'Pay App 47'!P94</f>
        <v>0</v>
      </c>
      <c r="P94" s="45"/>
      <c r="Q94" s="66">
        <f>'Pay App 47'!Q94+N94+P94</f>
        <v>0</v>
      </c>
    </row>
    <row r="95" spans="1:17" ht="21" customHeight="1" x14ac:dyDescent="0.2">
      <c r="A95" s="151" t="s">
        <v>144</v>
      </c>
      <c r="B95" s="151"/>
      <c r="C95" s="151" t="s">
        <v>145</v>
      </c>
      <c r="D95" s="152"/>
      <c r="E95" s="52">
        <f>'Pay App 47'!E95</f>
        <v>0</v>
      </c>
      <c r="F95" s="45"/>
      <c r="G95" s="65">
        <f>'Pay App 47'!G95+F95</f>
        <v>0</v>
      </c>
      <c r="H95" s="188">
        <f>'Pay App 47'!K95</f>
        <v>0</v>
      </c>
      <c r="I95" s="189"/>
      <c r="J95" s="55"/>
      <c r="K95" s="33">
        <f t="shared" si="1"/>
        <v>0</v>
      </c>
      <c r="L95" s="68">
        <f t="shared" si="0"/>
        <v>0</v>
      </c>
      <c r="M95" s="66">
        <f t="shared" si="2"/>
        <v>0</v>
      </c>
      <c r="N95" s="32">
        <f t="shared" si="3"/>
        <v>0</v>
      </c>
      <c r="O95" s="52">
        <f>'Pay App 47'!O95+'Pay App 47'!P95</f>
        <v>0</v>
      </c>
      <c r="P95" s="45"/>
      <c r="Q95" s="66">
        <f>'Pay App 47'!Q95+N95+P95</f>
        <v>0</v>
      </c>
    </row>
    <row r="96" spans="1:17" ht="21" customHeight="1" x14ac:dyDescent="0.2">
      <c r="A96" s="151" t="s">
        <v>146</v>
      </c>
      <c r="B96" s="151"/>
      <c r="C96" s="151" t="s">
        <v>147</v>
      </c>
      <c r="D96" s="152"/>
      <c r="E96" s="52">
        <f>'Pay App 47'!E96</f>
        <v>0</v>
      </c>
      <c r="F96" s="45"/>
      <c r="G96" s="65">
        <f>'Pay App 47'!G96+F96</f>
        <v>0</v>
      </c>
      <c r="H96" s="188">
        <f>'Pay App 47'!K96</f>
        <v>0</v>
      </c>
      <c r="I96" s="189"/>
      <c r="J96" s="55"/>
      <c r="K96" s="33">
        <f t="shared" si="1"/>
        <v>0</v>
      </c>
      <c r="L96" s="68">
        <f t="shared" si="0"/>
        <v>0</v>
      </c>
      <c r="M96" s="66">
        <f t="shared" si="2"/>
        <v>0</v>
      </c>
      <c r="N96" s="32">
        <f t="shared" si="3"/>
        <v>0</v>
      </c>
      <c r="O96" s="52">
        <f>'Pay App 47'!O96+'Pay App 47'!P96</f>
        <v>0</v>
      </c>
      <c r="P96" s="45"/>
      <c r="Q96" s="66">
        <f>'Pay App 47'!Q96+N96+P96</f>
        <v>0</v>
      </c>
    </row>
    <row r="97" spans="1:17" ht="21" customHeight="1" x14ac:dyDescent="0.2">
      <c r="A97" s="151" t="s">
        <v>148</v>
      </c>
      <c r="B97" s="151"/>
      <c r="C97" s="151" t="s">
        <v>149</v>
      </c>
      <c r="D97" s="152"/>
      <c r="E97" s="52">
        <f>'Pay App 47'!E97</f>
        <v>0</v>
      </c>
      <c r="F97" s="45"/>
      <c r="G97" s="65">
        <f>'Pay App 47'!G97+F97</f>
        <v>0</v>
      </c>
      <c r="H97" s="188">
        <f>'Pay App 47'!K97</f>
        <v>0</v>
      </c>
      <c r="I97" s="189"/>
      <c r="J97" s="55"/>
      <c r="K97" s="33">
        <f t="shared" si="1"/>
        <v>0</v>
      </c>
      <c r="L97" s="68">
        <f t="shared" si="0"/>
        <v>0</v>
      </c>
      <c r="M97" s="66">
        <f t="shared" si="2"/>
        <v>0</v>
      </c>
      <c r="N97" s="32">
        <f t="shared" si="3"/>
        <v>0</v>
      </c>
      <c r="O97" s="52">
        <f>'Pay App 47'!O97+'Pay App 47'!P97</f>
        <v>0</v>
      </c>
      <c r="P97" s="45"/>
      <c r="Q97" s="66">
        <f>'Pay App 47'!Q97+N97+P97</f>
        <v>0</v>
      </c>
    </row>
    <row r="98" spans="1:17" ht="21" customHeight="1" x14ac:dyDescent="0.2">
      <c r="A98" s="151" t="s">
        <v>150</v>
      </c>
      <c r="B98" s="151"/>
      <c r="C98" s="151" t="s">
        <v>151</v>
      </c>
      <c r="D98" s="152"/>
      <c r="E98" s="52">
        <f>'Pay App 47'!E98</f>
        <v>0</v>
      </c>
      <c r="F98" s="45"/>
      <c r="G98" s="65">
        <f>'Pay App 47'!G98+F98</f>
        <v>0</v>
      </c>
      <c r="H98" s="188">
        <f>'Pay App 47'!K98</f>
        <v>0</v>
      </c>
      <c r="I98" s="189"/>
      <c r="J98" s="55"/>
      <c r="K98" s="33">
        <f t="shared" si="1"/>
        <v>0</v>
      </c>
      <c r="L98" s="68">
        <f t="shared" si="0"/>
        <v>0</v>
      </c>
      <c r="M98" s="66">
        <f t="shared" si="2"/>
        <v>0</v>
      </c>
      <c r="N98" s="32">
        <f t="shared" si="3"/>
        <v>0</v>
      </c>
      <c r="O98" s="52">
        <f>'Pay App 47'!O98+'Pay App 47'!P98</f>
        <v>0</v>
      </c>
      <c r="P98" s="45"/>
      <c r="Q98" s="66">
        <f>'Pay App 47'!Q98+N98+P98</f>
        <v>0</v>
      </c>
    </row>
    <row r="99" spans="1:17" ht="21" customHeight="1" x14ac:dyDescent="0.2">
      <c r="A99" s="151" t="s">
        <v>152</v>
      </c>
      <c r="B99" s="151"/>
      <c r="C99" s="151" t="s">
        <v>153</v>
      </c>
      <c r="D99" s="152"/>
      <c r="E99" s="52">
        <f>'Pay App 47'!E99</f>
        <v>0</v>
      </c>
      <c r="F99" s="45"/>
      <c r="G99" s="65">
        <f>'Pay App 47'!G99+F99</f>
        <v>0</v>
      </c>
      <c r="H99" s="188">
        <f>'Pay App 47'!K99</f>
        <v>0</v>
      </c>
      <c r="I99" s="189"/>
      <c r="J99" s="55"/>
      <c r="K99" s="33">
        <f t="shared" si="1"/>
        <v>0</v>
      </c>
      <c r="L99" s="68">
        <f t="shared" si="0"/>
        <v>0</v>
      </c>
      <c r="M99" s="66">
        <f t="shared" si="2"/>
        <v>0</v>
      </c>
      <c r="N99" s="32">
        <f t="shared" si="3"/>
        <v>0</v>
      </c>
      <c r="O99" s="52">
        <f>'Pay App 47'!O99+'Pay App 47'!P99</f>
        <v>0</v>
      </c>
      <c r="P99" s="45"/>
      <c r="Q99" s="66">
        <f>'Pay App 47'!Q99+N99+P99</f>
        <v>0</v>
      </c>
    </row>
    <row r="100" spans="1:17" ht="21" customHeight="1" x14ac:dyDescent="0.2">
      <c r="A100" s="151" t="s">
        <v>154</v>
      </c>
      <c r="B100" s="151"/>
      <c r="C100" s="151" t="s">
        <v>155</v>
      </c>
      <c r="D100" s="152"/>
      <c r="E100" s="52">
        <f>'Pay App 47'!E100</f>
        <v>0</v>
      </c>
      <c r="F100" s="45"/>
      <c r="G100" s="65">
        <f>'Pay App 47'!G100+F100</f>
        <v>0</v>
      </c>
      <c r="H100" s="188">
        <f>'Pay App 47'!K100</f>
        <v>0</v>
      </c>
      <c r="I100" s="189"/>
      <c r="J100" s="55"/>
      <c r="K100" s="33">
        <f t="shared" si="1"/>
        <v>0</v>
      </c>
      <c r="L100" s="68">
        <f t="shared" si="0"/>
        <v>0</v>
      </c>
      <c r="M100" s="66">
        <f t="shared" si="2"/>
        <v>0</v>
      </c>
      <c r="N100" s="32">
        <f t="shared" si="3"/>
        <v>0</v>
      </c>
      <c r="O100" s="52">
        <f>'Pay App 47'!O100+'Pay App 47'!P100</f>
        <v>0</v>
      </c>
      <c r="P100" s="45"/>
      <c r="Q100" s="66">
        <f>'Pay App 47'!Q100+N100+P100</f>
        <v>0</v>
      </c>
    </row>
    <row r="101" spans="1:17" ht="21" customHeight="1" x14ac:dyDescent="0.2">
      <c r="A101" s="151" t="s">
        <v>156</v>
      </c>
      <c r="B101" s="151"/>
      <c r="C101" s="151" t="s">
        <v>157</v>
      </c>
      <c r="D101" s="152"/>
      <c r="E101" s="52">
        <f>'Pay App 47'!E101</f>
        <v>0</v>
      </c>
      <c r="F101" s="45"/>
      <c r="G101" s="65">
        <f>'Pay App 47'!G101+F101</f>
        <v>0</v>
      </c>
      <c r="H101" s="188">
        <f>'Pay App 47'!K101</f>
        <v>0</v>
      </c>
      <c r="I101" s="189"/>
      <c r="J101" s="55"/>
      <c r="K101" s="33">
        <f t="shared" si="1"/>
        <v>0</v>
      </c>
      <c r="L101" s="68">
        <f t="shared" si="0"/>
        <v>0</v>
      </c>
      <c r="M101" s="66">
        <f t="shared" si="2"/>
        <v>0</v>
      </c>
      <c r="N101" s="32">
        <f t="shared" si="3"/>
        <v>0</v>
      </c>
      <c r="O101" s="52">
        <f>'Pay App 47'!O101+'Pay App 47'!P101</f>
        <v>0</v>
      </c>
      <c r="P101" s="45"/>
      <c r="Q101" s="66">
        <f>'Pay App 47'!Q101+N101+P101</f>
        <v>0</v>
      </c>
    </row>
    <row r="102" spans="1:17" ht="21" customHeight="1" x14ac:dyDescent="0.2">
      <c r="A102" s="151" t="s">
        <v>158</v>
      </c>
      <c r="B102" s="151"/>
      <c r="C102" s="151" t="s">
        <v>159</v>
      </c>
      <c r="D102" s="152"/>
      <c r="E102" s="52">
        <f>'Pay App 47'!E102</f>
        <v>0</v>
      </c>
      <c r="F102" s="45"/>
      <c r="G102" s="65">
        <f>'Pay App 47'!G102+F102</f>
        <v>0</v>
      </c>
      <c r="H102" s="188">
        <f>'Pay App 47'!K102</f>
        <v>0</v>
      </c>
      <c r="I102" s="189"/>
      <c r="J102" s="55"/>
      <c r="K102" s="33">
        <f t="shared" si="1"/>
        <v>0</v>
      </c>
      <c r="L102" s="68">
        <f t="shared" si="0"/>
        <v>0</v>
      </c>
      <c r="M102" s="66">
        <f t="shared" si="2"/>
        <v>0</v>
      </c>
      <c r="N102" s="32">
        <f t="shared" si="3"/>
        <v>0</v>
      </c>
      <c r="O102" s="52">
        <f>'Pay App 47'!O102+'Pay App 47'!P102</f>
        <v>0</v>
      </c>
      <c r="P102" s="45"/>
      <c r="Q102" s="66">
        <f>'Pay App 47'!Q102+N102+P102</f>
        <v>0</v>
      </c>
    </row>
    <row r="103" spans="1:17" ht="21" customHeight="1" x14ac:dyDescent="0.2">
      <c r="A103" s="151" t="s">
        <v>160</v>
      </c>
      <c r="B103" s="151"/>
      <c r="C103" s="151" t="s">
        <v>161</v>
      </c>
      <c r="D103" s="152"/>
      <c r="E103" s="52">
        <f>'Pay App 47'!E103</f>
        <v>0</v>
      </c>
      <c r="F103" s="45"/>
      <c r="G103" s="65">
        <f>'Pay App 47'!G103+F103</f>
        <v>0</v>
      </c>
      <c r="H103" s="188">
        <f>'Pay App 47'!K103</f>
        <v>0</v>
      </c>
      <c r="I103" s="189"/>
      <c r="J103" s="55"/>
      <c r="K103" s="33">
        <f t="shared" si="1"/>
        <v>0</v>
      </c>
      <c r="L103" s="68">
        <f t="shared" si="0"/>
        <v>0</v>
      </c>
      <c r="M103" s="66">
        <f t="shared" si="2"/>
        <v>0</v>
      </c>
      <c r="N103" s="32">
        <f t="shared" si="3"/>
        <v>0</v>
      </c>
      <c r="O103" s="52">
        <f>'Pay App 47'!O103+'Pay App 47'!P103</f>
        <v>0</v>
      </c>
      <c r="P103" s="45"/>
      <c r="Q103" s="66">
        <f>'Pay App 47'!Q103+N103+P103</f>
        <v>0</v>
      </c>
    </row>
    <row r="104" spans="1:17" ht="21" customHeight="1" x14ac:dyDescent="0.2">
      <c r="A104" s="151" t="s">
        <v>162</v>
      </c>
      <c r="B104" s="151"/>
      <c r="C104" s="151" t="s">
        <v>163</v>
      </c>
      <c r="D104" s="152"/>
      <c r="E104" s="52">
        <f>'Pay App 47'!E104</f>
        <v>0</v>
      </c>
      <c r="F104" s="45"/>
      <c r="G104" s="65">
        <f>'Pay App 47'!G104+F104</f>
        <v>0</v>
      </c>
      <c r="H104" s="188">
        <f>'Pay App 47'!K104</f>
        <v>0</v>
      </c>
      <c r="I104" s="189"/>
      <c r="J104" s="55"/>
      <c r="K104" s="33">
        <f t="shared" si="1"/>
        <v>0</v>
      </c>
      <c r="L104" s="68">
        <f t="shared" si="0"/>
        <v>0</v>
      </c>
      <c r="M104" s="66">
        <f t="shared" si="2"/>
        <v>0</v>
      </c>
      <c r="N104" s="32">
        <f t="shared" si="3"/>
        <v>0</v>
      </c>
      <c r="O104" s="52">
        <f>'Pay App 47'!O104+'Pay App 47'!P104</f>
        <v>0</v>
      </c>
      <c r="P104" s="45"/>
      <c r="Q104" s="66">
        <f>'Pay App 47'!Q104+N104+P104</f>
        <v>0</v>
      </c>
    </row>
    <row r="105" spans="1:17" ht="21" customHeight="1" x14ac:dyDescent="0.2">
      <c r="A105" s="151" t="s">
        <v>164</v>
      </c>
      <c r="B105" s="151"/>
      <c r="C105" s="151" t="s">
        <v>165</v>
      </c>
      <c r="D105" s="152"/>
      <c r="E105" s="52">
        <f>'Pay App 47'!E105</f>
        <v>0</v>
      </c>
      <c r="F105" s="45"/>
      <c r="G105" s="65">
        <f>'Pay App 47'!G105+F105</f>
        <v>0</v>
      </c>
      <c r="H105" s="188">
        <f>'Pay App 47'!K105</f>
        <v>0</v>
      </c>
      <c r="I105" s="189"/>
      <c r="J105" s="55"/>
      <c r="K105" s="33">
        <f t="shared" si="1"/>
        <v>0</v>
      </c>
      <c r="L105" s="68">
        <f t="shared" si="0"/>
        <v>0</v>
      </c>
      <c r="M105" s="66">
        <f t="shared" si="2"/>
        <v>0</v>
      </c>
      <c r="N105" s="32">
        <f t="shared" si="3"/>
        <v>0</v>
      </c>
      <c r="O105" s="52">
        <f>'Pay App 47'!O105+'Pay App 47'!P105</f>
        <v>0</v>
      </c>
      <c r="P105" s="45"/>
      <c r="Q105" s="66">
        <f>'Pay App 47'!Q105+N105+P105</f>
        <v>0</v>
      </c>
    </row>
    <row r="106" spans="1:17" ht="21" customHeight="1" x14ac:dyDescent="0.2">
      <c r="A106" s="151" t="s">
        <v>166</v>
      </c>
      <c r="B106" s="151"/>
      <c r="C106" s="151" t="s">
        <v>167</v>
      </c>
      <c r="D106" s="152"/>
      <c r="E106" s="52">
        <f>'Pay App 47'!E106</f>
        <v>0</v>
      </c>
      <c r="F106" s="45"/>
      <c r="G106" s="65">
        <f>'Pay App 47'!G106+F106</f>
        <v>0</v>
      </c>
      <c r="H106" s="188">
        <f>'Pay App 47'!K106</f>
        <v>0</v>
      </c>
      <c r="I106" s="189"/>
      <c r="J106" s="55"/>
      <c r="K106" s="33">
        <f t="shared" si="1"/>
        <v>0</v>
      </c>
      <c r="L106" s="68">
        <f t="shared" si="0"/>
        <v>0</v>
      </c>
      <c r="M106" s="66">
        <f t="shared" si="2"/>
        <v>0</v>
      </c>
      <c r="N106" s="32">
        <f t="shared" si="3"/>
        <v>0</v>
      </c>
      <c r="O106" s="52">
        <f>'Pay App 47'!O106+'Pay App 47'!P106</f>
        <v>0</v>
      </c>
      <c r="P106" s="45"/>
      <c r="Q106" s="66">
        <f>'Pay App 47'!Q106+N106+P106</f>
        <v>0</v>
      </c>
    </row>
    <row r="107" spans="1:17" ht="21" customHeight="1" x14ac:dyDescent="0.2">
      <c r="A107" s="151" t="s">
        <v>168</v>
      </c>
      <c r="B107" s="151"/>
      <c r="C107" s="151" t="s">
        <v>169</v>
      </c>
      <c r="D107" s="152"/>
      <c r="E107" s="52">
        <f>'Pay App 47'!E107</f>
        <v>0</v>
      </c>
      <c r="F107" s="45"/>
      <c r="G107" s="65">
        <f>'Pay App 47'!G107+F107</f>
        <v>0</v>
      </c>
      <c r="H107" s="188">
        <f>'Pay App 47'!K107</f>
        <v>0</v>
      </c>
      <c r="I107" s="189"/>
      <c r="J107" s="55"/>
      <c r="K107" s="33">
        <f t="shared" si="1"/>
        <v>0</v>
      </c>
      <c r="L107" s="68">
        <f t="shared" si="0"/>
        <v>0</v>
      </c>
      <c r="M107" s="66">
        <f t="shared" si="2"/>
        <v>0</v>
      </c>
      <c r="N107" s="32">
        <f t="shared" si="3"/>
        <v>0</v>
      </c>
      <c r="O107" s="52">
        <f>'Pay App 47'!O107+'Pay App 47'!P107</f>
        <v>0</v>
      </c>
      <c r="P107" s="45"/>
      <c r="Q107" s="66">
        <f>'Pay App 47'!Q107+N107+P107</f>
        <v>0</v>
      </c>
    </row>
    <row r="108" spans="1:17" ht="21" customHeight="1" x14ac:dyDescent="0.2">
      <c r="A108" s="151" t="s">
        <v>170</v>
      </c>
      <c r="B108" s="151"/>
      <c r="C108" s="151" t="s">
        <v>171</v>
      </c>
      <c r="D108" s="152"/>
      <c r="E108" s="52">
        <f>'Pay App 47'!E108</f>
        <v>0</v>
      </c>
      <c r="F108" s="45"/>
      <c r="G108" s="65">
        <f>'Pay App 47'!G108+F108</f>
        <v>0</v>
      </c>
      <c r="H108" s="188">
        <f>'Pay App 47'!K108</f>
        <v>0</v>
      </c>
      <c r="I108" s="189"/>
      <c r="J108" s="55"/>
      <c r="K108" s="33">
        <f t="shared" si="1"/>
        <v>0</v>
      </c>
      <c r="L108" s="68">
        <f t="shared" si="0"/>
        <v>0</v>
      </c>
      <c r="M108" s="66">
        <f t="shared" si="2"/>
        <v>0</v>
      </c>
      <c r="N108" s="32">
        <f t="shared" si="3"/>
        <v>0</v>
      </c>
      <c r="O108" s="52">
        <f>'Pay App 47'!O108+'Pay App 47'!P108</f>
        <v>0</v>
      </c>
      <c r="P108" s="45"/>
      <c r="Q108" s="66">
        <f>'Pay App 47'!Q108+N108+P108</f>
        <v>0</v>
      </c>
    </row>
    <row r="109" spans="1:17" ht="21" customHeight="1" x14ac:dyDescent="0.2">
      <c r="A109" s="151" t="s">
        <v>172</v>
      </c>
      <c r="B109" s="151"/>
      <c r="C109" s="151" t="s">
        <v>173</v>
      </c>
      <c r="D109" s="152"/>
      <c r="E109" s="52">
        <f>'Pay App 47'!E109</f>
        <v>0</v>
      </c>
      <c r="F109" s="45"/>
      <c r="G109" s="65">
        <f>'Pay App 47'!G109+F109</f>
        <v>0</v>
      </c>
      <c r="H109" s="188">
        <f>'Pay App 47'!K109</f>
        <v>0</v>
      </c>
      <c r="I109" s="189"/>
      <c r="J109" s="55"/>
      <c r="K109" s="33">
        <f t="shared" si="1"/>
        <v>0</v>
      </c>
      <c r="L109" s="68">
        <f t="shared" si="0"/>
        <v>0</v>
      </c>
      <c r="M109" s="66">
        <f t="shared" si="2"/>
        <v>0</v>
      </c>
      <c r="N109" s="32">
        <f t="shared" si="3"/>
        <v>0</v>
      </c>
      <c r="O109" s="52">
        <f>'Pay App 47'!O109+'Pay App 47'!P109</f>
        <v>0</v>
      </c>
      <c r="P109" s="45"/>
      <c r="Q109" s="66">
        <f>'Pay App 47'!Q109+N109+P109</f>
        <v>0</v>
      </c>
    </row>
    <row r="110" spans="1:17" ht="21" customHeight="1" x14ac:dyDescent="0.2">
      <c r="A110" s="151" t="s">
        <v>174</v>
      </c>
      <c r="B110" s="151"/>
      <c r="C110" s="151" t="s">
        <v>175</v>
      </c>
      <c r="D110" s="152"/>
      <c r="E110" s="52">
        <f>'Pay App 47'!E110</f>
        <v>0</v>
      </c>
      <c r="F110" s="45"/>
      <c r="G110" s="65">
        <f>'Pay App 47'!G110+F110</f>
        <v>0</v>
      </c>
      <c r="H110" s="188">
        <f>'Pay App 47'!K110</f>
        <v>0</v>
      </c>
      <c r="I110" s="189"/>
      <c r="J110" s="55"/>
      <c r="K110" s="33">
        <f t="shared" si="1"/>
        <v>0</v>
      </c>
      <c r="L110" s="68">
        <f t="shared" si="0"/>
        <v>0</v>
      </c>
      <c r="M110" s="66">
        <f t="shared" si="2"/>
        <v>0</v>
      </c>
      <c r="N110" s="32">
        <f t="shared" si="3"/>
        <v>0</v>
      </c>
      <c r="O110" s="52">
        <f>'Pay App 47'!O110+'Pay App 47'!P110</f>
        <v>0</v>
      </c>
      <c r="P110" s="45"/>
      <c r="Q110" s="66">
        <f>'Pay App 47'!Q110+N110+P110</f>
        <v>0</v>
      </c>
    </row>
    <row r="111" spans="1:17" ht="21" customHeight="1" x14ac:dyDescent="0.2">
      <c r="A111" s="151" t="s">
        <v>176</v>
      </c>
      <c r="B111" s="151"/>
      <c r="C111" s="151" t="s">
        <v>177</v>
      </c>
      <c r="D111" s="152"/>
      <c r="E111" s="52">
        <f>'Pay App 47'!E111</f>
        <v>0</v>
      </c>
      <c r="F111" s="45"/>
      <c r="G111" s="65">
        <f>'Pay App 47'!G111+F111</f>
        <v>0</v>
      </c>
      <c r="H111" s="188">
        <f>'Pay App 47'!K111</f>
        <v>0</v>
      </c>
      <c r="I111" s="189"/>
      <c r="J111" s="55"/>
      <c r="K111" s="33">
        <f t="shared" si="1"/>
        <v>0</v>
      </c>
      <c r="L111" s="68">
        <f t="shared" si="0"/>
        <v>0</v>
      </c>
      <c r="M111" s="66">
        <f t="shared" si="2"/>
        <v>0</v>
      </c>
      <c r="N111" s="32">
        <f t="shared" si="3"/>
        <v>0</v>
      </c>
      <c r="O111" s="52">
        <f>'Pay App 47'!O111+'Pay App 47'!P111</f>
        <v>0</v>
      </c>
      <c r="P111" s="45"/>
      <c r="Q111" s="66">
        <f>'Pay App 47'!Q111+N111+P111</f>
        <v>0</v>
      </c>
    </row>
    <row r="112" spans="1:17" ht="21" customHeight="1" x14ac:dyDescent="0.2">
      <c r="A112" s="151" t="s">
        <v>178</v>
      </c>
      <c r="B112" s="151"/>
      <c r="C112" s="151" t="s">
        <v>179</v>
      </c>
      <c r="D112" s="152"/>
      <c r="E112" s="52">
        <f>'Pay App 47'!E112</f>
        <v>0</v>
      </c>
      <c r="F112" s="45"/>
      <c r="G112" s="65">
        <f>'Pay App 47'!G112+F112</f>
        <v>0</v>
      </c>
      <c r="H112" s="188">
        <f>'Pay App 47'!K112</f>
        <v>0</v>
      </c>
      <c r="I112" s="189"/>
      <c r="J112" s="55"/>
      <c r="K112" s="33">
        <f t="shared" si="1"/>
        <v>0</v>
      </c>
      <c r="L112" s="68">
        <f t="shared" si="0"/>
        <v>0</v>
      </c>
      <c r="M112" s="66">
        <f t="shared" si="2"/>
        <v>0</v>
      </c>
      <c r="N112" s="32">
        <f t="shared" si="3"/>
        <v>0</v>
      </c>
      <c r="O112" s="52">
        <f>'Pay App 47'!O112+'Pay App 47'!P112</f>
        <v>0</v>
      </c>
      <c r="P112" s="45"/>
      <c r="Q112" s="66">
        <f>'Pay App 47'!Q112+N112+P112</f>
        <v>0</v>
      </c>
    </row>
    <row r="113" spans="1:17" ht="21" customHeight="1" x14ac:dyDescent="0.2">
      <c r="A113" s="151" t="s">
        <v>180</v>
      </c>
      <c r="B113" s="151"/>
      <c r="C113" s="151" t="s">
        <v>181</v>
      </c>
      <c r="D113" s="152"/>
      <c r="E113" s="52">
        <f>'Pay App 47'!E113</f>
        <v>0</v>
      </c>
      <c r="F113" s="45"/>
      <c r="G113" s="65">
        <f>'Pay App 47'!G113+F113</f>
        <v>0</v>
      </c>
      <c r="H113" s="188">
        <f>'Pay App 47'!K113</f>
        <v>0</v>
      </c>
      <c r="I113" s="189"/>
      <c r="J113" s="55"/>
      <c r="K113" s="33">
        <f t="shared" si="1"/>
        <v>0</v>
      </c>
      <c r="L113" s="68">
        <f t="shared" si="0"/>
        <v>0</v>
      </c>
      <c r="M113" s="66">
        <f t="shared" si="2"/>
        <v>0</v>
      </c>
      <c r="N113" s="32">
        <f t="shared" si="3"/>
        <v>0</v>
      </c>
      <c r="O113" s="52">
        <f>'Pay App 47'!O113+'Pay App 47'!P113</f>
        <v>0</v>
      </c>
      <c r="P113" s="45"/>
      <c r="Q113" s="66">
        <f>'Pay App 47'!Q113+N113+P113</f>
        <v>0</v>
      </c>
    </row>
    <row r="114" spans="1:17" ht="21" customHeight="1" x14ac:dyDescent="0.2">
      <c r="A114" s="153" t="s">
        <v>182</v>
      </c>
      <c r="B114" s="153"/>
      <c r="C114" s="153" t="s">
        <v>183</v>
      </c>
      <c r="D114" s="154"/>
      <c r="E114" s="52">
        <f>'Pay App 47'!E114</f>
        <v>0</v>
      </c>
      <c r="F114" s="45"/>
      <c r="G114" s="65">
        <f>'Pay App 47'!G114+F114</f>
        <v>0</v>
      </c>
      <c r="H114" s="188">
        <f>'Pay App 47'!K114</f>
        <v>0</v>
      </c>
      <c r="I114" s="189"/>
      <c r="J114" s="55"/>
      <c r="K114" s="33">
        <f t="shared" si="1"/>
        <v>0</v>
      </c>
      <c r="L114" s="68">
        <f t="shared" si="0"/>
        <v>0</v>
      </c>
      <c r="M114" s="66">
        <f t="shared" si="2"/>
        <v>0</v>
      </c>
      <c r="N114" s="32">
        <f t="shared" si="3"/>
        <v>0</v>
      </c>
      <c r="O114" s="52">
        <f>'Pay App 47'!O114+'Pay App 47'!P114</f>
        <v>0</v>
      </c>
      <c r="P114" s="45"/>
      <c r="Q114" s="66">
        <f>'Pay App 47'!Q114+N114+P114</f>
        <v>0</v>
      </c>
    </row>
    <row r="115" spans="1:17" ht="21" customHeight="1" x14ac:dyDescent="0.2">
      <c r="A115" s="151" t="s">
        <v>184</v>
      </c>
      <c r="B115" s="151"/>
      <c r="C115" s="151" t="s">
        <v>185</v>
      </c>
      <c r="D115" s="152"/>
      <c r="E115" s="52">
        <f>'Pay App 47'!E115</f>
        <v>0</v>
      </c>
      <c r="F115" s="45"/>
      <c r="G115" s="65">
        <f>'Pay App 47'!G115+F115</f>
        <v>0</v>
      </c>
      <c r="H115" s="188">
        <f>'Pay App 47'!K115</f>
        <v>0</v>
      </c>
      <c r="I115" s="189"/>
      <c r="J115" s="55"/>
      <c r="K115" s="33">
        <f t="shared" si="1"/>
        <v>0</v>
      </c>
      <c r="L115" s="68">
        <f t="shared" si="0"/>
        <v>0</v>
      </c>
      <c r="M115" s="66">
        <f t="shared" si="2"/>
        <v>0</v>
      </c>
      <c r="N115" s="32">
        <f t="shared" si="3"/>
        <v>0</v>
      </c>
      <c r="O115" s="52">
        <f>'Pay App 47'!O115+'Pay App 47'!P115</f>
        <v>0</v>
      </c>
      <c r="P115" s="45"/>
      <c r="Q115" s="66">
        <f>'Pay App 47'!Q115+N115+P115</f>
        <v>0</v>
      </c>
    </row>
    <row r="116" spans="1:17" ht="21" customHeight="1" x14ac:dyDescent="0.2">
      <c r="A116" s="151" t="s">
        <v>186</v>
      </c>
      <c r="B116" s="151"/>
      <c r="C116" s="151" t="s">
        <v>187</v>
      </c>
      <c r="D116" s="152"/>
      <c r="E116" s="52">
        <f>'Pay App 47'!E116</f>
        <v>0</v>
      </c>
      <c r="F116" s="45"/>
      <c r="G116" s="65">
        <f>'Pay App 47'!G116+F116</f>
        <v>0</v>
      </c>
      <c r="H116" s="188">
        <f>'Pay App 47'!K116</f>
        <v>0</v>
      </c>
      <c r="I116" s="189"/>
      <c r="J116" s="55"/>
      <c r="K116" s="33">
        <f t="shared" si="1"/>
        <v>0</v>
      </c>
      <c r="L116" s="68">
        <f t="shared" si="0"/>
        <v>0</v>
      </c>
      <c r="M116" s="66">
        <f t="shared" si="2"/>
        <v>0</v>
      </c>
      <c r="N116" s="32">
        <f t="shared" si="3"/>
        <v>0</v>
      </c>
      <c r="O116" s="52">
        <f>'Pay App 47'!O116+'Pay App 47'!P116</f>
        <v>0</v>
      </c>
      <c r="P116" s="45"/>
      <c r="Q116" s="66">
        <f>'Pay App 47'!Q116+N116+P116</f>
        <v>0</v>
      </c>
    </row>
    <row r="117" spans="1:17" ht="21" customHeight="1" x14ac:dyDescent="0.2">
      <c r="A117" s="151" t="s">
        <v>188</v>
      </c>
      <c r="B117" s="151"/>
      <c r="C117" s="151" t="s">
        <v>581</v>
      </c>
      <c r="D117" s="152"/>
      <c r="E117" s="52">
        <f>'Pay App 47'!E117</f>
        <v>0</v>
      </c>
      <c r="F117" s="45"/>
      <c r="G117" s="65">
        <f>'Pay App 47'!G117+F117</f>
        <v>0</v>
      </c>
      <c r="H117" s="188">
        <f>'Pay App 47'!K117</f>
        <v>0</v>
      </c>
      <c r="I117" s="189"/>
      <c r="J117" s="55"/>
      <c r="K117" s="33">
        <f t="shared" si="1"/>
        <v>0</v>
      </c>
      <c r="L117" s="68">
        <f t="shared" si="0"/>
        <v>0</v>
      </c>
      <c r="M117" s="66">
        <f t="shared" si="2"/>
        <v>0</v>
      </c>
      <c r="N117" s="32">
        <f t="shared" si="3"/>
        <v>0</v>
      </c>
      <c r="O117" s="52">
        <f>'Pay App 47'!O117+'Pay App 47'!P117</f>
        <v>0</v>
      </c>
      <c r="P117" s="45"/>
      <c r="Q117" s="66">
        <f>'Pay App 47'!Q117+N117+P117</f>
        <v>0</v>
      </c>
    </row>
    <row r="118" spans="1:17" ht="21" customHeight="1" x14ac:dyDescent="0.2">
      <c r="A118" s="153" t="s">
        <v>190</v>
      </c>
      <c r="B118" s="153"/>
      <c r="C118" s="142" t="s">
        <v>191</v>
      </c>
      <c r="D118" s="156"/>
      <c r="E118" s="52">
        <f>'Pay App 47'!E118</f>
        <v>0</v>
      </c>
      <c r="F118" s="45"/>
      <c r="G118" s="65">
        <f>'Pay App 47'!G118+F118</f>
        <v>0</v>
      </c>
      <c r="H118" s="188">
        <f>'Pay App 47'!K118</f>
        <v>0</v>
      </c>
      <c r="I118" s="189"/>
      <c r="J118" s="55"/>
      <c r="K118" s="33">
        <f t="shared" si="1"/>
        <v>0</v>
      </c>
      <c r="L118" s="68">
        <f t="shared" si="0"/>
        <v>0</v>
      </c>
      <c r="M118" s="66">
        <f t="shared" si="2"/>
        <v>0</v>
      </c>
      <c r="N118" s="32">
        <f t="shared" si="3"/>
        <v>0</v>
      </c>
      <c r="O118" s="52">
        <f>'Pay App 47'!O118+'Pay App 47'!P118</f>
        <v>0</v>
      </c>
      <c r="P118" s="45"/>
      <c r="Q118" s="66">
        <f>'Pay App 47'!Q118+N118+P118</f>
        <v>0</v>
      </c>
    </row>
    <row r="119" spans="1:17" ht="21" customHeight="1" x14ac:dyDescent="0.2">
      <c r="A119" s="151" t="s">
        <v>192</v>
      </c>
      <c r="B119" s="151"/>
      <c r="C119" s="151" t="s">
        <v>193</v>
      </c>
      <c r="D119" s="152"/>
      <c r="E119" s="52">
        <f>'Pay App 47'!E119</f>
        <v>0</v>
      </c>
      <c r="F119" s="45"/>
      <c r="G119" s="65">
        <f>'Pay App 47'!G119+F119</f>
        <v>0</v>
      </c>
      <c r="H119" s="188">
        <f>'Pay App 47'!K119</f>
        <v>0</v>
      </c>
      <c r="I119" s="189"/>
      <c r="J119" s="55"/>
      <c r="K119" s="33">
        <f t="shared" si="1"/>
        <v>0</v>
      </c>
      <c r="L119" s="68">
        <f t="shared" si="0"/>
        <v>0</v>
      </c>
      <c r="M119" s="66">
        <f t="shared" si="2"/>
        <v>0</v>
      </c>
      <c r="N119" s="32">
        <f t="shared" si="3"/>
        <v>0</v>
      </c>
      <c r="O119" s="52">
        <f>'Pay App 47'!O119+'Pay App 47'!P119</f>
        <v>0</v>
      </c>
      <c r="P119" s="45"/>
      <c r="Q119" s="66">
        <f>'Pay App 47'!Q119+N119+P119</f>
        <v>0</v>
      </c>
    </row>
    <row r="120" spans="1:17" ht="21" customHeight="1" x14ac:dyDescent="0.2">
      <c r="A120" s="151" t="s">
        <v>194</v>
      </c>
      <c r="B120" s="151"/>
      <c r="C120" s="150" t="s">
        <v>195</v>
      </c>
      <c r="D120" s="157"/>
      <c r="E120" s="52">
        <f>'Pay App 47'!E120</f>
        <v>0</v>
      </c>
      <c r="F120" s="45"/>
      <c r="G120" s="65">
        <f>'Pay App 47'!G120+F120</f>
        <v>0</v>
      </c>
      <c r="H120" s="188">
        <f>'Pay App 47'!K120</f>
        <v>0</v>
      </c>
      <c r="I120" s="189"/>
      <c r="J120" s="55"/>
      <c r="K120" s="33">
        <f t="shared" si="1"/>
        <v>0</v>
      </c>
      <c r="L120" s="68">
        <f t="shared" si="0"/>
        <v>0</v>
      </c>
      <c r="M120" s="66">
        <f t="shared" si="2"/>
        <v>0</v>
      </c>
      <c r="N120" s="32">
        <f t="shared" si="3"/>
        <v>0</v>
      </c>
      <c r="O120" s="52">
        <f>'Pay App 47'!O120+'Pay App 47'!P120</f>
        <v>0</v>
      </c>
      <c r="P120" s="45"/>
      <c r="Q120" s="66">
        <f>'Pay App 47'!Q120+N120+P120</f>
        <v>0</v>
      </c>
    </row>
    <row r="121" spans="1:17" ht="21" customHeight="1" x14ac:dyDescent="0.2">
      <c r="A121" s="151" t="s">
        <v>196</v>
      </c>
      <c r="B121" s="151"/>
      <c r="C121" s="151" t="s">
        <v>197</v>
      </c>
      <c r="D121" s="152"/>
      <c r="E121" s="52">
        <f>'Pay App 47'!E121</f>
        <v>0</v>
      </c>
      <c r="F121" s="45"/>
      <c r="G121" s="65">
        <f>'Pay App 47'!G121+F121</f>
        <v>0</v>
      </c>
      <c r="H121" s="188">
        <f>'Pay App 47'!K121</f>
        <v>0</v>
      </c>
      <c r="I121" s="189"/>
      <c r="J121" s="55"/>
      <c r="K121" s="33">
        <f t="shared" si="1"/>
        <v>0</v>
      </c>
      <c r="L121" s="68">
        <f t="shared" si="0"/>
        <v>0</v>
      </c>
      <c r="M121" s="66">
        <f t="shared" si="2"/>
        <v>0</v>
      </c>
      <c r="N121" s="32">
        <f t="shared" si="3"/>
        <v>0</v>
      </c>
      <c r="O121" s="52">
        <f>'Pay App 47'!O121+'Pay App 47'!P121</f>
        <v>0</v>
      </c>
      <c r="P121" s="45"/>
      <c r="Q121" s="66">
        <f>'Pay App 47'!Q121+N121+P121</f>
        <v>0</v>
      </c>
    </row>
    <row r="122" spans="1:17" ht="21" customHeight="1" x14ac:dyDescent="0.2">
      <c r="A122" s="151" t="s">
        <v>198</v>
      </c>
      <c r="B122" s="151"/>
      <c r="C122" s="151" t="s">
        <v>199</v>
      </c>
      <c r="D122" s="152"/>
      <c r="E122" s="52">
        <f>'Pay App 47'!E122</f>
        <v>0</v>
      </c>
      <c r="F122" s="45"/>
      <c r="G122" s="65">
        <f>'Pay App 47'!G122+F122</f>
        <v>0</v>
      </c>
      <c r="H122" s="188">
        <f>'Pay App 47'!K122</f>
        <v>0</v>
      </c>
      <c r="I122" s="189"/>
      <c r="J122" s="55"/>
      <c r="K122" s="33">
        <f t="shared" si="1"/>
        <v>0</v>
      </c>
      <c r="L122" s="68">
        <f t="shared" si="0"/>
        <v>0</v>
      </c>
      <c r="M122" s="66">
        <f t="shared" si="2"/>
        <v>0</v>
      </c>
      <c r="N122" s="32">
        <f t="shared" si="3"/>
        <v>0</v>
      </c>
      <c r="O122" s="52">
        <f>'Pay App 47'!O122+'Pay App 47'!P122</f>
        <v>0</v>
      </c>
      <c r="P122" s="45"/>
      <c r="Q122" s="66">
        <f>'Pay App 47'!Q122+N122+P122</f>
        <v>0</v>
      </c>
    </row>
    <row r="123" spans="1:17" ht="21" customHeight="1" x14ac:dyDescent="0.2">
      <c r="A123" s="151" t="s">
        <v>200</v>
      </c>
      <c r="B123" s="151"/>
      <c r="C123" s="151" t="s">
        <v>201</v>
      </c>
      <c r="D123" s="152"/>
      <c r="E123" s="52">
        <f>'Pay App 47'!E123</f>
        <v>0</v>
      </c>
      <c r="F123" s="45"/>
      <c r="G123" s="65">
        <f>'Pay App 47'!G123+F123</f>
        <v>0</v>
      </c>
      <c r="H123" s="188">
        <f>'Pay App 47'!K123</f>
        <v>0</v>
      </c>
      <c r="I123" s="189"/>
      <c r="J123" s="55"/>
      <c r="K123" s="33">
        <f t="shared" si="1"/>
        <v>0</v>
      </c>
      <c r="L123" s="68">
        <f t="shared" si="0"/>
        <v>0</v>
      </c>
      <c r="M123" s="66">
        <f t="shared" si="2"/>
        <v>0</v>
      </c>
      <c r="N123" s="32">
        <f t="shared" si="3"/>
        <v>0</v>
      </c>
      <c r="O123" s="52">
        <f>'Pay App 47'!O123+'Pay App 47'!P123</f>
        <v>0</v>
      </c>
      <c r="P123" s="45"/>
      <c r="Q123" s="66">
        <f>'Pay App 47'!Q123+N123+P123</f>
        <v>0</v>
      </c>
    </row>
    <row r="124" spans="1:17" ht="21" customHeight="1" x14ac:dyDescent="0.2">
      <c r="A124" s="153" t="s">
        <v>202</v>
      </c>
      <c r="B124" s="153"/>
      <c r="C124" s="154" t="s">
        <v>203</v>
      </c>
      <c r="D124" s="155"/>
      <c r="E124" s="52">
        <f>'Pay App 47'!E124</f>
        <v>0</v>
      </c>
      <c r="F124" s="45"/>
      <c r="G124" s="65">
        <f>'Pay App 47'!G124+F124</f>
        <v>0</v>
      </c>
      <c r="H124" s="188">
        <f>'Pay App 47'!K124</f>
        <v>0</v>
      </c>
      <c r="I124" s="189"/>
      <c r="J124" s="55"/>
      <c r="K124" s="33">
        <f t="shared" si="1"/>
        <v>0</v>
      </c>
      <c r="L124" s="68">
        <f t="shared" si="0"/>
        <v>0</v>
      </c>
      <c r="M124" s="66">
        <f t="shared" si="2"/>
        <v>0</v>
      </c>
      <c r="N124" s="32">
        <f t="shared" si="3"/>
        <v>0</v>
      </c>
      <c r="O124" s="52">
        <f>'Pay App 47'!O124+'Pay App 47'!P124</f>
        <v>0</v>
      </c>
      <c r="P124" s="45"/>
      <c r="Q124" s="66">
        <f>'Pay App 47'!Q124+N124+P124</f>
        <v>0</v>
      </c>
    </row>
    <row r="125" spans="1:17" ht="21" customHeight="1" x14ac:dyDescent="0.2">
      <c r="A125" s="151" t="s">
        <v>204</v>
      </c>
      <c r="B125" s="151"/>
      <c r="C125" s="151" t="s">
        <v>205</v>
      </c>
      <c r="D125" s="152"/>
      <c r="E125" s="52">
        <f>'Pay App 47'!E125</f>
        <v>0</v>
      </c>
      <c r="F125" s="45"/>
      <c r="G125" s="65">
        <f>'Pay App 47'!G125+F125</f>
        <v>0</v>
      </c>
      <c r="H125" s="188">
        <f>'Pay App 47'!K125</f>
        <v>0</v>
      </c>
      <c r="I125" s="189"/>
      <c r="J125" s="55"/>
      <c r="K125" s="33">
        <f t="shared" si="1"/>
        <v>0</v>
      </c>
      <c r="L125" s="68">
        <f t="shared" si="0"/>
        <v>0</v>
      </c>
      <c r="M125" s="66">
        <f t="shared" si="2"/>
        <v>0</v>
      </c>
      <c r="N125" s="32">
        <f t="shared" si="3"/>
        <v>0</v>
      </c>
      <c r="O125" s="52">
        <f>'Pay App 47'!O125+'Pay App 47'!P125</f>
        <v>0</v>
      </c>
      <c r="P125" s="45"/>
      <c r="Q125" s="66">
        <f>'Pay App 47'!Q125+N125+P125</f>
        <v>0</v>
      </c>
    </row>
    <row r="126" spans="1:17" ht="21" customHeight="1" x14ac:dyDescent="0.2">
      <c r="A126" s="151" t="s">
        <v>206</v>
      </c>
      <c r="B126" s="151"/>
      <c r="C126" s="151" t="s">
        <v>207</v>
      </c>
      <c r="D126" s="152"/>
      <c r="E126" s="52">
        <f>'Pay App 47'!E126</f>
        <v>0</v>
      </c>
      <c r="F126" s="45"/>
      <c r="G126" s="65">
        <f>'Pay App 47'!G126+F126</f>
        <v>0</v>
      </c>
      <c r="H126" s="188">
        <f>'Pay App 47'!K126</f>
        <v>0</v>
      </c>
      <c r="I126" s="189"/>
      <c r="J126" s="55"/>
      <c r="K126" s="33">
        <f t="shared" si="1"/>
        <v>0</v>
      </c>
      <c r="L126" s="68">
        <f t="shared" si="0"/>
        <v>0</v>
      </c>
      <c r="M126" s="66">
        <f t="shared" si="2"/>
        <v>0</v>
      </c>
      <c r="N126" s="32">
        <f t="shared" si="3"/>
        <v>0</v>
      </c>
      <c r="O126" s="52">
        <f>'Pay App 47'!O126+'Pay App 47'!P126</f>
        <v>0</v>
      </c>
      <c r="P126" s="45"/>
      <c r="Q126" s="66">
        <f>'Pay App 47'!Q126+N126+P126</f>
        <v>0</v>
      </c>
    </row>
    <row r="127" spans="1:17" ht="21" customHeight="1" x14ac:dyDescent="0.2">
      <c r="A127" s="151" t="s">
        <v>208</v>
      </c>
      <c r="B127" s="151"/>
      <c r="C127" s="151" t="s">
        <v>209</v>
      </c>
      <c r="D127" s="152"/>
      <c r="E127" s="52">
        <f>'Pay App 47'!E127</f>
        <v>0</v>
      </c>
      <c r="F127" s="45"/>
      <c r="G127" s="65">
        <f>'Pay App 47'!G127+F127</f>
        <v>0</v>
      </c>
      <c r="H127" s="188">
        <f>'Pay App 47'!K127</f>
        <v>0</v>
      </c>
      <c r="I127" s="189"/>
      <c r="J127" s="55"/>
      <c r="K127" s="33">
        <f t="shared" si="1"/>
        <v>0</v>
      </c>
      <c r="L127" s="68">
        <f t="shared" si="0"/>
        <v>0</v>
      </c>
      <c r="M127" s="66">
        <f t="shared" si="2"/>
        <v>0</v>
      </c>
      <c r="N127" s="32">
        <f t="shared" si="3"/>
        <v>0</v>
      </c>
      <c r="O127" s="52">
        <f>'Pay App 47'!O127+'Pay App 47'!P127</f>
        <v>0</v>
      </c>
      <c r="P127" s="45"/>
      <c r="Q127" s="66">
        <f>'Pay App 47'!Q127+N127+P127</f>
        <v>0</v>
      </c>
    </row>
    <row r="128" spans="1:17" ht="21" customHeight="1" x14ac:dyDescent="0.2">
      <c r="A128" s="153" t="s">
        <v>210</v>
      </c>
      <c r="B128" s="153"/>
      <c r="C128" s="153" t="s">
        <v>211</v>
      </c>
      <c r="D128" s="154"/>
      <c r="E128" s="52">
        <f>'Pay App 47'!E128</f>
        <v>0</v>
      </c>
      <c r="F128" s="45"/>
      <c r="G128" s="65">
        <f>'Pay App 47'!G128+F128</f>
        <v>0</v>
      </c>
      <c r="H128" s="188">
        <f>'Pay App 47'!K128</f>
        <v>0</v>
      </c>
      <c r="I128" s="189"/>
      <c r="J128" s="55"/>
      <c r="K128" s="33">
        <f t="shared" si="1"/>
        <v>0</v>
      </c>
      <c r="L128" s="68">
        <f t="shared" si="0"/>
        <v>0</v>
      </c>
      <c r="M128" s="66">
        <f t="shared" si="2"/>
        <v>0</v>
      </c>
      <c r="N128" s="32">
        <f t="shared" si="3"/>
        <v>0</v>
      </c>
      <c r="O128" s="52">
        <f>'Pay App 47'!O128+'Pay App 47'!P128</f>
        <v>0</v>
      </c>
      <c r="P128" s="45"/>
      <c r="Q128" s="66">
        <f>'Pay App 47'!Q128+N128+P128</f>
        <v>0</v>
      </c>
    </row>
    <row r="129" spans="1:17" ht="21" customHeight="1" x14ac:dyDescent="0.2">
      <c r="A129" s="151" t="s">
        <v>212</v>
      </c>
      <c r="B129" s="151"/>
      <c r="C129" s="151" t="s">
        <v>213</v>
      </c>
      <c r="D129" s="152"/>
      <c r="E129" s="52">
        <f>'Pay App 47'!E129</f>
        <v>0</v>
      </c>
      <c r="F129" s="45"/>
      <c r="G129" s="65">
        <f>'Pay App 47'!G129+F129</f>
        <v>0</v>
      </c>
      <c r="H129" s="188">
        <f>'Pay App 47'!K129</f>
        <v>0</v>
      </c>
      <c r="I129" s="189"/>
      <c r="J129" s="55"/>
      <c r="K129" s="33">
        <f t="shared" si="1"/>
        <v>0</v>
      </c>
      <c r="L129" s="68">
        <f t="shared" si="0"/>
        <v>0</v>
      </c>
      <c r="M129" s="66">
        <f t="shared" si="2"/>
        <v>0</v>
      </c>
      <c r="N129" s="32">
        <f t="shared" si="3"/>
        <v>0</v>
      </c>
      <c r="O129" s="52">
        <f>'Pay App 47'!O129+'Pay App 47'!P129</f>
        <v>0</v>
      </c>
      <c r="P129" s="45"/>
      <c r="Q129" s="66">
        <f>'Pay App 47'!Q129+N129+P129</f>
        <v>0</v>
      </c>
    </row>
    <row r="130" spans="1:17" ht="21" customHeight="1" x14ac:dyDescent="0.2">
      <c r="A130" s="151" t="s">
        <v>214</v>
      </c>
      <c r="B130" s="151"/>
      <c r="C130" s="151" t="s">
        <v>215</v>
      </c>
      <c r="D130" s="152"/>
      <c r="E130" s="52">
        <f>'Pay App 47'!E130</f>
        <v>0</v>
      </c>
      <c r="F130" s="45"/>
      <c r="G130" s="65">
        <f>'Pay App 47'!G130+F130</f>
        <v>0</v>
      </c>
      <c r="H130" s="188">
        <f>'Pay App 47'!K130</f>
        <v>0</v>
      </c>
      <c r="I130" s="189"/>
      <c r="J130" s="55"/>
      <c r="K130" s="33">
        <f t="shared" si="1"/>
        <v>0</v>
      </c>
      <c r="L130" s="68">
        <f t="shared" si="0"/>
        <v>0</v>
      </c>
      <c r="M130" s="66">
        <f t="shared" si="2"/>
        <v>0</v>
      </c>
      <c r="N130" s="32">
        <f t="shared" si="3"/>
        <v>0</v>
      </c>
      <c r="O130" s="52">
        <f>'Pay App 47'!O130+'Pay App 47'!P130</f>
        <v>0</v>
      </c>
      <c r="P130" s="45"/>
      <c r="Q130" s="66">
        <f>'Pay App 47'!Q130+N130+P130</f>
        <v>0</v>
      </c>
    </row>
    <row r="131" spans="1:17" ht="21" customHeight="1" x14ac:dyDescent="0.2">
      <c r="A131" s="151" t="s">
        <v>216</v>
      </c>
      <c r="B131" s="151"/>
      <c r="C131" s="151" t="s">
        <v>217</v>
      </c>
      <c r="D131" s="152"/>
      <c r="E131" s="52">
        <f>'Pay App 47'!E131</f>
        <v>0</v>
      </c>
      <c r="F131" s="45"/>
      <c r="G131" s="65">
        <f>'Pay App 47'!G131+F131</f>
        <v>0</v>
      </c>
      <c r="H131" s="188">
        <f>'Pay App 47'!K131</f>
        <v>0</v>
      </c>
      <c r="I131" s="189"/>
      <c r="J131" s="55"/>
      <c r="K131" s="33">
        <f t="shared" si="1"/>
        <v>0</v>
      </c>
      <c r="L131" s="68">
        <f t="shared" si="0"/>
        <v>0</v>
      </c>
      <c r="M131" s="66">
        <f t="shared" si="2"/>
        <v>0</v>
      </c>
      <c r="N131" s="32">
        <f t="shared" si="3"/>
        <v>0</v>
      </c>
      <c r="O131" s="52">
        <f>'Pay App 47'!O131+'Pay App 47'!P131</f>
        <v>0</v>
      </c>
      <c r="P131" s="45"/>
      <c r="Q131" s="66">
        <f>'Pay App 47'!Q131+N131+P131</f>
        <v>0</v>
      </c>
    </row>
    <row r="132" spans="1:17" ht="21" customHeight="1" x14ac:dyDescent="0.2">
      <c r="A132" s="151" t="s">
        <v>218</v>
      </c>
      <c r="B132" s="151"/>
      <c r="C132" s="151" t="s">
        <v>219</v>
      </c>
      <c r="D132" s="152"/>
      <c r="E132" s="52">
        <f>'Pay App 47'!E132</f>
        <v>0</v>
      </c>
      <c r="F132" s="45"/>
      <c r="G132" s="65">
        <f>'Pay App 47'!G132+F132</f>
        <v>0</v>
      </c>
      <c r="H132" s="188">
        <f>'Pay App 47'!K132</f>
        <v>0</v>
      </c>
      <c r="I132" s="189"/>
      <c r="J132" s="55"/>
      <c r="K132" s="33">
        <f t="shared" si="1"/>
        <v>0</v>
      </c>
      <c r="L132" s="68">
        <f t="shared" si="0"/>
        <v>0</v>
      </c>
      <c r="M132" s="66">
        <f t="shared" si="2"/>
        <v>0</v>
      </c>
      <c r="N132" s="32">
        <f t="shared" si="3"/>
        <v>0</v>
      </c>
      <c r="O132" s="52">
        <f>'Pay App 47'!O132+'Pay App 47'!P132</f>
        <v>0</v>
      </c>
      <c r="P132" s="45"/>
      <c r="Q132" s="66">
        <f>'Pay App 47'!Q132+N132+P132</f>
        <v>0</v>
      </c>
    </row>
    <row r="133" spans="1:17" ht="21" customHeight="1" x14ac:dyDescent="0.2">
      <c r="A133" s="151" t="s">
        <v>220</v>
      </c>
      <c r="B133" s="151"/>
      <c r="C133" s="151" t="s">
        <v>221</v>
      </c>
      <c r="D133" s="152"/>
      <c r="E133" s="52">
        <f>'Pay App 47'!E133</f>
        <v>0</v>
      </c>
      <c r="F133" s="45"/>
      <c r="G133" s="65">
        <f>'Pay App 47'!G133+F133</f>
        <v>0</v>
      </c>
      <c r="H133" s="188">
        <f>'Pay App 47'!K133</f>
        <v>0</v>
      </c>
      <c r="I133" s="189"/>
      <c r="J133" s="55"/>
      <c r="K133" s="33">
        <f t="shared" si="1"/>
        <v>0</v>
      </c>
      <c r="L133" s="68">
        <f t="shared" si="0"/>
        <v>0</v>
      </c>
      <c r="M133" s="66">
        <f t="shared" si="2"/>
        <v>0</v>
      </c>
      <c r="N133" s="32">
        <f t="shared" si="3"/>
        <v>0</v>
      </c>
      <c r="O133" s="52">
        <f>'Pay App 47'!O133+'Pay App 47'!P133</f>
        <v>0</v>
      </c>
      <c r="P133" s="45"/>
      <c r="Q133" s="66">
        <f>'Pay App 47'!Q133+N133+P133</f>
        <v>0</v>
      </c>
    </row>
    <row r="134" spans="1:17" ht="21" customHeight="1" x14ac:dyDescent="0.2">
      <c r="A134" s="151" t="s">
        <v>222</v>
      </c>
      <c r="B134" s="151"/>
      <c r="C134" s="151" t="s">
        <v>223</v>
      </c>
      <c r="D134" s="152"/>
      <c r="E134" s="52">
        <f>'Pay App 47'!E134</f>
        <v>0</v>
      </c>
      <c r="F134" s="45"/>
      <c r="G134" s="65">
        <f>'Pay App 47'!G134+F134</f>
        <v>0</v>
      </c>
      <c r="H134" s="188">
        <f>'Pay App 47'!K134</f>
        <v>0</v>
      </c>
      <c r="I134" s="189"/>
      <c r="J134" s="55"/>
      <c r="K134" s="33">
        <f t="shared" si="1"/>
        <v>0</v>
      </c>
      <c r="L134" s="68">
        <f t="shared" si="0"/>
        <v>0</v>
      </c>
      <c r="M134" s="66">
        <f t="shared" si="2"/>
        <v>0</v>
      </c>
      <c r="N134" s="32">
        <f t="shared" si="3"/>
        <v>0</v>
      </c>
      <c r="O134" s="52">
        <f>'Pay App 47'!O134+'Pay App 47'!P134</f>
        <v>0</v>
      </c>
      <c r="P134" s="45"/>
      <c r="Q134" s="66">
        <f>'Pay App 47'!Q134+N134+P134</f>
        <v>0</v>
      </c>
    </row>
    <row r="135" spans="1:17" ht="21" customHeight="1" x14ac:dyDescent="0.2">
      <c r="A135" s="153" t="s">
        <v>224</v>
      </c>
      <c r="B135" s="153"/>
      <c r="C135" s="153" t="s">
        <v>225</v>
      </c>
      <c r="D135" s="154"/>
      <c r="E135" s="52">
        <f>'Pay App 47'!E135</f>
        <v>0</v>
      </c>
      <c r="F135" s="45"/>
      <c r="G135" s="65">
        <f>'Pay App 47'!G135+F135</f>
        <v>0</v>
      </c>
      <c r="H135" s="188">
        <f>'Pay App 47'!K135</f>
        <v>0</v>
      </c>
      <c r="I135" s="189"/>
      <c r="J135" s="55"/>
      <c r="K135" s="33">
        <f t="shared" si="1"/>
        <v>0</v>
      </c>
      <c r="L135" s="68">
        <f t="shared" si="0"/>
        <v>0</v>
      </c>
      <c r="M135" s="66">
        <f t="shared" si="2"/>
        <v>0</v>
      </c>
      <c r="N135" s="32">
        <f t="shared" si="3"/>
        <v>0</v>
      </c>
      <c r="O135" s="52">
        <f>'Pay App 47'!O135+'Pay App 47'!P135</f>
        <v>0</v>
      </c>
      <c r="P135" s="45"/>
      <c r="Q135" s="66">
        <f>'Pay App 47'!Q135+N135+P135</f>
        <v>0</v>
      </c>
    </row>
    <row r="136" spans="1:17" ht="21" customHeight="1" x14ac:dyDescent="0.2">
      <c r="A136" s="151" t="s">
        <v>226</v>
      </c>
      <c r="B136" s="151"/>
      <c r="C136" s="151" t="s">
        <v>227</v>
      </c>
      <c r="D136" s="152"/>
      <c r="E136" s="52">
        <f>'Pay App 47'!E136</f>
        <v>0</v>
      </c>
      <c r="F136" s="45"/>
      <c r="G136" s="65">
        <f>'Pay App 47'!G136+F136</f>
        <v>0</v>
      </c>
      <c r="H136" s="188">
        <f>'Pay App 47'!K136</f>
        <v>0</v>
      </c>
      <c r="I136" s="189"/>
      <c r="J136" s="55"/>
      <c r="K136" s="33">
        <f t="shared" si="1"/>
        <v>0</v>
      </c>
      <c r="L136" s="68">
        <f t="shared" si="0"/>
        <v>0</v>
      </c>
      <c r="M136" s="66">
        <f t="shared" si="2"/>
        <v>0</v>
      </c>
      <c r="N136" s="32">
        <f t="shared" si="3"/>
        <v>0</v>
      </c>
      <c r="O136" s="52">
        <f>'Pay App 47'!O136+'Pay App 47'!P136</f>
        <v>0</v>
      </c>
      <c r="P136" s="45"/>
      <c r="Q136" s="66">
        <f>'Pay App 47'!Q136+N136+P136</f>
        <v>0</v>
      </c>
    </row>
    <row r="137" spans="1:17" ht="21" customHeight="1" x14ac:dyDescent="0.2">
      <c r="A137" s="151" t="s">
        <v>228</v>
      </c>
      <c r="B137" s="151"/>
      <c r="C137" s="151" t="s">
        <v>229</v>
      </c>
      <c r="D137" s="152"/>
      <c r="E137" s="52">
        <f>'Pay App 47'!E137</f>
        <v>0</v>
      </c>
      <c r="F137" s="45"/>
      <c r="G137" s="65">
        <f>'Pay App 47'!G137+F137</f>
        <v>0</v>
      </c>
      <c r="H137" s="188">
        <f>'Pay App 47'!K137</f>
        <v>0</v>
      </c>
      <c r="I137" s="189"/>
      <c r="J137" s="55"/>
      <c r="K137" s="33">
        <f t="shared" si="1"/>
        <v>0</v>
      </c>
      <c r="L137" s="68">
        <f t="shared" si="0"/>
        <v>0</v>
      </c>
      <c r="M137" s="66">
        <f t="shared" si="2"/>
        <v>0</v>
      </c>
      <c r="N137" s="32">
        <f t="shared" si="3"/>
        <v>0</v>
      </c>
      <c r="O137" s="52">
        <f>'Pay App 47'!O137+'Pay App 47'!P137</f>
        <v>0</v>
      </c>
      <c r="P137" s="45"/>
      <c r="Q137" s="66">
        <f>'Pay App 47'!Q137+N137+P137</f>
        <v>0</v>
      </c>
    </row>
    <row r="138" spans="1:17" ht="21" customHeight="1" x14ac:dyDescent="0.2">
      <c r="A138" s="151" t="s">
        <v>230</v>
      </c>
      <c r="B138" s="151"/>
      <c r="C138" s="151" t="s">
        <v>231</v>
      </c>
      <c r="D138" s="152"/>
      <c r="E138" s="52">
        <f>'Pay App 47'!E138</f>
        <v>0</v>
      </c>
      <c r="F138" s="45"/>
      <c r="G138" s="65">
        <f>'Pay App 47'!G138+F138</f>
        <v>0</v>
      </c>
      <c r="H138" s="188">
        <f>'Pay App 47'!K138</f>
        <v>0</v>
      </c>
      <c r="I138" s="189"/>
      <c r="J138" s="55"/>
      <c r="K138" s="33">
        <f t="shared" si="1"/>
        <v>0</v>
      </c>
      <c r="L138" s="68">
        <f t="shared" si="0"/>
        <v>0</v>
      </c>
      <c r="M138" s="66">
        <f t="shared" si="2"/>
        <v>0</v>
      </c>
      <c r="N138" s="32">
        <f t="shared" si="3"/>
        <v>0</v>
      </c>
      <c r="O138" s="52">
        <f>'Pay App 47'!O138+'Pay App 47'!P138</f>
        <v>0</v>
      </c>
      <c r="P138" s="45"/>
      <c r="Q138" s="66">
        <f>'Pay App 47'!Q138+N138+P138</f>
        <v>0</v>
      </c>
    </row>
    <row r="139" spans="1:17" ht="21" customHeight="1" x14ac:dyDescent="0.2">
      <c r="A139" s="153" t="s">
        <v>232</v>
      </c>
      <c r="B139" s="153"/>
      <c r="C139" s="153" t="s">
        <v>233</v>
      </c>
      <c r="D139" s="154"/>
      <c r="E139" s="52">
        <f>'Pay App 47'!E139</f>
        <v>0</v>
      </c>
      <c r="F139" s="45"/>
      <c r="G139" s="65">
        <f>'Pay App 47'!G139+F139</f>
        <v>0</v>
      </c>
      <c r="H139" s="188">
        <f>'Pay App 47'!K139</f>
        <v>0</v>
      </c>
      <c r="I139" s="189"/>
      <c r="J139" s="55"/>
      <c r="K139" s="33">
        <f t="shared" si="1"/>
        <v>0</v>
      </c>
      <c r="L139" s="68">
        <f t="shared" si="0"/>
        <v>0</v>
      </c>
      <c r="M139" s="66">
        <f t="shared" si="2"/>
        <v>0</v>
      </c>
      <c r="N139" s="32">
        <f t="shared" si="3"/>
        <v>0</v>
      </c>
      <c r="O139" s="52">
        <f>'Pay App 47'!O139+'Pay App 47'!P139</f>
        <v>0</v>
      </c>
      <c r="P139" s="45"/>
      <c r="Q139" s="66">
        <f>'Pay App 47'!Q139+N139+P139</f>
        <v>0</v>
      </c>
    </row>
    <row r="140" spans="1:17" ht="21" customHeight="1" x14ac:dyDescent="0.2">
      <c r="A140" s="151" t="s">
        <v>234</v>
      </c>
      <c r="B140" s="151"/>
      <c r="C140" s="151" t="s">
        <v>235</v>
      </c>
      <c r="D140" s="152"/>
      <c r="E140" s="52">
        <f>'Pay App 47'!E140</f>
        <v>0</v>
      </c>
      <c r="F140" s="45"/>
      <c r="G140" s="65">
        <f>'Pay App 47'!G140+F140</f>
        <v>0</v>
      </c>
      <c r="H140" s="188">
        <f>'Pay App 47'!K140</f>
        <v>0</v>
      </c>
      <c r="I140" s="189"/>
      <c r="J140" s="55"/>
      <c r="K140" s="33">
        <f t="shared" si="1"/>
        <v>0</v>
      </c>
      <c r="L140" s="68">
        <f t="shared" si="0"/>
        <v>0</v>
      </c>
      <c r="M140" s="66">
        <f t="shared" si="2"/>
        <v>0</v>
      </c>
      <c r="N140" s="32">
        <f t="shared" si="3"/>
        <v>0</v>
      </c>
      <c r="O140" s="52">
        <f>'Pay App 47'!O140+'Pay App 47'!P140</f>
        <v>0</v>
      </c>
      <c r="P140" s="45"/>
      <c r="Q140" s="66">
        <f>'Pay App 47'!Q140+N140+P140</f>
        <v>0</v>
      </c>
    </row>
    <row r="141" spans="1:17" ht="21" customHeight="1" x14ac:dyDescent="0.2">
      <c r="A141" s="151" t="s">
        <v>236</v>
      </c>
      <c r="B141" s="151"/>
      <c r="C141" s="151" t="s">
        <v>237</v>
      </c>
      <c r="D141" s="152"/>
      <c r="E141" s="52">
        <f>'Pay App 47'!E141</f>
        <v>0</v>
      </c>
      <c r="F141" s="45"/>
      <c r="G141" s="65">
        <f>'Pay App 47'!G141+F141</f>
        <v>0</v>
      </c>
      <c r="H141" s="188">
        <f>'Pay App 47'!K141</f>
        <v>0</v>
      </c>
      <c r="I141" s="189"/>
      <c r="J141" s="55"/>
      <c r="K141" s="33">
        <f t="shared" si="1"/>
        <v>0</v>
      </c>
      <c r="L141" s="68">
        <f t="shared" si="0"/>
        <v>0</v>
      </c>
      <c r="M141" s="66">
        <f t="shared" si="2"/>
        <v>0</v>
      </c>
      <c r="N141" s="32">
        <f t="shared" si="3"/>
        <v>0</v>
      </c>
      <c r="O141" s="52">
        <f>'Pay App 47'!O141+'Pay App 47'!P141</f>
        <v>0</v>
      </c>
      <c r="P141" s="45"/>
      <c r="Q141" s="66">
        <f>'Pay App 47'!Q141+N141+P141</f>
        <v>0</v>
      </c>
    </row>
    <row r="142" spans="1:17" ht="21" customHeight="1" x14ac:dyDescent="0.2">
      <c r="A142" s="151" t="s">
        <v>238</v>
      </c>
      <c r="B142" s="151"/>
      <c r="C142" s="151" t="s">
        <v>239</v>
      </c>
      <c r="D142" s="152"/>
      <c r="E142" s="52">
        <f>'Pay App 47'!E142</f>
        <v>0</v>
      </c>
      <c r="F142" s="45"/>
      <c r="G142" s="65">
        <f>'Pay App 47'!G142+F142</f>
        <v>0</v>
      </c>
      <c r="H142" s="188">
        <f>'Pay App 47'!K142</f>
        <v>0</v>
      </c>
      <c r="I142" s="189"/>
      <c r="J142" s="55"/>
      <c r="K142" s="33">
        <f t="shared" si="1"/>
        <v>0</v>
      </c>
      <c r="L142" s="68">
        <f t="shared" si="0"/>
        <v>0</v>
      </c>
      <c r="M142" s="66">
        <f t="shared" si="2"/>
        <v>0</v>
      </c>
      <c r="N142" s="32">
        <f t="shared" si="3"/>
        <v>0</v>
      </c>
      <c r="O142" s="52">
        <f>'Pay App 47'!O142+'Pay App 47'!P142</f>
        <v>0</v>
      </c>
      <c r="P142" s="45"/>
      <c r="Q142" s="66">
        <f>'Pay App 47'!Q142+N142+P142</f>
        <v>0</v>
      </c>
    </row>
    <row r="143" spans="1:17" ht="21" customHeight="1" x14ac:dyDescent="0.2">
      <c r="A143" s="151" t="s">
        <v>240</v>
      </c>
      <c r="B143" s="151"/>
      <c r="C143" s="151" t="s">
        <v>241</v>
      </c>
      <c r="D143" s="152"/>
      <c r="E143" s="52">
        <f>'Pay App 47'!E143</f>
        <v>0</v>
      </c>
      <c r="F143" s="45"/>
      <c r="G143" s="65">
        <f>'Pay App 47'!G143+F143</f>
        <v>0</v>
      </c>
      <c r="H143" s="188">
        <f>'Pay App 47'!K143</f>
        <v>0</v>
      </c>
      <c r="I143" s="189"/>
      <c r="J143" s="55"/>
      <c r="K143" s="33">
        <f t="shared" si="1"/>
        <v>0</v>
      </c>
      <c r="L143" s="68">
        <f t="shared" si="0"/>
        <v>0</v>
      </c>
      <c r="M143" s="66">
        <f t="shared" si="2"/>
        <v>0</v>
      </c>
      <c r="N143" s="32">
        <f t="shared" si="3"/>
        <v>0</v>
      </c>
      <c r="O143" s="52">
        <f>'Pay App 47'!O143+'Pay App 47'!P143</f>
        <v>0</v>
      </c>
      <c r="P143" s="45"/>
      <c r="Q143" s="66">
        <f>'Pay App 47'!Q143+N143+P143</f>
        <v>0</v>
      </c>
    </row>
    <row r="144" spans="1:17" ht="21" customHeight="1" x14ac:dyDescent="0.2">
      <c r="A144" s="151" t="s">
        <v>242</v>
      </c>
      <c r="B144" s="151"/>
      <c r="C144" s="151" t="s">
        <v>243</v>
      </c>
      <c r="D144" s="152"/>
      <c r="E144" s="52">
        <f>'Pay App 47'!E144</f>
        <v>0</v>
      </c>
      <c r="F144" s="45"/>
      <c r="G144" s="65">
        <f>'Pay App 47'!G144+F144</f>
        <v>0</v>
      </c>
      <c r="H144" s="188">
        <f>'Pay App 47'!K144</f>
        <v>0</v>
      </c>
      <c r="I144" s="189"/>
      <c r="J144" s="55"/>
      <c r="K144" s="33">
        <f t="shared" si="1"/>
        <v>0</v>
      </c>
      <c r="L144" s="68">
        <f t="shared" si="0"/>
        <v>0</v>
      </c>
      <c r="M144" s="66">
        <f t="shared" si="2"/>
        <v>0</v>
      </c>
      <c r="N144" s="32">
        <f t="shared" si="3"/>
        <v>0</v>
      </c>
      <c r="O144" s="52">
        <f>'Pay App 47'!O144+'Pay App 47'!P144</f>
        <v>0</v>
      </c>
      <c r="P144" s="45"/>
      <c r="Q144" s="66">
        <f>'Pay App 47'!Q144+N144+P144</f>
        <v>0</v>
      </c>
    </row>
    <row r="145" spans="1:17" ht="21" customHeight="1" x14ac:dyDescent="0.2">
      <c r="A145" s="151" t="s">
        <v>244</v>
      </c>
      <c r="B145" s="151"/>
      <c r="C145" s="151" t="s">
        <v>245</v>
      </c>
      <c r="D145" s="152"/>
      <c r="E145" s="52">
        <f>'Pay App 47'!E145</f>
        <v>0</v>
      </c>
      <c r="F145" s="45"/>
      <c r="G145" s="65">
        <f>'Pay App 47'!G145+F145</f>
        <v>0</v>
      </c>
      <c r="H145" s="188">
        <f>'Pay App 47'!K145</f>
        <v>0</v>
      </c>
      <c r="I145" s="189"/>
      <c r="J145" s="55"/>
      <c r="K145" s="33">
        <f t="shared" si="1"/>
        <v>0</v>
      </c>
      <c r="L145" s="68">
        <f t="shared" si="0"/>
        <v>0</v>
      </c>
      <c r="M145" s="66">
        <f t="shared" si="2"/>
        <v>0</v>
      </c>
      <c r="N145" s="32">
        <f t="shared" si="3"/>
        <v>0</v>
      </c>
      <c r="O145" s="52">
        <f>'Pay App 47'!O145+'Pay App 47'!P145</f>
        <v>0</v>
      </c>
      <c r="P145" s="45"/>
      <c r="Q145" s="66">
        <f>'Pay App 47'!Q145+N145+P145</f>
        <v>0</v>
      </c>
    </row>
    <row r="146" spans="1:17" ht="21" customHeight="1" x14ac:dyDescent="0.2">
      <c r="A146" s="151" t="s">
        <v>246</v>
      </c>
      <c r="B146" s="151"/>
      <c r="C146" s="151" t="s">
        <v>247</v>
      </c>
      <c r="D146" s="152"/>
      <c r="E146" s="52">
        <f>'Pay App 47'!E146</f>
        <v>0</v>
      </c>
      <c r="F146" s="45"/>
      <c r="G146" s="65">
        <f>'Pay App 47'!G146+F146</f>
        <v>0</v>
      </c>
      <c r="H146" s="188">
        <f>'Pay App 47'!K146</f>
        <v>0</v>
      </c>
      <c r="I146" s="189"/>
      <c r="J146" s="55"/>
      <c r="K146" s="33">
        <f t="shared" si="1"/>
        <v>0</v>
      </c>
      <c r="L146" s="68">
        <f t="shared" si="0"/>
        <v>0</v>
      </c>
      <c r="M146" s="66">
        <f t="shared" si="2"/>
        <v>0</v>
      </c>
      <c r="N146" s="32">
        <f t="shared" si="3"/>
        <v>0</v>
      </c>
      <c r="O146" s="52">
        <f>'Pay App 47'!O146+'Pay App 47'!P146</f>
        <v>0</v>
      </c>
      <c r="P146" s="45"/>
      <c r="Q146" s="66">
        <f>'Pay App 47'!Q146+N146+P146</f>
        <v>0</v>
      </c>
    </row>
    <row r="147" spans="1:17" ht="21" customHeight="1" x14ac:dyDescent="0.2">
      <c r="A147" s="151" t="s">
        <v>248</v>
      </c>
      <c r="B147" s="151"/>
      <c r="C147" s="151" t="s">
        <v>249</v>
      </c>
      <c r="D147" s="152"/>
      <c r="E147" s="52">
        <f>'Pay App 47'!E147</f>
        <v>0</v>
      </c>
      <c r="F147" s="45"/>
      <c r="G147" s="65">
        <f>'Pay App 47'!G147+F147</f>
        <v>0</v>
      </c>
      <c r="H147" s="188">
        <f>'Pay App 47'!K147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47'!O147+'Pay App 47'!P147</f>
        <v>0</v>
      </c>
      <c r="P147" s="45"/>
      <c r="Q147" s="66">
        <f>'Pay App 47'!Q147+N147+P147</f>
        <v>0</v>
      </c>
    </row>
    <row r="148" spans="1:17" ht="21" customHeight="1" x14ac:dyDescent="0.2">
      <c r="A148" s="151" t="s">
        <v>250</v>
      </c>
      <c r="B148" s="151"/>
      <c r="C148" s="151" t="s">
        <v>251</v>
      </c>
      <c r="D148" s="152"/>
      <c r="E148" s="52">
        <f>'Pay App 47'!E148</f>
        <v>0</v>
      </c>
      <c r="F148" s="45"/>
      <c r="G148" s="65">
        <f>'Pay App 47'!G148+F148</f>
        <v>0</v>
      </c>
      <c r="H148" s="188">
        <f>'Pay App 47'!K148</f>
        <v>0</v>
      </c>
      <c r="I148" s="189"/>
      <c r="J148" s="55"/>
      <c r="K148" s="33">
        <f t="shared" si="4"/>
        <v>0</v>
      </c>
      <c r="L148" s="68">
        <f t="shared" ref="L148:L211" si="7">IF(ISERROR(K148/G148),0,K148/G148)</f>
        <v>0</v>
      </c>
      <c r="M148" s="66">
        <f t="shared" si="5"/>
        <v>0</v>
      </c>
      <c r="N148" s="32">
        <f t="shared" si="6"/>
        <v>0</v>
      </c>
      <c r="O148" s="52">
        <f>'Pay App 47'!O148+'Pay App 47'!P148</f>
        <v>0</v>
      </c>
      <c r="P148" s="45"/>
      <c r="Q148" s="66">
        <f>'Pay App 47'!Q148+N148+P148</f>
        <v>0</v>
      </c>
    </row>
    <row r="149" spans="1:17" ht="21" customHeight="1" x14ac:dyDescent="0.2">
      <c r="A149" s="153" t="s">
        <v>252</v>
      </c>
      <c r="B149" s="153"/>
      <c r="C149" s="153" t="s">
        <v>253</v>
      </c>
      <c r="D149" s="154"/>
      <c r="E149" s="52">
        <f>'Pay App 47'!E149</f>
        <v>0</v>
      </c>
      <c r="F149" s="45"/>
      <c r="G149" s="65">
        <f>'Pay App 47'!G149+F149</f>
        <v>0</v>
      </c>
      <c r="H149" s="188">
        <f>'Pay App 47'!K149</f>
        <v>0</v>
      </c>
      <c r="I149" s="189"/>
      <c r="J149" s="55"/>
      <c r="K149" s="33">
        <f t="shared" si="4"/>
        <v>0</v>
      </c>
      <c r="L149" s="68">
        <f t="shared" si="7"/>
        <v>0</v>
      </c>
      <c r="M149" s="66">
        <f t="shared" si="5"/>
        <v>0</v>
      </c>
      <c r="N149" s="32">
        <f t="shared" si="6"/>
        <v>0</v>
      </c>
      <c r="O149" s="52">
        <f>'Pay App 47'!O149+'Pay App 47'!P149</f>
        <v>0</v>
      </c>
      <c r="P149" s="45"/>
      <c r="Q149" s="66">
        <f>'Pay App 47'!Q149+N149+P149</f>
        <v>0</v>
      </c>
    </row>
    <row r="150" spans="1:17" ht="21" customHeight="1" x14ac:dyDescent="0.2">
      <c r="A150" s="151" t="s">
        <v>254</v>
      </c>
      <c r="B150" s="151"/>
      <c r="C150" s="151" t="s">
        <v>255</v>
      </c>
      <c r="D150" s="152"/>
      <c r="E150" s="52">
        <f>'Pay App 47'!E150</f>
        <v>0</v>
      </c>
      <c r="F150" s="45"/>
      <c r="G150" s="65">
        <f>'Pay App 47'!G150+F150</f>
        <v>0</v>
      </c>
      <c r="H150" s="188">
        <f>'Pay App 47'!K150</f>
        <v>0</v>
      </c>
      <c r="I150" s="189"/>
      <c r="J150" s="55"/>
      <c r="K150" s="33">
        <f t="shared" si="4"/>
        <v>0</v>
      </c>
      <c r="L150" s="68">
        <f t="shared" si="7"/>
        <v>0</v>
      </c>
      <c r="M150" s="66">
        <f t="shared" si="5"/>
        <v>0</v>
      </c>
      <c r="N150" s="32">
        <f t="shared" si="6"/>
        <v>0</v>
      </c>
      <c r="O150" s="52">
        <f>'Pay App 47'!O150+'Pay App 47'!P150</f>
        <v>0</v>
      </c>
      <c r="P150" s="45"/>
      <c r="Q150" s="66">
        <f>'Pay App 47'!Q150+N150+P150</f>
        <v>0</v>
      </c>
    </row>
    <row r="151" spans="1:17" ht="21" customHeight="1" x14ac:dyDescent="0.2">
      <c r="A151" s="151" t="s">
        <v>256</v>
      </c>
      <c r="B151" s="151"/>
      <c r="C151" s="151" t="s">
        <v>257</v>
      </c>
      <c r="D151" s="152"/>
      <c r="E151" s="52">
        <f>'Pay App 47'!E151</f>
        <v>0</v>
      </c>
      <c r="F151" s="45"/>
      <c r="G151" s="65">
        <f>'Pay App 47'!G151+F151</f>
        <v>0</v>
      </c>
      <c r="H151" s="188">
        <f>'Pay App 47'!K151</f>
        <v>0</v>
      </c>
      <c r="I151" s="189"/>
      <c r="J151" s="55"/>
      <c r="K151" s="33">
        <f t="shared" si="4"/>
        <v>0</v>
      </c>
      <c r="L151" s="68">
        <f t="shared" si="7"/>
        <v>0</v>
      </c>
      <c r="M151" s="66">
        <f t="shared" si="5"/>
        <v>0</v>
      </c>
      <c r="N151" s="32">
        <f t="shared" si="6"/>
        <v>0</v>
      </c>
      <c r="O151" s="52">
        <f>'Pay App 47'!O151+'Pay App 47'!P151</f>
        <v>0</v>
      </c>
      <c r="P151" s="45"/>
      <c r="Q151" s="66">
        <f>'Pay App 47'!Q151+N151+P151</f>
        <v>0</v>
      </c>
    </row>
    <row r="152" spans="1:17" ht="21" customHeight="1" x14ac:dyDescent="0.2">
      <c r="A152" s="151" t="s">
        <v>258</v>
      </c>
      <c r="B152" s="151"/>
      <c r="C152" s="151" t="s">
        <v>259</v>
      </c>
      <c r="D152" s="152"/>
      <c r="E152" s="52">
        <f>'Pay App 47'!E152</f>
        <v>0</v>
      </c>
      <c r="F152" s="45"/>
      <c r="G152" s="65">
        <f>'Pay App 47'!G152+F152</f>
        <v>0</v>
      </c>
      <c r="H152" s="188">
        <f>'Pay App 47'!K152</f>
        <v>0</v>
      </c>
      <c r="I152" s="189"/>
      <c r="J152" s="55"/>
      <c r="K152" s="33">
        <f t="shared" si="4"/>
        <v>0</v>
      </c>
      <c r="L152" s="68">
        <f t="shared" si="7"/>
        <v>0</v>
      </c>
      <c r="M152" s="66">
        <f t="shared" si="5"/>
        <v>0</v>
      </c>
      <c r="N152" s="32">
        <f t="shared" si="6"/>
        <v>0</v>
      </c>
      <c r="O152" s="52">
        <f>'Pay App 47'!O152+'Pay App 47'!P152</f>
        <v>0</v>
      </c>
      <c r="P152" s="45"/>
      <c r="Q152" s="66">
        <f>'Pay App 47'!Q152+N152+P152</f>
        <v>0</v>
      </c>
    </row>
    <row r="153" spans="1:17" ht="21" customHeight="1" x14ac:dyDescent="0.2">
      <c r="A153" s="151" t="s">
        <v>260</v>
      </c>
      <c r="B153" s="151"/>
      <c r="C153" s="151" t="s">
        <v>261</v>
      </c>
      <c r="D153" s="152"/>
      <c r="E153" s="52">
        <f>'Pay App 47'!E153</f>
        <v>0</v>
      </c>
      <c r="F153" s="45"/>
      <c r="G153" s="65">
        <f>'Pay App 47'!G153+F153</f>
        <v>0</v>
      </c>
      <c r="H153" s="188">
        <f>'Pay App 47'!K153</f>
        <v>0</v>
      </c>
      <c r="I153" s="189"/>
      <c r="J153" s="55"/>
      <c r="K153" s="33">
        <f t="shared" si="4"/>
        <v>0</v>
      </c>
      <c r="L153" s="68">
        <f t="shared" si="7"/>
        <v>0</v>
      </c>
      <c r="M153" s="66">
        <f t="shared" si="5"/>
        <v>0</v>
      </c>
      <c r="N153" s="32">
        <f t="shared" si="6"/>
        <v>0</v>
      </c>
      <c r="O153" s="52">
        <f>'Pay App 47'!O153+'Pay App 47'!P153</f>
        <v>0</v>
      </c>
      <c r="P153" s="45"/>
      <c r="Q153" s="66">
        <f>'Pay App 47'!Q153+N153+P153</f>
        <v>0</v>
      </c>
    </row>
    <row r="154" spans="1:17" ht="21" customHeight="1" x14ac:dyDescent="0.2">
      <c r="A154" s="151" t="s">
        <v>262</v>
      </c>
      <c r="B154" s="151"/>
      <c r="C154" s="151" t="s">
        <v>263</v>
      </c>
      <c r="D154" s="152"/>
      <c r="E154" s="52">
        <f>'Pay App 47'!E154</f>
        <v>0</v>
      </c>
      <c r="F154" s="45"/>
      <c r="G154" s="65">
        <f>'Pay App 47'!G154+F154</f>
        <v>0</v>
      </c>
      <c r="H154" s="188">
        <f>'Pay App 47'!K154</f>
        <v>0</v>
      </c>
      <c r="I154" s="189"/>
      <c r="J154" s="55"/>
      <c r="K154" s="33">
        <f t="shared" si="4"/>
        <v>0</v>
      </c>
      <c r="L154" s="68">
        <f t="shared" si="7"/>
        <v>0</v>
      </c>
      <c r="M154" s="66">
        <f t="shared" si="5"/>
        <v>0</v>
      </c>
      <c r="N154" s="32">
        <f t="shared" si="6"/>
        <v>0</v>
      </c>
      <c r="O154" s="52">
        <f>'Pay App 47'!O154+'Pay App 47'!P154</f>
        <v>0</v>
      </c>
      <c r="P154" s="45"/>
      <c r="Q154" s="66">
        <f>'Pay App 47'!Q154+N154+P154</f>
        <v>0</v>
      </c>
    </row>
    <row r="155" spans="1:17" ht="21" customHeight="1" x14ac:dyDescent="0.2">
      <c r="A155" s="151" t="s">
        <v>264</v>
      </c>
      <c r="B155" s="151"/>
      <c r="C155" s="151" t="s">
        <v>265</v>
      </c>
      <c r="D155" s="152"/>
      <c r="E155" s="52">
        <f>'Pay App 47'!E155</f>
        <v>0</v>
      </c>
      <c r="F155" s="45"/>
      <c r="G155" s="65">
        <f>'Pay App 47'!G155+F155</f>
        <v>0</v>
      </c>
      <c r="H155" s="188">
        <f>'Pay App 47'!K155</f>
        <v>0</v>
      </c>
      <c r="I155" s="189"/>
      <c r="J155" s="55"/>
      <c r="K155" s="33">
        <f t="shared" si="4"/>
        <v>0</v>
      </c>
      <c r="L155" s="68">
        <f t="shared" si="7"/>
        <v>0</v>
      </c>
      <c r="M155" s="66">
        <f t="shared" si="5"/>
        <v>0</v>
      </c>
      <c r="N155" s="32">
        <f t="shared" si="6"/>
        <v>0</v>
      </c>
      <c r="O155" s="52">
        <f>'Pay App 47'!O155+'Pay App 47'!P155</f>
        <v>0</v>
      </c>
      <c r="P155" s="45"/>
      <c r="Q155" s="66">
        <f>'Pay App 47'!Q155+N155+P155</f>
        <v>0</v>
      </c>
    </row>
    <row r="156" spans="1:17" ht="21" customHeight="1" x14ac:dyDescent="0.2">
      <c r="A156" s="151" t="s">
        <v>266</v>
      </c>
      <c r="B156" s="151"/>
      <c r="C156" s="151" t="s">
        <v>267</v>
      </c>
      <c r="D156" s="152"/>
      <c r="E156" s="52">
        <f>'Pay App 47'!E156</f>
        <v>0</v>
      </c>
      <c r="F156" s="45"/>
      <c r="G156" s="65">
        <f>'Pay App 47'!G156+F156</f>
        <v>0</v>
      </c>
      <c r="H156" s="188">
        <f>'Pay App 47'!K156</f>
        <v>0</v>
      </c>
      <c r="I156" s="189"/>
      <c r="J156" s="55"/>
      <c r="K156" s="33">
        <f t="shared" si="4"/>
        <v>0</v>
      </c>
      <c r="L156" s="68">
        <f t="shared" si="7"/>
        <v>0</v>
      </c>
      <c r="M156" s="66">
        <f t="shared" si="5"/>
        <v>0</v>
      </c>
      <c r="N156" s="32">
        <f t="shared" si="6"/>
        <v>0</v>
      </c>
      <c r="O156" s="52">
        <f>'Pay App 47'!O156+'Pay App 47'!P156</f>
        <v>0</v>
      </c>
      <c r="P156" s="45"/>
      <c r="Q156" s="66">
        <f>'Pay App 47'!Q156+N156+P156</f>
        <v>0</v>
      </c>
    </row>
    <row r="157" spans="1:17" ht="21" customHeight="1" x14ac:dyDescent="0.2">
      <c r="A157" s="151" t="s">
        <v>268</v>
      </c>
      <c r="B157" s="151"/>
      <c r="C157" s="151" t="s">
        <v>269</v>
      </c>
      <c r="D157" s="152"/>
      <c r="E157" s="52">
        <f>'Pay App 47'!E157</f>
        <v>0</v>
      </c>
      <c r="F157" s="45"/>
      <c r="G157" s="65">
        <f>'Pay App 47'!G157+F157</f>
        <v>0</v>
      </c>
      <c r="H157" s="188">
        <f>'Pay App 47'!K157</f>
        <v>0</v>
      </c>
      <c r="I157" s="189"/>
      <c r="J157" s="55"/>
      <c r="K157" s="33">
        <f t="shared" si="4"/>
        <v>0</v>
      </c>
      <c r="L157" s="68">
        <f t="shared" si="7"/>
        <v>0</v>
      </c>
      <c r="M157" s="66">
        <f t="shared" si="5"/>
        <v>0</v>
      </c>
      <c r="N157" s="32">
        <f t="shared" si="6"/>
        <v>0</v>
      </c>
      <c r="O157" s="52">
        <f>'Pay App 47'!O157+'Pay App 47'!P157</f>
        <v>0</v>
      </c>
      <c r="P157" s="45"/>
      <c r="Q157" s="66">
        <f>'Pay App 47'!Q157+N157+P157</f>
        <v>0</v>
      </c>
    </row>
    <row r="158" spans="1:17" ht="21" customHeight="1" x14ac:dyDescent="0.2">
      <c r="A158" s="153" t="s">
        <v>270</v>
      </c>
      <c r="B158" s="153"/>
      <c r="C158" s="153" t="s">
        <v>271</v>
      </c>
      <c r="D158" s="154"/>
      <c r="E158" s="52">
        <f>'Pay App 47'!E158</f>
        <v>0</v>
      </c>
      <c r="F158" s="45"/>
      <c r="G158" s="65">
        <f>'Pay App 47'!G158+F158</f>
        <v>0</v>
      </c>
      <c r="H158" s="188">
        <f>'Pay App 47'!K158</f>
        <v>0</v>
      </c>
      <c r="I158" s="189"/>
      <c r="J158" s="55"/>
      <c r="K158" s="33">
        <f t="shared" si="4"/>
        <v>0</v>
      </c>
      <c r="L158" s="68">
        <f t="shared" si="7"/>
        <v>0</v>
      </c>
      <c r="M158" s="66">
        <f t="shared" si="5"/>
        <v>0</v>
      </c>
      <c r="N158" s="32">
        <f t="shared" si="6"/>
        <v>0</v>
      </c>
      <c r="O158" s="52">
        <f>'Pay App 47'!O158+'Pay App 47'!P158</f>
        <v>0</v>
      </c>
      <c r="P158" s="45"/>
      <c r="Q158" s="66">
        <f>'Pay App 47'!Q158+N158+P158</f>
        <v>0</v>
      </c>
    </row>
    <row r="159" spans="1:17" ht="21" customHeight="1" x14ac:dyDescent="0.2">
      <c r="A159" s="151" t="s">
        <v>272</v>
      </c>
      <c r="B159" s="151"/>
      <c r="C159" s="151" t="s">
        <v>273</v>
      </c>
      <c r="D159" s="152"/>
      <c r="E159" s="52">
        <f>'Pay App 47'!E159</f>
        <v>0</v>
      </c>
      <c r="F159" s="45"/>
      <c r="G159" s="65">
        <f>'Pay App 47'!G159+F159</f>
        <v>0</v>
      </c>
      <c r="H159" s="188">
        <f>'Pay App 47'!K159</f>
        <v>0</v>
      </c>
      <c r="I159" s="189"/>
      <c r="J159" s="55"/>
      <c r="K159" s="33">
        <f t="shared" si="4"/>
        <v>0</v>
      </c>
      <c r="L159" s="68">
        <f t="shared" si="7"/>
        <v>0</v>
      </c>
      <c r="M159" s="66">
        <f t="shared" si="5"/>
        <v>0</v>
      </c>
      <c r="N159" s="32">
        <f t="shared" si="6"/>
        <v>0</v>
      </c>
      <c r="O159" s="52">
        <f>'Pay App 47'!O159+'Pay App 47'!P159</f>
        <v>0</v>
      </c>
      <c r="P159" s="45"/>
      <c r="Q159" s="66">
        <f>'Pay App 47'!Q159+N159+P159</f>
        <v>0</v>
      </c>
    </row>
    <row r="160" spans="1:17" ht="21" customHeight="1" x14ac:dyDescent="0.2">
      <c r="A160" s="151" t="s">
        <v>274</v>
      </c>
      <c r="B160" s="151"/>
      <c r="C160" s="151" t="s">
        <v>275</v>
      </c>
      <c r="D160" s="152"/>
      <c r="E160" s="52">
        <f>'Pay App 47'!E160</f>
        <v>0</v>
      </c>
      <c r="F160" s="45"/>
      <c r="G160" s="65">
        <f>'Pay App 47'!G160+F160</f>
        <v>0</v>
      </c>
      <c r="H160" s="188">
        <f>'Pay App 47'!K160</f>
        <v>0</v>
      </c>
      <c r="I160" s="189"/>
      <c r="J160" s="55"/>
      <c r="K160" s="33">
        <f t="shared" si="4"/>
        <v>0</v>
      </c>
      <c r="L160" s="68">
        <f t="shared" si="7"/>
        <v>0</v>
      </c>
      <c r="M160" s="66">
        <f t="shared" si="5"/>
        <v>0</v>
      </c>
      <c r="N160" s="32">
        <f t="shared" si="6"/>
        <v>0</v>
      </c>
      <c r="O160" s="52">
        <f>'Pay App 47'!O160+'Pay App 47'!P160</f>
        <v>0</v>
      </c>
      <c r="P160" s="45"/>
      <c r="Q160" s="66">
        <f>'Pay App 47'!Q160+N160+P160</f>
        <v>0</v>
      </c>
    </row>
    <row r="161" spans="1:17" ht="21" customHeight="1" x14ac:dyDescent="0.2">
      <c r="A161" s="151" t="s">
        <v>276</v>
      </c>
      <c r="B161" s="151"/>
      <c r="C161" s="151" t="s">
        <v>277</v>
      </c>
      <c r="D161" s="152"/>
      <c r="E161" s="52">
        <f>'Pay App 47'!E161</f>
        <v>0</v>
      </c>
      <c r="F161" s="45"/>
      <c r="G161" s="65">
        <f>'Pay App 47'!G161+F161</f>
        <v>0</v>
      </c>
      <c r="H161" s="188">
        <f>'Pay App 47'!K161</f>
        <v>0</v>
      </c>
      <c r="I161" s="189"/>
      <c r="J161" s="55"/>
      <c r="K161" s="33">
        <f t="shared" si="4"/>
        <v>0</v>
      </c>
      <c r="L161" s="68">
        <f t="shared" si="7"/>
        <v>0</v>
      </c>
      <c r="M161" s="66">
        <f t="shared" si="5"/>
        <v>0</v>
      </c>
      <c r="N161" s="32">
        <f t="shared" si="6"/>
        <v>0</v>
      </c>
      <c r="O161" s="52">
        <f>'Pay App 47'!O161+'Pay App 47'!P161</f>
        <v>0</v>
      </c>
      <c r="P161" s="45"/>
      <c r="Q161" s="66">
        <f>'Pay App 47'!Q161+N161+P161</f>
        <v>0</v>
      </c>
    </row>
    <row r="162" spans="1:17" ht="21" customHeight="1" x14ac:dyDescent="0.2">
      <c r="A162" s="151" t="s">
        <v>278</v>
      </c>
      <c r="B162" s="151"/>
      <c r="C162" s="151" t="s">
        <v>279</v>
      </c>
      <c r="D162" s="152"/>
      <c r="E162" s="52">
        <f>'Pay App 47'!E162</f>
        <v>0</v>
      </c>
      <c r="F162" s="45"/>
      <c r="G162" s="65">
        <f>'Pay App 47'!G162+F162</f>
        <v>0</v>
      </c>
      <c r="H162" s="188">
        <f>'Pay App 47'!K162</f>
        <v>0</v>
      </c>
      <c r="I162" s="189"/>
      <c r="J162" s="55"/>
      <c r="K162" s="33">
        <f t="shared" si="4"/>
        <v>0</v>
      </c>
      <c r="L162" s="68">
        <f t="shared" si="7"/>
        <v>0</v>
      </c>
      <c r="M162" s="66">
        <f t="shared" si="5"/>
        <v>0</v>
      </c>
      <c r="N162" s="32">
        <f t="shared" si="6"/>
        <v>0</v>
      </c>
      <c r="O162" s="52">
        <f>'Pay App 47'!O162+'Pay App 47'!P162</f>
        <v>0</v>
      </c>
      <c r="P162" s="45"/>
      <c r="Q162" s="66">
        <f>'Pay App 47'!Q162+N162+P162</f>
        <v>0</v>
      </c>
    </row>
    <row r="163" spans="1:17" ht="21" customHeight="1" x14ac:dyDescent="0.2">
      <c r="A163" s="151" t="s">
        <v>280</v>
      </c>
      <c r="B163" s="151"/>
      <c r="C163" s="151" t="s">
        <v>281</v>
      </c>
      <c r="D163" s="152"/>
      <c r="E163" s="52">
        <f>'Pay App 47'!E163</f>
        <v>0</v>
      </c>
      <c r="F163" s="45"/>
      <c r="G163" s="65">
        <f>'Pay App 47'!G163+F163</f>
        <v>0</v>
      </c>
      <c r="H163" s="188">
        <f>'Pay App 47'!K163</f>
        <v>0</v>
      </c>
      <c r="I163" s="189"/>
      <c r="J163" s="55"/>
      <c r="K163" s="33">
        <f t="shared" si="4"/>
        <v>0</v>
      </c>
      <c r="L163" s="68">
        <f t="shared" si="7"/>
        <v>0</v>
      </c>
      <c r="M163" s="66">
        <f t="shared" si="5"/>
        <v>0</v>
      </c>
      <c r="N163" s="32">
        <f t="shared" si="6"/>
        <v>0</v>
      </c>
      <c r="O163" s="52">
        <f>'Pay App 47'!O163+'Pay App 47'!P163</f>
        <v>0</v>
      </c>
      <c r="P163" s="45"/>
      <c r="Q163" s="66">
        <f>'Pay App 47'!Q163+N163+P163</f>
        <v>0</v>
      </c>
    </row>
    <row r="164" spans="1:17" ht="21" customHeight="1" x14ac:dyDescent="0.2">
      <c r="A164" s="151" t="s">
        <v>282</v>
      </c>
      <c r="B164" s="151"/>
      <c r="C164" s="151" t="s">
        <v>283</v>
      </c>
      <c r="D164" s="152"/>
      <c r="E164" s="52">
        <f>'Pay App 47'!E164</f>
        <v>0</v>
      </c>
      <c r="F164" s="45"/>
      <c r="G164" s="65">
        <f>'Pay App 47'!G164+F164</f>
        <v>0</v>
      </c>
      <c r="H164" s="188">
        <f>'Pay App 47'!K164</f>
        <v>0</v>
      </c>
      <c r="I164" s="189"/>
      <c r="J164" s="55"/>
      <c r="K164" s="33">
        <f t="shared" si="4"/>
        <v>0</v>
      </c>
      <c r="L164" s="68">
        <f t="shared" si="7"/>
        <v>0</v>
      </c>
      <c r="M164" s="66">
        <f t="shared" si="5"/>
        <v>0</v>
      </c>
      <c r="N164" s="32">
        <f t="shared" si="6"/>
        <v>0</v>
      </c>
      <c r="O164" s="52">
        <f>'Pay App 47'!O164+'Pay App 47'!P164</f>
        <v>0</v>
      </c>
      <c r="P164" s="45"/>
      <c r="Q164" s="66">
        <f>'Pay App 47'!Q164+N164+P164</f>
        <v>0</v>
      </c>
    </row>
    <row r="165" spans="1:17" ht="21" customHeight="1" x14ac:dyDescent="0.2">
      <c r="A165" s="151" t="s">
        <v>284</v>
      </c>
      <c r="B165" s="151"/>
      <c r="C165" s="151" t="s">
        <v>285</v>
      </c>
      <c r="D165" s="152"/>
      <c r="E165" s="52">
        <f>'Pay App 47'!E165</f>
        <v>0</v>
      </c>
      <c r="F165" s="45"/>
      <c r="G165" s="65">
        <f>'Pay App 47'!G165+F165</f>
        <v>0</v>
      </c>
      <c r="H165" s="188">
        <f>'Pay App 47'!K165</f>
        <v>0</v>
      </c>
      <c r="I165" s="189"/>
      <c r="J165" s="55"/>
      <c r="K165" s="33">
        <f t="shared" si="4"/>
        <v>0</v>
      </c>
      <c r="L165" s="68">
        <f t="shared" si="7"/>
        <v>0</v>
      </c>
      <c r="M165" s="66">
        <f t="shared" si="5"/>
        <v>0</v>
      </c>
      <c r="N165" s="32">
        <f t="shared" si="6"/>
        <v>0</v>
      </c>
      <c r="O165" s="52">
        <f>'Pay App 47'!O165+'Pay App 47'!P165</f>
        <v>0</v>
      </c>
      <c r="P165" s="45"/>
      <c r="Q165" s="66">
        <f>'Pay App 47'!Q165+N165+P165</f>
        <v>0</v>
      </c>
    </row>
    <row r="166" spans="1:17" ht="21" customHeight="1" x14ac:dyDescent="0.2">
      <c r="A166" s="153" t="s">
        <v>286</v>
      </c>
      <c r="B166" s="153"/>
      <c r="C166" s="153" t="s">
        <v>287</v>
      </c>
      <c r="D166" s="154"/>
      <c r="E166" s="52">
        <f>'Pay App 47'!E166</f>
        <v>0</v>
      </c>
      <c r="F166" s="45"/>
      <c r="G166" s="65">
        <f>'Pay App 47'!G166+F166</f>
        <v>0</v>
      </c>
      <c r="H166" s="188">
        <f>'Pay App 47'!K166</f>
        <v>0</v>
      </c>
      <c r="I166" s="189"/>
      <c r="J166" s="55"/>
      <c r="K166" s="33">
        <f t="shared" si="4"/>
        <v>0</v>
      </c>
      <c r="L166" s="68">
        <f t="shared" si="7"/>
        <v>0</v>
      </c>
      <c r="M166" s="66">
        <f t="shared" si="5"/>
        <v>0</v>
      </c>
      <c r="N166" s="32">
        <f t="shared" si="6"/>
        <v>0</v>
      </c>
      <c r="O166" s="52">
        <f>'Pay App 47'!O166+'Pay App 47'!P166</f>
        <v>0</v>
      </c>
      <c r="P166" s="45"/>
      <c r="Q166" s="66">
        <f>'Pay App 47'!Q166+N166+P166</f>
        <v>0</v>
      </c>
    </row>
    <row r="167" spans="1:17" ht="21" customHeight="1" x14ac:dyDescent="0.2">
      <c r="A167" s="153" t="s">
        <v>288</v>
      </c>
      <c r="B167" s="153"/>
      <c r="C167" s="153" t="s">
        <v>289</v>
      </c>
      <c r="D167" s="154"/>
      <c r="E167" s="52">
        <f>'Pay App 47'!E167</f>
        <v>0</v>
      </c>
      <c r="F167" s="45"/>
      <c r="G167" s="65">
        <f>'Pay App 47'!G167+F167</f>
        <v>0</v>
      </c>
      <c r="H167" s="188">
        <f>'Pay App 47'!K167</f>
        <v>0</v>
      </c>
      <c r="I167" s="189"/>
      <c r="J167" s="55"/>
      <c r="K167" s="33">
        <f t="shared" si="4"/>
        <v>0</v>
      </c>
      <c r="L167" s="68">
        <f t="shared" si="7"/>
        <v>0</v>
      </c>
      <c r="M167" s="66">
        <f t="shared" si="5"/>
        <v>0</v>
      </c>
      <c r="N167" s="32">
        <f t="shared" si="6"/>
        <v>0</v>
      </c>
      <c r="O167" s="52">
        <f>'Pay App 47'!O167+'Pay App 47'!P167</f>
        <v>0</v>
      </c>
      <c r="P167" s="45"/>
      <c r="Q167" s="66">
        <f>'Pay App 47'!Q167+N167+P167</f>
        <v>0</v>
      </c>
    </row>
    <row r="168" spans="1:17" ht="21" customHeight="1" x14ac:dyDescent="0.2">
      <c r="A168" s="151" t="s">
        <v>290</v>
      </c>
      <c r="B168" s="151"/>
      <c r="C168" s="151" t="s">
        <v>291</v>
      </c>
      <c r="D168" s="152"/>
      <c r="E168" s="52">
        <f>'Pay App 47'!E168</f>
        <v>0</v>
      </c>
      <c r="F168" s="45"/>
      <c r="G168" s="65">
        <f>'Pay App 47'!G168+F168</f>
        <v>0</v>
      </c>
      <c r="H168" s="188">
        <f>'Pay App 47'!K168</f>
        <v>0</v>
      </c>
      <c r="I168" s="189"/>
      <c r="J168" s="55"/>
      <c r="K168" s="33">
        <f t="shared" si="4"/>
        <v>0</v>
      </c>
      <c r="L168" s="68">
        <f t="shared" si="7"/>
        <v>0</v>
      </c>
      <c r="M168" s="66">
        <f t="shared" si="5"/>
        <v>0</v>
      </c>
      <c r="N168" s="32">
        <f t="shared" si="6"/>
        <v>0</v>
      </c>
      <c r="O168" s="52">
        <f>'Pay App 47'!O168+'Pay App 47'!P168</f>
        <v>0</v>
      </c>
      <c r="P168" s="45"/>
      <c r="Q168" s="66">
        <f>'Pay App 47'!Q168+N168+P168</f>
        <v>0</v>
      </c>
    </row>
    <row r="169" spans="1:17" ht="21" customHeight="1" x14ac:dyDescent="0.2">
      <c r="A169" s="151" t="s">
        <v>292</v>
      </c>
      <c r="B169" s="151"/>
      <c r="C169" s="151" t="s">
        <v>293</v>
      </c>
      <c r="D169" s="152"/>
      <c r="E169" s="52">
        <f>'Pay App 47'!E169</f>
        <v>0</v>
      </c>
      <c r="F169" s="45"/>
      <c r="G169" s="65">
        <f>'Pay App 47'!G169+F169</f>
        <v>0</v>
      </c>
      <c r="H169" s="188">
        <f>'Pay App 47'!K169</f>
        <v>0</v>
      </c>
      <c r="I169" s="189"/>
      <c r="J169" s="55"/>
      <c r="K169" s="33">
        <f t="shared" si="4"/>
        <v>0</v>
      </c>
      <c r="L169" s="68">
        <f t="shared" si="7"/>
        <v>0</v>
      </c>
      <c r="M169" s="66">
        <f t="shared" si="5"/>
        <v>0</v>
      </c>
      <c r="N169" s="32">
        <f t="shared" si="6"/>
        <v>0</v>
      </c>
      <c r="O169" s="52">
        <f>'Pay App 47'!O169+'Pay App 47'!P169</f>
        <v>0</v>
      </c>
      <c r="P169" s="45"/>
      <c r="Q169" s="66">
        <f>'Pay App 47'!Q169+N169+P169</f>
        <v>0</v>
      </c>
    </row>
    <row r="170" spans="1:17" ht="21" customHeight="1" x14ac:dyDescent="0.2">
      <c r="A170" s="151" t="s">
        <v>294</v>
      </c>
      <c r="B170" s="151"/>
      <c r="C170" s="151" t="s">
        <v>295</v>
      </c>
      <c r="D170" s="152"/>
      <c r="E170" s="52">
        <f>'Pay App 47'!E170</f>
        <v>0</v>
      </c>
      <c r="F170" s="45"/>
      <c r="G170" s="65">
        <f>'Pay App 47'!G170+F170</f>
        <v>0</v>
      </c>
      <c r="H170" s="188">
        <f>'Pay App 47'!K170</f>
        <v>0</v>
      </c>
      <c r="I170" s="189"/>
      <c r="J170" s="55"/>
      <c r="K170" s="33">
        <f t="shared" si="4"/>
        <v>0</v>
      </c>
      <c r="L170" s="68">
        <f t="shared" si="7"/>
        <v>0</v>
      </c>
      <c r="M170" s="66">
        <f t="shared" si="5"/>
        <v>0</v>
      </c>
      <c r="N170" s="32">
        <f t="shared" si="6"/>
        <v>0</v>
      </c>
      <c r="O170" s="52">
        <f>'Pay App 47'!O170+'Pay App 47'!P170</f>
        <v>0</v>
      </c>
      <c r="P170" s="45"/>
      <c r="Q170" s="66">
        <f>'Pay App 47'!Q170+N170+P170</f>
        <v>0</v>
      </c>
    </row>
    <row r="171" spans="1:17" ht="21" customHeight="1" x14ac:dyDescent="0.2">
      <c r="A171" s="151" t="s">
        <v>296</v>
      </c>
      <c r="B171" s="151"/>
      <c r="C171" s="151" t="s">
        <v>297</v>
      </c>
      <c r="D171" s="152"/>
      <c r="E171" s="52">
        <f>'Pay App 47'!E171</f>
        <v>0</v>
      </c>
      <c r="F171" s="45"/>
      <c r="G171" s="65">
        <f>'Pay App 47'!G171+F171</f>
        <v>0</v>
      </c>
      <c r="H171" s="188">
        <f>'Pay App 47'!K171</f>
        <v>0</v>
      </c>
      <c r="I171" s="189"/>
      <c r="J171" s="55"/>
      <c r="K171" s="33">
        <f t="shared" si="4"/>
        <v>0</v>
      </c>
      <c r="L171" s="68">
        <f t="shared" si="7"/>
        <v>0</v>
      </c>
      <c r="M171" s="66">
        <f t="shared" si="5"/>
        <v>0</v>
      </c>
      <c r="N171" s="32">
        <f t="shared" si="6"/>
        <v>0</v>
      </c>
      <c r="O171" s="52">
        <f>'Pay App 47'!O171+'Pay App 47'!P171</f>
        <v>0</v>
      </c>
      <c r="P171" s="45"/>
      <c r="Q171" s="66">
        <f>'Pay App 47'!Q171+N171+P171</f>
        <v>0</v>
      </c>
    </row>
    <row r="172" spans="1:17" ht="21" customHeight="1" x14ac:dyDescent="0.2">
      <c r="A172" s="151" t="s">
        <v>298</v>
      </c>
      <c r="B172" s="151"/>
      <c r="C172" s="151" t="s">
        <v>299</v>
      </c>
      <c r="D172" s="152"/>
      <c r="E172" s="52">
        <f>'Pay App 47'!E172</f>
        <v>0</v>
      </c>
      <c r="F172" s="45"/>
      <c r="G172" s="65">
        <f>'Pay App 47'!G172+F172</f>
        <v>0</v>
      </c>
      <c r="H172" s="188">
        <f>'Pay App 47'!K172</f>
        <v>0</v>
      </c>
      <c r="I172" s="189"/>
      <c r="J172" s="55"/>
      <c r="K172" s="33">
        <f t="shared" si="4"/>
        <v>0</v>
      </c>
      <c r="L172" s="68">
        <f t="shared" si="7"/>
        <v>0</v>
      </c>
      <c r="M172" s="66">
        <f t="shared" si="5"/>
        <v>0</v>
      </c>
      <c r="N172" s="32">
        <f t="shared" si="6"/>
        <v>0</v>
      </c>
      <c r="O172" s="52">
        <f>'Pay App 47'!O172+'Pay App 47'!P172</f>
        <v>0</v>
      </c>
      <c r="P172" s="45"/>
      <c r="Q172" s="66">
        <f>'Pay App 47'!Q172+N172+P172</f>
        <v>0</v>
      </c>
    </row>
    <row r="173" spans="1:17" ht="21" customHeight="1" x14ac:dyDescent="0.2">
      <c r="A173" s="151" t="s">
        <v>300</v>
      </c>
      <c r="B173" s="151"/>
      <c r="C173" s="151" t="s">
        <v>301</v>
      </c>
      <c r="D173" s="152"/>
      <c r="E173" s="52">
        <f>'Pay App 47'!E173</f>
        <v>0</v>
      </c>
      <c r="F173" s="45"/>
      <c r="G173" s="65">
        <f>'Pay App 47'!G173+F173</f>
        <v>0</v>
      </c>
      <c r="H173" s="188">
        <f>'Pay App 47'!K173</f>
        <v>0</v>
      </c>
      <c r="I173" s="189"/>
      <c r="J173" s="55"/>
      <c r="K173" s="33">
        <f t="shared" si="4"/>
        <v>0</v>
      </c>
      <c r="L173" s="68">
        <f t="shared" si="7"/>
        <v>0</v>
      </c>
      <c r="M173" s="66">
        <f t="shared" si="5"/>
        <v>0</v>
      </c>
      <c r="N173" s="32">
        <f t="shared" si="6"/>
        <v>0</v>
      </c>
      <c r="O173" s="52">
        <f>'Pay App 47'!O173+'Pay App 47'!P173</f>
        <v>0</v>
      </c>
      <c r="P173" s="45"/>
      <c r="Q173" s="66">
        <f>'Pay App 47'!Q173+N173+P173</f>
        <v>0</v>
      </c>
    </row>
    <row r="174" spans="1:17" ht="21" customHeight="1" x14ac:dyDescent="0.2">
      <c r="A174" s="151" t="s">
        <v>302</v>
      </c>
      <c r="B174" s="151"/>
      <c r="C174" s="151" t="s">
        <v>303</v>
      </c>
      <c r="D174" s="152"/>
      <c r="E174" s="52">
        <f>'Pay App 47'!E174</f>
        <v>0</v>
      </c>
      <c r="F174" s="45"/>
      <c r="G174" s="65">
        <f>'Pay App 47'!G174+F174</f>
        <v>0</v>
      </c>
      <c r="H174" s="188">
        <f>'Pay App 47'!K174</f>
        <v>0</v>
      </c>
      <c r="I174" s="189"/>
      <c r="J174" s="55"/>
      <c r="K174" s="33">
        <f t="shared" si="4"/>
        <v>0</v>
      </c>
      <c r="L174" s="68">
        <f t="shared" si="7"/>
        <v>0</v>
      </c>
      <c r="M174" s="66">
        <f t="shared" si="5"/>
        <v>0</v>
      </c>
      <c r="N174" s="32">
        <f t="shared" si="6"/>
        <v>0</v>
      </c>
      <c r="O174" s="52">
        <f>'Pay App 47'!O174+'Pay App 47'!P174</f>
        <v>0</v>
      </c>
      <c r="P174" s="45"/>
      <c r="Q174" s="66">
        <f>'Pay App 47'!Q174+N174+P174</f>
        <v>0</v>
      </c>
    </row>
    <row r="175" spans="1:17" ht="21" customHeight="1" x14ac:dyDescent="0.2">
      <c r="A175" s="151" t="s">
        <v>304</v>
      </c>
      <c r="B175" s="151"/>
      <c r="C175" s="151" t="s">
        <v>305</v>
      </c>
      <c r="D175" s="152"/>
      <c r="E175" s="52">
        <f>'Pay App 47'!E175</f>
        <v>0</v>
      </c>
      <c r="F175" s="45"/>
      <c r="G175" s="65">
        <f>'Pay App 47'!G175+F175</f>
        <v>0</v>
      </c>
      <c r="H175" s="188">
        <f>'Pay App 47'!K175</f>
        <v>0</v>
      </c>
      <c r="I175" s="189"/>
      <c r="J175" s="55"/>
      <c r="K175" s="33">
        <f t="shared" si="4"/>
        <v>0</v>
      </c>
      <c r="L175" s="68">
        <f t="shared" si="7"/>
        <v>0</v>
      </c>
      <c r="M175" s="66">
        <f t="shared" si="5"/>
        <v>0</v>
      </c>
      <c r="N175" s="32">
        <f t="shared" si="6"/>
        <v>0</v>
      </c>
      <c r="O175" s="52">
        <f>'Pay App 47'!O175+'Pay App 47'!P175</f>
        <v>0</v>
      </c>
      <c r="P175" s="45"/>
      <c r="Q175" s="66">
        <f>'Pay App 47'!Q175+N175+P175</f>
        <v>0</v>
      </c>
    </row>
    <row r="176" spans="1:17" ht="21" customHeight="1" x14ac:dyDescent="0.2">
      <c r="A176" s="151" t="s">
        <v>306</v>
      </c>
      <c r="B176" s="151"/>
      <c r="C176" s="151" t="s">
        <v>307</v>
      </c>
      <c r="D176" s="152"/>
      <c r="E176" s="52">
        <f>'Pay App 47'!E176</f>
        <v>0</v>
      </c>
      <c r="F176" s="45"/>
      <c r="G176" s="65">
        <f>'Pay App 47'!G176+F176</f>
        <v>0</v>
      </c>
      <c r="H176" s="188">
        <f>'Pay App 47'!K176</f>
        <v>0</v>
      </c>
      <c r="I176" s="189"/>
      <c r="J176" s="55"/>
      <c r="K176" s="33">
        <f t="shared" si="4"/>
        <v>0</v>
      </c>
      <c r="L176" s="68">
        <f t="shared" si="7"/>
        <v>0</v>
      </c>
      <c r="M176" s="66">
        <f t="shared" si="5"/>
        <v>0</v>
      </c>
      <c r="N176" s="32">
        <f t="shared" si="6"/>
        <v>0</v>
      </c>
      <c r="O176" s="52">
        <f>'Pay App 47'!O176+'Pay App 47'!P176</f>
        <v>0</v>
      </c>
      <c r="P176" s="45"/>
      <c r="Q176" s="66">
        <f>'Pay App 47'!Q176+N176+P176</f>
        <v>0</v>
      </c>
    </row>
    <row r="177" spans="1:17" ht="21" customHeight="1" x14ac:dyDescent="0.2">
      <c r="A177" s="151" t="s">
        <v>308</v>
      </c>
      <c r="B177" s="151"/>
      <c r="C177" s="151" t="s">
        <v>309</v>
      </c>
      <c r="D177" s="152"/>
      <c r="E177" s="52">
        <f>'Pay App 47'!E177</f>
        <v>0</v>
      </c>
      <c r="F177" s="45"/>
      <c r="G177" s="65">
        <f>'Pay App 47'!G177+F177</f>
        <v>0</v>
      </c>
      <c r="H177" s="188">
        <f>'Pay App 47'!K177</f>
        <v>0</v>
      </c>
      <c r="I177" s="189"/>
      <c r="J177" s="55"/>
      <c r="K177" s="33">
        <f t="shared" si="4"/>
        <v>0</v>
      </c>
      <c r="L177" s="68">
        <f t="shared" si="7"/>
        <v>0</v>
      </c>
      <c r="M177" s="66">
        <f t="shared" si="5"/>
        <v>0</v>
      </c>
      <c r="N177" s="32">
        <f t="shared" si="6"/>
        <v>0</v>
      </c>
      <c r="O177" s="52">
        <f>'Pay App 47'!O177+'Pay App 47'!P177</f>
        <v>0</v>
      </c>
      <c r="P177" s="45"/>
      <c r="Q177" s="66">
        <f>'Pay App 47'!Q177+N177+P177</f>
        <v>0</v>
      </c>
    </row>
    <row r="178" spans="1:17" ht="21" customHeight="1" x14ac:dyDescent="0.2">
      <c r="A178" s="141" t="s">
        <v>310</v>
      </c>
      <c r="B178" s="141"/>
      <c r="C178" s="141" t="s">
        <v>311</v>
      </c>
      <c r="D178" s="142"/>
      <c r="E178" s="52">
        <f>'Pay App 47'!E178</f>
        <v>0</v>
      </c>
      <c r="F178" s="45"/>
      <c r="G178" s="65">
        <f>'Pay App 47'!G178+F178</f>
        <v>0</v>
      </c>
      <c r="H178" s="188">
        <f>'Pay App 47'!K178</f>
        <v>0</v>
      </c>
      <c r="I178" s="189"/>
      <c r="J178" s="55"/>
      <c r="K178" s="33">
        <f t="shared" si="4"/>
        <v>0</v>
      </c>
      <c r="L178" s="68">
        <f t="shared" si="7"/>
        <v>0</v>
      </c>
      <c r="M178" s="66">
        <f t="shared" si="5"/>
        <v>0</v>
      </c>
      <c r="N178" s="32">
        <f t="shared" si="6"/>
        <v>0</v>
      </c>
      <c r="O178" s="52">
        <f>'Pay App 47'!O178+'Pay App 47'!P178</f>
        <v>0</v>
      </c>
      <c r="P178" s="45"/>
      <c r="Q178" s="66">
        <f>'Pay App 47'!Q178+N178+P178</f>
        <v>0</v>
      </c>
    </row>
    <row r="179" spans="1:17" ht="21" customHeight="1" x14ac:dyDescent="0.2">
      <c r="A179" s="151" t="s">
        <v>312</v>
      </c>
      <c r="B179" s="151"/>
      <c r="C179" s="151" t="s">
        <v>313</v>
      </c>
      <c r="D179" s="152"/>
      <c r="E179" s="52">
        <f>'Pay App 47'!E179</f>
        <v>0</v>
      </c>
      <c r="F179" s="45"/>
      <c r="G179" s="65">
        <f>'Pay App 47'!G179+F179</f>
        <v>0</v>
      </c>
      <c r="H179" s="188">
        <f>'Pay App 47'!K179</f>
        <v>0</v>
      </c>
      <c r="I179" s="189"/>
      <c r="J179" s="55"/>
      <c r="K179" s="33">
        <f t="shared" si="4"/>
        <v>0</v>
      </c>
      <c r="L179" s="68">
        <f t="shared" si="7"/>
        <v>0</v>
      </c>
      <c r="M179" s="66">
        <f t="shared" si="5"/>
        <v>0</v>
      </c>
      <c r="N179" s="32">
        <f t="shared" si="6"/>
        <v>0</v>
      </c>
      <c r="O179" s="52">
        <f>'Pay App 47'!O179+'Pay App 47'!P179</f>
        <v>0</v>
      </c>
      <c r="P179" s="45"/>
      <c r="Q179" s="66">
        <f>'Pay App 47'!Q179+N179+P179</f>
        <v>0</v>
      </c>
    </row>
    <row r="180" spans="1:17" ht="21" customHeight="1" x14ac:dyDescent="0.2">
      <c r="A180" s="151" t="s">
        <v>314</v>
      </c>
      <c r="B180" s="151"/>
      <c r="C180" s="149" t="s">
        <v>315</v>
      </c>
      <c r="D180" s="150"/>
      <c r="E180" s="52">
        <f>'Pay App 47'!E180</f>
        <v>0</v>
      </c>
      <c r="F180" s="45"/>
      <c r="G180" s="65">
        <f>'Pay App 47'!G180+F180</f>
        <v>0</v>
      </c>
      <c r="H180" s="188">
        <f>'Pay App 47'!K180</f>
        <v>0</v>
      </c>
      <c r="I180" s="189"/>
      <c r="J180" s="55"/>
      <c r="K180" s="33">
        <f t="shared" si="4"/>
        <v>0</v>
      </c>
      <c r="L180" s="68">
        <f t="shared" si="7"/>
        <v>0</v>
      </c>
      <c r="M180" s="66">
        <f t="shared" si="5"/>
        <v>0</v>
      </c>
      <c r="N180" s="32">
        <f t="shared" si="6"/>
        <v>0</v>
      </c>
      <c r="O180" s="52">
        <f>'Pay App 47'!O180+'Pay App 47'!P180</f>
        <v>0</v>
      </c>
      <c r="P180" s="45"/>
      <c r="Q180" s="66">
        <f>'Pay App 47'!Q180+N180+P180</f>
        <v>0</v>
      </c>
    </row>
    <row r="181" spans="1:17" ht="21" customHeight="1" x14ac:dyDescent="0.2">
      <c r="A181" s="151" t="s">
        <v>316</v>
      </c>
      <c r="B181" s="151"/>
      <c r="C181" s="151" t="s">
        <v>317</v>
      </c>
      <c r="D181" s="152"/>
      <c r="E181" s="52">
        <f>'Pay App 47'!E181</f>
        <v>0</v>
      </c>
      <c r="F181" s="45"/>
      <c r="G181" s="65">
        <f>'Pay App 47'!G181+F181</f>
        <v>0</v>
      </c>
      <c r="H181" s="188">
        <f>'Pay App 47'!K181</f>
        <v>0</v>
      </c>
      <c r="I181" s="189"/>
      <c r="J181" s="55"/>
      <c r="K181" s="33">
        <f t="shared" si="4"/>
        <v>0</v>
      </c>
      <c r="L181" s="68">
        <f t="shared" si="7"/>
        <v>0</v>
      </c>
      <c r="M181" s="66">
        <f t="shared" si="5"/>
        <v>0</v>
      </c>
      <c r="N181" s="32">
        <f t="shared" si="6"/>
        <v>0</v>
      </c>
      <c r="O181" s="52">
        <f>'Pay App 47'!O181+'Pay App 47'!P181</f>
        <v>0</v>
      </c>
      <c r="P181" s="45"/>
      <c r="Q181" s="66">
        <f>'Pay App 47'!Q181+N181+P181</f>
        <v>0</v>
      </c>
    </row>
    <row r="182" spans="1:17" ht="21" customHeight="1" x14ac:dyDescent="0.2">
      <c r="A182" s="151" t="s">
        <v>318</v>
      </c>
      <c r="B182" s="151"/>
      <c r="C182" s="151" t="s">
        <v>319</v>
      </c>
      <c r="D182" s="152"/>
      <c r="E182" s="52">
        <f>'Pay App 47'!E182</f>
        <v>0</v>
      </c>
      <c r="F182" s="45"/>
      <c r="G182" s="65">
        <f>'Pay App 47'!G182+F182</f>
        <v>0</v>
      </c>
      <c r="H182" s="188">
        <f>'Pay App 47'!K182</f>
        <v>0</v>
      </c>
      <c r="I182" s="189"/>
      <c r="J182" s="55"/>
      <c r="K182" s="33">
        <f t="shared" si="4"/>
        <v>0</v>
      </c>
      <c r="L182" s="68">
        <f t="shared" si="7"/>
        <v>0</v>
      </c>
      <c r="M182" s="66">
        <f t="shared" si="5"/>
        <v>0</v>
      </c>
      <c r="N182" s="32">
        <f t="shared" si="6"/>
        <v>0</v>
      </c>
      <c r="O182" s="52">
        <f>'Pay App 47'!O182+'Pay App 47'!P182</f>
        <v>0</v>
      </c>
      <c r="P182" s="45"/>
      <c r="Q182" s="66">
        <f>'Pay App 47'!Q182+N182+P182</f>
        <v>0</v>
      </c>
    </row>
    <row r="183" spans="1:17" ht="21" customHeight="1" x14ac:dyDescent="0.2">
      <c r="A183" s="151" t="s">
        <v>320</v>
      </c>
      <c r="B183" s="151"/>
      <c r="C183" s="151" t="s">
        <v>321</v>
      </c>
      <c r="D183" s="152"/>
      <c r="E183" s="52">
        <f>'Pay App 47'!E183</f>
        <v>0</v>
      </c>
      <c r="F183" s="45"/>
      <c r="G183" s="65">
        <f>'Pay App 47'!G183+F183</f>
        <v>0</v>
      </c>
      <c r="H183" s="188">
        <f>'Pay App 47'!K183</f>
        <v>0</v>
      </c>
      <c r="I183" s="189"/>
      <c r="J183" s="55"/>
      <c r="K183" s="33">
        <f t="shared" si="4"/>
        <v>0</v>
      </c>
      <c r="L183" s="68">
        <f t="shared" si="7"/>
        <v>0</v>
      </c>
      <c r="M183" s="66">
        <f t="shared" si="5"/>
        <v>0</v>
      </c>
      <c r="N183" s="32">
        <f t="shared" si="6"/>
        <v>0</v>
      </c>
      <c r="O183" s="52">
        <f>'Pay App 47'!O183+'Pay App 47'!P183</f>
        <v>0</v>
      </c>
      <c r="P183" s="45"/>
      <c r="Q183" s="66">
        <f>'Pay App 47'!Q183+N183+P183</f>
        <v>0</v>
      </c>
    </row>
    <row r="184" spans="1:17" ht="21" customHeight="1" x14ac:dyDescent="0.2">
      <c r="A184" s="151" t="s">
        <v>322</v>
      </c>
      <c r="B184" s="151"/>
      <c r="C184" s="151" t="s">
        <v>323</v>
      </c>
      <c r="D184" s="152"/>
      <c r="E184" s="52">
        <f>'Pay App 47'!E184</f>
        <v>0</v>
      </c>
      <c r="F184" s="45"/>
      <c r="G184" s="65">
        <f>'Pay App 47'!G184+F184</f>
        <v>0</v>
      </c>
      <c r="H184" s="188">
        <f>'Pay App 47'!K184</f>
        <v>0</v>
      </c>
      <c r="I184" s="189"/>
      <c r="J184" s="55"/>
      <c r="K184" s="33">
        <f t="shared" si="4"/>
        <v>0</v>
      </c>
      <c r="L184" s="68">
        <f t="shared" si="7"/>
        <v>0</v>
      </c>
      <c r="M184" s="66">
        <f t="shared" si="5"/>
        <v>0</v>
      </c>
      <c r="N184" s="32">
        <f t="shared" si="6"/>
        <v>0</v>
      </c>
      <c r="O184" s="52">
        <f>'Pay App 47'!O184+'Pay App 47'!P184</f>
        <v>0</v>
      </c>
      <c r="P184" s="45"/>
      <c r="Q184" s="66">
        <f>'Pay App 47'!Q184+N184+P184</f>
        <v>0</v>
      </c>
    </row>
    <row r="185" spans="1:17" ht="21" customHeight="1" x14ac:dyDescent="0.2">
      <c r="A185" s="141" t="s">
        <v>324</v>
      </c>
      <c r="B185" s="141"/>
      <c r="C185" s="141" t="s">
        <v>325</v>
      </c>
      <c r="D185" s="142"/>
      <c r="E185" s="52">
        <f>'Pay App 47'!E185</f>
        <v>0</v>
      </c>
      <c r="F185" s="45"/>
      <c r="G185" s="65">
        <f>'Pay App 47'!G185+F185</f>
        <v>0</v>
      </c>
      <c r="H185" s="188">
        <f>'Pay App 47'!K185</f>
        <v>0</v>
      </c>
      <c r="I185" s="189"/>
      <c r="J185" s="55"/>
      <c r="K185" s="33">
        <f t="shared" si="4"/>
        <v>0</v>
      </c>
      <c r="L185" s="68">
        <f t="shared" si="7"/>
        <v>0</v>
      </c>
      <c r="M185" s="66">
        <f t="shared" si="5"/>
        <v>0</v>
      </c>
      <c r="N185" s="32">
        <f t="shared" si="6"/>
        <v>0</v>
      </c>
      <c r="O185" s="52">
        <f>'Pay App 47'!O185+'Pay App 47'!P185</f>
        <v>0</v>
      </c>
      <c r="P185" s="45"/>
      <c r="Q185" s="66">
        <f>'Pay App 47'!Q185+N185+P185</f>
        <v>0</v>
      </c>
    </row>
    <row r="186" spans="1:17" ht="21" customHeight="1" x14ac:dyDescent="0.2">
      <c r="A186" s="141" t="s">
        <v>326</v>
      </c>
      <c r="B186" s="141"/>
      <c r="C186" s="141" t="s">
        <v>327</v>
      </c>
      <c r="D186" s="142"/>
      <c r="E186" s="52">
        <f>'Pay App 47'!E186</f>
        <v>0</v>
      </c>
      <c r="F186" s="45"/>
      <c r="G186" s="65">
        <f>'Pay App 47'!G186+F186</f>
        <v>0</v>
      </c>
      <c r="H186" s="188">
        <f>'Pay App 47'!K186</f>
        <v>0</v>
      </c>
      <c r="I186" s="189"/>
      <c r="J186" s="55"/>
      <c r="K186" s="33">
        <f t="shared" si="4"/>
        <v>0</v>
      </c>
      <c r="L186" s="68">
        <f t="shared" si="7"/>
        <v>0</v>
      </c>
      <c r="M186" s="66">
        <f t="shared" si="5"/>
        <v>0</v>
      </c>
      <c r="N186" s="32">
        <f t="shared" si="6"/>
        <v>0</v>
      </c>
      <c r="O186" s="52">
        <f>'Pay App 47'!O186+'Pay App 47'!P186</f>
        <v>0</v>
      </c>
      <c r="P186" s="45"/>
      <c r="Q186" s="66">
        <f>'Pay App 47'!Q186+N186+P186</f>
        <v>0</v>
      </c>
    </row>
    <row r="187" spans="1:17" ht="21" customHeight="1" x14ac:dyDescent="0.2">
      <c r="A187" s="151" t="s">
        <v>328</v>
      </c>
      <c r="B187" s="151"/>
      <c r="C187" s="151" t="s">
        <v>329</v>
      </c>
      <c r="D187" s="152"/>
      <c r="E187" s="52">
        <f>'Pay App 47'!E187</f>
        <v>0</v>
      </c>
      <c r="F187" s="45"/>
      <c r="G187" s="65">
        <f>'Pay App 47'!G187+F187</f>
        <v>0</v>
      </c>
      <c r="H187" s="188">
        <f>'Pay App 47'!K187</f>
        <v>0</v>
      </c>
      <c r="I187" s="189"/>
      <c r="J187" s="55"/>
      <c r="K187" s="33">
        <f t="shared" si="4"/>
        <v>0</v>
      </c>
      <c r="L187" s="68">
        <f t="shared" si="7"/>
        <v>0</v>
      </c>
      <c r="M187" s="66">
        <f t="shared" si="5"/>
        <v>0</v>
      </c>
      <c r="N187" s="32">
        <f t="shared" si="6"/>
        <v>0</v>
      </c>
      <c r="O187" s="52">
        <f>'Pay App 47'!O187+'Pay App 47'!P187</f>
        <v>0</v>
      </c>
      <c r="P187" s="45"/>
      <c r="Q187" s="66">
        <f>'Pay App 47'!Q187+N187+P187</f>
        <v>0</v>
      </c>
    </row>
    <row r="188" spans="1:17" ht="21" customHeight="1" x14ac:dyDescent="0.2">
      <c r="A188" s="151" t="s">
        <v>330</v>
      </c>
      <c r="B188" s="151"/>
      <c r="C188" s="151" t="s">
        <v>331</v>
      </c>
      <c r="D188" s="152"/>
      <c r="E188" s="52">
        <f>'Pay App 47'!E188</f>
        <v>0</v>
      </c>
      <c r="F188" s="45"/>
      <c r="G188" s="65">
        <f>'Pay App 47'!G188+F188</f>
        <v>0</v>
      </c>
      <c r="H188" s="188">
        <f>'Pay App 47'!K188</f>
        <v>0</v>
      </c>
      <c r="I188" s="189"/>
      <c r="J188" s="55"/>
      <c r="K188" s="33">
        <f t="shared" si="4"/>
        <v>0</v>
      </c>
      <c r="L188" s="68">
        <f t="shared" si="7"/>
        <v>0</v>
      </c>
      <c r="M188" s="66">
        <f t="shared" si="5"/>
        <v>0</v>
      </c>
      <c r="N188" s="32">
        <f t="shared" si="6"/>
        <v>0</v>
      </c>
      <c r="O188" s="52">
        <f>'Pay App 47'!O188+'Pay App 47'!P188</f>
        <v>0</v>
      </c>
      <c r="P188" s="45"/>
      <c r="Q188" s="66">
        <f>'Pay App 47'!Q188+N188+P188</f>
        <v>0</v>
      </c>
    </row>
    <row r="189" spans="1:17" ht="21" customHeight="1" x14ac:dyDescent="0.2">
      <c r="A189" s="151" t="s">
        <v>332</v>
      </c>
      <c r="B189" s="151"/>
      <c r="C189" s="151" t="s">
        <v>333</v>
      </c>
      <c r="D189" s="152"/>
      <c r="E189" s="52">
        <f>'Pay App 47'!E189</f>
        <v>0</v>
      </c>
      <c r="F189" s="45"/>
      <c r="G189" s="65">
        <f>'Pay App 47'!G189+F189</f>
        <v>0</v>
      </c>
      <c r="H189" s="188">
        <f>'Pay App 47'!K189</f>
        <v>0</v>
      </c>
      <c r="I189" s="189"/>
      <c r="J189" s="55"/>
      <c r="K189" s="33">
        <f t="shared" si="4"/>
        <v>0</v>
      </c>
      <c r="L189" s="68">
        <f t="shared" si="7"/>
        <v>0</v>
      </c>
      <c r="M189" s="66">
        <f t="shared" si="5"/>
        <v>0</v>
      </c>
      <c r="N189" s="32">
        <f t="shared" si="6"/>
        <v>0</v>
      </c>
      <c r="O189" s="52">
        <f>'Pay App 47'!O189+'Pay App 47'!P189</f>
        <v>0</v>
      </c>
      <c r="P189" s="45"/>
      <c r="Q189" s="66">
        <f>'Pay App 47'!Q189+N189+P189</f>
        <v>0</v>
      </c>
    </row>
    <row r="190" spans="1:17" ht="21" customHeight="1" x14ac:dyDescent="0.2">
      <c r="A190" s="141" t="s">
        <v>334</v>
      </c>
      <c r="B190" s="141"/>
      <c r="C190" s="141" t="s">
        <v>335</v>
      </c>
      <c r="D190" s="142"/>
      <c r="E190" s="52">
        <f>'Pay App 47'!E190</f>
        <v>0</v>
      </c>
      <c r="F190" s="45"/>
      <c r="G190" s="65">
        <f>'Pay App 47'!G190+F190</f>
        <v>0</v>
      </c>
      <c r="H190" s="188">
        <f>'Pay App 47'!K190</f>
        <v>0</v>
      </c>
      <c r="I190" s="189"/>
      <c r="J190" s="55"/>
      <c r="K190" s="33">
        <f t="shared" si="4"/>
        <v>0</v>
      </c>
      <c r="L190" s="68">
        <f t="shared" si="7"/>
        <v>0</v>
      </c>
      <c r="M190" s="66">
        <f t="shared" si="5"/>
        <v>0</v>
      </c>
      <c r="N190" s="32">
        <f t="shared" si="6"/>
        <v>0</v>
      </c>
      <c r="O190" s="52">
        <f>'Pay App 47'!O190+'Pay App 47'!P190</f>
        <v>0</v>
      </c>
      <c r="P190" s="45"/>
      <c r="Q190" s="66">
        <f>'Pay App 47'!Q190+N190+P190</f>
        <v>0</v>
      </c>
    </row>
    <row r="191" spans="1:17" ht="21" customHeight="1" x14ac:dyDescent="0.2">
      <c r="A191" s="149" t="s">
        <v>336</v>
      </c>
      <c r="B191" s="149"/>
      <c r="C191" s="149" t="s">
        <v>337</v>
      </c>
      <c r="D191" s="150"/>
      <c r="E191" s="52">
        <f>'Pay App 47'!E191</f>
        <v>0</v>
      </c>
      <c r="F191" s="45"/>
      <c r="G191" s="65">
        <f>'Pay App 47'!G191+F191</f>
        <v>0</v>
      </c>
      <c r="H191" s="188">
        <f>'Pay App 47'!K191</f>
        <v>0</v>
      </c>
      <c r="I191" s="189"/>
      <c r="J191" s="55"/>
      <c r="K191" s="33">
        <f t="shared" si="4"/>
        <v>0</v>
      </c>
      <c r="L191" s="68">
        <f t="shared" si="7"/>
        <v>0</v>
      </c>
      <c r="M191" s="66">
        <f t="shared" si="5"/>
        <v>0</v>
      </c>
      <c r="N191" s="32">
        <f t="shared" si="6"/>
        <v>0</v>
      </c>
      <c r="O191" s="52">
        <f>'Pay App 47'!O191+'Pay App 47'!P191</f>
        <v>0</v>
      </c>
      <c r="P191" s="45"/>
      <c r="Q191" s="66">
        <f>'Pay App 47'!Q191+N191+P191</f>
        <v>0</v>
      </c>
    </row>
    <row r="192" spans="1:17" ht="21" customHeight="1" x14ac:dyDescent="0.2">
      <c r="A192" s="149" t="s">
        <v>338</v>
      </c>
      <c r="B192" s="149"/>
      <c r="C192" s="151" t="s">
        <v>339</v>
      </c>
      <c r="D192" s="152"/>
      <c r="E192" s="52">
        <f>'Pay App 47'!E192</f>
        <v>0</v>
      </c>
      <c r="F192" s="45"/>
      <c r="G192" s="65">
        <f>'Pay App 47'!G192+F192</f>
        <v>0</v>
      </c>
      <c r="H192" s="188">
        <f>'Pay App 47'!K192</f>
        <v>0</v>
      </c>
      <c r="I192" s="189"/>
      <c r="J192" s="55"/>
      <c r="K192" s="33">
        <f t="shared" si="4"/>
        <v>0</v>
      </c>
      <c r="L192" s="68">
        <f t="shared" si="7"/>
        <v>0</v>
      </c>
      <c r="M192" s="66">
        <f t="shared" si="5"/>
        <v>0</v>
      </c>
      <c r="N192" s="32">
        <f t="shared" si="6"/>
        <v>0</v>
      </c>
      <c r="O192" s="52">
        <f>'Pay App 47'!O192+'Pay App 47'!P192</f>
        <v>0</v>
      </c>
      <c r="P192" s="45"/>
      <c r="Q192" s="66">
        <f>'Pay App 47'!Q192+N192+P192</f>
        <v>0</v>
      </c>
    </row>
    <row r="193" spans="1:17" ht="21" customHeight="1" x14ac:dyDescent="0.2">
      <c r="A193" s="141" t="s">
        <v>340</v>
      </c>
      <c r="B193" s="141"/>
      <c r="C193" s="141" t="s">
        <v>341</v>
      </c>
      <c r="D193" s="142"/>
      <c r="E193" s="52">
        <f>'Pay App 47'!E193</f>
        <v>0</v>
      </c>
      <c r="F193" s="45"/>
      <c r="G193" s="65">
        <f>'Pay App 47'!G193+F193</f>
        <v>0</v>
      </c>
      <c r="H193" s="188">
        <f>'Pay App 47'!K193</f>
        <v>0</v>
      </c>
      <c r="I193" s="189"/>
      <c r="J193" s="55"/>
      <c r="K193" s="33">
        <f t="shared" si="4"/>
        <v>0</v>
      </c>
      <c r="L193" s="68">
        <f t="shared" si="7"/>
        <v>0</v>
      </c>
      <c r="M193" s="66">
        <f t="shared" si="5"/>
        <v>0</v>
      </c>
      <c r="N193" s="32">
        <f t="shared" si="6"/>
        <v>0</v>
      </c>
      <c r="O193" s="52">
        <f>'Pay App 47'!O193+'Pay App 47'!P193</f>
        <v>0</v>
      </c>
      <c r="P193" s="45"/>
      <c r="Q193" s="66">
        <f>'Pay App 47'!Q193+N193+P193</f>
        <v>0</v>
      </c>
    </row>
    <row r="194" spans="1:17" ht="21" customHeight="1" x14ac:dyDescent="0.2">
      <c r="A194" s="149" t="s">
        <v>342</v>
      </c>
      <c r="B194" s="149"/>
      <c r="C194" s="149" t="s">
        <v>343</v>
      </c>
      <c r="D194" s="150"/>
      <c r="E194" s="52">
        <f>'Pay App 47'!E194</f>
        <v>0</v>
      </c>
      <c r="F194" s="45"/>
      <c r="G194" s="65">
        <f>'Pay App 47'!G194+F194</f>
        <v>0</v>
      </c>
      <c r="H194" s="188">
        <f>'Pay App 47'!K194</f>
        <v>0</v>
      </c>
      <c r="I194" s="189"/>
      <c r="J194" s="55"/>
      <c r="K194" s="33">
        <f t="shared" si="4"/>
        <v>0</v>
      </c>
      <c r="L194" s="68">
        <f t="shared" si="7"/>
        <v>0</v>
      </c>
      <c r="M194" s="66">
        <f t="shared" si="5"/>
        <v>0</v>
      </c>
      <c r="N194" s="32">
        <f t="shared" si="6"/>
        <v>0</v>
      </c>
      <c r="O194" s="52">
        <f>'Pay App 47'!O194+'Pay App 47'!P194</f>
        <v>0</v>
      </c>
      <c r="P194" s="45"/>
      <c r="Q194" s="66">
        <f>'Pay App 47'!Q194+N194+P194</f>
        <v>0</v>
      </c>
    </row>
    <row r="195" spans="1:17" ht="21" customHeight="1" x14ac:dyDescent="0.2">
      <c r="A195" s="149" t="s">
        <v>344</v>
      </c>
      <c r="B195" s="149"/>
      <c r="C195" s="151" t="s">
        <v>345</v>
      </c>
      <c r="D195" s="152"/>
      <c r="E195" s="52">
        <f>'Pay App 47'!E195</f>
        <v>0</v>
      </c>
      <c r="F195" s="45"/>
      <c r="G195" s="65">
        <f>'Pay App 47'!G195+F195</f>
        <v>0</v>
      </c>
      <c r="H195" s="188">
        <f>'Pay App 47'!K195</f>
        <v>0</v>
      </c>
      <c r="I195" s="189"/>
      <c r="J195" s="55"/>
      <c r="K195" s="33">
        <f t="shared" si="4"/>
        <v>0</v>
      </c>
      <c r="L195" s="68">
        <f t="shared" si="7"/>
        <v>0</v>
      </c>
      <c r="M195" s="66">
        <f t="shared" si="5"/>
        <v>0</v>
      </c>
      <c r="N195" s="32">
        <f t="shared" si="6"/>
        <v>0</v>
      </c>
      <c r="O195" s="52">
        <f>'Pay App 47'!O195+'Pay App 47'!P195</f>
        <v>0</v>
      </c>
      <c r="P195" s="45"/>
      <c r="Q195" s="66">
        <f>'Pay App 47'!Q195+N195+P195</f>
        <v>0</v>
      </c>
    </row>
    <row r="196" spans="1:17" ht="21" customHeight="1" x14ac:dyDescent="0.2">
      <c r="A196" s="149" t="s">
        <v>346</v>
      </c>
      <c r="B196" s="149"/>
      <c r="C196" s="149" t="s">
        <v>347</v>
      </c>
      <c r="D196" s="150"/>
      <c r="E196" s="52">
        <f>'Pay App 47'!E196</f>
        <v>0</v>
      </c>
      <c r="F196" s="45"/>
      <c r="G196" s="65">
        <f>'Pay App 47'!G196+F196</f>
        <v>0</v>
      </c>
      <c r="H196" s="188">
        <f>'Pay App 47'!K196</f>
        <v>0</v>
      </c>
      <c r="I196" s="189"/>
      <c r="J196" s="55"/>
      <c r="K196" s="33">
        <f t="shared" si="4"/>
        <v>0</v>
      </c>
      <c r="L196" s="68">
        <f t="shared" si="7"/>
        <v>0</v>
      </c>
      <c r="M196" s="66">
        <f t="shared" si="5"/>
        <v>0</v>
      </c>
      <c r="N196" s="32">
        <f t="shared" si="6"/>
        <v>0</v>
      </c>
      <c r="O196" s="52">
        <f>'Pay App 47'!O196+'Pay App 47'!P196</f>
        <v>0</v>
      </c>
      <c r="P196" s="45"/>
      <c r="Q196" s="66">
        <f>'Pay App 47'!Q196+N196+P196</f>
        <v>0</v>
      </c>
    </row>
    <row r="197" spans="1:17" ht="21" customHeight="1" x14ac:dyDescent="0.2">
      <c r="A197" s="149" t="s">
        <v>348</v>
      </c>
      <c r="B197" s="149"/>
      <c r="C197" s="149" t="s">
        <v>349</v>
      </c>
      <c r="D197" s="150"/>
      <c r="E197" s="52">
        <f>'Pay App 47'!E197</f>
        <v>0</v>
      </c>
      <c r="F197" s="45"/>
      <c r="G197" s="65">
        <f>'Pay App 47'!G197+F197</f>
        <v>0</v>
      </c>
      <c r="H197" s="188">
        <f>'Pay App 47'!K197</f>
        <v>0</v>
      </c>
      <c r="I197" s="189"/>
      <c r="J197" s="55"/>
      <c r="K197" s="33">
        <f t="shared" si="4"/>
        <v>0</v>
      </c>
      <c r="L197" s="68">
        <f t="shared" si="7"/>
        <v>0</v>
      </c>
      <c r="M197" s="66">
        <f t="shared" si="5"/>
        <v>0</v>
      </c>
      <c r="N197" s="32">
        <f t="shared" si="6"/>
        <v>0</v>
      </c>
      <c r="O197" s="52">
        <f>'Pay App 47'!O197+'Pay App 47'!P197</f>
        <v>0</v>
      </c>
      <c r="P197" s="45"/>
      <c r="Q197" s="66">
        <f>'Pay App 47'!Q197+N197+P197</f>
        <v>0</v>
      </c>
    </row>
    <row r="198" spans="1:17" ht="21" customHeight="1" x14ac:dyDescent="0.2">
      <c r="A198" s="149" t="s">
        <v>350</v>
      </c>
      <c r="B198" s="149"/>
      <c r="C198" s="151" t="s">
        <v>305</v>
      </c>
      <c r="D198" s="152"/>
      <c r="E198" s="52">
        <f>'Pay App 47'!E198</f>
        <v>0</v>
      </c>
      <c r="F198" s="45"/>
      <c r="G198" s="65">
        <f>'Pay App 47'!G198+F198</f>
        <v>0</v>
      </c>
      <c r="H198" s="188">
        <f>'Pay App 47'!K198</f>
        <v>0</v>
      </c>
      <c r="I198" s="189"/>
      <c r="J198" s="55"/>
      <c r="K198" s="33">
        <f t="shared" si="4"/>
        <v>0</v>
      </c>
      <c r="L198" s="68">
        <f t="shared" si="7"/>
        <v>0</v>
      </c>
      <c r="M198" s="66">
        <f t="shared" si="5"/>
        <v>0</v>
      </c>
      <c r="N198" s="32">
        <f t="shared" si="6"/>
        <v>0</v>
      </c>
      <c r="O198" s="52">
        <f>'Pay App 47'!O198+'Pay App 47'!P198</f>
        <v>0</v>
      </c>
      <c r="P198" s="45"/>
      <c r="Q198" s="66">
        <f>'Pay App 47'!Q198+N198+P198</f>
        <v>0</v>
      </c>
    </row>
    <row r="199" spans="1:17" ht="21" customHeight="1" x14ac:dyDescent="0.2">
      <c r="A199" s="141" t="s">
        <v>351</v>
      </c>
      <c r="B199" s="141"/>
      <c r="C199" s="141" t="s">
        <v>352</v>
      </c>
      <c r="D199" s="142"/>
      <c r="E199" s="52">
        <f>'Pay App 47'!E199</f>
        <v>0</v>
      </c>
      <c r="F199" s="45"/>
      <c r="G199" s="65">
        <f>'Pay App 47'!G199+F199</f>
        <v>0</v>
      </c>
      <c r="H199" s="188">
        <f>'Pay App 47'!K199</f>
        <v>0</v>
      </c>
      <c r="I199" s="189"/>
      <c r="J199" s="55"/>
      <c r="K199" s="33">
        <f t="shared" si="4"/>
        <v>0</v>
      </c>
      <c r="L199" s="68">
        <f t="shared" si="7"/>
        <v>0</v>
      </c>
      <c r="M199" s="66">
        <f t="shared" si="5"/>
        <v>0</v>
      </c>
      <c r="N199" s="32">
        <f t="shared" si="6"/>
        <v>0</v>
      </c>
      <c r="O199" s="52">
        <f>'Pay App 47'!O199+'Pay App 47'!P199</f>
        <v>0</v>
      </c>
      <c r="P199" s="45"/>
      <c r="Q199" s="66">
        <f>'Pay App 47'!Q199+N199+P199</f>
        <v>0</v>
      </c>
    </row>
    <row r="200" spans="1:17" ht="21" customHeight="1" x14ac:dyDescent="0.2">
      <c r="A200" s="149" t="s">
        <v>353</v>
      </c>
      <c r="B200" s="149"/>
      <c r="C200" s="149" t="s">
        <v>354</v>
      </c>
      <c r="D200" s="150"/>
      <c r="E200" s="52">
        <f>'Pay App 47'!E200</f>
        <v>0</v>
      </c>
      <c r="F200" s="45"/>
      <c r="G200" s="65">
        <f>'Pay App 47'!G200+F200</f>
        <v>0</v>
      </c>
      <c r="H200" s="188">
        <f>'Pay App 47'!K200</f>
        <v>0</v>
      </c>
      <c r="I200" s="189"/>
      <c r="J200" s="55"/>
      <c r="K200" s="33">
        <f t="shared" si="4"/>
        <v>0</v>
      </c>
      <c r="L200" s="68">
        <f t="shared" si="7"/>
        <v>0</v>
      </c>
      <c r="M200" s="66">
        <f t="shared" si="5"/>
        <v>0</v>
      </c>
      <c r="N200" s="32">
        <f t="shared" si="6"/>
        <v>0</v>
      </c>
      <c r="O200" s="52">
        <f>'Pay App 47'!O200+'Pay App 47'!P200</f>
        <v>0</v>
      </c>
      <c r="P200" s="45"/>
      <c r="Q200" s="66">
        <f>'Pay App 47'!Q200+N200+P200</f>
        <v>0</v>
      </c>
    </row>
    <row r="201" spans="1:17" ht="21" customHeight="1" x14ac:dyDescent="0.2">
      <c r="A201" s="149" t="s">
        <v>355</v>
      </c>
      <c r="B201" s="149"/>
      <c r="C201" s="149" t="s">
        <v>356</v>
      </c>
      <c r="D201" s="150"/>
      <c r="E201" s="52">
        <f>'Pay App 47'!E201</f>
        <v>0</v>
      </c>
      <c r="F201" s="45"/>
      <c r="G201" s="65">
        <f>'Pay App 47'!G201+F201</f>
        <v>0</v>
      </c>
      <c r="H201" s="188">
        <f>'Pay App 47'!K201</f>
        <v>0</v>
      </c>
      <c r="I201" s="189"/>
      <c r="J201" s="55"/>
      <c r="K201" s="33">
        <f t="shared" si="4"/>
        <v>0</v>
      </c>
      <c r="L201" s="68">
        <f t="shared" si="7"/>
        <v>0</v>
      </c>
      <c r="M201" s="66">
        <f t="shared" si="5"/>
        <v>0</v>
      </c>
      <c r="N201" s="32">
        <f t="shared" si="6"/>
        <v>0</v>
      </c>
      <c r="O201" s="52">
        <f>'Pay App 47'!O201+'Pay App 47'!P201</f>
        <v>0</v>
      </c>
      <c r="P201" s="45"/>
      <c r="Q201" s="66">
        <f>'Pay App 47'!Q201+N201+P201</f>
        <v>0</v>
      </c>
    </row>
    <row r="202" spans="1:17" ht="21" customHeight="1" x14ac:dyDescent="0.2">
      <c r="A202" s="149" t="s">
        <v>357</v>
      </c>
      <c r="B202" s="149"/>
      <c r="C202" s="151" t="s">
        <v>358</v>
      </c>
      <c r="D202" s="152"/>
      <c r="E202" s="52">
        <f>'Pay App 47'!E202</f>
        <v>0</v>
      </c>
      <c r="F202" s="45"/>
      <c r="G202" s="65">
        <f>'Pay App 47'!G202+F202</f>
        <v>0</v>
      </c>
      <c r="H202" s="188">
        <f>'Pay App 47'!K202</f>
        <v>0</v>
      </c>
      <c r="I202" s="189"/>
      <c r="J202" s="55"/>
      <c r="K202" s="33">
        <f t="shared" si="4"/>
        <v>0</v>
      </c>
      <c r="L202" s="68">
        <f t="shared" si="7"/>
        <v>0</v>
      </c>
      <c r="M202" s="66">
        <f t="shared" si="5"/>
        <v>0</v>
      </c>
      <c r="N202" s="32">
        <f t="shared" si="6"/>
        <v>0</v>
      </c>
      <c r="O202" s="52">
        <f>'Pay App 47'!O202+'Pay App 47'!P202</f>
        <v>0</v>
      </c>
      <c r="P202" s="45"/>
      <c r="Q202" s="66">
        <f>'Pay App 47'!Q202+N202+P202</f>
        <v>0</v>
      </c>
    </row>
    <row r="203" spans="1:17" ht="21" customHeight="1" x14ac:dyDescent="0.2">
      <c r="A203" s="149" t="s">
        <v>359</v>
      </c>
      <c r="B203" s="149"/>
      <c r="C203" s="151" t="s">
        <v>360</v>
      </c>
      <c r="D203" s="152"/>
      <c r="E203" s="52">
        <f>'Pay App 47'!E203</f>
        <v>0</v>
      </c>
      <c r="F203" s="45"/>
      <c r="G203" s="65">
        <f>'Pay App 47'!G203+F203</f>
        <v>0</v>
      </c>
      <c r="H203" s="188">
        <f>'Pay App 47'!K203</f>
        <v>0</v>
      </c>
      <c r="I203" s="189"/>
      <c r="J203" s="55"/>
      <c r="K203" s="33">
        <f t="shared" si="4"/>
        <v>0</v>
      </c>
      <c r="L203" s="68">
        <f t="shared" si="7"/>
        <v>0</v>
      </c>
      <c r="M203" s="66">
        <f t="shared" si="5"/>
        <v>0</v>
      </c>
      <c r="N203" s="32">
        <f t="shared" si="6"/>
        <v>0</v>
      </c>
      <c r="O203" s="52">
        <f>'Pay App 47'!O203+'Pay App 47'!P203</f>
        <v>0</v>
      </c>
      <c r="P203" s="45"/>
      <c r="Q203" s="66">
        <f>'Pay App 47'!Q203+N203+P203</f>
        <v>0</v>
      </c>
    </row>
    <row r="204" spans="1:17" ht="21" customHeight="1" x14ac:dyDescent="0.2">
      <c r="A204" s="149" t="s">
        <v>361</v>
      </c>
      <c r="B204" s="149"/>
      <c r="C204" s="149" t="s">
        <v>362</v>
      </c>
      <c r="D204" s="150"/>
      <c r="E204" s="52">
        <f>'Pay App 47'!E204</f>
        <v>0</v>
      </c>
      <c r="F204" s="45"/>
      <c r="G204" s="65">
        <f>'Pay App 47'!G204+F204</f>
        <v>0</v>
      </c>
      <c r="H204" s="188">
        <f>'Pay App 47'!K204</f>
        <v>0</v>
      </c>
      <c r="I204" s="189"/>
      <c r="J204" s="55"/>
      <c r="K204" s="33">
        <f t="shared" si="4"/>
        <v>0</v>
      </c>
      <c r="L204" s="68">
        <f t="shared" si="7"/>
        <v>0</v>
      </c>
      <c r="M204" s="66">
        <f t="shared" si="5"/>
        <v>0</v>
      </c>
      <c r="N204" s="32">
        <f t="shared" si="6"/>
        <v>0</v>
      </c>
      <c r="O204" s="52">
        <f>'Pay App 47'!O204+'Pay App 47'!P204</f>
        <v>0</v>
      </c>
      <c r="P204" s="45"/>
      <c r="Q204" s="66">
        <f>'Pay App 47'!Q204+N204+P204</f>
        <v>0</v>
      </c>
    </row>
    <row r="205" spans="1:17" ht="21" customHeight="1" x14ac:dyDescent="0.2">
      <c r="A205" s="149" t="s">
        <v>363</v>
      </c>
      <c r="B205" s="149"/>
      <c r="C205" s="151" t="s">
        <v>364</v>
      </c>
      <c r="D205" s="152"/>
      <c r="E205" s="52">
        <f>'Pay App 47'!E205</f>
        <v>0</v>
      </c>
      <c r="F205" s="45"/>
      <c r="G205" s="65">
        <f>'Pay App 47'!G205+F205</f>
        <v>0</v>
      </c>
      <c r="H205" s="188">
        <f>'Pay App 47'!K205</f>
        <v>0</v>
      </c>
      <c r="I205" s="189"/>
      <c r="J205" s="55"/>
      <c r="K205" s="33">
        <f t="shared" si="4"/>
        <v>0</v>
      </c>
      <c r="L205" s="68">
        <f t="shared" si="7"/>
        <v>0</v>
      </c>
      <c r="M205" s="66">
        <f t="shared" si="5"/>
        <v>0</v>
      </c>
      <c r="N205" s="32">
        <f t="shared" si="6"/>
        <v>0</v>
      </c>
      <c r="O205" s="52">
        <f>'Pay App 47'!O205+'Pay App 47'!P205</f>
        <v>0</v>
      </c>
      <c r="P205" s="45"/>
      <c r="Q205" s="66">
        <f>'Pay App 47'!Q205+N205+P205</f>
        <v>0</v>
      </c>
    </row>
    <row r="206" spans="1:17" ht="21" customHeight="1" x14ac:dyDescent="0.2">
      <c r="A206" s="141" t="s">
        <v>365</v>
      </c>
      <c r="B206" s="141"/>
      <c r="C206" s="141" t="s">
        <v>366</v>
      </c>
      <c r="D206" s="142"/>
      <c r="E206" s="52">
        <f>'Pay App 47'!E206</f>
        <v>0</v>
      </c>
      <c r="F206" s="45"/>
      <c r="G206" s="65">
        <f>'Pay App 47'!G206+F206</f>
        <v>0</v>
      </c>
      <c r="H206" s="188">
        <f>'Pay App 47'!K206</f>
        <v>0</v>
      </c>
      <c r="I206" s="189"/>
      <c r="J206" s="55"/>
      <c r="K206" s="33">
        <f t="shared" si="4"/>
        <v>0</v>
      </c>
      <c r="L206" s="68">
        <f t="shared" si="7"/>
        <v>0</v>
      </c>
      <c r="M206" s="66">
        <f t="shared" si="5"/>
        <v>0</v>
      </c>
      <c r="N206" s="32">
        <f t="shared" si="6"/>
        <v>0</v>
      </c>
      <c r="O206" s="52">
        <f>'Pay App 47'!O206+'Pay App 47'!P206</f>
        <v>0</v>
      </c>
      <c r="P206" s="45"/>
      <c r="Q206" s="66">
        <f>'Pay App 47'!Q206+N206+P206</f>
        <v>0</v>
      </c>
    </row>
    <row r="207" spans="1:17" ht="21" customHeight="1" x14ac:dyDescent="0.2">
      <c r="A207" s="149" t="s">
        <v>367</v>
      </c>
      <c r="B207" s="149"/>
      <c r="C207" s="149" t="s">
        <v>368</v>
      </c>
      <c r="D207" s="150"/>
      <c r="E207" s="52">
        <f>'Pay App 47'!E207</f>
        <v>0</v>
      </c>
      <c r="F207" s="45"/>
      <c r="G207" s="65">
        <f>'Pay App 47'!G207+F207</f>
        <v>0</v>
      </c>
      <c r="H207" s="188">
        <f>'Pay App 47'!K207</f>
        <v>0</v>
      </c>
      <c r="I207" s="189"/>
      <c r="J207" s="55"/>
      <c r="K207" s="33">
        <f t="shared" si="4"/>
        <v>0</v>
      </c>
      <c r="L207" s="68">
        <f t="shared" si="7"/>
        <v>0</v>
      </c>
      <c r="M207" s="66">
        <f t="shared" si="5"/>
        <v>0</v>
      </c>
      <c r="N207" s="32">
        <f t="shared" si="6"/>
        <v>0</v>
      </c>
      <c r="O207" s="52">
        <f>'Pay App 47'!O207+'Pay App 47'!P207</f>
        <v>0</v>
      </c>
      <c r="P207" s="45"/>
      <c r="Q207" s="66">
        <f>'Pay App 47'!Q207+N207+P207</f>
        <v>0</v>
      </c>
    </row>
    <row r="208" spans="1:17" ht="21" customHeight="1" x14ac:dyDescent="0.2">
      <c r="A208" s="141" t="s">
        <v>369</v>
      </c>
      <c r="B208" s="141"/>
      <c r="C208" s="141" t="s">
        <v>370</v>
      </c>
      <c r="D208" s="142"/>
      <c r="E208" s="52">
        <f>'Pay App 47'!E208</f>
        <v>0</v>
      </c>
      <c r="F208" s="45"/>
      <c r="G208" s="65">
        <f>'Pay App 47'!G208+F208</f>
        <v>0</v>
      </c>
      <c r="H208" s="188">
        <f>'Pay App 47'!K208</f>
        <v>0</v>
      </c>
      <c r="I208" s="189"/>
      <c r="J208" s="55"/>
      <c r="K208" s="33">
        <f t="shared" si="4"/>
        <v>0</v>
      </c>
      <c r="L208" s="68">
        <f t="shared" si="7"/>
        <v>0</v>
      </c>
      <c r="M208" s="66">
        <f t="shared" si="5"/>
        <v>0</v>
      </c>
      <c r="N208" s="32">
        <f t="shared" si="6"/>
        <v>0</v>
      </c>
      <c r="O208" s="52">
        <f>'Pay App 47'!O208+'Pay App 47'!P208</f>
        <v>0</v>
      </c>
      <c r="P208" s="45"/>
      <c r="Q208" s="66">
        <f>'Pay App 47'!Q208+N208+P208</f>
        <v>0</v>
      </c>
    </row>
    <row r="209" spans="1:17" ht="21" customHeight="1" x14ac:dyDescent="0.2">
      <c r="A209" s="149" t="s">
        <v>371</v>
      </c>
      <c r="B209" s="149"/>
      <c r="C209" s="149" t="s">
        <v>372</v>
      </c>
      <c r="D209" s="150"/>
      <c r="E209" s="52">
        <f>'Pay App 47'!E209</f>
        <v>0</v>
      </c>
      <c r="F209" s="45"/>
      <c r="G209" s="65">
        <f>'Pay App 47'!G209+F209</f>
        <v>0</v>
      </c>
      <c r="H209" s="188">
        <f>'Pay App 47'!K209</f>
        <v>0</v>
      </c>
      <c r="I209" s="189"/>
      <c r="J209" s="55"/>
      <c r="K209" s="33">
        <f t="shared" si="4"/>
        <v>0</v>
      </c>
      <c r="L209" s="68">
        <f t="shared" si="7"/>
        <v>0</v>
      </c>
      <c r="M209" s="66">
        <f t="shared" si="5"/>
        <v>0</v>
      </c>
      <c r="N209" s="32">
        <f t="shared" si="6"/>
        <v>0</v>
      </c>
      <c r="O209" s="52">
        <f>'Pay App 47'!O209+'Pay App 47'!P209</f>
        <v>0</v>
      </c>
      <c r="P209" s="45"/>
      <c r="Q209" s="66">
        <f>'Pay App 47'!Q209+N209+P209</f>
        <v>0</v>
      </c>
    </row>
    <row r="210" spans="1:17" ht="21" customHeight="1" x14ac:dyDescent="0.2">
      <c r="A210" s="149" t="s">
        <v>373</v>
      </c>
      <c r="B210" s="149"/>
      <c r="C210" s="151" t="s">
        <v>374</v>
      </c>
      <c r="D210" s="152"/>
      <c r="E210" s="52">
        <f>'Pay App 47'!E210</f>
        <v>0</v>
      </c>
      <c r="F210" s="45"/>
      <c r="G210" s="65">
        <f>'Pay App 47'!G210+F210</f>
        <v>0</v>
      </c>
      <c r="H210" s="188">
        <f>'Pay App 47'!K210</f>
        <v>0</v>
      </c>
      <c r="I210" s="189"/>
      <c r="J210" s="55"/>
      <c r="K210" s="33">
        <f t="shared" si="4"/>
        <v>0</v>
      </c>
      <c r="L210" s="68">
        <f t="shared" si="7"/>
        <v>0</v>
      </c>
      <c r="M210" s="66">
        <f t="shared" si="5"/>
        <v>0</v>
      </c>
      <c r="N210" s="32">
        <f t="shared" si="6"/>
        <v>0</v>
      </c>
      <c r="O210" s="52">
        <f>'Pay App 47'!O210+'Pay App 47'!P210</f>
        <v>0</v>
      </c>
      <c r="P210" s="45"/>
      <c r="Q210" s="66">
        <f>'Pay App 47'!Q210+N210+P210</f>
        <v>0</v>
      </c>
    </row>
    <row r="211" spans="1:17" ht="21" customHeight="1" x14ac:dyDescent="0.2">
      <c r="A211" s="149" t="s">
        <v>375</v>
      </c>
      <c r="B211" s="149"/>
      <c r="C211" s="149" t="s">
        <v>376</v>
      </c>
      <c r="D211" s="150"/>
      <c r="E211" s="52">
        <f>'Pay App 47'!E211</f>
        <v>0</v>
      </c>
      <c r="F211" s="45"/>
      <c r="G211" s="65">
        <f>'Pay App 47'!G211+F211</f>
        <v>0</v>
      </c>
      <c r="H211" s="188">
        <f>'Pay App 47'!K211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47'!O211+'Pay App 47'!P211</f>
        <v>0</v>
      </c>
      <c r="P211" s="45"/>
      <c r="Q211" s="66">
        <f>'Pay App 47'!Q211+N211+P211</f>
        <v>0</v>
      </c>
    </row>
    <row r="212" spans="1:17" ht="21" customHeight="1" x14ac:dyDescent="0.2">
      <c r="A212" s="149" t="s">
        <v>377</v>
      </c>
      <c r="B212" s="149"/>
      <c r="C212" s="151" t="s">
        <v>378</v>
      </c>
      <c r="D212" s="152"/>
      <c r="E212" s="52">
        <f>'Pay App 47'!E212</f>
        <v>0</v>
      </c>
      <c r="F212" s="45"/>
      <c r="G212" s="65">
        <f>'Pay App 47'!G212+F212</f>
        <v>0</v>
      </c>
      <c r="H212" s="188">
        <f>'Pay App 47'!K212</f>
        <v>0</v>
      </c>
      <c r="I212" s="189"/>
      <c r="J212" s="55"/>
      <c r="K212" s="33">
        <f t="shared" si="8"/>
        <v>0</v>
      </c>
      <c r="L212" s="68">
        <f t="shared" ref="L212:L241" si="11">IF(ISERROR(K212/G212),0,K212/G212)</f>
        <v>0</v>
      </c>
      <c r="M212" s="66">
        <f t="shared" si="9"/>
        <v>0</v>
      </c>
      <c r="N212" s="32">
        <f t="shared" si="10"/>
        <v>0</v>
      </c>
      <c r="O212" s="52">
        <f>'Pay App 47'!O212+'Pay App 47'!P212</f>
        <v>0</v>
      </c>
      <c r="P212" s="45"/>
      <c r="Q212" s="66">
        <f>'Pay App 47'!Q212+N212+P212</f>
        <v>0</v>
      </c>
    </row>
    <row r="213" spans="1:17" ht="21" customHeight="1" x14ac:dyDescent="0.2">
      <c r="A213" s="141" t="s">
        <v>379</v>
      </c>
      <c r="B213" s="141"/>
      <c r="C213" s="141" t="s">
        <v>380</v>
      </c>
      <c r="D213" s="142"/>
      <c r="E213" s="52">
        <f>'Pay App 47'!E213</f>
        <v>0</v>
      </c>
      <c r="F213" s="45"/>
      <c r="G213" s="65">
        <f>'Pay App 47'!G213+F213</f>
        <v>0</v>
      </c>
      <c r="H213" s="188">
        <f>'Pay App 47'!K213</f>
        <v>0</v>
      </c>
      <c r="I213" s="189"/>
      <c r="J213" s="55"/>
      <c r="K213" s="33">
        <f t="shared" si="8"/>
        <v>0</v>
      </c>
      <c r="L213" s="68">
        <f t="shared" si="11"/>
        <v>0</v>
      </c>
      <c r="M213" s="66">
        <f t="shared" si="9"/>
        <v>0</v>
      </c>
      <c r="N213" s="32">
        <f t="shared" si="10"/>
        <v>0</v>
      </c>
      <c r="O213" s="52">
        <f>'Pay App 47'!O213+'Pay App 47'!P213</f>
        <v>0</v>
      </c>
      <c r="P213" s="45"/>
      <c r="Q213" s="66">
        <f>'Pay App 47'!Q213+N213+P213</f>
        <v>0</v>
      </c>
    </row>
    <row r="214" spans="1:17" ht="21" customHeight="1" x14ac:dyDescent="0.2">
      <c r="A214" s="149" t="s">
        <v>381</v>
      </c>
      <c r="B214" s="149"/>
      <c r="C214" s="151" t="s">
        <v>382</v>
      </c>
      <c r="D214" s="152"/>
      <c r="E214" s="52">
        <f>'Pay App 47'!E214</f>
        <v>0</v>
      </c>
      <c r="F214" s="45"/>
      <c r="G214" s="65">
        <f>'Pay App 47'!G214+F214</f>
        <v>0</v>
      </c>
      <c r="H214" s="188">
        <f>'Pay App 47'!K214</f>
        <v>0</v>
      </c>
      <c r="I214" s="189"/>
      <c r="J214" s="55"/>
      <c r="K214" s="33">
        <f t="shared" si="8"/>
        <v>0</v>
      </c>
      <c r="L214" s="68">
        <f t="shared" si="11"/>
        <v>0</v>
      </c>
      <c r="M214" s="66">
        <f t="shared" si="9"/>
        <v>0</v>
      </c>
      <c r="N214" s="32">
        <f t="shared" si="10"/>
        <v>0</v>
      </c>
      <c r="O214" s="52">
        <f>'Pay App 47'!O214+'Pay App 47'!P214</f>
        <v>0</v>
      </c>
      <c r="P214" s="45"/>
      <c r="Q214" s="66">
        <f>'Pay App 47'!Q214+N214+P214</f>
        <v>0</v>
      </c>
    </row>
    <row r="215" spans="1:17" ht="21" customHeight="1" x14ac:dyDescent="0.2">
      <c r="A215" s="149" t="s">
        <v>383</v>
      </c>
      <c r="B215" s="149"/>
      <c r="C215" s="149" t="s">
        <v>384</v>
      </c>
      <c r="D215" s="150"/>
      <c r="E215" s="52">
        <f>'Pay App 47'!E215</f>
        <v>0</v>
      </c>
      <c r="F215" s="45"/>
      <c r="G215" s="65">
        <f>'Pay App 47'!G215+F215</f>
        <v>0</v>
      </c>
      <c r="H215" s="188">
        <f>'Pay App 47'!K215</f>
        <v>0</v>
      </c>
      <c r="I215" s="189"/>
      <c r="J215" s="55"/>
      <c r="K215" s="33">
        <f t="shared" si="8"/>
        <v>0</v>
      </c>
      <c r="L215" s="68">
        <f t="shared" si="11"/>
        <v>0</v>
      </c>
      <c r="M215" s="66">
        <f t="shared" si="9"/>
        <v>0</v>
      </c>
      <c r="N215" s="32">
        <f t="shared" si="10"/>
        <v>0</v>
      </c>
      <c r="O215" s="52">
        <f>'Pay App 47'!O215+'Pay App 47'!P215</f>
        <v>0</v>
      </c>
      <c r="P215" s="45"/>
      <c r="Q215" s="66">
        <f>'Pay App 47'!Q215+N215+P215</f>
        <v>0</v>
      </c>
    </row>
    <row r="216" spans="1:17" ht="21" customHeight="1" x14ac:dyDescent="0.2">
      <c r="A216" s="149" t="s">
        <v>385</v>
      </c>
      <c r="B216" s="149"/>
      <c r="C216" s="149" t="s">
        <v>386</v>
      </c>
      <c r="D216" s="150"/>
      <c r="E216" s="52">
        <f>'Pay App 47'!E216</f>
        <v>0</v>
      </c>
      <c r="F216" s="45"/>
      <c r="G216" s="65">
        <f>'Pay App 47'!G216+F216</f>
        <v>0</v>
      </c>
      <c r="H216" s="188">
        <f>'Pay App 47'!K216</f>
        <v>0</v>
      </c>
      <c r="I216" s="189"/>
      <c r="J216" s="55"/>
      <c r="K216" s="33">
        <f t="shared" si="8"/>
        <v>0</v>
      </c>
      <c r="L216" s="68">
        <f t="shared" si="11"/>
        <v>0</v>
      </c>
      <c r="M216" s="66">
        <f t="shared" si="9"/>
        <v>0</v>
      </c>
      <c r="N216" s="32">
        <f t="shared" si="10"/>
        <v>0</v>
      </c>
      <c r="O216" s="52">
        <f>'Pay App 47'!O216+'Pay App 47'!P216</f>
        <v>0</v>
      </c>
      <c r="P216" s="45"/>
      <c r="Q216" s="66">
        <f>'Pay App 47'!Q216+N216+P216</f>
        <v>0</v>
      </c>
    </row>
    <row r="217" spans="1:17" ht="21" customHeight="1" x14ac:dyDescent="0.2">
      <c r="A217" s="149" t="s">
        <v>387</v>
      </c>
      <c r="B217" s="149"/>
      <c r="C217" s="149" t="s">
        <v>388</v>
      </c>
      <c r="D217" s="150"/>
      <c r="E217" s="52">
        <f>'Pay App 47'!E217</f>
        <v>0</v>
      </c>
      <c r="F217" s="45"/>
      <c r="G217" s="65">
        <f>'Pay App 47'!G217+F217</f>
        <v>0</v>
      </c>
      <c r="H217" s="188">
        <f>'Pay App 47'!K217</f>
        <v>0</v>
      </c>
      <c r="I217" s="189"/>
      <c r="J217" s="55"/>
      <c r="K217" s="33">
        <f t="shared" si="8"/>
        <v>0</v>
      </c>
      <c r="L217" s="68">
        <f t="shared" si="11"/>
        <v>0</v>
      </c>
      <c r="M217" s="66">
        <f>G217-K217</f>
        <v>0</v>
      </c>
      <c r="N217" s="32">
        <f t="shared" si="10"/>
        <v>0</v>
      </c>
      <c r="O217" s="52">
        <f>'Pay App 47'!O217+'Pay App 47'!P217</f>
        <v>0</v>
      </c>
      <c r="P217" s="45"/>
      <c r="Q217" s="66">
        <f>'Pay App 47'!Q217+N217+P217</f>
        <v>0</v>
      </c>
    </row>
    <row r="218" spans="1:17" ht="21" customHeight="1" x14ac:dyDescent="0.2">
      <c r="A218" s="149" t="s">
        <v>389</v>
      </c>
      <c r="B218" s="149"/>
      <c r="C218" s="151" t="s">
        <v>390</v>
      </c>
      <c r="D218" s="152"/>
      <c r="E218" s="52">
        <f>'Pay App 47'!E218</f>
        <v>0</v>
      </c>
      <c r="F218" s="45"/>
      <c r="G218" s="65">
        <f>'Pay App 47'!G218+F218</f>
        <v>0</v>
      </c>
      <c r="H218" s="188">
        <f>'Pay App 47'!K218</f>
        <v>0</v>
      </c>
      <c r="I218" s="189"/>
      <c r="J218" s="55"/>
      <c r="K218" s="33">
        <f t="shared" si="8"/>
        <v>0</v>
      </c>
      <c r="L218" s="68">
        <f t="shared" si="11"/>
        <v>0</v>
      </c>
      <c r="M218" s="66">
        <f t="shared" si="9"/>
        <v>0</v>
      </c>
      <c r="N218" s="32">
        <f t="shared" si="10"/>
        <v>0</v>
      </c>
      <c r="O218" s="52">
        <f>'Pay App 47'!O218+'Pay App 47'!P218</f>
        <v>0</v>
      </c>
      <c r="P218" s="45"/>
      <c r="Q218" s="66">
        <f>'Pay App 47'!Q218+N218+P218</f>
        <v>0</v>
      </c>
    </row>
    <row r="219" spans="1:17" ht="21" customHeight="1" x14ac:dyDescent="0.2">
      <c r="A219" s="141" t="s">
        <v>391</v>
      </c>
      <c r="B219" s="141"/>
      <c r="C219" s="141" t="s">
        <v>392</v>
      </c>
      <c r="D219" s="142"/>
      <c r="E219" s="52">
        <f>'Pay App 47'!E219</f>
        <v>0</v>
      </c>
      <c r="F219" s="45"/>
      <c r="G219" s="65">
        <f>'Pay App 47'!G219+F219</f>
        <v>0</v>
      </c>
      <c r="H219" s="188">
        <f>'Pay App 47'!K219</f>
        <v>0</v>
      </c>
      <c r="I219" s="189"/>
      <c r="J219" s="55"/>
      <c r="K219" s="33">
        <f t="shared" si="8"/>
        <v>0</v>
      </c>
      <c r="L219" s="68">
        <f t="shared" si="11"/>
        <v>0</v>
      </c>
      <c r="M219" s="66">
        <f t="shared" si="9"/>
        <v>0</v>
      </c>
      <c r="N219" s="32">
        <f t="shared" si="10"/>
        <v>0</v>
      </c>
      <c r="O219" s="52">
        <f>'Pay App 47'!O219+'Pay App 47'!P219</f>
        <v>0</v>
      </c>
      <c r="P219" s="45"/>
      <c r="Q219" s="66">
        <f>'Pay App 47'!Q219+N219+P219</f>
        <v>0</v>
      </c>
    </row>
    <row r="220" spans="1:17" ht="21" customHeight="1" x14ac:dyDescent="0.2">
      <c r="A220" s="149" t="s">
        <v>393</v>
      </c>
      <c r="B220" s="149"/>
      <c r="C220" s="149" t="s">
        <v>394</v>
      </c>
      <c r="D220" s="150"/>
      <c r="E220" s="52">
        <f>'Pay App 47'!E220</f>
        <v>0</v>
      </c>
      <c r="F220" s="45"/>
      <c r="G220" s="65">
        <f>'Pay App 47'!G220+F220</f>
        <v>0</v>
      </c>
      <c r="H220" s="188">
        <f>'Pay App 47'!K220</f>
        <v>0</v>
      </c>
      <c r="I220" s="189"/>
      <c r="J220" s="55"/>
      <c r="K220" s="33">
        <f t="shared" si="8"/>
        <v>0</v>
      </c>
      <c r="L220" s="68">
        <f t="shared" si="11"/>
        <v>0</v>
      </c>
      <c r="M220" s="66">
        <f t="shared" si="9"/>
        <v>0</v>
      </c>
      <c r="N220" s="32">
        <f t="shared" si="10"/>
        <v>0</v>
      </c>
      <c r="O220" s="52">
        <f>'Pay App 47'!O220+'Pay App 47'!P220</f>
        <v>0</v>
      </c>
      <c r="P220" s="45"/>
      <c r="Q220" s="66">
        <f>'Pay App 47'!Q220+N220+P220</f>
        <v>0</v>
      </c>
    </row>
    <row r="221" spans="1:17" ht="21" customHeight="1" x14ac:dyDescent="0.2">
      <c r="A221" s="141" t="s">
        <v>395</v>
      </c>
      <c r="B221" s="141"/>
      <c r="C221" s="141" t="s">
        <v>396</v>
      </c>
      <c r="D221" s="142"/>
      <c r="E221" s="52">
        <f>'Pay App 47'!E221</f>
        <v>0</v>
      </c>
      <c r="F221" s="45"/>
      <c r="G221" s="65">
        <f>'Pay App 47'!G221+F221</f>
        <v>0</v>
      </c>
      <c r="H221" s="188">
        <f>'Pay App 47'!K221</f>
        <v>0</v>
      </c>
      <c r="I221" s="189"/>
      <c r="J221" s="55"/>
      <c r="K221" s="33">
        <f t="shared" si="8"/>
        <v>0</v>
      </c>
      <c r="L221" s="68">
        <f t="shared" si="11"/>
        <v>0</v>
      </c>
      <c r="M221" s="66">
        <f t="shared" si="9"/>
        <v>0</v>
      </c>
      <c r="N221" s="32">
        <f t="shared" si="10"/>
        <v>0</v>
      </c>
      <c r="O221" s="52">
        <f>'Pay App 47'!O221+'Pay App 47'!P221</f>
        <v>0</v>
      </c>
      <c r="P221" s="45"/>
      <c r="Q221" s="66">
        <f>'Pay App 47'!Q221+N221+P221</f>
        <v>0</v>
      </c>
    </row>
    <row r="222" spans="1:17" ht="21" customHeight="1" x14ac:dyDescent="0.2">
      <c r="A222" s="149" t="s">
        <v>397</v>
      </c>
      <c r="B222" s="149"/>
      <c r="C222" s="149" t="s">
        <v>398</v>
      </c>
      <c r="D222" s="150"/>
      <c r="E222" s="52">
        <f>'Pay App 47'!E222</f>
        <v>0</v>
      </c>
      <c r="F222" s="45"/>
      <c r="G222" s="65">
        <f>'Pay App 47'!G222+F222</f>
        <v>0</v>
      </c>
      <c r="H222" s="188">
        <f>'Pay App 47'!K222</f>
        <v>0</v>
      </c>
      <c r="I222" s="189"/>
      <c r="J222" s="55"/>
      <c r="K222" s="33">
        <f t="shared" si="8"/>
        <v>0</v>
      </c>
      <c r="L222" s="68">
        <f t="shared" si="11"/>
        <v>0</v>
      </c>
      <c r="M222" s="66">
        <f t="shared" si="9"/>
        <v>0</v>
      </c>
      <c r="N222" s="32">
        <f t="shared" si="10"/>
        <v>0</v>
      </c>
      <c r="O222" s="52">
        <f>'Pay App 47'!O222+'Pay App 47'!P222</f>
        <v>0</v>
      </c>
      <c r="P222" s="45"/>
      <c r="Q222" s="66">
        <f>'Pay App 47'!Q222+N222+P222</f>
        <v>0</v>
      </c>
    </row>
    <row r="223" spans="1:17" ht="21" customHeight="1" x14ac:dyDescent="0.2">
      <c r="A223" s="149" t="s">
        <v>399</v>
      </c>
      <c r="B223" s="149"/>
      <c r="C223" s="149" t="s">
        <v>400</v>
      </c>
      <c r="D223" s="150"/>
      <c r="E223" s="52">
        <f>'Pay App 47'!E223</f>
        <v>0</v>
      </c>
      <c r="F223" s="45"/>
      <c r="G223" s="65">
        <f>'Pay App 47'!G223+F223</f>
        <v>0</v>
      </c>
      <c r="H223" s="188">
        <f>'Pay App 47'!K223</f>
        <v>0</v>
      </c>
      <c r="I223" s="189"/>
      <c r="J223" s="55"/>
      <c r="K223" s="33">
        <f t="shared" si="8"/>
        <v>0</v>
      </c>
      <c r="L223" s="68">
        <f t="shared" si="11"/>
        <v>0</v>
      </c>
      <c r="M223" s="66">
        <f t="shared" si="9"/>
        <v>0</v>
      </c>
      <c r="N223" s="32">
        <f t="shared" si="10"/>
        <v>0</v>
      </c>
      <c r="O223" s="52">
        <f>'Pay App 47'!O223+'Pay App 47'!P223</f>
        <v>0</v>
      </c>
      <c r="P223" s="45"/>
      <c r="Q223" s="66">
        <f>'Pay App 47'!Q223+N223+P223</f>
        <v>0</v>
      </c>
    </row>
    <row r="224" spans="1:17" ht="21" customHeight="1" x14ac:dyDescent="0.2">
      <c r="A224" s="149" t="s">
        <v>401</v>
      </c>
      <c r="B224" s="149"/>
      <c r="C224" s="149" t="s">
        <v>402</v>
      </c>
      <c r="D224" s="150"/>
      <c r="E224" s="52">
        <f>'Pay App 47'!E224</f>
        <v>0</v>
      </c>
      <c r="F224" s="45"/>
      <c r="G224" s="65">
        <f>'Pay App 47'!G224+F224</f>
        <v>0</v>
      </c>
      <c r="H224" s="188">
        <f>'Pay App 47'!K224</f>
        <v>0</v>
      </c>
      <c r="I224" s="189"/>
      <c r="J224" s="55"/>
      <c r="K224" s="33">
        <f t="shared" si="8"/>
        <v>0</v>
      </c>
      <c r="L224" s="68">
        <f t="shared" si="11"/>
        <v>0</v>
      </c>
      <c r="M224" s="66">
        <f t="shared" si="9"/>
        <v>0</v>
      </c>
      <c r="N224" s="32">
        <f t="shared" si="10"/>
        <v>0</v>
      </c>
      <c r="O224" s="52">
        <f>'Pay App 47'!O224+'Pay App 47'!P224</f>
        <v>0</v>
      </c>
      <c r="P224" s="45"/>
      <c r="Q224" s="66">
        <f>'Pay App 47'!Q224+N224+P224</f>
        <v>0</v>
      </c>
    </row>
    <row r="225" spans="1:17" ht="21" customHeight="1" x14ac:dyDescent="0.2">
      <c r="A225" s="149" t="s">
        <v>403</v>
      </c>
      <c r="B225" s="149"/>
      <c r="C225" s="149" t="s">
        <v>404</v>
      </c>
      <c r="D225" s="150"/>
      <c r="E225" s="52">
        <f>'Pay App 47'!E225</f>
        <v>0</v>
      </c>
      <c r="F225" s="45"/>
      <c r="G225" s="65">
        <f>'Pay App 47'!G225+F225</f>
        <v>0</v>
      </c>
      <c r="H225" s="188">
        <f>'Pay App 47'!K225</f>
        <v>0</v>
      </c>
      <c r="I225" s="189"/>
      <c r="J225" s="55"/>
      <c r="K225" s="33">
        <f t="shared" si="8"/>
        <v>0</v>
      </c>
      <c r="L225" s="68">
        <f t="shared" si="11"/>
        <v>0</v>
      </c>
      <c r="M225" s="66">
        <f t="shared" si="9"/>
        <v>0</v>
      </c>
      <c r="N225" s="32">
        <f t="shared" si="10"/>
        <v>0</v>
      </c>
      <c r="O225" s="52">
        <f>'Pay App 47'!O225+'Pay App 47'!P225</f>
        <v>0</v>
      </c>
      <c r="P225" s="45"/>
      <c r="Q225" s="66">
        <f>'Pay App 47'!Q225+N225+P225</f>
        <v>0</v>
      </c>
    </row>
    <row r="226" spans="1:17" ht="21" customHeight="1" x14ac:dyDescent="0.2">
      <c r="A226" s="141" t="s">
        <v>405</v>
      </c>
      <c r="B226" s="141"/>
      <c r="C226" s="141" t="s">
        <v>406</v>
      </c>
      <c r="D226" s="142"/>
      <c r="E226" s="52">
        <f>'Pay App 47'!E226</f>
        <v>0</v>
      </c>
      <c r="F226" s="45"/>
      <c r="G226" s="65">
        <f>'Pay App 47'!G226+F226</f>
        <v>0</v>
      </c>
      <c r="H226" s="188">
        <f>'Pay App 47'!K226</f>
        <v>0</v>
      </c>
      <c r="I226" s="189"/>
      <c r="J226" s="55"/>
      <c r="K226" s="33">
        <f t="shared" si="8"/>
        <v>0</v>
      </c>
      <c r="L226" s="68">
        <f t="shared" si="11"/>
        <v>0</v>
      </c>
      <c r="M226" s="66">
        <f t="shared" si="9"/>
        <v>0</v>
      </c>
      <c r="N226" s="32">
        <f t="shared" si="10"/>
        <v>0</v>
      </c>
      <c r="O226" s="52">
        <f>'Pay App 47'!O226+'Pay App 47'!P226</f>
        <v>0</v>
      </c>
      <c r="P226" s="45"/>
      <c r="Q226" s="66">
        <f>'Pay App 47'!Q226+N226+P226</f>
        <v>0</v>
      </c>
    </row>
    <row r="227" spans="1:17" ht="21" customHeight="1" x14ac:dyDescent="0.2">
      <c r="A227" s="149" t="s">
        <v>407</v>
      </c>
      <c r="B227" s="149"/>
      <c r="C227" s="149" t="s">
        <v>408</v>
      </c>
      <c r="D227" s="150"/>
      <c r="E227" s="52">
        <f>'Pay App 47'!E227</f>
        <v>0</v>
      </c>
      <c r="F227" s="45"/>
      <c r="G227" s="65">
        <f>'Pay App 47'!G227+F227</f>
        <v>0</v>
      </c>
      <c r="H227" s="188">
        <f>'Pay App 47'!K227</f>
        <v>0</v>
      </c>
      <c r="I227" s="189"/>
      <c r="J227" s="55"/>
      <c r="K227" s="33">
        <f t="shared" si="8"/>
        <v>0</v>
      </c>
      <c r="L227" s="68">
        <f t="shared" si="11"/>
        <v>0</v>
      </c>
      <c r="M227" s="66">
        <f t="shared" si="9"/>
        <v>0</v>
      </c>
      <c r="N227" s="32">
        <f t="shared" si="10"/>
        <v>0</v>
      </c>
      <c r="O227" s="52">
        <f>'Pay App 47'!O227+'Pay App 47'!P227</f>
        <v>0</v>
      </c>
      <c r="P227" s="45"/>
      <c r="Q227" s="66">
        <f>'Pay App 47'!Q227+N227+P227</f>
        <v>0</v>
      </c>
    </row>
    <row r="228" spans="1:17" ht="21" customHeight="1" x14ac:dyDescent="0.2">
      <c r="A228" s="149" t="s">
        <v>409</v>
      </c>
      <c r="B228" s="149"/>
      <c r="C228" s="149" t="s">
        <v>410</v>
      </c>
      <c r="D228" s="150"/>
      <c r="E228" s="52">
        <f>'Pay App 47'!E228</f>
        <v>0</v>
      </c>
      <c r="F228" s="45"/>
      <c r="G228" s="65">
        <f>'Pay App 47'!G228+F228</f>
        <v>0</v>
      </c>
      <c r="H228" s="188">
        <f>'Pay App 47'!K228</f>
        <v>0</v>
      </c>
      <c r="I228" s="189"/>
      <c r="J228" s="55"/>
      <c r="K228" s="33">
        <f t="shared" si="8"/>
        <v>0</v>
      </c>
      <c r="L228" s="68">
        <f t="shared" si="11"/>
        <v>0</v>
      </c>
      <c r="M228" s="66">
        <f t="shared" si="9"/>
        <v>0</v>
      </c>
      <c r="N228" s="32">
        <f t="shared" si="10"/>
        <v>0</v>
      </c>
      <c r="O228" s="52">
        <f>'Pay App 47'!O228+'Pay App 47'!P228</f>
        <v>0</v>
      </c>
      <c r="P228" s="45"/>
      <c r="Q228" s="66">
        <f>'Pay App 47'!Q228+N228+P228</f>
        <v>0</v>
      </c>
    </row>
    <row r="229" spans="1:17" ht="21" customHeight="1" x14ac:dyDescent="0.2">
      <c r="A229" s="149" t="s">
        <v>411</v>
      </c>
      <c r="B229" s="149"/>
      <c r="C229" s="149" t="s">
        <v>412</v>
      </c>
      <c r="D229" s="150"/>
      <c r="E229" s="52">
        <f>'Pay App 47'!E229</f>
        <v>0</v>
      </c>
      <c r="F229" s="45"/>
      <c r="G229" s="65">
        <f>'Pay App 47'!G229+F229</f>
        <v>0</v>
      </c>
      <c r="H229" s="188">
        <f>'Pay App 47'!K229</f>
        <v>0</v>
      </c>
      <c r="I229" s="189"/>
      <c r="J229" s="55"/>
      <c r="K229" s="33">
        <f t="shared" si="8"/>
        <v>0</v>
      </c>
      <c r="L229" s="68">
        <f t="shared" si="11"/>
        <v>0</v>
      </c>
      <c r="M229" s="66">
        <f t="shared" si="9"/>
        <v>0</v>
      </c>
      <c r="N229" s="32">
        <f t="shared" si="10"/>
        <v>0</v>
      </c>
      <c r="O229" s="52">
        <f>'Pay App 47'!O229+'Pay App 47'!P229</f>
        <v>0</v>
      </c>
      <c r="P229" s="45"/>
      <c r="Q229" s="66">
        <f>'Pay App 47'!Q229+N229+P229</f>
        <v>0</v>
      </c>
    </row>
    <row r="230" spans="1:17" ht="21" customHeight="1" x14ac:dyDescent="0.2">
      <c r="A230" s="149" t="s">
        <v>413</v>
      </c>
      <c r="B230" s="149"/>
      <c r="C230" s="149" t="s">
        <v>414</v>
      </c>
      <c r="D230" s="150"/>
      <c r="E230" s="52">
        <f>'Pay App 47'!E230</f>
        <v>0</v>
      </c>
      <c r="F230" s="45"/>
      <c r="G230" s="65">
        <f>'Pay App 47'!G230+F230</f>
        <v>0</v>
      </c>
      <c r="H230" s="188">
        <f>'Pay App 47'!K230</f>
        <v>0</v>
      </c>
      <c r="I230" s="189"/>
      <c r="J230" s="55"/>
      <c r="K230" s="33">
        <f t="shared" si="8"/>
        <v>0</v>
      </c>
      <c r="L230" s="68">
        <f t="shared" si="11"/>
        <v>0</v>
      </c>
      <c r="M230" s="66">
        <f t="shared" si="9"/>
        <v>0</v>
      </c>
      <c r="N230" s="32">
        <f t="shared" si="10"/>
        <v>0</v>
      </c>
      <c r="O230" s="52">
        <f>'Pay App 47'!O230+'Pay App 47'!P230</f>
        <v>0</v>
      </c>
      <c r="P230" s="45"/>
      <c r="Q230" s="66">
        <f>'Pay App 47'!Q230+N230+P230</f>
        <v>0</v>
      </c>
    </row>
    <row r="231" spans="1:17" ht="21" customHeight="1" x14ac:dyDescent="0.2">
      <c r="A231" s="149" t="s">
        <v>415</v>
      </c>
      <c r="B231" s="149"/>
      <c r="C231" s="149" t="s">
        <v>416</v>
      </c>
      <c r="D231" s="150"/>
      <c r="E231" s="52">
        <f>'Pay App 47'!E231</f>
        <v>0</v>
      </c>
      <c r="F231" s="45"/>
      <c r="G231" s="65">
        <f>'Pay App 47'!G231+F231</f>
        <v>0</v>
      </c>
      <c r="H231" s="188">
        <f>'Pay App 47'!K231</f>
        <v>0</v>
      </c>
      <c r="I231" s="189"/>
      <c r="J231" s="55"/>
      <c r="K231" s="33">
        <f t="shared" si="8"/>
        <v>0</v>
      </c>
      <c r="L231" s="68">
        <f t="shared" si="11"/>
        <v>0</v>
      </c>
      <c r="M231" s="66">
        <f t="shared" si="9"/>
        <v>0</v>
      </c>
      <c r="N231" s="32">
        <f t="shared" si="10"/>
        <v>0</v>
      </c>
      <c r="O231" s="52">
        <f>'Pay App 47'!O231+'Pay App 47'!P231</f>
        <v>0</v>
      </c>
      <c r="P231" s="45"/>
      <c r="Q231" s="66">
        <f>'Pay App 47'!Q231+N231+P231</f>
        <v>0</v>
      </c>
    </row>
    <row r="232" spans="1:17" ht="21" customHeight="1" x14ac:dyDescent="0.2">
      <c r="A232" s="141" t="s">
        <v>417</v>
      </c>
      <c r="B232" s="141"/>
      <c r="C232" s="141" t="s">
        <v>418</v>
      </c>
      <c r="D232" s="142"/>
      <c r="E232" s="52">
        <f>'Pay App 47'!E232</f>
        <v>0</v>
      </c>
      <c r="F232" s="45"/>
      <c r="G232" s="65">
        <f>'Pay App 47'!G232+F232</f>
        <v>0</v>
      </c>
      <c r="H232" s="188">
        <f>'Pay App 47'!K232</f>
        <v>0</v>
      </c>
      <c r="I232" s="189"/>
      <c r="J232" s="55"/>
      <c r="K232" s="33">
        <f t="shared" si="8"/>
        <v>0</v>
      </c>
      <c r="L232" s="68">
        <f t="shared" si="11"/>
        <v>0</v>
      </c>
      <c r="M232" s="66">
        <f t="shared" si="9"/>
        <v>0</v>
      </c>
      <c r="N232" s="32">
        <f t="shared" si="10"/>
        <v>0</v>
      </c>
      <c r="O232" s="52">
        <f>'Pay App 47'!O232+'Pay App 47'!P232</f>
        <v>0</v>
      </c>
      <c r="P232" s="45"/>
      <c r="Q232" s="66">
        <f>'Pay App 47'!Q232+N232+P232</f>
        <v>0</v>
      </c>
    </row>
    <row r="233" spans="1:17" ht="21" customHeight="1" x14ac:dyDescent="0.2">
      <c r="A233" s="149" t="s">
        <v>419</v>
      </c>
      <c r="B233" s="149"/>
      <c r="C233" s="149" t="s">
        <v>420</v>
      </c>
      <c r="D233" s="150"/>
      <c r="E233" s="52">
        <f>'Pay App 47'!E233</f>
        <v>0</v>
      </c>
      <c r="F233" s="45"/>
      <c r="G233" s="65">
        <f>'Pay App 47'!G233+F233</f>
        <v>0</v>
      </c>
      <c r="H233" s="188">
        <f>'Pay App 47'!K233</f>
        <v>0</v>
      </c>
      <c r="I233" s="189"/>
      <c r="J233" s="55"/>
      <c r="K233" s="33">
        <f t="shared" si="8"/>
        <v>0</v>
      </c>
      <c r="L233" s="68">
        <f t="shared" si="11"/>
        <v>0</v>
      </c>
      <c r="M233" s="66">
        <f t="shared" si="9"/>
        <v>0</v>
      </c>
      <c r="N233" s="32">
        <f t="shared" si="10"/>
        <v>0</v>
      </c>
      <c r="O233" s="52">
        <f>'Pay App 47'!O233+'Pay App 47'!P233</f>
        <v>0</v>
      </c>
      <c r="P233" s="45"/>
      <c r="Q233" s="66">
        <f>'Pay App 47'!Q233+N233+P233</f>
        <v>0</v>
      </c>
    </row>
    <row r="234" spans="1:17" ht="21" customHeight="1" x14ac:dyDescent="0.2">
      <c r="A234" s="149" t="s">
        <v>421</v>
      </c>
      <c r="B234" s="149"/>
      <c r="C234" s="149" t="s">
        <v>422</v>
      </c>
      <c r="D234" s="150"/>
      <c r="E234" s="52">
        <f>'Pay App 47'!E234</f>
        <v>0</v>
      </c>
      <c r="F234" s="45"/>
      <c r="G234" s="65">
        <f>'Pay App 47'!G234+F234</f>
        <v>0</v>
      </c>
      <c r="H234" s="188">
        <f>'Pay App 47'!K234</f>
        <v>0</v>
      </c>
      <c r="I234" s="189"/>
      <c r="J234" s="55"/>
      <c r="K234" s="33">
        <f t="shared" si="8"/>
        <v>0</v>
      </c>
      <c r="L234" s="68">
        <f t="shared" si="11"/>
        <v>0</v>
      </c>
      <c r="M234" s="66">
        <f t="shared" si="9"/>
        <v>0</v>
      </c>
      <c r="N234" s="32">
        <f t="shared" si="10"/>
        <v>0</v>
      </c>
      <c r="O234" s="52">
        <f>'Pay App 47'!O234+'Pay App 47'!P234</f>
        <v>0</v>
      </c>
      <c r="P234" s="45"/>
      <c r="Q234" s="66">
        <f>'Pay App 47'!Q234+N234+P234</f>
        <v>0</v>
      </c>
    </row>
    <row r="235" spans="1:17" ht="21" customHeight="1" x14ac:dyDescent="0.2">
      <c r="A235" s="149" t="s">
        <v>423</v>
      </c>
      <c r="B235" s="149"/>
      <c r="C235" s="149" t="s">
        <v>424</v>
      </c>
      <c r="D235" s="150"/>
      <c r="E235" s="52">
        <f>'Pay App 47'!E235</f>
        <v>0</v>
      </c>
      <c r="F235" s="45"/>
      <c r="G235" s="65">
        <f>'Pay App 47'!G235+F235</f>
        <v>0</v>
      </c>
      <c r="H235" s="188">
        <f>'Pay App 47'!K235</f>
        <v>0</v>
      </c>
      <c r="I235" s="189"/>
      <c r="J235" s="55"/>
      <c r="K235" s="33">
        <f t="shared" si="8"/>
        <v>0</v>
      </c>
      <c r="L235" s="68">
        <f t="shared" si="11"/>
        <v>0</v>
      </c>
      <c r="M235" s="66">
        <f t="shared" si="9"/>
        <v>0</v>
      </c>
      <c r="N235" s="32">
        <f t="shared" si="10"/>
        <v>0</v>
      </c>
      <c r="O235" s="52">
        <f>'Pay App 47'!O235+'Pay App 47'!P235</f>
        <v>0</v>
      </c>
      <c r="P235" s="45"/>
      <c r="Q235" s="66">
        <f>'Pay App 47'!Q235+N235+P235</f>
        <v>0</v>
      </c>
    </row>
    <row r="236" spans="1:17" ht="21" customHeight="1" x14ac:dyDescent="0.2">
      <c r="A236" s="149" t="s">
        <v>425</v>
      </c>
      <c r="B236" s="149"/>
      <c r="C236" s="149" t="s">
        <v>426</v>
      </c>
      <c r="D236" s="150"/>
      <c r="E236" s="52">
        <f>'Pay App 47'!E236</f>
        <v>0</v>
      </c>
      <c r="F236" s="45"/>
      <c r="G236" s="65">
        <f>'Pay App 47'!G236+F236</f>
        <v>0</v>
      </c>
      <c r="H236" s="188">
        <f>'Pay App 47'!K236</f>
        <v>0</v>
      </c>
      <c r="I236" s="189"/>
      <c r="J236" s="55"/>
      <c r="K236" s="33">
        <f t="shared" si="8"/>
        <v>0</v>
      </c>
      <c r="L236" s="68">
        <f t="shared" si="11"/>
        <v>0</v>
      </c>
      <c r="M236" s="66">
        <f t="shared" si="9"/>
        <v>0</v>
      </c>
      <c r="N236" s="32">
        <f t="shared" si="10"/>
        <v>0</v>
      </c>
      <c r="O236" s="52">
        <f>'Pay App 47'!O236+'Pay App 47'!P236</f>
        <v>0</v>
      </c>
      <c r="P236" s="45"/>
      <c r="Q236" s="66">
        <f>'Pay App 47'!Q236+N236+P236</f>
        <v>0</v>
      </c>
    </row>
    <row r="237" spans="1:17" ht="21" customHeight="1" x14ac:dyDescent="0.2">
      <c r="A237" s="149" t="s">
        <v>427</v>
      </c>
      <c r="B237" s="149"/>
      <c r="C237" s="149" t="s">
        <v>428</v>
      </c>
      <c r="D237" s="150"/>
      <c r="E237" s="52">
        <f>'Pay App 47'!E237</f>
        <v>0</v>
      </c>
      <c r="F237" s="45"/>
      <c r="G237" s="65">
        <f>'Pay App 47'!G237+F237</f>
        <v>0</v>
      </c>
      <c r="H237" s="188">
        <f>'Pay App 47'!K237</f>
        <v>0</v>
      </c>
      <c r="I237" s="189"/>
      <c r="J237" s="55"/>
      <c r="K237" s="33">
        <f t="shared" si="8"/>
        <v>0</v>
      </c>
      <c r="L237" s="68">
        <f t="shared" si="11"/>
        <v>0</v>
      </c>
      <c r="M237" s="66">
        <f t="shared" si="9"/>
        <v>0</v>
      </c>
      <c r="N237" s="32">
        <f t="shared" si="10"/>
        <v>0</v>
      </c>
      <c r="O237" s="52">
        <f>'Pay App 47'!O237+'Pay App 47'!P237</f>
        <v>0</v>
      </c>
      <c r="P237" s="45"/>
      <c r="Q237" s="66">
        <f>'Pay App 47'!Q237+N237+P237</f>
        <v>0</v>
      </c>
    </row>
    <row r="238" spans="1:17" ht="21" customHeight="1" x14ac:dyDescent="0.2">
      <c r="A238" s="149" t="s">
        <v>429</v>
      </c>
      <c r="B238" s="149"/>
      <c r="C238" s="149" t="s">
        <v>430</v>
      </c>
      <c r="D238" s="150"/>
      <c r="E238" s="52">
        <f>'Pay App 47'!E238</f>
        <v>0</v>
      </c>
      <c r="F238" s="45"/>
      <c r="G238" s="65">
        <f>'Pay App 47'!G238+F238</f>
        <v>0</v>
      </c>
      <c r="H238" s="188">
        <f>'Pay App 47'!K238</f>
        <v>0</v>
      </c>
      <c r="I238" s="189"/>
      <c r="J238" s="55"/>
      <c r="K238" s="33">
        <f t="shared" si="8"/>
        <v>0</v>
      </c>
      <c r="L238" s="68">
        <f t="shared" si="11"/>
        <v>0</v>
      </c>
      <c r="M238" s="66">
        <f t="shared" si="9"/>
        <v>0</v>
      </c>
      <c r="N238" s="32">
        <f t="shared" si="10"/>
        <v>0</v>
      </c>
      <c r="O238" s="52">
        <f>'Pay App 47'!O238+'Pay App 47'!P238</f>
        <v>0</v>
      </c>
      <c r="P238" s="45"/>
      <c r="Q238" s="66">
        <f>'Pay App 47'!Q238+N238+P238</f>
        <v>0</v>
      </c>
    </row>
    <row r="239" spans="1:17" ht="21" customHeight="1" x14ac:dyDescent="0.2">
      <c r="A239" s="149" t="s">
        <v>431</v>
      </c>
      <c r="B239" s="149"/>
      <c r="C239" s="149" t="s">
        <v>432</v>
      </c>
      <c r="D239" s="150"/>
      <c r="E239" s="52">
        <f>'Pay App 47'!E239</f>
        <v>0</v>
      </c>
      <c r="F239" s="45"/>
      <c r="G239" s="65">
        <f>'Pay App 47'!G239+F239</f>
        <v>0</v>
      </c>
      <c r="H239" s="188">
        <f>'Pay App 47'!K239</f>
        <v>0</v>
      </c>
      <c r="I239" s="189"/>
      <c r="J239" s="55"/>
      <c r="K239" s="33">
        <f t="shared" si="8"/>
        <v>0</v>
      </c>
      <c r="L239" s="68">
        <f t="shared" si="11"/>
        <v>0</v>
      </c>
      <c r="M239" s="66">
        <f t="shared" si="9"/>
        <v>0</v>
      </c>
      <c r="N239" s="32">
        <f t="shared" si="10"/>
        <v>0</v>
      </c>
      <c r="O239" s="52">
        <f>'Pay App 47'!O239+'Pay App 47'!P239</f>
        <v>0</v>
      </c>
      <c r="P239" s="45"/>
      <c r="Q239" s="66">
        <f>'Pay App 47'!Q239+N239+P239</f>
        <v>0</v>
      </c>
    </row>
    <row r="240" spans="1:17" ht="21" customHeight="1" x14ac:dyDescent="0.2">
      <c r="A240" s="141" t="s">
        <v>433</v>
      </c>
      <c r="B240" s="141"/>
      <c r="C240" s="141" t="s">
        <v>434</v>
      </c>
      <c r="D240" s="142"/>
      <c r="E240" s="52">
        <f>'Pay App 47'!E240</f>
        <v>0</v>
      </c>
      <c r="F240" s="45"/>
      <c r="G240" s="66">
        <f>'Pay App 47'!G240+F240</f>
        <v>0</v>
      </c>
      <c r="H240" s="188">
        <f>'Pay App 47'!K240</f>
        <v>0</v>
      </c>
      <c r="I240" s="189"/>
      <c r="J240" s="55"/>
      <c r="K240" s="33">
        <f>H240+J240</f>
        <v>0</v>
      </c>
      <c r="L240" s="69">
        <f t="shared" si="11"/>
        <v>0</v>
      </c>
      <c r="M240" s="66">
        <f>G240-K240</f>
        <v>0</v>
      </c>
      <c r="N240" s="32">
        <f t="shared" si="10"/>
        <v>0</v>
      </c>
      <c r="O240" s="52">
        <f>'Pay App 47'!O240+'Pay App 47'!P240</f>
        <v>0</v>
      </c>
      <c r="P240" s="45"/>
      <c r="Q240" s="66">
        <f>'Pay App 47'!Q240+N240+P240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B5ODIP8v1G8tFXQiZvZ298SEJCUH4ZftaLZeRjgAyAt5RLnY9m0Fqs2T6bRHW21uEcfQWTCE/3l2QnJ0JEgwcg==" saltValue="zWS+iIMUy/ZhOD7r71dxgQ=="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3100-000000000000}">
      <formula1>0</formula1>
    </dataValidation>
    <dataValidation allowBlank="1" showInputMessage="1" sqref="P81:P240" xr:uid="{00000000-0002-0000-31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5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49</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48'!F36+F241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48'!F51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48'!F55+'Pay App 48'!F57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48'!B62+N241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49.1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49</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48'!E81</f>
        <v>0</v>
      </c>
      <c r="F81" s="44"/>
      <c r="G81" s="64">
        <f>'Pay App 48'!G81+F81</f>
        <v>0</v>
      </c>
      <c r="H81" s="190">
        <f>'Pay App 48'!K81</f>
        <v>0</v>
      </c>
      <c r="I81" s="191"/>
      <c r="J81" s="54"/>
      <c r="K81" s="31">
        <f>H81+J81</f>
        <v>0</v>
      </c>
      <c r="L81" s="67">
        <f>IF(ISERROR(K81/G81),0,K81/G81)</f>
        <v>0</v>
      </c>
      <c r="M81" s="64">
        <f>G81-K81</f>
        <v>0</v>
      </c>
      <c r="N81" s="30">
        <f>IF(MOD(ROUND(ABS(J81*0.05)*10000,0),10)=5,ROUNDDOWN((J81*0.05),2),ROUND((J81*0.05),2))</f>
        <v>0</v>
      </c>
      <c r="O81" s="51">
        <f>'Pay App 48'!O81+'Pay App 48'!P81</f>
        <v>0</v>
      </c>
      <c r="P81" s="44"/>
      <c r="Q81" s="64">
        <f>'Pay App 48'!Q81+N81+P81</f>
        <v>0</v>
      </c>
    </row>
    <row r="82" spans="1:17" ht="21" customHeight="1" x14ac:dyDescent="0.2">
      <c r="A82" s="151" t="s">
        <v>118</v>
      </c>
      <c r="B82" s="151"/>
      <c r="C82" s="151" t="s">
        <v>119</v>
      </c>
      <c r="D82" s="152"/>
      <c r="E82" s="52">
        <f>'Pay App 48'!E82</f>
        <v>0</v>
      </c>
      <c r="F82" s="45"/>
      <c r="G82" s="65">
        <f>'Pay App 48'!G82+F82</f>
        <v>0</v>
      </c>
      <c r="H82" s="188">
        <f>'Pay App 48'!K82</f>
        <v>0</v>
      </c>
      <c r="I82" s="189"/>
      <c r="J82" s="55"/>
      <c r="K82" s="33">
        <f>H82+J82</f>
        <v>0</v>
      </c>
      <c r="L82" s="68">
        <f t="shared" ref="L82:L147" si="0">IF(ISERROR(K82/G82),0,K82/G82)</f>
        <v>0</v>
      </c>
      <c r="M82" s="66">
        <f>G82-K82</f>
        <v>0</v>
      </c>
      <c r="N82" s="32">
        <f>IF(MOD(ROUND(ABS(J82*0.05)*10000,0),10)=5,ROUNDDOWN((J82*0.05),2),ROUND((J82*0.05),2))</f>
        <v>0</v>
      </c>
      <c r="O82" s="52">
        <f>'Pay App 48'!O82+'Pay App 48'!P82</f>
        <v>0</v>
      </c>
      <c r="P82" s="45"/>
      <c r="Q82" s="66">
        <f>'Pay App 48'!Q82+N82+P82</f>
        <v>0</v>
      </c>
    </row>
    <row r="83" spans="1:17" ht="21" customHeight="1" x14ac:dyDescent="0.2">
      <c r="A83" s="151" t="s">
        <v>120</v>
      </c>
      <c r="B83" s="151"/>
      <c r="C83" s="83" t="s">
        <v>121</v>
      </c>
      <c r="D83" s="35"/>
      <c r="E83" s="52">
        <f>'Pay App 48'!E83</f>
        <v>0</v>
      </c>
      <c r="F83" s="45"/>
      <c r="G83" s="65">
        <f>'Pay App 48'!G83+F83</f>
        <v>0</v>
      </c>
      <c r="H83" s="188">
        <f>'Pay App 48'!K83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48'!O83+'Pay App 48'!P83</f>
        <v>0</v>
      </c>
      <c r="P83" s="45"/>
      <c r="Q83" s="66">
        <f>'Pay App 48'!Q83+N83+P83</f>
        <v>0</v>
      </c>
    </row>
    <row r="84" spans="1:17" ht="21" customHeight="1" x14ac:dyDescent="0.2">
      <c r="A84" s="151" t="s">
        <v>122</v>
      </c>
      <c r="B84" s="151"/>
      <c r="C84" s="151" t="s">
        <v>123</v>
      </c>
      <c r="D84" s="152"/>
      <c r="E84" s="52">
        <f>'Pay App 48'!E84</f>
        <v>0</v>
      </c>
      <c r="F84" s="45"/>
      <c r="G84" s="65">
        <f>'Pay App 48'!G84+F84</f>
        <v>0</v>
      </c>
      <c r="H84" s="188">
        <f>'Pay App 48'!K84</f>
        <v>0</v>
      </c>
      <c r="I84" s="189"/>
      <c r="J84" s="55"/>
      <c r="K84" s="33">
        <f t="shared" si="1"/>
        <v>0</v>
      </c>
      <c r="L84" s="68">
        <f t="shared" si="0"/>
        <v>0</v>
      </c>
      <c r="M84" s="66">
        <f t="shared" si="2"/>
        <v>0</v>
      </c>
      <c r="N84" s="32">
        <f t="shared" si="3"/>
        <v>0</v>
      </c>
      <c r="O84" s="52">
        <f>'Pay App 48'!O84+'Pay App 48'!P84</f>
        <v>0</v>
      </c>
      <c r="P84" s="45"/>
      <c r="Q84" s="66">
        <f>'Pay App 48'!Q84+N84+P84</f>
        <v>0</v>
      </c>
    </row>
    <row r="85" spans="1:17" ht="21" customHeight="1" x14ac:dyDescent="0.2">
      <c r="A85" s="151" t="s">
        <v>124</v>
      </c>
      <c r="B85" s="151"/>
      <c r="C85" s="151" t="s">
        <v>125</v>
      </c>
      <c r="D85" s="152"/>
      <c r="E85" s="52">
        <f>'Pay App 48'!E85</f>
        <v>0</v>
      </c>
      <c r="F85" s="45"/>
      <c r="G85" s="65">
        <f>'Pay App 48'!G85+F85</f>
        <v>0</v>
      </c>
      <c r="H85" s="188">
        <f>'Pay App 48'!K85</f>
        <v>0</v>
      </c>
      <c r="I85" s="189"/>
      <c r="J85" s="55"/>
      <c r="K85" s="33">
        <f t="shared" si="1"/>
        <v>0</v>
      </c>
      <c r="L85" s="68">
        <f t="shared" si="0"/>
        <v>0</v>
      </c>
      <c r="M85" s="66">
        <f t="shared" si="2"/>
        <v>0</v>
      </c>
      <c r="N85" s="32">
        <f t="shared" si="3"/>
        <v>0</v>
      </c>
      <c r="O85" s="52">
        <f>'Pay App 48'!O85+'Pay App 48'!P85</f>
        <v>0</v>
      </c>
      <c r="P85" s="45"/>
      <c r="Q85" s="66">
        <f>'Pay App 48'!Q85+N85+P85</f>
        <v>0</v>
      </c>
    </row>
    <row r="86" spans="1:17" ht="21" customHeight="1" x14ac:dyDescent="0.2">
      <c r="A86" s="151" t="s">
        <v>126</v>
      </c>
      <c r="B86" s="151"/>
      <c r="C86" s="151" t="s">
        <v>127</v>
      </c>
      <c r="D86" s="152"/>
      <c r="E86" s="52">
        <f>'Pay App 48'!E86</f>
        <v>0</v>
      </c>
      <c r="F86" s="45"/>
      <c r="G86" s="65">
        <f>'Pay App 48'!G86+F86</f>
        <v>0</v>
      </c>
      <c r="H86" s="188">
        <f>'Pay App 48'!K86</f>
        <v>0</v>
      </c>
      <c r="I86" s="189"/>
      <c r="J86" s="55"/>
      <c r="K86" s="33">
        <f t="shared" si="1"/>
        <v>0</v>
      </c>
      <c r="L86" s="68">
        <f t="shared" si="0"/>
        <v>0</v>
      </c>
      <c r="M86" s="66">
        <f t="shared" si="2"/>
        <v>0</v>
      </c>
      <c r="N86" s="32">
        <f t="shared" si="3"/>
        <v>0</v>
      </c>
      <c r="O86" s="52">
        <f>'Pay App 48'!O86+'Pay App 48'!P86</f>
        <v>0</v>
      </c>
      <c r="P86" s="45"/>
      <c r="Q86" s="66">
        <f>'Pay App 48'!Q86+N86+P86</f>
        <v>0</v>
      </c>
    </row>
    <row r="87" spans="1:17" ht="21" customHeight="1" x14ac:dyDescent="0.2">
      <c r="A87" s="151" t="s">
        <v>128</v>
      </c>
      <c r="B87" s="151"/>
      <c r="C87" s="151" t="s">
        <v>129</v>
      </c>
      <c r="D87" s="152"/>
      <c r="E87" s="52">
        <f>'Pay App 48'!E87</f>
        <v>0</v>
      </c>
      <c r="F87" s="45"/>
      <c r="G87" s="65">
        <f>'Pay App 48'!G87+F87</f>
        <v>0</v>
      </c>
      <c r="H87" s="188">
        <f>'Pay App 48'!K87</f>
        <v>0</v>
      </c>
      <c r="I87" s="189"/>
      <c r="J87" s="55"/>
      <c r="K87" s="33">
        <f t="shared" si="1"/>
        <v>0</v>
      </c>
      <c r="L87" s="68">
        <f>IF(ISERROR(K87/G87),0,K87/G87)</f>
        <v>0</v>
      </c>
      <c r="M87" s="66">
        <f t="shared" si="2"/>
        <v>0</v>
      </c>
      <c r="N87" s="32">
        <f t="shared" si="3"/>
        <v>0</v>
      </c>
      <c r="O87" s="52">
        <f>'Pay App 48'!O87+'Pay App 48'!P87</f>
        <v>0</v>
      </c>
      <c r="P87" s="45"/>
      <c r="Q87" s="66">
        <f>'Pay App 48'!Q87+N87+P87</f>
        <v>0</v>
      </c>
    </row>
    <row r="88" spans="1:17" ht="21" customHeight="1" x14ac:dyDescent="0.2">
      <c r="A88" s="151" t="s">
        <v>130</v>
      </c>
      <c r="B88" s="151"/>
      <c r="C88" s="151" t="s">
        <v>131</v>
      </c>
      <c r="D88" s="152"/>
      <c r="E88" s="52">
        <f>'Pay App 48'!E88</f>
        <v>0</v>
      </c>
      <c r="F88" s="45"/>
      <c r="G88" s="65">
        <f>'Pay App 48'!G88+F88</f>
        <v>0</v>
      </c>
      <c r="H88" s="188">
        <f>'Pay App 48'!K88</f>
        <v>0</v>
      </c>
      <c r="I88" s="189"/>
      <c r="J88" s="55"/>
      <c r="K88" s="33">
        <f t="shared" si="1"/>
        <v>0</v>
      </c>
      <c r="L88" s="68">
        <f t="shared" si="0"/>
        <v>0</v>
      </c>
      <c r="M88" s="66">
        <f t="shared" si="2"/>
        <v>0</v>
      </c>
      <c r="N88" s="32">
        <f t="shared" si="3"/>
        <v>0</v>
      </c>
      <c r="O88" s="52">
        <f>'Pay App 48'!O88+'Pay App 48'!P88</f>
        <v>0</v>
      </c>
      <c r="P88" s="45"/>
      <c r="Q88" s="66">
        <f>'Pay App 48'!Q88+N88+P88</f>
        <v>0</v>
      </c>
    </row>
    <row r="89" spans="1:17" ht="21" customHeight="1" x14ac:dyDescent="0.2">
      <c r="A89" s="151" t="s">
        <v>132</v>
      </c>
      <c r="B89" s="151"/>
      <c r="C89" s="151" t="s">
        <v>133</v>
      </c>
      <c r="D89" s="152"/>
      <c r="E89" s="52">
        <f>'Pay App 48'!E89</f>
        <v>0</v>
      </c>
      <c r="F89" s="45"/>
      <c r="G89" s="65">
        <f>'Pay App 48'!G89+F89</f>
        <v>0</v>
      </c>
      <c r="H89" s="188">
        <f>'Pay App 48'!K89</f>
        <v>0</v>
      </c>
      <c r="I89" s="189"/>
      <c r="J89" s="55"/>
      <c r="K89" s="33">
        <f t="shared" si="1"/>
        <v>0</v>
      </c>
      <c r="L89" s="68">
        <f>IF(ISERROR(K89/G89),0,K89/G89)</f>
        <v>0</v>
      </c>
      <c r="M89" s="66">
        <f t="shared" si="2"/>
        <v>0</v>
      </c>
      <c r="N89" s="32">
        <f t="shared" si="3"/>
        <v>0</v>
      </c>
      <c r="O89" s="52">
        <f>'Pay App 48'!O89+'Pay App 48'!P89</f>
        <v>0</v>
      </c>
      <c r="P89" s="45"/>
      <c r="Q89" s="66">
        <f>'Pay App 48'!Q89+N89+P89</f>
        <v>0</v>
      </c>
    </row>
    <row r="90" spans="1:17" ht="21" customHeight="1" x14ac:dyDescent="0.2">
      <c r="A90" s="153" t="s">
        <v>134</v>
      </c>
      <c r="B90" s="153"/>
      <c r="C90" s="158" t="s">
        <v>135</v>
      </c>
      <c r="D90" s="159"/>
      <c r="E90" s="52">
        <f>'Pay App 48'!E90</f>
        <v>0</v>
      </c>
      <c r="F90" s="45"/>
      <c r="G90" s="65">
        <f>'Pay App 48'!G90+F90</f>
        <v>0</v>
      </c>
      <c r="H90" s="188">
        <f>'Pay App 48'!K90</f>
        <v>0</v>
      </c>
      <c r="I90" s="189"/>
      <c r="J90" s="55"/>
      <c r="K90" s="33">
        <f t="shared" si="1"/>
        <v>0</v>
      </c>
      <c r="L90" s="68">
        <f t="shared" si="0"/>
        <v>0</v>
      </c>
      <c r="M90" s="66">
        <f t="shared" si="2"/>
        <v>0</v>
      </c>
      <c r="N90" s="32">
        <f t="shared" si="3"/>
        <v>0</v>
      </c>
      <c r="O90" s="52">
        <f>'Pay App 48'!O90+'Pay App 48'!P90</f>
        <v>0</v>
      </c>
      <c r="P90" s="45"/>
      <c r="Q90" s="66">
        <f>'Pay App 48'!Q90+N90+P90</f>
        <v>0</v>
      </c>
    </row>
    <row r="91" spans="1:17" ht="21" customHeight="1" x14ac:dyDescent="0.2">
      <c r="A91" s="151" t="s">
        <v>136</v>
      </c>
      <c r="B91" s="151"/>
      <c r="C91" s="151" t="s">
        <v>137</v>
      </c>
      <c r="D91" s="152"/>
      <c r="E91" s="52">
        <f>'Pay App 48'!E91</f>
        <v>0</v>
      </c>
      <c r="F91" s="45"/>
      <c r="G91" s="65">
        <f>'Pay App 48'!G91+F91</f>
        <v>0</v>
      </c>
      <c r="H91" s="188">
        <f>'Pay App 48'!K91</f>
        <v>0</v>
      </c>
      <c r="I91" s="189"/>
      <c r="J91" s="55"/>
      <c r="K91" s="33">
        <f t="shared" si="1"/>
        <v>0</v>
      </c>
      <c r="L91" s="68">
        <f t="shared" si="0"/>
        <v>0</v>
      </c>
      <c r="M91" s="66">
        <f t="shared" si="2"/>
        <v>0</v>
      </c>
      <c r="N91" s="32">
        <f t="shared" si="3"/>
        <v>0</v>
      </c>
      <c r="O91" s="52">
        <f>'Pay App 48'!O91+'Pay App 48'!P91</f>
        <v>0</v>
      </c>
      <c r="P91" s="45"/>
      <c r="Q91" s="66">
        <f>'Pay App 48'!Q91+N91+P91</f>
        <v>0</v>
      </c>
    </row>
    <row r="92" spans="1:17" ht="21" customHeight="1" x14ac:dyDescent="0.2">
      <c r="A92" s="151" t="s">
        <v>138</v>
      </c>
      <c r="B92" s="151"/>
      <c r="C92" s="151" t="s">
        <v>139</v>
      </c>
      <c r="D92" s="152"/>
      <c r="E92" s="52">
        <f>'Pay App 48'!E92</f>
        <v>0</v>
      </c>
      <c r="F92" s="45"/>
      <c r="G92" s="65">
        <f>'Pay App 48'!G92+F92</f>
        <v>0</v>
      </c>
      <c r="H92" s="188">
        <f>'Pay App 48'!K92</f>
        <v>0</v>
      </c>
      <c r="I92" s="189"/>
      <c r="J92" s="55"/>
      <c r="K92" s="33">
        <f t="shared" si="1"/>
        <v>0</v>
      </c>
      <c r="L92" s="68">
        <f t="shared" si="0"/>
        <v>0</v>
      </c>
      <c r="M92" s="66">
        <f t="shared" si="2"/>
        <v>0</v>
      </c>
      <c r="N92" s="32">
        <f t="shared" si="3"/>
        <v>0</v>
      </c>
      <c r="O92" s="52">
        <f>'Pay App 48'!O92+'Pay App 48'!P92</f>
        <v>0</v>
      </c>
      <c r="P92" s="45"/>
      <c r="Q92" s="66">
        <f>'Pay App 48'!Q92+N92+P92</f>
        <v>0</v>
      </c>
    </row>
    <row r="93" spans="1:17" ht="21" customHeight="1" x14ac:dyDescent="0.2">
      <c r="A93" s="151" t="s">
        <v>140</v>
      </c>
      <c r="B93" s="151"/>
      <c r="C93" s="151" t="s">
        <v>141</v>
      </c>
      <c r="D93" s="152"/>
      <c r="E93" s="52">
        <f>'Pay App 48'!E93</f>
        <v>0</v>
      </c>
      <c r="F93" s="45"/>
      <c r="G93" s="65">
        <f>'Pay App 48'!G93+F93</f>
        <v>0</v>
      </c>
      <c r="H93" s="188">
        <f>'Pay App 48'!K93</f>
        <v>0</v>
      </c>
      <c r="I93" s="189"/>
      <c r="J93" s="55"/>
      <c r="K93" s="33">
        <f t="shared" si="1"/>
        <v>0</v>
      </c>
      <c r="L93" s="68">
        <f t="shared" si="0"/>
        <v>0</v>
      </c>
      <c r="M93" s="66">
        <f t="shared" si="2"/>
        <v>0</v>
      </c>
      <c r="N93" s="32">
        <f t="shared" si="3"/>
        <v>0</v>
      </c>
      <c r="O93" s="52">
        <f>'Pay App 48'!O93+'Pay App 48'!P93</f>
        <v>0</v>
      </c>
      <c r="P93" s="45"/>
      <c r="Q93" s="66">
        <f>'Pay App 48'!Q93+N93+P93</f>
        <v>0</v>
      </c>
    </row>
    <row r="94" spans="1:17" ht="21" customHeight="1" x14ac:dyDescent="0.2">
      <c r="A94" s="151" t="s">
        <v>142</v>
      </c>
      <c r="B94" s="151"/>
      <c r="C94" s="151" t="s">
        <v>143</v>
      </c>
      <c r="D94" s="152"/>
      <c r="E94" s="52">
        <f>'Pay App 48'!E94</f>
        <v>0</v>
      </c>
      <c r="F94" s="45"/>
      <c r="G94" s="65">
        <f>'Pay App 48'!G94+F94</f>
        <v>0</v>
      </c>
      <c r="H94" s="188">
        <f>'Pay App 48'!K94</f>
        <v>0</v>
      </c>
      <c r="I94" s="189"/>
      <c r="J94" s="55"/>
      <c r="K94" s="33">
        <f t="shared" si="1"/>
        <v>0</v>
      </c>
      <c r="L94" s="68">
        <f t="shared" si="0"/>
        <v>0</v>
      </c>
      <c r="M94" s="66">
        <f t="shared" si="2"/>
        <v>0</v>
      </c>
      <c r="N94" s="32">
        <f t="shared" si="3"/>
        <v>0</v>
      </c>
      <c r="O94" s="52">
        <f>'Pay App 48'!O94+'Pay App 48'!P94</f>
        <v>0</v>
      </c>
      <c r="P94" s="45"/>
      <c r="Q94" s="66">
        <f>'Pay App 48'!Q94+N94+P94</f>
        <v>0</v>
      </c>
    </row>
    <row r="95" spans="1:17" ht="21" customHeight="1" x14ac:dyDescent="0.2">
      <c r="A95" s="151" t="s">
        <v>144</v>
      </c>
      <c r="B95" s="151"/>
      <c r="C95" s="151" t="s">
        <v>145</v>
      </c>
      <c r="D95" s="152"/>
      <c r="E95" s="52">
        <f>'Pay App 48'!E95</f>
        <v>0</v>
      </c>
      <c r="F95" s="45"/>
      <c r="G95" s="65">
        <f>'Pay App 48'!G95+F95</f>
        <v>0</v>
      </c>
      <c r="H95" s="188">
        <f>'Pay App 48'!K95</f>
        <v>0</v>
      </c>
      <c r="I95" s="189"/>
      <c r="J95" s="55"/>
      <c r="K95" s="33">
        <f t="shared" si="1"/>
        <v>0</v>
      </c>
      <c r="L95" s="68">
        <f t="shared" si="0"/>
        <v>0</v>
      </c>
      <c r="M95" s="66">
        <f t="shared" si="2"/>
        <v>0</v>
      </c>
      <c r="N95" s="32">
        <f t="shared" si="3"/>
        <v>0</v>
      </c>
      <c r="O95" s="52">
        <f>'Pay App 48'!O95+'Pay App 48'!P95</f>
        <v>0</v>
      </c>
      <c r="P95" s="45"/>
      <c r="Q95" s="66">
        <f>'Pay App 48'!Q95+N95+P95</f>
        <v>0</v>
      </c>
    </row>
    <row r="96" spans="1:17" ht="21" customHeight="1" x14ac:dyDescent="0.2">
      <c r="A96" s="151" t="s">
        <v>146</v>
      </c>
      <c r="B96" s="151"/>
      <c r="C96" s="151" t="s">
        <v>147</v>
      </c>
      <c r="D96" s="152"/>
      <c r="E96" s="52">
        <f>'Pay App 48'!E96</f>
        <v>0</v>
      </c>
      <c r="F96" s="45"/>
      <c r="G96" s="65">
        <f>'Pay App 48'!G96+F96</f>
        <v>0</v>
      </c>
      <c r="H96" s="188">
        <f>'Pay App 48'!K96</f>
        <v>0</v>
      </c>
      <c r="I96" s="189"/>
      <c r="J96" s="55"/>
      <c r="K96" s="33">
        <f t="shared" si="1"/>
        <v>0</v>
      </c>
      <c r="L96" s="68">
        <f t="shared" si="0"/>
        <v>0</v>
      </c>
      <c r="M96" s="66">
        <f t="shared" si="2"/>
        <v>0</v>
      </c>
      <c r="N96" s="32">
        <f t="shared" si="3"/>
        <v>0</v>
      </c>
      <c r="O96" s="52">
        <f>'Pay App 48'!O96+'Pay App 48'!P96</f>
        <v>0</v>
      </c>
      <c r="P96" s="45"/>
      <c r="Q96" s="66">
        <f>'Pay App 48'!Q96+N96+P96</f>
        <v>0</v>
      </c>
    </row>
    <row r="97" spans="1:17" ht="21" customHeight="1" x14ac:dyDescent="0.2">
      <c r="A97" s="151" t="s">
        <v>148</v>
      </c>
      <c r="B97" s="151"/>
      <c r="C97" s="151" t="s">
        <v>149</v>
      </c>
      <c r="D97" s="152"/>
      <c r="E97" s="52">
        <f>'Pay App 48'!E97</f>
        <v>0</v>
      </c>
      <c r="F97" s="45"/>
      <c r="G97" s="65">
        <f>'Pay App 48'!G97+F97</f>
        <v>0</v>
      </c>
      <c r="H97" s="188">
        <f>'Pay App 48'!K97</f>
        <v>0</v>
      </c>
      <c r="I97" s="189"/>
      <c r="J97" s="55"/>
      <c r="K97" s="33">
        <f t="shared" si="1"/>
        <v>0</v>
      </c>
      <c r="L97" s="68">
        <f t="shared" si="0"/>
        <v>0</v>
      </c>
      <c r="M97" s="66">
        <f t="shared" si="2"/>
        <v>0</v>
      </c>
      <c r="N97" s="32">
        <f t="shared" si="3"/>
        <v>0</v>
      </c>
      <c r="O97" s="52">
        <f>'Pay App 48'!O97+'Pay App 48'!P97</f>
        <v>0</v>
      </c>
      <c r="P97" s="45"/>
      <c r="Q97" s="66">
        <f>'Pay App 48'!Q97+N97+P97</f>
        <v>0</v>
      </c>
    </row>
    <row r="98" spans="1:17" ht="21" customHeight="1" x14ac:dyDescent="0.2">
      <c r="A98" s="151" t="s">
        <v>150</v>
      </c>
      <c r="B98" s="151"/>
      <c r="C98" s="151" t="s">
        <v>151</v>
      </c>
      <c r="D98" s="152"/>
      <c r="E98" s="52">
        <f>'Pay App 48'!E98</f>
        <v>0</v>
      </c>
      <c r="F98" s="45"/>
      <c r="G98" s="65">
        <f>'Pay App 48'!G98+F98</f>
        <v>0</v>
      </c>
      <c r="H98" s="188">
        <f>'Pay App 48'!K98</f>
        <v>0</v>
      </c>
      <c r="I98" s="189"/>
      <c r="J98" s="55"/>
      <c r="K98" s="33">
        <f t="shared" si="1"/>
        <v>0</v>
      </c>
      <c r="L98" s="68">
        <f t="shared" si="0"/>
        <v>0</v>
      </c>
      <c r="M98" s="66">
        <f t="shared" si="2"/>
        <v>0</v>
      </c>
      <c r="N98" s="32">
        <f t="shared" si="3"/>
        <v>0</v>
      </c>
      <c r="O98" s="52">
        <f>'Pay App 48'!O98+'Pay App 48'!P98</f>
        <v>0</v>
      </c>
      <c r="P98" s="45"/>
      <c r="Q98" s="66">
        <f>'Pay App 48'!Q98+N98+P98</f>
        <v>0</v>
      </c>
    </row>
    <row r="99" spans="1:17" ht="21" customHeight="1" x14ac:dyDescent="0.2">
      <c r="A99" s="151" t="s">
        <v>152</v>
      </c>
      <c r="B99" s="151"/>
      <c r="C99" s="151" t="s">
        <v>153</v>
      </c>
      <c r="D99" s="152"/>
      <c r="E99" s="52">
        <f>'Pay App 48'!E99</f>
        <v>0</v>
      </c>
      <c r="F99" s="45"/>
      <c r="G99" s="65">
        <f>'Pay App 48'!G99+F99</f>
        <v>0</v>
      </c>
      <c r="H99" s="188">
        <f>'Pay App 48'!K99</f>
        <v>0</v>
      </c>
      <c r="I99" s="189"/>
      <c r="J99" s="55"/>
      <c r="K99" s="33">
        <f t="shared" si="1"/>
        <v>0</v>
      </c>
      <c r="L99" s="68">
        <f t="shared" si="0"/>
        <v>0</v>
      </c>
      <c r="M99" s="66">
        <f t="shared" si="2"/>
        <v>0</v>
      </c>
      <c r="N99" s="32">
        <f t="shared" si="3"/>
        <v>0</v>
      </c>
      <c r="O99" s="52">
        <f>'Pay App 48'!O99+'Pay App 48'!P99</f>
        <v>0</v>
      </c>
      <c r="P99" s="45"/>
      <c r="Q99" s="66">
        <f>'Pay App 48'!Q99+N99+P99</f>
        <v>0</v>
      </c>
    </row>
    <row r="100" spans="1:17" ht="21" customHeight="1" x14ac:dyDescent="0.2">
      <c r="A100" s="151" t="s">
        <v>154</v>
      </c>
      <c r="B100" s="151"/>
      <c r="C100" s="151" t="s">
        <v>155</v>
      </c>
      <c r="D100" s="152"/>
      <c r="E100" s="52">
        <f>'Pay App 48'!E100</f>
        <v>0</v>
      </c>
      <c r="F100" s="45"/>
      <c r="G100" s="65">
        <f>'Pay App 48'!G100+F100</f>
        <v>0</v>
      </c>
      <c r="H100" s="188">
        <f>'Pay App 48'!K100</f>
        <v>0</v>
      </c>
      <c r="I100" s="189"/>
      <c r="J100" s="55"/>
      <c r="K100" s="33">
        <f t="shared" si="1"/>
        <v>0</v>
      </c>
      <c r="L100" s="68">
        <f t="shared" si="0"/>
        <v>0</v>
      </c>
      <c r="M100" s="66">
        <f t="shared" si="2"/>
        <v>0</v>
      </c>
      <c r="N100" s="32">
        <f t="shared" si="3"/>
        <v>0</v>
      </c>
      <c r="O100" s="52">
        <f>'Pay App 48'!O100+'Pay App 48'!P100</f>
        <v>0</v>
      </c>
      <c r="P100" s="45"/>
      <c r="Q100" s="66">
        <f>'Pay App 48'!Q100+N100+P100</f>
        <v>0</v>
      </c>
    </row>
    <row r="101" spans="1:17" ht="21" customHeight="1" x14ac:dyDescent="0.2">
      <c r="A101" s="151" t="s">
        <v>156</v>
      </c>
      <c r="B101" s="151"/>
      <c r="C101" s="151" t="s">
        <v>157</v>
      </c>
      <c r="D101" s="152"/>
      <c r="E101" s="52">
        <f>'Pay App 48'!E101</f>
        <v>0</v>
      </c>
      <c r="F101" s="45"/>
      <c r="G101" s="65">
        <f>'Pay App 48'!G101+F101</f>
        <v>0</v>
      </c>
      <c r="H101" s="188">
        <f>'Pay App 48'!K101</f>
        <v>0</v>
      </c>
      <c r="I101" s="189"/>
      <c r="J101" s="55"/>
      <c r="K101" s="33">
        <f t="shared" si="1"/>
        <v>0</v>
      </c>
      <c r="L101" s="68">
        <f t="shared" si="0"/>
        <v>0</v>
      </c>
      <c r="M101" s="66">
        <f t="shared" si="2"/>
        <v>0</v>
      </c>
      <c r="N101" s="32">
        <f t="shared" si="3"/>
        <v>0</v>
      </c>
      <c r="O101" s="52">
        <f>'Pay App 48'!O101+'Pay App 48'!P101</f>
        <v>0</v>
      </c>
      <c r="P101" s="45"/>
      <c r="Q101" s="66">
        <f>'Pay App 48'!Q101+N101+P101</f>
        <v>0</v>
      </c>
    </row>
    <row r="102" spans="1:17" ht="21" customHeight="1" x14ac:dyDescent="0.2">
      <c r="A102" s="151" t="s">
        <v>158</v>
      </c>
      <c r="B102" s="151"/>
      <c r="C102" s="151" t="s">
        <v>159</v>
      </c>
      <c r="D102" s="152"/>
      <c r="E102" s="52">
        <f>'Pay App 48'!E102</f>
        <v>0</v>
      </c>
      <c r="F102" s="45"/>
      <c r="G102" s="65">
        <f>'Pay App 48'!G102+F102</f>
        <v>0</v>
      </c>
      <c r="H102" s="188">
        <f>'Pay App 48'!K102</f>
        <v>0</v>
      </c>
      <c r="I102" s="189"/>
      <c r="J102" s="55"/>
      <c r="K102" s="33">
        <f t="shared" si="1"/>
        <v>0</v>
      </c>
      <c r="L102" s="68">
        <f t="shared" si="0"/>
        <v>0</v>
      </c>
      <c r="M102" s="66">
        <f t="shared" si="2"/>
        <v>0</v>
      </c>
      <c r="N102" s="32">
        <f t="shared" si="3"/>
        <v>0</v>
      </c>
      <c r="O102" s="52">
        <f>'Pay App 48'!O102+'Pay App 48'!P102</f>
        <v>0</v>
      </c>
      <c r="P102" s="45"/>
      <c r="Q102" s="66">
        <f>'Pay App 48'!Q102+N102+P102</f>
        <v>0</v>
      </c>
    </row>
    <row r="103" spans="1:17" ht="21" customHeight="1" x14ac:dyDescent="0.2">
      <c r="A103" s="151" t="s">
        <v>160</v>
      </c>
      <c r="B103" s="151"/>
      <c r="C103" s="151" t="s">
        <v>161</v>
      </c>
      <c r="D103" s="152"/>
      <c r="E103" s="52">
        <f>'Pay App 48'!E103</f>
        <v>0</v>
      </c>
      <c r="F103" s="45"/>
      <c r="G103" s="65">
        <f>'Pay App 48'!G103+F103</f>
        <v>0</v>
      </c>
      <c r="H103" s="188">
        <f>'Pay App 48'!K103</f>
        <v>0</v>
      </c>
      <c r="I103" s="189"/>
      <c r="J103" s="55"/>
      <c r="K103" s="33">
        <f t="shared" si="1"/>
        <v>0</v>
      </c>
      <c r="L103" s="68">
        <f t="shared" si="0"/>
        <v>0</v>
      </c>
      <c r="M103" s="66">
        <f t="shared" si="2"/>
        <v>0</v>
      </c>
      <c r="N103" s="32">
        <f t="shared" si="3"/>
        <v>0</v>
      </c>
      <c r="O103" s="52">
        <f>'Pay App 48'!O103+'Pay App 48'!P103</f>
        <v>0</v>
      </c>
      <c r="P103" s="45"/>
      <c r="Q103" s="66">
        <f>'Pay App 48'!Q103+N103+P103</f>
        <v>0</v>
      </c>
    </row>
    <row r="104" spans="1:17" ht="21" customHeight="1" x14ac:dyDescent="0.2">
      <c r="A104" s="151" t="s">
        <v>162</v>
      </c>
      <c r="B104" s="151"/>
      <c r="C104" s="151" t="s">
        <v>163</v>
      </c>
      <c r="D104" s="152"/>
      <c r="E104" s="52">
        <f>'Pay App 48'!E104</f>
        <v>0</v>
      </c>
      <c r="F104" s="45"/>
      <c r="G104" s="65">
        <f>'Pay App 48'!G104+F104</f>
        <v>0</v>
      </c>
      <c r="H104" s="188">
        <f>'Pay App 48'!K104</f>
        <v>0</v>
      </c>
      <c r="I104" s="189"/>
      <c r="J104" s="55"/>
      <c r="K104" s="33">
        <f t="shared" si="1"/>
        <v>0</v>
      </c>
      <c r="L104" s="68">
        <f t="shared" si="0"/>
        <v>0</v>
      </c>
      <c r="M104" s="66">
        <f t="shared" si="2"/>
        <v>0</v>
      </c>
      <c r="N104" s="32">
        <f t="shared" si="3"/>
        <v>0</v>
      </c>
      <c r="O104" s="52">
        <f>'Pay App 48'!O104+'Pay App 48'!P104</f>
        <v>0</v>
      </c>
      <c r="P104" s="45"/>
      <c r="Q104" s="66">
        <f>'Pay App 48'!Q104+N104+P104</f>
        <v>0</v>
      </c>
    </row>
    <row r="105" spans="1:17" ht="21" customHeight="1" x14ac:dyDescent="0.2">
      <c r="A105" s="151" t="s">
        <v>164</v>
      </c>
      <c r="B105" s="151"/>
      <c r="C105" s="151" t="s">
        <v>165</v>
      </c>
      <c r="D105" s="152"/>
      <c r="E105" s="52">
        <f>'Pay App 48'!E105</f>
        <v>0</v>
      </c>
      <c r="F105" s="45"/>
      <c r="G105" s="65">
        <f>'Pay App 48'!G105+F105</f>
        <v>0</v>
      </c>
      <c r="H105" s="188">
        <f>'Pay App 48'!K105</f>
        <v>0</v>
      </c>
      <c r="I105" s="189"/>
      <c r="J105" s="55"/>
      <c r="K105" s="33">
        <f t="shared" si="1"/>
        <v>0</v>
      </c>
      <c r="L105" s="68">
        <f t="shared" si="0"/>
        <v>0</v>
      </c>
      <c r="M105" s="66">
        <f t="shared" si="2"/>
        <v>0</v>
      </c>
      <c r="N105" s="32">
        <f t="shared" si="3"/>
        <v>0</v>
      </c>
      <c r="O105" s="52">
        <f>'Pay App 48'!O105+'Pay App 48'!P105</f>
        <v>0</v>
      </c>
      <c r="P105" s="45"/>
      <c r="Q105" s="66">
        <f>'Pay App 48'!Q105+N105+P105</f>
        <v>0</v>
      </c>
    </row>
    <row r="106" spans="1:17" ht="21" customHeight="1" x14ac:dyDescent="0.2">
      <c r="A106" s="151" t="s">
        <v>166</v>
      </c>
      <c r="B106" s="151"/>
      <c r="C106" s="151" t="s">
        <v>167</v>
      </c>
      <c r="D106" s="152"/>
      <c r="E106" s="52">
        <f>'Pay App 48'!E106</f>
        <v>0</v>
      </c>
      <c r="F106" s="45"/>
      <c r="G106" s="65">
        <f>'Pay App 48'!G106+F106</f>
        <v>0</v>
      </c>
      <c r="H106" s="188">
        <f>'Pay App 48'!K106</f>
        <v>0</v>
      </c>
      <c r="I106" s="189"/>
      <c r="J106" s="55"/>
      <c r="K106" s="33">
        <f t="shared" si="1"/>
        <v>0</v>
      </c>
      <c r="L106" s="68">
        <f t="shared" si="0"/>
        <v>0</v>
      </c>
      <c r="M106" s="66">
        <f t="shared" si="2"/>
        <v>0</v>
      </c>
      <c r="N106" s="32">
        <f t="shared" si="3"/>
        <v>0</v>
      </c>
      <c r="O106" s="52">
        <f>'Pay App 48'!O106+'Pay App 48'!P106</f>
        <v>0</v>
      </c>
      <c r="P106" s="45"/>
      <c r="Q106" s="66">
        <f>'Pay App 48'!Q106+N106+P106</f>
        <v>0</v>
      </c>
    </row>
    <row r="107" spans="1:17" ht="21" customHeight="1" x14ac:dyDescent="0.2">
      <c r="A107" s="151" t="s">
        <v>168</v>
      </c>
      <c r="B107" s="151"/>
      <c r="C107" s="151" t="s">
        <v>169</v>
      </c>
      <c r="D107" s="152"/>
      <c r="E107" s="52">
        <f>'Pay App 48'!E107</f>
        <v>0</v>
      </c>
      <c r="F107" s="45"/>
      <c r="G107" s="65">
        <f>'Pay App 48'!G107+F107</f>
        <v>0</v>
      </c>
      <c r="H107" s="188">
        <f>'Pay App 48'!K107</f>
        <v>0</v>
      </c>
      <c r="I107" s="189"/>
      <c r="J107" s="55"/>
      <c r="K107" s="33">
        <f t="shared" si="1"/>
        <v>0</v>
      </c>
      <c r="L107" s="68">
        <f t="shared" si="0"/>
        <v>0</v>
      </c>
      <c r="M107" s="66">
        <f t="shared" si="2"/>
        <v>0</v>
      </c>
      <c r="N107" s="32">
        <f t="shared" si="3"/>
        <v>0</v>
      </c>
      <c r="O107" s="52">
        <f>'Pay App 48'!O107+'Pay App 48'!P107</f>
        <v>0</v>
      </c>
      <c r="P107" s="45"/>
      <c r="Q107" s="66">
        <f>'Pay App 48'!Q107+N107+P107</f>
        <v>0</v>
      </c>
    </row>
    <row r="108" spans="1:17" ht="21" customHeight="1" x14ac:dyDescent="0.2">
      <c r="A108" s="151" t="s">
        <v>170</v>
      </c>
      <c r="B108" s="151"/>
      <c r="C108" s="151" t="s">
        <v>171</v>
      </c>
      <c r="D108" s="152"/>
      <c r="E108" s="52">
        <f>'Pay App 48'!E108</f>
        <v>0</v>
      </c>
      <c r="F108" s="45"/>
      <c r="G108" s="65">
        <f>'Pay App 48'!G108+F108</f>
        <v>0</v>
      </c>
      <c r="H108" s="188">
        <f>'Pay App 48'!K108</f>
        <v>0</v>
      </c>
      <c r="I108" s="189"/>
      <c r="J108" s="55"/>
      <c r="K108" s="33">
        <f t="shared" si="1"/>
        <v>0</v>
      </c>
      <c r="L108" s="68">
        <f t="shared" si="0"/>
        <v>0</v>
      </c>
      <c r="M108" s="66">
        <f t="shared" si="2"/>
        <v>0</v>
      </c>
      <c r="N108" s="32">
        <f t="shared" si="3"/>
        <v>0</v>
      </c>
      <c r="O108" s="52">
        <f>'Pay App 48'!O108+'Pay App 48'!P108</f>
        <v>0</v>
      </c>
      <c r="P108" s="45"/>
      <c r="Q108" s="66">
        <f>'Pay App 48'!Q108+N108+P108</f>
        <v>0</v>
      </c>
    </row>
    <row r="109" spans="1:17" ht="21" customHeight="1" x14ac:dyDescent="0.2">
      <c r="A109" s="151" t="s">
        <v>172</v>
      </c>
      <c r="B109" s="151"/>
      <c r="C109" s="151" t="s">
        <v>173</v>
      </c>
      <c r="D109" s="152"/>
      <c r="E109" s="52">
        <f>'Pay App 48'!E109</f>
        <v>0</v>
      </c>
      <c r="F109" s="45"/>
      <c r="G109" s="65">
        <f>'Pay App 48'!G109+F109</f>
        <v>0</v>
      </c>
      <c r="H109" s="188">
        <f>'Pay App 48'!K109</f>
        <v>0</v>
      </c>
      <c r="I109" s="189"/>
      <c r="J109" s="55"/>
      <c r="K109" s="33">
        <f t="shared" si="1"/>
        <v>0</v>
      </c>
      <c r="L109" s="68">
        <f t="shared" si="0"/>
        <v>0</v>
      </c>
      <c r="M109" s="66">
        <f t="shared" si="2"/>
        <v>0</v>
      </c>
      <c r="N109" s="32">
        <f t="shared" si="3"/>
        <v>0</v>
      </c>
      <c r="O109" s="52">
        <f>'Pay App 48'!O109+'Pay App 48'!P109</f>
        <v>0</v>
      </c>
      <c r="P109" s="45"/>
      <c r="Q109" s="66">
        <f>'Pay App 48'!Q109+N109+P109</f>
        <v>0</v>
      </c>
    </row>
    <row r="110" spans="1:17" ht="21" customHeight="1" x14ac:dyDescent="0.2">
      <c r="A110" s="151" t="s">
        <v>174</v>
      </c>
      <c r="B110" s="151"/>
      <c r="C110" s="151" t="s">
        <v>175</v>
      </c>
      <c r="D110" s="152"/>
      <c r="E110" s="52">
        <f>'Pay App 48'!E110</f>
        <v>0</v>
      </c>
      <c r="F110" s="45"/>
      <c r="G110" s="65">
        <f>'Pay App 48'!G110+F110</f>
        <v>0</v>
      </c>
      <c r="H110" s="188">
        <f>'Pay App 48'!K110</f>
        <v>0</v>
      </c>
      <c r="I110" s="189"/>
      <c r="J110" s="55"/>
      <c r="K110" s="33">
        <f t="shared" si="1"/>
        <v>0</v>
      </c>
      <c r="L110" s="68">
        <f t="shared" si="0"/>
        <v>0</v>
      </c>
      <c r="M110" s="66">
        <f t="shared" si="2"/>
        <v>0</v>
      </c>
      <c r="N110" s="32">
        <f t="shared" si="3"/>
        <v>0</v>
      </c>
      <c r="O110" s="52">
        <f>'Pay App 48'!O110+'Pay App 48'!P110</f>
        <v>0</v>
      </c>
      <c r="P110" s="45"/>
      <c r="Q110" s="66">
        <f>'Pay App 48'!Q110+N110+P110</f>
        <v>0</v>
      </c>
    </row>
    <row r="111" spans="1:17" ht="21" customHeight="1" x14ac:dyDescent="0.2">
      <c r="A111" s="151" t="s">
        <v>176</v>
      </c>
      <c r="B111" s="151"/>
      <c r="C111" s="151" t="s">
        <v>177</v>
      </c>
      <c r="D111" s="152"/>
      <c r="E111" s="52">
        <f>'Pay App 48'!E111</f>
        <v>0</v>
      </c>
      <c r="F111" s="45"/>
      <c r="G111" s="65">
        <f>'Pay App 48'!G111+F111</f>
        <v>0</v>
      </c>
      <c r="H111" s="188">
        <f>'Pay App 48'!K111</f>
        <v>0</v>
      </c>
      <c r="I111" s="189"/>
      <c r="J111" s="55"/>
      <c r="K111" s="33">
        <f t="shared" si="1"/>
        <v>0</v>
      </c>
      <c r="L111" s="68">
        <f t="shared" si="0"/>
        <v>0</v>
      </c>
      <c r="M111" s="66">
        <f t="shared" si="2"/>
        <v>0</v>
      </c>
      <c r="N111" s="32">
        <f t="shared" si="3"/>
        <v>0</v>
      </c>
      <c r="O111" s="52">
        <f>'Pay App 48'!O111+'Pay App 48'!P111</f>
        <v>0</v>
      </c>
      <c r="P111" s="45"/>
      <c r="Q111" s="66">
        <f>'Pay App 48'!Q111+N111+P111</f>
        <v>0</v>
      </c>
    </row>
    <row r="112" spans="1:17" ht="21" customHeight="1" x14ac:dyDescent="0.2">
      <c r="A112" s="151" t="s">
        <v>178</v>
      </c>
      <c r="B112" s="151"/>
      <c r="C112" s="151" t="s">
        <v>179</v>
      </c>
      <c r="D112" s="152"/>
      <c r="E112" s="52">
        <f>'Pay App 48'!E112</f>
        <v>0</v>
      </c>
      <c r="F112" s="45"/>
      <c r="G112" s="65">
        <f>'Pay App 48'!G112+F112</f>
        <v>0</v>
      </c>
      <c r="H112" s="188">
        <f>'Pay App 48'!K112</f>
        <v>0</v>
      </c>
      <c r="I112" s="189"/>
      <c r="J112" s="55"/>
      <c r="K112" s="33">
        <f t="shared" si="1"/>
        <v>0</v>
      </c>
      <c r="L112" s="68">
        <f t="shared" si="0"/>
        <v>0</v>
      </c>
      <c r="M112" s="66">
        <f t="shared" si="2"/>
        <v>0</v>
      </c>
      <c r="N112" s="32">
        <f t="shared" si="3"/>
        <v>0</v>
      </c>
      <c r="O112" s="52">
        <f>'Pay App 48'!O112+'Pay App 48'!P112</f>
        <v>0</v>
      </c>
      <c r="P112" s="45"/>
      <c r="Q112" s="66">
        <f>'Pay App 48'!Q112+N112+P112</f>
        <v>0</v>
      </c>
    </row>
    <row r="113" spans="1:17" ht="21" customHeight="1" x14ac:dyDescent="0.2">
      <c r="A113" s="151" t="s">
        <v>180</v>
      </c>
      <c r="B113" s="151"/>
      <c r="C113" s="151" t="s">
        <v>181</v>
      </c>
      <c r="D113" s="152"/>
      <c r="E113" s="52">
        <f>'Pay App 48'!E113</f>
        <v>0</v>
      </c>
      <c r="F113" s="45"/>
      <c r="G113" s="65">
        <f>'Pay App 48'!G113+F113</f>
        <v>0</v>
      </c>
      <c r="H113" s="188">
        <f>'Pay App 48'!K113</f>
        <v>0</v>
      </c>
      <c r="I113" s="189"/>
      <c r="J113" s="55"/>
      <c r="K113" s="33">
        <f t="shared" si="1"/>
        <v>0</v>
      </c>
      <c r="L113" s="68">
        <f t="shared" si="0"/>
        <v>0</v>
      </c>
      <c r="M113" s="66">
        <f t="shared" si="2"/>
        <v>0</v>
      </c>
      <c r="N113" s="32">
        <f t="shared" si="3"/>
        <v>0</v>
      </c>
      <c r="O113" s="52">
        <f>'Pay App 48'!O113+'Pay App 48'!P113</f>
        <v>0</v>
      </c>
      <c r="P113" s="45"/>
      <c r="Q113" s="66">
        <f>'Pay App 48'!Q113+N113+P113</f>
        <v>0</v>
      </c>
    </row>
    <row r="114" spans="1:17" ht="21" customHeight="1" x14ac:dyDescent="0.2">
      <c r="A114" s="153" t="s">
        <v>182</v>
      </c>
      <c r="B114" s="153"/>
      <c r="C114" s="153" t="s">
        <v>183</v>
      </c>
      <c r="D114" s="154"/>
      <c r="E114" s="52">
        <f>'Pay App 48'!E114</f>
        <v>0</v>
      </c>
      <c r="F114" s="45"/>
      <c r="G114" s="65">
        <f>'Pay App 48'!G114+F114</f>
        <v>0</v>
      </c>
      <c r="H114" s="188">
        <f>'Pay App 48'!K114</f>
        <v>0</v>
      </c>
      <c r="I114" s="189"/>
      <c r="J114" s="55"/>
      <c r="K114" s="33">
        <f t="shared" si="1"/>
        <v>0</v>
      </c>
      <c r="L114" s="68">
        <f t="shared" si="0"/>
        <v>0</v>
      </c>
      <c r="M114" s="66">
        <f t="shared" si="2"/>
        <v>0</v>
      </c>
      <c r="N114" s="32">
        <f t="shared" si="3"/>
        <v>0</v>
      </c>
      <c r="O114" s="52">
        <f>'Pay App 48'!O114+'Pay App 48'!P114</f>
        <v>0</v>
      </c>
      <c r="P114" s="45"/>
      <c r="Q114" s="66">
        <f>'Pay App 48'!Q114+N114+P114</f>
        <v>0</v>
      </c>
    </row>
    <row r="115" spans="1:17" ht="21" customHeight="1" x14ac:dyDescent="0.2">
      <c r="A115" s="151" t="s">
        <v>184</v>
      </c>
      <c r="B115" s="151"/>
      <c r="C115" s="151" t="s">
        <v>185</v>
      </c>
      <c r="D115" s="152"/>
      <c r="E115" s="52">
        <f>'Pay App 48'!E115</f>
        <v>0</v>
      </c>
      <c r="F115" s="45"/>
      <c r="G115" s="65">
        <f>'Pay App 48'!G115+F115</f>
        <v>0</v>
      </c>
      <c r="H115" s="188">
        <f>'Pay App 48'!K115</f>
        <v>0</v>
      </c>
      <c r="I115" s="189"/>
      <c r="J115" s="55"/>
      <c r="K115" s="33">
        <f t="shared" si="1"/>
        <v>0</v>
      </c>
      <c r="L115" s="68">
        <f t="shared" si="0"/>
        <v>0</v>
      </c>
      <c r="M115" s="66">
        <f t="shared" si="2"/>
        <v>0</v>
      </c>
      <c r="N115" s="32">
        <f t="shared" si="3"/>
        <v>0</v>
      </c>
      <c r="O115" s="52">
        <f>'Pay App 48'!O115+'Pay App 48'!P115</f>
        <v>0</v>
      </c>
      <c r="P115" s="45"/>
      <c r="Q115" s="66">
        <f>'Pay App 48'!Q115+N115+P115</f>
        <v>0</v>
      </c>
    </row>
    <row r="116" spans="1:17" ht="21" customHeight="1" x14ac:dyDescent="0.2">
      <c r="A116" s="151" t="s">
        <v>186</v>
      </c>
      <c r="B116" s="151"/>
      <c r="C116" s="151" t="s">
        <v>187</v>
      </c>
      <c r="D116" s="152"/>
      <c r="E116" s="52">
        <f>'Pay App 48'!E116</f>
        <v>0</v>
      </c>
      <c r="F116" s="45"/>
      <c r="G116" s="65">
        <f>'Pay App 48'!G116+F116</f>
        <v>0</v>
      </c>
      <c r="H116" s="188">
        <f>'Pay App 48'!K116</f>
        <v>0</v>
      </c>
      <c r="I116" s="189"/>
      <c r="J116" s="55"/>
      <c r="K116" s="33">
        <f t="shared" si="1"/>
        <v>0</v>
      </c>
      <c r="L116" s="68">
        <f t="shared" si="0"/>
        <v>0</v>
      </c>
      <c r="M116" s="66">
        <f t="shared" si="2"/>
        <v>0</v>
      </c>
      <c r="N116" s="32">
        <f t="shared" si="3"/>
        <v>0</v>
      </c>
      <c r="O116" s="52">
        <f>'Pay App 48'!O116+'Pay App 48'!P116</f>
        <v>0</v>
      </c>
      <c r="P116" s="45"/>
      <c r="Q116" s="66">
        <f>'Pay App 48'!Q116+N116+P116</f>
        <v>0</v>
      </c>
    </row>
    <row r="117" spans="1:17" ht="21" customHeight="1" x14ac:dyDescent="0.2">
      <c r="A117" s="151" t="s">
        <v>188</v>
      </c>
      <c r="B117" s="151"/>
      <c r="C117" s="151" t="s">
        <v>581</v>
      </c>
      <c r="D117" s="152"/>
      <c r="E117" s="52">
        <f>'Pay App 48'!E117</f>
        <v>0</v>
      </c>
      <c r="F117" s="45"/>
      <c r="G117" s="65">
        <f>'Pay App 48'!G117+F117</f>
        <v>0</v>
      </c>
      <c r="H117" s="188">
        <f>'Pay App 48'!K117</f>
        <v>0</v>
      </c>
      <c r="I117" s="189"/>
      <c r="J117" s="55"/>
      <c r="K117" s="33">
        <f t="shared" si="1"/>
        <v>0</v>
      </c>
      <c r="L117" s="68">
        <f t="shared" si="0"/>
        <v>0</v>
      </c>
      <c r="M117" s="66">
        <f t="shared" si="2"/>
        <v>0</v>
      </c>
      <c r="N117" s="32">
        <f t="shared" si="3"/>
        <v>0</v>
      </c>
      <c r="O117" s="52">
        <f>'Pay App 48'!O117+'Pay App 48'!P117</f>
        <v>0</v>
      </c>
      <c r="P117" s="45"/>
      <c r="Q117" s="66">
        <f>'Pay App 48'!Q117+N117+P117</f>
        <v>0</v>
      </c>
    </row>
    <row r="118" spans="1:17" ht="21" customHeight="1" x14ac:dyDescent="0.2">
      <c r="A118" s="153" t="s">
        <v>190</v>
      </c>
      <c r="B118" s="153"/>
      <c r="C118" s="142" t="s">
        <v>191</v>
      </c>
      <c r="D118" s="156"/>
      <c r="E118" s="52">
        <f>'Pay App 48'!E118</f>
        <v>0</v>
      </c>
      <c r="F118" s="45"/>
      <c r="G118" s="65">
        <f>'Pay App 48'!G118+F118</f>
        <v>0</v>
      </c>
      <c r="H118" s="188">
        <f>'Pay App 48'!K118</f>
        <v>0</v>
      </c>
      <c r="I118" s="189"/>
      <c r="J118" s="55"/>
      <c r="K118" s="33">
        <f t="shared" si="1"/>
        <v>0</v>
      </c>
      <c r="L118" s="68">
        <f t="shared" si="0"/>
        <v>0</v>
      </c>
      <c r="M118" s="66">
        <f t="shared" si="2"/>
        <v>0</v>
      </c>
      <c r="N118" s="32">
        <f t="shared" si="3"/>
        <v>0</v>
      </c>
      <c r="O118" s="52">
        <f>'Pay App 48'!O118+'Pay App 48'!P118</f>
        <v>0</v>
      </c>
      <c r="P118" s="45"/>
      <c r="Q118" s="66">
        <f>'Pay App 48'!Q118+N118+P118</f>
        <v>0</v>
      </c>
    </row>
    <row r="119" spans="1:17" ht="21" customHeight="1" x14ac:dyDescent="0.2">
      <c r="A119" s="151" t="s">
        <v>192</v>
      </c>
      <c r="B119" s="151"/>
      <c r="C119" s="151" t="s">
        <v>193</v>
      </c>
      <c r="D119" s="152"/>
      <c r="E119" s="52">
        <f>'Pay App 48'!E119</f>
        <v>0</v>
      </c>
      <c r="F119" s="45"/>
      <c r="G119" s="65">
        <f>'Pay App 48'!G119+F119</f>
        <v>0</v>
      </c>
      <c r="H119" s="188">
        <f>'Pay App 48'!K119</f>
        <v>0</v>
      </c>
      <c r="I119" s="189"/>
      <c r="J119" s="55"/>
      <c r="K119" s="33">
        <f t="shared" si="1"/>
        <v>0</v>
      </c>
      <c r="L119" s="68">
        <f t="shared" si="0"/>
        <v>0</v>
      </c>
      <c r="M119" s="66">
        <f t="shared" si="2"/>
        <v>0</v>
      </c>
      <c r="N119" s="32">
        <f t="shared" si="3"/>
        <v>0</v>
      </c>
      <c r="O119" s="52">
        <f>'Pay App 48'!O119+'Pay App 48'!P119</f>
        <v>0</v>
      </c>
      <c r="P119" s="45"/>
      <c r="Q119" s="66">
        <f>'Pay App 48'!Q119+N119+P119</f>
        <v>0</v>
      </c>
    </row>
    <row r="120" spans="1:17" ht="21" customHeight="1" x14ac:dyDescent="0.2">
      <c r="A120" s="151" t="s">
        <v>194</v>
      </c>
      <c r="B120" s="151"/>
      <c r="C120" s="150" t="s">
        <v>195</v>
      </c>
      <c r="D120" s="157"/>
      <c r="E120" s="52">
        <f>'Pay App 48'!E120</f>
        <v>0</v>
      </c>
      <c r="F120" s="45"/>
      <c r="G120" s="65">
        <f>'Pay App 48'!G120+F120</f>
        <v>0</v>
      </c>
      <c r="H120" s="188">
        <f>'Pay App 48'!K120</f>
        <v>0</v>
      </c>
      <c r="I120" s="189"/>
      <c r="J120" s="55"/>
      <c r="K120" s="33">
        <f t="shared" si="1"/>
        <v>0</v>
      </c>
      <c r="L120" s="68">
        <f t="shared" si="0"/>
        <v>0</v>
      </c>
      <c r="M120" s="66">
        <f t="shared" si="2"/>
        <v>0</v>
      </c>
      <c r="N120" s="32">
        <f t="shared" si="3"/>
        <v>0</v>
      </c>
      <c r="O120" s="52">
        <f>'Pay App 48'!O120+'Pay App 48'!P120</f>
        <v>0</v>
      </c>
      <c r="P120" s="45"/>
      <c r="Q120" s="66">
        <f>'Pay App 48'!Q120+N120+P120</f>
        <v>0</v>
      </c>
    </row>
    <row r="121" spans="1:17" ht="21" customHeight="1" x14ac:dyDescent="0.2">
      <c r="A121" s="151" t="s">
        <v>196</v>
      </c>
      <c r="B121" s="151"/>
      <c r="C121" s="151" t="s">
        <v>197</v>
      </c>
      <c r="D121" s="152"/>
      <c r="E121" s="52">
        <f>'Pay App 48'!E121</f>
        <v>0</v>
      </c>
      <c r="F121" s="45"/>
      <c r="G121" s="65">
        <f>'Pay App 48'!G121+F121</f>
        <v>0</v>
      </c>
      <c r="H121" s="188">
        <f>'Pay App 48'!K121</f>
        <v>0</v>
      </c>
      <c r="I121" s="189"/>
      <c r="J121" s="55"/>
      <c r="K121" s="33">
        <f t="shared" si="1"/>
        <v>0</v>
      </c>
      <c r="L121" s="68">
        <f t="shared" si="0"/>
        <v>0</v>
      </c>
      <c r="M121" s="66">
        <f t="shared" si="2"/>
        <v>0</v>
      </c>
      <c r="N121" s="32">
        <f t="shared" si="3"/>
        <v>0</v>
      </c>
      <c r="O121" s="52">
        <f>'Pay App 48'!O121+'Pay App 48'!P121</f>
        <v>0</v>
      </c>
      <c r="P121" s="45"/>
      <c r="Q121" s="66">
        <f>'Pay App 48'!Q121+N121+P121</f>
        <v>0</v>
      </c>
    </row>
    <row r="122" spans="1:17" ht="21" customHeight="1" x14ac:dyDescent="0.2">
      <c r="A122" s="151" t="s">
        <v>198</v>
      </c>
      <c r="B122" s="151"/>
      <c r="C122" s="151" t="s">
        <v>199</v>
      </c>
      <c r="D122" s="152"/>
      <c r="E122" s="52">
        <f>'Pay App 48'!E122</f>
        <v>0</v>
      </c>
      <c r="F122" s="45"/>
      <c r="G122" s="65">
        <f>'Pay App 48'!G122+F122</f>
        <v>0</v>
      </c>
      <c r="H122" s="188">
        <f>'Pay App 48'!K122</f>
        <v>0</v>
      </c>
      <c r="I122" s="189"/>
      <c r="J122" s="55"/>
      <c r="K122" s="33">
        <f t="shared" si="1"/>
        <v>0</v>
      </c>
      <c r="L122" s="68">
        <f t="shared" si="0"/>
        <v>0</v>
      </c>
      <c r="M122" s="66">
        <f t="shared" si="2"/>
        <v>0</v>
      </c>
      <c r="N122" s="32">
        <f t="shared" si="3"/>
        <v>0</v>
      </c>
      <c r="O122" s="52">
        <f>'Pay App 48'!O122+'Pay App 48'!P122</f>
        <v>0</v>
      </c>
      <c r="P122" s="45"/>
      <c r="Q122" s="66">
        <f>'Pay App 48'!Q122+N122+P122</f>
        <v>0</v>
      </c>
    </row>
    <row r="123" spans="1:17" ht="21" customHeight="1" x14ac:dyDescent="0.2">
      <c r="A123" s="151" t="s">
        <v>200</v>
      </c>
      <c r="B123" s="151"/>
      <c r="C123" s="151" t="s">
        <v>201</v>
      </c>
      <c r="D123" s="152"/>
      <c r="E123" s="52">
        <f>'Pay App 48'!E123</f>
        <v>0</v>
      </c>
      <c r="F123" s="45"/>
      <c r="G123" s="65">
        <f>'Pay App 48'!G123+F123</f>
        <v>0</v>
      </c>
      <c r="H123" s="188">
        <f>'Pay App 48'!K123</f>
        <v>0</v>
      </c>
      <c r="I123" s="189"/>
      <c r="J123" s="55"/>
      <c r="K123" s="33">
        <f t="shared" si="1"/>
        <v>0</v>
      </c>
      <c r="L123" s="68">
        <f t="shared" si="0"/>
        <v>0</v>
      </c>
      <c r="M123" s="66">
        <f t="shared" si="2"/>
        <v>0</v>
      </c>
      <c r="N123" s="32">
        <f t="shared" si="3"/>
        <v>0</v>
      </c>
      <c r="O123" s="52">
        <f>'Pay App 48'!O123+'Pay App 48'!P123</f>
        <v>0</v>
      </c>
      <c r="P123" s="45"/>
      <c r="Q123" s="66">
        <f>'Pay App 48'!Q123+N123+P123</f>
        <v>0</v>
      </c>
    </row>
    <row r="124" spans="1:17" ht="21" customHeight="1" x14ac:dyDescent="0.2">
      <c r="A124" s="153" t="s">
        <v>202</v>
      </c>
      <c r="B124" s="153"/>
      <c r="C124" s="154" t="s">
        <v>203</v>
      </c>
      <c r="D124" s="155"/>
      <c r="E124" s="52">
        <f>'Pay App 48'!E124</f>
        <v>0</v>
      </c>
      <c r="F124" s="45"/>
      <c r="G124" s="65">
        <f>'Pay App 48'!G124+F124</f>
        <v>0</v>
      </c>
      <c r="H124" s="188">
        <f>'Pay App 48'!K124</f>
        <v>0</v>
      </c>
      <c r="I124" s="189"/>
      <c r="J124" s="55"/>
      <c r="K124" s="33">
        <f t="shared" si="1"/>
        <v>0</v>
      </c>
      <c r="L124" s="68">
        <f t="shared" si="0"/>
        <v>0</v>
      </c>
      <c r="M124" s="66">
        <f t="shared" si="2"/>
        <v>0</v>
      </c>
      <c r="N124" s="32">
        <f t="shared" si="3"/>
        <v>0</v>
      </c>
      <c r="O124" s="52">
        <f>'Pay App 48'!O124+'Pay App 48'!P124</f>
        <v>0</v>
      </c>
      <c r="P124" s="45"/>
      <c r="Q124" s="66">
        <f>'Pay App 48'!Q124+N124+P124</f>
        <v>0</v>
      </c>
    </row>
    <row r="125" spans="1:17" ht="21" customHeight="1" x14ac:dyDescent="0.2">
      <c r="A125" s="151" t="s">
        <v>204</v>
      </c>
      <c r="B125" s="151"/>
      <c r="C125" s="151" t="s">
        <v>205</v>
      </c>
      <c r="D125" s="152"/>
      <c r="E125" s="52">
        <f>'Pay App 48'!E125</f>
        <v>0</v>
      </c>
      <c r="F125" s="45"/>
      <c r="G125" s="65">
        <f>'Pay App 48'!G125+F125</f>
        <v>0</v>
      </c>
      <c r="H125" s="188">
        <f>'Pay App 48'!K125</f>
        <v>0</v>
      </c>
      <c r="I125" s="189"/>
      <c r="J125" s="55"/>
      <c r="K125" s="33">
        <f t="shared" si="1"/>
        <v>0</v>
      </c>
      <c r="L125" s="68">
        <f t="shared" si="0"/>
        <v>0</v>
      </c>
      <c r="M125" s="66">
        <f t="shared" si="2"/>
        <v>0</v>
      </c>
      <c r="N125" s="32">
        <f t="shared" si="3"/>
        <v>0</v>
      </c>
      <c r="O125" s="52">
        <f>'Pay App 48'!O125+'Pay App 48'!P125</f>
        <v>0</v>
      </c>
      <c r="P125" s="45"/>
      <c r="Q125" s="66">
        <f>'Pay App 48'!Q125+N125+P125</f>
        <v>0</v>
      </c>
    </row>
    <row r="126" spans="1:17" ht="21" customHeight="1" x14ac:dyDescent="0.2">
      <c r="A126" s="151" t="s">
        <v>206</v>
      </c>
      <c r="B126" s="151"/>
      <c r="C126" s="151" t="s">
        <v>207</v>
      </c>
      <c r="D126" s="152"/>
      <c r="E126" s="52">
        <f>'Pay App 48'!E126</f>
        <v>0</v>
      </c>
      <c r="F126" s="45"/>
      <c r="G126" s="65">
        <f>'Pay App 48'!G126+F126</f>
        <v>0</v>
      </c>
      <c r="H126" s="188">
        <f>'Pay App 48'!K126</f>
        <v>0</v>
      </c>
      <c r="I126" s="189"/>
      <c r="J126" s="55"/>
      <c r="K126" s="33">
        <f t="shared" si="1"/>
        <v>0</v>
      </c>
      <c r="L126" s="68">
        <f t="shared" si="0"/>
        <v>0</v>
      </c>
      <c r="M126" s="66">
        <f t="shared" si="2"/>
        <v>0</v>
      </c>
      <c r="N126" s="32">
        <f t="shared" si="3"/>
        <v>0</v>
      </c>
      <c r="O126" s="52">
        <f>'Pay App 48'!O126+'Pay App 48'!P126</f>
        <v>0</v>
      </c>
      <c r="P126" s="45"/>
      <c r="Q126" s="66">
        <f>'Pay App 48'!Q126+N126+P126</f>
        <v>0</v>
      </c>
    </row>
    <row r="127" spans="1:17" ht="21" customHeight="1" x14ac:dyDescent="0.2">
      <c r="A127" s="151" t="s">
        <v>208</v>
      </c>
      <c r="B127" s="151"/>
      <c r="C127" s="151" t="s">
        <v>209</v>
      </c>
      <c r="D127" s="152"/>
      <c r="E127" s="52">
        <f>'Pay App 48'!E127</f>
        <v>0</v>
      </c>
      <c r="F127" s="45"/>
      <c r="G127" s="65">
        <f>'Pay App 48'!G127+F127</f>
        <v>0</v>
      </c>
      <c r="H127" s="188">
        <f>'Pay App 48'!K127</f>
        <v>0</v>
      </c>
      <c r="I127" s="189"/>
      <c r="J127" s="55"/>
      <c r="K127" s="33">
        <f t="shared" si="1"/>
        <v>0</v>
      </c>
      <c r="L127" s="68">
        <f t="shared" si="0"/>
        <v>0</v>
      </c>
      <c r="M127" s="66">
        <f t="shared" si="2"/>
        <v>0</v>
      </c>
      <c r="N127" s="32">
        <f t="shared" si="3"/>
        <v>0</v>
      </c>
      <c r="O127" s="52">
        <f>'Pay App 48'!O127+'Pay App 48'!P127</f>
        <v>0</v>
      </c>
      <c r="P127" s="45"/>
      <c r="Q127" s="66">
        <f>'Pay App 48'!Q127+N127+P127</f>
        <v>0</v>
      </c>
    </row>
    <row r="128" spans="1:17" ht="21" customHeight="1" x14ac:dyDescent="0.2">
      <c r="A128" s="153" t="s">
        <v>210</v>
      </c>
      <c r="B128" s="153"/>
      <c r="C128" s="153" t="s">
        <v>211</v>
      </c>
      <c r="D128" s="154"/>
      <c r="E128" s="52">
        <f>'Pay App 48'!E128</f>
        <v>0</v>
      </c>
      <c r="F128" s="45"/>
      <c r="G128" s="65">
        <f>'Pay App 48'!G128+F128</f>
        <v>0</v>
      </c>
      <c r="H128" s="188">
        <f>'Pay App 48'!K128</f>
        <v>0</v>
      </c>
      <c r="I128" s="189"/>
      <c r="J128" s="55"/>
      <c r="K128" s="33">
        <f t="shared" si="1"/>
        <v>0</v>
      </c>
      <c r="L128" s="68">
        <f t="shared" si="0"/>
        <v>0</v>
      </c>
      <c r="M128" s="66">
        <f t="shared" si="2"/>
        <v>0</v>
      </c>
      <c r="N128" s="32">
        <f t="shared" si="3"/>
        <v>0</v>
      </c>
      <c r="O128" s="52">
        <f>'Pay App 48'!O128+'Pay App 48'!P128</f>
        <v>0</v>
      </c>
      <c r="P128" s="45"/>
      <c r="Q128" s="66">
        <f>'Pay App 48'!Q128+N128+P128</f>
        <v>0</v>
      </c>
    </row>
    <row r="129" spans="1:17" ht="21" customHeight="1" x14ac:dyDescent="0.2">
      <c r="A129" s="151" t="s">
        <v>212</v>
      </c>
      <c r="B129" s="151"/>
      <c r="C129" s="151" t="s">
        <v>213</v>
      </c>
      <c r="D129" s="152"/>
      <c r="E129" s="52">
        <f>'Pay App 48'!E129</f>
        <v>0</v>
      </c>
      <c r="F129" s="45"/>
      <c r="G129" s="65">
        <f>'Pay App 48'!G129+F129</f>
        <v>0</v>
      </c>
      <c r="H129" s="188">
        <f>'Pay App 48'!K129</f>
        <v>0</v>
      </c>
      <c r="I129" s="189"/>
      <c r="J129" s="55"/>
      <c r="K129" s="33">
        <f t="shared" si="1"/>
        <v>0</v>
      </c>
      <c r="L129" s="68">
        <f t="shared" si="0"/>
        <v>0</v>
      </c>
      <c r="M129" s="66">
        <f t="shared" si="2"/>
        <v>0</v>
      </c>
      <c r="N129" s="32">
        <f t="shared" si="3"/>
        <v>0</v>
      </c>
      <c r="O129" s="52">
        <f>'Pay App 48'!O129+'Pay App 48'!P129</f>
        <v>0</v>
      </c>
      <c r="P129" s="45"/>
      <c r="Q129" s="66">
        <f>'Pay App 48'!Q129+N129+P129</f>
        <v>0</v>
      </c>
    </row>
    <row r="130" spans="1:17" ht="21" customHeight="1" x14ac:dyDescent="0.2">
      <c r="A130" s="151" t="s">
        <v>214</v>
      </c>
      <c r="B130" s="151"/>
      <c r="C130" s="151" t="s">
        <v>215</v>
      </c>
      <c r="D130" s="152"/>
      <c r="E130" s="52">
        <f>'Pay App 48'!E130</f>
        <v>0</v>
      </c>
      <c r="F130" s="45"/>
      <c r="G130" s="65">
        <f>'Pay App 48'!G130+F130</f>
        <v>0</v>
      </c>
      <c r="H130" s="188">
        <f>'Pay App 48'!K130</f>
        <v>0</v>
      </c>
      <c r="I130" s="189"/>
      <c r="J130" s="55"/>
      <c r="K130" s="33">
        <f t="shared" si="1"/>
        <v>0</v>
      </c>
      <c r="L130" s="68">
        <f t="shared" si="0"/>
        <v>0</v>
      </c>
      <c r="M130" s="66">
        <f t="shared" si="2"/>
        <v>0</v>
      </c>
      <c r="N130" s="32">
        <f t="shared" si="3"/>
        <v>0</v>
      </c>
      <c r="O130" s="52">
        <f>'Pay App 48'!O130+'Pay App 48'!P130</f>
        <v>0</v>
      </c>
      <c r="P130" s="45"/>
      <c r="Q130" s="66">
        <f>'Pay App 48'!Q130+N130+P130</f>
        <v>0</v>
      </c>
    </row>
    <row r="131" spans="1:17" ht="21" customHeight="1" x14ac:dyDescent="0.2">
      <c r="A131" s="151" t="s">
        <v>216</v>
      </c>
      <c r="B131" s="151"/>
      <c r="C131" s="151" t="s">
        <v>217</v>
      </c>
      <c r="D131" s="152"/>
      <c r="E131" s="52">
        <f>'Pay App 48'!E131</f>
        <v>0</v>
      </c>
      <c r="F131" s="45"/>
      <c r="G131" s="65">
        <f>'Pay App 48'!G131+F131</f>
        <v>0</v>
      </c>
      <c r="H131" s="188">
        <f>'Pay App 48'!K131</f>
        <v>0</v>
      </c>
      <c r="I131" s="189"/>
      <c r="J131" s="55"/>
      <c r="K131" s="33">
        <f t="shared" si="1"/>
        <v>0</v>
      </c>
      <c r="L131" s="68">
        <f t="shared" si="0"/>
        <v>0</v>
      </c>
      <c r="M131" s="66">
        <f t="shared" si="2"/>
        <v>0</v>
      </c>
      <c r="N131" s="32">
        <f t="shared" si="3"/>
        <v>0</v>
      </c>
      <c r="O131" s="52">
        <f>'Pay App 48'!O131+'Pay App 48'!P131</f>
        <v>0</v>
      </c>
      <c r="P131" s="45"/>
      <c r="Q131" s="66">
        <f>'Pay App 48'!Q131+N131+P131</f>
        <v>0</v>
      </c>
    </row>
    <row r="132" spans="1:17" ht="21" customHeight="1" x14ac:dyDescent="0.2">
      <c r="A132" s="151" t="s">
        <v>218</v>
      </c>
      <c r="B132" s="151"/>
      <c r="C132" s="151" t="s">
        <v>219</v>
      </c>
      <c r="D132" s="152"/>
      <c r="E132" s="52">
        <f>'Pay App 48'!E132</f>
        <v>0</v>
      </c>
      <c r="F132" s="45"/>
      <c r="G132" s="65">
        <f>'Pay App 48'!G132+F132</f>
        <v>0</v>
      </c>
      <c r="H132" s="188">
        <f>'Pay App 48'!K132</f>
        <v>0</v>
      </c>
      <c r="I132" s="189"/>
      <c r="J132" s="55"/>
      <c r="K132" s="33">
        <f t="shared" si="1"/>
        <v>0</v>
      </c>
      <c r="L132" s="68">
        <f t="shared" si="0"/>
        <v>0</v>
      </c>
      <c r="M132" s="66">
        <f t="shared" si="2"/>
        <v>0</v>
      </c>
      <c r="N132" s="32">
        <f t="shared" si="3"/>
        <v>0</v>
      </c>
      <c r="O132" s="52">
        <f>'Pay App 48'!O132+'Pay App 48'!P132</f>
        <v>0</v>
      </c>
      <c r="P132" s="45"/>
      <c r="Q132" s="66">
        <f>'Pay App 48'!Q132+N132+P132</f>
        <v>0</v>
      </c>
    </row>
    <row r="133" spans="1:17" ht="21" customHeight="1" x14ac:dyDescent="0.2">
      <c r="A133" s="151" t="s">
        <v>220</v>
      </c>
      <c r="B133" s="151"/>
      <c r="C133" s="151" t="s">
        <v>221</v>
      </c>
      <c r="D133" s="152"/>
      <c r="E133" s="52">
        <f>'Pay App 48'!E133</f>
        <v>0</v>
      </c>
      <c r="F133" s="45"/>
      <c r="G133" s="65">
        <f>'Pay App 48'!G133+F133</f>
        <v>0</v>
      </c>
      <c r="H133" s="188">
        <f>'Pay App 48'!K133</f>
        <v>0</v>
      </c>
      <c r="I133" s="189"/>
      <c r="J133" s="55"/>
      <c r="K133" s="33">
        <f t="shared" si="1"/>
        <v>0</v>
      </c>
      <c r="L133" s="68">
        <f t="shared" si="0"/>
        <v>0</v>
      </c>
      <c r="M133" s="66">
        <f t="shared" si="2"/>
        <v>0</v>
      </c>
      <c r="N133" s="32">
        <f t="shared" si="3"/>
        <v>0</v>
      </c>
      <c r="O133" s="52">
        <f>'Pay App 48'!O133+'Pay App 48'!P133</f>
        <v>0</v>
      </c>
      <c r="P133" s="45"/>
      <c r="Q133" s="66">
        <f>'Pay App 48'!Q133+N133+P133</f>
        <v>0</v>
      </c>
    </row>
    <row r="134" spans="1:17" ht="21" customHeight="1" x14ac:dyDescent="0.2">
      <c r="A134" s="151" t="s">
        <v>222</v>
      </c>
      <c r="B134" s="151"/>
      <c r="C134" s="151" t="s">
        <v>223</v>
      </c>
      <c r="D134" s="152"/>
      <c r="E134" s="52">
        <f>'Pay App 48'!E134</f>
        <v>0</v>
      </c>
      <c r="F134" s="45"/>
      <c r="G134" s="65">
        <f>'Pay App 48'!G134+F134</f>
        <v>0</v>
      </c>
      <c r="H134" s="188">
        <f>'Pay App 48'!K134</f>
        <v>0</v>
      </c>
      <c r="I134" s="189"/>
      <c r="J134" s="55"/>
      <c r="K134" s="33">
        <f t="shared" si="1"/>
        <v>0</v>
      </c>
      <c r="L134" s="68">
        <f t="shared" si="0"/>
        <v>0</v>
      </c>
      <c r="M134" s="66">
        <f t="shared" si="2"/>
        <v>0</v>
      </c>
      <c r="N134" s="32">
        <f t="shared" si="3"/>
        <v>0</v>
      </c>
      <c r="O134" s="52">
        <f>'Pay App 48'!O134+'Pay App 48'!P134</f>
        <v>0</v>
      </c>
      <c r="P134" s="45"/>
      <c r="Q134" s="66">
        <f>'Pay App 48'!Q134+N134+P134</f>
        <v>0</v>
      </c>
    </row>
    <row r="135" spans="1:17" ht="21" customHeight="1" x14ac:dyDescent="0.2">
      <c r="A135" s="153" t="s">
        <v>224</v>
      </c>
      <c r="B135" s="153"/>
      <c r="C135" s="153" t="s">
        <v>225</v>
      </c>
      <c r="D135" s="154"/>
      <c r="E135" s="52">
        <f>'Pay App 48'!E135</f>
        <v>0</v>
      </c>
      <c r="F135" s="45"/>
      <c r="G135" s="65">
        <f>'Pay App 48'!G135+F135</f>
        <v>0</v>
      </c>
      <c r="H135" s="188">
        <f>'Pay App 48'!K135</f>
        <v>0</v>
      </c>
      <c r="I135" s="189"/>
      <c r="J135" s="55"/>
      <c r="K135" s="33">
        <f t="shared" si="1"/>
        <v>0</v>
      </c>
      <c r="L135" s="68">
        <f t="shared" si="0"/>
        <v>0</v>
      </c>
      <c r="M135" s="66">
        <f t="shared" si="2"/>
        <v>0</v>
      </c>
      <c r="N135" s="32">
        <f t="shared" si="3"/>
        <v>0</v>
      </c>
      <c r="O135" s="52">
        <f>'Pay App 48'!O135+'Pay App 48'!P135</f>
        <v>0</v>
      </c>
      <c r="P135" s="45"/>
      <c r="Q135" s="66">
        <f>'Pay App 48'!Q135+N135+P135</f>
        <v>0</v>
      </c>
    </row>
    <row r="136" spans="1:17" ht="21" customHeight="1" x14ac:dyDescent="0.2">
      <c r="A136" s="151" t="s">
        <v>226</v>
      </c>
      <c r="B136" s="151"/>
      <c r="C136" s="151" t="s">
        <v>227</v>
      </c>
      <c r="D136" s="152"/>
      <c r="E136" s="52">
        <f>'Pay App 48'!E136</f>
        <v>0</v>
      </c>
      <c r="F136" s="45"/>
      <c r="G136" s="65">
        <f>'Pay App 48'!G136+F136</f>
        <v>0</v>
      </c>
      <c r="H136" s="188">
        <f>'Pay App 48'!K136</f>
        <v>0</v>
      </c>
      <c r="I136" s="189"/>
      <c r="J136" s="55"/>
      <c r="K136" s="33">
        <f t="shared" si="1"/>
        <v>0</v>
      </c>
      <c r="L136" s="68">
        <f t="shared" si="0"/>
        <v>0</v>
      </c>
      <c r="M136" s="66">
        <f t="shared" si="2"/>
        <v>0</v>
      </c>
      <c r="N136" s="32">
        <f t="shared" si="3"/>
        <v>0</v>
      </c>
      <c r="O136" s="52">
        <f>'Pay App 48'!O136+'Pay App 48'!P136</f>
        <v>0</v>
      </c>
      <c r="P136" s="45"/>
      <c r="Q136" s="66">
        <f>'Pay App 48'!Q136+N136+P136</f>
        <v>0</v>
      </c>
    </row>
    <row r="137" spans="1:17" ht="21" customHeight="1" x14ac:dyDescent="0.2">
      <c r="A137" s="151" t="s">
        <v>228</v>
      </c>
      <c r="B137" s="151"/>
      <c r="C137" s="151" t="s">
        <v>229</v>
      </c>
      <c r="D137" s="152"/>
      <c r="E137" s="52">
        <f>'Pay App 48'!E137</f>
        <v>0</v>
      </c>
      <c r="F137" s="45"/>
      <c r="G137" s="65">
        <f>'Pay App 48'!G137+F137</f>
        <v>0</v>
      </c>
      <c r="H137" s="188">
        <f>'Pay App 48'!K137</f>
        <v>0</v>
      </c>
      <c r="I137" s="189"/>
      <c r="J137" s="55"/>
      <c r="K137" s="33">
        <f t="shared" si="1"/>
        <v>0</v>
      </c>
      <c r="L137" s="68">
        <f t="shared" si="0"/>
        <v>0</v>
      </c>
      <c r="M137" s="66">
        <f t="shared" si="2"/>
        <v>0</v>
      </c>
      <c r="N137" s="32">
        <f t="shared" si="3"/>
        <v>0</v>
      </c>
      <c r="O137" s="52">
        <f>'Pay App 48'!O137+'Pay App 48'!P137</f>
        <v>0</v>
      </c>
      <c r="P137" s="45"/>
      <c r="Q137" s="66">
        <f>'Pay App 48'!Q137+N137+P137</f>
        <v>0</v>
      </c>
    </row>
    <row r="138" spans="1:17" ht="21" customHeight="1" x14ac:dyDescent="0.2">
      <c r="A138" s="151" t="s">
        <v>230</v>
      </c>
      <c r="B138" s="151"/>
      <c r="C138" s="151" t="s">
        <v>231</v>
      </c>
      <c r="D138" s="152"/>
      <c r="E138" s="52">
        <f>'Pay App 48'!E138</f>
        <v>0</v>
      </c>
      <c r="F138" s="45"/>
      <c r="G138" s="65">
        <f>'Pay App 48'!G138+F138</f>
        <v>0</v>
      </c>
      <c r="H138" s="188">
        <f>'Pay App 48'!K138</f>
        <v>0</v>
      </c>
      <c r="I138" s="189"/>
      <c r="J138" s="55"/>
      <c r="K138" s="33">
        <f t="shared" si="1"/>
        <v>0</v>
      </c>
      <c r="L138" s="68">
        <f t="shared" si="0"/>
        <v>0</v>
      </c>
      <c r="M138" s="66">
        <f t="shared" si="2"/>
        <v>0</v>
      </c>
      <c r="N138" s="32">
        <f t="shared" si="3"/>
        <v>0</v>
      </c>
      <c r="O138" s="52">
        <f>'Pay App 48'!O138+'Pay App 48'!P138</f>
        <v>0</v>
      </c>
      <c r="P138" s="45"/>
      <c r="Q138" s="66">
        <f>'Pay App 48'!Q138+N138+P138</f>
        <v>0</v>
      </c>
    </row>
    <row r="139" spans="1:17" ht="21" customHeight="1" x14ac:dyDescent="0.2">
      <c r="A139" s="153" t="s">
        <v>232</v>
      </c>
      <c r="B139" s="153"/>
      <c r="C139" s="153" t="s">
        <v>233</v>
      </c>
      <c r="D139" s="154"/>
      <c r="E139" s="52">
        <f>'Pay App 48'!E139</f>
        <v>0</v>
      </c>
      <c r="F139" s="45"/>
      <c r="G139" s="65">
        <f>'Pay App 48'!G139+F139</f>
        <v>0</v>
      </c>
      <c r="H139" s="188">
        <f>'Pay App 48'!K139</f>
        <v>0</v>
      </c>
      <c r="I139" s="189"/>
      <c r="J139" s="55"/>
      <c r="K139" s="33">
        <f t="shared" si="1"/>
        <v>0</v>
      </c>
      <c r="L139" s="68">
        <f t="shared" si="0"/>
        <v>0</v>
      </c>
      <c r="M139" s="66">
        <f t="shared" si="2"/>
        <v>0</v>
      </c>
      <c r="N139" s="32">
        <f t="shared" si="3"/>
        <v>0</v>
      </c>
      <c r="O139" s="52">
        <f>'Pay App 48'!O139+'Pay App 48'!P139</f>
        <v>0</v>
      </c>
      <c r="P139" s="45"/>
      <c r="Q139" s="66">
        <f>'Pay App 48'!Q139+N139+P139</f>
        <v>0</v>
      </c>
    </row>
    <row r="140" spans="1:17" ht="21" customHeight="1" x14ac:dyDescent="0.2">
      <c r="A140" s="151" t="s">
        <v>234</v>
      </c>
      <c r="B140" s="151"/>
      <c r="C140" s="151" t="s">
        <v>235</v>
      </c>
      <c r="D140" s="152"/>
      <c r="E140" s="52">
        <f>'Pay App 48'!E140</f>
        <v>0</v>
      </c>
      <c r="F140" s="45"/>
      <c r="G140" s="65">
        <f>'Pay App 48'!G140+F140</f>
        <v>0</v>
      </c>
      <c r="H140" s="188">
        <f>'Pay App 48'!K140</f>
        <v>0</v>
      </c>
      <c r="I140" s="189"/>
      <c r="J140" s="55"/>
      <c r="K140" s="33">
        <f t="shared" si="1"/>
        <v>0</v>
      </c>
      <c r="L140" s="68">
        <f t="shared" si="0"/>
        <v>0</v>
      </c>
      <c r="M140" s="66">
        <f t="shared" si="2"/>
        <v>0</v>
      </c>
      <c r="N140" s="32">
        <f t="shared" si="3"/>
        <v>0</v>
      </c>
      <c r="O140" s="52">
        <f>'Pay App 48'!O140+'Pay App 48'!P140</f>
        <v>0</v>
      </c>
      <c r="P140" s="45"/>
      <c r="Q140" s="66">
        <f>'Pay App 48'!Q140+N140+P140</f>
        <v>0</v>
      </c>
    </row>
    <row r="141" spans="1:17" ht="21" customHeight="1" x14ac:dyDescent="0.2">
      <c r="A141" s="151" t="s">
        <v>236</v>
      </c>
      <c r="B141" s="151"/>
      <c r="C141" s="151" t="s">
        <v>237</v>
      </c>
      <c r="D141" s="152"/>
      <c r="E141" s="52">
        <f>'Pay App 48'!E141</f>
        <v>0</v>
      </c>
      <c r="F141" s="45"/>
      <c r="G141" s="65">
        <f>'Pay App 48'!G141+F141</f>
        <v>0</v>
      </c>
      <c r="H141" s="188">
        <f>'Pay App 48'!K141</f>
        <v>0</v>
      </c>
      <c r="I141" s="189"/>
      <c r="J141" s="55"/>
      <c r="K141" s="33">
        <f t="shared" si="1"/>
        <v>0</v>
      </c>
      <c r="L141" s="68">
        <f t="shared" si="0"/>
        <v>0</v>
      </c>
      <c r="M141" s="66">
        <f t="shared" si="2"/>
        <v>0</v>
      </c>
      <c r="N141" s="32">
        <f t="shared" si="3"/>
        <v>0</v>
      </c>
      <c r="O141" s="52">
        <f>'Pay App 48'!O141+'Pay App 48'!P141</f>
        <v>0</v>
      </c>
      <c r="P141" s="45"/>
      <c r="Q141" s="66">
        <f>'Pay App 48'!Q141+N141+P141</f>
        <v>0</v>
      </c>
    </row>
    <row r="142" spans="1:17" ht="21" customHeight="1" x14ac:dyDescent="0.2">
      <c r="A142" s="151" t="s">
        <v>238</v>
      </c>
      <c r="B142" s="151"/>
      <c r="C142" s="151" t="s">
        <v>239</v>
      </c>
      <c r="D142" s="152"/>
      <c r="E142" s="52">
        <f>'Pay App 48'!E142</f>
        <v>0</v>
      </c>
      <c r="F142" s="45"/>
      <c r="G142" s="65">
        <f>'Pay App 48'!G142+F142</f>
        <v>0</v>
      </c>
      <c r="H142" s="188">
        <f>'Pay App 48'!K142</f>
        <v>0</v>
      </c>
      <c r="I142" s="189"/>
      <c r="J142" s="55"/>
      <c r="K142" s="33">
        <f t="shared" si="1"/>
        <v>0</v>
      </c>
      <c r="L142" s="68">
        <f t="shared" si="0"/>
        <v>0</v>
      </c>
      <c r="M142" s="66">
        <f t="shared" si="2"/>
        <v>0</v>
      </c>
      <c r="N142" s="32">
        <f t="shared" si="3"/>
        <v>0</v>
      </c>
      <c r="O142" s="52">
        <f>'Pay App 48'!O142+'Pay App 48'!P142</f>
        <v>0</v>
      </c>
      <c r="P142" s="45"/>
      <c r="Q142" s="66">
        <f>'Pay App 48'!Q142+N142+P142</f>
        <v>0</v>
      </c>
    </row>
    <row r="143" spans="1:17" ht="21" customHeight="1" x14ac:dyDescent="0.2">
      <c r="A143" s="151" t="s">
        <v>240</v>
      </c>
      <c r="B143" s="151"/>
      <c r="C143" s="151" t="s">
        <v>241</v>
      </c>
      <c r="D143" s="152"/>
      <c r="E143" s="52">
        <f>'Pay App 48'!E143</f>
        <v>0</v>
      </c>
      <c r="F143" s="45"/>
      <c r="G143" s="65">
        <f>'Pay App 48'!G143+F143</f>
        <v>0</v>
      </c>
      <c r="H143" s="188">
        <f>'Pay App 48'!K143</f>
        <v>0</v>
      </c>
      <c r="I143" s="189"/>
      <c r="J143" s="55"/>
      <c r="K143" s="33">
        <f t="shared" si="1"/>
        <v>0</v>
      </c>
      <c r="L143" s="68">
        <f t="shared" si="0"/>
        <v>0</v>
      </c>
      <c r="M143" s="66">
        <f t="shared" si="2"/>
        <v>0</v>
      </c>
      <c r="N143" s="32">
        <f t="shared" si="3"/>
        <v>0</v>
      </c>
      <c r="O143" s="52">
        <f>'Pay App 48'!O143+'Pay App 48'!P143</f>
        <v>0</v>
      </c>
      <c r="P143" s="45"/>
      <c r="Q143" s="66">
        <f>'Pay App 48'!Q143+N143+P143</f>
        <v>0</v>
      </c>
    </row>
    <row r="144" spans="1:17" ht="21" customHeight="1" x14ac:dyDescent="0.2">
      <c r="A144" s="151" t="s">
        <v>242</v>
      </c>
      <c r="B144" s="151"/>
      <c r="C144" s="151" t="s">
        <v>243</v>
      </c>
      <c r="D144" s="152"/>
      <c r="E144" s="52">
        <f>'Pay App 48'!E144</f>
        <v>0</v>
      </c>
      <c r="F144" s="45"/>
      <c r="G144" s="65">
        <f>'Pay App 48'!G144+F144</f>
        <v>0</v>
      </c>
      <c r="H144" s="188">
        <f>'Pay App 48'!K144</f>
        <v>0</v>
      </c>
      <c r="I144" s="189"/>
      <c r="J144" s="55"/>
      <c r="K144" s="33">
        <f t="shared" si="1"/>
        <v>0</v>
      </c>
      <c r="L144" s="68">
        <f t="shared" si="0"/>
        <v>0</v>
      </c>
      <c r="M144" s="66">
        <f t="shared" si="2"/>
        <v>0</v>
      </c>
      <c r="N144" s="32">
        <f t="shared" si="3"/>
        <v>0</v>
      </c>
      <c r="O144" s="52">
        <f>'Pay App 48'!O144+'Pay App 48'!P144</f>
        <v>0</v>
      </c>
      <c r="P144" s="45"/>
      <c r="Q144" s="66">
        <f>'Pay App 48'!Q144+N144+P144</f>
        <v>0</v>
      </c>
    </row>
    <row r="145" spans="1:17" ht="21" customHeight="1" x14ac:dyDescent="0.2">
      <c r="A145" s="151" t="s">
        <v>244</v>
      </c>
      <c r="B145" s="151"/>
      <c r="C145" s="151" t="s">
        <v>245</v>
      </c>
      <c r="D145" s="152"/>
      <c r="E145" s="52">
        <f>'Pay App 48'!E145</f>
        <v>0</v>
      </c>
      <c r="F145" s="45"/>
      <c r="G145" s="65">
        <f>'Pay App 48'!G145+F145</f>
        <v>0</v>
      </c>
      <c r="H145" s="188">
        <f>'Pay App 48'!K145</f>
        <v>0</v>
      </c>
      <c r="I145" s="189"/>
      <c r="J145" s="55"/>
      <c r="K145" s="33">
        <f t="shared" si="1"/>
        <v>0</v>
      </c>
      <c r="L145" s="68">
        <f t="shared" si="0"/>
        <v>0</v>
      </c>
      <c r="M145" s="66">
        <f t="shared" si="2"/>
        <v>0</v>
      </c>
      <c r="N145" s="32">
        <f t="shared" si="3"/>
        <v>0</v>
      </c>
      <c r="O145" s="52">
        <f>'Pay App 48'!O145+'Pay App 48'!P145</f>
        <v>0</v>
      </c>
      <c r="P145" s="45"/>
      <c r="Q145" s="66">
        <f>'Pay App 48'!Q145+N145+P145</f>
        <v>0</v>
      </c>
    </row>
    <row r="146" spans="1:17" ht="21" customHeight="1" x14ac:dyDescent="0.2">
      <c r="A146" s="151" t="s">
        <v>246</v>
      </c>
      <c r="B146" s="151"/>
      <c r="C146" s="151" t="s">
        <v>247</v>
      </c>
      <c r="D146" s="152"/>
      <c r="E146" s="52">
        <f>'Pay App 48'!E146</f>
        <v>0</v>
      </c>
      <c r="F146" s="45"/>
      <c r="G146" s="65">
        <f>'Pay App 48'!G146+F146</f>
        <v>0</v>
      </c>
      <c r="H146" s="188">
        <f>'Pay App 48'!K146</f>
        <v>0</v>
      </c>
      <c r="I146" s="189"/>
      <c r="J146" s="55"/>
      <c r="K146" s="33">
        <f t="shared" si="1"/>
        <v>0</v>
      </c>
      <c r="L146" s="68">
        <f t="shared" si="0"/>
        <v>0</v>
      </c>
      <c r="M146" s="66">
        <f t="shared" si="2"/>
        <v>0</v>
      </c>
      <c r="N146" s="32">
        <f t="shared" si="3"/>
        <v>0</v>
      </c>
      <c r="O146" s="52">
        <f>'Pay App 48'!O146+'Pay App 48'!P146</f>
        <v>0</v>
      </c>
      <c r="P146" s="45"/>
      <c r="Q146" s="66">
        <f>'Pay App 48'!Q146+N146+P146</f>
        <v>0</v>
      </c>
    </row>
    <row r="147" spans="1:17" ht="21" customHeight="1" x14ac:dyDescent="0.2">
      <c r="A147" s="151" t="s">
        <v>248</v>
      </c>
      <c r="B147" s="151"/>
      <c r="C147" s="151" t="s">
        <v>249</v>
      </c>
      <c r="D147" s="152"/>
      <c r="E147" s="52">
        <f>'Pay App 48'!E147</f>
        <v>0</v>
      </c>
      <c r="F147" s="45"/>
      <c r="G147" s="65">
        <f>'Pay App 48'!G147+F147</f>
        <v>0</v>
      </c>
      <c r="H147" s="188">
        <f>'Pay App 48'!K147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48'!O147+'Pay App 48'!P147</f>
        <v>0</v>
      </c>
      <c r="P147" s="45"/>
      <c r="Q147" s="66">
        <f>'Pay App 48'!Q147+N147+P147</f>
        <v>0</v>
      </c>
    </row>
    <row r="148" spans="1:17" ht="21" customHeight="1" x14ac:dyDescent="0.2">
      <c r="A148" s="151" t="s">
        <v>250</v>
      </c>
      <c r="B148" s="151"/>
      <c r="C148" s="151" t="s">
        <v>251</v>
      </c>
      <c r="D148" s="152"/>
      <c r="E148" s="52">
        <f>'Pay App 48'!E148</f>
        <v>0</v>
      </c>
      <c r="F148" s="45"/>
      <c r="G148" s="65">
        <f>'Pay App 48'!G148+F148</f>
        <v>0</v>
      </c>
      <c r="H148" s="188">
        <f>'Pay App 48'!K148</f>
        <v>0</v>
      </c>
      <c r="I148" s="189"/>
      <c r="J148" s="55"/>
      <c r="K148" s="33">
        <f t="shared" si="4"/>
        <v>0</v>
      </c>
      <c r="L148" s="68">
        <f t="shared" ref="L148:L211" si="7">IF(ISERROR(K148/G148),0,K148/G148)</f>
        <v>0</v>
      </c>
      <c r="M148" s="66">
        <f t="shared" si="5"/>
        <v>0</v>
      </c>
      <c r="N148" s="32">
        <f t="shared" si="6"/>
        <v>0</v>
      </c>
      <c r="O148" s="52">
        <f>'Pay App 48'!O148+'Pay App 48'!P148</f>
        <v>0</v>
      </c>
      <c r="P148" s="45"/>
      <c r="Q148" s="66">
        <f>'Pay App 48'!Q148+N148+P148</f>
        <v>0</v>
      </c>
    </row>
    <row r="149" spans="1:17" ht="21" customHeight="1" x14ac:dyDescent="0.2">
      <c r="A149" s="153" t="s">
        <v>252</v>
      </c>
      <c r="B149" s="153"/>
      <c r="C149" s="153" t="s">
        <v>253</v>
      </c>
      <c r="D149" s="154"/>
      <c r="E149" s="52">
        <f>'Pay App 48'!E149</f>
        <v>0</v>
      </c>
      <c r="F149" s="45"/>
      <c r="G149" s="65">
        <f>'Pay App 48'!G149+F149</f>
        <v>0</v>
      </c>
      <c r="H149" s="188">
        <f>'Pay App 48'!K149</f>
        <v>0</v>
      </c>
      <c r="I149" s="189"/>
      <c r="J149" s="55"/>
      <c r="K149" s="33">
        <f t="shared" si="4"/>
        <v>0</v>
      </c>
      <c r="L149" s="68">
        <f t="shared" si="7"/>
        <v>0</v>
      </c>
      <c r="M149" s="66">
        <f t="shared" si="5"/>
        <v>0</v>
      </c>
      <c r="N149" s="32">
        <f t="shared" si="6"/>
        <v>0</v>
      </c>
      <c r="O149" s="52">
        <f>'Pay App 48'!O149+'Pay App 48'!P149</f>
        <v>0</v>
      </c>
      <c r="P149" s="45"/>
      <c r="Q149" s="66">
        <f>'Pay App 48'!Q149+N149+P149</f>
        <v>0</v>
      </c>
    </row>
    <row r="150" spans="1:17" ht="21" customHeight="1" x14ac:dyDescent="0.2">
      <c r="A150" s="151" t="s">
        <v>254</v>
      </c>
      <c r="B150" s="151"/>
      <c r="C150" s="151" t="s">
        <v>255</v>
      </c>
      <c r="D150" s="152"/>
      <c r="E150" s="52">
        <f>'Pay App 48'!E150</f>
        <v>0</v>
      </c>
      <c r="F150" s="45"/>
      <c r="G150" s="65">
        <f>'Pay App 48'!G150+F150</f>
        <v>0</v>
      </c>
      <c r="H150" s="188">
        <f>'Pay App 48'!K150</f>
        <v>0</v>
      </c>
      <c r="I150" s="189"/>
      <c r="J150" s="55"/>
      <c r="K150" s="33">
        <f t="shared" si="4"/>
        <v>0</v>
      </c>
      <c r="L150" s="68">
        <f t="shared" si="7"/>
        <v>0</v>
      </c>
      <c r="M150" s="66">
        <f t="shared" si="5"/>
        <v>0</v>
      </c>
      <c r="N150" s="32">
        <f t="shared" si="6"/>
        <v>0</v>
      </c>
      <c r="O150" s="52">
        <f>'Pay App 48'!O150+'Pay App 48'!P150</f>
        <v>0</v>
      </c>
      <c r="P150" s="45"/>
      <c r="Q150" s="66">
        <f>'Pay App 48'!Q150+N150+P150</f>
        <v>0</v>
      </c>
    </row>
    <row r="151" spans="1:17" ht="21" customHeight="1" x14ac:dyDescent="0.2">
      <c r="A151" s="151" t="s">
        <v>256</v>
      </c>
      <c r="B151" s="151"/>
      <c r="C151" s="151" t="s">
        <v>257</v>
      </c>
      <c r="D151" s="152"/>
      <c r="E151" s="52">
        <f>'Pay App 48'!E151</f>
        <v>0</v>
      </c>
      <c r="F151" s="45"/>
      <c r="G151" s="65">
        <f>'Pay App 48'!G151+F151</f>
        <v>0</v>
      </c>
      <c r="H151" s="188">
        <f>'Pay App 48'!K151</f>
        <v>0</v>
      </c>
      <c r="I151" s="189"/>
      <c r="J151" s="55"/>
      <c r="K151" s="33">
        <f t="shared" si="4"/>
        <v>0</v>
      </c>
      <c r="L151" s="68">
        <f t="shared" si="7"/>
        <v>0</v>
      </c>
      <c r="M151" s="66">
        <f t="shared" si="5"/>
        <v>0</v>
      </c>
      <c r="N151" s="32">
        <f t="shared" si="6"/>
        <v>0</v>
      </c>
      <c r="O151" s="52">
        <f>'Pay App 48'!O151+'Pay App 48'!P151</f>
        <v>0</v>
      </c>
      <c r="P151" s="45"/>
      <c r="Q151" s="66">
        <f>'Pay App 48'!Q151+N151+P151</f>
        <v>0</v>
      </c>
    </row>
    <row r="152" spans="1:17" ht="21" customHeight="1" x14ac:dyDescent="0.2">
      <c r="A152" s="151" t="s">
        <v>258</v>
      </c>
      <c r="B152" s="151"/>
      <c r="C152" s="151" t="s">
        <v>259</v>
      </c>
      <c r="D152" s="152"/>
      <c r="E152" s="52">
        <f>'Pay App 48'!E152</f>
        <v>0</v>
      </c>
      <c r="F152" s="45"/>
      <c r="G152" s="65">
        <f>'Pay App 48'!G152+F152</f>
        <v>0</v>
      </c>
      <c r="H152" s="188">
        <f>'Pay App 48'!K152</f>
        <v>0</v>
      </c>
      <c r="I152" s="189"/>
      <c r="J152" s="55"/>
      <c r="K152" s="33">
        <f t="shared" si="4"/>
        <v>0</v>
      </c>
      <c r="L152" s="68">
        <f t="shared" si="7"/>
        <v>0</v>
      </c>
      <c r="M152" s="66">
        <f t="shared" si="5"/>
        <v>0</v>
      </c>
      <c r="N152" s="32">
        <f t="shared" si="6"/>
        <v>0</v>
      </c>
      <c r="O152" s="52">
        <f>'Pay App 48'!O152+'Pay App 48'!P152</f>
        <v>0</v>
      </c>
      <c r="P152" s="45"/>
      <c r="Q152" s="66">
        <f>'Pay App 48'!Q152+N152+P152</f>
        <v>0</v>
      </c>
    </row>
    <row r="153" spans="1:17" ht="21" customHeight="1" x14ac:dyDescent="0.2">
      <c r="A153" s="151" t="s">
        <v>260</v>
      </c>
      <c r="B153" s="151"/>
      <c r="C153" s="151" t="s">
        <v>261</v>
      </c>
      <c r="D153" s="152"/>
      <c r="E153" s="52">
        <f>'Pay App 48'!E153</f>
        <v>0</v>
      </c>
      <c r="F153" s="45"/>
      <c r="G153" s="65">
        <f>'Pay App 48'!G153+F153</f>
        <v>0</v>
      </c>
      <c r="H153" s="188">
        <f>'Pay App 48'!K153</f>
        <v>0</v>
      </c>
      <c r="I153" s="189"/>
      <c r="J153" s="55"/>
      <c r="K153" s="33">
        <f t="shared" si="4"/>
        <v>0</v>
      </c>
      <c r="L153" s="68">
        <f t="shared" si="7"/>
        <v>0</v>
      </c>
      <c r="M153" s="66">
        <f t="shared" si="5"/>
        <v>0</v>
      </c>
      <c r="N153" s="32">
        <f t="shared" si="6"/>
        <v>0</v>
      </c>
      <c r="O153" s="52">
        <f>'Pay App 48'!O153+'Pay App 48'!P153</f>
        <v>0</v>
      </c>
      <c r="P153" s="45"/>
      <c r="Q153" s="66">
        <f>'Pay App 48'!Q153+N153+P153</f>
        <v>0</v>
      </c>
    </row>
    <row r="154" spans="1:17" ht="21" customHeight="1" x14ac:dyDescent="0.2">
      <c r="A154" s="151" t="s">
        <v>262</v>
      </c>
      <c r="B154" s="151"/>
      <c r="C154" s="151" t="s">
        <v>263</v>
      </c>
      <c r="D154" s="152"/>
      <c r="E154" s="52">
        <f>'Pay App 48'!E154</f>
        <v>0</v>
      </c>
      <c r="F154" s="45"/>
      <c r="G154" s="65">
        <f>'Pay App 48'!G154+F154</f>
        <v>0</v>
      </c>
      <c r="H154" s="188">
        <f>'Pay App 48'!K154</f>
        <v>0</v>
      </c>
      <c r="I154" s="189"/>
      <c r="J154" s="55"/>
      <c r="K154" s="33">
        <f t="shared" si="4"/>
        <v>0</v>
      </c>
      <c r="L154" s="68">
        <f t="shared" si="7"/>
        <v>0</v>
      </c>
      <c r="M154" s="66">
        <f t="shared" si="5"/>
        <v>0</v>
      </c>
      <c r="N154" s="32">
        <f t="shared" si="6"/>
        <v>0</v>
      </c>
      <c r="O154" s="52">
        <f>'Pay App 48'!O154+'Pay App 48'!P154</f>
        <v>0</v>
      </c>
      <c r="P154" s="45"/>
      <c r="Q154" s="66">
        <f>'Pay App 48'!Q154+N154+P154</f>
        <v>0</v>
      </c>
    </row>
    <row r="155" spans="1:17" ht="21" customHeight="1" x14ac:dyDescent="0.2">
      <c r="A155" s="151" t="s">
        <v>264</v>
      </c>
      <c r="B155" s="151"/>
      <c r="C155" s="151" t="s">
        <v>265</v>
      </c>
      <c r="D155" s="152"/>
      <c r="E155" s="52">
        <f>'Pay App 48'!E155</f>
        <v>0</v>
      </c>
      <c r="F155" s="45"/>
      <c r="G155" s="65">
        <f>'Pay App 48'!G155+F155</f>
        <v>0</v>
      </c>
      <c r="H155" s="188">
        <f>'Pay App 48'!K155</f>
        <v>0</v>
      </c>
      <c r="I155" s="189"/>
      <c r="J155" s="55"/>
      <c r="K155" s="33">
        <f t="shared" si="4"/>
        <v>0</v>
      </c>
      <c r="L155" s="68">
        <f t="shared" si="7"/>
        <v>0</v>
      </c>
      <c r="M155" s="66">
        <f t="shared" si="5"/>
        <v>0</v>
      </c>
      <c r="N155" s="32">
        <f t="shared" si="6"/>
        <v>0</v>
      </c>
      <c r="O155" s="52">
        <f>'Pay App 48'!O155+'Pay App 48'!P155</f>
        <v>0</v>
      </c>
      <c r="P155" s="45"/>
      <c r="Q155" s="66">
        <f>'Pay App 48'!Q155+N155+P155</f>
        <v>0</v>
      </c>
    </row>
    <row r="156" spans="1:17" ht="21" customHeight="1" x14ac:dyDescent="0.2">
      <c r="A156" s="151" t="s">
        <v>266</v>
      </c>
      <c r="B156" s="151"/>
      <c r="C156" s="151" t="s">
        <v>267</v>
      </c>
      <c r="D156" s="152"/>
      <c r="E156" s="52">
        <f>'Pay App 48'!E156</f>
        <v>0</v>
      </c>
      <c r="F156" s="45"/>
      <c r="G156" s="65">
        <f>'Pay App 48'!G156+F156</f>
        <v>0</v>
      </c>
      <c r="H156" s="188">
        <f>'Pay App 48'!K156</f>
        <v>0</v>
      </c>
      <c r="I156" s="189"/>
      <c r="J156" s="55"/>
      <c r="K156" s="33">
        <f t="shared" si="4"/>
        <v>0</v>
      </c>
      <c r="L156" s="68">
        <f t="shared" si="7"/>
        <v>0</v>
      </c>
      <c r="M156" s="66">
        <f t="shared" si="5"/>
        <v>0</v>
      </c>
      <c r="N156" s="32">
        <f t="shared" si="6"/>
        <v>0</v>
      </c>
      <c r="O156" s="52">
        <f>'Pay App 48'!O156+'Pay App 48'!P156</f>
        <v>0</v>
      </c>
      <c r="P156" s="45"/>
      <c r="Q156" s="66">
        <f>'Pay App 48'!Q156+N156+P156</f>
        <v>0</v>
      </c>
    </row>
    <row r="157" spans="1:17" ht="21" customHeight="1" x14ac:dyDescent="0.2">
      <c r="A157" s="151" t="s">
        <v>268</v>
      </c>
      <c r="B157" s="151"/>
      <c r="C157" s="151" t="s">
        <v>269</v>
      </c>
      <c r="D157" s="152"/>
      <c r="E157" s="52">
        <f>'Pay App 48'!E157</f>
        <v>0</v>
      </c>
      <c r="F157" s="45"/>
      <c r="G157" s="65">
        <f>'Pay App 48'!G157+F157</f>
        <v>0</v>
      </c>
      <c r="H157" s="188">
        <f>'Pay App 48'!K157</f>
        <v>0</v>
      </c>
      <c r="I157" s="189"/>
      <c r="J157" s="55"/>
      <c r="K157" s="33">
        <f t="shared" si="4"/>
        <v>0</v>
      </c>
      <c r="L157" s="68">
        <f t="shared" si="7"/>
        <v>0</v>
      </c>
      <c r="M157" s="66">
        <f t="shared" si="5"/>
        <v>0</v>
      </c>
      <c r="N157" s="32">
        <f t="shared" si="6"/>
        <v>0</v>
      </c>
      <c r="O157" s="52">
        <f>'Pay App 48'!O157+'Pay App 48'!P157</f>
        <v>0</v>
      </c>
      <c r="P157" s="45"/>
      <c r="Q157" s="66">
        <f>'Pay App 48'!Q157+N157+P157</f>
        <v>0</v>
      </c>
    </row>
    <row r="158" spans="1:17" ht="21" customHeight="1" x14ac:dyDescent="0.2">
      <c r="A158" s="153" t="s">
        <v>270</v>
      </c>
      <c r="B158" s="153"/>
      <c r="C158" s="153" t="s">
        <v>271</v>
      </c>
      <c r="D158" s="154"/>
      <c r="E158" s="52">
        <f>'Pay App 48'!E158</f>
        <v>0</v>
      </c>
      <c r="F158" s="45"/>
      <c r="G158" s="65">
        <f>'Pay App 48'!G158+F158</f>
        <v>0</v>
      </c>
      <c r="H158" s="188">
        <f>'Pay App 48'!K158</f>
        <v>0</v>
      </c>
      <c r="I158" s="189"/>
      <c r="J158" s="55"/>
      <c r="K158" s="33">
        <f t="shared" si="4"/>
        <v>0</v>
      </c>
      <c r="L158" s="68">
        <f t="shared" si="7"/>
        <v>0</v>
      </c>
      <c r="M158" s="66">
        <f t="shared" si="5"/>
        <v>0</v>
      </c>
      <c r="N158" s="32">
        <f t="shared" si="6"/>
        <v>0</v>
      </c>
      <c r="O158" s="52">
        <f>'Pay App 48'!O158+'Pay App 48'!P158</f>
        <v>0</v>
      </c>
      <c r="P158" s="45"/>
      <c r="Q158" s="66">
        <f>'Pay App 48'!Q158+N158+P158</f>
        <v>0</v>
      </c>
    </row>
    <row r="159" spans="1:17" ht="21" customHeight="1" x14ac:dyDescent="0.2">
      <c r="A159" s="151" t="s">
        <v>272</v>
      </c>
      <c r="B159" s="151"/>
      <c r="C159" s="151" t="s">
        <v>273</v>
      </c>
      <c r="D159" s="152"/>
      <c r="E159" s="52">
        <f>'Pay App 48'!E159</f>
        <v>0</v>
      </c>
      <c r="F159" s="45"/>
      <c r="G159" s="65">
        <f>'Pay App 48'!G159+F159</f>
        <v>0</v>
      </c>
      <c r="H159" s="188">
        <f>'Pay App 48'!K159</f>
        <v>0</v>
      </c>
      <c r="I159" s="189"/>
      <c r="J159" s="55"/>
      <c r="K159" s="33">
        <f t="shared" si="4"/>
        <v>0</v>
      </c>
      <c r="L159" s="68">
        <f t="shared" si="7"/>
        <v>0</v>
      </c>
      <c r="M159" s="66">
        <f t="shared" si="5"/>
        <v>0</v>
      </c>
      <c r="N159" s="32">
        <f t="shared" si="6"/>
        <v>0</v>
      </c>
      <c r="O159" s="52">
        <f>'Pay App 48'!O159+'Pay App 48'!P159</f>
        <v>0</v>
      </c>
      <c r="P159" s="45"/>
      <c r="Q159" s="66">
        <f>'Pay App 48'!Q159+N159+P159</f>
        <v>0</v>
      </c>
    </row>
    <row r="160" spans="1:17" ht="21" customHeight="1" x14ac:dyDescent="0.2">
      <c r="A160" s="151" t="s">
        <v>274</v>
      </c>
      <c r="B160" s="151"/>
      <c r="C160" s="151" t="s">
        <v>275</v>
      </c>
      <c r="D160" s="152"/>
      <c r="E160" s="52">
        <f>'Pay App 48'!E160</f>
        <v>0</v>
      </c>
      <c r="F160" s="45"/>
      <c r="G160" s="65">
        <f>'Pay App 48'!G160+F160</f>
        <v>0</v>
      </c>
      <c r="H160" s="188">
        <f>'Pay App 48'!K160</f>
        <v>0</v>
      </c>
      <c r="I160" s="189"/>
      <c r="J160" s="55"/>
      <c r="K160" s="33">
        <f t="shared" si="4"/>
        <v>0</v>
      </c>
      <c r="L160" s="68">
        <f t="shared" si="7"/>
        <v>0</v>
      </c>
      <c r="M160" s="66">
        <f t="shared" si="5"/>
        <v>0</v>
      </c>
      <c r="N160" s="32">
        <f t="shared" si="6"/>
        <v>0</v>
      </c>
      <c r="O160" s="52">
        <f>'Pay App 48'!O160+'Pay App 48'!P160</f>
        <v>0</v>
      </c>
      <c r="P160" s="45"/>
      <c r="Q160" s="66">
        <f>'Pay App 48'!Q160+N160+P160</f>
        <v>0</v>
      </c>
    </row>
    <row r="161" spans="1:17" ht="21" customHeight="1" x14ac:dyDescent="0.2">
      <c r="A161" s="151" t="s">
        <v>276</v>
      </c>
      <c r="B161" s="151"/>
      <c r="C161" s="151" t="s">
        <v>277</v>
      </c>
      <c r="D161" s="152"/>
      <c r="E161" s="52">
        <f>'Pay App 48'!E161</f>
        <v>0</v>
      </c>
      <c r="F161" s="45"/>
      <c r="G161" s="65">
        <f>'Pay App 48'!G161+F161</f>
        <v>0</v>
      </c>
      <c r="H161" s="188">
        <f>'Pay App 48'!K161</f>
        <v>0</v>
      </c>
      <c r="I161" s="189"/>
      <c r="J161" s="55"/>
      <c r="K161" s="33">
        <f t="shared" si="4"/>
        <v>0</v>
      </c>
      <c r="L161" s="68">
        <f t="shared" si="7"/>
        <v>0</v>
      </c>
      <c r="M161" s="66">
        <f t="shared" si="5"/>
        <v>0</v>
      </c>
      <c r="N161" s="32">
        <f t="shared" si="6"/>
        <v>0</v>
      </c>
      <c r="O161" s="52">
        <f>'Pay App 48'!O161+'Pay App 48'!P161</f>
        <v>0</v>
      </c>
      <c r="P161" s="45"/>
      <c r="Q161" s="66">
        <f>'Pay App 48'!Q161+N161+P161</f>
        <v>0</v>
      </c>
    </row>
    <row r="162" spans="1:17" ht="21" customHeight="1" x14ac:dyDescent="0.2">
      <c r="A162" s="151" t="s">
        <v>278</v>
      </c>
      <c r="B162" s="151"/>
      <c r="C162" s="151" t="s">
        <v>279</v>
      </c>
      <c r="D162" s="152"/>
      <c r="E162" s="52">
        <f>'Pay App 48'!E162</f>
        <v>0</v>
      </c>
      <c r="F162" s="45"/>
      <c r="G162" s="65">
        <f>'Pay App 48'!G162+F162</f>
        <v>0</v>
      </c>
      <c r="H162" s="188">
        <f>'Pay App 48'!K162</f>
        <v>0</v>
      </c>
      <c r="I162" s="189"/>
      <c r="J162" s="55"/>
      <c r="K162" s="33">
        <f t="shared" si="4"/>
        <v>0</v>
      </c>
      <c r="L162" s="68">
        <f t="shared" si="7"/>
        <v>0</v>
      </c>
      <c r="M162" s="66">
        <f t="shared" si="5"/>
        <v>0</v>
      </c>
      <c r="N162" s="32">
        <f t="shared" si="6"/>
        <v>0</v>
      </c>
      <c r="O162" s="52">
        <f>'Pay App 48'!O162+'Pay App 48'!P162</f>
        <v>0</v>
      </c>
      <c r="P162" s="45"/>
      <c r="Q162" s="66">
        <f>'Pay App 48'!Q162+N162+P162</f>
        <v>0</v>
      </c>
    </row>
    <row r="163" spans="1:17" ht="21" customHeight="1" x14ac:dyDescent="0.2">
      <c r="A163" s="151" t="s">
        <v>280</v>
      </c>
      <c r="B163" s="151"/>
      <c r="C163" s="151" t="s">
        <v>281</v>
      </c>
      <c r="D163" s="152"/>
      <c r="E163" s="52">
        <f>'Pay App 48'!E163</f>
        <v>0</v>
      </c>
      <c r="F163" s="45"/>
      <c r="G163" s="65">
        <f>'Pay App 48'!G163+F163</f>
        <v>0</v>
      </c>
      <c r="H163" s="188">
        <f>'Pay App 48'!K163</f>
        <v>0</v>
      </c>
      <c r="I163" s="189"/>
      <c r="J163" s="55"/>
      <c r="K163" s="33">
        <f t="shared" si="4"/>
        <v>0</v>
      </c>
      <c r="L163" s="68">
        <f t="shared" si="7"/>
        <v>0</v>
      </c>
      <c r="M163" s="66">
        <f t="shared" si="5"/>
        <v>0</v>
      </c>
      <c r="N163" s="32">
        <f t="shared" si="6"/>
        <v>0</v>
      </c>
      <c r="O163" s="52">
        <f>'Pay App 48'!O163+'Pay App 48'!P163</f>
        <v>0</v>
      </c>
      <c r="P163" s="45"/>
      <c r="Q163" s="66">
        <f>'Pay App 48'!Q163+N163+P163</f>
        <v>0</v>
      </c>
    </row>
    <row r="164" spans="1:17" ht="21" customHeight="1" x14ac:dyDescent="0.2">
      <c r="A164" s="151" t="s">
        <v>282</v>
      </c>
      <c r="B164" s="151"/>
      <c r="C164" s="151" t="s">
        <v>283</v>
      </c>
      <c r="D164" s="152"/>
      <c r="E164" s="52">
        <f>'Pay App 48'!E164</f>
        <v>0</v>
      </c>
      <c r="F164" s="45"/>
      <c r="G164" s="65">
        <f>'Pay App 48'!G164+F164</f>
        <v>0</v>
      </c>
      <c r="H164" s="188">
        <f>'Pay App 48'!K164</f>
        <v>0</v>
      </c>
      <c r="I164" s="189"/>
      <c r="J164" s="55"/>
      <c r="K164" s="33">
        <f t="shared" si="4"/>
        <v>0</v>
      </c>
      <c r="L164" s="68">
        <f t="shared" si="7"/>
        <v>0</v>
      </c>
      <c r="M164" s="66">
        <f t="shared" si="5"/>
        <v>0</v>
      </c>
      <c r="N164" s="32">
        <f t="shared" si="6"/>
        <v>0</v>
      </c>
      <c r="O164" s="52">
        <f>'Pay App 48'!O164+'Pay App 48'!P164</f>
        <v>0</v>
      </c>
      <c r="P164" s="45"/>
      <c r="Q164" s="66">
        <f>'Pay App 48'!Q164+N164+P164</f>
        <v>0</v>
      </c>
    </row>
    <row r="165" spans="1:17" ht="21" customHeight="1" x14ac:dyDescent="0.2">
      <c r="A165" s="151" t="s">
        <v>284</v>
      </c>
      <c r="B165" s="151"/>
      <c r="C165" s="151" t="s">
        <v>285</v>
      </c>
      <c r="D165" s="152"/>
      <c r="E165" s="52">
        <f>'Pay App 48'!E165</f>
        <v>0</v>
      </c>
      <c r="F165" s="45"/>
      <c r="G165" s="65">
        <f>'Pay App 48'!G165+F165</f>
        <v>0</v>
      </c>
      <c r="H165" s="188">
        <f>'Pay App 48'!K165</f>
        <v>0</v>
      </c>
      <c r="I165" s="189"/>
      <c r="J165" s="55"/>
      <c r="K165" s="33">
        <f t="shared" si="4"/>
        <v>0</v>
      </c>
      <c r="L165" s="68">
        <f t="shared" si="7"/>
        <v>0</v>
      </c>
      <c r="M165" s="66">
        <f t="shared" si="5"/>
        <v>0</v>
      </c>
      <c r="N165" s="32">
        <f t="shared" si="6"/>
        <v>0</v>
      </c>
      <c r="O165" s="52">
        <f>'Pay App 48'!O165+'Pay App 48'!P165</f>
        <v>0</v>
      </c>
      <c r="P165" s="45"/>
      <c r="Q165" s="66">
        <f>'Pay App 48'!Q165+N165+P165</f>
        <v>0</v>
      </c>
    </row>
    <row r="166" spans="1:17" ht="21" customHeight="1" x14ac:dyDescent="0.2">
      <c r="A166" s="153" t="s">
        <v>286</v>
      </c>
      <c r="B166" s="153"/>
      <c r="C166" s="153" t="s">
        <v>287</v>
      </c>
      <c r="D166" s="154"/>
      <c r="E166" s="52">
        <f>'Pay App 48'!E166</f>
        <v>0</v>
      </c>
      <c r="F166" s="45"/>
      <c r="G166" s="65">
        <f>'Pay App 48'!G166+F166</f>
        <v>0</v>
      </c>
      <c r="H166" s="188">
        <f>'Pay App 48'!K166</f>
        <v>0</v>
      </c>
      <c r="I166" s="189"/>
      <c r="J166" s="55"/>
      <c r="K166" s="33">
        <f t="shared" si="4"/>
        <v>0</v>
      </c>
      <c r="L166" s="68">
        <f t="shared" si="7"/>
        <v>0</v>
      </c>
      <c r="M166" s="66">
        <f t="shared" si="5"/>
        <v>0</v>
      </c>
      <c r="N166" s="32">
        <f t="shared" si="6"/>
        <v>0</v>
      </c>
      <c r="O166" s="52">
        <f>'Pay App 48'!O166+'Pay App 48'!P166</f>
        <v>0</v>
      </c>
      <c r="P166" s="45"/>
      <c r="Q166" s="66">
        <f>'Pay App 48'!Q166+N166+P166</f>
        <v>0</v>
      </c>
    </row>
    <row r="167" spans="1:17" ht="21" customHeight="1" x14ac:dyDescent="0.2">
      <c r="A167" s="153" t="s">
        <v>288</v>
      </c>
      <c r="B167" s="153"/>
      <c r="C167" s="153" t="s">
        <v>289</v>
      </c>
      <c r="D167" s="154"/>
      <c r="E167" s="52">
        <f>'Pay App 48'!E167</f>
        <v>0</v>
      </c>
      <c r="F167" s="45"/>
      <c r="G167" s="65">
        <f>'Pay App 48'!G167+F167</f>
        <v>0</v>
      </c>
      <c r="H167" s="188">
        <f>'Pay App 48'!K167</f>
        <v>0</v>
      </c>
      <c r="I167" s="189"/>
      <c r="J167" s="55"/>
      <c r="K167" s="33">
        <f t="shared" si="4"/>
        <v>0</v>
      </c>
      <c r="L167" s="68">
        <f t="shared" si="7"/>
        <v>0</v>
      </c>
      <c r="M167" s="66">
        <f t="shared" si="5"/>
        <v>0</v>
      </c>
      <c r="N167" s="32">
        <f t="shared" si="6"/>
        <v>0</v>
      </c>
      <c r="O167" s="52">
        <f>'Pay App 48'!O167+'Pay App 48'!P167</f>
        <v>0</v>
      </c>
      <c r="P167" s="45"/>
      <c r="Q167" s="66">
        <f>'Pay App 48'!Q167+N167+P167</f>
        <v>0</v>
      </c>
    </row>
    <row r="168" spans="1:17" ht="21" customHeight="1" x14ac:dyDescent="0.2">
      <c r="A168" s="151" t="s">
        <v>290</v>
      </c>
      <c r="B168" s="151"/>
      <c r="C168" s="151" t="s">
        <v>291</v>
      </c>
      <c r="D168" s="152"/>
      <c r="E168" s="52">
        <f>'Pay App 48'!E168</f>
        <v>0</v>
      </c>
      <c r="F168" s="45"/>
      <c r="G168" s="65">
        <f>'Pay App 48'!G168+F168</f>
        <v>0</v>
      </c>
      <c r="H168" s="188">
        <f>'Pay App 48'!K168</f>
        <v>0</v>
      </c>
      <c r="I168" s="189"/>
      <c r="J168" s="55"/>
      <c r="K168" s="33">
        <f t="shared" si="4"/>
        <v>0</v>
      </c>
      <c r="L168" s="68">
        <f t="shared" si="7"/>
        <v>0</v>
      </c>
      <c r="M168" s="66">
        <f t="shared" si="5"/>
        <v>0</v>
      </c>
      <c r="N168" s="32">
        <f t="shared" si="6"/>
        <v>0</v>
      </c>
      <c r="O168" s="52">
        <f>'Pay App 48'!O168+'Pay App 48'!P168</f>
        <v>0</v>
      </c>
      <c r="P168" s="45"/>
      <c r="Q168" s="66">
        <f>'Pay App 48'!Q168+N168+P168</f>
        <v>0</v>
      </c>
    </row>
    <row r="169" spans="1:17" ht="21" customHeight="1" x14ac:dyDescent="0.2">
      <c r="A169" s="151" t="s">
        <v>292</v>
      </c>
      <c r="B169" s="151"/>
      <c r="C169" s="151" t="s">
        <v>293</v>
      </c>
      <c r="D169" s="152"/>
      <c r="E169" s="52">
        <f>'Pay App 48'!E169</f>
        <v>0</v>
      </c>
      <c r="F169" s="45"/>
      <c r="G169" s="65">
        <f>'Pay App 48'!G169+F169</f>
        <v>0</v>
      </c>
      <c r="H169" s="188">
        <f>'Pay App 48'!K169</f>
        <v>0</v>
      </c>
      <c r="I169" s="189"/>
      <c r="J169" s="55"/>
      <c r="K169" s="33">
        <f t="shared" si="4"/>
        <v>0</v>
      </c>
      <c r="L169" s="68">
        <f t="shared" si="7"/>
        <v>0</v>
      </c>
      <c r="M169" s="66">
        <f t="shared" si="5"/>
        <v>0</v>
      </c>
      <c r="N169" s="32">
        <f t="shared" si="6"/>
        <v>0</v>
      </c>
      <c r="O169" s="52">
        <f>'Pay App 48'!O169+'Pay App 48'!P169</f>
        <v>0</v>
      </c>
      <c r="P169" s="45"/>
      <c r="Q169" s="66">
        <f>'Pay App 48'!Q169+N169+P169</f>
        <v>0</v>
      </c>
    </row>
    <row r="170" spans="1:17" ht="21" customHeight="1" x14ac:dyDescent="0.2">
      <c r="A170" s="151" t="s">
        <v>294</v>
      </c>
      <c r="B170" s="151"/>
      <c r="C170" s="151" t="s">
        <v>295</v>
      </c>
      <c r="D170" s="152"/>
      <c r="E170" s="52">
        <f>'Pay App 48'!E170</f>
        <v>0</v>
      </c>
      <c r="F170" s="45"/>
      <c r="G170" s="65">
        <f>'Pay App 48'!G170+F170</f>
        <v>0</v>
      </c>
      <c r="H170" s="188">
        <f>'Pay App 48'!K170</f>
        <v>0</v>
      </c>
      <c r="I170" s="189"/>
      <c r="J170" s="55"/>
      <c r="K170" s="33">
        <f t="shared" si="4"/>
        <v>0</v>
      </c>
      <c r="L170" s="68">
        <f t="shared" si="7"/>
        <v>0</v>
      </c>
      <c r="M170" s="66">
        <f t="shared" si="5"/>
        <v>0</v>
      </c>
      <c r="N170" s="32">
        <f t="shared" si="6"/>
        <v>0</v>
      </c>
      <c r="O170" s="52">
        <f>'Pay App 48'!O170+'Pay App 48'!P170</f>
        <v>0</v>
      </c>
      <c r="P170" s="45"/>
      <c r="Q170" s="66">
        <f>'Pay App 48'!Q170+N170+P170</f>
        <v>0</v>
      </c>
    </row>
    <row r="171" spans="1:17" ht="21" customHeight="1" x14ac:dyDescent="0.2">
      <c r="A171" s="151" t="s">
        <v>296</v>
      </c>
      <c r="B171" s="151"/>
      <c r="C171" s="151" t="s">
        <v>297</v>
      </c>
      <c r="D171" s="152"/>
      <c r="E171" s="52">
        <f>'Pay App 48'!E171</f>
        <v>0</v>
      </c>
      <c r="F171" s="45"/>
      <c r="G171" s="65">
        <f>'Pay App 48'!G171+F171</f>
        <v>0</v>
      </c>
      <c r="H171" s="188">
        <f>'Pay App 48'!K171</f>
        <v>0</v>
      </c>
      <c r="I171" s="189"/>
      <c r="J171" s="55"/>
      <c r="K171" s="33">
        <f t="shared" si="4"/>
        <v>0</v>
      </c>
      <c r="L171" s="68">
        <f t="shared" si="7"/>
        <v>0</v>
      </c>
      <c r="M171" s="66">
        <f t="shared" si="5"/>
        <v>0</v>
      </c>
      <c r="N171" s="32">
        <f t="shared" si="6"/>
        <v>0</v>
      </c>
      <c r="O171" s="52">
        <f>'Pay App 48'!O171+'Pay App 48'!P171</f>
        <v>0</v>
      </c>
      <c r="P171" s="45"/>
      <c r="Q171" s="66">
        <f>'Pay App 48'!Q171+N171+P171</f>
        <v>0</v>
      </c>
    </row>
    <row r="172" spans="1:17" ht="21" customHeight="1" x14ac:dyDescent="0.2">
      <c r="A172" s="151" t="s">
        <v>298</v>
      </c>
      <c r="B172" s="151"/>
      <c r="C172" s="151" t="s">
        <v>299</v>
      </c>
      <c r="D172" s="152"/>
      <c r="E172" s="52">
        <f>'Pay App 48'!E172</f>
        <v>0</v>
      </c>
      <c r="F172" s="45"/>
      <c r="G172" s="65">
        <f>'Pay App 48'!G172+F172</f>
        <v>0</v>
      </c>
      <c r="H172" s="188">
        <f>'Pay App 48'!K172</f>
        <v>0</v>
      </c>
      <c r="I172" s="189"/>
      <c r="J172" s="55"/>
      <c r="K172" s="33">
        <f t="shared" si="4"/>
        <v>0</v>
      </c>
      <c r="L172" s="68">
        <f t="shared" si="7"/>
        <v>0</v>
      </c>
      <c r="M172" s="66">
        <f t="shared" si="5"/>
        <v>0</v>
      </c>
      <c r="N172" s="32">
        <f t="shared" si="6"/>
        <v>0</v>
      </c>
      <c r="O172" s="52">
        <f>'Pay App 48'!O172+'Pay App 48'!P172</f>
        <v>0</v>
      </c>
      <c r="P172" s="45"/>
      <c r="Q172" s="66">
        <f>'Pay App 48'!Q172+N172+P172</f>
        <v>0</v>
      </c>
    </row>
    <row r="173" spans="1:17" ht="21" customHeight="1" x14ac:dyDescent="0.2">
      <c r="A173" s="151" t="s">
        <v>300</v>
      </c>
      <c r="B173" s="151"/>
      <c r="C173" s="151" t="s">
        <v>301</v>
      </c>
      <c r="D173" s="152"/>
      <c r="E173" s="52">
        <f>'Pay App 48'!E173</f>
        <v>0</v>
      </c>
      <c r="F173" s="45"/>
      <c r="G173" s="65">
        <f>'Pay App 48'!G173+F173</f>
        <v>0</v>
      </c>
      <c r="H173" s="188">
        <f>'Pay App 48'!K173</f>
        <v>0</v>
      </c>
      <c r="I173" s="189"/>
      <c r="J173" s="55"/>
      <c r="K173" s="33">
        <f t="shared" si="4"/>
        <v>0</v>
      </c>
      <c r="L173" s="68">
        <f t="shared" si="7"/>
        <v>0</v>
      </c>
      <c r="M173" s="66">
        <f t="shared" si="5"/>
        <v>0</v>
      </c>
      <c r="N173" s="32">
        <f t="shared" si="6"/>
        <v>0</v>
      </c>
      <c r="O173" s="52">
        <f>'Pay App 48'!O173+'Pay App 48'!P173</f>
        <v>0</v>
      </c>
      <c r="P173" s="45"/>
      <c r="Q173" s="66">
        <f>'Pay App 48'!Q173+N173+P173</f>
        <v>0</v>
      </c>
    </row>
    <row r="174" spans="1:17" ht="21" customHeight="1" x14ac:dyDescent="0.2">
      <c r="A174" s="151" t="s">
        <v>302</v>
      </c>
      <c r="B174" s="151"/>
      <c r="C174" s="151" t="s">
        <v>303</v>
      </c>
      <c r="D174" s="152"/>
      <c r="E174" s="52">
        <f>'Pay App 48'!E174</f>
        <v>0</v>
      </c>
      <c r="F174" s="45"/>
      <c r="G174" s="65">
        <f>'Pay App 48'!G174+F174</f>
        <v>0</v>
      </c>
      <c r="H174" s="188">
        <f>'Pay App 48'!K174</f>
        <v>0</v>
      </c>
      <c r="I174" s="189"/>
      <c r="J174" s="55"/>
      <c r="K174" s="33">
        <f t="shared" si="4"/>
        <v>0</v>
      </c>
      <c r="L174" s="68">
        <f t="shared" si="7"/>
        <v>0</v>
      </c>
      <c r="M174" s="66">
        <f t="shared" si="5"/>
        <v>0</v>
      </c>
      <c r="N174" s="32">
        <f t="shared" si="6"/>
        <v>0</v>
      </c>
      <c r="O174" s="52">
        <f>'Pay App 48'!O174+'Pay App 48'!P174</f>
        <v>0</v>
      </c>
      <c r="P174" s="45"/>
      <c r="Q174" s="66">
        <f>'Pay App 48'!Q174+N174+P174</f>
        <v>0</v>
      </c>
    </row>
    <row r="175" spans="1:17" ht="21" customHeight="1" x14ac:dyDescent="0.2">
      <c r="A175" s="151" t="s">
        <v>304</v>
      </c>
      <c r="B175" s="151"/>
      <c r="C175" s="151" t="s">
        <v>305</v>
      </c>
      <c r="D175" s="152"/>
      <c r="E175" s="52">
        <f>'Pay App 48'!E175</f>
        <v>0</v>
      </c>
      <c r="F175" s="45"/>
      <c r="G175" s="65">
        <f>'Pay App 48'!G175+F175</f>
        <v>0</v>
      </c>
      <c r="H175" s="188">
        <f>'Pay App 48'!K175</f>
        <v>0</v>
      </c>
      <c r="I175" s="189"/>
      <c r="J175" s="55"/>
      <c r="K175" s="33">
        <f t="shared" si="4"/>
        <v>0</v>
      </c>
      <c r="L175" s="68">
        <f t="shared" si="7"/>
        <v>0</v>
      </c>
      <c r="M175" s="66">
        <f t="shared" si="5"/>
        <v>0</v>
      </c>
      <c r="N175" s="32">
        <f t="shared" si="6"/>
        <v>0</v>
      </c>
      <c r="O175" s="52">
        <f>'Pay App 48'!O175+'Pay App 48'!P175</f>
        <v>0</v>
      </c>
      <c r="P175" s="45"/>
      <c r="Q175" s="66">
        <f>'Pay App 48'!Q175+N175+P175</f>
        <v>0</v>
      </c>
    </row>
    <row r="176" spans="1:17" ht="21" customHeight="1" x14ac:dyDescent="0.2">
      <c r="A176" s="151" t="s">
        <v>306</v>
      </c>
      <c r="B176" s="151"/>
      <c r="C176" s="151" t="s">
        <v>307</v>
      </c>
      <c r="D176" s="152"/>
      <c r="E176" s="52">
        <f>'Pay App 48'!E176</f>
        <v>0</v>
      </c>
      <c r="F176" s="45"/>
      <c r="G176" s="65">
        <f>'Pay App 48'!G176+F176</f>
        <v>0</v>
      </c>
      <c r="H176" s="188">
        <f>'Pay App 48'!K176</f>
        <v>0</v>
      </c>
      <c r="I176" s="189"/>
      <c r="J176" s="55"/>
      <c r="K176" s="33">
        <f t="shared" si="4"/>
        <v>0</v>
      </c>
      <c r="L176" s="68">
        <f t="shared" si="7"/>
        <v>0</v>
      </c>
      <c r="M176" s="66">
        <f t="shared" si="5"/>
        <v>0</v>
      </c>
      <c r="N176" s="32">
        <f t="shared" si="6"/>
        <v>0</v>
      </c>
      <c r="O176" s="52">
        <f>'Pay App 48'!O176+'Pay App 48'!P176</f>
        <v>0</v>
      </c>
      <c r="P176" s="45"/>
      <c r="Q176" s="66">
        <f>'Pay App 48'!Q176+N176+P176</f>
        <v>0</v>
      </c>
    </row>
    <row r="177" spans="1:17" ht="21" customHeight="1" x14ac:dyDescent="0.2">
      <c r="A177" s="151" t="s">
        <v>308</v>
      </c>
      <c r="B177" s="151"/>
      <c r="C177" s="151" t="s">
        <v>309</v>
      </c>
      <c r="D177" s="152"/>
      <c r="E177" s="52">
        <f>'Pay App 48'!E177</f>
        <v>0</v>
      </c>
      <c r="F177" s="45"/>
      <c r="G177" s="65">
        <f>'Pay App 48'!G177+F177</f>
        <v>0</v>
      </c>
      <c r="H177" s="188">
        <f>'Pay App 48'!K177</f>
        <v>0</v>
      </c>
      <c r="I177" s="189"/>
      <c r="J177" s="55"/>
      <c r="K177" s="33">
        <f t="shared" si="4"/>
        <v>0</v>
      </c>
      <c r="L177" s="68">
        <f t="shared" si="7"/>
        <v>0</v>
      </c>
      <c r="M177" s="66">
        <f t="shared" si="5"/>
        <v>0</v>
      </c>
      <c r="N177" s="32">
        <f t="shared" si="6"/>
        <v>0</v>
      </c>
      <c r="O177" s="52">
        <f>'Pay App 48'!O177+'Pay App 48'!P177</f>
        <v>0</v>
      </c>
      <c r="P177" s="45"/>
      <c r="Q177" s="66">
        <f>'Pay App 48'!Q177+N177+P177</f>
        <v>0</v>
      </c>
    </row>
    <row r="178" spans="1:17" ht="21" customHeight="1" x14ac:dyDescent="0.2">
      <c r="A178" s="141" t="s">
        <v>310</v>
      </c>
      <c r="B178" s="141"/>
      <c r="C178" s="141" t="s">
        <v>311</v>
      </c>
      <c r="D178" s="142"/>
      <c r="E178" s="52">
        <f>'Pay App 48'!E178</f>
        <v>0</v>
      </c>
      <c r="F178" s="45"/>
      <c r="G178" s="65">
        <f>'Pay App 48'!G178+F178</f>
        <v>0</v>
      </c>
      <c r="H178" s="188">
        <f>'Pay App 48'!K178</f>
        <v>0</v>
      </c>
      <c r="I178" s="189"/>
      <c r="J178" s="55"/>
      <c r="K178" s="33">
        <f t="shared" si="4"/>
        <v>0</v>
      </c>
      <c r="L178" s="68">
        <f t="shared" si="7"/>
        <v>0</v>
      </c>
      <c r="M178" s="66">
        <f t="shared" si="5"/>
        <v>0</v>
      </c>
      <c r="N178" s="32">
        <f t="shared" si="6"/>
        <v>0</v>
      </c>
      <c r="O178" s="52">
        <f>'Pay App 48'!O178+'Pay App 48'!P178</f>
        <v>0</v>
      </c>
      <c r="P178" s="45"/>
      <c r="Q178" s="66">
        <f>'Pay App 48'!Q178+N178+P178</f>
        <v>0</v>
      </c>
    </row>
    <row r="179" spans="1:17" ht="21" customHeight="1" x14ac:dyDescent="0.2">
      <c r="A179" s="151" t="s">
        <v>312</v>
      </c>
      <c r="B179" s="151"/>
      <c r="C179" s="151" t="s">
        <v>313</v>
      </c>
      <c r="D179" s="152"/>
      <c r="E179" s="52">
        <f>'Pay App 48'!E179</f>
        <v>0</v>
      </c>
      <c r="F179" s="45"/>
      <c r="G179" s="65">
        <f>'Pay App 48'!G179+F179</f>
        <v>0</v>
      </c>
      <c r="H179" s="188">
        <f>'Pay App 48'!K179</f>
        <v>0</v>
      </c>
      <c r="I179" s="189"/>
      <c r="J179" s="55"/>
      <c r="K179" s="33">
        <f t="shared" si="4"/>
        <v>0</v>
      </c>
      <c r="L179" s="68">
        <f t="shared" si="7"/>
        <v>0</v>
      </c>
      <c r="M179" s="66">
        <f t="shared" si="5"/>
        <v>0</v>
      </c>
      <c r="N179" s="32">
        <f t="shared" si="6"/>
        <v>0</v>
      </c>
      <c r="O179" s="52">
        <f>'Pay App 48'!O179+'Pay App 48'!P179</f>
        <v>0</v>
      </c>
      <c r="P179" s="45"/>
      <c r="Q179" s="66">
        <f>'Pay App 48'!Q179+N179+P179</f>
        <v>0</v>
      </c>
    </row>
    <row r="180" spans="1:17" ht="21" customHeight="1" x14ac:dyDescent="0.2">
      <c r="A180" s="151" t="s">
        <v>314</v>
      </c>
      <c r="B180" s="151"/>
      <c r="C180" s="149" t="s">
        <v>315</v>
      </c>
      <c r="D180" s="150"/>
      <c r="E180" s="52">
        <f>'Pay App 48'!E180</f>
        <v>0</v>
      </c>
      <c r="F180" s="45"/>
      <c r="G180" s="65">
        <f>'Pay App 48'!G180+F180</f>
        <v>0</v>
      </c>
      <c r="H180" s="188">
        <f>'Pay App 48'!K180</f>
        <v>0</v>
      </c>
      <c r="I180" s="189"/>
      <c r="J180" s="55"/>
      <c r="K180" s="33">
        <f t="shared" si="4"/>
        <v>0</v>
      </c>
      <c r="L180" s="68">
        <f t="shared" si="7"/>
        <v>0</v>
      </c>
      <c r="M180" s="66">
        <f t="shared" si="5"/>
        <v>0</v>
      </c>
      <c r="N180" s="32">
        <f t="shared" si="6"/>
        <v>0</v>
      </c>
      <c r="O180" s="52">
        <f>'Pay App 48'!O180+'Pay App 48'!P180</f>
        <v>0</v>
      </c>
      <c r="P180" s="45"/>
      <c r="Q180" s="66">
        <f>'Pay App 48'!Q180+N180+P180</f>
        <v>0</v>
      </c>
    </row>
    <row r="181" spans="1:17" ht="21" customHeight="1" x14ac:dyDescent="0.2">
      <c r="A181" s="151" t="s">
        <v>316</v>
      </c>
      <c r="B181" s="151"/>
      <c r="C181" s="151" t="s">
        <v>317</v>
      </c>
      <c r="D181" s="152"/>
      <c r="E181" s="52">
        <f>'Pay App 48'!E181</f>
        <v>0</v>
      </c>
      <c r="F181" s="45"/>
      <c r="G181" s="65">
        <f>'Pay App 48'!G181+F181</f>
        <v>0</v>
      </c>
      <c r="H181" s="188">
        <f>'Pay App 48'!K181</f>
        <v>0</v>
      </c>
      <c r="I181" s="189"/>
      <c r="J181" s="55"/>
      <c r="K181" s="33">
        <f t="shared" si="4"/>
        <v>0</v>
      </c>
      <c r="L181" s="68">
        <f t="shared" si="7"/>
        <v>0</v>
      </c>
      <c r="M181" s="66">
        <f t="shared" si="5"/>
        <v>0</v>
      </c>
      <c r="N181" s="32">
        <f t="shared" si="6"/>
        <v>0</v>
      </c>
      <c r="O181" s="52">
        <f>'Pay App 48'!O181+'Pay App 48'!P181</f>
        <v>0</v>
      </c>
      <c r="P181" s="45"/>
      <c r="Q181" s="66">
        <f>'Pay App 48'!Q181+N181+P181</f>
        <v>0</v>
      </c>
    </row>
    <row r="182" spans="1:17" ht="21" customHeight="1" x14ac:dyDescent="0.2">
      <c r="A182" s="151" t="s">
        <v>318</v>
      </c>
      <c r="B182" s="151"/>
      <c r="C182" s="151" t="s">
        <v>319</v>
      </c>
      <c r="D182" s="152"/>
      <c r="E182" s="52">
        <f>'Pay App 48'!E182</f>
        <v>0</v>
      </c>
      <c r="F182" s="45"/>
      <c r="G182" s="65">
        <f>'Pay App 48'!G182+F182</f>
        <v>0</v>
      </c>
      <c r="H182" s="188">
        <f>'Pay App 48'!K182</f>
        <v>0</v>
      </c>
      <c r="I182" s="189"/>
      <c r="J182" s="55"/>
      <c r="K182" s="33">
        <f t="shared" si="4"/>
        <v>0</v>
      </c>
      <c r="L182" s="68">
        <f t="shared" si="7"/>
        <v>0</v>
      </c>
      <c r="M182" s="66">
        <f t="shared" si="5"/>
        <v>0</v>
      </c>
      <c r="N182" s="32">
        <f t="shared" si="6"/>
        <v>0</v>
      </c>
      <c r="O182" s="52">
        <f>'Pay App 48'!O182+'Pay App 48'!P182</f>
        <v>0</v>
      </c>
      <c r="P182" s="45"/>
      <c r="Q182" s="66">
        <f>'Pay App 48'!Q182+N182+P182</f>
        <v>0</v>
      </c>
    </row>
    <row r="183" spans="1:17" ht="21" customHeight="1" x14ac:dyDescent="0.2">
      <c r="A183" s="151" t="s">
        <v>320</v>
      </c>
      <c r="B183" s="151"/>
      <c r="C183" s="151" t="s">
        <v>321</v>
      </c>
      <c r="D183" s="152"/>
      <c r="E183" s="52">
        <f>'Pay App 48'!E183</f>
        <v>0</v>
      </c>
      <c r="F183" s="45"/>
      <c r="G183" s="65">
        <f>'Pay App 48'!G183+F183</f>
        <v>0</v>
      </c>
      <c r="H183" s="188">
        <f>'Pay App 48'!K183</f>
        <v>0</v>
      </c>
      <c r="I183" s="189"/>
      <c r="J183" s="55"/>
      <c r="K183" s="33">
        <f t="shared" si="4"/>
        <v>0</v>
      </c>
      <c r="L183" s="68">
        <f t="shared" si="7"/>
        <v>0</v>
      </c>
      <c r="M183" s="66">
        <f t="shared" si="5"/>
        <v>0</v>
      </c>
      <c r="N183" s="32">
        <f t="shared" si="6"/>
        <v>0</v>
      </c>
      <c r="O183" s="52">
        <f>'Pay App 48'!O183+'Pay App 48'!P183</f>
        <v>0</v>
      </c>
      <c r="P183" s="45"/>
      <c r="Q183" s="66">
        <f>'Pay App 48'!Q183+N183+P183</f>
        <v>0</v>
      </c>
    </row>
    <row r="184" spans="1:17" ht="21" customHeight="1" x14ac:dyDescent="0.2">
      <c r="A184" s="151" t="s">
        <v>322</v>
      </c>
      <c r="B184" s="151"/>
      <c r="C184" s="151" t="s">
        <v>323</v>
      </c>
      <c r="D184" s="152"/>
      <c r="E184" s="52">
        <f>'Pay App 48'!E184</f>
        <v>0</v>
      </c>
      <c r="F184" s="45"/>
      <c r="G184" s="65">
        <f>'Pay App 48'!G184+F184</f>
        <v>0</v>
      </c>
      <c r="H184" s="188">
        <f>'Pay App 48'!K184</f>
        <v>0</v>
      </c>
      <c r="I184" s="189"/>
      <c r="J184" s="55"/>
      <c r="K184" s="33">
        <f t="shared" si="4"/>
        <v>0</v>
      </c>
      <c r="L184" s="68">
        <f t="shared" si="7"/>
        <v>0</v>
      </c>
      <c r="M184" s="66">
        <f t="shared" si="5"/>
        <v>0</v>
      </c>
      <c r="N184" s="32">
        <f t="shared" si="6"/>
        <v>0</v>
      </c>
      <c r="O184" s="52">
        <f>'Pay App 48'!O184+'Pay App 48'!P184</f>
        <v>0</v>
      </c>
      <c r="P184" s="45"/>
      <c r="Q184" s="66">
        <f>'Pay App 48'!Q184+N184+P184</f>
        <v>0</v>
      </c>
    </row>
    <row r="185" spans="1:17" ht="21" customHeight="1" x14ac:dyDescent="0.2">
      <c r="A185" s="141" t="s">
        <v>324</v>
      </c>
      <c r="B185" s="141"/>
      <c r="C185" s="141" t="s">
        <v>325</v>
      </c>
      <c r="D185" s="142"/>
      <c r="E185" s="52">
        <f>'Pay App 48'!E185</f>
        <v>0</v>
      </c>
      <c r="F185" s="45"/>
      <c r="G185" s="65">
        <f>'Pay App 48'!G185+F185</f>
        <v>0</v>
      </c>
      <c r="H185" s="188">
        <f>'Pay App 48'!K185</f>
        <v>0</v>
      </c>
      <c r="I185" s="189"/>
      <c r="J185" s="55"/>
      <c r="K185" s="33">
        <f t="shared" si="4"/>
        <v>0</v>
      </c>
      <c r="L185" s="68">
        <f t="shared" si="7"/>
        <v>0</v>
      </c>
      <c r="M185" s="66">
        <f t="shared" si="5"/>
        <v>0</v>
      </c>
      <c r="N185" s="32">
        <f t="shared" si="6"/>
        <v>0</v>
      </c>
      <c r="O185" s="52">
        <f>'Pay App 48'!O185+'Pay App 48'!P185</f>
        <v>0</v>
      </c>
      <c r="P185" s="45"/>
      <c r="Q185" s="66">
        <f>'Pay App 48'!Q185+N185+P185</f>
        <v>0</v>
      </c>
    </row>
    <row r="186" spans="1:17" ht="21" customHeight="1" x14ac:dyDescent="0.2">
      <c r="A186" s="141" t="s">
        <v>326</v>
      </c>
      <c r="B186" s="141"/>
      <c r="C186" s="141" t="s">
        <v>327</v>
      </c>
      <c r="D186" s="142"/>
      <c r="E186" s="52">
        <f>'Pay App 48'!E186</f>
        <v>0</v>
      </c>
      <c r="F186" s="45"/>
      <c r="G186" s="65">
        <f>'Pay App 48'!G186+F186</f>
        <v>0</v>
      </c>
      <c r="H186" s="188">
        <f>'Pay App 48'!K186</f>
        <v>0</v>
      </c>
      <c r="I186" s="189"/>
      <c r="J186" s="55"/>
      <c r="K186" s="33">
        <f t="shared" si="4"/>
        <v>0</v>
      </c>
      <c r="L186" s="68">
        <f t="shared" si="7"/>
        <v>0</v>
      </c>
      <c r="M186" s="66">
        <f t="shared" si="5"/>
        <v>0</v>
      </c>
      <c r="N186" s="32">
        <f t="shared" si="6"/>
        <v>0</v>
      </c>
      <c r="O186" s="52">
        <f>'Pay App 48'!O186+'Pay App 48'!P186</f>
        <v>0</v>
      </c>
      <c r="P186" s="45"/>
      <c r="Q186" s="66">
        <f>'Pay App 48'!Q186+N186+P186</f>
        <v>0</v>
      </c>
    </row>
    <row r="187" spans="1:17" ht="21" customHeight="1" x14ac:dyDescent="0.2">
      <c r="A187" s="151" t="s">
        <v>328</v>
      </c>
      <c r="B187" s="151"/>
      <c r="C187" s="151" t="s">
        <v>329</v>
      </c>
      <c r="D187" s="152"/>
      <c r="E187" s="52">
        <f>'Pay App 48'!E187</f>
        <v>0</v>
      </c>
      <c r="F187" s="45"/>
      <c r="G187" s="65">
        <f>'Pay App 48'!G187+F187</f>
        <v>0</v>
      </c>
      <c r="H187" s="188">
        <f>'Pay App 48'!K187</f>
        <v>0</v>
      </c>
      <c r="I187" s="189"/>
      <c r="J187" s="55"/>
      <c r="K187" s="33">
        <f t="shared" si="4"/>
        <v>0</v>
      </c>
      <c r="L187" s="68">
        <f t="shared" si="7"/>
        <v>0</v>
      </c>
      <c r="M187" s="66">
        <f t="shared" si="5"/>
        <v>0</v>
      </c>
      <c r="N187" s="32">
        <f t="shared" si="6"/>
        <v>0</v>
      </c>
      <c r="O187" s="52">
        <f>'Pay App 48'!O187+'Pay App 48'!P187</f>
        <v>0</v>
      </c>
      <c r="P187" s="45"/>
      <c r="Q187" s="66">
        <f>'Pay App 48'!Q187+N187+P187</f>
        <v>0</v>
      </c>
    </row>
    <row r="188" spans="1:17" ht="21" customHeight="1" x14ac:dyDescent="0.2">
      <c r="A188" s="151" t="s">
        <v>330</v>
      </c>
      <c r="B188" s="151"/>
      <c r="C188" s="151" t="s">
        <v>331</v>
      </c>
      <c r="D188" s="152"/>
      <c r="E188" s="52">
        <f>'Pay App 48'!E188</f>
        <v>0</v>
      </c>
      <c r="F188" s="45"/>
      <c r="G188" s="65">
        <f>'Pay App 48'!G188+F188</f>
        <v>0</v>
      </c>
      <c r="H188" s="188">
        <f>'Pay App 48'!K188</f>
        <v>0</v>
      </c>
      <c r="I188" s="189"/>
      <c r="J188" s="55"/>
      <c r="K188" s="33">
        <f t="shared" si="4"/>
        <v>0</v>
      </c>
      <c r="L188" s="68">
        <f t="shared" si="7"/>
        <v>0</v>
      </c>
      <c r="M188" s="66">
        <f t="shared" si="5"/>
        <v>0</v>
      </c>
      <c r="N188" s="32">
        <f t="shared" si="6"/>
        <v>0</v>
      </c>
      <c r="O188" s="52">
        <f>'Pay App 48'!O188+'Pay App 48'!P188</f>
        <v>0</v>
      </c>
      <c r="P188" s="45"/>
      <c r="Q188" s="66">
        <f>'Pay App 48'!Q188+N188+P188</f>
        <v>0</v>
      </c>
    </row>
    <row r="189" spans="1:17" ht="21" customHeight="1" x14ac:dyDescent="0.2">
      <c r="A189" s="151" t="s">
        <v>332</v>
      </c>
      <c r="B189" s="151"/>
      <c r="C189" s="151" t="s">
        <v>333</v>
      </c>
      <c r="D189" s="152"/>
      <c r="E189" s="52">
        <f>'Pay App 48'!E189</f>
        <v>0</v>
      </c>
      <c r="F189" s="45"/>
      <c r="G189" s="65">
        <f>'Pay App 48'!G189+F189</f>
        <v>0</v>
      </c>
      <c r="H189" s="188">
        <f>'Pay App 48'!K189</f>
        <v>0</v>
      </c>
      <c r="I189" s="189"/>
      <c r="J189" s="55"/>
      <c r="K189" s="33">
        <f t="shared" si="4"/>
        <v>0</v>
      </c>
      <c r="L189" s="68">
        <f t="shared" si="7"/>
        <v>0</v>
      </c>
      <c r="M189" s="66">
        <f t="shared" si="5"/>
        <v>0</v>
      </c>
      <c r="N189" s="32">
        <f t="shared" si="6"/>
        <v>0</v>
      </c>
      <c r="O189" s="52">
        <f>'Pay App 48'!O189+'Pay App 48'!P189</f>
        <v>0</v>
      </c>
      <c r="P189" s="45"/>
      <c r="Q189" s="66">
        <f>'Pay App 48'!Q189+N189+P189</f>
        <v>0</v>
      </c>
    </row>
    <row r="190" spans="1:17" ht="21" customHeight="1" x14ac:dyDescent="0.2">
      <c r="A190" s="141" t="s">
        <v>334</v>
      </c>
      <c r="B190" s="141"/>
      <c r="C190" s="141" t="s">
        <v>335</v>
      </c>
      <c r="D190" s="142"/>
      <c r="E190" s="52">
        <f>'Pay App 48'!E190</f>
        <v>0</v>
      </c>
      <c r="F190" s="45"/>
      <c r="G190" s="65">
        <f>'Pay App 48'!G190+F190</f>
        <v>0</v>
      </c>
      <c r="H190" s="188">
        <f>'Pay App 48'!K190</f>
        <v>0</v>
      </c>
      <c r="I190" s="189"/>
      <c r="J190" s="55"/>
      <c r="K190" s="33">
        <f t="shared" si="4"/>
        <v>0</v>
      </c>
      <c r="L190" s="68">
        <f t="shared" si="7"/>
        <v>0</v>
      </c>
      <c r="M190" s="66">
        <f t="shared" si="5"/>
        <v>0</v>
      </c>
      <c r="N190" s="32">
        <f t="shared" si="6"/>
        <v>0</v>
      </c>
      <c r="O190" s="52">
        <f>'Pay App 48'!O190+'Pay App 48'!P190</f>
        <v>0</v>
      </c>
      <c r="P190" s="45"/>
      <c r="Q190" s="66">
        <f>'Pay App 48'!Q190+N190+P190</f>
        <v>0</v>
      </c>
    </row>
    <row r="191" spans="1:17" ht="21" customHeight="1" x14ac:dyDescent="0.2">
      <c r="A191" s="149" t="s">
        <v>336</v>
      </c>
      <c r="B191" s="149"/>
      <c r="C191" s="149" t="s">
        <v>337</v>
      </c>
      <c r="D191" s="150"/>
      <c r="E191" s="52">
        <f>'Pay App 48'!E191</f>
        <v>0</v>
      </c>
      <c r="F191" s="45"/>
      <c r="G191" s="65">
        <f>'Pay App 48'!G191+F191</f>
        <v>0</v>
      </c>
      <c r="H191" s="188">
        <f>'Pay App 48'!K191</f>
        <v>0</v>
      </c>
      <c r="I191" s="189"/>
      <c r="J191" s="55"/>
      <c r="K191" s="33">
        <f t="shared" si="4"/>
        <v>0</v>
      </c>
      <c r="L191" s="68">
        <f t="shared" si="7"/>
        <v>0</v>
      </c>
      <c r="M191" s="66">
        <f t="shared" si="5"/>
        <v>0</v>
      </c>
      <c r="N191" s="32">
        <f t="shared" si="6"/>
        <v>0</v>
      </c>
      <c r="O191" s="52">
        <f>'Pay App 48'!O191+'Pay App 48'!P191</f>
        <v>0</v>
      </c>
      <c r="P191" s="45"/>
      <c r="Q191" s="66">
        <f>'Pay App 48'!Q191+N191+P191</f>
        <v>0</v>
      </c>
    </row>
    <row r="192" spans="1:17" ht="21" customHeight="1" x14ac:dyDescent="0.2">
      <c r="A192" s="149" t="s">
        <v>338</v>
      </c>
      <c r="B192" s="149"/>
      <c r="C192" s="151" t="s">
        <v>339</v>
      </c>
      <c r="D192" s="152"/>
      <c r="E192" s="52">
        <f>'Pay App 48'!E192</f>
        <v>0</v>
      </c>
      <c r="F192" s="45"/>
      <c r="G192" s="65">
        <f>'Pay App 48'!G192+F192</f>
        <v>0</v>
      </c>
      <c r="H192" s="188">
        <f>'Pay App 48'!K192</f>
        <v>0</v>
      </c>
      <c r="I192" s="189"/>
      <c r="J192" s="55"/>
      <c r="K192" s="33">
        <f t="shared" si="4"/>
        <v>0</v>
      </c>
      <c r="L192" s="68">
        <f t="shared" si="7"/>
        <v>0</v>
      </c>
      <c r="M192" s="66">
        <f t="shared" si="5"/>
        <v>0</v>
      </c>
      <c r="N192" s="32">
        <f t="shared" si="6"/>
        <v>0</v>
      </c>
      <c r="O192" s="52">
        <f>'Pay App 48'!O192+'Pay App 48'!P192</f>
        <v>0</v>
      </c>
      <c r="P192" s="45"/>
      <c r="Q192" s="66">
        <f>'Pay App 48'!Q192+N192+P192</f>
        <v>0</v>
      </c>
    </row>
    <row r="193" spans="1:17" ht="21" customHeight="1" x14ac:dyDescent="0.2">
      <c r="A193" s="141" t="s">
        <v>340</v>
      </c>
      <c r="B193" s="141"/>
      <c r="C193" s="141" t="s">
        <v>341</v>
      </c>
      <c r="D193" s="142"/>
      <c r="E193" s="52">
        <f>'Pay App 48'!E193</f>
        <v>0</v>
      </c>
      <c r="F193" s="45"/>
      <c r="G193" s="65">
        <f>'Pay App 48'!G193+F193</f>
        <v>0</v>
      </c>
      <c r="H193" s="188">
        <f>'Pay App 48'!K193</f>
        <v>0</v>
      </c>
      <c r="I193" s="189"/>
      <c r="J193" s="55"/>
      <c r="K193" s="33">
        <f t="shared" si="4"/>
        <v>0</v>
      </c>
      <c r="L193" s="68">
        <f t="shared" si="7"/>
        <v>0</v>
      </c>
      <c r="M193" s="66">
        <f t="shared" si="5"/>
        <v>0</v>
      </c>
      <c r="N193" s="32">
        <f t="shared" si="6"/>
        <v>0</v>
      </c>
      <c r="O193" s="52">
        <f>'Pay App 48'!O193+'Pay App 48'!P193</f>
        <v>0</v>
      </c>
      <c r="P193" s="45"/>
      <c r="Q193" s="66">
        <f>'Pay App 48'!Q193+N193+P193</f>
        <v>0</v>
      </c>
    </row>
    <row r="194" spans="1:17" ht="21" customHeight="1" x14ac:dyDescent="0.2">
      <c r="A194" s="149" t="s">
        <v>342</v>
      </c>
      <c r="B194" s="149"/>
      <c r="C194" s="149" t="s">
        <v>343</v>
      </c>
      <c r="D194" s="150"/>
      <c r="E194" s="52">
        <f>'Pay App 48'!E194</f>
        <v>0</v>
      </c>
      <c r="F194" s="45"/>
      <c r="G194" s="65">
        <f>'Pay App 48'!G194+F194</f>
        <v>0</v>
      </c>
      <c r="H194" s="188">
        <f>'Pay App 48'!K194</f>
        <v>0</v>
      </c>
      <c r="I194" s="189"/>
      <c r="J194" s="55"/>
      <c r="K194" s="33">
        <f t="shared" si="4"/>
        <v>0</v>
      </c>
      <c r="L194" s="68">
        <f t="shared" si="7"/>
        <v>0</v>
      </c>
      <c r="M194" s="66">
        <f t="shared" si="5"/>
        <v>0</v>
      </c>
      <c r="N194" s="32">
        <f t="shared" si="6"/>
        <v>0</v>
      </c>
      <c r="O194" s="52">
        <f>'Pay App 48'!O194+'Pay App 48'!P194</f>
        <v>0</v>
      </c>
      <c r="P194" s="45"/>
      <c r="Q194" s="66">
        <f>'Pay App 48'!Q194+N194+P194</f>
        <v>0</v>
      </c>
    </row>
    <row r="195" spans="1:17" ht="21" customHeight="1" x14ac:dyDescent="0.2">
      <c r="A195" s="149" t="s">
        <v>344</v>
      </c>
      <c r="B195" s="149"/>
      <c r="C195" s="151" t="s">
        <v>345</v>
      </c>
      <c r="D195" s="152"/>
      <c r="E195" s="52">
        <f>'Pay App 48'!E195</f>
        <v>0</v>
      </c>
      <c r="F195" s="45"/>
      <c r="G195" s="65">
        <f>'Pay App 48'!G195+F195</f>
        <v>0</v>
      </c>
      <c r="H195" s="188">
        <f>'Pay App 48'!K195</f>
        <v>0</v>
      </c>
      <c r="I195" s="189"/>
      <c r="J195" s="55"/>
      <c r="K195" s="33">
        <f t="shared" si="4"/>
        <v>0</v>
      </c>
      <c r="L195" s="68">
        <f t="shared" si="7"/>
        <v>0</v>
      </c>
      <c r="M195" s="66">
        <f t="shared" si="5"/>
        <v>0</v>
      </c>
      <c r="N195" s="32">
        <f t="shared" si="6"/>
        <v>0</v>
      </c>
      <c r="O195" s="52">
        <f>'Pay App 48'!O195+'Pay App 48'!P195</f>
        <v>0</v>
      </c>
      <c r="P195" s="45"/>
      <c r="Q195" s="66">
        <f>'Pay App 48'!Q195+N195+P195</f>
        <v>0</v>
      </c>
    </row>
    <row r="196" spans="1:17" ht="21" customHeight="1" x14ac:dyDescent="0.2">
      <c r="A196" s="149" t="s">
        <v>346</v>
      </c>
      <c r="B196" s="149"/>
      <c r="C196" s="149" t="s">
        <v>347</v>
      </c>
      <c r="D196" s="150"/>
      <c r="E196" s="52">
        <f>'Pay App 48'!E196</f>
        <v>0</v>
      </c>
      <c r="F196" s="45"/>
      <c r="G196" s="65">
        <f>'Pay App 48'!G196+F196</f>
        <v>0</v>
      </c>
      <c r="H196" s="188">
        <f>'Pay App 48'!K196</f>
        <v>0</v>
      </c>
      <c r="I196" s="189"/>
      <c r="J196" s="55"/>
      <c r="K196" s="33">
        <f t="shared" si="4"/>
        <v>0</v>
      </c>
      <c r="L196" s="68">
        <f t="shared" si="7"/>
        <v>0</v>
      </c>
      <c r="M196" s="66">
        <f t="shared" si="5"/>
        <v>0</v>
      </c>
      <c r="N196" s="32">
        <f t="shared" si="6"/>
        <v>0</v>
      </c>
      <c r="O196" s="52">
        <f>'Pay App 48'!O196+'Pay App 48'!P196</f>
        <v>0</v>
      </c>
      <c r="P196" s="45"/>
      <c r="Q196" s="66">
        <f>'Pay App 48'!Q196+N196+P196</f>
        <v>0</v>
      </c>
    </row>
    <row r="197" spans="1:17" ht="21" customHeight="1" x14ac:dyDescent="0.2">
      <c r="A197" s="149" t="s">
        <v>348</v>
      </c>
      <c r="B197" s="149"/>
      <c r="C197" s="149" t="s">
        <v>349</v>
      </c>
      <c r="D197" s="150"/>
      <c r="E197" s="52">
        <f>'Pay App 48'!E197</f>
        <v>0</v>
      </c>
      <c r="F197" s="45"/>
      <c r="G197" s="65">
        <f>'Pay App 48'!G197+F197</f>
        <v>0</v>
      </c>
      <c r="H197" s="188">
        <f>'Pay App 48'!K197</f>
        <v>0</v>
      </c>
      <c r="I197" s="189"/>
      <c r="J197" s="55"/>
      <c r="K197" s="33">
        <f t="shared" si="4"/>
        <v>0</v>
      </c>
      <c r="L197" s="68">
        <f t="shared" si="7"/>
        <v>0</v>
      </c>
      <c r="M197" s="66">
        <f t="shared" si="5"/>
        <v>0</v>
      </c>
      <c r="N197" s="32">
        <f t="shared" si="6"/>
        <v>0</v>
      </c>
      <c r="O197" s="52">
        <f>'Pay App 48'!O197+'Pay App 48'!P197</f>
        <v>0</v>
      </c>
      <c r="P197" s="45"/>
      <c r="Q197" s="66">
        <f>'Pay App 48'!Q197+N197+P197</f>
        <v>0</v>
      </c>
    </row>
    <row r="198" spans="1:17" ht="21" customHeight="1" x14ac:dyDescent="0.2">
      <c r="A198" s="149" t="s">
        <v>350</v>
      </c>
      <c r="B198" s="149"/>
      <c r="C198" s="151" t="s">
        <v>305</v>
      </c>
      <c r="D198" s="152"/>
      <c r="E198" s="52">
        <f>'Pay App 48'!E198</f>
        <v>0</v>
      </c>
      <c r="F198" s="45"/>
      <c r="G198" s="65">
        <f>'Pay App 48'!G198+F198</f>
        <v>0</v>
      </c>
      <c r="H198" s="188">
        <f>'Pay App 48'!K198</f>
        <v>0</v>
      </c>
      <c r="I198" s="189"/>
      <c r="J198" s="55"/>
      <c r="K198" s="33">
        <f t="shared" si="4"/>
        <v>0</v>
      </c>
      <c r="L198" s="68">
        <f t="shared" si="7"/>
        <v>0</v>
      </c>
      <c r="M198" s="66">
        <f t="shared" si="5"/>
        <v>0</v>
      </c>
      <c r="N198" s="32">
        <f t="shared" si="6"/>
        <v>0</v>
      </c>
      <c r="O198" s="52">
        <f>'Pay App 48'!O198+'Pay App 48'!P198</f>
        <v>0</v>
      </c>
      <c r="P198" s="45"/>
      <c r="Q198" s="66">
        <f>'Pay App 48'!Q198+N198+P198</f>
        <v>0</v>
      </c>
    </row>
    <row r="199" spans="1:17" ht="21" customHeight="1" x14ac:dyDescent="0.2">
      <c r="A199" s="141" t="s">
        <v>351</v>
      </c>
      <c r="B199" s="141"/>
      <c r="C199" s="141" t="s">
        <v>352</v>
      </c>
      <c r="D199" s="142"/>
      <c r="E199" s="52">
        <f>'Pay App 48'!E199</f>
        <v>0</v>
      </c>
      <c r="F199" s="45"/>
      <c r="G199" s="65">
        <f>'Pay App 48'!G199+F199</f>
        <v>0</v>
      </c>
      <c r="H199" s="188">
        <f>'Pay App 48'!K199</f>
        <v>0</v>
      </c>
      <c r="I199" s="189"/>
      <c r="J199" s="55"/>
      <c r="K199" s="33">
        <f t="shared" si="4"/>
        <v>0</v>
      </c>
      <c r="L199" s="68">
        <f t="shared" si="7"/>
        <v>0</v>
      </c>
      <c r="M199" s="66">
        <f t="shared" si="5"/>
        <v>0</v>
      </c>
      <c r="N199" s="32">
        <f t="shared" si="6"/>
        <v>0</v>
      </c>
      <c r="O199" s="52">
        <f>'Pay App 48'!O199+'Pay App 48'!P199</f>
        <v>0</v>
      </c>
      <c r="P199" s="45"/>
      <c r="Q199" s="66">
        <f>'Pay App 48'!Q199+N199+P199</f>
        <v>0</v>
      </c>
    </row>
    <row r="200" spans="1:17" ht="21" customHeight="1" x14ac:dyDescent="0.2">
      <c r="A200" s="149" t="s">
        <v>353</v>
      </c>
      <c r="B200" s="149"/>
      <c r="C200" s="149" t="s">
        <v>354</v>
      </c>
      <c r="D200" s="150"/>
      <c r="E200" s="52">
        <f>'Pay App 48'!E200</f>
        <v>0</v>
      </c>
      <c r="F200" s="45"/>
      <c r="G200" s="65">
        <f>'Pay App 48'!G200+F200</f>
        <v>0</v>
      </c>
      <c r="H200" s="188">
        <f>'Pay App 48'!K200</f>
        <v>0</v>
      </c>
      <c r="I200" s="189"/>
      <c r="J200" s="55"/>
      <c r="K200" s="33">
        <f t="shared" si="4"/>
        <v>0</v>
      </c>
      <c r="L200" s="68">
        <f t="shared" si="7"/>
        <v>0</v>
      </c>
      <c r="M200" s="66">
        <f t="shared" si="5"/>
        <v>0</v>
      </c>
      <c r="N200" s="32">
        <f t="shared" si="6"/>
        <v>0</v>
      </c>
      <c r="O200" s="52">
        <f>'Pay App 48'!O200+'Pay App 48'!P200</f>
        <v>0</v>
      </c>
      <c r="P200" s="45"/>
      <c r="Q200" s="66">
        <f>'Pay App 48'!Q200+N200+P200</f>
        <v>0</v>
      </c>
    </row>
    <row r="201" spans="1:17" ht="21" customHeight="1" x14ac:dyDescent="0.2">
      <c r="A201" s="149" t="s">
        <v>355</v>
      </c>
      <c r="B201" s="149"/>
      <c r="C201" s="149" t="s">
        <v>356</v>
      </c>
      <c r="D201" s="150"/>
      <c r="E201" s="52">
        <f>'Pay App 48'!E201</f>
        <v>0</v>
      </c>
      <c r="F201" s="45"/>
      <c r="G201" s="65">
        <f>'Pay App 48'!G201+F201</f>
        <v>0</v>
      </c>
      <c r="H201" s="188">
        <f>'Pay App 48'!K201</f>
        <v>0</v>
      </c>
      <c r="I201" s="189"/>
      <c r="J201" s="55"/>
      <c r="K201" s="33">
        <f t="shared" si="4"/>
        <v>0</v>
      </c>
      <c r="L201" s="68">
        <f t="shared" si="7"/>
        <v>0</v>
      </c>
      <c r="M201" s="66">
        <f t="shared" si="5"/>
        <v>0</v>
      </c>
      <c r="N201" s="32">
        <f t="shared" si="6"/>
        <v>0</v>
      </c>
      <c r="O201" s="52">
        <f>'Pay App 48'!O201+'Pay App 48'!P201</f>
        <v>0</v>
      </c>
      <c r="P201" s="45"/>
      <c r="Q201" s="66">
        <f>'Pay App 48'!Q201+N201+P201</f>
        <v>0</v>
      </c>
    </row>
    <row r="202" spans="1:17" ht="21" customHeight="1" x14ac:dyDescent="0.2">
      <c r="A202" s="149" t="s">
        <v>357</v>
      </c>
      <c r="B202" s="149"/>
      <c r="C202" s="151" t="s">
        <v>358</v>
      </c>
      <c r="D202" s="152"/>
      <c r="E202" s="52">
        <f>'Pay App 48'!E202</f>
        <v>0</v>
      </c>
      <c r="F202" s="45"/>
      <c r="G202" s="65">
        <f>'Pay App 48'!G202+F202</f>
        <v>0</v>
      </c>
      <c r="H202" s="188">
        <f>'Pay App 48'!K202</f>
        <v>0</v>
      </c>
      <c r="I202" s="189"/>
      <c r="J202" s="55"/>
      <c r="K202" s="33">
        <f t="shared" si="4"/>
        <v>0</v>
      </c>
      <c r="L202" s="68">
        <f t="shared" si="7"/>
        <v>0</v>
      </c>
      <c r="M202" s="66">
        <f t="shared" si="5"/>
        <v>0</v>
      </c>
      <c r="N202" s="32">
        <f t="shared" si="6"/>
        <v>0</v>
      </c>
      <c r="O202" s="52">
        <f>'Pay App 48'!O202+'Pay App 48'!P202</f>
        <v>0</v>
      </c>
      <c r="P202" s="45"/>
      <c r="Q202" s="66">
        <f>'Pay App 48'!Q202+N202+P202</f>
        <v>0</v>
      </c>
    </row>
    <row r="203" spans="1:17" ht="21" customHeight="1" x14ac:dyDescent="0.2">
      <c r="A203" s="149" t="s">
        <v>359</v>
      </c>
      <c r="B203" s="149"/>
      <c r="C203" s="151" t="s">
        <v>360</v>
      </c>
      <c r="D203" s="152"/>
      <c r="E203" s="52">
        <f>'Pay App 48'!E203</f>
        <v>0</v>
      </c>
      <c r="F203" s="45"/>
      <c r="G203" s="65">
        <f>'Pay App 48'!G203+F203</f>
        <v>0</v>
      </c>
      <c r="H203" s="188">
        <f>'Pay App 48'!K203</f>
        <v>0</v>
      </c>
      <c r="I203" s="189"/>
      <c r="J203" s="55"/>
      <c r="K203" s="33">
        <f t="shared" si="4"/>
        <v>0</v>
      </c>
      <c r="L203" s="68">
        <f t="shared" si="7"/>
        <v>0</v>
      </c>
      <c r="M203" s="66">
        <f t="shared" si="5"/>
        <v>0</v>
      </c>
      <c r="N203" s="32">
        <f t="shared" si="6"/>
        <v>0</v>
      </c>
      <c r="O203" s="52">
        <f>'Pay App 48'!O203+'Pay App 48'!P203</f>
        <v>0</v>
      </c>
      <c r="P203" s="45"/>
      <c r="Q203" s="66">
        <f>'Pay App 48'!Q203+N203+P203</f>
        <v>0</v>
      </c>
    </row>
    <row r="204" spans="1:17" ht="21" customHeight="1" x14ac:dyDescent="0.2">
      <c r="A204" s="149" t="s">
        <v>361</v>
      </c>
      <c r="B204" s="149"/>
      <c r="C204" s="149" t="s">
        <v>362</v>
      </c>
      <c r="D204" s="150"/>
      <c r="E204" s="52">
        <f>'Pay App 48'!E204</f>
        <v>0</v>
      </c>
      <c r="F204" s="45"/>
      <c r="G204" s="65">
        <f>'Pay App 48'!G204+F204</f>
        <v>0</v>
      </c>
      <c r="H204" s="188">
        <f>'Pay App 48'!K204</f>
        <v>0</v>
      </c>
      <c r="I204" s="189"/>
      <c r="J204" s="55"/>
      <c r="K204" s="33">
        <f t="shared" si="4"/>
        <v>0</v>
      </c>
      <c r="L204" s="68">
        <f t="shared" si="7"/>
        <v>0</v>
      </c>
      <c r="M204" s="66">
        <f t="shared" si="5"/>
        <v>0</v>
      </c>
      <c r="N204" s="32">
        <f t="shared" si="6"/>
        <v>0</v>
      </c>
      <c r="O204" s="52">
        <f>'Pay App 48'!O204+'Pay App 48'!P204</f>
        <v>0</v>
      </c>
      <c r="P204" s="45"/>
      <c r="Q204" s="66">
        <f>'Pay App 48'!Q204+N204+P204</f>
        <v>0</v>
      </c>
    </row>
    <row r="205" spans="1:17" ht="21" customHeight="1" x14ac:dyDescent="0.2">
      <c r="A205" s="149" t="s">
        <v>363</v>
      </c>
      <c r="B205" s="149"/>
      <c r="C205" s="151" t="s">
        <v>364</v>
      </c>
      <c r="D205" s="152"/>
      <c r="E205" s="52">
        <f>'Pay App 48'!E205</f>
        <v>0</v>
      </c>
      <c r="F205" s="45"/>
      <c r="G205" s="65">
        <f>'Pay App 48'!G205+F205</f>
        <v>0</v>
      </c>
      <c r="H205" s="188">
        <f>'Pay App 48'!K205</f>
        <v>0</v>
      </c>
      <c r="I205" s="189"/>
      <c r="J205" s="55"/>
      <c r="K205" s="33">
        <f t="shared" si="4"/>
        <v>0</v>
      </c>
      <c r="L205" s="68">
        <f t="shared" si="7"/>
        <v>0</v>
      </c>
      <c r="M205" s="66">
        <f t="shared" si="5"/>
        <v>0</v>
      </c>
      <c r="N205" s="32">
        <f t="shared" si="6"/>
        <v>0</v>
      </c>
      <c r="O205" s="52">
        <f>'Pay App 48'!O205+'Pay App 48'!P205</f>
        <v>0</v>
      </c>
      <c r="P205" s="45"/>
      <c r="Q205" s="66">
        <f>'Pay App 48'!Q205+N205+P205</f>
        <v>0</v>
      </c>
    </row>
    <row r="206" spans="1:17" ht="21" customHeight="1" x14ac:dyDescent="0.2">
      <c r="A206" s="141" t="s">
        <v>365</v>
      </c>
      <c r="B206" s="141"/>
      <c r="C206" s="141" t="s">
        <v>366</v>
      </c>
      <c r="D206" s="142"/>
      <c r="E206" s="52">
        <f>'Pay App 48'!E206</f>
        <v>0</v>
      </c>
      <c r="F206" s="45"/>
      <c r="G206" s="65">
        <f>'Pay App 48'!G206+F206</f>
        <v>0</v>
      </c>
      <c r="H206" s="188">
        <f>'Pay App 48'!K206</f>
        <v>0</v>
      </c>
      <c r="I206" s="189"/>
      <c r="J206" s="55"/>
      <c r="K206" s="33">
        <f t="shared" si="4"/>
        <v>0</v>
      </c>
      <c r="L206" s="68">
        <f t="shared" si="7"/>
        <v>0</v>
      </c>
      <c r="M206" s="66">
        <f t="shared" si="5"/>
        <v>0</v>
      </c>
      <c r="N206" s="32">
        <f t="shared" si="6"/>
        <v>0</v>
      </c>
      <c r="O206" s="52">
        <f>'Pay App 48'!O206+'Pay App 48'!P206</f>
        <v>0</v>
      </c>
      <c r="P206" s="45"/>
      <c r="Q206" s="66">
        <f>'Pay App 48'!Q206+N206+P206</f>
        <v>0</v>
      </c>
    </row>
    <row r="207" spans="1:17" ht="21" customHeight="1" x14ac:dyDescent="0.2">
      <c r="A207" s="149" t="s">
        <v>367</v>
      </c>
      <c r="B207" s="149"/>
      <c r="C207" s="149" t="s">
        <v>368</v>
      </c>
      <c r="D207" s="150"/>
      <c r="E207" s="52">
        <f>'Pay App 48'!E207</f>
        <v>0</v>
      </c>
      <c r="F207" s="45"/>
      <c r="G207" s="65">
        <f>'Pay App 48'!G207+F207</f>
        <v>0</v>
      </c>
      <c r="H207" s="188">
        <f>'Pay App 48'!K207</f>
        <v>0</v>
      </c>
      <c r="I207" s="189"/>
      <c r="J207" s="55"/>
      <c r="K207" s="33">
        <f t="shared" si="4"/>
        <v>0</v>
      </c>
      <c r="L207" s="68">
        <f t="shared" si="7"/>
        <v>0</v>
      </c>
      <c r="M207" s="66">
        <f t="shared" si="5"/>
        <v>0</v>
      </c>
      <c r="N207" s="32">
        <f t="shared" si="6"/>
        <v>0</v>
      </c>
      <c r="O207" s="52">
        <f>'Pay App 48'!O207+'Pay App 48'!P207</f>
        <v>0</v>
      </c>
      <c r="P207" s="45"/>
      <c r="Q207" s="66">
        <f>'Pay App 48'!Q207+N207+P207</f>
        <v>0</v>
      </c>
    </row>
    <row r="208" spans="1:17" ht="21" customHeight="1" x14ac:dyDescent="0.2">
      <c r="A208" s="141" t="s">
        <v>369</v>
      </c>
      <c r="B208" s="141"/>
      <c r="C208" s="141" t="s">
        <v>370</v>
      </c>
      <c r="D208" s="142"/>
      <c r="E208" s="52">
        <f>'Pay App 48'!E208</f>
        <v>0</v>
      </c>
      <c r="F208" s="45"/>
      <c r="G208" s="65">
        <f>'Pay App 48'!G208+F208</f>
        <v>0</v>
      </c>
      <c r="H208" s="188">
        <f>'Pay App 48'!K208</f>
        <v>0</v>
      </c>
      <c r="I208" s="189"/>
      <c r="J208" s="55"/>
      <c r="K208" s="33">
        <f t="shared" si="4"/>
        <v>0</v>
      </c>
      <c r="L208" s="68">
        <f t="shared" si="7"/>
        <v>0</v>
      </c>
      <c r="M208" s="66">
        <f t="shared" si="5"/>
        <v>0</v>
      </c>
      <c r="N208" s="32">
        <f t="shared" si="6"/>
        <v>0</v>
      </c>
      <c r="O208" s="52">
        <f>'Pay App 48'!O208+'Pay App 48'!P208</f>
        <v>0</v>
      </c>
      <c r="P208" s="45"/>
      <c r="Q208" s="66">
        <f>'Pay App 48'!Q208+N208+P208</f>
        <v>0</v>
      </c>
    </row>
    <row r="209" spans="1:17" ht="21" customHeight="1" x14ac:dyDescent="0.2">
      <c r="A209" s="149" t="s">
        <v>371</v>
      </c>
      <c r="B209" s="149"/>
      <c r="C209" s="149" t="s">
        <v>372</v>
      </c>
      <c r="D209" s="150"/>
      <c r="E209" s="52">
        <f>'Pay App 48'!E209</f>
        <v>0</v>
      </c>
      <c r="F209" s="45"/>
      <c r="G209" s="65">
        <f>'Pay App 48'!G209+F209</f>
        <v>0</v>
      </c>
      <c r="H209" s="188">
        <f>'Pay App 48'!K209</f>
        <v>0</v>
      </c>
      <c r="I209" s="189"/>
      <c r="J209" s="55"/>
      <c r="K209" s="33">
        <f t="shared" si="4"/>
        <v>0</v>
      </c>
      <c r="L209" s="68">
        <f t="shared" si="7"/>
        <v>0</v>
      </c>
      <c r="M209" s="66">
        <f t="shared" si="5"/>
        <v>0</v>
      </c>
      <c r="N209" s="32">
        <f t="shared" si="6"/>
        <v>0</v>
      </c>
      <c r="O209" s="52">
        <f>'Pay App 48'!O209+'Pay App 48'!P209</f>
        <v>0</v>
      </c>
      <c r="P209" s="45"/>
      <c r="Q209" s="66">
        <f>'Pay App 48'!Q209+N209+P209</f>
        <v>0</v>
      </c>
    </row>
    <row r="210" spans="1:17" ht="21" customHeight="1" x14ac:dyDescent="0.2">
      <c r="A210" s="149" t="s">
        <v>373</v>
      </c>
      <c r="B210" s="149"/>
      <c r="C210" s="151" t="s">
        <v>374</v>
      </c>
      <c r="D210" s="152"/>
      <c r="E210" s="52">
        <f>'Pay App 48'!E210</f>
        <v>0</v>
      </c>
      <c r="F210" s="45"/>
      <c r="G210" s="65">
        <f>'Pay App 48'!G210+F210</f>
        <v>0</v>
      </c>
      <c r="H210" s="188">
        <f>'Pay App 48'!K210</f>
        <v>0</v>
      </c>
      <c r="I210" s="189"/>
      <c r="J210" s="55"/>
      <c r="K210" s="33">
        <f t="shared" si="4"/>
        <v>0</v>
      </c>
      <c r="L210" s="68">
        <f t="shared" si="7"/>
        <v>0</v>
      </c>
      <c r="M210" s="66">
        <f t="shared" si="5"/>
        <v>0</v>
      </c>
      <c r="N210" s="32">
        <f t="shared" si="6"/>
        <v>0</v>
      </c>
      <c r="O210" s="52">
        <f>'Pay App 48'!O210+'Pay App 48'!P210</f>
        <v>0</v>
      </c>
      <c r="P210" s="45"/>
      <c r="Q210" s="66">
        <f>'Pay App 48'!Q210+N210+P210</f>
        <v>0</v>
      </c>
    </row>
    <row r="211" spans="1:17" ht="21" customHeight="1" x14ac:dyDescent="0.2">
      <c r="A211" s="149" t="s">
        <v>375</v>
      </c>
      <c r="B211" s="149"/>
      <c r="C211" s="149" t="s">
        <v>376</v>
      </c>
      <c r="D211" s="150"/>
      <c r="E211" s="52">
        <f>'Pay App 48'!E211</f>
        <v>0</v>
      </c>
      <c r="F211" s="45"/>
      <c r="G211" s="65">
        <f>'Pay App 48'!G211+F211</f>
        <v>0</v>
      </c>
      <c r="H211" s="188">
        <f>'Pay App 48'!K211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48'!O211+'Pay App 48'!P211</f>
        <v>0</v>
      </c>
      <c r="P211" s="45"/>
      <c r="Q211" s="66">
        <f>'Pay App 48'!Q211+N211+P211</f>
        <v>0</v>
      </c>
    </row>
    <row r="212" spans="1:17" ht="21" customHeight="1" x14ac:dyDescent="0.2">
      <c r="A212" s="149" t="s">
        <v>377</v>
      </c>
      <c r="B212" s="149"/>
      <c r="C212" s="151" t="s">
        <v>378</v>
      </c>
      <c r="D212" s="152"/>
      <c r="E212" s="52">
        <f>'Pay App 48'!E212</f>
        <v>0</v>
      </c>
      <c r="F212" s="45"/>
      <c r="G212" s="65">
        <f>'Pay App 48'!G212+F212</f>
        <v>0</v>
      </c>
      <c r="H212" s="188">
        <f>'Pay App 48'!K212</f>
        <v>0</v>
      </c>
      <c r="I212" s="189"/>
      <c r="J212" s="55"/>
      <c r="K212" s="33">
        <f t="shared" si="8"/>
        <v>0</v>
      </c>
      <c r="L212" s="68">
        <f t="shared" ref="L212:L241" si="11">IF(ISERROR(K212/G212),0,K212/G212)</f>
        <v>0</v>
      </c>
      <c r="M212" s="66">
        <f t="shared" si="9"/>
        <v>0</v>
      </c>
      <c r="N212" s="32">
        <f t="shared" si="10"/>
        <v>0</v>
      </c>
      <c r="O212" s="52">
        <f>'Pay App 48'!O212+'Pay App 48'!P212</f>
        <v>0</v>
      </c>
      <c r="P212" s="45"/>
      <c r="Q212" s="66">
        <f>'Pay App 48'!Q212+N212+P212</f>
        <v>0</v>
      </c>
    </row>
    <row r="213" spans="1:17" ht="21" customHeight="1" x14ac:dyDescent="0.2">
      <c r="A213" s="141" t="s">
        <v>379</v>
      </c>
      <c r="B213" s="141"/>
      <c r="C213" s="141" t="s">
        <v>380</v>
      </c>
      <c r="D213" s="142"/>
      <c r="E213" s="52">
        <f>'Pay App 48'!E213</f>
        <v>0</v>
      </c>
      <c r="F213" s="45"/>
      <c r="G213" s="65">
        <f>'Pay App 48'!G213+F213</f>
        <v>0</v>
      </c>
      <c r="H213" s="188">
        <f>'Pay App 48'!K213</f>
        <v>0</v>
      </c>
      <c r="I213" s="189"/>
      <c r="J213" s="55"/>
      <c r="K213" s="33">
        <f t="shared" si="8"/>
        <v>0</v>
      </c>
      <c r="L213" s="68">
        <f t="shared" si="11"/>
        <v>0</v>
      </c>
      <c r="M213" s="66">
        <f t="shared" si="9"/>
        <v>0</v>
      </c>
      <c r="N213" s="32">
        <f t="shared" si="10"/>
        <v>0</v>
      </c>
      <c r="O213" s="52">
        <f>'Pay App 48'!O213+'Pay App 48'!P213</f>
        <v>0</v>
      </c>
      <c r="P213" s="45"/>
      <c r="Q213" s="66">
        <f>'Pay App 48'!Q213+N213+P213</f>
        <v>0</v>
      </c>
    </row>
    <row r="214" spans="1:17" ht="21" customHeight="1" x14ac:dyDescent="0.2">
      <c r="A214" s="149" t="s">
        <v>381</v>
      </c>
      <c r="B214" s="149"/>
      <c r="C214" s="151" t="s">
        <v>382</v>
      </c>
      <c r="D214" s="152"/>
      <c r="E214" s="52">
        <f>'Pay App 48'!E214</f>
        <v>0</v>
      </c>
      <c r="F214" s="45"/>
      <c r="G214" s="65">
        <f>'Pay App 48'!G214+F214</f>
        <v>0</v>
      </c>
      <c r="H214" s="188">
        <f>'Pay App 48'!K214</f>
        <v>0</v>
      </c>
      <c r="I214" s="189"/>
      <c r="J214" s="55"/>
      <c r="K214" s="33">
        <f t="shared" si="8"/>
        <v>0</v>
      </c>
      <c r="L214" s="68">
        <f t="shared" si="11"/>
        <v>0</v>
      </c>
      <c r="M214" s="66">
        <f t="shared" si="9"/>
        <v>0</v>
      </c>
      <c r="N214" s="32">
        <f t="shared" si="10"/>
        <v>0</v>
      </c>
      <c r="O214" s="52">
        <f>'Pay App 48'!O214+'Pay App 48'!P214</f>
        <v>0</v>
      </c>
      <c r="P214" s="45"/>
      <c r="Q214" s="66">
        <f>'Pay App 48'!Q214+N214+P214</f>
        <v>0</v>
      </c>
    </row>
    <row r="215" spans="1:17" ht="21" customHeight="1" x14ac:dyDescent="0.2">
      <c r="A215" s="149" t="s">
        <v>383</v>
      </c>
      <c r="B215" s="149"/>
      <c r="C215" s="149" t="s">
        <v>384</v>
      </c>
      <c r="D215" s="150"/>
      <c r="E215" s="52">
        <f>'Pay App 48'!E215</f>
        <v>0</v>
      </c>
      <c r="F215" s="45"/>
      <c r="G215" s="65">
        <f>'Pay App 48'!G215+F215</f>
        <v>0</v>
      </c>
      <c r="H215" s="188">
        <f>'Pay App 48'!K215</f>
        <v>0</v>
      </c>
      <c r="I215" s="189"/>
      <c r="J215" s="55"/>
      <c r="K215" s="33">
        <f t="shared" si="8"/>
        <v>0</v>
      </c>
      <c r="L215" s="68">
        <f t="shared" si="11"/>
        <v>0</v>
      </c>
      <c r="M215" s="66">
        <f t="shared" si="9"/>
        <v>0</v>
      </c>
      <c r="N215" s="32">
        <f t="shared" si="10"/>
        <v>0</v>
      </c>
      <c r="O215" s="52">
        <f>'Pay App 48'!O215+'Pay App 48'!P215</f>
        <v>0</v>
      </c>
      <c r="P215" s="45"/>
      <c r="Q215" s="66">
        <f>'Pay App 48'!Q215+N215+P215</f>
        <v>0</v>
      </c>
    </row>
    <row r="216" spans="1:17" ht="21" customHeight="1" x14ac:dyDescent="0.2">
      <c r="A216" s="149" t="s">
        <v>385</v>
      </c>
      <c r="B216" s="149"/>
      <c r="C216" s="149" t="s">
        <v>386</v>
      </c>
      <c r="D216" s="150"/>
      <c r="E216" s="52">
        <f>'Pay App 48'!E216</f>
        <v>0</v>
      </c>
      <c r="F216" s="45"/>
      <c r="G216" s="65">
        <f>'Pay App 48'!G216+F216</f>
        <v>0</v>
      </c>
      <c r="H216" s="188">
        <f>'Pay App 48'!K216</f>
        <v>0</v>
      </c>
      <c r="I216" s="189"/>
      <c r="J216" s="55"/>
      <c r="K216" s="33">
        <f t="shared" si="8"/>
        <v>0</v>
      </c>
      <c r="L216" s="68">
        <f t="shared" si="11"/>
        <v>0</v>
      </c>
      <c r="M216" s="66">
        <f t="shared" si="9"/>
        <v>0</v>
      </c>
      <c r="N216" s="32">
        <f t="shared" si="10"/>
        <v>0</v>
      </c>
      <c r="O216" s="52">
        <f>'Pay App 48'!O216+'Pay App 48'!P216</f>
        <v>0</v>
      </c>
      <c r="P216" s="45"/>
      <c r="Q216" s="66">
        <f>'Pay App 48'!Q216+N216+P216</f>
        <v>0</v>
      </c>
    </row>
    <row r="217" spans="1:17" ht="21" customHeight="1" x14ac:dyDescent="0.2">
      <c r="A217" s="149" t="s">
        <v>387</v>
      </c>
      <c r="B217" s="149"/>
      <c r="C217" s="149" t="s">
        <v>388</v>
      </c>
      <c r="D217" s="150"/>
      <c r="E217" s="52">
        <f>'Pay App 48'!E217</f>
        <v>0</v>
      </c>
      <c r="F217" s="45"/>
      <c r="G217" s="65">
        <f>'Pay App 48'!G217+F217</f>
        <v>0</v>
      </c>
      <c r="H217" s="188">
        <f>'Pay App 48'!K217</f>
        <v>0</v>
      </c>
      <c r="I217" s="189"/>
      <c r="J217" s="55"/>
      <c r="K217" s="33">
        <f t="shared" si="8"/>
        <v>0</v>
      </c>
      <c r="L217" s="68">
        <f t="shared" si="11"/>
        <v>0</v>
      </c>
      <c r="M217" s="66">
        <f>G217-K217</f>
        <v>0</v>
      </c>
      <c r="N217" s="32">
        <f t="shared" si="10"/>
        <v>0</v>
      </c>
      <c r="O217" s="52">
        <f>'Pay App 48'!O217+'Pay App 48'!P217</f>
        <v>0</v>
      </c>
      <c r="P217" s="45"/>
      <c r="Q217" s="66">
        <f>'Pay App 48'!Q217+N217+P217</f>
        <v>0</v>
      </c>
    </row>
    <row r="218" spans="1:17" ht="21" customHeight="1" x14ac:dyDescent="0.2">
      <c r="A218" s="149" t="s">
        <v>389</v>
      </c>
      <c r="B218" s="149"/>
      <c r="C218" s="151" t="s">
        <v>390</v>
      </c>
      <c r="D218" s="152"/>
      <c r="E218" s="52">
        <f>'Pay App 48'!E218</f>
        <v>0</v>
      </c>
      <c r="F218" s="45"/>
      <c r="G218" s="65">
        <f>'Pay App 48'!G218+F218</f>
        <v>0</v>
      </c>
      <c r="H218" s="188">
        <f>'Pay App 48'!K218</f>
        <v>0</v>
      </c>
      <c r="I218" s="189"/>
      <c r="J218" s="55"/>
      <c r="K218" s="33">
        <f t="shared" si="8"/>
        <v>0</v>
      </c>
      <c r="L218" s="68">
        <f t="shared" si="11"/>
        <v>0</v>
      </c>
      <c r="M218" s="66">
        <f t="shared" si="9"/>
        <v>0</v>
      </c>
      <c r="N218" s="32">
        <f t="shared" si="10"/>
        <v>0</v>
      </c>
      <c r="O218" s="52">
        <f>'Pay App 48'!O218+'Pay App 48'!P218</f>
        <v>0</v>
      </c>
      <c r="P218" s="45"/>
      <c r="Q218" s="66">
        <f>'Pay App 48'!Q218+N218+P218</f>
        <v>0</v>
      </c>
    </row>
    <row r="219" spans="1:17" ht="21" customHeight="1" x14ac:dyDescent="0.2">
      <c r="A219" s="141" t="s">
        <v>391</v>
      </c>
      <c r="B219" s="141"/>
      <c r="C219" s="141" t="s">
        <v>392</v>
      </c>
      <c r="D219" s="142"/>
      <c r="E219" s="52">
        <f>'Pay App 48'!E219</f>
        <v>0</v>
      </c>
      <c r="F219" s="45"/>
      <c r="G219" s="65">
        <f>'Pay App 48'!G219+F219</f>
        <v>0</v>
      </c>
      <c r="H219" s="188">
        <f>'Pay App 48'!K219</f>
        <v>0</v>
      </c>
      <c r="I219" s="189"/>
      <c r="J219" s="55"/>
      <c r="K219" s="33">
        <f t="shared" si="8"/>
        <v>0</v>
      </c>
      <c r="L219" s="68">
        <f t="shared" si="11"/>
        <v>0</v>
      </c>
      <c r="M219" s="66">
        <f t="shared" si="9"/>
        <v>0</v>
      </c>
      <c r="N219" s="32">
        <f t="shared" si="10"/>
        <v>0</v>
      </c>
      <c r="O219" s="52">
        <f>'Pay App 48'!O219+'Pay App 48'!P219</f>
        <v>0</v>
      </c>
      <c r="P219" s="45"/>
      <c r="Q219" s="66">
        <f>'Pay App 48'!Q219+N219+P219</f>
        <v>0</v>
      </c>
    </row>
    <row r="220" spans="1:17" ht="21" customHeight="1" x14ac:dyDescent="0.2">
      <c r="A220" s="149" t="s">
        <v>393</v>
      </c>
      <c r="B220" s="149"/>
      <c r="C220" s="149" t="s">
        <v>394</v>
      </c>
      <c r="D220" s="150"/>
      <c r="E220" s="52">
        <f>'Pay App 48'!E220</f>
        <v>0</v>
      </c>
      <c r="F220" s="45"/>
      <c r="G220" s="65">
        <f>'Pay App 48'!G220+F220</f>
        <v>0</v>
      </c>
      <c r="H220" s="188">
        <f>'Pay App 48'!K220</f>
        <v>0</v>
      </c>
      <c r="I220" s="189"/>
      <c r="J220" s="55"/>
      <c r="K220" s="33">
        <f t="shared" si="8"/>
        <v>0</v>
      </c>
      <c r="L220" s="68">
        <f t="shared" si="11"/>
        <v>0</v>
      </c>
      <c r="M220" s="66">
        <f t="shared" si="9"/>
        <v>0</v>
      </c>
      <c r="N220" s="32">
        <f t="shared" si="10"/>
        <v>0</v>
      </c>
      <c r="O220" s="52">
        <f>'Pay App 48'!O220+'Pay App 48'!P220</f>
        <v>0</v>
      </c>
      <c r="P220" s="45"/>
      <c r="Q220" s="66">
        <f>'Pay App 48'!Q220+N220+P220</f>
        <v>0</v>
      </c>
    </row>
    <row r="221" spans="1:17" ht="21" customHeight="1" x14ac:dyDescent="0.2">
      <c r="A221" s="141" t="s">
        <v>395</v>
      </c>
      <c r="B221" s="141"/>
      <c r="C221" s="141" t="s">
        <v>396</v>
      </c>
      <c r="D221" s="142"/>
      <c r="E221" s="52">
        <f>'Pay App 48'!E221</f>
        <v>0</v>
      </c>
      <c r="F221" s="45"/>
      <c r="G221" s="65">
        <f>'Pay App 48'!G221+F221</f>
        <v>0</v>
      </c>
      <c r="H221" s="188">
        <f>'Pay App 48'!K221</f>
        <v>0</v>
      </c>
      <c r="I221" s="189"/>
      <c r="J221" s="55"/>
      <c r="K221" s="33">
        <f t="shared" si="8"/>
        <v>0</v>
      </c>
      <c r="L221" s="68">
        <f t="shared" si="11"/>
        <v>0</v>
      </c>
      <c r="M221" s="66">
        <f t="shared" si="9"/>
        <v>0</v>
      </c>
      <c r="N221" s="32">
        <f t="shared" si="10"/>
        <v>0</v>
      </c>
      <c r="O221" s="52">
        <f>'Pay App 48'!O221+'Pay App 48'!P221</f>
        <v>0</v>
      </c>
      <c r="P221" s="45"/>
      <c r="Q221" s="66">
        <f>'Pay App 48'!Q221+N221+P221</f>
        <v>0</v>
      </c>
    </row>
    <row r="222" spans="1:17" ht="21" customHeight="1" x14ac:dyDescent="0.2">
      <c r="A222" s="149" t="s">
        <v>397</v>
      </c>
      <c r="B222" s="149"/>
      <c r="C222" s="149" t="s">
        <v>398</v>
      </c>
      <c r="D222" s="150"/>
      <c r="E222" s="52">
        <f>'Pay App 48'!E222</f>
        <v>0</v>
      </c>
      <c r="F222" s="45"/>
      <c r="G222" s="65">
        <f>'Pay App 48'!G222+F222</f>
        <v>0</v>
      </c>
      <c r="H222" s="188">
        <f>'Pay App 48'!K222</f>
        <v>0</v>
      </c>
      <c r="I222" s="189"/>
      <c r="J222" s="55"/>
      <c r="K222" s="33">
        <f t="shared" si="8"/>
        <v>0</v>
      </c>
      <c r="L222" s="68">
        <f t="shared" si="11"/>
        <v>0</v>
      </c>
      <c r="M222" s="66">
        <f t="shared" si="9"/>
        <v>0</v>
      </c>
      <c r="N222" s="32">
        <f t="shared" si="10"/>
        <v>0</v>
      </c>
      <c r="O222" s="52">
        <f>'Pay App 48'!O222+'Pay App 48'!P222</f>
        <v>0</v>
      </c>
      <c r="P222" s="45"/>
      <c r="Q222" s="66">
        <f>'Pay App 48'!Q222+N222+P222</f>
        <v>0</v>
      </c>
    </row>
    <row r="223" spans="1:17" ht="21" customHeight="1" x14ac:dyDescent="0.2">
      <c r="A223" s="149" t="s">
        <v>399</v>
      </c>
      <c r="B223" s="149"/>
      <c r="C223" s="149" t="s">
        <v>400</v>
      </c>
      <c r="D223" s="150"/>
      <c r="E223" s="52">
        <f>'Pay App 48'!E223</f>
        <v>0</v>
      </c>
      <c r="F223" s="45"/>
      <c r="G223" s="65">
        <f>'Pay App 48'!G223+F223</f>
        <v>0</v>
      </c>
      <c r="H223" s="188">
        <f>'Pay App 48'!K223</f>
        <v>0</v>
      </c>
      <c r="I223" s="189"/>
      <c r="J223" s="55"/>
      <c r="K223" s="33">
        <f t="shared" si="8"/>
        <v>0</v>
      </c>
      <c r="L223" s="68">
        <f t="shared" si="11"/>
        <v>0</v>
      </c>
      <c r="M223" s="66">
        <f t="shared" si="9"/>
        <v>0</v>
      </c>
      <c r="N223" s="32">
        <f t="shared" si="10"/>
        <v>0</v>
      </c>
      <c r="O223" s="52">
        <f>'Pay App 48'!O223+'Pay App 48'!P223</f>
        <v>0</v>
      </c>
      <c r="P223" s="45"/>
      <c r="Q223" s="66">
        <f>'Pay App 48'!Q223+N223+P223</f>
        <v>0</v>
      </c>
    </row>
    <row r="224" spans="1:17" ht="21" customHeight="1" x14ac:dyDescent="0.2">
      <c r="A224" s="149" t="s">
        <v>401</v>
      </c>
      <c r="B224" s="149"/>
      <c r="C224" s="149" t="s">
        <v>402</v>
      </c>
      <c r="D224" s="150"/>
      <c r="E224" s="52">
        <f>'Pay App 48'!E224</f>
        <v>0</v>
      </c>
      <c r="F224" s="45"/>
      <c r="G224" s="65">
        <f>'Pay App 48'!G224+F224</f>
        <v>0</v>
      </c>
      <c r="H224" s="188">
        <f>'Pay App 48'!K224</f>
        <v>0</v>
      </c>
      <c r="I224" s="189"/>
      <c r="J224" s="55"/>
      <c r="K224" s="33">
        <f t="shared" si="8"/>
        <v>0</v>
      </c>
      <c r="L224" s="68">
        <f t="shared" si="11"/>
        <v>0</v>
      </c>
      <c r="M224" s="66">
        <f t="shared" si="9"/>
        <v>0</v>
      </c>
      <c r="N224" s="32">
        <f t="shared" si="10"/>
        <v>0</v>
      </c>
      <c r="O224" s="52">
        <f>'Pay App 48'!O224+'Pay App 48'!P224</f>
        <v>0</v>
      </c>
      <c r="P224" s="45"/>
      <c r="Q224" s="66">
        <f>'Pay App 48'!Q224+N224+P224</f>
        <v>0</v>
      </c>
    </row>
    <row r="225" spans="1:17" ht="21" customHeight="1" x14ac:dyDescent="0.2">
      <c r="A225" s="149" t="s">
        <v>403</v>
      </c>
      <c r="B225" s="149"/>
      <c r="C225" s="149" t="s">
        <v>404</v>
      </c>
      <c r="D225" s="150"/>
      <c r="E225" s="52">
        <f>'Pay App 48'!E225</f>
        <v>0</v>
      </c>
      <c r="F225" s="45"/>
      <c r="G225" s="65">
        <f>'Pay App 48'!G225+F225</f>
        <v>0</v>
      </c>
      <c r="H225" s="188">
        <f>'Pay App 48'!K225</f>
        <v>0</v>
      </c>
      <c r="I225" s="189"/>
      <c r="J225" s="55"/>
      <c r="K225" s="33">
        <f t="shared" si="8"/>
        <v>0</v>
      </c>
      <c r="L225" s="68">
        <f t="shared" si="11"/>
        <v>0</v>
      </c>
      <c r="M225" s="66">
        <f t="shared" si="9"/>
        <v>0</v>
      </c>
      <c r="N225" s="32">
        <f t="shared" si="10"/>
        <v>0</v>
      </c>
      <c r="O225" s="52">
        <f>'Pay App 48'!O225+'Pay App 48'!P225</f>
        <v>0</v>
      </c>
      <c r="P225" s="45"/>
      <c r="Q225" s="66">
        <f>'Pay App 48'!Q225+N225+P225</f>
        <v>0</v>
      </c>
    </row>
    <row r="226" spans="1:17" ht="21" customHeight="1" x14ac:dyDescent="0.2">
      <c r="A226" s="141" t="s">
        <v>405</v>
      </c>
      <c r="B226" s="141"/>
      <c r="C226" s="141" t="s">
        <v>406</v>
      </c>
      <c r="D226" s="142"/>
      <c r="E226" s="52">
        <f>'Pay App 48'!E226</f>
        <v>0</v>
      </c>
      <c r="F226" s="45"/>
      <c r="G226" s="65">
        <f>'Pay App 48'!G226+F226</f>
        <v>0</v>
      </c>
      <c r="H226" s="188">
        <f>'Pay App 48'!K226</f>
        <v>0</v>
      </c>
      <c r="I226" s="189"/>
      <c r="J226" s="55"/>
      <c r="K226" s="33">
        <f t="shared" si="8"/>
        <v>0</v>
      </c>
      <c r="L226" s="68">
        <f t="shared" si="11"/>
        <v>0</v>
      </c>
      <c r="M226" s="66">
        <f t="shared" si="9"/>
        <v>0</v>
      </c>
      <c r="N226" s="32">
        <f t="shared" si="10"/>
        <v>0</v>
      </c>
      <c r="O226" s="52">
        <f>'Pay App 48'!O226+'Pay App 48'!P226</f>
        <v>0</v>
      </c>
      <c r="P226" s="45"/>
      <c r="Q226" s="66">
        <f>'Pay App 48'!Q226+N226+P226</f>
        <v>0</v>
      </c>
    </row>
    <row r="227" spans="1:17" ht="21" customHeight="1" x14ac:dyDescent="0.2">
      <c r="A227" s="149" t="s">
        <v>407</v>
      </c>
      <c r="B227" s="149"/>
      <c r="C227" s="149" t="s">
        <v>408</v>
      </c>
      <c r="D227" s="150"/>
      <c r="E227" s="52">
        <f>'Pay App 48'!E227</f>
        <v>0</v>
      </c>
      <c r="F227" s="45"/>
      <c r="G227" s="65">
        <f>'Pay App 48'!G227+F227</f>
        <v>0</v>
      </c>
      <c r="H227" s="188">
        <f>'Pay App 48'!K227</f>
        <v>0</v>
      </c>
      <c r="I227" s="189"/>
      <c r="J227" s="55"/>
      <c r="K227" s="33">
        <f t="shared" si="8"/>
        <v>0</v>
      </c>
      <c r="L227" s="68">
        <f t="shared" si="11"/>
        <v>0</v>
      </c>
      <c r="M227" s="66">
        <f t="shared" si="9"/>
        <v>0</v>
      </c>
      <c r="N227" s="32">
        <f t="shared" si="10"/>
        <v>0</v>
      </c>
      <c r="O227" s="52">
        <f>'Pay App 48'!O227+'Pay App 48'!P227</f>
        <v>0</v>
      </c>
      <c r="P227" s="45"/>
      <c r="Q227" s="66">
        <f>'Pay App 48'!Q227+N227+P227</f>
        <v>0</v>
      </c>
    </row>
    <row r="228" spans="1:17" ht="21" customHeight="1" x14ac:dyDescent="0.2">
      <c r="A228" s="149" t="s">
        <v>409</v>
      </c>
      <c r="B228" s="149"/>
      <c r="C228" s="149" t="s">
        <v>410</v>
      </c>
      <c r="D228" s="150"/>
      <c r="E228" s="52">
        <f>'Pay App 48'!E228</f>
        <v>0</v>
      </c>
      <c r="F228" s="45"/>
      <c r="G228" s="65">
        <f>'Pay App 48'!G228+F228</f>
        <v>0</v>
      </c>
      <c r="H228" s="188">
        <f>'Pay App 48'!K228</f>
        <v>0</v>
      </c>
      <c r="I228" s="189"/>
      <c r="J228" s="55"/>
      <c r="K228" s="33">
        <f t="shared" si="8"/>
        <v>0</v>
      </c>
      <c r="L228" s="68">
        <f t="shared" si="11"/>
        <v>0</v>
      </c>
      <c r="M228" s="66">
        <f t="shared" si="9"/>
        <v>0</v>
      </c>
      <c r="N228" s="32">
        <f t="shared" si="10"/>
        <v>0</v>
      </c>
      <c r="O228" s="52">
        <f>'Pay App 48'!O228+'Pay App 48'!P228</f>
        <v>0</v>
      </c>
      <c r="P228" s="45"/>
      <c r="Q228" s="66">
        <f>'Pay App 48'!Q228+N228+P228</f>
        <v>0</v>
      </c>
    </row>
    <row r="229" spans="1:17" ht="21" customHeight="1" x14ac:dyDescent="0.2">
      <c r="A229" s="149" t="s">
        <v>411</v>
      </c>
      <c r="B229" s="149"/>
      <c r="C229" s="149" t="s">
        <v>412</v>
      </c>
      <c r="D229" s="150"/>
      <c r="E229" s="52">
        <f>'Pay App 48'!E229</f>
        <v>0</v>
      </c>
      <c r="F229" s="45"/>
      <c r="G229" s="65">
        <f>'Pay App 48'!G229+F229</f>
        <v>0</v>
      </c>
      <c r="H229" s="188">
        <f>'Pay App 48'!K229</f>
        <v>0</v>
      </c>
      <c r="I229" s="189"/>
      <c r="J229" s="55"/>
      <c r="K229" s="33">
        <f t="shared" si="8"/>
        <v>0</v>
      </c>
      <c r="L229" s="68">
        <f t="shared" si="11"/>
        <v>0</v>
      </c>
      <c r="M229" s="66">
        <f t="shared" si="9"/>
        <v>0</v>
      </c>
      <c r="N229" s="32">
        <f t="shared" si="10"/>
        <v>0</v>
      </c>
      <c r="O229" s="52">
        <f>'Pay App 48'!O229+'Pay App 48'!P229</f>
        <v>0</v>
      </c>
      <c r="P229" s="45"/>
      <c r="Q229" s="66">
        <f>'Pay App 48'!Q229+N229+P229</f>
        <v>0</v>
      </c>
    </row>
    <row r="230" spans="1:17" ht="21" customHeight="1" x14ac:dyDescent="0.2">
      <c r="A230" s="149" t="s">
        <v>413</v>
      </c>
      <c r="B230" s="149"/>
      <c r="C230" s="149" t="s">
        <v>414</v>
      </c>
      <c r="D230" s="150"/>
      <c r="E230" s="52">
        <f>'Pay App 48'!E230</f>
        <v>0</v>
      </c>
      <c r="F230" s="45"/>
      <c r="G230" s="65">
        <f>'Pay App 48'!G230+F230</f>
        <v>0</v>
      </c>
      <c r="H230" s="188">
        <f>'Pay App 48'!K230</f>
        <v>0</v>
      </c>
      <c r="I230" s="189"/>
      <c r="J230" s="55"/>
      <c r="K230" s="33">
        <f t="shared" si="8"/>
        <v>0</v>
      </c>
      <c r="L230" s="68">
        <f t="shared" si="11"/>
        <v>0</v>
      </c>
      <c r="M230" s="66">
        <f t="shared" si="9"/>
        <v>0</v>
      </c>
      <c r="N230" s="32">
        <f t="shared" si="10"/>
        <v>0</v>
      </c>
      <c r="O230" s="52">
        <f>'Pay App 48'!O230+'Pay App 48'!P230</f>
        <v>0</v>
      </c>
      <c r="P230" s="45"/>
      <c r="Q230" s="66">
        <f>'Pay App 48'!Q230+N230+P230</f>
        <v>0</v>
      </c>
    </row>
    <row r="231" spans="1:17" ht="21" customHeight="1" x14ac:dyDescent="0.2">
      <c r="A231" s="149" t="s">
        <v>415</v>
      </c>
      <c r="B231" s="149"/>
      <c r="C231" s="149" t="s">
        <v>416</v>
      </c>
      <c r="D231" s="150"/>
      <c r="E231" s="52">
        <f>'Pay App 48'!E231</f>
        <v>0</v>
      </c>
      <c r="F231" s="45"/>
      <c r="G231" s="65">
        <f>'Pay App 48'!G231+F231</f>
        <v>0</v>
      </c>
      <c r="H231" s="188">
        <f>'Pay App 48'!K231</f>
        <v>0</v>
      </c>
      <c r="I231" s="189"/>
      <c r="J231" s="55"/>
      <c r="K231" s="33">
        <f t="shared" si="8"/>
        <v>0</v>
      </c>
      <c r="L231" s="68">
        <f t="shared" si="11"/>
        <v>0</v>
      </c>
      <c r="M231" s="66">
        <f t="shared" si="9"/>
        <v>0</v>
      </c>
      <c r="N231" s="32">
        <f t="shared" si="10"/>
        <v>0</v>
      </c>
      <c r="O231" s="52">
        <f>'Pay App 48'!O231+'Pay App 48'!P231</f>
        <v>0</v>
      </c>
      <c r="P231" s="45"/>
      <c r="Q231" s="66">
        <f>'Pay App 48'!Q231+N231+P231</f>
        <v>0</v>
      </c>
    </row>
    <row r="232" spans="1:17" ht="21" customHeight="1" x14ac:dyDescent="0.2">
      <c r="A232" s="141" t="s">
        <v>417</v>
      </c>
      <c r="B232" s="141"/>
      <c r="C232" s="141" t="s">
        <v>418</v>
      </c>
      <c r="D232" s="142"/>
      <c r="E232" s="52">
        <f>'Pay App 48'!E232</f>
        <v>0</v>
      </c>
      <c r="F232" s="45"/>
      <c r="G232" s="65">
        <f>'Pay App 48'!G232+F232</f>
        <v>0</v>
      </c>
      <c r="H232" s="188">
        <f>'Pay App 48'!K232</f>
        <v>0</v>
      </c>
      <c r="I232" s="189"/>
      <c r="J232" s="55"/>
      <c r="K232" s="33">
        <f t="shared" si="8"/>
        <v>0</v>
      </c>
      <c r="L232" s="68">
        <f t="shared" si="11"/>
        <v>0</v>
      </c>
      <c r="M232" s="66">
        <f t="shared" si="9"/>
        <v>0</v>
      </c>
      <c r="N232" s="32">
        <f t="shared" si="10"/>
        <v>0</v>
      </c>
      <c r="O232" s="52">
        <f>'Pay App 48'!O232+'Pay App 48'!P232</f>
        <v>0</v>
      </c>
      <c r="P232" s="45"/>
      <c r="Q232" s="66">
        <f>'Pay App 48'!Q232+N232+P232</f>
        <v>0</v>
      </c>
    </row>
    <row r="233" spans="1:17" ht="21" customHeight="1" x14ac:dyDescent="0.2">
      <c r="A233" s="149" t="s">
        <v>419</v>
      </c>
      <c r="B233" s="149"/>
      <c r="C233" s="149" t="s">
        <v>420</v>
      </c>
      <c r="D233" s="150"/>
      <c r="E233" s="52">
        <f>'Pay App 48'!E233</f>
        <v>0</v>
      </c>
      <c r="F233" s="45"/>
      <c r="G233" s="65">
        <f>'Pay App 48'!G233+F233</f>
        <v>0</v>
      </c>
      <c r="H233" s="188">
        <f>'Pay App 48'!K233</f>
        <v>0</v>
      </c>
      <c r="I233" s="189"/>
      <c r="J233" s="55"/>
      <c r="K233" s="33">
        <f t="shared" si="8"/>
        <v>0</v>
      </c>
      <c r="L233" s="68">
        <f t="shared" si="11"/>
        <v>0</v>
      </c>
      <c r="M233" s="66">
        <f t="shared" si="9"/>
        <v>0</v>
      </c>
      <c r="N233" s="32">
        <f t="shared" si="10"/>
        <v>0</v>
      </c>
      <c r="O233" s="52">
        <f>'Pay App 48'!O233+'Pay App 48'!P233</f>
        <v>0</v>
      </c>
      <c r="P233" s="45"/>
      <c r="Q233" s="66">
        <f>'Pay App 48'!Q233+N233+P233</f>
        <v>0</v>
      </c>
    </row>
    <row r="234" spans="1:17" ht="21" customHeight="1" x14ac:dyDescent="0.2">
      <c r="A234" s="149" t="s">
        <v>421</v>
      </c>
      <c r="B234" s="149"/>
      <c r="C234" s="149" t="s">
        <v>422</v>
      </c>
      <c r="D234" s="150"/>
      <c r="E234" s="52">
        <f>'Pay App 48'!E234</f>
        <v>0</v>
      </c>
      <c r="F234" s="45"/>
      <c r="G234" s="65">
        <f>'Pay App 48'!G234+F234</f>
        <v>0</v>
      </c>
      <c r="H234" s="188">
        <f>'Pay App 48'!K234</f>
        <v>0</v>
      </c>
      <c r="I234" s="189"/>
      <c r="J234" s="55"/>
      <c r="K234" s="33">
        <f t="shared" si="8"/>
        <v>0</v>
      </c>
      <c r="L234" s="68">
        <f t="shared" si="11"/>
        <v>0</v>
      </c>
      <c r="M234" s="66">
        <f t="shared" si="9"/>
        <v>0</v>
      </c>
      <c r="N234" s="32">
        <f t="shared" si="10"/>
        <v>0</v>
      </c>
      <c r="O234" s="52">
        <f>'Pay App 48'!O234+'Pay App 48'!P234</f>
        <v>0</v>
      </c>
      <c r="P234" s="45"/>
      <c r="Q234" s="66">
        <f>'Pay App 48'!Q234+N234+P234</f>
        <v>0</v>
      </c>
    </row>
    <row r="235" spans="1:17" ht="21" customHeight="1" x14ac:dyDescent="0.2">
      <c r="A235" s="149" t="s">
        <v>423</v>
      </c>
      <c r="B235" s="149"/>
      <c r="C235" s="149" t="s">
        <v>424</v>
      </c>
      <c r="D235" s="150"/>
      <c r="E235" s="52">
        <f>'Pay App 48'!E235</f>
        <v>0</v>
      </c>
      <c r="F235" s="45"/>
      <c r="G235" s="65">
        <f>'Pay App 48'!G235+F235</f>
        <v>0</v>
      </c>
      <c r="H235" s="188">
        <f>'Pay App 48'!K235</f>
        <v>0</v>
      </c>
      <c r="I235" s="189"/>
      <c r="J235" s="55"/>
      <c r="K235" s="33">
        <f t="shared" si="8"/>
        <v>0</v>
      </c>
      <c r="L235" s="68">
        <f t="shared" si="11"/>
        <v>0</v>
      </c>
      <c r="M235" s="66">
        <f t="shared" si="9"/>
        <v>0</v>
      </c>
      <c r="N235" s="32">
        <f t="shared" si="10"/>
        <v>0</v>
      </c>
      <c r="O235" s="52">
        <f>'Pay App 48'!O235+'Pay App 48'!P235</f>
        <v>0</v>
      </c>
      <c r="P235" s="45"/>
      <c r="Q235" s="66">
        <f>'Pay App 48'!Q235+N235+P235</f>
        <v>0</v>
      </c>
    </row>
    <row r="236" spans="1:17" ht="21" customHeight="1" x14ac:dyDescent="0.2">
      <c r="A236" s="149" t="s">
        <v>425</v>
      </c>
      <c r="B236" s="149"/>
      <c r="C236" s="149" t="s">
        <v>426</v>
      </c>
      <c r="D236" s="150"/>
      <c r="E236" s="52">
        <f>'Pay App 48'!E236</f>
        <v>0</v>
      </c>
      <c r="F236" s="45"/>
      <c r="G236" s="65">
        <f>'Pay App 48'!G236+F236</f>
        <v>0</v>
      </c>
      <c r="H236" s="188">
        <f>'Pay App 48'!K236</f>
        <v>0</v>
      </c>
      <c r="I236" s="189"/>
      <c r="J236" s="55"/>
      <c r="K236" s="33">
        <f t="shared" si="8"/>
        <v>0</v>
      </c>
      <c r="L236" s="68">
        <f t="shared" si="11"/>
        <v>0</v>
      </c>
      <c r="M236" s="66">
        <f t="shared" si="9"/>
        <v>0</v>
      </c>
      <c r="N236" s="32">
        <f t="shared" si="10"/>
        <v>0</v>
      </c>
      <c r="O236" s="52">
        <f>'Pay App 48'!O236+'Pay App 48'!P236</f>
        <v>0</v>
      </c>
      <c r="P236" s="45"/>
      <c r="Q236" s="66">
        <f>'Pay App 48'!Q236+N236+P236</f>
        <v>0</v>
      </c>
    </row>
    <row r="237" spans="1:17" ht="21" customHeight="1" x14ac:dyDescent="0.2">
      <c r="A237" s="149" t="s">
        <v>427</v>
      </c>
      <c r="B237" s="149"/>
      <c r="C237" s="149" t="s">
        <v>428</v>
      </c>
      <c r="D237" s="150"/>
      <c r="E237" s="52">
        <f>'Pay App 48'!E237</f>
        <v>0</v>
      </c>
      <c r="F237" s="45"/>
      <c r="G237" s="65">
        <f>'Pay App 48'!G237+F237</f>
        <v>0</v>
      </c>
      <c r="H237" s="188">
        <f>'Pay App 48'!K237</f>
        <v>0</v>
      </c>
      <c r="I237" s="189"/>
      <c r="J237" s="55"/>
      <c r="K237" s="33">
        <f t="shared" si="8"/>
        <v>0</v>
      </c>
      <c r="L237" s="68">
        <f t="shared" si="11"/>
        <v>0</v>
      </c>
      <c r="M237" s="66">
        <f t="shared" si="9"/>
        <v>0</v>
      </c>
      <c r="N237" s="32">
        <f t="shared" si="10"/>
        <v>0</v>
      </c>
      <c r="O237" s="52">
        <f>'Pay App 48'!O237+'Pay App 48'!P237</f>
        <v>0</v>
      </c>
      <c r="P237" s="45"/>
      <c r="Q237" s="66">
        <f>'Pay App 48'!Q237+N237+P237</f>
        <v>0</v>
      </c>
    </row>
    <row r="238" spans="1:17" ht="21" customHeight="1" x14ac:dyDescent="0.2">
      <c r="A238" s="149" t="s">
        <v>429</v>
      </c>
      <c r="B238" s="149"/>
      <c r="C238" s="149" t="s">
        <v>430</v>
      </c>
      <c r="D238" s="150"/>
      <c r="E238" s="52">
        <f>'Pay App 48'!E238</f>
        <v>0</v>
      </c>
      <c r="F238" s="45"/>
      <c r="G238" s="65">
        <f>'Pay App 48'!G238+F238</f>
        <v>0</v>
      </c>
      <c r="H238" s="188">
        <f>'Pay App 48'!K238</f>
        <v>0</v>
      </c>
      <c r="I238" s="189"/>
      <c r="J238" s="55"/>
      <c r="K238" s="33">
        <f t="shared" si="8"/>
        <v>0</v>
      </c>
      <c r="L238" s="68">
        <f t="shared" si="11"/>
        <v>0</v>
      </c>
      <c r="M238" s="66">
        <f t="shared" si="9"/>
        <v>0</v>
      </c>
      <c r="N238" s="32">
        <f t="shared" si="10"/>
        <v>0</v>
      </c>
      <c r="O238" s="52">
        <f>'Pay App 48'!O238+'Pay App 48'!P238</f>
        <v>0</v>
      </c>
      <c r="P238" s="45"/>
      <c r="Q238" s="66">
        <f>'Pay App 48'!Q238+N238+P238</f>
        <v>0</v>
      </c>
    </row>
    <row r="239" spans="1:17" ht="21" customHeight="1" x14ac:dyDescent="0.2">
      <c r="A239" s="149" t="s">
        <v>431</v>
      </c>
      <c r="B239" s="149"/>
      <c r="C239" s="149" t="s">
        <v>432</v>
      </c>
      <c r="D239" s="150"/>
      <c r="E239" s="52">
        <f>'Pay App 48'!E239</f>
        <v>0</v>
      </c>
      <c r="F239" s="45"/>
      <c r="G239" s="65">
        <f>'Pay App 48'!G239+F239</f>
        <v>0</v>
      </c>
      <c r="H239" s="188">
        <f>'Pay App 48'!K239</f>
        <v>0</v>
      </c>
      <c r="I239" s="189"/>
      <c r="J239" s="55"/>
      <c r="K239" s="33">
        <f t="shared" si="8"/>
        <v>0</v>
      </c>
      <c r="L239" s="68">
        <f t="shared" si="11"/>
        <v>0</v>
      </c>
      <c r="M239" s="66">
        <f t="shared" si="9"/>
        <v>0</v>
      </c>
      <c r="N239" s="32">
        <f t="shared" si="10"/>
        <v>0</v>
      </c>
      <c r="O239" s="52">
        <f>'Pay App 48'!O239+'Pay App 48'!P239</f>
        <v>0</v>
      </c>
      <c r="P239" s="45"/>
      <c r="Q239" s="66">
        <f>'Pay App 48'!Q239+N239+P239</f>
        <v>0</v>
      </c>
    </row>
    <row r="240" spans="1:17" ht="21" customHeight="1" x14ac:dyDescent="0.2">
      <c r="A240" s="141" t="s">
        <v>433</v>
      </c>
      <c r="B240" s="141"/>
      <c r="C240" s="141" t="s">
        <v>434</v>
      </c>
      <c r="D240" s="142"/>
      <c r="E240" s="52">
        <f>'Pay App 48'!E240</f>
        <v>0</v>
      </c>
      <c r="F240" s="45"/>
      <c r="G240" s="66">
        <f>'Pay App 48'!G240+F240</f>
        <v>0</v>
      </c>
      <c r="H240" s="188">
        <f>'Pay App 48'!K240</f>
        <v>0</v>
      </c>
      <c r="I240" s="189"/>
      <c r="J240" s="55"/>
      <c r="K240" s="33">
        <f>H240+J240</f>
        <v>0</v>
      </c>
      <c r="L240" s="69">
        <f t="shared" si="11"/>
        <v>0</v>
      </c>
      <c r="M240" s="66">
        <f>G240-K240</f>
        <v>0</v>
      </c>
      <c r="N240" s="32">
        <f t="shared" si="10"/>
        <v>0</v>
      </c>
      <c r="O240" s="52">
        <f>'Pay App 48'!O240+'Pay App 48'!P240</f>
        <v>0</v>
      </c>
      <c r="P240" s="45"/>
      <c r="Q240" s="66">
        <f>'Pay App 48'!Q240+N240+P240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ghbNCEQ199qsC9dPn1F1o0VjjvnJJ6lQMDiIhotO195PDHQB6cozyif1qt5tFJ+5YhNcvKkOyI6zKO7cU3lfOQ==" saltValue="0babbuvQ2JNWYKHzx8FsWg=="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3200-000000000000}"/>
    <dataValidation type="decimal" operator="lessThanOrEqual" allowBlank="1" showInputMessage="1" showErrorMessage="1" errorTitle="Release retention" error="In order to release retention, the number entered into this cell must be negative." sqref="O81:O240" xr:uid="{00000000-0002-0000-32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53.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50</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94"/>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49'!F36+F241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49'!F51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49'!F55+'Pay App 49'!F57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49'!B62+N241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50.1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50</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49'!E81</f>
        <v>0</v>
      </c>
      <c r="F81" s="44"/>
      <c r="G81" s="64">
        <f>'Pay App 49'!G81+F81</f>
        <v>0</v>
      </c>
      <c r="H81" s="190">
        <f>'Pay App 49'!K81</f>
        <v>0</v>
      </c>
      <c r="I81" s="191"/>
      <c r="J81" s="54"/>
      <c r="K81" s="31">
        <f>H81+J81</f>
        <v>0</v>
      </c>
      <c r="L81" s="67">
        <f>IF(ISERROR(K81/G81),0,K81/G81)</f>
        <v>0</v>
      </c>
      <c r="M81" s="64">
        <f>G81-K81</f>
        <v>0</v>
      </c>
      <c r="N81" s="30">
        <f>IF(MOD(ROUND(ABS(J81*0.05)*10000,0),10)=5,ROUNDDOWN((J81*0.05),2),ROUND((J81*0.05),2))</f>
        <v>0</v>
      </c>
      <c r="O81" s="51">
        <f>'Pay App 49'!O81+'Pay App 49'!P81</f>
        <v>0</v>
      </c>
      <c r="P81" s="44"/>
      <c r="Q81" s="64">
        <f>'Pay App 49'!Q81+N81+P81</f>
        <v>0</v>
      </c>
    </row>
    <row r="82" spans="1:17" ht="21" customHeight="1" x14ac:dyDescent="0.2">
      <c r="A82" s="151" t="s">
        <v>118</v>
      </c>
      <c r="B82" s="151"/>
      <c r="C82" s="151" t="s">
        <v>119</v>
      </c>
      <c r="D82" s="152"/>
      <c r="E82" s="52">
        <f>'Pay App 49'!E82</f>
        <v>0</v>
      </c>
      <c r="F82" s="45"/>
      <c r="G82" s="65">
        <f>'Pay App 49'!G82+F82</f>
        <v>0</v>
      </c>
      <c r="H82" s="188">
        <f>'Pay App 49'!K82</f>
        <v>0</v>
      </c>
      <c r="I82" s="189"/>
      <c r="J82" s="55"/>
      <c r="K82" s="33">
        <f>H82+J82</f>
        <v>0</v>
      </c>
      <c r="L82" s="68">
        <f t="shared" ref="L82:L147" si="0">IF(ISERROR(K82/G82),0,K82/G82)</f>
        <v>0</v>
      </c>
      <c r="M82" s="66">
        <f>G82-K82</f>
        <v>0</v>
      </c>
      <c r="N82" s="32">
        <f>IF(MOD(ROUND(ABS(J82*0.05)*10000,0),10)=5,ROUNDDOWN((J82*0.05),2),ROUND((J82*0.05),2))</f>
        <v>0</v>
      </c>
      <c r="O82" s="52">
        <f>'Pay App 49'!O82+'Pay App 49'!P82</f>
        <v>0</v>
      </c>
      <c r="P82" s="45"/>
      <c r="Q82" s="66">
        <f>'Pay App 49'!Q82+N82+P82</f>
        <v>0</v>
      </c>
    </row>
    <row r="83" spans="1:17" ht="21" customHeight="1" x14ac:dyDescent="0.2">
      <c r="A83" s="151" t="s">
        <v>120</v>
      </c>
      <c r="B83" s="151"/>
      <c r="C83" s="83" t="s">
        <v>121</v>
      </c>
      <c r="D83" s="35"/>
      <c r="E83" s="52">
        <f>'Pay App 49'!E83</f>
        <v>0</v>
      </c>
      <c r="F83" s="45"/>
      <c r="G83" s="65">
        <f>'Pay App 49'!G83+F83</f>
        <v>0</v>
      </c>
      <c r="H83" s="188">
        <f>'Pay App 49'!K83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49'!O83+'Pay App 49'!P83</f>
        <v>0</v>
      </c>
      <c r="P83" s="45"/>
      <c r="Q83" s="66">
        <f>'Pay App 49'!Q83+N83+P83</f>
        <v>0</v>
      </c>
    </row>
    <row r="84" spans="1:17" ht="21" customHeight="1" x14ac:dyDescent="0.2">
      <c r="A84" s="151" t="s">
        <v>122</v>
      </c>
      <c r="B84" s="151"/>
      <c r="C84" s="151" t="s">
        <v>123</v>
      </c>
      <c r="D84" s="152"/>
      <c r="E84" s="52">
        <f>'Pay App 49'!E84</f>
        <v>0</v>
      </c>
      <c r="F84" s="45"/>
      <c r="G84" s="65">
        <f>'Pay App 49'!G84+F84</f>
        <v>0</v>
      </c>
      <c r="H84" s="188">
        <f>'Pay App 49'!K84</f>
        <v>0</v>
      </c>
      <c r="I84" s="189"/>
      <c r="J84" s="55"/>
      <c r="K84" s="33">
        <f t="shared" si="1"/>
        <v>0</v>
      </c>
      <c r="L84" s="68">
        <f t="shared" si="0"/>
        <v>0</v>
      </c>
      <c r="M84" s="66">
        <f t="shared" si="2"/>
        <v>0</v>
      </c>
      <c r="N84" s="32">
        <f t="shared" si="3"/>
        <v>0</v>
      </c>
      <c r="O84" s="52">
        <f>'Pay App 49'!O84+'Pay App 49'!P84</f>
        <v>0</v>
      </c>
      <c r="P84" s="45"/>
      <c r="Q84" s="66">
        <f>'Pay App 49'!Q84+N84+P84</f>
        <v>0</v>
      </c>
    </row>
    <row r="85" spans="1:17" ht="21" customHeight="1" x14ac:dyDescent="0.2">
      <c r="A85" s="151" t="s">
        <v>124</v>
      </c>
      <c r="B85" s="151"/>
      <c r="C85" s="151" t="s">
        <v>125</v>
      </c>
      <c r="D85" s="152"/>
      <c r="E85" s="52">
        <f>'Pay App 49'!E85</f>
        <v>0</v>
      </c>
      <c r="F85" s="45"/>
      <c r="G85" s="65">
        <f>'Pay App 49'!G85+F85</f>
        <v>0</v>
      </c>
      <c r="H85" s="188">
        <f>'Pay App 49'!K85</f>
        <v>0</v>
      </c>
      <c r="I85" s="189"/>
      <c r="J85" s="55"/>
      <c r="K85" s="33">
        <f t="shared" si="1"/>
        <v>0</v>
      </c>
      <c r="L85" s="68">
        <f t="shared" si="0"/>
        <v>0</v>
      </c>
      <c r="M85" s="66">
        <f t="shared" si="2"/>
        <v>0</v>
      </c>
      <c r="N85" s="32">
        <f t="shared" si="3"/>
        <v>0</v>
      </c>
      <c r="O85" s="52">
        <f>'Pay App 49'!O85+'Pay App 49'!P85</f>
        <v>0</v>
      </c>
      <c r="P85" s="45"/>
      <c r="Q85" s="66">
        <f>'Pay App 49'!Q85+N85+P85</f>
        <v>0</v>
      </c>
    </row>
    <row r="86" spans="1:17" ht="21" customHeight="1" x14ac:dyDescent="0.2">
      <c r="A86" s="151" t="s">
        <v>126</v>
      </c>
      <c r="B86" s="151"/>
      <c r="C86" s="151" t="s">
        <v>127</v>
      </c>
      <c r="D86" s="152"/>
      <c r="E86" s="52">
        <f>'Pay App 49'!E86</f>
        <v>0</v>
      </c>
      <c r="F86" s="45"/>
      <c r="G86" s="65">
        <f>'Pay App 49'!G86+F86</f>
        <v>0</v>
      </c>
      <c r="H86" s="188">
        <f>'Pay App 49'!K86</f>
        <v>0</v>
      </c>
      <c r="I86" s="189"/>
      <c r="J86" s="55"/>
      <c r="K86" s="33">
        <f t="shared" si="1"/>
        <v>0</v>
      </c>
      <c r="L86" s="68">
        <f t="shared" si="0"/>
        <v>0</v>
      </c>
      <c r="M86" s="66">
        <f t="shared" si="2"/>
        <v>0</v>
      </c>
      <c r="N86" s="32">
        <f t="shared" si="3"/>
        <v>0</v>
      </c>
      <c r="O86" s="52">
        <f>'Pay App 49'!O86+'Pay App 49'!P86</f>
        <v>0</v>
      </c>
      <c r="P86" s="45"/>
      <c r="Q86" s="66">
        <f>'Pay App 49'!Q86+N86+P86</f>
        <v>0</v>
      </c>
    </row>
    <row r="87" spans="1:17" ht="21" customHeight="1" x14ac:dyDescent="0.2">
      <c r="A87" s="151" t="s">
        <v>128</v>
      </c>
      <c r="B87" s="151"/>
      <c r="C87" s="151" t="s">
        <v>129</v>
      </c>
      <c r="D87" s="152"/>
      <c r="E87" s="52">
        <f>'Pay App 49'!E87</f>
        <v>0</v>
      </c>
      <c r="F87" s="45"/>
      <c r="G87" s="65">
        <f>'Pay App 49'!G87+F87</f>
        <v>0</v>
      </c>
      <c r="H87" s="188">
        <f>'Pay App 49'!K87</f>
        <v>0</v>
      </c>
      <c r="I87" s="189"/>
      <c r="J87" s="55"/>
      <c r="K87" s="33">
        <f t="shared" si="1"/>
        <v>0</v>
      </c>
      <c r="L87" s="68">
        <f>IF(ISERROR(K87/G87),0,K87/G87)</f>
        <v>0</v>
      </c>
      <c r="M87" s="66">
        <f t="shared" si="2"/>
        <v>0</v>
      </c>
      <c r="N87" s="32">
        <f t="shared" si="3"/>
        <v>0</v>
      </c>
      <c r="O87" s="52">
        <f>'Pay App 49'!O87+'Pay App 49'!P87</f>
        <v>0</v>
      </c>
      <c r="P87" s="45"/>
      <c r="Q87" s="66">
        <f>'Pay App 49'!Q87+N87+P87</f>
        <v>0</v>
      </c>
    </row>
    <row r="88" spans="1:17" ht="21" customHeight="1" x14ac:dyDescent="0.2">
      <c r="A88" s="151" t="s">
        <v>130</v>
      </c>
      <c r="B88" s="151"/>
      <c r="C88" s="151" t="s">
        <v>131</v>
      </c>
      <c r="D88" s="152"/>
      <c r="E88" s="52">
        <f>'Pay App 49'!E88</f>
        <v>0</v>
      </c>
      <c r="F88" s="45"/>
      <c r="G88" s="65">
        <f>'Pay App 49'!G88+F88</f>
        <v>0</v>
      </c>
      <c r="H88" s="188">
        <f>'Pay App 49'!K88</f>
        <v>0</v>
      </c>
      <c r="I88" s="189"/>
      <c r="J88" s="55"/>
      <c r="K88" s="33">
        <f t="shared" si="1"/>
        <v>0</v>
      </c>
      <c r="L88" s="68">
        <f t="shared" si="0"/>
        <v>0</v>
      </c>
      <c r="M88" s="66">
        <f t="shared" si="2"/>
        <v>0</v>
      </c>
      <c r="N88" s="32">
        <f t="shared" si="3"/>
        <v>0</v>
      </c>
      <c r="O88" s="52">
        <f>'Pay App 49'!O88+'Pay App 49'!P88</f>
        <v>0</v>
      </c>
      <c r="P88" s="45"/>
      <c r="Q88" s="66">
        <f>'Pay App 49'!Q88+N88+P88</f>
        <v>0</v>
      </c>
    </row>
    <row r="89" spans="1:17" ht="21" customHeight="1" x14ac:dyDescent="0.2">
      <c r="A89" s="151" t="s">
        <v>132</v>
      </c>
      <c r="B89" s="151"/>
      <c r="C89" s="151" t="s">
        <v>133</v>
      </c>
      <c r="D89" s="152"/>
      <c r="E89" s="52">
        <f>'Pay App 49'!E89</f>
        <v>0</v>
      </c>
      <c r="F89" s="45"/>
      <c r="G89" s="65">
        <f>'Pay App 49'!G89+F89</f>
        <v>0</v>
      </c>
      <c r="H89" s="188">
        <f>'Pay App 49'!K89</f>
        <v>0</v>
      </c>
      <c r="I89" s="189"/>
      <c r="J89" s="55"/>
      <c r="K89" s="33">
        <f t="shared" si="1"/>
        <v>0</v>
      </c>
      <c r="L89" s="68">
        <f>IF(ISERROR(K89/G89),0,K89/G89)</f>
        <v>0</v>
      </c>
      <c r="M89" s="66">
        <f t="shared" si="2"/>
        <v>0</v>
      </c>
      <c r="N89" s="32">
        <f t="shared" si="3"/>
        <v>0</v>
      </c>
      <c r="O89" s="52">
        <f>'Pay App 49'!O89+'Pay App 49'!P89</f>
        <v>0</v>
      </c>
      <c r="P89" s="45"/>
      <c r="Q89" s="66">
        <f>'Pay App 49'!Q89+N89+P89</f>
        <v>0</v>
      </c>
    </row>
    <row r="90" spans="1:17" ht="21" customHeight="1" x14ac:dyDescent="0.2">
      <c r="A90" s="153" t="s">
        <v>134</v>
      </c>
      <c r="B90" s="153"/>
      <c r="C90" s="158" t="s">
        <v>135</v>
      </c>
      <c r="D90" s="159"/>
      <c r="E90" s="52">
        <f>'Pay App 49'!E90</f>
        <v>0</v>
      </c>
      <c r="F90" s="45"/>
      <c r="G90" s="65">
        <f>'Pay App 49'!G90+F90</f>
        <v>0</v>
      </c>
      <c r="H90" s="188">
        <f>'Pay App 49'!K90</f>
        <v>0</v>
      </c>
      <c r="I90" s="189"/>
      <c r="J90" s="55"/>
      <c r="K90" s="33">
        <f t="shared" si="1"/>
        <v>0</v>
      </c>
      <c r="L90" s="68">
        <f t="shared" si="0"/>
        <v>0</v>
      </c>
      <c r="M90" s="66">
        <f t="shared" si="2"/>
        <v>0</v>
      </c>
      <c r="N90" s="32">
        <f t="shared" si="3"/>
        <v>0</v>
      </c>
      <c r="O90" s="52">
        <f>'Pay App 49'!O90+'Pay App 49'!P90</f>
        <v>0</v>
      </c>
      <c r="P90" s="45"/>
      <c r="Q90" s="66">
        <f>'Pay App 49'!Q90+N90+P90</f>
        <v>0</v>
      </c>
    </row>
    <row r="91" spans="1:17" ht="21" customHeight="1" x14ac:dyDescent="0.2">
      <c r="A91" s="151" t="s">
        <v>136</v>
      </c>
      <c r="B91" s="151"/>
      <c r="C91" s="151" t="s">
        <v>137</v>
      </c>
      <c r="D91" s="152"/>
      <c r="E91" s="52">
        <f>'Pay App 49'!E91</f>
        <v>0</v>
      </c>
      <c r="F91" s="45"/>
      <c r="G91" s="65">
        <f>'Pay App 49'!G91+F91</f>
        <v>0</v>
      </c>
      <c r="H91" s="188">
        <f>'Pay App 49'!K91</f>
        <v>0</v>
      </c>
      <c r="I91" s="189"/>
      <c r="J91" s="55"/>
      <c r="K91" s="33">
        <f t="shared" si="1"/>
        <v>0</v>
      </c>
      <c r="L91" s="68">
        <f t="shared" si="0"/>
        <v>0</v>
      </c>
      <c r="M91" s="66">
        <f t="shared" si="2"/>
        <v>0</v>
      </c>
      <c r="N91" s="32">
        <f t="shared" si="3"/>
        <v>0</v>
      </c>
      <c r="O91" s="52">
        <f>'Pay App 49'!O91+'Pay App 49'!P91</f>
        <v>0</v>
      </c>
      <c r="P91" s="45"/>
      <c r="Q91" s="66">
        <f>'Pay App 49'!Q91+N91+P91</f>
        <v>0</v>
      </c>
    </row>
    <row r="92" spans="1:17" ht="21" customHeight="1" x14ac:dyDescent="0.2">
      <c r="A92" s="151" t="s">
        <v>138</v>
      </c>
      <c r="B92" s="151"/>
      <c r="C92" s="151" t="s">
        <v>139</v>
      </c>
      <c r="D92" s="152"/>
      <c r="E92" s="52">
        <f>'Pay App 49'!E92</f>
        <v>0</v>
      </c>
      <c r="F92" s="45"/>
      <c r="G92" s="65">
        <f>'Pay App 49'!G92+F92</f>
        <v>0</v>
      </c>
      <c r="H92" s="188">
        <f>'Pay App 49'!K92</f>
        <v>0</v>
      </c>
      <c r="I92" s="189"/>
      <c r="J92" s="55"/>
      <c r="K92" s="33">
        <f t="shared" si="1"/>
        <v>0</v>
      </c>
      <c r="L92" s="68">
        <f t="shared" si="0"/>
        <v>0</v>
      </c>
      <c r="M92" s="66">
        <f t="shared" si="2"/>
        <v>0</v>
      </c>
      <c r="N92" s="32">
        <f t="shared" si="3"/>
        <v>0</v>
      </c>
      <c r="O92" s="52">
        <f>'Pay App 49'!O92+'Pay App 49'!P92</f>
        <v>0</v>
      </c>
      <c r="P92" s="45"/>
      <c r="Q92" s="66">
        <f>'Pay App 49'!Q92+N92+P92</f>
        <v>0</v>
      </c>
    </row>
    <row r="93" spans="1:17" ht="21" customHeight="1" x14ac:dyDescent="0.2">
      <c r="A93" s="151" t="s">
        <v>140</v>
      </c>
      <c r="B93" s="151"/>
      <c r="C93" s="151" t="s">
        <v>141</v>
      </c>
      <c r="D93" s="152"/>
      <c r="E93" s="52">
        <f>'Pay App 49'!E93</f>
        <v>0</v>
      </c>
      <c r="F93" s="45"/>
      <c r="G93" s="65">
        <f>'Pay App 49'!G93+F93</f>
        <v>0</v>
      </c>
      <c r="H93" s="188">
        <f>'Pay App 49'!K93</f>
        <v>0</v>
      </c>
      <c r="I93" s="189"/>
      <c r="J93" s="55"/>
      <c r="K93" s="33">
        <f t="shared" si="1"/>
        <v>0</v>
      </c>
      <c r="L93" s="68">
        <f t="shared" si="0"/>
        <v>0</v>
      </c>
      <c r="M93" s="66">
        <f t="shared" si="2"/>
        <v>0</v>
      </c>
      <c r="N93" s="32">
        <f t="shared" si="3"/>
        <v>0</v>
      </c>
      <c r="O93" s="52">
        <f>'Pay App 49'!O93+'Pay App 49'!P93</f>
        <v>0</v>
      </c>
      <c r="P93" s="45"/>
      <c r="Q93" s="66">
        <f>'Pay App 49'!Q93+N93+P93</f>
        <v>0</v>
      </c>
    </row>
    <row r="94" spans="1:17" ht="21" customHeight="1" x14ac:dyDescent="0.2">
      <c r="A94" s="151" t="s">
        <v>142</v>
      </c>
      <c r="B94" s="151"/>
      <c r="C94" s="151" t="s">
        <v>143</v>
      </c>
      <c r="D94" s="152"/>
      <c r="E94" s="52">
        <f>'Pay App 49'!E94</f>
        <v>0</v>
      </c>
      <c r="F94" s="45"/>
      <c r="G94" s="65">
        <f>'Pay App 49'!G94+F94</f>
        <v>0</v>
      </c>
      <c r="H94" s="188">
        <f>'Pay App 49'!K94</f>
        <v>0</v>
      </c>
      <c r="I94" s="189"/>
      <c r="J94" s="55"/>
      <c r="K94" s="33">
        <f t="shared" si="1"/>
        <v>0</v>
      </c>
      <c r="L94" s="68">
        <f t="shared" si="0"/>
        <v>0</v>
      </c>
      <c r="M94" s="66">
        <f t="shared" si="2"/>
        <v>0</v>
      </c>
      <c r="N94" s="32">
        <f t="shared" si="3"/>
        <v>0</v>
      </c>
      <c r="O94" s="52">
        <f>'Pay App 49'!O94+'Pay App 49'!P94</f>
        <v>0</v>
      </c>
      <c r="P94" s="45"/>
      <c r="Q94" s="66">
        <f>'Pay App 49'!Q94+N94+P94</f>
        <v>0</v>
      </c>
    </row>
    <row r="95" spans="1:17" ht="21" customHeight="1" x14ac:dyDescent="0.2">
      <c r="A95" s="151" t="s">
        <v>144</v>
      </c>
      <c r="B95" s="151"/>
      <c r="C95" s="151" t="s">
        <v>145</v>
      </c>
      <c r="D95" s="152"/>
      <c r="E95" s="52">
        <f>'Pay App 49'!E95</f>
        <v>0</v>
      </c>
      <c r="F95" s="45"/>
      <c r="G95" s="65">
        <f>'Pay App 49'!G95+F95</f>
        <v>0</v>
      </c>
      <c r="H95" s="188">
        <f>'Pay App 49'!K95</f>
        <v>0</v>
      </c>
      <c r="I95" s="189"/>
      <c r="J95" s="55"/>
      <c r="K95" s="33">
        <f t="shared" si="1"/>
        <v>0</v>
      </c>
      <c r="L95" s="68">
        <f t="shared" si="0"/>
        <v>0</v>
      </c>
      <c r="M95" s="66">
        <f t="shared" si="2"/>
        <v>0</v>
      </c>
      <c r="N95" s="32">
        <f t="shared" si="3"/>
        <v>0</v>
      </c>
      <c r="O95" s="52">
        <f>'Pay App 49'!O95+'Pay App 49'!P95</f>
        <v>0</v>
      </c>
      <c r="P95" s="45"/>
      <c r="Q95" s="66">
        <f>'Pay App 49'!Q95+N95+P95</f>
        <v>0</v>
      </c>
    </row>
    <row r="96" spans="1:17" ht="21" customHeight="1" x14ac:dyDescent="0.2">
      <c r="A96" s="151" t="s">
        <v>146</v>
      </c>
      <c r="B96" s="151"/>
      <c r="C96" s="151" t="s">
        <v>147</v>
      </c>
      <c r="D96" s="152"/>
      <c r="E96" s="52">
        <f>'Pay App 49'!E96</f>
        <v>0</v>
      </c>
      <c r="F96" s="45"/>
      <c r="G96" s="65">
        <f>'Pay App 49'!G96+F96</f>
        <v>0</v>
      </c>
      <c r="H96" s="188">
        <f>'Pay App 49'!K96</f>
        <v>0</v>
      </c>
      <c r="I96" s="189"/>
      <c r="J96" s="55"/>
      <c r="K96" s="33">
        <f t="shared" si="1"/>
        <v>0</v>
      </c>
      <c r="L96" s="68">
        <f t="shared" si="0"/>
        <v>0</v>
      </c>
      <c r="M96" s="66">
        <f t="shared" si="2"/>
        <v>0</v>
      </c>
      <c r="N96" s="32">
        <f t="shared" si="3"/>
        <v>0</v>
      </c>
      <c r="O96" s="52">
        <f>'Pay App 49'!O96+'Pay App 49'!P96</f>
        <v>0</v>
      </c>
      <c r="P96" s="45"/>
      <c r="Q96" s="66">
        <f>'Pay App 49'!Q96+N96+P96</f>
        <v>0</v>
      </c>
    </row>
    <row r="97" spans="1:17" ht="21" customHeight="1" x14ac:dyDescent="0.2">
      <c r="A97" s="151" t="s">
        <v>148</v>
      </c>
      <c r="B97" s="151"/>
      <c r="C97" s="151" t="s">
        <v>149</v>
      </c>
      <c r="D97" s="152"/>
      <c r="E97" s="52">
        <f>'Pay App 49'!E97</f>
        <v>0</v>
      </c>
      <c r="F97" s="45"/>
      <c r="G97" s="65">
        <f>'Pay App 49'!G97+F97</f>
        <v>0</v>
      </c>
      <c r="H97" s="188">
        <f>'Pay App 49'!K97</f>
        <v>0</v>
      </c>
      <c r="I97" s="189"/>
      <c r="J97" s="55"/>
      <c r="K97" s="33">
        <f t="shared" si="1"/>
        <v>0</v>
      </c>
      <c r="L97" s="68">
        <f t="shared" si="0"/>
        <v>0</v>
      </c>
      <c r="M97" s="66">
        <f t="shared" si="2"/>
        <v>0</v>
      </c>
      <c r="N97" s="32">
        <f t="shared" si="3"/>
        <v>0</v>
      </c>
      <c r="O97" s="52">
        <f>'Pay App 49'!O97+'Pay App 49'!P97</f>
        <v>0</v>
      </c>
      <c r="P97" s="45"/>
      <c r="Q97" s="66">
        <f>'Pay App 49'!Q97+N97+P97</f>
        <v>0</v>
      </c>
    </row>
    <row r="98" spans="1:17" ht="21" customHeight="1" x14ac:dyDescent="0.2">
      <c r="A98" s="151" t="s">
        <v>150</v>
      </c>
      <c r="B98" s="151"/>
      <c r="C98" s="151" t="s">
        <v>151</v>
      </c>
      <c r="D98" s="152"/>
      <c r="E98" s="52">
        <f>'Pay App 49'!E98</f>
        <v>0</v>
      </c>
      <c r="F98" s="45"/>
      <c r="G98" s="65">
        <f>'Pay App 49'!G98+F98</f>
        <v>0</v>
      </c>
      <c r="H98" s="188">
        <f>'Pay App 49'!K98</f>
        <v>0</v>
      </c>
      <c r="I98" s="189"/>
      <c r="J98" s="55"/>
      <c r="K98" s="33">
        <f t="shared" si="1"/>
        <v>0</v>
      </c>
      <c r="L98" s="68">
        <f t="shared" si="0"/>
        <v>0</v>
      </c>
      <c r="M98" s="66">
        <f t="shared" si="2"/>
        <v>0</v>
      </c>
      <c r="N98" s="32">
        <f t="shared" si="3"/>
        <v>0</v>
      </c>
      <c r="O98" s="52">
        <f>'Pay App 49'!O98+'Pay App 49'!P98</f>
        <v>0</v>
      </c>
      <c r="P98" s="45"/>
      <c r="Q98" s="66">
        <f>'Pay App 49'!Q98+N98+P98</f>
        <v>0</v>
      </c>
    </row>
    <row r="99" spans="1:17" ht="21" customHeight="1" x14ac:dyDescent="0.2">
      <c r="A99" s="151" t="s">
        <v>152</v>
      </c>
      <c r="B99" s="151"/>
      <c r="C99" s="151" t="s">
        <v>153</v>
      </c>
      <c r="D99" s="152"/>
      <c r="E99" s="52">
        <f>'Pay App 49'!E99</f>
        <v>0</v>
      </c>
      <c r="F99" s="45"/>
      <c r="G99" s="65">
        <f>'Pay App 49'!G99+F99</f>
        <v>0</v>
      </c>
      <c r="H99" s="188">
        <f>'Pay App 49'!K99</f>
        <v>0</v>
      </c>
      <c r="I99" s="189"/>
      <c r="J99" s="55"/>
      <c r="K99" s="33">
        <f t="shared" si="1"/>
        <v>0</v>
      </c>
      <c r="L99" s="68">
        <f t="shared" si="0"/>
        <v>0</v>
      </c>
      <c r="M99" s="66">
        <f t="shared" si="2"/>
        <v>0</v>
      </c>
      <c r="N99" s="32">
        <f t="shared" si="3"/>
        <v>0</v>
      </c>
      <c r="O99" s="52">
        <f>'Pay App 49'!O99+'Pay App 49'!P99</f>
        <v>0</v>
      </c>
      <c r="P99" s="45"/>
      <c r="Q99" s="66">
        <f>'Pay App 49'!Q99+N99+P99</f>
        <v>0</v>
      </c>
    </row>
    <row r="100" spans="1:17" ht="21" customHeight="1" x14ac:dyDescent="0.2">
      <c r="A100" s="151" t="s">
        <v>154</v>
      </c>
      <c r="B100" s="151"/>
      <c r="C100" s="151" t="s">
        <v>155</v>
      </c>
      <c r="D100" s="152"/>
      <c r="E100" s="52">
        <f>'Pay App 49'!E100</f>
        <v>0</v>
      </c>
      <c r="F100" s="45"/>
      <c r="G100" s="65">
        <f>'Pay App 49'!G100+F100</f>
        <v>0</v>
      </c>
      <c r="H100" s="188">
        <f>'Pay App 49'!K100</f>
        <v>0</v>
      </c>
      <c r="I100" s="189"/>
      <c r="J100" s="55"/>
      <c r="K100" s="33">
        <f t="shared" si="1"/>
        <v>0</v>
      </c>
      <c r="L100" s="68">
        <f t="shared" si="0"/>
        <v>0</v>
      </c>
      <c r="M100" s="66">
        <f t="shared" si="2"/>
        <v>0</v>
      </c>
      <c r="N100" s="32">
        <f t="shared" si="3"/>
        <v>0</v>
      </c>
      <c r="O100" s="52">
        <f>'Pay App 49'!O100+'Pay App 49'!P100</f>
        <v>0</v>
      </c>
      <c r="P100" s="45"/>
      <c r="Q100" s="66">
        <f>'Pay App 49'!Q100+N100+P100</f>
        <v>0</v>
      </c>
    </row>
    <row r="101" spans="1:17" ht="21" customHeight="1" x14ac:dyDescent="0.2">
      <c r="A101" s="151" t="s">
        <v>156</v>
      </c>
      <c r="B101" s="151"/>
      <c r="C101" s="151" t="s">
        <v>157</v>
      </c>
      <c r="D101" s="152"/>
      <c r="E101" s="52">
        <f>'Pay App 49'!E101</f>
        <v>0</v>
      </c>
      <c r="F101" s="45"/>
      <c r="G101" s="65">
        <f>'Pay App 49'!G101+F101</f>
        <v>0</v>
      </c>
      <c r="H101" s="188">
        <f>'Pay App 49'!K101</f>
        <v>0</v>
      </c>
      <c r="I101" s="189"/>
      <c r="J101" s="55"/>
      <c r="K101" s="33">
        <f t="shared" si="1"/>
        <v>0</v>
      </c>
      <c r="L101" s="68">
        <f t="shared" si="0"/>
        <v>0</v>
      </c>
      <c r="M101" s="66">
        <f t="shared" si="2"/>
        <v>0</v>
      </c>
      <c r="N101" s="32">
        <f t="shared" si="3"/>
        <v>0</v>
      </c>
      <c r="O101" s="52">
        <f>'Pay App 49'!O101+'Pay App 49'!P101</f>
        <v>0</v>
      </c>
      <c r="P101" s="45"/>
      <c r="Q101" s="66">
        <f>'Pay App 49'!Q101+N101+P101</f>
        <v>0</v>
      </c>
    </row>
    <row r="102" spans="1:17" ht="21" customHeight="1" x14ac:dyDescent="0.2">
      <c r="A102" s="151" t="s">
        <v>158</v>
      </c>
      <c r="B102" s="151"/>
      <c r="C102" s="151" t="s">
        <v>159</v>
      </c>
      <c r="D102" s="152"/>
      <c r="E102" s="52">
        <f>'Pay App 49'!E102</f>
        <v>0</v>
      </c>
      <c r="F102" s="45"/>
      <c r="G102" s="65">
        <f>'Pay App 49'!G102+F102</f>
        <v>0</v>
      </c>
      <c r="H102" s="188">
        <f>'Pay App 49'!K102</f>
        <v>0</v>
      </c>
      <c r="I102" s="189"/>
      <c r="J102" s="55"/>
      <c r="K102" s="33">
        <f t="shared" si="1"/>
        <v>0</v>
      </c>
      <c r="L102" s="68">
        <f t="shared" si="0"/>
        <v>0</v>
      </c>
      <c r="M102" s="66">
        <f t="shared" si="2"/>
        <v>0</v>
      </c>
      <c r="N102" s="32">
        <f t="shared" si="3"/>
        <v>0</v>
      </c>
      <c r="O102" s="52">
        <f>'Pay App 49'!O102+'Pay App 49'!P102</f>
        <v>0</v>
      </c>
      <c r="P102" s="45"/>
      <c r="Q102" s="66">
        <f>'Pay App 49'!Q102+N102+P102</f>
        <v>0</v>
      </c>
    </row>
    <row r="103" spans="1:17" ht="21" customHeight="1" x14ac:dyDescent="0.2">
      <c r="A103" s="151" t="s">
        <v>160</v>
      </c>
      <c r="B103" s="151"/>
      <c r="C103" s="151" t="s">
        <v>161</v>
      </c>
      <c r="D103" s="152"/>
      <c r="E103" s="52">
        <f>'Pay App 49'!E103</f>
        <v>0</v>
      </c>
      <c r="F103" s="45"/>
      <c r="G103" s="65">
        <f>'Pay App 49'!G103+F103</f>
        <v>0</v>
      </c>
      <c r="H103" s="188">
        <f>'Pay App 49'!K103</f>
        <v>0</v>
      </c>
      <c r="I103" s="189"/>
      <c r="J103" s="55"/>
      <c r="K103" s="33">
        <f t="shared" si="1"/>
        <v>0</v>
      </c>
      <c r="L103" s="68">
        <f t="shared" si="0"/>
        <v>0</v>
      </c>
      <c r="M103" s="66">
        <f t="shared" si="2"/>
        <v>0</v>
      </c>
      <c r="N103" s="32">
        <f t="shared" si="3"/>
        <v>0</v>
      </c>
      <c r="O103" s="52">
        <f>'Pay App 49'!O103+'Pay App 49'!P103</f>
        <v>0</v>
      </c>
      <c r="P103" s="45"/>
      <c r="Q103" s="66">
        <f>'Pay App 49'!Q103+N103+P103</f>
        <v>0</v>
      </c>
    </row>
    <row r="104" spans="1:17" ht="21" customHeight="1" x14ac:dyDescent="0.2">
      <c r="A104" s="151" t="s">
        <v>162</v>
      </c>
      <c r="B104" s="151"/>
      <c r="C104" s="151" t="s">
        <v>163</v>
      </c>
      <c r="D104" s="152"/>
      <c r="E104" s="52">
        <f>'Pay App 49'!E104</f>
        <v>0</v>
      </c>
      <c r="F104" s="45"/>
      <c r="G104" s="65">
        <f>'Pay App 49'!G104+F104</f>
        <v>0</v>
      </c>
      <c r="H104" s="188">
        <f>'Pay App 49'!K104</f>
        <v>0</v>
      </c>
      <c r="I104" s="189"/>
      <c r="J104" s="55"/>
      <c r="K104" s="33">
        <f t="shared" si="1"/>
        <v>0</v>
      </c>
      <c r="L104" s="68">
        <f t="shared" si="0"/>
        <v>0</v>
      </c>
      <c r="M104" s="66">
        <f t="shared" si="2"/>
        <v>0</v>
      </c>
      <c r="N104" s="32">
        <f t="shared" si="3"/>
        <v>0</v>
      </c>
      <c r="O104" s="52">
        <f>'Pay App 49'!O104+'Pay App 49'!P104</f>
        <v>0</v>
      </c>
      <c r="P104" s="45"/>
      <c r="Q104" s="66">
        <f>'Pay App 49'!Q104+N104+P104</f>
        <v>0</v>
      </c>
    </row>
    <row r="105" spans="1:17" ht="21" customHeight="1" x14ac:dyDescent="0.2">
      <c r="A105" s="151" t="s">
        <v>164</v>
      </c>
      <c r="B105" s="151"/>
      <c r="C105" s="151" t="s">
        <v>165</v>
      </c>
      <c r="D105" s="152"/>
      <c r="E105" s="52">
        <f>'Pay App 49'!E105</f>
        <v>0</v>
      </c>
      <c r="F105" s="45"/>
      <c r="G105" s="65">
        <f>'Pay App 49'!G105+F105</f>
        <v>0</v>
      </c>
      <c r="H105" s="188">
        <f>'Pay App 49'!K105</f>
        <v>0</v>
      </c>
      <c r="I105" s="189"/>
      <c r="J105" s="55"/>
      <c r="K105" s="33">
        <f t="shared" si="1"/>
        <v>0</v>
      </c>
      <c r="L105" s="68">
        <f t="shared" si="0"/>
        <v>0</v>
      </c>
      <c r="M105" s="66">
        <f t="shared" si="2"/>
        <v>0</v>
      </c>
      <c r="N105" s="32">
        <f t="shared" si="3"/>
        <v>0</v>
      </c>
      <c r="O105" s="52">
        <f>'Pay App 49'!O105+'Pay App 49'!P105</f>
        <v>0</v>
      </c>
      <c r="P105" s="45"/>
      <c r="Q105" s="66">
        <f>'Pay App 49'!Q105+N105+P105</f>
        <v>0</v>
      </c>
    </row>
    <row r="106" spans="1:17" ht="21" customHeight="1" x14ac:dyDescent="0.2">
      <c r="A106" s="151" t="s">
        <v>166</v>
      </c>
      <c r="B106" s="151"/>
      <c r="C106" s="151" t="s">
        <v>167</v>
      </c>
      <c r="D106" s="152"/>
      <c r="E106" s="52">
        <f>'Pay App 49'!E106</f>
        <v>0</v>
      </c>
      <c r="F106" s="45"/>
      <c r="G106" s="65">
        <f>'Pay App 49'!G106+F106</f>
        <v>0</v>
      </c>
      <c r="H106" s="188">
        <f>'Pay App 49'!K106</f>
        <v>0</v>
      </c>
      <c r="I106" s="189"/>
      <c r="J106" s="55"/>
      <c r="K106" s="33">
        <f t="shared" si="1"/>
        <v>0</v>
      </c>
      <c r="L106" s="68">
        <f t="shared" si="0"/>
        <v>0</v>
      </c>
      <c r="M106" s="66">
        <f t="shared" si="2"/>
        <v>0</v>
      </c>
      <c r="N106" s="32">
        <f t="shared" si="3"/>
        <v>0</v>
      </c>
      <c r="O106" s="52">
        <f>'Pay App 49'!O106+'Pay App 49'!P106</f>
        <v>0</v>
      </c>
      <c r="P106" s="45"/>
      <c r="Q106" s="66">
        <f>'Pay App 49'!Q106+N106+P106</f>
        <v>0</v>
      </c>
    </row>
    <row r="107" spans="1:17" ht="21" customHeight="1" x14ac:dyDescent="0.2">
      <c r="A107" s="151" t="s">
        <v>168</v>
      </c>
      <c r="B107" s="151"/>
      <c r="C107" s="151" t="s">
        <v>169</v>
      </c>
      <c r="D107" s="152"/>
      <c r="E107" s="52">
        <f>'Pay App 49'!E107</f>
        <v>0</v>
      </c>
      <c r="F107" s="45"/>
      <c r="G107" s="65">
        <f>'Pay App 49'!G107+F107</f>
        <v>0</v>
      </c>
      <c r="H107" s="188">
        <f>'Pay App 49'!K107</f>
        <v>0</v>
      </c>
      <c r="I107" s="189"/>
      <c r="J107" s="55"/>
      <c r="K107" s="33">
        <f t="shared" si="1"/>
        <v>0</v>
      </c>
      <c r="L107" s="68">
        <f t="shared" si="0"/>
        <v>0</v>
      </c>
      <c r="M107" s="66">
        <f t="shared" si="2"/>
        <v>0</v>
      </c>
      <c r="N107" s="32">
        <f t="shared" si="3"/>
        <v>0</v>
      </c>
      <c r="O107" s="52">
        <f>'Pay App 49'!O107+'Pay App 49'!P107</f>
        <v>0</v>
      </c>
      <c r="P107" s="45"/>
      <c r="Q107" s="66">
        <f>'Pay App 49'!Q107+N107+P107</f>
        <v>0</v>
      </c>
    </row>
    <row r="108" spans="1:17" ht="21" customHeight="1" x14ac:dyDescent="0.2">
      <c r="A108" s="151" t="s">
        <v>170</v>
      </c>
      <c r="B108" s="151"/>
      <c r="C108" s="151" t="s">
        <v>171</v>
      </c>
      <c r="D108" s="152"/>
      <c r="E108" s="52">
        <f>'Pay App 49'!E108</f>
        <v>0</v>
      </c>
      <c r="F108" s="45"/>
      <c r="G108" s="65">
        <f>'Pay App 49'!G108+F108</f>
        <v>0</v>
      </c>
      <c r="H108" s="188">
        <f>'Pay App 49'!K108</f>
        <v>0</v>
      </c>
      <c r="I108" s="189"/>
      <c r="J108" s="55"/>
      <c r="K108" s="33">
        <f t="shared" si="1"/>
        <v>0</v>
      </c>
      <c r="L108" s="68">
        <f t="shared" si="0"/>
        <v>0</v>
      </c>
      <c r="M108" s="66">
        <f t="shared" si="2"/>
        <v>0</v>
      </c>
      <c r="N108" s="32">
        <f t="shared" si="3"/>
        <v>0</v>
      </c>
      <c r="O108" s="52">
        <f>'Pay App 49'!O108+'Pay App 49'!P108</f>
        <v>0</v>
      </c>
      <c r="P108" s="45"/>
      <c r="Q108" s="66">
        <f>'Pay App 49'!Q108+N108+P108</f>
        <v>0</v>
      </c>
    </row>
    <row r="109" spans="1:17" ht="21" customHeight="1" x14ac:dyDescent="0.2">
      <c r="A109" s="151" t="s">
        <v>172</v>
      </c>
      <c r="B109" s="151"/>
      <c r="C109" s="151" t="s">
        <v>173</v>
      </c>
      <c r="D109" s="152"/>
      <c r="E109" s="52">
        <f>'Pay App 49'!E109</f>
        <v>0</v>
      </c>
      <c r="F109" s="45"/>
      <c r="G109" s="65">
        <f>'Pay App 49'!G109+F109</f>
        <v>0</v>
      </c>
      <c r="H109" s="188">
        <f>'Pay App 49'!K109</f>
        <v>0</v>
      </c>
      <c r="I109" s="189"/>
      <c r="J109" s="55"/>
      <c r="K109" s="33">
        <f t="shared" si="1"/>
        <v>0</v>
      </c>
      <c r="L109" s="68">
        <f t="shared" si="0"/>
        <v>0</v>
      </c>
      <c r="M109" s="66">
        <f t="shared" si="2"/>
        <v>0</v>
      </c>
      <c r="N109" s="32">
        <f t="shared" si="3"/>
        <v>0</v>
      </c>
      <c r="O109" s="52">
        <f>'Pay App 49'!O109+'Pay App 49'!P109</f>
        <v>0</v>
      </c>
      <c r="P109" s="45"/>
      <c r="Q109" s="66">
        <f>'Pay App 49'!Q109+N109+P109</f>
        <v>0</v>
      </c>
    </row>
    <row r="110" spans="1:17" ht="21" customHeight="1" x14ac:dyDescent="0.2">
      <c r="A110" s="151" t="s">
        <v>174</v>
      </c>
      <c r="B110" s="151"/>
      <c r="C110" s="151" t="s">
        <v>175</v>
      </c>
      <c r="D110" s="152"/>
      <c r="E110" s="52">
        <f>'Pay App 49'!E110</f>
        <v>0</v>
      </c>
      <c r="F110" s="45"/>
      <c r="G110" s="65">
        <f>'Pay App 49'!G110+F110</f>
        <v>0</v>
      </c>
      <c r="H110" s="188">
        <f>'Pay App 49'!K110</f>
        <v>0</v>
      </c>
      <c r="I110" s="189"/>
      <c r="J110" s="55"/>
      <c r="K110" s="33">
        <f t="shared" si="1"/>
        <v>0</v>
      </c>
      <c r="L110" s="68">
        <f t="shared" si="0"/>
        <v>0</v>
      </c>
      <c r="M110" s="66">
        <f t="shared" si="2"/>
        <v>0</v>
      </c>
      <c r="N110" s="32">
        <f t="shared" si="3"/>
        <v>0</v>
      </c>
      <c r="O110" s="52">
        <f>'Pay App 49'!O110+'Pay App 49'!P110</f>
        <v>0</v>
      </c>
      <c r="P110" s="45"/>
      <c r="Q110" s="66">
        <f>'Pay App 49'!Q110+N110+P110</f>
        <v>0</v>
      </c>
    </row>
    <row r="111" spans="1:17" ht="21" customHeight="1" x14ac:dyDescent="0.2">
      <c r="A111" s="151" t="s">
        <v>176</v>
      </c>
      <c r="B111" s="151"/>
      <c r="C111" s="151" t="s">
        <v>177</v>
      </c>
      <c r="D111" s="152"/>
      <c r="E111" s="52">
        <f>'Pay App 49'!E111</f>
        <v>0</v>
      </c>
      <c r="F111" s="45"/>
      <c r="G111" s="65">
        <f>'Pay App 49'!G111+F111</f>
        <v>0</v>
      </c>
      <c r="H111" s="188">
        <f>'Pay App 49'!K111</f>
        <v>0</v>
      </c>
      <c r="I111" s="189"/>
      <c r="J111" s="55"/>
      <c r="K111" s="33">
        <f t="shared" si="1"/>
        <v>0</v>
      </c>
      <c r="L111" s="68">
        <f t="shared" si="0"/>
        <v>0</v>
      </c>
      <c r="M111" s="66">
        <f t="shared" si="2"/>
        <v>0</v>
      </c>
      <c r="N111" s="32">
        <f t="shared" si="3"/>
        <v>0</v>
      </c>
      <c r="O111" s="52">
        <f>'Pay App 49'!O111+'Pay App 49'!P111</f>
        <v>0</v>
      </c>
      <c r="P111" s="45"/>
      <c r="Q111" s="66">
        <f>'Pay App 49'!Q111+N111+P111</f>
        <v>0</v>
      </c>
    </row>
    <row r="112" spans="1:17" ht="21" customHeight="1" x14ac:dyDescent="0.2">
      <c r="A112" s="151" t="s">
        <v>178</v>
      </c>
      <c r="B112" s="151"/>
      <c r="C112" s="151" t="s">
        <v>179</v>
      </c>
      <c r="D112" s="152"/>
      <c r="E112" s="52">
        <f>'Pay App 49'!E112</f>
        <v>0</v>
      </c>
      <c r="F112" s="45"/>
      <c r="G112" s="65">
        <f>'Pay App 49'!G112+F112</f>
        <v>0</v>
      </c>
      <c r="H112" s="188">
        <f>'Pay App 49'!K112</f>
        <v>0</v>
      </c>
      <c r="I112" s="189"/>
      <c r="J112" s="55"/>
      <c r="K112" s="33">
        <f t="shared" si="1"/>
        <v>0</v>
      </c>
      <c r="L112" s="68">
        <f t="shared" si="0"/>
        <v>0</v>
      </c>
      <c r="M112" s="66">
        <f t="shared" si="2"/>
        <v>0</v>
      </c>
      <c r="N112" s="32">
        <f t="shared" si="3"/>
        <v>0</v>
      </c>
      <c r="O112" s="52">
        <f>'Pay App 49'!O112+'Pay App 49'!P112</f>
        <v>0</v>
      </c>
      <c r="P112" s="45"/>
      <c r="Q112" s="66">
        <f>'Pay App 49'!Q112+N112+P112</f>
        <v>0</v>
      </c>
    </row>
    <row r="113" spans="1:17" ht="21" customHeight="1" x14ac:dyDescent="0.2">
      <c r="A113" s="151" t="s">
        <v>180</v>
      </c>
      <c r="B113" s="151"/>
      <c r="C113" s="151" t="s">
        <v>181</v>
      </c>
      <c r="D113" s="152"/>
      <c r="E113" s="52">
        <f>'Pay App 49'!E113</f>
        <v>0</v>
      </c>
      <c r="F113" s="45"/>
      <c r="G113" s="65">
        <f>'Pay App 49'!G113+F113</f>
        <v>0</v>
      </c>
      <c r="H113" s="188">
        <f>'Pay App 49'!K113</f>
        <v>0</v>
      </c>
      <c r="I113" s="189"/>
      <c r="J113" s="55"/>
      <c r="K113" s="33">
        <f t="shared" si="1"/>
        <v>0</v>
      </c>
      <c r="L113" s="68">
        <f t="shared" si="0"/>
        <v>0</v>
      </c>
      <c r="M113" s="66">
        <f t="shared" si="2"/>
        <v>0</v>
      </c>
      <c r="N113" s="32">
        <f t="shared" si="3"/>
        <v>0</v>
      </c>
      <c r="O113" s="52">
        <f>'Pay App 49'!O113+'Pay App 49'!P113</f>
        <v>0</v>
      </c>
      <c r="P113" s="45"/>
      <c r="Q113" s="66">
        <f>'Pay App 49'!Q113+N113+P113</f>
        <v>0</v>
      </c>
    </row>
    <row r="114" spans="1:17" ht="21" customHeight="1" x14ac:dyDescent="0.2">
      <c r="A114" s="153" t="s">
        <v>182</v>
      </c>
      <c r="B114" s="153"/>
      <c r="C114" s="153" t="s">
        <v>183</v>
      </c>
      <c r="D114" s="154"/>
      <c r="E114" s="52">
        <f>'Pay App 49'!E114</f>
        <v>0</v>
      </c>
      <c r="F114" s="45"/>
      <c r="G114" s="65">
        <f>'Pay App 49'!G114+F114</f>
        <v>0</v>
      </c>
      <c r="H114" s="188">
        <f>'Pay App 49'!K114</f>
        <v>0</v>
      </c>
      <c r="I114" s="189"/>
      <c r="J114" s="55"/>
      <c r="K114" s="33">
        <f t="shared" si="1"/>
        <v>0</v>
      </c>
      <c r="L114" s="68">
        <f t="shared" si="0"/>
        <v>0</v>
      </c>
      <c r="M114" s="66">
        <f t="shared" si="2"/>
        <v>0</v>
      </c>
      <c r="N114" s="32">
        <f t="shared" si="3"/>
        <v>0</v>
      </c>
      <c r="O114" s="52">
        <f>'Pay App 49'!O114+'Pay App 49'!P114</f>
        <v>0</v>
      </c>
      <c r="P114" s="45"/>
      <c r="Q114" s="66">
        <f>'Pay App 49'!Q114+N114+P114</f>
        <v>0</v>
      </c>
    </row>
    <row r="115" spans="1:17" ht="21" customHeight="1" x14ac:dyDescent="0.2">
      <c r="A115" s="151" t="s">
        <v>184</v>
      </c>
      <c r="B115" s="151"/>
      <c r="C115" s="151" t="s">
        <v>185</v>
      </c>
      <c r="D115" s="152"/>
      <c r="E115" s="52">
        <f>'Pay App 49'!E115</f>
        <v>0</v>
      </c>
      <c r="F115" s="45"/>
      <c r="G115" s="65">
        <f>'Pay App 49'!G115+F115</f>
        <v>0</v>
      </c>
      <c r="H115" s="188">
        <f>'Pay App 49'!K115</f>
        <v>0</v>
      </c>
      <c r="I115" s="189"/>
      <c r="J115" s="55"/>
      <c r="K115" s="33">
        <f t="shared" si="1"/>
        <v>0</v>
      </c>
      <c r="L115" s="68">
        <f t="shared" si="0"/>
        <v>0</v>
      </c>
      <c r="M115" s="66">
        <f t="shared" si="2"/>
        <v>0</v>
      </c>
      <c r="N115" s="32">
        <f t="shared" si="3"/>
        <v>0</v>
      </c>
      <c r="O115" s="52">
        <f>'Pay App 49'!O115+'Pay App 49'!P115</f>
        <v>0</v>
      </c>
      <c r="P115" s="45"/>
      <c r="Q115" s="66">
        <f>'Pay App 49'!Q115+N115+P115</f>
        <v>0</v>
      </c>
    </row>
    <row r="116" spans="1:17" ht="21" customHeight="1" x14ac:dyDescent="0.2">
      <c r="A116" s="151" t="s">
        <v>186</v>
      </c>
      <c r="B116" s="151"/>
      <c r="C116" s="151" t="s">
        <v>187</v>
      </c>
      <c r="D116" s="152"/>
      <c r="E116" s="52">
        <f>'Pay App 49'!E116</f>
        <v>0</v>
      </c>
      <c r="F116" s="45"/>
      <c r="G116" s="65">
        <f>'Pay App 49'!G116+F116</f>
        <v>0</v>
      </c>
      <c r="H116" s="188">
        <f>'Pay App 49'!K116</f>
        <v>0</v>
      </c>
      <c r="I116" s="189"/>
      <c r="J116" s="55"/>
      <c r="K116" s="33">
        <f t="shared" si="1"/>
        <v>0</v>
      </c>
      <c r="L116" s="68">
        <f t="shared" si="0"/>
        <v>0</v>
      </c>
      <c r="M116" s="66">
        <f t="shared" si="2"/>
        <v>0</v>
      </c>
      <c r="N116" s="32">
        <f t="shared" si="3"/>
        <v>0</v>
      </c>
      <c r="O116" s="52">
        <f>'Pay App 49'!O116+'Pay App 49'!P116</f>
        <v>0</v>
      </c>
      <c r="P116" s="45"/>
      <c r="Q116" s="66">
        <f>'Pay App 49'!Q116+N116+P116</f>
        <v>0</v>
      </c>
    </row>
    <row r="117" spans="1:17" ht="21" customHeight="1" x14ac:dyDescent="0.2">
      <c r="A117" s="151" t="s">
        <v>188</v>
      </c>
      <c r="B117" s="151"/>
      <c r="C117" s="151" t="s">
        <v>581</v>
      </c>
      <c r="D117" s="152"/>
      <c r="E117" s="52">
        <f>'Pay App 49'!E117</f>
        <v>0</v>
      </c>
      <c r="F117" s="45"/>
      <c r="G117" s="65">
        <f>'Pay App 49'!G117+F117</f>
        <v>0</v>
      </c>
      <c r="H117" s="188">
        <f>'Pay App 49'!K117</f>
        <v>0</v>
      </c>
      <c r="I117" s="189"/>
      <c r="J117" s="55"/>
      <c r="K117" s="33">
        <f t="shared" si="1"/>
        <v>0</v>
      </c>
      <c r="L117" s="68">
        <f t="shared" si="0"/>
        <v>0</v>
      </c>
      <c r="M117" s="66">
        <f t="shared" si="2"/>
        <v>0</v>
      </c>
      <c r="N117" s="32">
        <f t="shared" si="3"/>
        <v>0</v>
      </c>
      <c r="O117" s="52">
        <f>'Pay App 49'!O117+'Pay App 49'!P117</f>
        <v>0</v>
      </c>
      <c r="P117" s="45"/>
      <c r="Q117" s="66">
        <f>'Pay App 49'!Q117+N117+P117</f>
        <v>0</v>
      </c>
    </row>
    <row r="118" spans="1:17" ht="21" customHeight="1" x14ac:dyDescent="0.2">
      <c r="A118" s="153" t="s">
        <v>190</v>
      </c>
      <c r="B118" s="153"/>
      <c r="C118" s="142" t="s">
        <v>191</v>
      </c>
      <c r="D118" s="156"/>
      <c r="E118" s="52">
        <f>'Pay App 49'!E118</f>
        <v>0</v>
      </c>
      <c r="F118" s="45"/>
      <c r="G118" s="65">
        <f>'Pay App 49'!G118+F118</f>
        <v>0</v>
      </c>
      <c r="H118" s="188">
        <f>'Pay App 49'!K118</f>
        <v>0</v>
      </c>
      <c r="I118" s="189"/>
      <c r="J118" s="55"/>
      <c r="K118" s="33">
        <f t="shared" si="1"/>
        <v>0</v>
      </c>
      <c r="L118" s="68">
        <f t="shared" si="0"/>
        <v>0</v>
      </c>
      <c r="M118" s="66">
        <f t="shared" si="2"/>
        <v>0</v>
      </c>
      <c r="N118" s="32">
        <f t="shared" si="3"/>
        <v>0</v>
      </c>
      <c r="O118" s="52">
        <f>'Pay App 49'!O118+'Pay App 49'!P118</f>
        <v>0</v>
      </c>
      <c r="P118" s="45"/>
      <c r="Q118" s="66">
        <f>'Pay App 49'!Q118+N118+P118</f>
        <v>0</v>
      </c>
    </row>
    <row r="119" spans="1:17" ht="21" customHeight="1" x14ac:dyDescent="0.2">
      <c r="A119" s="151" t="s">
        <v>192</v>
      </c>
      <c r="B119" s="151"/>
      <c r="C119" s="151" t="s">
        <v>193</v>
      </c>
      <c r="D119" s="152"/>
      <c r="E119" s="52">
        <f>'Pay App 49'!E119</f>
        <v>0</v>
      </c>
      <c r="F119" s="45"/>
      <c r="G119" s="65">
        <f>'Pay App 49'!G119+F119</f>
        <v>0</v>
      </c>
      <c r="H119" s="188">
        <f>'Pay App 49'!K119</f>
        <v>0</v>
      </c>
      <c r="I119" s="189"/>
      <c r="J119" s="55"/>
      <c r="K119" s="33">
        <f t="shared" si="1"/>
        <v>0</v>
      </c>
      <c r="L119" s="68">
        <f t="shared" si="0"/>
        <v>0</v>
      </c>
      <c r="M119" s="66">
        <f t="shared" si="2"/>
        <v>0</v>
      </c>
      <c r="N119" s="32">
        <f t="shared" si="3"/>
        <v>0</v>
      </c>
      <c r="O119" s="52">
        <f>'Pay App 49'!O119+'Pay App 49'!P119</f>
        <v>0</v>
      </c>
      <c r="P119" s="45"/>
      <c r="Q119" s="66">
        <f>'Pay App 49'!Q119+N119+P119</f>
        <v>0</v>
      </c>
    </row>
    <row r="120" spans="1:17" ht="21" customHeight="1" x14ac:dyDescent="0.2">
      <c r="A120" s="151" t="s">
        <v>194</v>
      </c>
      <c r="B120" s="151"/>
      <c r="C120" s="150" t="s">
        <v>195</v>
      </c>
      <c r="D120" s="157"/>
      <c r="E120" s="52">
        <f>'Pay App 49'!E120</f>
        <v>0</v>
      </c>
      <c r="F120" s="45"/>
      <c r="G120" s="65">
        <f>'Pay App 49'!G120+F120</f>
        <v>0</v>
      </c>
      <c r="H120" s="188">
        <f>'Pay App 49'!K120</f>
        <v>0</v>
      </c>
      <c r="I120" s="189"/>
      <c r="J120" s="55"/>
      <c r="K120" s="33">
        <f t="shared" si="1"/>
        <v>0</v>
      </c>
      <c r="L120" s="68">
        <f t="shared" si="0"/>
        <v>0</v>
      </c>
      <c r="M120" s="66">
        <f t="shared" si="2"/>
        <v>0</v>
      </c>
      <c r="N120" s="32">
        <f t="shared" si="3"/>
        <v>0</v>
      </c>
      <c r="O120" s="52">
        <f>'Pay App 49'!O120+'Pay App 49'!P120</f>
        <v>0</v>
      </c>
      <c r="P120" s="45"/>
      <c r="Q120" s="66">
        <f>'Pay App 49'!Q120+N120+P120</f>
        <v>0</v>
      </c>
    </row>
    <row r="121" spans="1:17" ht="21" customHeight="1" x14ac:dyDescent="0.2">
      <c r="A121" s="151" t="s">
        <v>196</v>
      </c>
      <c r="B121" s="151"/>
      <c r="C121" s="151" t="s">
        <v>197</v>
      </c>
      <c r="D121" s="152"/>
      <c r="E121" s="52">
        <f>'Pay App 49'!E121</f>
        <v>0</v>
      </c>
      <c r="F121" s="45"/>
      <c r="G121" s="65">
        <f>'Pay App 49'!G121+F121</f>
        <v>0</v>
      </c>
      <c r="H121" s="188">
        <f>'Pay App 49'!K121</f>
        <v>0</v>
      </c>
      <c r="I121" s="189"/>
      <c r="J121" s="55"/>
      <c r="K121" s="33">
        <f t="shared" si="1"/>
        <v>0</v>
      </c>
      <c r="L121" s="68">
        <f t="shared" si="0"/>
        <v>0</v>
      </c>
      <c r="M121" s="66">
        <f t="shared" si="2"/>
        <v>0</v>
      </c>
      <c r="N121" s="32">
        <f t="shared" si="3"/>
        <v>0</v>
      </c>
      <c r="O121" s="52">
        <f>'Pay App 49'!O121+'Pay App 49'!P121</f>
        <v>0</v>
      </c>
      <c r="P121" s="45"/>
      <c r="Q121" s="66">
        <f>'Pay App 49'!Q121+N121+P121</f>
        <v>0</v>
      </c>
    </row>
    <row r="122" spans="1:17" ht="21" customHeight="1" x14ac:dyDescent="0.2">
      <c r="A122" s="151" t="s">
        <v>198</v>
      </c>
      <c r="B122" s="151"/>
      <c r="C122" s="151" t="s">
        <v>199</v>
      </c>
      <c r="D122" s="152"/>
      <c r="E122" s="52">
        <f>'Pay App 49'!E122</f>
        <v>0</v>
      </c>
      <c r="F122" s="45"/>
      <c r="G122" s="65">
        <f>'Pay App 49'!G122+F122</f>
        <v>0</v>
      </c>
      <c r="H122" s="188">
        <f>'Pay App 49'!K122</f>
        <v>0</v>
      </c>
      <c r="I122" s="189"/>
      <c r="J122" s="55"/>
      <c r="K122" s="33">
        <f t="shared" si="1"/>
        <v>0</v>
      </c>
      <c r="L122" s="68">
        <f t="shared" si="0"/>
        <v>0</v>
      </c>
      <c r="M122" s="66">
        <f t="shared" si="2"/>
        <v>0</v>
      </c>
      <c r="N122" s="32">
        <f t="shared" si="3"/>
        <v>0</v>
      </c>
      <c r="O122" s="52">
        <f>'Pay App 49'!O122+'Pay App 49'!P122</f>
        <v>0</v>
      </c>
      <c r="P122" s="45"/>
      <c r="Q122" s="66">
        <f>'Pay App 49'!Q122+N122+P122</f>
        <v>0</v>
      </c>
    </row>
    <row r="123" spans="1:17" ht="21" customHeight="1" x14ac:dyDescent="0.2">
      <c r="A123" s="151" t="s">
        <v>200</v>
      </c>
      <c r="B123" s="151"/>
      <c r="C123" s="151" t="s">
        <v>201</v>
      </c>
      <c r="D123" s="152"/>
      <c r="E123" s="52">
        <f>'Pay App 49'!E123</f>
        <v>0</v>
      </c>
      <c r="F123" s="45"/>
      <c r="G123" s="65">
        <f>'Pay App 49'!G123+F123</f>
        <v>0</v>
      </c>
      <c r="H123" s="188">
        <f>'Pay App 49'!K123</f>
        <v>0</v>
      </c>
      <c r="I123" s="189"/>
      <c r="J123" s="55"/>
      <c r="K123" s="33">
        <f t="shared" si="1"/>
        <v>0</v>
      </c>
      <c r="L123" s="68">
        <f t="shared" si="0"/>
        <v>0</v>
      </c>
      <c r="M123" s="66">
        <f t="shared" si="2"/>
        <v>0</v>
      </c>
      <c r="N123" s="32">
        <f t="shared" si="3"/>
        <v>0</v>
      </c>
      <c r="O123" s="52">
        <f>'Pay App 49'!O123+'Pay App 49'!P123</f>
        <v>0</v>
      </c>
      <c r="P123" s="45"/>
      <c r="Q123" s="66">
        <f>'Pay App 49'!Q123+N123+P123</f>
        <v>0</v>
      </c>
    </row>
    <row r="124" spans="1:17" ht="21" customHeight="1" x14ac:dyDescent="0.2">
      <c r="A124" s="153" t="s">
        <v>202</v>
      </c>
      <c r="B124" s="153"/>
      <c r="C124" s="154" t="s">
        <v>203</v>
      </c>
      <c r="D124" s="155"/>
      <c r="E124" s="52">
        <f>'Pay App 49'!E124</f>
        <v>0</v>
      </c>
      <c r="F124" s="45"/>
      <c r="G124" s="65">
        <f>'Pay App 49'!G124+F124</f>
        <v>0</v>
      </c>
      <c r="H124" s="188">
        <f>'Pay App 49'!K124</f>
        <v>0</v>
      </c>
      <c r="I124" s="189"/>
      <c r="J124" s="55"/>
      <c r="K124" s="33">
        <f t="shared" si="1"/>
        <v>0</v>
      </c>
      <c r="L124" s="68">
        <f t="shared" si="0"/>
        <v>0</v>
      </c>
      <c r="M124" s="66">
        <f t="shared" si="2"/>
        <v>0</v>
      </c>
      <c r="N124" s="32">
        <f t="shared" si="3"/>
        <v>0</v>
      </c>
      <c r="O124" s="52">
        <f>'Pay App 49'!O124+'Pay App 49'!P124</f>
        <v>0</v>
      </c>
      <c r="P124" s="45"/>
      <c r="Q124" s="66">
        <f>'Pay App 49'!Q124+N124+P124</f>
        <v>0</v>
      </c>
    </row>
    <row r="125" spans="1:17" ht="21" customHeight="1" x14ac:dyDescent="0.2">
      <c r="A125" s="151" t="s">
        <v>204</v>
      </c>
      <c r="B125" s="151"/>
      <c r="C125" s="151" t="s">
        <v>205</v>
      </c>
      <c r="D125" s="152"/>
      <c r="E125" s="52">
        <f>'Pay App 49'!E125</f>
        <v>0</v>
      </c>
      <c r="F125" s="45"/>
      <c r="G125" s="65">
        <f>'Pay App 49'!G125+F125</f>
        <v>0</v>
      </c>
      <c r="H125" s="188">
        <f>'Pay App 49'!K125</f>
        <v>0</v>
      </c>
      <c r="I125" s="189"/>
      <c r="J125" s="55"/>
      <c r="K125" s="33">
        <f t="shared" si="1"/>
        <v>0</v>
      </c>
      <c r="L125" s="68">
        <f t="shared" si="0"/>
        <v>0</v>
      </c>
      <c r="M125" s="66">
        <f t="shared" si="2"/>
        <v>0</v>
      </c>
      <c r="N125" s="32">
        <f t="shared" si="3"/>
        <v>0</v>
      </c>
      <c r="O125" s="52">
        <f>'Pay App 49'!O125+'Pay App 49'!P125</f>
        <v>0</v>
      </c>
      <c r="P125" s="45"/>
      <c r="Q125" s="66">
        <f>'Pay App 49'!Q125+N125+P125</f>
        <v>0</v>
      </c>
    </row>
    <row r="126" spans="1:17" ht="21" customHeight="1" x14ac:dyDescent="0.2">
      <c r="A126" s="151" t="s">
        <v>206</v>
      </c>
      <c r="B126" s="151"/>
      <c r="C126" s="151" t="s">
        <v>207</v>
      </c>
      <c r="D126" s="152"/>
      <c r="E126" s="52">
        <f>'Pay App 49'!E126</f>
        <v>0</v>
      </c>
      <c r="F126" s="45"/>
      <c r="G126" s="65">
        <f>'Pay App 49'!G126+F126</f>
        <v>0</v>
      </c>
      <c r="H126" s="188">
        <f>'Pay App 49'!K126</f>
        <v>0</v>
      </c>
      <c r="I126" s="189"/>
      <c r="J126" s="55"/>
      <c r="K126" s="33">
        <f t="shared" si="1"/>
        <v>0</v>
      </c>
      <c r="L126" s="68">
        <f t="shared" si="0"/>
        <v>0</v>
      </c>
      <c r="M126" s="66">
        <f t="shared" si="2"/>
        <v>0</v>
      </c>
      <c r="N126" s="32">
        <f t="shared" si="3"/>
        <v>0</v>
      </c>
      <c r="O126" s="52">
        <f>'Pay App 49'!O126+'Pay App 49'!P126</f>
        <v>0</v>
      </c>
      <c r="P126" s="45"/>
      <c r="Q126" s="66">
        <f>'Pay App 49'!Q126+N126+P126</f>
        <v>0</v>
      </c>
    </row>
    <row r="127" spans="1:17" ht="21" customHeight="1" x14ac:dyDescent="0.2">
      <c r="A127" s="151" t="s">
        <v>208</v>
      </c>
      <c r="B127" s="151"/>
      <c r="C127" s="151" t="s">
        <v>209</v>
      </c>
      <c r="D127" s="152"/>
      <c r="E127" s="52">
        <f>'Pay App 49'!E127</f>
        <v>0</v>
      </c>
      <c r="F127" s="45"/>
      <c r="G127" s="65">
        <f>'Pay App 49'!G127+F127</f>
        <v>0</v>
      </c>
      <c r="H127" s="188">
        <f>'Pay App 49'!K127</f>
        <v>0</v>
      </c>
      <c r="I127" s="189"/>
      <c r="J127" s="55"/>
      <c r="K127" s="33">
        <f t="shared" si="1"/>
        <v>0</v>
      </c>
      <c r="L127" s="68">
        <f t="shared" si="0"/>
        <v>0</v>
      </c>
      <c r="M127" s="66">
        <f t="shared" si="2"/>
        <v>0</v>
      </c>
      <c r="N127" s="32">
        <f t="shared" si="3"/>
        <v>0</v>
      </c>
      <c r="O127" s="52">
        <f>'Pay App 49'!O127+'Pay App 49'!P127</f>
        <v>0</v>
      </c>
      <c r="P127" s="45"/>
      <c r="Q127" s="66">
        <f>'Pay App 49'!Q127+N127+P127</f>
        <v>0</v>
      </c>
    </row>
    <row r="128" spans="1:17" ht="21" customHeight="1" x14ac:dyDescent="0.2">
      <c r="A128" s="153" t="s">
        <v>210</v>
      </c>
      <c r="B128" s="153"/>
      <c r="C128" s="153" t="s">
        <v>211</v>
      </c>
      <c r="D128" s="154"/>
      <c r="E128" s="52">
        <f>'Pay App 49'!E128</f>
        <v>0</v>
      </c>
      <c r="F128" s="45"/>
      <c r="G128" s="65">
        <f>'Pay App 49'!G128+F128</f>
        <v>0</v>
      </c>
      <c r="H128" s="188">
        <f>'Pay App 49'!K128</f>
        <v>0</v>
      </c>
      <c r="I128" s="189"/>
      <c r="J128" s="55"/>
      <c r="K128" s="33">
        <f t="shared" si="1"/>
        <v>0</v>
      </c>
      <c r="L128" s="68">
        <f t="shared" si="0"/>
        <v>0</v>
      </c>
      <c r="M128" s="66">
        <f t="shared" si="2"/>
        <v>0</v>
      </c>
      <c r="N128" s="32">
        <f t="shared" si="3"/>
        <v>0</v>
      </c>
      <c r="O128" s="52">
        <f>'Pay App 49'!O128+'Pay App 49'!P128</f>
        <v>0</v>
      </c>
      <c r="P128" s="45"/>
      <c r="Q128" s="66">
        <f>'Pay App 49'!Q128+N128+P128</f>
        <v>0</v>
      </c>
    </row>
    <row r="129" spans="1:17" ht="21" customHeight="1" x14ac:dyDescent="0.2">
      <c r="A129" s="151" t="s">
        <v>212</v>
      </c>
      <c r="B129" s="151"/>
      <c r="C129" s="151" t="s">
        <v>213</v>
      </c>
      <c r="D129" s="152"/>
      <c r="E129" s="52">
        <f>'Pay App 49'!E129</f>
        <v>0</v>
      </c>
      <c r="F129" s="45"/>
      <c r="G129" s="65">
        <f>'Pay App 49'!G129+F129</f>
        <v>0</v>
      </c>
      <c r="H129" s="188">
        <f>'Pay App 49'!K129</f>
        <v>0</v>
      </c>
      <c r="I129" s="189"/>
      <c r="J129" s="55"/>
      <c r="K129" s="33">
        <f t="shared" si="1"/>
        <v>0</v>
      </c>
      <c r="L129" s="68">
        <f t="shared" si="0"/>
        <v>0</v>
      </c>
      <c r="M129" s="66">
        <f t="shared" si="2"/>
        <v>0</v>
      </c>
      <c r="N129" s="32">
        <f t="shared" si="3"/>
        <v>0</v>
      </c>
      <c r="O129" s="52">
        <f>'Pay App 49'!O129+'Pay App 49'!P129</f>
        <v>0</v>
      </c>
      <c r="P129" s="45"/>
      <c r="Q129" s="66">
        <f>'Pay App 49'!Q129+N129+P129</f>
        <v>0</v>
      </c>
    </row>
    <row r="130" spans="1:17" ht="21" customHeight="1" x14ac:dyDescent="0.2">
      <c r="A130" s="151" t="s">
        <v>214</v>
      </c>
      <c r="B130" s="151"/>
      <c r="C130" s="151" t="s">
        <v>215</v>
      </c>
      <c r="D130" s="152"/>
      <c r="E130" s="52">
        <f>'Pay App 49'!E130</f>
        <v>0</v>
      </c>
      <c r="F130" s="45"/>
      <c r="G130" s="65">
        <f>'Pay App 49'!G130+F130</f>
        <v>0</v>
      </c>
      <c r="H130" s="188">
        <f>'Pay App 49'!K130</f>
        <v>0</v>
      </c>
      <c r="I130" s="189"/>
      <c r="J130" s="55"/>
      <c r="K130" s="33">
        <f t="shared" si="1"/>
        <v>0</v>
      </c>
      <c r="L130" s="68">
        <f t="shared" si="0"/>
        <v>0</v>
      </c>
      <c r="M130" s="66">
        <f t="shared" si="2"/>
        <v>0</v>
      </c>
      <c r="N130" s="32">
        <f t="shared" si="3"/>
        <v>0</v>
      </c>
      <c r="O130" s="52">
        <f>'Pay App 49'!O130+'Pay App 49'!P130</f>
        <v>0</v>
      </c>
      <c r="P130" s="45"/>
      <c r="Q130" s="66">
        <f>'Pay App 49'!Q130+N130+P130</f>
        <v>0</v>
      </c>
    </row>
    <row r="131" spans="1:17" ht="21" customHeight="1" x14ac:dyDescent="0.2">
      <c r="A131" s="151" t="s">
        <v>216</v>
      </c>
      <c r="B131" s="151"/>
      <c r="C131" s="151" t="s">
        <v>217</v>
      </c>
      <c r="D131" s="152"/>
      <c r="E131" s="52">
        <f>'Pay App 49'!E131</f>
        <v>0</v>
      </c>
      <c r="F131" s="45"/>
      <c r="G131" s="65">
        <f>'Pay App 49'!G131+F131</f>
        <v>0</v>
      </c>
      <c r="H131" s="188">
        <f>'Pay App 49'!K131</f>
        <v>0</v>
      </c>
      <c r="I131" s="189"/>
      <c r="J131" s="55"/>
      <c r="K131" s="33">
        <f t="shared" si="1"/>
        <v>0</v>
      </c>
      <c r="L131" s="68">
        <f t="shared" si="0"/>
        <v>0</v>
      </c>
      <c r="M131" s="66">
        <f t="shared" si="2"/>
        <v>0</v>
      </c>
      <c r="N131" s="32">
        <f t="shared" si="3"/>
        <v>0</v>
      </c>
      <c r="O131" s="52">
        <f>'Pay App 49'!O131+'Pay App 49'!P131</f>
        <v>0</v>
      </c>
      <c r="P131" s="45"/>
      <c r="Q131" s="66">
        <f>'Pay App 49'!Q131+N131+P131</f>
        <v>0</v>
      </c>
    </row>
    <row r="132" spans="1:17" ht="21" customHeight="1" x14ac:dyDescent="0.2">
      <c r="A132" s="151" t="s">
        <v>218</v>
      </c>
      <c r="B132" s="151"/>
      <c r="C132" s="151" t="s">
        <v>219</v>
      </c>
      <c r="D132" s="152"/>
      <c r="E132" s="52">
        <f>'Pay App 49'!E132</f>
        <v>0</v>
      </c>
      <c r="F132" s="45"/>
      <c r="G132" s="65">
        <f>'Pay App 49'!G132+F132</f>
        <v>0</v>
      </c>
      <c r="H132" s="188">
        <f>'Pay App 49'!K132</f>
        <v>0</v>
      </c>
      <c r="I132" s="189"/>
      <c r="J132" s="55"/>
      <c r="K132" s="33">
        <f t="shared" si="1"/>
        <v>0</v>
      </c>
      <c r="L132" s="68">
        <f t="shared" si="0"/>
        <v>0</v>
      </c>
      <c r="M132" s="66">
        <f t="shared" si="2"/>
        <v>0</v>
      </c>
      <c r="N132" s="32">
        <f t="shared" si="3"/>
        <v>0</v>
      </c>
      <c r="O132" s="52">
        <f>'Pay App 49'!O132+'Pay App 49'!P132</f>
        <v>0</v>
      </c>
      <c r="P132" s="45"/>
      <c r="Q132" s="66">
        <f>'Pay App 49'!Q132+N132+P132</f>
        <v>0</v>
      </c>
    </row>
    <row r="133" spans="1:17" ht="21" customHeight="1" x14ac:dyDescent="0.2">
      <c r="A133" s="151" t="s">
        <v>220</v>
      </c>
      <c r="B133" s="151"/>
      <c r="C133" s="151" t="s">
        <v>221</v>
      </c>
      <c r="D133" s="152"/>
      <c r="E133" s="52">
        <f>'Pay App 49'!E133</f>
        <v>0</v>
      </c>
      <c r="F133" s="45"/>
      <c r="G133" s="65">
        <f>'Pay App 49'!G133+F133</f>
        <v>0</v>
      </c>
      <c r="H133" s="188">
        <f>'Pay App 49'!K133</f>
        <v>0</v>
      </c>
      <c r="I133" s="189"/>
      <c r="J133" s="55"/>
      <c r="K133" s="33">
        <f t="shared" si="1"/>
        <v>0</v>
      </c>
      <c r="L133" s="68">
        <f t="shared" si="0"/>
        <v>0</v>
      </c>
      <c r="M133" s="66">
        <f t="shared" si="2"/>
        <v>0</v>
      </c>
      <c r="N133" s="32">
        <f t="shared" si="3"/>
        <v>0</v>
      </c>
      <c r="O133" s="52">
        <f>'Pay App 49'!O133+'Pay App 49'!P133</f>
        <v>0</v>
      </c>
      <c r="P133" s="45"/>
      <c r="Q133" s="66">
        <f>'Pay App 49'!Q133+N133+P133</f>
        <v>0</v>
      </c>
    </row>
    <row r="134" spans="1:17" ht="21" customHeight="1" x14ac:dyDescent="0.2">
      <c r="A134" s="151" t="s">
        <v>222</v>
      </c>
      <c r="B134" s="151"/>
      <c r="C134" s="151" t="s">
        <v>223</v>
      </c>
      <c r="D134" s="152"/>
      <c r="E134" s="52">
        <f>'Pay App 49'!E134</f>
        <v>0</v>
      </c>
      <c r="F134" s="45"/>
      <c r="G134" s="65">
        <f>'Pay App 49'!G134+F134</f>
        <v>0</v>
      </c>
      <c r="H134" s="188">
        <f>'Pay App 49'!K134</f>
        <v>0</v>
      </c>
      <c r="I134" s="189"/>
      <c r="J134" s="55"/>
      <c r="K134" s="33">
        <f t="shared" si="1"/>
        <v>0</v>
      </c>
      <c r="L134" s="68">
        <f t="shared" si="0"/>
        <v>0</v>
      </c>
      <c r="M134" s="66">
        <f t="shared" si="2"/>
        <v>0</v>
      </c>
      <c r="N134" s="32">
        <f t="shared" si="3"/>
        <v>0</v>
      </c>
      <c r="O134" s="52">
        <f>'Pay App 49'!O134+'Pay App 49'!P134</f>
        <v>0</v>
      </c>
      <c r="P134" s="45"/>
      <c r="Q134" s="66">
        <f>'Pay App 49'!Q134+N134+P134</f>
        <v>0</v>
      </c>
    </row>
    <row r="135" spans="1:17" ht="21" customHeight="1" x14ac:dyDescent="0.2">
      <c r="A135" s="153" t="s">
        <v>224</v>
      </c>
      <c r="B135" s="153"/>
      <c r="C135" s="153" t="s">
        <v>225</v>
      </c>
      <c r="D135" s="154"/>
      <c r="E135" s="52">
        <f>'Pay App 49'!E135</f>
        <v>0</v>
      </c>
      <c r="F135" s="45"/>
      <c r="G135" s="65">
        <f>'Pay App 49'!G135+F135</f>
        <v>0</v>
      </c>
      <c r="H135" s="188">
        <f>'Pay App 49'!K135</f>
        <v>0</v>
      </c>
      <c r="I135" s="189"/>
      <c r="J135" s="55"/>
      <c r="K135" s="33">
        <f t="shared" si="1"/>
        <v>0</v>
      </c>
      <c r="L135" s="68">
        <f t="shared" si="0"/>
        <v>0</v>
      </c>
      <c r="M135" s="66">
        <f t="shared" si="2"/>
        <v>0</v>
      </c>
      <c r="N135" s="32">
        <f t="shared" si="3"/>
        <v>0</v>
      </c>
      <c r="O135" s="52">
        <f>'Pay App 49'!O135+'Pay App 49'!P135</f>
        <v>0</v>
      </c>
      <c r="P135" s="45"/>
      <c r="Q135" s="66">
        <f>'Pay App 49'!Q135+N135+P135</f>
        <v>0</v>
      </c>
    </row>
    <row r="136" spans="1:17" ht="21" customHeight="1" x14ac:dyDescent="0.2">
      <c r="A136" s="151" t="s">
        <v>226</v>
      </c>
      <c r="B136" s="151"/>
      <c r="C136" s="151" t="s">
        <v>227</v>
      </c>
      <c r="D136" s="152"/>
      <c r="E136" s="52">
        <f>'Pay App 49'!E136</f>
        <v>0</v>
      </c>
      <c r="F136" s="45"/>
      <c r="G136" s="65">
        <f>'Pay App 49'!G136+F136</f>
        <v>0</v>
      </c>
      <c r="H136" s="188">
        <f>'Pay App 49'!K136</f>
        <v>0</v>
      </c>
      <c r="I136" s="189"/>
      <c r="J136" s="55"/>
      <c r="K136" s="33">
        <f t="shared" si="1"/>
        <v>0</v>
      </c>
      <c r="L136" s="68">
        <f t="shared" si="0"/>
        <v>0</v>
      </c>
      <c r="M136" s="66">
        <f t="shared" si="2"/>
        <v>0</v>
      </c>
      <c r="N136" s="32">
        <f t="shared" si="3"/>
        <v>0</v>
      </c>
      <c r="O136" s="52">
        <f>'Pay App 49'!O136+'Pay App 49'!P136</f>
        <v>0</v>
      </c>
      <c r="P136" s="45"/>
      <c r="Q136" s="66">
        <f>'Pay App 49'!Q136+N136+P136</f>
        <v>0</v>
      </c>
    </row>
    <row r="137" spans="1:17" ht="21" customHeight="1" x14ac:dyDescent="0.2">
      <c r="A137" s="151" t="s">
        <v>228</v>
      </c>
      <c r="B137" s="151"/>
      <c r="C137" s="151" t="s">
        <v>229</v>
      </c>
      <c r="D137" s="152"/>
      <c r="E137" s="52">
        <f>'Pay App 49'!E137</f>
        <v>0</v>
      </c>
      <c r="F137" s="45"/>
      <c r="G137" s="65">
        <f>'Pay App 49'!G137+F137</f>
        <v>0</v>
      </c>
      <c r="H137" s="188">
        <f>'Pay App 49'!K137</f>
        <v>0</v>
      </c>
      <c r="I137" s="189"/>
      <c r="J137" s="55"/>
      <c r="K137" s="33">
        <f t="shared" si="1"/>
        <v>0</v>
      </c>
      <c r="L137" s="68">
        <f t="shared" si="0"/>
        <v>0</v>
      </c>
      <c r="M137" s="66">
        <f t="shared" si="2"/>
        <v>0</v>
      </c>
      <c r="N137" s="32">
        <f t="shared" si="3"/>
        <v>0</v>
      </c>
      <c r="O137" s="52">
        <f>'Pay App 49'!O137+'Pay App 49'!P137</f>
        <v>0</v>
      </c>
      <c r="P137" s="45"/>
      <c r="Q137" s="66">
        <f>'Pay App 49'!Q137+N137+P137</f>
        <v>0</v>
      </c>
    </row>
    <row r="138" spans="1:17" ht="21" customHeight="1" x14ac:dyDescent="0.2">
      <c r="A138" s="151" t="s">
        <v>230</v>
      </c>
      <c r="B138" s="151"/>
      <c r="C138" s="151" t="s">
        <v>231</v>
      </c>
      <c r="D138" s="152"/>
      <c r="E138" s="52">
        <f>'Pay App 49'!E138</f>
        <v>0</v>
      </c>
      <c r="F138" s="45"/>
      <c r="G138" s="65">
        <f>'Pay App 49'!G138+F138</f>
        <v>0</v>
      </c>
      <c r="H138" s="188">
        <f>'Pay App 49'!K138</f>
        <v>0</v>
      </c>
      <c r="I138" s="189"/>
      <c r="J138" s="55"/>
      <c r="K138" s="33">
        <f t="shared" si="1"/>
        <v>0</v>
      </c>
      <c r="L138" s="68">
        <f t="shared" si="0"/>
        <v>0</v>
      </c>
      <c r="M138" s="66">
        <f t="shared" si="2"/>
        <v>0</v>
      </c>
      <c r="N138" s="32">
        <f t="shared" si="3"/>
        <v>0</v>
      </c>
      <c r="O138" s="52">
        <f>'Pay App 49'!O138+'Pay App 49'!P138</f>
        <v>0</v>
      </c>
      <c r="P138" s="45"/>
      <c r="Q138" s="66">
        <f>'Pay App 49'!Q138+N138+P138</f>
        <v>0</v>
      </c>
    </row>
    <row r="139" spans="1:17" ht="21" customHeight="1" x14ac:dyDescent="0.2">
      <c r="A139" s="153" t="s">
        <v>232</v>
      </c>
      <c r="B139" s="153"/>
      <c r="C139" s="153" t="s">
        <v>233</v>
      </c>
      <c r="D139" s="154"/>
      <c r="E139" s="52">
        <f>'Pay App 49'!E139</f>
        <v>0</v>
      </c>
      <c r="F139" s="45"/>
      <c r="G139" s="65">
        <f>'Pay App 49'!G139+F139</f>
        <v>0</v>
      </c>
      <c r="H139" s="188">
        <f>'Pay App 49'!K139</f>
        <v>0</v>
      </c>
      <c r="I139" s="189"/>
      <c r="J139" s="55"/>
      <c r="K139" s="33">
        <f t="shared" si="1"/>
        <v>0</v>
      </c>
      <c r="L139" s="68">
        <f t="shared" si="0"/>
        <v>0</v>
      </c>
      <c r="M139" s="66">
        <f t="shared" si="2"/>
        <v>0</v>
      </c>
      <c r="N139" s="32">
        <f t="shared" si="3"/>
        <v>0</v>
      </c>
      <c r="O139" s="52">
        <f>'Pay App 49'!O139+'Pay App 49'!P139</f>
        <v>0</v>
      </c>
      <c r="P139" s="45"/>
      <c r="Q139" s="66">
        <f>'Pay App 49'!Q139+N139+P139</f>
        <v>0</v>
      </c>
    </row>
    <row r="140" spans="1:17" ht="21" customHeight="1" x14ac:dyDescent="0.2">
      <c r="A140" s="151" t="s">
        <v>234</v>
      </c>
      <c r="B140" s="151"/>
      <c r="C140" s="151" t="s">
        <v>235</v>
      </c>
      <c r="D140" s="152"/>
      <c r="E140" s="52">
        <f>'Pay App 49'!E140</f>
        <v>0</v>
      </c>
      <c r="F140" s="45"/>
      <c r="G140" s="65">
        <f>'Pay App 49'!G140+F140</f>
        <v>0</v>
      </c>
      <c r="H140" s="188">
        <f>'Pay App 49'!K140</f>
        <v>0</v>
      </c>
      <c r="I140" s="189"/>
      <c r="J140" s="55"/>
      <c r="K140" s="33">
        <f t="shared" si="1"/>
        <v>0</v>
      </c>
      <c r="L140" s="68">
        <f t="shared" si="0"/>
        <v>0</v>
      </c>
      <c r="M140" s="66">
        <f t="shared" si="2"/>
        <v>0</v>
      </c>
      <c r="N140" s="32">
        <f t="shared" si="3"/>
        <v>0</v>
      </c>
      <c r="O140" s="52">
        <f>'Pay App 49'!O140+'Pay App 49'!P140</f>
        <v>0</v>
      </c>
      <c r="P140" s="45"/>
      <c r="Q140" s="66">
        <f>'Pay App 49'!Q140+N140+P140</f>
        <v>0</v>
      </c>
    </row>
    <row r="141" spans="1:17" ht="21" customHeight="1" x14ac:dyDescent="0.2">
      <c r="A141" s="151" t="s">
        <v>236</v>
      </c>
      <c r="B141" s="151"/>
      <c r="C141" s="151" t="s">
        <v>237</v>
      </c>
      <c r="D141" s="152"/>
      <c r="E141" s="52">
        <f>'Pay App 49'!E141</f>
        <v>0</v>
      </c>
      <c r="F141" s="45"/>
      <c r="G141" s="65">
        <f>'Pay App 49'!G141+F141</f>
        <v>0</v>
      </c>
      <c r="H141" s="188">
        <f>'Pay App 49'!K141</f>
        <v>0</v>
      </c>
      <c r="I141" s="189"/>
      <c r="J141" s="55"/>
      <c r="K141" s="33">
        <f t="shared" si="1"/>
        <v>0</v>
      </c>
      <c r="L141" s="68">
        <f t="shared" si="0"/>
        <v>0</v>
      </c>
      <c r="M141" s="66">
        <f t="shared" si="2"/>
        <v>0</v>
      </c>
      <c r="N141" s="32">
        <f t="shared" si="3"/>
        <v>0</v>
      </c>
      <c r="O141" s="52">
        <f>'Pay App 49'!O141+'Pay App 49'!P141</f>
        <v>0</v>
      </c>
      <c r="P141" s="45"/>
      <c r="Q141" s="66">
        <f>'Pay App 49'!Q141+N141+P141</f>
        <v>0</v>
      </c>
    </row>
    <row r="142" spans="1:17" ht="21" customHeight="1" x14ac:dyDescent="0.2">
      <c r="A142" s="151" t="s">
        <v>238</v>
      </c>
      <c r="B142" s="151"/>
      <c r="C142" s="151" t="s">
        <v>239</v>
      </c>
      <c r="D142" s="152"/>
      <c r="E142" s="52">
        <f>'Pay App 49'!E142</f>
        <v>0</v>
      </c>
      <c r="F142" s="45"/>
      <c r="G142" s="65">
        <f>'Pay App 49'!G142+F142</f>
        <v>0</v>
      </c>
      <c r="H142" s="188">
        <f>'Pay App 49'!K142</f>
        <v>0</v>
      </c>
      <c r="I142" s="189"/>
      <c r="J142" s="55"/>
      <c r="K142" s="33">
        <f t="shared" si="1"/>
        <v>0</v>
      </c>
      <c r="L142" s="68">
        <f t="shared" si="0"/>
        <v>0</v>
      </c>
      <c r="M142" s="66">
        <f t="shared" si="2"/>
        <v>0</v>
      </c>
      <c r="N142" s="32">
        <f t="shared" si="3"/>
        <v>0</v>
      </c>
      <c r="O142" s="52">
        <f>'Pay App 49'!O142+'Pay App 49'!P142</f>
        <v>0</v>
      </c>
      <c r="P142" s="45"/>
      <c r="Q142" s="66">
        <f>'Pay App 49'!Q142+N142+P142</f>
        <v>0</v>
      </c>
    </row>
    <row r="143" spans="1:17" ht="21" customHeight="1" x14ac:dyDescent="0.2">
      <c r="A143" s="151" t="s">
        <v>240</v>
      </c>
      <c r="B143" s="151"/>
      <c r="C143" s="151" t="s">
        <v>241</v>
      </c>
      <c r="D143" s="152"/>
      <c r="E143" s="52">
        <f>'Pay App 49'!E143</f>
        <v>0</v>
      </c>
      <c r="F143" s="45"/>
      <c r="G143" s="65">
        <f>'Pay App 49'!G143+F143</f>
        <v>0</v>
      </c>
      <c r="H143" s="188">
        <f>'Pay App 49'!K143</f>
        <v>0</v>
      </c>
      <c r="I143" s="189"/>
      <c r="J143" s="55"/>
      <c r="K143" s="33">
        <f t="shared" si="1"/>
        <v>0</v>
      </c>
      <c r="L143" s="68">
        <f t="shared" si="0"/>
        <v>0</v>
      </c>
      <c r="M143" s="66">
        <f t="shared" si="2"/>
        <v>0</v>
      </c>
      <c r="N143" s="32">
        <f t="shared" si="3"/>
        <v>0</v>
      </c>
      <c r="O143" s="52">
        <f>'Pay App 49'!O143+'Pay App 49'!P143</f>
        <v>0</v>
      </c>
      <c r="P143" s="45"/>
      <c r="Q143" s="66">
        <f>'Pay App 49'!Q143+N143+P143</f>
        <v>0</v>
      </c>
    </row>
    <row r="144" spans="1:17" ht="21" customHeight="1" x14ac:dyDescent="0.2">
      <c r="A144" s="151" t="s">
        <v>242</v>
      </c>
      <c r="B144" s="151"/>
      <c r="C144" s="151" t="s">
        <v>243</v>
      </c>
      <c r="D144" s="152"/>
      <c r="E144" s="52">
        <f>'Pay App 49'!E144</f>
        <v>0</v>
      </c>
      <c r="F144" s="45"/>
      <c r="G144" s="65">
        <f>'Pay App 49'!G144+F144</f>
        <v>0</v>
      </c>
      <c r="H144" s="188">
        <f>'Pay App 49'!K144</f>
        <v>0</v>
      </c>
      <c r="I144" s="189"/>
      <c r="J144" s="55"/>
      <c r="K144" s="33">
        <f t="shared" si="1"/>
        <v>0</v>
      </c>
      <c r="L144" s="68">
        <f t="shared" si="0"/>
        <v>0</v>
      </c>
      <c r="M144" s="66">
        <f t="shared" si="2"/>
        <v>0</v>
      </c>
      <c r="N144" s="32">
        <f t="shared" si="3"/>
        <v>0</v>
      </c>
      <c r="O144" s="52">
        <f>'Pay App 49'!O144+'Pay App 49'!P144</f>
        <v>0</v>
      </c>
      <c r="P144" s="45"/>
      <c r="Q144" s="66">
        <f>'Pay App 49'!Q144+N144+P144</f>
        <v>0</v>
      </c>
    </row>
    <row r="145" spans="1:17" ht="21" customHeight="1" x14ac:dyDescent="0.2">
      <c r="A145" s="151" t="s">
        <v>244</v>
      </c>
      <c r="B145" s="151"/>
      <c r="C145" s="151" t="s">
        <v>245</v>
      </c>
      <c r="D145" s="152"/>
      <c r="E145" s="52">
        <f>'Pay App 49'!E145</f>
        <v>0</v>
      </c>
      <c r="F145" s="45"/>
      <c r="G145" s="65">
        <f>'Pay App 49'!G145+F145</f>
        <v>0</v>
      </c>
      <c r="H145" s="188">
        <f>'Pay App 49'!K145</f>
        <v>0</v>
      </c>
      <c r="I145" s="189"/>
      <c r="J145" s="55"/>
      <c r="K145" s="33">
        <f t="shared" si="1"/>
        <v>0</v>
      </c>
      <c r="L145" s="68">
        <f t="shared" si="0"/>
        <v>0</v>
      </c>
      <c r="M145" s="66">
        <f t="shared" si="2"/>
        <v>0</v>
      </c>
      <c r="N145" s="32">
        <f t="shared" si="3"/>
        <v>0</v>
      </c>
      <c r="O145" s="52">
        <f>'Pay App 49'!O145+'Pay App 49'!P145</f>
        <v>0</v>
      </c>
      <c r="P145" s="45"/>
      <c r="Q145" s="66">
        <f>'Pay App 49'!Q145+N145+P145</f>
        <v>0</v>
      </c>
    </row>
    <row r="146" spans="1:17" ht="21" customHeight="1" x14ac:dyDescent="0.2">
      <c r="A146" s="151" t="s">
        <v>246</v>
      </c>
      <c r="B146" s="151"/>
      <c r="C146" s="151" t="s">
        <v>247</v>
      </c>
      <c r="D146" s="152"/>
      <c r="E146" s="52">
        <f>'Pay App 49'!E146</f>
        <v>0</v>
      </c>
      <c r="F146" s="45"/>
      <c r="G146" s="65">
        <f>'Pay App 49'!G146+F146</f>
        <v>0</v>
      </c>
      <c r="H146" s="188">
        <f>'Pay App 49'!K146</f>
        <v>0</v>
      </c>
      <c r="I146" s="189"/>
      <c r="J146" s="55"/>
      <c r="K146" s="33">
        <f t="shared" si="1"/>
        <v>0</v>
      </c>
      <c r="L146" s="68">
        <f t="shared" si="0"/>
        <v>0</v>
      </c>
      <c r="M146" s="66">
        <f t="shared" si="2"/>
        <v>0</v>
      </c>
      <c r="N146" s="32">
        <f t="shared" si="3"/>
        <v>0</v>
      </c>
      <c r="O146" s="52">
        <f>'Pay App 49'!O146+'Pay App 49'!P146</f>
        <v>0</v>
      </c>
      <c r="P146" s="45"/>
      <c r="Q146" s="66">
        <f>'Pay App 49'!Q146+N146+P146</f>
        <v>0</v>
      </c>
    </row>
    <row r="147" spans="1:17" ht="21" customHeight="1" x14ac:dyDescent="0.2">
      <c r="A147" s="151" t="s">
        <v>248</v>
      </c>
      <c r="B147" s="151"/>
      <c r="C147" s="151" t="s">
        <v>249</v>
      </c>
      <c r="D147" s="152"/>
      <c r="E147" s="52">
        <f>'Pay App 49'!E147</f>
        <v>0</v>
      </c>
      <c r="F147" s="45"/>
      <c r="G147" s="65">
        <f>'Pay App 49'!G147+F147</f>
        <v>0</v>
      </c>
      <c r="H147" s="188">
        <f>'Pay App 49'!K147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49'!O147+'Pay App 49'!P147</f>
        <v>0</v>
      </c>
      <c r="P147" s="45"/>
      <c r="Q147" s="66">
        <f>'Pay App 49'!Q147+N147+P147</f>
        <v>0</v>
      </c>
    </row>
    <row r="148" spans="1:17" ht="21" customHeight="1" x14ac:dyDescent="0.2">
      <c r="A148" s="151" t="s">
        <v>250</v>
      </c>
      <c r="B148" s="151"/>
      <c r="C148" s="151" t="s">
        <v>251</v>
      </c>
      <c r="D148" s="152"/>
      <c r="E148" s="52">
        <f>'Pay App 49'!E148</f>
        <v>0</v>
      </c>
      <c r="F148" s="45"/>
      <c r="G148" s="65">
        <f>'Pay App 49'!G148+F148</f>
        <v>0</v>
      </c>
      <c r="H148" s="188">
        <f>'Pay App 49'!K148</f>
        <v>0</v>
      </c>
      <c r="I148" s="189"/>
      <c r="J148" s="55"/>
      <c r="K148" s="33">
        <f t="shared" si="4"/>
        <v>0</v>
      </c>
      <c r="L148" s="68">
        <f t="shared" ref="L148:L211" si="7">IF(ISERROR(K148/G148),0,K148/G148)</f>
        <v>0</v>
      </c>
      <c r="M148" s="66">
        <f t="shared" si="5"/>
        <v>0</v>
      </c>
      <c r="N148" s="32">
        <f t="shared" si="6"/>
        <v>0</v>
      </c>
      <c r="O148" s="52">
        <f>'Pay App 49'!O148+'Pay App 49'!P148</f>
        <v>0</v>
      </c>
      <c r="P148" s="45"/>
      <c r="Q148" s="66">
        <f>'Pay App 49'!Q148+N148+P148</f>
        <v>0</v>
      </c>
    </row>
    <row r="149" spans="1:17" ht="21" customHeight="1" x14ac:dyDescent="0.2">
      <c r="A149" s="153" t="s">
        <v>252</v>
      </c>
      <c r="B149" s="153"/>
      <c r="C149" s="153" t="s">
        <v>253</v>
      </c>
      <c r="D149" s="154"/>
      <c r="E149" s="52">
        <f>'Pay App 49'!E149</f>
        <v>0</v>
      </c>
      <c r="F149" s="45"/>
      <c r="G149" s="65">
        <f>'Pay App 49'!G149+F149</f>
        <v>0</v>
      </c>
      <c r="H149" s="188">
        <f>'Pay App 49'!K149</f>
        <v>0</v>
      </c>
      <c r="I149" s="189"/>
      <c r="J149" s="55"/>
      <c r="K149" s="33">
        <f t="shared" si="4"/>
        <v>0</v>
      </c>
      <c r="L149" s="68">
        <f t="shared" si="7"/>
        <v>0</v>
      </c>
      <c r="M149" s="66">
        <f t="shared" si="5"/>
        <v>0</v>
      </c>
      <c r="N149" s="32">
        <f t="shared" si="6"/>
        <v>0</v>
      </c>
      <c r="O149" s="52">
        <f>'Pay App 49'!O149+'Pay App 49'!P149</f>
        <v>0</v>
      </c>
      <c r="P149" s="45"/>
      <c r="Q149" s="66">
        <f>'Pay App 49'!Q149+N149+P149</f>
        <v>0</v>
      </c>
    </row>
    <row r="150" spans="1:17" ht="21" customHeight="1" x14ac:dyDescent="0.2">
      <c r="A150" s="151" t="s">
        <v>254</v>
      </c>
      <c r="B150" s="151"/>
      <c r="C150" s="151" t="s">
        <v>255</v>
      </c>
      <c r="D150" s="152"/>
      <c r="E150" s="52">
        <f>'Pay App 49'!E150</f>
        <v>0</v>
      </c>
      <c r="F150" s="45"/>
      <c r="G150" s="65">
        <f>'Pay App 49'!G150+F150</f>
        <v>0</v>
      </c>
      <c r="H150" s="188">
        <f>'Pay App 49'!K150</f>
        <v>0</v>
      </c>
      <c r="I150" s="189"/>
      <c r="J150" s="55"/>
      <c r="K150" s="33">
        <f t="shared" si="4"/>
        <v>0</v>
      </c>
      <c r="L150" s="68">
        <f t="shared" si="7"/>
        <v>0</v>
      </c>
      <c r="M150" s="66">
        <f t="shared" si="5"/>
        <v>0</v>
      </c>
      <c r="N150" s="32">
        <f t="shared" si="6"/>
        <v>0</v>
      </c>
      <c r="O150" s="52">
        <f>'Pay App 49'!O150+'Pay App 49'!P150</f>
        <v>0</v>
      </c>
      <c r="P150" s="45"/>
      <c r="Q150" s="66">
        <f>'Pay App 49'!Q150+N150+P150</f>
        <v>0</v>
      </c>
    </row>
    <row r="151" spans="1:17" ht="21" customHeight="1" x14ac:dyDescent="0.2">
      <c r="A151" s="151" t="s">
        <v>256</v>
      </c>
      <c r="B151" s="151"/>
      <c r="C151" s="151" t="s">
        <v>257</v>
      </c>
      <c r="D151" s="152"/>
      <c r="E151" s="52">
        <f>'Pay App 49'!E151</f>
        <v>0</v>
      </c>
      <c r="F151" s="45"/>
      <c r="G151" s="65">
        <f>'Pay App 49'!G151+F151</f>
        <v>0</v>
      </c>
      <c r="H151" s="188">
        <f>'Pay App 49'!K151</f>
        <v>0</v>
      </c>
      <c r="I151" s="189"/>
      <c r="J151" s="55"/>
      <c r="K151" s="33">
        <f t="shared" si="4"/>
        <v>0</v>
      </c>
      <c r="L151" s="68">
        <f t="shared" si="7"/>
        <v>0</v>
      </c>
      <c r="M151" s="66">
        <f t="shared" si="5"/>
        <v>0</v>
      </c>
      <c r="N151" s="32">
        <f t="shared" si="6"/>
        <v>0</v>
      </c>
      <c r="O151" s="52">
        <f>'Pay App 49'!O151+'Pay App 49'!P151</f>
        <v>0</v>
      </c>
      <c r="P151" s="45"/>
      <c r="Q151" s="66">
        <f>'Pay App 49'!Q151+N151+P151</f>
        <v>0</v>
      </c>
    </row>
    <row r="152" spans="1:17" ht="21" customHeight="1" x14ac:dyDescent="0.2">
      <c r="A152" s="151" t="s">
        <v>258</v>
      </c>
      <c r="B152" s="151"/>
      <c r="C152" s="151" t="s">
        <v>259</v>
      </c>
      <c r="D152" s="152"/>
      <c r="E152" s="52">
        <f>'Pay App 49'!E152</f>
        <v>0</v>
      </c>
      <c r="F152" s="45"/>
      <c r="G152" s="65">
        <f>'Pay App 49'!G152+F152</f>
        <v>0</v>
      </c>
      <c r="H152" s="188">
        <f>'Pay App 49'!K152</f>
        <v>0</v>
      </c>
      <c r="I152" s="189"/>
      <c r="J152" s="55"/>
      <c r="K152" s="33">
        <f t="shared" si="4"/>
        <v>0</v>
      </c>
      <c r="L152" s="68">
        <f t="shared" si="7"/>
        <v>0</v>
      </c>
      <c r="M152" s="66">
        <f t="shared" si="5"/>
        <v>0</v>
      </c>
      <c r="N152" s="32">
        <f t="shared" si="6"/>
        <v>0</v>
      </c>
      <c r="O152" s="52">
        <f>'Pay App 49'!O152+'Pay App 49'!P152</f>
        <v>0</v>
      </c>
      <c r="P152" s="45"/>
      <c r="Q152" s="66">
        <f>'Pay App 49'!Q152+N152+P152</f>
        <v>0</v>
      </c>
    </row>
    <row r="153" spans="1:17" ht="21" customHeight="1" x14ac:dyDescent="0.2">
      <c r="A153" s="151" t="s">
        <v>260</v>
      </c>
      <c r="B153" s="151"/>
      <c r="C153" s="151" t="s">
        <v>261</v>
      </c>
      <c r="D153" s="152"/>
      <c r="E153" s="52">
        <f>'Pay App 49'!E153</f>
        <v>0</v>
      </c>
      <c r="F153" s="45"/>
      <c r="G153" s="65">
        <f>'Pay App 49'!G153+F153</f>
        <v>0</v>
      </c>
      <c r="H153" s="188">
        <f>'Pay App 49'!K153</f>
        <v>0</v>
      </c>
      <c r="I153" s="189"/>
      <c r="J153" s="55"/>
      <c r="K153" s="33">
        <f t="shared" si="4"/>
        <v>0</v>
      </c>
      <c r="L153" s="68">
        <f t="shared" si="7"/>
        <v>0</v>
      </c>
      <c r="M153" s="66">
        <f t="shared" si="5"/>
        <v>0</v>
      </c>
      <c r="N153" s="32">
        <f t="shared" si="6"/>
        <v>0</v>
      </c>
      <c r="O153" s="52">
        <f>'Pay App 49'!O153+'Pay App 49'!P153</f>
        <v>0</v>
      </c>
      <c r="P153" s="45"/>
      <c r="Q153" s="66">
        <f>'Pay App 49'!Q153+N153+P153</f>
        <v>0</v>
      </c>
    </row>
    <row r="154" spans="1:17" ht="21" customHeight="1" x14ac:dyDescent="0.2">
      <c r="A154" s="151" t="s">
        <v>262</v>
      </c>
      <c r="B154" s="151"/>
      <c r="C154" s="151" t="s">
        <v>263</v>
      </c>
      <c r="D154" s="152"/>
      <c r="E154" s="52">
        <f>'Pay App 49'!E154</f>
        <v>0</v>
      </c>
      <c r="F154" s="45"/>
      <c r="G154" s="65">
        <f>'Pay App 49'!G154+F154</f>
        <v>0</v>
      </c>
      <c r="H154" s="188">
        <f>'Pay App 49'!K154</f>
        <v>0</v>
      </c>
      <c r="I154" s="189"/>
      <c r="J154" s="55"/>
      <c r="K154" s="33">
        <f t="shared" si="4"/>
        <v>0</v>
      </c>
      <c r="L154" s="68">
        <f t="shared" si="7"/>
        <v>0</v>
      </c>
      <c r="M154" s="66">
        <f t="shared" si="5"/>
        <v>0</v>
      </c>
      <c r="N154" s="32">
        <f t="shared" si="6"/>
        <v>0</v>
      </c>
      <c r="O154" s="52">
        <f>'Pay App 49'!O154+'Pay App 49'!P154</f>
        <v>0</v>
      </c>
      <c r="P154" s="45"/>
      <c r="Q154" s="66">
        <f>'Pay App 49'!Q154+N154+P154</f>
        <v>0</v>
      </c>
    </row>
    <row r="155" spans="1:17" ht="21" customHeight="1" x14ac:dyDescent="0.2">
      <c r="A155" s="151" t="s">
        <v>264</v>
      </c>
      <c r="B155" s="151"/>
      <c r="C155" s="151" t="s">
        <v>265</v>
      </c>
      <c r="D155" s="152"/>
      <c r="E155" s="52">
        <f>'Pay App 49'!E155</f>
        <v>0</v>
      </c>
      <c r="F155" s="45"/>
      <c r="G155" s="65">
        <f>'Pay App 49'!G155+F155</f>
        <v>0</v>
      </c>
      <c r="H155" s="188">
        <f>'Pay App 49'!K155</f>
        <v>0</v>
      </c>
      <c r="I155" s="189"/>
      <c r="J155" s="55"/>
      <c r="K155" s="33">
        <f t="shared" si="4"/>
        <v>0</v>
      </c>
      <c r="L155" s="68">
        <f t="shared" si="7"/>
        <v>0</v>
      </c>
      <c r="M155" s="66">
        <f t="shared" si="5"/>
        <v>0</v>
      </c>
      <c r="N155" s="32">
        <f t="shared" si="6"/>
        <v>0</v>
      </c>
      <c r="O155" s="52">
        <f>'Pay App 49'!O155+'Pay App 49'!P155</f>
        <v>0</v>
      </c>
      <c r="P155" s="45"/>
      <c r="Q155" s="66">
        <f>'Pay App 49'!Q155+N155+P155</f>
        <v>0</v>
      </c>
    </row>
    <row r="156" spans="1:17" ht="21" customHeight="1" x14ac:dyDescent="0.2">
      <c r="A156" s="151" t="s">
        <v>266</v>
      </c>
      <c r="B156" s="151"/>
      <c r="C156" s="151" t="s">
        <v>267</v>
      </c>
      <c r="D156" s="152"/>
      <c r="E156" s="52">
        <f>'Pay App 49'!E156</f>
        <v>0</v>
      </c>
      <c r="F156" s="45"/>
      <c r="G156" s="65">
        <f>'Pay App 49'!G156+F156</f>
        <v>0</v>
      </c>
      <c r="H156" s="188">
        <f>'Pay App 49'!K156</f>
        <v>0</v>
      </c>
      <c r="I156" s="189"/>
      <c r="J156" s="55"/>
      <c r="K156" s="33">
        <f t="shared" si="4"/>
        <v>0</v>
      </c>
      <c r="L156" s="68">
        <f t="shared" si="7"/>
        <v>0</v>
      </c>
      <c r="M156" s="66">
        <f t="shared" si="5"/>
        <v>0</v>
      </c>
      <c r="N156" s="32">
        <f t="shared" si="6"/>
        <v>0</v>
      </c>
      <c r="O156" s="52">
        <f>'Pay App 49'!O156+'Pay App 49'!P156</f>
        <v>0</v>
      </c>
      <c r="P156" s="45"/>
      <c r="Q156" s="66">
        <f>'Pay App 49'!Q156+N156+P156</f>
        <v>0</v>
      </c>
    </row>
    <row r="157" spans="1:17" ht="21" customHeight="1" x14ac:dyDescent="0.2">
      <c r="A157" s="151" t="s">
        <v>268</v>
      </c>
      <c r="B157" s="151"/>
      <c r="C157" s="151" t="s">
        <v>269</v>
      </c>
      <c r="D157" s="152"/>
      <c r="E157" s="52">
        <f>'Pay App 49'!E157</f>
        <v>0</v>
      </c>
      <c r="F157" s="45"/>
      <c r="G157" s="65">
        <f>'Pay App 49'!G157+F157</f>
        <v>0</v>
      </c>
      <c r="H157" s="188">
        <f>'Pay App 49'!K157</f>
        <v>0</v>
      </c>
      <c r="I157" s="189"/>
      <c r="J157" s="55"/>
      <c r="K157" s="33">
        <f t="shared" si="4"/>
        <v>0</v>
      </c>
      <c r="L157" s="68">
        <f t="shared" si="7"/>
        <v>0</v>
      </c>
      <c r="M157" s="66">
        <f t="shared" si="5"/>
        <v>0</v>
      </c>
      <c r="N157" s="32">
        <f t="shared" si="6"/>
        <v>0</v>
      </c>
      <c r="O157" s="52">
        <f>'Pay App 49'!O157+'Pay App 49'!P157</f>
        <v>0</v>
      </c>
      <c r="P157" s="45"/>
      <c r="Q157" s="66">
        <f>'Pay App 49'!Q157+N157+P157</f>
        <v>0</v>
      </c>
    </row>
    <row r="158" spans="1:17" ht="21" customHeight="1" x14ac:dyDescent="0.2">
      <c r="A158" s="153" t="s">
        <v>270</v>
      </c>
      <c r="B158" s="153"/>
      <c r="C158" s="153" t="s">
        <v>271</v>
      </c>
      <c r="D158" s="154"/>
      <c r="E158" s="52">
        <f>'Pay App 49'!E158</f>
        <v>0</v>
      </c>
      <c r="F158" s="45"/>
      <c r="G158" s="65">
        <f>'Pay App 49'!G158+F158</f>
        <v>0</v>
      </c>
      <c r="H158" s="188">
        <f>'Pay App 49'!K158</f>
        <v>0</v>
      </c>
      <c r="I158" s="189"/>
      <c r="J158" s="55"/>
      <c r="K158" s="33">
        <f t="shared" si="4"/>
        <v>0</v>
      </c>
      <c r="L158" s="68">
        <f t="shared" si="7"/>
        <v>0</v>
      </c>
      <c r="M158" s="66">
        <f t="shared" si="5"/>
        <v>0</v>
      </c>
      <c r="N158" s="32">
        <f t="shared" si="6"/>
        <v>0</v>
      </c>
      <c r="O158" s="52">
        <f>'Pay App 49'!O158+'Pay App 49'!P158</f>
        <v>0</v>
      </c>
      <c r="P158" s="45"/>
      <c r="Q158" s="66">
        <f>'Pay App 49'!Q158+N158+P158</f>
        <v>0</v>
      </c>
    </row>
    <row r="159" spans="1:17" ht="21" customHeight="1" x14ac:dyDescent="0.2">
      <c r="A159" s="151" t="s">
        <v>272</v>
      </c>
      <c r="B159" s="151"/>
      <c r="C159" s="151" t="s">
        <v>273</v>
      </c>
      <c r="D159" s="152"/>
      <c r="E159" s="52">
        <f>'Pay App 49'!E159</f>
        <v>0</v>
      </c>
      <c r="F159" s="45"/>
      <c r="G159" s="65">
        <f>'Pay App 49'!G159+F159</f>
        <v>0</v>
      </c>
      <c r="H159" s="188">
        <f>'Pay App 49'!K159</f>
        <v>0</v>
      </c>
      <c r="I159" s="189"/>
      <c r="J159" s="55"/>
      <c r="K159" s="33">
        <f t="shared" si="4"/>
        <v>0</v>
      </c>
      <c r="L159" s="68">
        <f t="shared" si="7"/>
        <v>0</v>
      </c>
      <c r="M159" s="66">
        <f t="shared" si="5"/>
        <v>0</v>
      </c>
      <c r="N159" s="32">
        <f t="shared" si="6"/>
        <v>0</v>
      </c>
      <c r="O159" s="52">
        <f>'Pay App 49'!O159+'Pay App 49'!P159</f>
        <v>0</v>
      </c>
      <c r="P159" s="45"/>
      <c r="Q159" s="66">
        <f>'Pay App 49'!Q159+N159+P159</f>
        <v>0</v>
      </c>
    </row>
    <row r="160" spans="1:17" ht="21" customHeight="1" x14ac:dyDescent="0.2">
      <c r="A160" s="151" t="s">
        <v>274</v>
      </c>
      <c r="B160" s="151"/>
      <c r="C160" s="151" t="s">
        <v>275</v>
      </c>
      <c r="D160" s="152"/>
      <c r="E160" s="52">
        <f>'Pay App 49'!E160</f>
        <v>0</v>
      </c>
      <c r="F160" s="45"/>
      <c r="G160" s="65">
        <f>'Pay App 49'!G160+F160</f>
        <v>0</v>
      </c>
      <c r="H160" s="188">
        <f>'Pay App 49'!K160</f>
        <v>0</v>
      </c>
      <c r="I160" s="189"/>
      <c r="J160" s="55"/>
      <c r="K160" s="33">
        <f t="shared" si="4"/>
        <v>0</v>
      </c>
      <c r="L160" s="68">
        <f t="shared" si="7"/>
        <v>0</v>
      </c>
      <c r="M160" s="66">
        <f t="shared" si="5"/>
        <v>0</v>
      </c>
      <c r="N160" s="32">
        <f t="shared" si="6"/>
        <v>0</v>
      </c>
      <c r="O160" s="52">
        <f>'Pay App 49'!O160+'Pay App 49'!P160</f>
        <v>0</v>
      </c>
      <c r="P160" s="45"/>
      <c r="Q160" s="66">
        <f>'Pay App 49'!Q160+N160+P160</f>
        <v>0</v>
      </c>
    </row>
    <row r="161" spans="1:17" ht="21" customHeight="1" x14ac:dyDescent="0.2">
      <c r="A161" s="151" t="s">
        <v>276</v>
      </c>
      <c r="B161" s="151"/>
      <c r="C161" s="151" t="s">
        <v>277</v>
      </c>
      <c r="D161" s="152"/>
      <c r="E161" s="52">
        <f>'Pay App 49'!E161</f>
        <v>0</v>
      </c>
      <c r="F161" s="45"/>
      <c r="G161" s="65">
        <f>'Pay App 49'!G161+F161</f>
        <v>0</v>
      </c>
      <c r="H161" s="188">
        <f>'Pay App 49'!K161</f>
        <v>0</v>
      </c>
      <c r="I161" s="189"/>
      <c r="J161" s="55"/>
      <c r="K161" s="33">
        <f t="shared" si="4"/>
        <v>0</v>
      </c>
      <c r="L161" s="68">
        <f t="shared" si="7"/>
        <v>0</v>
      </c>
      <c r="M161" s="66">
        <f t="shared" si="5"/>
        <v>0</v>
      </c>
      <c r="N161" s="32">
        <f t="shared" si="6"/>
        <v>0</v>
      </c>
      <c r="O161" s="52">
        <f>'Pay App 49'!O161+'Pay App 49'!P161</f>
        <v>0</v>
      </c>
      <c r="P161" s="45"/>
      <c r="Q161" s="66">
        <f>'Pay App 49'!Q161+N161+P161</f>
        <v>0</v>
      </c>
    </row>
    <row r="162" spans="1:17" ht="21" customHeight="1" x14ac:dyDescent="0.2">
      <c r="A162" s="151" t="s">
        <v>278</v>
      </c>
      <c r="B162" s="151"/>
      <c r="C162" s="151" t="s">
        <v>279</v>
      </c>
      <c r="D162" s="152"/>
      <c r="E162" s="52">
        <f>'Pay App 49'!E162</f>
        <v>0</v>
      </c>
      <c r="F162" s="45"/>
      <c r="G162" s="65">
        <f>'Pay App 49'!G162+F162</f>
        <v>0</v>
      </c>
      <c r="H162" s="188">
        <f>'Pay App 49'!K162</f>
        <v>0</v>
      </c>
      <c r="I162" s="189"/>
      <c r="J162" s="55"/>
      <c r="K162" s="33">
        <f t="shared" si="4"/>
        <v>0</v>
      </c>
      <c r="L162" s="68">
        <f t="shared" si="7"/>
        <v>0</v>
      </c>
      <c r="M162" s="66">
        <f t="shared" si="5"/>
        <v>0</v>
      </c>
      <c r="N162" s="32">
        <f t="shared" si="6"/>
        <v>0</v>
      </c>
      <c r="O162" s="52">
        <f>'Pay App 49'!O162+'Pay App 49'!P162</f>
        <v>0</v>
      </c>
      <c r="P162" s="45"/>
      <c r="Q162" s="66">
        <f>'Pay App 49'!Q162+N162+P162</f>
        <v>0</v>
      </c>
    </row>
    <row r="163" spans="1:17" ht="21" customHeight="1" x14ac:dyDescent="0.2">
      <c r="A163" s="151" t="s">
        <v>280</v>
      </c>
      <c r="B163" s="151"/>
      <c r="C163" s="151" t="s">
        <v>281</v>
      </c>
      <c r="D163" s="152"/>
      <c r="E163" s="52">
        <f>'Pay App 49'!E163</f>
        <v>0</v>
      </c>
      <c r="F163" s="45"/>
      <c r="G163" s="65">
        <f>'Pay App 49'!G163+F163</f>
        <v>0</v>
      </c>
      <c r="H163" s="188">
        <f>'Pay App 49'!K163</f>
        <v>0</v>
      </c>
      <c r="I163" s="189"/>
      <c r="J163" s="55"/>
      <c r="K163" s="33">
        <f t="shared" si="4"/>
        <v>0</v>
      </c>
      <c r="L163" s="68">
        <f t="shared" si="7"/>
        <v>0</v>
      </c>
      <c r="M163" s="66">
        <f t="shared" si="5"/>
        <v>0</v>
      </c>
      <c r="N163" s="32">
        <f t="shared" si="6"/>
        <v>0</v>
      </c>
      <c r="O163" s="52">
        <f>'Pay App 49'!O163+'Pay App 49'!P163</f>
        <v>0</v>
      </c>
      <c r="P163" s="45"/>
      <c r="Q163" s="66">
        <f>'Pay App 49'!Q163+N163+P163</f>
        <v>0</v>
      </c>
    </row>
    <row r="164" spans="1:17" ht="21" customHeight="1" x14ac:dyDescent="0.2">
      <c r="A164" s="151" t="s">
        <v>282</v>
      </c>
      <c r="B164" s="151"/>
      <c r="C164" s="151" t="s">
        <v>283</v>
      </c>
      <c r="D164" s="152"/>
      <c r="E164" s="52">
        <f>'Pay App 49'!E164</f>
        <v>0</v>
      </c>
      <c r="F164" s="45"/>
      <c r="G164" s="65">
        <f>'Pay App 49'!G164+F164</f>
        <v>0</v>
      </c>
      <c r="H164" s="188">
        <f>'Pay App 49'!K164</f>
        <v>0</v>
      </c>
      <c r="I164" s="189"/>
      <c r="J164" s="55"/>
      <c r="K164" s="33">
        <f t="shared" si="4"/>
        <v>0</v>
      </c>
      <c r="L164" s="68">
        <f t="shared" si="7"/>
        <v>0</v>
      </c>
      <c r="M164" s="66">
        <f t="shared" si="5"/>
        <v>0</v>
      </c>
      <c r="N164" s="32">
        <f t="shared" si="6"/>
        <v>0</v>
      </c>
      <c r="O164" s="52">
        <f>'Pay App 49'!O164+'Pay App 49'!P164</f>
        <v>0</v>
      </c>
      <c r="P164" s="45"/>
      <c r="Q164" s="66">
        <f>'Pay App 49'!Q164+N164+P164</f>
        <v>0</v>
      </c>
    </row>
    <row r="165" spans="1:17" ht="21" customHeight="1" x14ac:dyDescent="0.2">
      <c r="A165" s="151" t="s">
        <v>284</v>
      </c>
      <c r="B165" s="151"/>
      <c r="C165" s="151" t="s">
        <v>285</v>
      </c>
      <c r="D165" s="152"/>
      <c r="E165" s="52">
        <f>'Pay App 49'!E165</f>
        <v>0</v>
      </c>
      <c r="F165" s="45"/>
      <c r="G165" s="65">
        <f>'Pay App 49'!G165+F165</f>
        <v>0</v>
      </c>
      <c r="H165" s="188">
        <f>'Pay App 49'!K165</f>
        <v>0</v>
      </c>
      <c r="I165" s="189"/>
      <c r="J165" s="55"/>
      <c r="K165" s="33">
        <f t="shared" si="4"/>
        <v>0</v>
      </c>
      <c r="L165" s="68">
        <f t="shared" si="7"/>
        <v>0</v>
      </c>
      <c r="M165" s="66">
        <f t="shared" si="5"/>
        <v>0</v>
      </c>
      <c r="N165" s="32">
        <f t="shared" si="6"/>
        <v>0</v>
      </c>
      <c r="O165" s="52">
        <f>'Pay App 49'!O165+'Pay App 49'!P165</f>
        <v>0</v>
      </c>
      <c r="P165" s="45"/>
      <c r="Q165" s="66">
        <f>'Pay App 49'!Q165+N165+P165</f>
        <v>0</v>
      </c>
    </row>
    <row r="166" spans="1:17" ht="21" customHeight="1" x14ac:dyDescent="0.2">
      <c r="A166" s="153" t="s">
        <v>286</v>
      </c>
      <c r="B166" s="153"/>
      <c r="C166" s="153" t="s">
        <v>287</v>
      </c>
      <c r="D166" s="154"/>
      <c r="E166" s="52">
        <f>'Pay App 49'!E166</f>
        <v>0</v>
      </c>
      <c r="F166" s="45"/>
      <c r="G166" s="65">
        <f>'Pay App 49'!G166+F166</f>
        <v>0</v>
      </c>
      <c r="H166" s="188">
        <f>'Pay App 49'!K166</f>
        <v>0</v>
      </c>
      <c r="I166" s="189"/>
      <c r="J166" s="55"/>
      <c r="K166" s="33">
        <f t="shared" si="4"/>
        <v>0</v>
      </c>
      <c r="L166" s="68">
        <f t="shared" si="7"/>
        <v>0</v>
      </c>
      <c r="M166" s="66">
        <f t="shared" si="5"/>
        <v>0</v>
      </c>
      <c r="N166" s="32">
        <f t="shared" si="6"/>
        <v>0</v>
      </c>
      <c r="O166" s="52">
        <f>'Pay App 49'!O166+'Pay App 49'!P166</f>
        <v>0</v>
      </c>
      <c r="P166" s="45"/>
      <c r="Q166" s="66">
        <f>'Pay App 49'!Q166+N166+P166</f>
        <v>0</v>
      </c>
    </row>
    <row r="167" spans="1:17" ht="21" customHeight="1" x14ac:dyDescent="0.2">
      <c r="A167" s="153" t="s">
        <v>288</v>
      </c>
      <c r="B167" s="153"/>
      <c r="C167" s="153" t="s">
        <v>289</v>
      </c>
      <c r="D167" s="154"/>
      <c r="E167" s="52">
        <f>'Pay App 49'!E167</f>
        <v>0</v>
      </c>
      <c r="F167" s="45"/>
      <c r="G167" s="65">
        <f>'Pay App 49'!G167+F167</f>
        <v>0</v>
      </c>
      <c r="H167" s="188">
        <f>'Pay App 49'!K167</f>
        <v>0</v>
      </c>
      <c r="I167" s="189"/>
      <c r="J167" s="55"/>
      <c r="K167" s="33">
        <f t="shared" si="4"/>
        <v>0</v>
      </c>
      <c r="L167" s="68">
        <f t="shared" si="7"/>
        <v>0</v>
      </c>
      <c r="M167" s="66">
        <f t="shared" si="5"/>
        <v>0</v>
      </c>
      <c r="N167" s="32">
        <f t="shared" si="6"/>
        <v>0</v>
      </c>
      <c r="O167" s="52">
        <f>'Pay App 49'!O167+'Pay App 49'!P167</f>
        <v>0</v>
      </c>
      <c r="P167" s="45"/>
      <c r="Q167" s="66">
        <f>'Pay App 49'!Q167+N167+P167</f>
        <v>0</v>
      </c>
    </row>
    <row r="168" spans="1:17" ht="21" customHeight="1" x14ac:dyDescent="0.2">
      <c r="A168" s="151" t="s">
        <v>290</v>
      </c>
      <c r="B168" s="151"/>
      <c r="C168" s="151" t="s">
        <v>291</v>
      </c>
      <c r="D168" s="152"/>
      <c r="E168" s="52">
        <f>'Pay App 49'!E168</f>
        <v>0</v>
      </c>
      <c r="F168" s="45"/>
      <c r="G168" s="65">
        <f>'Pay App 49'!G168+F168</f>
        <v>0</v>
      </c>
      <c r="H168" s="188">
        <f>'Pay App 49'!K168</f>
        <v>0</v>
      </c>
      <c r="I168" s="189"/>
      <c r="J168" s="55"/>
      <c r="K168" s="33">
        <f t="shared" si="4"/>
        <v>0</v>
      </c>
      <c r="L168" s="68">
        <f t="shared" si="7"/>
        <v>0</v>
      </c>
      <c r="M168" s="66">
        <f t="shared" si="5"/>
        <v>0</v>
      </c>
      <c r="N168" s="32">
        <f t="shared" si="6"/>
        <v>0</v>
      </c>
      <c r="O168" s="52">
        <f>'Pay App 49'!O168+'Pay App 49'!P168</f>
        <v>0</v>
      </c>
      <c r="P168" s="45"/>
      <c r="Q168" s="66">
        <f>'Pay App 49'!Q168+N168+P168</f>
        <v>0</v>
      </c>
    </row>
    <row r="169" spans="1:17" ht="21" customHeight="1" x14ac:dyDescent="0.2">
      <c r="A169" s="151" t="s">
        <v>292</v>
      </c>
      <c r="B169" s="151"/>
      <c r="C169" s="151" t="s">
        <v>293</v>
      </c>
      <c r="D169" s="152"/>
      <c r="E169" s="52">
        <f>'Pay App 49'!E169</f>
        <v>0</v>
      </c>
      <c r="F169" s="45"/>
      <c r="G169" s="65">
        <f>'Pay App 49'!G169+F169</f>
        <v>0</v>
      </c>
      <c r="H169" s="188">
        <f>'Pay App 49'!K169</f>
        <v>0</v>
      </c>
      <c r="I169" s="189"/>
      <c r="J169" s="55"/>
      <c r="K169" s="33">
        <f t="shared" si="4"/>
        <v>0</v>
      </c>
      <c r="L169" s="68">
        <f t="shared" si="7"/>
        <v>0</v>
      </c>
      <c r="M169" s="66">
        <f t="shared" si="5"/>
        <v>0</v>
      </c>
      <c r="N169" s="32">
        <f t="shared" si="6"/>
        <v>0</v>
      </c>
      <c r="O169" s="52">
        <f>'Pay App 49'!O169+'Pay App 49'!P169</f>
        <v>0</v>
      </c>
      <c r="P169" s="45"/>
      <c r="Q169" s="66">
        <f>'Pay App 49'!Q169+N169+P169</f>
        <v>0</v>
      </c>
    </row>
    <row r="170" spans="1:17" ht="21" customHeight="1" x14ac:dyDescent="0.2">
      <c r="A170" s="151" t="s">
        <v>294</v>
      </c>
      <c r="B170" s="151"/>
      <c r="C170" s="151" t="s">
        <v>295</v>
      </c>
      <c r="D170" s="152"/>
      <c r="E170" s="52">
        <f>'Pay App 49'!E170</f>
        <v>0</v>
      </c>
      <c r="F170" s="45"/>
      <c r="G170" s="65">
        <f>'Pay App 49'!G170+F170</f>
        <v>0</v>
      </c>
      <c r="H170" s="188">
        <f>'Pay App 49'!K170</f>
        <v>0</v>
      </c>
      <c r="I170" s="189"/>
      <c r="J170" s="55"/>
      <c r="K170" s="33">
        <f t="shared" si="4"/>
        <v>0</v>
      </c>
      <c r="L170" s="68">
        <f t="shared" si="7"/>
        <v>0</v>
      </c>
      <c r="M170" s="66">
        <f t="shared" si="5"/>
        <v>0</v>
      </c>
      <c r="N170" s="32">
        <f t="shared" si="6"/>
        <v>0</v>
      </c>
      <c r="O170" s="52">
        <f>'Pay App 49'!O170+'Pay App 49'!P170</f>
        <v>0</v>
      </c>
      <c r="P170" s="45"/>
      <c r="Q170" s="66">
        <f>'Pay App 49'!Q170+N170+P170</f>
        <v>0</v>
      </c>
    </row>
    <row r="171" spans="1:17" ht="21" customHeight="1" x14ac:dyDescent="0.2">
      <c r="A171" s="151" t="s">
        <v>296</v>
      </c>
      <c r="B171" s="151"/>
      <c r="C171" s="151" t="s">
        <v>297</v>
      </c>
      <c r="D171" s="152"/>
      <c r="E171" s="52">
        <f>'Pay App 49'!E171</f>
        <v>0</v>
      </c>
      <c r="F171" s="45"/>
      <c r="G171" s="65">
        <f>'Pay App 49'!G171+F171</f>
        <v>0</v>
      </c>
      <c r="H171" s="188">
        <f>'Pay App 49'!K171</f>
        <v>0</v>
      </c>
      <c r="I171" s="189"/>
      <c r="J171" s="55"/>
      <c r="K171" s="33">
        <f t="shared" si="4"/>
        <v>0</v>
      </c>
      <c r="L171" s="68">
        <f t="shared" si="7"/>
        <v>0</v>
      </c>
      <c r="M171" s="66">
        <f t="shared" si="5"/>
        <v>0</v>
      </c>
      <c r="N171" s="32">
        <f t="shared" si="6"/>
        <v>0</v>
      </c>
      <c r="O171" s="52">
        <f>'Pay App 49'!O171+'Pay App 49'!P171</f>
        <v>0</v>
      </c>
      <c r="P171" s="45"/>
      <c r="Q171" s="66">
        <f>'Pay App 49'!Q171+N171+P171</f>
        <v>0</v>
      </c>
    </row>
    <row r="172" spans="1:17" ht="21" customHeight="1" x14ac:dyDescent="0.2">
      <c r="A172" s="151" t="s">
        <v>298</v>
      </c>
      <c r="B172" s="151"/>
      <c r="C172" s="151" t="s">
        <v>299</v>
      </c>
      <c r="D172" s="152"/>
      <c r="E172" s="52">
        <f>'Pay App 49'!E172</f>
        <v>0</v>
      </c>
      <c r="F172" s="45"/>
      <c r="G172" s="65">
        <f>'Pay App 49'!G172+F172</f>
        <v>0</v>
      </c>
      <c r="H172" s="188">
        <f>'Pay App 49'!K172</f>
        <v>0</v>
      </c>
      <c r="I172" s="189"/>
      <c r="J172" s="55"/>
      <c r="K172" s="33">
        <f t="shared" si="4"/>
        <v>0</v>
      </c>
      <c r="L172" s="68">
        <f t="shared" si="7"/>
        <v>0</v>
      </c>
      <c r="M172" s="66">
        <f t="shared" si="5"/>
        <v>0</v>
      </c>
      <c r="N172" s="32">
        <f t="shared" si="6"/>
        <v>0</v>
      </c>
      <c r="O172" s="52">
        <f>'Pay App 49'!O172+'Pay App 49'!P172</f>
        <v>0</v>
      </c>
      <c r="P172" s="45"/>
      <c r="Q172" s="66">
        <f>'Pay App 49'!Q172+N172+P172</f>
        <v>0</v>
      </c>
    </row>
    <row r="173" spans="1:17" ht="21" customHeight="1" x14ac:dyDescent="0.2">
      <c r="A173" s="151" t="s">
        <v>300</v>
      </c>
      <c r="B173" s="151"/>
      <c r="C173" s="151" t="s">
        <v>301</v>
      </c>
      <c r="D173" s="152"/>
      <c r="E173" s="52">
        <f>'Pay App 49'!E173</f>
        <v>0</v>
      </c>
      <c r="F173" s="45"/>
      <c r="G173" s="65">
        <f>'Pay App 49'!G173+F173</f>
        <v>0</v>
      </c>
      <c r="H173" s="188">
        <f>'Pay App 49'!K173</f>
        <v>0</v>
      </c>
      <c r="I173" s="189"/>
      <c r="J173" s="55"/>
      <c r="K173" s="33">
        <f t="shared" si="4"/>
        <v>0</v>
      </c>
      <c r="L173" s="68">
        <f t="shared" si="7"/>
        <v>0</v>
      </c>
      <c r="M173" s="66">
        <f t="shared" si="5"/>
        <v>0</v>
      </c>
      <c r="N173" s="32">
        <f t="shared" si="6"/>
        <v>0</v>
      </c>
      <c r="O173" s="52">
        <f>'Pay App 49'!O173+'Pay App 49'!P173</f>
        <v>0</v>
      </c>
      <c r="P173" s="45"/>
      <c r="Q173" s="66">
        <f>'Pay App 49'!Q173+N173+P173</f>
        <v>0</v>
      </c>
    </row>
    <row r="174" spans="1:17" ht="21" customHeight="1" x14ac:dyDescent="0.2">
      <c r="A174" s="151" t="s">
        <v>302</v>
      </c>
      <c r="B174" s="151"/>
      <c r="C174" s="151" t="s">
        <v>303</v>
      </c>
      <c r="D174" s="152"/>
      <c r="E174" s="52">
        <f>'Pay App 49'!E174</f>
        <v>0</v>
      </c>
      <c r="F174" s="45"/>
      <c r="G174" s="65">
        <f>'Pay App 49'!G174+F174</f>
        <v>0</v>
      </c>
      <c r="H174" s="188">
        <f>'Pay App 49'!K174</f>
        <v>0</v>
      </c>
      <c r="I174" s="189"/>
      <c r="J174" s="55"/>
      <c r="K174" s="33">
        <f t="shared" si="4"/>
        <v>0</v>
      </c>
      <c r="L174" s="68">
        <f t="shared" si="7"/>
        <v>0</v>
      </c>
      <c r="M174" s="66">
        <f t="shared" si="5"/>
        <v>0</v>
      </c>
      <c r="N174" s="32">
        <f t="shared" si="6"/>
        <v>0</v>
      </c>
      <c r="O174" s="52">
        <f>'Pay App 49'!O174+'Pay App 49'!P174</f>
        <v>0</v>
      </c>
      <c r="P174" s="45"/>
      <c r="Q174" s="66">
        <f>'Pay App 49'!Q174+N174+P174</f>
        <v>0</v>
      </c>
    </row>
    <row r="175" spans="1:17" ht="21" customHeight="1" x14ac:dyDescent="0.2">
      <c r="A175" s="151" t="s">
        <v>304</v>
      </c>
      <c r="B175" s="151"/>
      <c r="C175" s="151" t="s">
        <v>305</v>
      </c>
      <c r="D175" s="152"/>
      <c r="E175" s="52">
        <f>'Pay App 49'!E175</f>
        <v>0</v>
      </c>
      <c r="F175" s="45"/>
      <c r="G175" s="65">
        <f>'Pay App 49'!G175+F175</f>
        <v>0</v>
      </c>
      <c r="H175" s="188">
        <f>'Pay App 49'!K175</f>
        <v>0</v>
      </c>
      <c r="I175" s="189"/>
      <c r="J175" s="55"/>
      <c r="K175" s="33">
        <f t="shared" si="4"/>
        <v>0</v>
      </c>
      <c r="L175" s="68">
        <f t="shared" si="7"/>
        <v>0</v>
      </c>
      <c r="M175" s="66">
        <f t="shared" si="5"/>
        <v>0</v>
      </c>
      <c r="N175" s="32">
        <f t="shared" si="6"/>
        <v>0</v>
      </c>
      <c r="O175" s="52">
        <f>'Pay App 49'!O175+'Pay App 49'!P175</f>
        <v>0</v>
      </c>
      <c r="P175" s="45"/>
      <c r="Q175" s="66">
        <f>'Pay App 49'!Q175+N175+P175</f>
        <v>0</v>
      </c>
    </row>
    <row r="176" spans="1:17" ht="21" customHeight="1" x14ac:dyDescent="0.2">
      <c r="A176" s="151" t="s">
        <v>306</v>
      </c>
      <c r="B176" s="151"/>
      <c r="C176" s="151" t="s">
        <v>307</v>
      </c>
      <c r="D176" s="152"/>
      <c r="E176" s="52">
        <f>'Pay App 49'!E176</f>
        <v>0</v>
      </c>
      <c r="F176" s="45"/>
      <c r="G176" s="65">
        <f>'Pay App 49'!G176+F176</f>
        <v>0</v>
      </c>
      <c r="H176" s="188">
        <f>'Pay App 49'!K176</f>
        <v>0</v>
      </c>
      <c r="I176" s="189"/>
      <c r="J176" s="55"/>
      <c r="K176" s="33">
        <f t="shared" si="4"/>
        <v>0</v>
      </c>
      <c r="L176" s="68">
        <f t="shared" si="7"/>
        <v>0</v>
      </c>
      <c r="M176" s="66">
        <f t="shared" si="5"/>
        <v>0</v>
      </c>
      <c r="N176" s="32">
        <f t="shared" si="6"/>
        <v>0</v>
      </c>
      <c r="O176" s="52">
        <f>'Pay App 49'!O176+'Pay App 49'!P176</f>
        <v>0</v>
      </c>
      <c r="P176" s="45"/>
      <c r="Q176" s="66">
        <f>'Pay App 49'!Q176+N176+P176</f>
        <v>0</v>
      </c>
    </row>
    <row r="177" spans="1:17" ht="21" customHeight="1" x14ac:dyDescent="0.2">
      <c r="A177" s="151" t="s">
        <v>308</v>
      </c>
      <c r="B177" s="151"/>
      <c r="C177" s="151" t="s">
        <v>309</v>
      </c>
      <c r="D177" s="152"/>
      <c r="E177" s="52">
        <f>'Pay App 49'!E177</f>
        <v>0</v>
      </c>
      <c r="F177" s="45"/>
      <c r="G177" s="65">
        <f>'Pay App 49'!G177+F177</f>
        <v>0</v>
      </c>
      <c r="H177" s="188">
        <f>'Pay App 49'!K177</f>
        <v>0</v>
      </c>
      <c r="I177" s="189"/>
      <c r="J177" s="55"/>
      <c r="K177" s="33">
        <f t="shared" si="4"/>
        <v>0</v>
      </c>
      <c r="L177" s="68">
        <f t="shared" si="7"/>
        <v>0</v>
      </c>
      <c r="M177" s="66">
        <f t="shared" si="5"/>
        <v>0</v>
      </c>
      <c r="N177" s="32">
        <f t="shared" si="6"/>
        <v>0</v>
      </c>
      <c r="O177" s="52">
        <f>'Pay App 49'!O177+'Pay App 49'!P177</f>
        <v>0</v>
      </c>
      <c r="P177" s="45"/>
      <c r="Q177" s="66">
        <f>'Pay App 49'!Q177+N177+P177</f>
        <v>0</v>
      </c>
    </row>
    <row r="178" spans="1:17" ht="21" customHeight="1" x14ac:dyDescent="0.2">
      <c r="A178" s="141" t="s">
        <v>310</v>
      </c>
      <c r="B178" s="141"/>
      <c r="C178" s="141" t="s">
        <v>311</v>
      </c>
      <c r="D178" s="142"/>
      <c r="E178" s="52">
        <f>'Pay App 49'!E178</f>
        <v>0</v>
      </c>
      <c r="F178" s="45"/>
      <c r="G178" s="65">
        <f>'Pay App 49'!G178+F178</f>
        <v>0</v>
      </c>
      <c r="H178" s="188">
        <f>'Pay App 49'!K178</f>
        <v>0</v>
      </c>
      <c r="I178" s="189"/>
      <c r="J178" s="55"/>
      <c r="K178" s="33">
        <f t="shared" si="4"/>
        <v>0</v>
      </c>
      <c r="L178" s="68">
        <f t="shared" si="7"/>
        <v>0</v>
      </c>
      <c r="M178" s="66">
        <f t="shared" si="5"/>
        <v>0</v>
      </c>
      <c r="N178" s="32">
        <f t="shared" si="6"/>
        <v>0</v>
      </c>
      <c r="O178" s="52">
        <f>'Pay App 49'!O178+'Pay App 49'!P178</f>
        <v>0</v>
      </c>
      <c r="P178" s="45"/>
      <c r="Q178" s="66">
        <f>'Pay App 49'!Q178+N178+P178</f>
        <v>0</v>
      </c>
    </row>
    <row r="179" spans="1:17" ht="21" customHeight="1" x14ac:dyDescent="0.2">
      <c r="A179" s="151" t="s">
        <v>312</v>
      </c>
      <c r="B179" s="151"/>
      <c r="C179" s="151" t="s">
        <v>313</v>
      </c>
      <c r="D179" s="152"/>
      <c r="E179" s="52">
        <f>'Pay App 49'!E179</f>
        <v>0</v>
      </c>
      <c r="F179" s="45"/>
      <c r="G179" s="65">
        <f>'Pay App 49'!G179+F179</f>
        <v>0</v>
      </c>
      <c r="H179" s="188">
        <f>'Pay App 49'!K179</f>
        <v>0</v>
      </c>
      <c r="I179" s="189"/>
      <c r="J179" s="55"/>
      <c r="K179" s="33">
        <f t="shared" si="4"/>
        <v>0</v>
      </c>
      <c r="L179" s="68">
        <f t="shared" si="7"/>
        <v>0</v>
      </c>
      <c r="M179" s="66">
        <f t="shared" si="5"/>
        <v>0</v>
      </c>
      <c r="N179" s="32">
        <f t="shared" si="6"/>
        <v>0</v>
      </c>
      <c r="O179" s="52">
        <f>'Pay App 49'!O179+'Pay App 49'!P179</f>
        <v>0</v>
      </c>
      <c r="P179" s="45"/>
      <c r="Q179" s="66">
        <f>'Pay App 49'!Q179+N179+P179</f>
        <v>0</v>
      </c>
    </row>
    <row r="180" spans="1:17" ht="21" customHeight="1" x14ac:dyDescent="0.2">
      <c r="A180" s="151" t="s">
        <v>314</v>
      </c>
      <c r="B180" s="151"/>
      <c r="C180" s="149" t="s">
        <v>315</v>
      </c>
      <c r="D180" s="150"/>
      <c r="E180" s="52">
        <f>'Pay App 49'!E180</f>
        <v>0</v>
      </c>
      <c r="F180" s="45"/>
      <c r="G180" s="65">
        <f>'Pay App 49'!G180+F180</f>
        <v>0</v>
      </c>
      <c r="H180" s="188">
        <f>'Pay App 49'!K180</f>
        <v>0</v>
      </c>
      <c r="I180" s="189"/>
      <c r="J180" s="55"/>
      <c r="K180" s="33">
        <f t="shared" si="4"/>
        <v>0</v>
      </c>
      <c r="L180" s="68">
        <f t="shared" si="7"/>
        <v>0</v>
      </c>
      <c r="M180" s="66">
        <f t="shared" si="5"/>
        <v>0</v>
      </c>
      <c r="N180" s="32">
        <f t="shared" si="6"/>
        <v>0</v>
      </c>
      <c r="O180" s="52">
        <f>'Pay App 49'!O180+'Pay App 49'!P180</f>
        <v>0</v>
      </c>
      <c r="P180" s="45"/>
      <c r="Q180" s="66">
        <f>'Pay App 49'!Q180+N180+P180</f>
        <v>0</v>
      </c>
    </row>
    <row r="181" spans="1:17" ht="21" customHeight="1" x14ac:dyDescent="0.2">
      <c r="A181" s="151" t="s">
        <v>316</v>
      </c>
      <c r="B181" s="151"/>
      <c r="C181" s="151" t="s">
        <v>317</v>
      </c>
      <c r="D181" s="152"/>
      <c r="E181" s="52">
        <f>'Pay App 49'!E181</f>
        <v>0</v>
      </c>
      <c r="F181" s="45"/>
      <c r="G181" s="65">
        <f>'Pay App 49'!G181+F181</f>
        <v>0</v>
      </c>
      <c r="H181" s="188">
        <f>'Pay App 49'!K181</f>
        <v>0</v>
      </c>
      <c r="I181" s="189"/>
      <c r="J181" s="55"/>
      <c r="K181" s="33">
        <f t="shared" si="4"/>
        <v>0</v>
      </c>
      <c r="L181" s="68">
        <f t="shared" si="7"/>
        <v>0</v>
      </c>
      <c r="M181" s="66">
        <f t="shared" si="5"/>
        <v>0</v>
      </c>
      <c r="N181" s="32">
        <f t="shared" si="6"/>
        <v>0</v>
      </c>
      <c r="O181" s="52">
        <f>'Pay App 49'!O181+'Pay App 49'!P181</f>
        <v>0</v>
      </c>
      <c r="P181" s="45"/>
      <c r="Q181" s="66">
        <f>'Pay App 49'!Q181+N181+P181</f>
        <v>0</v>
      </c>
    </row>
    <row r="182" spans="1:17" ht="21" customHeight="1" x14ac:dyDescent="0.2">
      <c r="A182" s="151" t="s">
        <v>318</v>
      </c>
      <c r="B182" s="151"/>
      <c r="C182" s="151" t="s">
        <v>319</v>
      </c>
      <c r="D182" s="152"/>
      <c r="E182" s="52">
        <f>'Pay App 49'!E182</f>
        <v>0</v>
      </c>
      <c r="F182" s="45"/>
      <c r="G182" s="65">
        <f>'Pay App 49'!G182+F182</f>
        <v>0</v>
      </c>
      <c r="H182" s="188">
        <f>'Pay App 49'!K182</f>
        <v>0</v>
      </c>
      <c r="I182" s="189"/>
      <c r="J182" s="55"/>
      <c r="K182" s="33">
        <f t="shared" si="4"/>
        <v>0</v>
      </c>
      <c r="L182" s="68">
        <f t="shared" si="7"/>
        <v>0</v>
      </c>
      <c r="M182" s="66">
        <f t="shared" si="5"/>
        <v>0</v>
      </c>
      <c r="N182" s="32">
        <f t="shared" si="6"/>
        <v>0</v>
      </c>
      <c r="O182" s="52">
        <f>'Pay App 49'!O182+'Pay App 49'!P182</f>
        <v>0</v>
      </c>
      <c r="P182" s="45"/>
      <c r="Q182" s="66">
        <f>'Pay App 49'!Q182+N182+P182</f>
        <v>0</v>
      </c>
    </row>
    <row r="183" spans="1:17" ht="21" customHeight="1" x14ac:dyDescent="0.2">
      <c r="A183" s="151" t="s">
        <v>320</v>
      </c>
      <c r="B183" s="151"/>
      <c r="C183" s="151" t="s">
        <v>321</v>
      </c>
      <c r="D183" s="152"/>
      <c r="E183" s="52">
        <f>'Pay App 49'!E183</f>
        <v>0</v>
      </c>
      <c r="F183" s="45"/>
      <c r="G183" s="65">
        <f>'Pay App 49'!G183+F183</f>
        <v>0</v>
      </c>
      <c r="H183" s="188">
        <f>'Pay App 49'!K183</f>
        <v>0</v>
      </c>
      <c r="I183" s="189"/>
      <c r="J183" s="55"/>
      <c r="K183" s="33">
        <f t="shared" si="4"/>
        <v>0</v>
      </c>
      <c r="L183" s="68">
        <f t="shared" si="7"/>
        <v>0</v>
      </c>
      <c r="M183" s="66">
        <f t="shared" si="5"/>
        <v>0</v>
      </c>
      <c r="N183" s="32">
        <f t="shared" si="6"/>
        <v>0</v>
      </c>
      <c r="O183" s="52">
        <f>'Pay App 49'!O183+'Pay App 49'!P183</f>
        <v>0</v>
      </c>
      <c r="P183" s="45"/>
      <c r="Q183" s="66">
        <f>'Pay App 49'!Q183+N183+P183</f>
        <v>0</v>
      </c>
    </row>
    <row r="184" spans="1:17" ht="21" customHeight="1" x14ac:dyDescent="0.2">
      <c r="A184" s="151" t="s">
        <v>322</v>
      </c>
      <c r="B184" s="151"/>
      <c r="C184" s="151" t="s">
        <v>323</v>
      </c>
      <c r="D184" s="152"/>
      <c r="E184" s="52">
        <f>'Pay App 49'!E184</f>
        <v>0</v>
      </c>
      <c r="F184" s="45"/>
      <c r="G184" s="65">
        <f>'Pay App 49'!G184+F184</f>
        <v>0</v>
      </c>
      <c r="H184" s="188">
        <f>'Pay App 49'!K184</f>
        <v>0</v>
      </c>
      <c r="I184" s="189"/>
      <c r="J184" s="55"/>
      <c r="K184" s="33">
        <f t="shared" si="4"/>
        <v>0</v>
      </c>
      <c r="L184" s="68">
        <f t="shared" si="7"/>
        <v>0</v>
      </c>
      <c r="M184" s="66">
        <f t="shared" si="5"/>
        <v>0</v>
      </c>
      <c r="N184" s="32">
        <f t="shared" si="6"/>
        <v>0</v>
      </c>
      <c r="O184" s="52">
        <f>'Pay App 49'!O184+'Pay App 49'!P184</f>
        <v>0</v>
      </c>
      <c r="P184" s="45"/>
      <c r="Q184" s="66">
        <f>'Pay App 49'!Q184+N184+P184</f>
        <v>0</v>
      </c>
    </row>
    <row r="185" spans="1:17" ht="21" customHeight="1" x14ac:dyDescent="0.2">
      <c r="A185" s="141" t="s">
        <v>324</v>
      </c>
      <c r="B185" s="141"/>
      <c r="C185" s="141" t="s">
        <v>325</v>
      </c>
      <c r="D185" s="142"/>
      <c r="E185" s="52">
        <f>'Pay App 49'!E185</f>
        <v>0</v>
      </c>
      <c r="F185" s="45"/>
      <c r="G185" s="65">
        <f>'Pay App 49'!G185+F185</f>
        <v>0</v>
      </c>
      <c r="H185" s="188">
        <f>'Pay App 49'!K185</f>
        <v>0</v>
      </c>
      <c r="I185" s="189"/>
      <c r="J185" s="55"/>
      <c r="K185" s="33">
        <f t="shared" si="4"/>
        <v>0</v>
      </c>
      <c r="L185" s="68">
        <f t="shared" si="7"/>
        <v>0</v>
      </c>
      <c r="M185" s="66">
        <f t="shared" si="5"/>
        <v>0</v>
      </c>
      <c r="N185" s="32">
        <f t="shared" si="6"/>
        <v>0</v>
      </c>
      <c r="O185" s="52">
        <f>'Pay App 49'!O185+'Pay App 49'!P185</f>
        <v>0</v>
      </c>
      <c r="P185" s="45"/>
      <c r="Q185" s="66">
        <f>'Pay App 49'!Q185+N185+P185</f>
        <v>0</v>
      </c>
    </row>
    <row r="186" spans="1:17" ht="21" customHeight="1" x14ac:dyDescent="0.2">
      <c r="A186" s="141" t="s">
        <v>326</v>
      </c>
      <c r="B186" s="141"/>
      <c r="C186" s="141" t="s">
        <v>327</v>
      </c>
      <c r="D186" s="142"/>
      <c r="E186" s="52">
        <f>'Pay App 49'!E186</f>
        <v>0</v>
      </c>
      <c r="F186" s="45"/>
      <c r="G186" s="65">
        <f>'Pay App 49'!G186+F186</f>
        <v>0</v>
      </c>
      <c r="H186" s="188">
        <f>'Pay App 49'!K186</f>
        <v>0</v>
      </c>
      <c r="I186" s="189"/>
      <c r="J186" s="55"/>
      <c r="K186" s="33">
        <f t="shared" si="4"/>
        <v>0</v>
      </c>
      <c r="L186" s="68">
        <f t="shared" si="7"/>
        <v>0</v>
      </c>
      <c r="M186" s="66">
        <f t="shared" si="5"/>
        <v>0</v>
      </c>
      <c r="N186" s="32">
        <f t="shared" si="6"/>
        <v>0</v>
      </c>
      <c r="O186" s="52">
        <f>'Pay App 49'!O186+'Pay App 49'!P186</f>
        <v>0</v>
      </c>
      <c r="P186" s="45"/>
      <c r="Q186" s="66">
        <f>'Pay App 49'!Q186+N186+P186</f>
        <v>0</v>
      </c>
    </row>
    <row r="187" spans="1:17" ht="21" customHeight="1" x14ac:dyDescent="0.2">
      <c r="A187" s="151" t="s">
        <v>328</v>
      </c>
      <c r="B187" s="151"/>
      <c r="C187" s="151" t="s">
        <v>329</v>
      </c>
      <c r="D187" s="152"/>
      <c r="E187" s="52">
        <f>'Pay App 49'!E187</f>
        <v>0</v>
      </c>
      <c r="F187" s="45"/>
      <c r="G187" s="65">
        <f>'Pay App 49'!G187+F187</f>
        <v>0</v>
      </c>
      <c r="H187" s="188">
        <f>'Pay App 49'!K187</f>
        <v>0</v>
      </c>
      <c r="I187" s="189"/>
      <c r="J187" s="55"/>
      <c r="K187" s="33">
        <f t="shared" si="4"/>
        <v>0</v>
      </c>
      <c r="L187" s="68">
        <f t="shared" si="7"/>
        <v>0</v>
      </c>
      <c r="M187" s="66">
        <f t="shared" si="5"/>
        <v>0</v>
      </c>
      <c r="N187" s="32">
        <f t="shared" si="6"/>
        <v>0</v>
      </c>
      <c r="O187" s="52">
        <f>'Pay App 49'!O187+'Pay App 49'!P187</f>
        <v>0</v>
      </c>
      <c r="P187" s="45"/>
      <c r="Q187" s="66">
        <f>'Pay App 49'!Q187+N187+P187</f>
        <v>0</v>
      </c>
    </row>
    <row r="188" spans="1:17" ht="21" customHeight="1" x14ac:dyDescent="0.2">
      <c r="A188" s="151" t="s">
        <v>330</v>
      </c>
      <c r="B188" s="151"/>
      <c r="C188" s="151" t="s">
        <v>331</v>
      </c>
      <c r="D188" s="152"/>
      <c r="E188" s="52">
        <f>'Pay App 49'!E188</f>
        <v>0</v>
      </c>
      <c r="F188" s="45"/>
      <c r="G188" s="65">
        <f>'Pay App 49'!G188+F188</f>
        <v>0</v>
      </c>
      <c r="H188" s="188">
        <f>'Pay App 49'!K188</f>
        <v>0</v>
      </c>
      <c r="I188" s="189"/>
      <c r="J188" s="55"/>
      <c r="K188" s="33">
        <f t="shared" si="4"/>
        <v>0</v>
      </c>
      <c r="L188" s="68">
        <f t="shared" si="7"/>
        <v>0</v>
      </c>
      <c r="M188" s="66">
        <f t="shared" si="5"/>
        <v>0</v>
      </c>
      <c r="N188" s="32">
        <f t="shared" si="6"/>
        <v>0</v>
      </c>
      <c r="O188" s="52">
        <f>'Pay App 49'!O188+'Pay App 49'!P188</f>
        <v>0</v>
      </c>
      <c r="P188" s="45"/>
      <c r="Q188" s="66">
        <f>'Pay App 49'!Q188+N188+P188</f>
        <v>0</v>
      </c>
    </row>
    <row r="189" spans="1:17" ht="21" customHeight="1" x14ac:dyDescent="0.2">
      <c r="A189" s="151" t="s">
        <v>332</v>
      </c>
      <c r="B189" s="151"/>
      <c r="C189" s="151" t="s">
        <v>333</v>
      </c>
      <c r="D189" s="152"/>
      <c r="E189" s="52">
        <f>'Pay App 49'!E189</f>
        <v>0</v>
      </c>
      <c r="F189" s="45"/>
      <c r="G189" s="65">
        <f>'Pay App 49'!G189+F189</f>
        <v>0</v>
      </c>
      <c r="H189" s="188">
        <f>'Pay App 49'!K189</f>
        <v>0</v>
      </c>
      <c r="I189" s="189"/>
      <c r="J189" s="55"/>
      <c r="K189" s="33">
        <f t="shared" si="4"/>
        <v>0</v>
      </c>
      <c r="L189" s="68">
        <f t="shared" si="7"/>
        <v>0</v>
      </c>
      <c r="M189" s="66">
        <f t="shared" si="5"/>
        <v>0</v>
      </c>
      <c r="N189" s="32">
        <f t="shared" si="6"/>
        <v>0</v>
      </c>
      <c r="O189" s="52">
        <f>'Pay App 49'!O189+'Pay App 49'!P189</f>
        <v>0</v>
      </c>
      <c r="P189" s="45"/>
      <c r="Q189" s="66">
        <f>'Pay App 49'!Q189+N189+P189</f>
        <v>0</v>
      </c>
    </row>
    <row r="190" spans="1:17" ht="21" customHeight="1" x14ac:dyDescent="0.2">
      <c r="A190" s="141" t="s">
        <v>334</v>
      </c>
      <c r="B190" s="141"/>
      <c r="C190" s="141" t="s">
        <v>335</v>
      </c>
      <c r="D190" s="142"/>
      <c r="E190" s="52">
        <f>'Pay App 49'!E190</f>
        <v>0</v>
      </c>
      <c r="F190" s="45"/>
      <c r="G190" s="65">
        <f>'Pay App 49'!G190+F190</f>
        <v>0</v>
      </c>
      <c r="H190" s="188">
        <f>'Pay App 49'!K190</f>
        <v>0</v>
      </c>
      <c r="I190" s="189"/>
      <c r="J190" s="55"/>
      <c r="K190" s="33">
        <f t="shared" si="4"/>
        <v>0</v>
      </c>
      <c r="L190" s="68">
        <f t="shared" si="7"/>
        <v>0</v>
      </c>
      <c r="M190" s="66">
        <f t="shared" si="5"/>
        <v>0</v>
      </c>
      <c r="N190" s="32">
        <f t="shared" si="6"/>
        <v>0</v>
      </c>
      <c r="O190" s="52">
        <f>'Pay App 49'!O190+'Pay App 49'!P190</f>
        <v>0</v>
      </c>
      <c r="P190" s="45"/>
      <c r="Q190" s="66">
        <f>'Pay App 49'!Q190+N190+P190</f>
        <v>0</v>
      </c>
    </row>
    <row r="191" spans="1:17" ht="21" customHeight="1" x14ac:dyDescent="0.2">
      <c r="A191" s="149" t="s">
        <v>336</v>
      </c>
      <c r="B191" s="149"/>
      <c r="C191" s="149" t="s">
        <v>337</v>
      </c>
      <c r="D191" s="150"/>
      <c r="E191" s="52">
        <f>'Pay App 49'!E191</f>
        <v>0</v>
      </c>
      <c r="F191" s="45"/>
      <c r="G191" s="65">
        <f>'Pay App 49'!G191+F191</f>
        <v>0</v>
      </c>
      <c r="H191" s="188">
        <f>'Pay App 49'!K191</f>
        <v>0</v>
      </c>
      <c r="I191" s="189"/>
      <c r="J191" s="55"/>
      <c r="K191" s="33">
        <f t="shared" si="4"/>
        <v>0</v>
      </c>
      <c r="L191" s="68">
        <f t="shared" si="7"/>
        <v>0</v>
      </c>
      <c r="M191" s="66">
        <f t="shared" si="5"/>
        <v>0</v>
      </c>
      <c r="N191" s="32">
        <f t="shared" si="6"/>
        <v>0</v>
      </c>
      <c r="O191" s="52">
        <f>'Pay App 49'!O191+'Pay App 49'!P191</f>
        <v>0</v>
      </c>
      <c r="P191" s="45"/>
      <c r="Q191" s="66">
        <f>'Pay App 49'!Q191+N191+P191</f>
        <v>0</v>
      </c>
    </row>
    <row r="192" spans="1:17" ht="21" customHeight="1" x14ac:dyDescent="0.2">
      <c r="A192" s="149" t="s">
        <v>338</v>
      </c>
      <c r="B192" s="149"/>
      <c r="C192" s="151" t="s">
        <v>339</v>
      </c>
      <c r="D192" s="152"/>
      <c r="E192" s="52">
        <f>'Pay App 49'!E192</f>
        <v>0</v>
      </c>
      <c r="F192" s="45"/>
      <c r="G192" s="65">
        <f>'Pay App 49'!G192+F192</f>
        <v>0</v>
      </c>
      <c r="H192" s="188">
        <f>'Pay App 49'!K192</f>
        <v>0</v>
      </c>
      <c r="I192" s="189"/>
      <c r="J192" s="55"/>
      <c r="K192" s="33">
        <f t="shared" si="4"/>
        <v>0</v>
      </c>
      <c r="L192" s="68">
        <f t="shared" si="7"/>
        <v>0</v>
      </c>
      <c r="M192" s="66">
        <f t="shared" si="5"/>
        <v>0</v>
      </c>
      <c r="N192" s="32">
        <f t="shared" si="6"/>
        <v>0</v>
      </c>
      <c r="O192" s="52">
        <f>'Pay App 49'!O192+'Pay App 49'!P192</f>
        <v>0</v>
      </c>
      <c r="P192" s="45"/>
      <c r="Q192" s="66">
        <f>'Pay App 49'!Q192+N192+P192</f>
        <v>0</v>
      </c>
    </row>
    <row r="193" spans="1:17" ht="21" customHeight="1" x14ac:dyDescent="0.2">
      <c r="A193" s="141" t="s">
        <v>340</v>
      </c>
      <c r="B193" s="141"/>
      <c r="C193" s="141" t="s">
        <v>341</v>
      </c>
      <c r="D193" s="142"/>
      <c r="E193" s="52">
        <f>'Pay App 49'!E193</f>
        <v>0</v>
      </c>
      <c r="F193" s="45"/>
      <c r="G193" s="65">
        <f>'Pay App 49'!G193+F193</f>
        <v>0</v>
      </c>
      <c r="H193" s="188">
        <f>'Pay App 49'!K193</f>
        <v>0</v>
      </c>
      <c r="I193" s="189"/>
      <c r="J193" s="55"/>
      <c r="K193" s="33">
        <f t="shared" si="4"/>
        <v>0</v>
      </c>
      <c r="L193" s="68">
        <f t="shared" si="7"/>
        <v>0</v>
      </c>
      <c r="M193" s="66">
        <f t="shared" si="5"/>
        <v>0</v>
      </c>
      <c r="N193" s="32">
        <f t="shared" si="6"/>
        <v>0</v>
      </c>
      <c r="O193" s="52">
        <f>'Pay App 49'!O193+'Pay App 49'!P193</f>
        <v>0</v>
      </c>
      <c r="P193" s="45"/>
      <c r="Q193" s="66">
        <f>'Pay App 49'!Q193+N193+P193</f>
        <v>0</v>
      </c>
    </row>
    <row r="194" spans="1:17" ht="21" customHeight="1" x14ac:dyDescent="0.2">
      <c r="A194" s="149" t="s">
        <v>342</v>
      </c>
      <c r="B194" s="149"/>
      <c r="C194" s="149" t="s">
        <v>343</v>
      </c>
      <c r="D194" s="150"/>
      <c r="E194" s="52">
        <f>'Pay App 49'!E194</f>
        <v>0</v>
      </c>
      <c r="F194" s="45"/>
      <c r="G194" s="65">
        <f>'Pay App 49'!G194+F194</f>
        <v>0</v>
      </c>
      <c r="H194" s="188">
        <f>'Pay App 49'!K194</f>
        <v>0</v>
      </c>
      <c r="I194" s="189"/>
      <c r="J194" s="55"/>
      <c r="K194" s="33">
        <f t="shared" si="4"/>
        <v>0</v>
      </c>
      <c r="L194" s="68">
        <f t="shared" si="7"/>
        <v>0</v>
      </c>
      <c r="M194" s="66">
        <f t="shared" si="5"/>
        <v>0</v>
      </c>
      <c r="N194" s="32">
        <f t="shared" si="6"/>
        <v>0</v>
      </c>
      <c r="O194" s="52">
        <f>'Pay App 49'!O194+'Pay App 49'!P194</f>
        <v>0</v>
      </c>
      <c r="P194" s="45"/>
      <c r="Q194" s="66">
        <f>'Pay App 49'!Q194+N194+P194</f>
        <v>0</v>
      </c>
    </row>
    <row r="195" spans="1:17" ht="21" customHeight="1" x14ac:dyDescent="0.2">
      <c r="A195" s="149" t="s">
        <v>344</v>
      </c>
      <c r="B195" s="149"/>
      <c r="C195" s="151" t="s">
        <v>345</v>
      </c>
      <c r="D195" s="152"/>
      <c r="E195" s="52">
        <f>'Pay App 49'!E195</f>
        <v>0</v>
      </c>
      <c r="F195" s="45"/>
      <c r="G195" s="65">
        <f>'Pay App 49'!G195+F195</f>
        <v>0</v>
      </c>
      <c r="H195" s="188">
        <f>'Pay App 49'!K195</f>
        <v>0</v>
      </c>
      <c r="I195" s="189"/>
      <c r="J195" s="55"/>
      <c r="K195" s="33">
        <f t="shared" si="4"/>
        <v>0</v>
      </c>
      <c r="L195" s="68">
        <f t="shared" si="7"/>
        <v>0</v>
      </c>
      <c r="M195" s="66">
        <f t="shared" si="5"/>
        <v>0</v>
      </c>
      <c r="N195" s="32">
        <f t="shared" si="6"/>
        <v>0</v>
      </c>
      <c r="O195" s="52">
        <f>'Pay App 49'!O195+'Pay App 49'!P195</f>
        <v>0</v>
      </c>
      <c r="P195" s="45"/>
      <c r="Q195" s="66">
        <f>'Pay App 49'!Q195+N195+P195</f>
        <v>0</v>
      </c>
    </row>
    <row r="196" spans="1:17" ht="21" customHeight="1" x14ac:dyDescent="0.2">
      <c r="A196" s="149" t="s">
        <v>346</v>
      </c>
      <c r="B196" s="149"/>
      <c r="C196" s="149" t="s">
        <v>347</v>
      </c>
      <c r="D196" s="150"/>
      <c r="E196" s="52">
        <f>'Pay App 49'!E196</f>
        <v>0</v>
      </c>
      <c r="F196" s="45"/>
      <c r="G196" s="65">
        <f>'Pay App 49'!G196+F196</f>
        <v>0</v>
      </c>
      <c r="H196" s="188">
        <f>'Pay App 49'!K196</f>
        <v>0</v>
      </c>
      <c r="I196" s="189"/>
      <c r="J196" s="55"/>
      <c r="K196" s="33">
        <f t="shared" si="4"/>
        <v>0</v>
      </c>
      <c r="L196" s="68">
        <f t="shared" si="7"/>
        <v>0</v>
      </c>
      <c r="M196" s="66">
        <f t="shared" si="5"/>
        <v>0</v>
      </c>
      <c r="N196" s="32">
        <f t="shared" si="6"/>
        <v>0</v>
      </c>
      <c r="O196" s="52">
        <f>'Pay App 49'!O196+'Pay App 49'!P196</f>
        <v>0</v>
      </c>
      <c r="P196" s="45"/>
      <c r="Q196" s="66">
        <f>'Pay App 49'!Q196+N196+P196</f>
        <v>0</v>
      </c>
    </row>
    <row r="197" spans="1:17" ht="21" customHeight="1" x14ac:dyDescent="0.2">
      <c r="A197" s="149" t="s">
        <v>348</v>
      </c>
      <c r="B197" s="149"/>
      <c r="C197" s="149" t="s">
        <v>349</v>
      </c>
      <c r="D197" s="150"/>
      <c r="E197" s="52">
        <f>'Pay App 49'!E197</f>
        <v>0</v>
      </c>
      <c r="F197" s="45"/>
      <c r="G197" s="65">
        <f>'Pay App 49'!G197+F197</f>
        <v>0</v>
      </c>
      <c r="H197" s="188">
        <f>'Pay App 49'!K197</f>
        <v>0</v>
      </c>
      <c r="I197" s="189"/>
      <c r="J197" s="55"/>
      <c r="K197" s="33">
        <f t="shared" si="4"/>
        <v>0</v>
      </c>
      <c r="L197" s="68">
        <f t="shared" si="7"/>
        <v>0</v>
      </c>
      <c r="M197" s="66">
        <f t="shared" si="5"/>
        <v>0</v>
      </c>
      <c r="N197" s="32">
        <f t="shared" si="6"/>
        <v>0</v>
      </c>
      <c r="O197" s="52">
        <f>'Pay App 49'!O197+'Pay App 49'!P197</f>
        <v>0</v>
      </c>
      <c r="P197" s="45"/>
      <c r="Q197" s="66">
        <f>'Pay App 49'!Q197+N197+P197</f>
        <v>0</v>
      </c>
    </row>
    <row r="198" spans="1:17" ht="21" customHeight="1" x14ac:dyDescent="0.2">
      <c r="A198" s="149" t="s">
        <v>350</v>
      </c>
      <c r="B198" s="149"/>
      <c r="C198" s="151" t="s">
        <v>305</v>
      </c>
      <c r="D198" s="152"/>
      <c r="E198" s="52">
        <f>'Pay App 49'!E198</f>
        <v>0</v>
      </c>
      <c r="F198" s="45"/>
      <c r="G198" s="65">
        <f>'Pay App 49'!G198+F198</f>
        <v>0</v>
      </c>
      <c r="H198" s="188">
        <f>'Pay App 49'!K198</f>
        <v>0</v>
      </c>
      <c r="I198" s="189"/>
      <c r="J198" s="55"/>
      <c r="K198" s="33">
        <f t="shared" si="4"/>
        <v>0</v>
      </c>
      <c r="L198" s="68">
        <f t="shared" si="7"/>
        <v>0</v>
      </c>
      <c r="M198" s="66">
        <f t="shared" si="5"/>
        <v>0</v>
      </c>
      <c r="N198" s="32">
        <f t="shared" si="6"/>
        <v>0</v>
      </c>
      <c r="O198" s="52">
        <f>'Pay App 49'!O198+'Pay App 49'!P198</f>
        <v>0</v>
      </c>
      <c r="P198" s="45"/>
      <c r="Q198" s="66">
        <f>'Pay App 49'!Q198+N198+P198</f>
        <v>0</v>
      </c>
    </row>
    <row r="199" spans="1:17" ht="21" customHeight="1" x14ac:dyDescent="0.2">
      <c r="A199" s="141" t="s">
        <v>351</v>
      </c>
      <c r="B199" s="141"/>
      <c r="C199" s="141" t="s">
        <v>352</v>
      </c>
      <c r="D199" s="142"/>
      <c r="E199" s="52">
        <f>'Pay App 49'!E199</f>
        <v>0</v>
      </c>
      <c r="F199" s="45"/>
      <c r="G199" s="65">
        <f>'Pay App 49'!G199+F199</f>
        <v>0</v>
      </c>
      <c r="H199" s="188">
        <f>'Pay App 49'!K199</f>
        <v>0</v>
      </c>
      <c r="I199" s="189"/>
      <c r="J199" s="55"/>
      <c r="K199" s="33">
        <f t="shared" si="4"/>
        <v>0</v>
      </c>
      <c r="L199" s="68">
        <f t="shared" si="7"/>
        <v>0</v>
      </c>
      <c r="M199" s="66">
        <f t="shared" si="5"/>
        <v>0</v>
      </c>
      <c r="N199" s="32">
        <f t="shared" si="6"/>
        <v>0</v>
      </c>
      <c r="O199" s="52">
        <f>'Pay App 49'!O199+'Pay App 49'!P199</f>
        <v>0</v>
      </c>
      <c r="P199" s="45"/>
      <c r="Q199" s="66">
        <f>'Pay App 49'!Q199+N199+P199</f>
        <v>0</v>
      </c>
    </row>
    <row r="200" spans="1:17" ht="21" customHeight="1" x14ac:dyDescent="0.2">
      <c r="A200" s="149" t="s">
        <v>353</v>
      </c>
      <c r="B200" s="149"/>
      <c r="C200" s="149" t="s">
        <v>354</v>
      </c>
      <c r="D200" s="150"/>
      <c r="E200" s="52">
        <f>'Pay App 49'!E200</f>
        <v>0</v>
      </c>
      <c r="F200" s="45"/>
      <c r="G200" s="65">
        <f>'Pay App 49'!G200+F200</f>
        <v>0</v>
      </c>
      <c r="H200" s="188">
        <f>'Pay App 49'!K200</f>
        <v>0</v>
      </c>
      <c r="I200" s="189"/>
      <c r="J200" s="55"/>
      <c r="K200" s="33">
        <f t="shared" si="4"/>
        <v>0</v>
      </c>
      <c r="L200" s="68">
        <f t="shared" si="7"/>
        <v>0</v>
      </c>
      <c r="M200" s="66">
        <f t="shared" si="5"/>
        <v>0</v>
      </c>
      <c r="N200" s="32">
        <f t="shared" si="6"/>
        <v>0</v>
      </c>
      <c r="O200" s="52">
        <f>'Pay App 49'!O200+'Pay App 49'!P200</f>
        <v>0</v>
      </c>
      <c r="P200" s="45"/>
      <c r="Q200" s="66">
        <f>'Pay App 49'!Q200+N200+P200</f>
        <v>0</v>
      </c>
    </row>
    <row r="201" spans="1:17" ht="21" customHeight="1" x14ac:dyDescent="0.2">
      <c r="A201" s="149" t="s">
        <v>355</v>
      </c>
      <c r="B201" s="149"/>
      <c r="C201" s="149" t="s">
        <v>356</v>
      </c>
      <c r="D201" s="150"/>
      <c r="E201" s="52">
        <f>'Pay App 49'!E201</f>
        <v>0</v>
      </c>
      <c r="F201" s="45"/>
      <c r="G201" s="65">
        <f>'Pay App 49'!G201+F201</f>
        <v>0</v>
      </c>
      <c r="H201" s="188">
        <f>'Pay App 49'!K201</f>
        <v>0</v>
      </c>
      <c r="I201" s="189"/>
      <c r="J201" s="55"/>
      <c r="K201" s="33">
        <f t="shared" si="4"/>
        <v>0</v>
      </c>
      <c r="L201" s="68">
        <f t="shared" si="7"/>
        <v>0</v>
      </c>
      <c r="M201" s="66">
        <f t="shared" si="5"/>
        <v>0</v>
      </c>
      <c r="N201" s="32">
        <f t="shared" si="6"/>
        <v>0</v>
      </c>
      <c r="O201" s="52">
        <f>'Pay App 49'!O201+'Pay App 49'!P201</f>
        <v>0</v>
      </c>
      <c r="P201" s="45"/>
      <c r="Q201" s="66">
        <f>'Pay App 49'!Q201+N201+P201</f>
        <v>0</v>
      </c>
    </row>
    <row r="202" spans="1:17" ht="21" customHeight="1" x14ac:dyDescent="0.2">
      <c r="A202" s="149" t="s">
        <v>357</v>
      </c>
      <c r="B202" s="149"/>
      <c r="C202" s="151" t="s">
        <v>358</v>
      </c>
      <c r="D202" s="152"/>
      <c r="E202" s="52">
        <f>'Pay App 49'!E202</f>
        <v>0</v>
      </c>
      <c r="F202" s="45"/>
      <c r="G202" s="65">
        <f>'Pay App 49'!G202+F202</f>
        <v>0</v>
      </c>
      <c r="H202" s="188">
        <f>'Pay App 49'!K202</f>
        <v>0</v>
      </c>
      <c r="I202" s="189"/>
      <c r="J202" s="55"/>
      <c r="K202" s="33">
        <f t="shared" si="4"/>
        <v>0</v>
      </c>
      <c r="L202" s="68">
        <f t="shared" si="7"/>
        <v>0</v>
      </c>
      <c r="M202" s="66">
        <f t="shared" si="5"/>
        <v>0</v>
      </c>
      <c r="N202" s="32">
        <f t="shared" si="6"/>
        <v>0</v>
      </c>
      <c r="O202" s="52">
        <f>'Pay App 49'!O202+'Pay App 49'!P202</f>
        <v>0</v>
      </c>
      <c r="P202" s="45"/>
      <c r="Q202" s="66">
        <f>'Pay App 49'!Q202+N202+P202</f>
        <v>0</v>
      </c>
    </row>
    <row r="203" spans="1:17" ht="21" customHeight="1" x14ac:dyDescent="0.2">
      <c r="A203" s="149" t="s">
        <v>359</v>
      </c>
      <c r="B203" s="149"/>
      <c r="C203" s="151" t="s">
        <v>360</v>
      </c>
      <c r="D203" s="152"/>
      <c r="E203" s="52">
        <f>'Pay App 49'!E203</f>
        <v>0</v>
      </c>
      <c r="F203" s="45"/>
      <c r="G203" s="65">
        <f>'Pay App 49'!G203+F203</f>
        <v>0</v>
      </c>
      <c r="H203" s="188">
        <f>'Pay App 49'!K203</f>
        <v>0</v>
      </c>
      <c r="I203" s="189"/>
      <c r="J203" s="55"/>
      <c r="K203" s="33">
        <f t="shared" si="4"/>
        <v>0</v>
      </c>
      <c r="L203" s="68">
        <f t="shared" si="7"/>
        <v>0</v>
      </c>
      <c r="M203" s="66">
        <f t="shared" si="5"/>
        <v>0</v>
      </c>
      <c r="N203" s="32">
        <f t="shared" si="6"/>
        <v>0</v>
      </c>
      <c r="O203" s="52">
        <f>'Pay App 49'!O203+'Pay App 49'!P203</f>
        <v>0</v>
      </c>
      <c r="P203" s="45"/>
      <c r="Q203" s="66">
        <f>'Pay App 49'!Q203+N203+P203</f>
        <v>0</v>
      </c>
    </row>
    <row r="204" spans="1:17" ht="21" customHeight="1" x14ac:dyDescent="0.2">
      <c r="A204" s="149" t="s">
        <v>361</v>
      </c>
      <c r="B204" s="149"/>
      <c r="C204" s="149" t="s">
        <v>362</v>
      </c>
      <c r="D204" s="150"/>
      <c r="E204" s="52">
        <f>'Pay App 49'!E204</f>
        <v>0</v>
      </c>
      <c r="F204" s="45"/>
      <c r="G204" s="65">
        <f>'Pay App 49'!G204+F204</f>
        <v>0</v>
      </c>
      <c r="H204" s="188">
        <f>'Pay App 49'!K204</f>
        <v>0</v>
      </c>
      <c r="I204" s="189"/>
      <c r="J204" s="55"/>
      <c r="K204" s="33">
        <f t="shared" si="4"/>
        <v>0</v>
      </c>
      <c r="L204" s="68">
        <f t="shared" si="7"/>
        <v>0</v>
      </c>
      <c r="M204" s="66">
        <f t="shared" si="5"/>
        <v>0</v>
      </c>
      <c r="N204" s="32">
        <f t="shared" si="6"/>
        <v>0</v>
      </c>
      <c r="O204" s="52">
        <f>'Pay App 49'!O204+'Pay App 49'!P204</f>
        <v>0</v>
      </c>
      <c r="P204" s="45"/>
      <c r="Q204" s="66">
        <f>'Pay App 49'!Q204+N204+P204</f>
        <v>0</v>
      </c>
    </row>
    <row r="205" spans="1:17" ht="21" customHeight="1" x14ac:dyDescent="0.2">
      <c r="A205" s="149" t="s">
        <v>363</v>
      </c>
      <c r="B205" s="149"/>
      <c r="C205" s="151" t="s">
        <v>364</v>
      </c>
      <c r="D205" s="152"/>
      <c r="E205" s="52">
        <f>'Pay App 49'!E205</f>
        <v>0</v>
      </c>
      <c r="F205" s="45"/>
      <c r="G205" s="65">
        <f>'Pay App 49'!G205+F205</f>
        <v>0</v>
      </c>
      <c r="H205" s="188">
        <f>'Pay App 49'!K205</f>
        <v>0</v>
      </c>
      <c r="I205" s="189"/>
      <c r="J205" s="55"/>
      <c r="K205" s="33">
        <f t="shared" si="4"/>
        <v>0</v>
      </c>
      <c r="L205" s="68">
        <f t="shared" si="7"/>
        <v>0</v>
      </c>
      <c r="M205" s="66">
        <f t="shared" si="5"/>
        <v>0</v>
      </c>
      <c r="N205" s="32">
        <f t="shared" si="6"/>
        <v>0</v>
      </c>
      <c r="O205" s="52">
        <f>'Pay App 49'!O205+'Pay App 49'!P205</f>
        <v>0</v>
      </c>
      <c r="P205" s="45"/>
      <c r="Q205" s="66">
        <f>'Pay App 49'!Q205+N205+P205</f>
        <v>0</v>
      </c>
    </row>
    <row r="206" spans="1:17" ht="21" customHeight="1" x14ac:dyDescent="0.2">
      <c r="A206" s="141" t="s">
        <v>365</v>
      </c>
      <c r="B206" s="141"/>
      <c r="C206" s="141" t="s">
        <v>366</v>
      </c>
      <c r="D206" s="142"/>
      <c r="E206" s="52">
        <f>'Pay App 49'!E206</f>
        <v>0</v>
      </c>
      <c r="F206" s="45"/>
      <c r="G206" s="65">
        <f>'Pay App 49'!G206+F206</f>
        <v>0</v>
      </c>
      <c r="H206" s="188">
        <f>'Pay App 49'!K206</f>
        <v>0</v>
      </c>
      <c r="I206" s="189"/>
      <c r="J206" s="55"/>
      <c r="K206" s="33">
        <f t="shared" si="4"/>
        <v>0</v>
      </c>
      <c r="L206" s="68">
        <f t="shared" si="7"/>
        <v>0</v>
      </c>
      <c r="M206" s="66">
        <f t="shared" si="5"/>
        <v>0</v>
      </c>
      <c r="N206" s="32">
        <f t="shared" si="6"/>
        <v>0</v>
      </c>
      <c r="O206" s="52">
        <f>'Pay App 49'!O206+'Pay App 49'!P206</f>
        <v>0</v>
      </c>
      <c r="P206" s="45"/>
      <c r="Q206" s="66">
        <f>'Pay App 49'!Q206+N206+P206</f>
        <v>0</v>
      </c>
    </row>
    <row r="207" spans="1:17" ht="21" customHeight="1" x14ac:dyDescent="0.2">
      <c r="A207" s="149" t="s">
        <v>367</v>
      </c>
      <c r="B207" s="149"/>
      <c r="C207" s="149" t="s">
        <v>368</v>
      </c>
      <c r="D207" s="150"/>
      <c r="E207" s="52">
        <f>'Pay App 49'!E207</f>
        <v>0</v>
      </c>
      <c r="F207" s="45"/>
      <c r="G207" s="65">
        <f>'Pay App 49'!G207+F207</f>
        <v>0</v>
      </c>
      <c r="H207" s="188">
        <f>'Pay App 49'!K207</f>
        <v>0</v>
      </c>
      <c r="I207" s="189"/>
      <c r="J207" s="55"/>
      <c r="K207" s="33">
        <f t="shared" si="4"/>
        <v>0</v>
      </c>
      <c r="L207" s="68">
        <f t="shared" si="7"/>
        <v>0</v>
      </c>
      <c r="M207" s="66">
        <f t="shared" si="5"/>
        <v>0</v>
      </c>
      <c r="N207" s="32">
        <f t="shared" si="6"/>
        <v>0</v>
      </c>
      <c r="O207" s="52">
        <f>'Pay App 49'!O207+'Pay App 49'!P207</f>
        <v>0</v>
      </c>
      <c r="P207" s="45"/>
      <c r="Q207" s="66">
        <f>'Pay App 49'!Q207+N207+P207</f>
        <v>0</v>
      </c>
    </row>
    <row r="208" spans="1:17" ht="21" customHeight="1" x14ac:dyDescent="0.2">
      <c r="A208" s="141" t="s">
        <v>369</v>
      </c>
      <c r="B208" s="141"/>
      <c r="C208" s="141" t="s">
        <v>370</v>
      </c>
      <c r="D208" s="142"/>
      <c r="E208" s="52">
        <f>'Pay App 49'!E208</f>
        <v>0</v>
      </c>
      <c r="F208" s="45"/>
      <c r="G208" s="65">
        <f>'Pay App 49'!G208+F208</f>
        <v>0</v>
      </c>
      <c r="H208" s="188">
        <f>'Pay App 49'!K208</f>
        <v>0</v>
      </c>
      <c r="I208" s="189"/>
      <c r="J208" s="55"/>
      <c r="K208" s="33">
        <f t="shared" si="4"/>
        <v>0</v>
      </c>
      <c r="L208" s="68">
        <f t="shared" si="7"/>
        <v>0</v>
      </c>
      <c r="M208" s="66">
        <f t="shared" si="5"/>
        <v>0</v>
      </c>
      <c r="N208" s="32">
        <f t="shared" si="6"/>
        <v>0</v>
      </c>
      <c r="O208" s="52">
        <f>'Pay App 49'!O208+'Pay App 49'!P208</f>
        <v>0</v>
      </c>
      <c r="P208" s="45"/>
      <c r="Q208" s="66">
        <f>'Pay App 49'!Q208+N208+P208</f>
        <v>0</v>
      </c>
    </row>
    <row r="209" spans="1:17" ht="21" customHeight="1" x14ac:dyDescent="0.2">
      <c r="A209" s="149" t="s">
        <v>371</v>
      </c>
      <c r="B209" s="149"/>
      <c r="C209" s="149" t="s">
        <v>372</v>
      </c>
      <c r="D209" s="150"/>
      <c r="E209" s="52">
        <f>'Pay App 49'!E209</f>
        <v>0</v>
      </c>
      <c r="F209" s="45"/>
      <c r="G209" s="65">
        <f>'Pay App 49'!G209+F209</f>
        <v>0</v>
      </c>
      <c r="H209" s="188">
        <f>'Pay App 49'!K209</f>
        <v>0</v>
      </c>
      <c r="I209" s="189"/>
      <c r="J209" s="55"/>
      <c r="K209" s="33">
        <f t="shared" si="4"/>
        <v>0</v>
      </c>
      <c r="L209" s="68">
        <f t="shared" si="7"/>
        <v>0</v>
      </c>
      <c r="M209" s="66">
        <f t="shared" si="5"/>
        <v>0</v>
      </c>
      <c r="N209" s="32">
        <f t="shared" si="6"/>
        <v>0</v>
      </c>
      <c r="O209" s="52">
        <f>'Pay App 49'!O209+'Pay App 49'!P209</f>
        <v>0</v>
      </c>
      <c r="P209" s="45"/>
      <c r="Q209" s="66">
        <f>'Pay App 49'!Q209+N209+P209</f>
        <v>0</v>
      </c>
    </row>
    <row r="210" spans="1:17" ht="21" customHeight="1" x14ac:dyDescent="0.2">
      <c r="A210" s="149" t="s">
        <v>373</v>
      </c>
      <c r="B210" s="149"/>
      <c r="C210" s="151" t="s">
        <v>374</v>
      </c>
      <c r="D210" s="152"/>
      <c r="E210" s="52">
        <f>'Pay App 49'!E210</f>
        <v>0</v>
      </c>
      <c r="F210" s="45"/>
      <c r="G210" s="65">
        <f>'Pay App 49'!G210+F210</f>
        <v>0</v>
      </c>
      <c r="H210" s="188">
        <f>'Pay App 49'!K210</f>
        <v>0</v>
      </c>
      <c r="I210" s="189"/>
      <c r="J210" s="55"/>
      <c r="K210" s="33">
        <f t="shared" si="4"/>
        <v>0</v>
      </c>
      <c r="L210" s="68">
        <f t="shared" si="7"/>
        <v>0</v>
      </c>
      <c r="M210" s="66">
        <f t="shared" si="5"/>
        <v>0</v>
      </c>
      <c r="N210" s="32">
        <f t="shared" si="6"/>
        <v>0</v>
      </c>
      <c r="O210" s="52">
        <f>'Pay App 49'!O210+'Pay App 49'!P210</f>
        <v>0</v>
      </c>
      <c r="P210" s="45"/>
      <c r="Q210" s="66">
        <f>'Pay App 49'!Q210+N210+P210</f>
        <v>0</v>
      </c>
    </row>
    <row r="211" spans="1:17" ht="21" customHeight="1" x14ac:dyDescent="0.2">
      <c r="A211" s="149" t="s">
        <v>375</v>
      </c>
      <c r="B211" s="149"/>
      <c r="C211" s="149" t="s">
        <v>376</v>
      </c>
      <c r="D211" s="150"/>
      <c r="E211" s="52">
        <f>'Pay App 49'!E211</f>
        <v>0</v>
      </c>
      <c r="F211" s="45"/>
      <c r="G211" s="65">
        <f>'Pay App 49'!G211+F211</f>
        <v>0</v>
      </c>
      <c r="H211" s="188">
        <f>'Pay App 49'!K211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49'!O211+'Pay App 49'!P211</f>
        <v>0</v>
      </c>
      <c r="P211" s="45"/>
      <c r="Q211" s="66">
        <f>'Pay App 49'!Q211+N211+P211</f>
        <v>0</v>
      </c>
    </row>
    <row r="212" spans="1:17" ht="21" customHeight="1" x14ac:dyDescent="0.2">
      <c r="A212" s="149" t="s">
        <v>377</v>
      </c>
      <c r="B212" s="149"/>
      <c r="C212" s="151" t="s">
        <v>378</v>
      </c>
      <c r="D212" s="152"/>
      <c r="E212" s="52">
        <f>'Pay App 49'!E212</f>
        <v>0</v>
      </c>
      <c r="F212" s="45"/>
      <c r="G212" s="65">
        <f>'Pay App 49'!G212+F212</f>
        <v>0</v>
      </c>
      <c r="H212" s="188">
        <f>'Pay App 49'!K212</f>
        <v>0</v>
      </c>
      <c r="I212" s="189"/>
      <c r="J212" s="55"/>
      <c r="K212" s="33">
        <f t="shared" si="8"/>
        <v>0</v>
      </c>
      <c r="L212" s="68">
        <f t="shared" ref="L212:L241" si="11">IF(ISERROR(K212/G212),0,K212/G212)</f>
        <v>0</v>
      </c>
      <c r="M212" s="66">
        <f t="shared" si="9"/>
        <v>0</v>
      </c>
      <c r="N212" s="32">
        <f t="shared" si="10"/>
        <v>0</v>
      </c>
      <c r="O212" s="52">
        <f>'Pay App 49'!O212+'Pay App 49'!P212</f>
        <v>0</v>
      </c>
      <c r="P212" s="45"/>
      <c r="Q212" s="66">
        <f>'Pay App 49'!Q212+N212+P212</f>
        <v>0</v>
      </c>
    </row>
    <row r="213" spans="1:17" ht="21" customHeight="1" x14ac:dyDescent="0.2">
      <c r="A213" s="141" t="s">
        <v>379</v>
      </c>
      <c r="B213" s="141"/>
      <c r="C213" s="141" t="s">
        <v>380</v>
      </c>
      <c r="D213" s="142"/>
      <c r="E213" s="52">
        <f>'Pay App 49'!E213</f>
        <v>0</v>
      </c>
      <c r="F213" s="45"/>
      <c r="G213" s="65">
        <f>'Pay App 49'!G213+F213</f>
        <v>0</v>
      </c>
      <c r="H213" s="188">
        <f>'Pay App 49'!K213</f>
        <v>0</v>
      </c>
      <c r="I213" s="189"/>
      <c r="J213" s="55"/>
      <c r="K213" s="33">
        <f t="shared" si="8"/>
        <v>0</v>
      </c>
      <c r="L213" s="68">
        <f t="shared" si="11"/>
        <v>0</v>
      </c>
      <c r="M213" s="66">
        <f t="shared" si="9"/>
        <v>0</v>
      </c>
      <c r="N213" s="32">
        <f t="shared" si="10"/>
        <v>0</v>
      </c>
      <c r="O213" s="52">
        <f>'Pay App 49'!O213+'Pay App 49'!P213</f>
        <v>0</v>
      </c>
      <c r="P213" s="45"/>
      <c r="Q213" s="66">
        <f>'Pay App 49'!Q213+N213+P213</f>
        <v>0</v>
      </c>
    </row>
    <row r="214" spans="1:17" ht="21" customHeight="1" x14ac:dyDescent="0.2">
      <c r="A214" s="149" t="s">
        <v>381</v>
      </c>
      <c r="B214" s="149"/>
      <c r="C214" s="151" t="s">
        <v>382</v>
      </c>
      <c r="D214" s="152"/>
      <c r="E214" s="52">
        <f>'Pay App 49'!E214</f>
        <v>0</v>
      </c>
      <c r="F214" s="45"/>
      <c r="G214" s="65">
        <f>'Pay App 49'!G214+F214</f>
        <v>0</v>
      </c>
      <c r="H214" s="188">
        <f>'Pay App 49'!K214</f>
        <v>0</v>
      </c>
      <c r="I214" s="189"/>
      <c r="J214" s="55"/>
      <c r="K214" s="33">
        <f t="shared" si="8"/>
        <v>0</v>
      </c>
      <c r="L214" s="68">
        <f t="shared" si="11"/>
        <v>0</v>
      </c>
      <c r="M214" s="66">
        <f t="shared" si="9"/>
        <v>0</v>
      </c>
      <c r="N214" s="32">
        <f t="shared" si="10"/>
        <v>0</v>
      </c>
      <c r="O214" s="52">
        <f>'Pay App 49'!O214+'Pay App 49'!P214</f>
        <v>0</v>
      </c>
      <c r="P214" s="45"/>
      <c r="Q214" s="66">
        <f>'Pay App 49'!Q214+N214+P214</f>
        <v>0</v>
      </c>
    </row>
    <row r="215" spans="1:17" ht="21" customHeight="1" x14ac:dyDescent="0.2">
      <c r="A215" s="149" t="s">
        <v>383</v>
      </c>
      <c r="B215" s="149"/>
      <c r="C215" s="149" t="s">
        <v>384</v>
      </c>
      <c r="D215" s="150"/>
      <c r="E215" s="52">
        <f>'Pay App 49'!E215</f>
        <v>0</v>
      </c>
      <c r="F215" s="45"/>
      <c r="G215" s="65">
        <f>'Pay App 49'!G215+F215</f>
        <v>0</v>
      </c>
      <c r="H215" s="188">
        <f>'Pay App 49'!K215</f>
        <v>0</v>
      </c>
      <c r="I215" s="189"/>
      <c r="J215" s="55"/>
      <c r="K215" s="33">
        <f t="shared" si="8"/>
        <v>0</v>
      </c>
      <c r="L215" s="68">
        <f t="shared" si="11"/>
        <v>0</v>
      </c>
      <c r="M215" s="66">
        <f t="shared" si="9"/>
        <v>0</v>
      </c>
      <c r="N215" s="32">
        <f t="shared" si="10"/>
        <v>0</v>
      </c>
      <c r="O215" s="52">
        <f>'Pay App 49'!O215+'Pay App 49'!P215</f>
        <v>0</v>
      </c>
      <c r="P215" s="45"/>
      <c r="Q215" s="66">
        <f>'Pay App 49'!Q215+N215+P215</f>
        <v>0</v>
      </c>
    </row>
    <row r="216" spans="1:17" ht="21" customHeight="1" x14ac:dyDescent="0.2">
      <c r="A216" s="149" t="s">
        <v>385</v>
      </c>
      <c r="B216" s="149"/>
      <c r="C216" s="149" t="s">
        <v>386</v>
      </c>
      <c r="D216" s="150"/>
      <c r="E216" s="52">
        <f>'Pay App 49'!E216</f>
        <v>0</v>
      </c>
      <c r="F216" s="45"/>
      <c r="G216" s="65">
        <f>'Pay App 49'!G216+F216</f>
        <v>0</v>
      </c>
      <c r="H216" s="188">
        <f>'Pay App 49'!K216</f>
        <v>0</v>
      </c>
      <c r="I216" s="189"/>
      <c r="J216" s="55"/>
      <c r="K216" s="33">
        <f t="shared" si="8"/>
        <v>0</v>
      </c>
      <c r="L216" s="68">
        <f t="shared" si="11"/>
        <v>0</v>
      </c>
      <c r="M216" s="66">
        <f t="shared" si="9"/>
        <v>0</v>
      </c>
      <c r="N216" s="32">
        <f t="shared" si="10"/>
        <v>0</v>
      </c>
      <c r="O216" s="52">
        <f>'Pay App 49'!O216+'Pay App 49'!P216</f>
        <v>0</v>
      </c>
      <c r="P216" s="45"/>
      <c r="Q216" s="66">
        <f>'Pay App 49'!Q216+N216+P216</f>
        <v>0</v>
      </c>
    </row>
    <row r="217" spans="1:17" ht="21" customHeight="1" x14ac:dyDescent="0.2">
      <c r="A217" s="149" t="s">
        <v>387</v>
      </c>
      <c r="B217" s="149"/>
      <c r="C217" s="149" t="s">
        <v>388</v>
      </c>
      <c r="D217" s="150"/>
      <c r="E217" s="52">
        <f>'Pay App 49'!E217</f>
        <v>0</v>
      </c>
      <c r="F217" s="45"/>
      <c r="G217" s="65">
        <f>'Pay App 49'!G217+F217</f>
        <v>0</v>
      </c>
      <c r="H217" s="188">
        <f>'Pay App 49'!K217</f>
        <v>0</v>
      </c>
      <c r="I217" s="189"/>
      <c r="J217" s="55"/>
      <c r="K217" s="33">
        <f t="shared" si="8"/>
        <v>0</v>
      </c>
      <c r="L217" s="68">
        <f t="shared" si="11"/>
        <v>0</v>
      </c>
      <c r="M217" s="66">
        <f>G217-K217</f>
        <v>0</v>
      </c>
      <c r="N217" s="32">
        <f t="shared" si="10"/>
        <v>0</v>
      </c>
      <c r="O217" s="52">
        <f>'Pay App 49'!O217+'Pay App 49'!P217</f>
        <v>0</v>
      </c>
      <c r="P217" s="45"/>
      <c r="Q217" s="66">
        <f>'Pay App 49'!Q217+N217+P217</f>
        <v>0</v>
      </c>
    </row>
    <row r="218" spans="1:17" ht="21" customHeight="1" x14ac:dyDescent="0.2">
      <c r="A218" s="149" t="s">
        <v>389</v>
      </c>
      <c r="B218" s="149"/>
      <c r="C218" s="151" t="s">
        <v>390</v>
      </c>
      <c r="D218" s="152"/>
      <c r="E218" s="52">
        <f>'Pay App 49'!E218</f>
        <v>0</v>
      </c>
      <c r="F218" s="45"/>
      <c r="G218" s="65">
        <f>'Pay App 49'!G218+F218</f>
        <v>0</v>
      </c>
      <c r="H218" s="188">
        <f>'Pay App 49'!K218</f>
        <v>0</v>
      </c>
      <c r="I218" s="189"/>
      <c r="J218" s="55"/>
      <c r="K218" s="33">
        <f t="shared" si="8"/>
        <v>0</v>
      </c>
      <c r="L218" s="68">
        <f t="shared" si="11"/>
        <v>0</v>
      </c>
      <c r="M218" s="66">
        <f t="shared" si="9"/>
        <v>0</v>
      </c>
      <c r="N218" s="32">
        <f t="shared" si="10"/>
        <v>0</v>
      </c>
      <c r="O218" s="52">
        <f>'Pay App 49'!O218+'Pay App 49'!P218</f>
        <v>0</v>
      </c>
      <c r="P218" s="45"/>
      <c r="Q218" s="66">
        <f>'Pay App 49'!Q218+N218+P218</f>
        <v>0</v>
      </c>
    </row>
    <row r="219" spans="1:17" ht="21" customHeight="1" x14ac:dyDescent="0.2">
      <c r="A219" s="141" t="s">
        <v>391</v>
      </c>
      <c r="B219" s="141"/>
      <c r="C219" s="141" t="s">
        <v>392</v>
      </c>
      <c r="D219" s="142"/>
      <c r="E219" s="52">
        <f>'Pay App 49'!E219</f>
        <v>0</v>
      </c>
      <c r="F219" s="45"/>
      <c r="G219" s="65">
        <f>'Pay App 49'!G219+F219</f>
        <v>0</v>
      </c>
      <c r="H219" s="188">
        <f>'Pay App 49'!K219</f>
        <v>0</v>
      </c>
      <c r="I219" s="189"/>
      <c r="J219" s="55"/>
      <c r="K219" s="33">
        <f t="shared" si="8"/>
        <v>0</v>
      </c>
      <c r="L219" s="68">
        <f t="shared" si="11"/>
        <v>0</v>
      </c>
      <c r="M219" s="66">
        <f t="shared" si="9"/>
        <v>0</v>
      </c>
      <c r="N219" s="32">
        <f t="shared" si="10"/>
        <v>0</v>
      </c>
      <c r="O219" s="52">
        <f>'Pay App 49'!O219+'Pay App 49'!P219</f>
        <v>0</v>
      </c>
      <c r="P219" s="45"/>
      <c r="Q219" s="66">
        <f>'Pay App 49'!Q219+N219+P219</f>
        <v>0</v>
      </c>
    </row>
    <row r="220" spans="1:17" ht="21" customHeight="1" x14ac:dyDescent="0.2">
      <c r="A220" s="149" t="s">
        <v>393</v>
      </c>
      <c r="B220" s="149"/>
      <c r="C220" s="149" t="s">
        <v>394</v>
      </c>
      <c r="D220" s="150"/>
      <c r="E220" s="52">
        <f>'Pay App 49'!E220</f>
        <v>0</v>
      </c>
      <c r="F220" s="45"/>
      <c r="G220" s="65">
        <f>'Pay App 49'!G220+F220</f>
        <v>0</v>
      </c>
      <c r="H220" s="188">
        <f>'Pay App 49'!K220</f>
        <v>0</v>
      </c>
      <c r="I220" s="189"/>
      <c r="J220" s="55"/>
      <c r="K220" s="33">
        <f t="shared" si="8"/>
        <v>0</v>
      </c>
      <c r="L220" s="68">
        <f t="shared" si="11"/>
        <v>0</v>
      </c>
      <c r="M220" s="66">
        <f t="shared" si="9"/>
        <v>0</v>
      </c>
      <c r="N220" s="32">
        <f t="shared" si="10"/>
        <v>0</v>
      </c>
      <c r="O220" s="52">
        <f>'Pay App 49'!O220+'Pay App 49'!P220</f>
        <v>0</v>
      </c>
      <c r="P220" s="45"/>
      <c r="Q220" s="66">
        <f>'Pay App 49'!Q220+N220+P220</f>
        <v>0</v>
      </c>
    </row>
    <row r="221" spans="1:17" ht="21" customHeight="1" x14ac:dyDescent="0.2">
      <c r="A221" s="141" t="s">
        <v>395</v>
      </c>
      <c r="B221" s="141"/>
      <c r="C221" s="141" t="s">
        <v>396</v>
      </c>
      <c r="D221" s="142"/>
      <c r="E221" s="52">
        <f>'Pay App 49'!E221</f>
        <v>0</v>
      </c>
      <c r="F221" s="45"/>
      <c r="G221" s="65">
        <f>'Pay App 49'!G221+F221</f>
        <v>0</v>
      </c>
      <c r="H221" s="188">
        <f>'Pay App 49'!K221</f>
        <v>0</v>
      </c>
      <c r="I221" s="189"/>
      <c r="J221" s="55"/>
      <c r="K221" s="33">
        <f t="shared" si="8"/>
        <v>0</v>
      </c>
      <c r="L221" s="68">
        <f t="shared" si="11"/>
        <v>0</v>
      </c>
      <c r="M221" s="66">
        <f t="shared" si="9"/>
        <v>0</v>
      </c>
      <c r="N221" s="32">
        <f t="shared" si="10"/>
        <v>0</v>
      </c>
      <c r="O221" s="52">
        <f>'Pay App 49'!O221+'Pay App 49'!P221</f>
        <v>0</v>
      </c>
      <c r="P221" s="45"/>
      <c r="Q221" s="66">
        <f>'Pay App 49'!Q221+N221+P221</f>
        <v>0</v>
      </c>
    </row>
    <row r="222" spans="1:17" ht="21" customHeight="1" x14ac:dyDescent="0.2">
      <c r="A222" s="149" t="s">
        <v>397</v>
      </c>
      <c r="B222" s="149"/>
      <c r="C222" s="149" t="s">
        <v>398</v>
      </c>
      <c r="D222" s="150"/>
      <c r="E222" s="52">
        <f>'Pay App 49'!E222</f>
        <v>0</v>
      </c>
      <c r="F222" s="45"/>
      <c r="G222" s="65">
        <f>'Pay App 49'!G222+F222</f>
        <v>0</v>
      </c>
      <c r="H222" s="188">
        <f>'Pay App 49'!K222</f>
        <v>0</v>
      </c>
      <c r="I222" s="189"/>
      <c r="J222" s="55"/>
      <c r="K222" s="33">
        <f t="shared" si="8"/>
        <v>0</v>
      </c>
      <c r="L222" s="68">
        <f t="shared" si="11"/>
        <v>0</v>
      </c>
      <c r="M222" s="66">
        <f t="shared" si="9"/>
        <v>0</v>
      </c>
      <c r="N222" s="32">
        <f t="shared" si="10"/>
        <v>0</v>
      </c>
      <c r="O222" s="52">
        <f>'Pay App 49'!O222+'Pay App 49'!P222</f>
        <v>0</v>
      </c>
      <c r="P222" s="45"/>
      <c r="Q222" s="66">
        <f>'Pay App 49'!Q222+N222+P222</f>
        <v>0</v>
      </c>
    </row>
    <row r="223" spans="1:17" ht="21" customHeight="1" x14ac:dyDescent="0.2">
      <c r="A223" s="149" t="s">
        <v>399</v>
      </c>
      <c r="B223" s="149"/>
      <c r="C223" s="149" t="s">
        <v>400</v>
      </c>
      <c r="D223" s="150"/>
      <c r="E223" s="52">
        <f>'Pay App 49'!E223</f>
        <v>0</v>
      </c>
      <c r="F223" s="45"/>
      <c r="G223" s="65">
        <f>'Pay App 49'!G223+F223</f>
        <v>0</v>
      </c>
      <c r="H223" s="188">
        <f>'Pay App 49'!K223</f>
        <v>0</v>
      </c>
      <c r="I223" s="189"/>
      <c r="J223" s="55"/>
      <c r="K223" s="33">
        <f t="shared" si="8"/>
        <v>0</v>
      </c>
      <c r="L223" s="68">
        <f t="shared" si="11"/>
        <v>0</v>
      </c>
      <c r="M223" s="66">
        <f t="shared" si="9"/>
        <v>0</v>
      </c>
      <c r="N223" s="32">
        <f t="shared" si="10"/>
        <v>0</v>
      </c>
      <c r="O223" s="52">
        <f>'Pay App 49'!O223+'Pay App 49'!P223</f>
        <v>0</v>
      </c>
      <c r="P223" s="45"/>
      <c r="Q223" s="66">
        <f>'Pay App 49'!Q223+N223+P223</f>
        <v>0</v>
      </c>
    </row>
    <row r="224" spans="1:17" ht="21" customHeight="1" x14ac:dyDescent="0.2">
      <c r="A224" s="149" t="s">
        <v>401</v>
      </c>
      <c r="B224" s="149"/>
      <c r="C224" s="149" t="s">
        <v>402</v>
      </c>
      <c r="D224" s="150"/>
      <c r="E224" s="52">
        <f>'Pay App 49'!E224</f>
        <v>0</v>
      </c>
      <c r="F224" s="45"/>
      <c r="G224" s="65">
        <f>'Pay App 49'!G224+F224</f>
        <v>0</v>
      </c>
      <c r="H224" s="188">
        <f>'Pay App 49'!K224</f>
        <v>0</v>
      </c>
      <c r="I224" s="189"/>
      <c r="J224" s="55"/>
      <c r="K224" s="33">
        <f t="shared" si="8"/>
        <v>0</v>
      </c>
      <c r="L224" s="68">
        <f t="shared" si="11"/>
        <v>0</v>
      </c>
      <c r="M224" s="66">
        <f t="shared" si="9"/>
        <v>0</v>
      </c>
      <c r="N224" s="32">
        <f t="shared" si="10"/>
        <v>0</v>
      </c>
      <c r="O224" s="52">
        <f>'Pay App 49'!O224+'Pay App 49'!P224</f>
        <v>0</v>
      </c>
      <c r="P224" s="45"/>
      <c r="Q224" s="66">
        <f>'Pay App 49'!Q224+N224+P224</f>
        <v>0</v>
      </c>
    </row>
    <row r="225" spans="1:17" ht="21" customHeight="1" x14ac:dyDescent="0.2">
      <c r="A225" s="149" t="s">
        <v>403</v>
      </c>
      <c r="B225" s="149"/>
      <c r="C225" s="149" t="s">
        <v>404</v>
      </c>
      <c r="D225" s="150"/>
      <c r="E225" s="52">
        <f>'Pay App 49'!E225</f>
        <v>0</v>
      </c>
      <c r="F225" s="45"/>
      <c r="G225" s="65">
        <f>'Pay App 49'!G225+F225</f>
        <v>0</v>
      </c>
      <c r="H225" s="188">
        <f>'Pay App 49'!K225</f>
        <v>0</v>
      </c>
      <c r="I225" s="189"/>
      <c r="J225" s="55"/>
      <c r="K225" s="33">
        <f t="shared" si="8"/>
        <v>0</v>
      </c>
      <c r="L225" s="68">
        <f t="shared" si="11"/>
        <v>0</v>
      </c>
      <c r="M225" s="66">
        <f t="shared" si="9"/>
        <v>0</v>
      </c>
      <c r="N225" s="32">
        <f t="shared" si="10"/>
        <v>0</v>
      </c>
      <c r="O225" s="52">
        <f>'Pay App 49'!O225+'Pay App 49'!P225</f>
        <v>0</v>
      </c>
      <c r="P225" s="45"/>
      <c r="Q225" s="66">
        <f>'Pay App 49'!Q225+N225+P225</f>
        <v>0</v>
      </c>
    </row>
    <row r="226" spans="1:17" ht="21" customHeight="1" x14ac:dyDescent="0.2">
      <c r="A226" s="141" t="s">
        <v>405</v>
      </c>
      <c r="B226" s="141"/>
      <c r="C226" s="141" t="s">
        <v>406</v>
      </c>
      <c r="D226" s="142"/>
      <c r="E226" s="52">
        <f>'Pay App 49'!E226</f>
        <v>0</v>
      </c>
      <c r="F226" s="45"/>
      <c r="G226" s="65">
        <f>'Pay App 49'!G226+F226</f>
        <v>0</v>
      </c>
      <c r="H226" s="188">
        <f>'Pay App 49'!K226</f>
        <v>0</v>
      </c>
      <c r="I226" s="189"/>
      <c r="J226" s="55"/>
      <c r="K226" s="33">
        <f t="shared" si="8"/>
        <v>0</v>
      </c>
      <c r="L226" s="68">
        <f t="shared" si="11"/>
        <v>0</v>
      </c>
      <c r="M226" s="66">
        <f t="shared" si="9"/>
        <v>0</v>
      </c>
      <c r="N226" s="32">
        <f t="shared" si="10"/>
        <v>0</v>
      </c>
      <c r="O226" s="52">
        <f>'Pay App 49'!O226+'Pay App 49'!P226</f>
        <v>0</v>
      </c>
      <c r="P226" s="45"/>
      <c r="Q226" s="66">
        <f>'Pay App 49'!Q226+N226+P226</f>
        <v>0</v>
      </c>
    </row>
    <row r="227" spans="1:17" ht="21" customHeight="1" x14ac:dyDescent="0.2">
      <c r="A227" s="149" t="s">
        <v>407</v>
      </c>
      <c r="B227" s="149"/>
      <c r="C227" s="149" t="s">
        <v>408</v>
      </c>
      <c r="D227" s="150"/>
      <c r="E227" s="52">
        <f>'Pay App 49'!E227</f>
        <v>0</v>
      </c>
      <c r="F227" s="45"/>
      <c r="G227" s="65">
        <f>'Pay App 49'!G227+F227</f>
        <v>0</v>
      </c>
      <c r="H227" s="188">
        <f>'Pay App 49'!K227</f>
        <v>0</v>
      </c>
      <c r="I227" s="189"/>
      <c r="J227" s="55"/>
      <c r="K227" s="33">
        <f t="shared" si="8"/>
        <v>0</v>
      </c>
      <c r="L227" s="68">
        <f t="shared" si="11"/>
        <v>0</v>
      </c>
      <c r="M227" s="66">
        <f t="shared" si="9"/>
        <v>0</v>
      </c>
      <c r="N227" s="32">
        <f t="shared" si="10"/>
        <v>0</v>
      </c>
      <c r="O227" s="52">
        <f>'Pay App 49'!O227+'Pay App 49'!P227</f>
        <v>0</v>
      </c>
      <c r="P227" s="45"/>
      <c r="Q227" s="66">
        <f>'Pay App 49'!Q227+N227+P227</f>
        <v>0</v>
      </c>
    </row>
    <row r="228" spans="1:17" ht="21" customHeight="1" x14ac:dyDescent="0.2">
      <c r="A228" s="149" t="s">
        <v>409</v>
      </c>
      <c r="B228" s="149"/>
      <c r="C228" s="149" t="s">
        <v>410</v>
      </c>
      <c r="D228" s="150"/>
      <c r="E228" s="52">
        <f>'Pay App 49'!E228</f>
        <v>0</v>
      </c>
      <c r="F228" s="45"/>
      <c r="G228" s="65">
        <f>'Pay App 49'!G228+F228</f>
        <v>0</v>
      </c>
      <c r="H228" s="188">
        <f>'Pay App 49'!K228</f>
        <v>0</v>
      </c>
      <c r="I228" s="189"/>
      <c r="J228" s="55"/>
      <c r="K228" s="33">
        <f t="shared" si="8"/>
        <v>0</v>
      </c>
      <c r="L228" s="68">
        <f t="shared" si="11"/>
        <v>0</v>
      </c>
      <c r="M228" s="66">
        <f t="shared" si="9"/>
        <v>0</v>
      </c>
      <c r="N228" s="32">
        <f t="shared" si="10"/>
        <v>0</v>
      </c>
      <c r="O228" s="52">
        <f>'Pay App 49'!O228+'Pay App 49'!P228</f>
        <v>0</v>
      </c>
      <c r="P228" s="45"/>
      <c r="Q228" s="66">
        <f>'Pay App 49'!Q228+N228+P228</f>
        <v>0</v>
      </c>
    </row>
    <row r="229" spans="1:17" ht="21" customHeight="1" x14ac:dyDescent="0.2">
      <c r="A229" s="149" t="s">
        <v>411</v>
      </c>
      <c r="B229" s="149"/>
      <c r="C229" s="149" t="s">
        <v>412</v>
      </c>
      <c r="D229" s="150"/>
      <c r="E229" s="52">
        <f>'Pay App 49'!E229</f>
        <v>0</v>
      </c>
      <c r="F229" s="45"/>
      <c r="G229" s="65">
        <f>'Pay App 49'!G229+F229</f>
        <v>0</v>
      </c>
      <c r="H229" s="188">
        <f>'Pay App 49'!K229</f>
        <v>0</v>
      </c>
      <c r="I229" s="189"/>
      <c r="J229" s="55"/>
      <c r="K229" s="33">
        <f t="shared" si="8"/>
        <v>0</v>
      </c>
      <c r="L229" s="68">
        <f t="shared" si="11"/>
        <v>0</v>
      </c>
      <c r="M229" s="66">
        <f t="shared" si="9"/>
        <v>0</v>
      </c>
      <c r="N229" s="32">
        <f t="shared" si="10"/>
        <v>0</v>
      </c>
      <c r="O229" s="52">
        <f>'Pay App 49'!O229+'Pay App 49'!P229</f>
        <v>0</v>
      </c>
      <c r="P229" s="45"/>
      <c r="Q229" s="66">
        <f>'Pay App 49'!Q229+N229+P229</f>
        <v>0</v>
      </c>
    </row>
    <row r="230" spans="1:17" ht="21" customHeight="1" x14ac:dyDescent="0.2">
      <c r="A230" s="149" t="s">
        <v>413</v>
      </c>
      <c r="B230" s="149"/>
      <c r="C230" s="149" t="s">
        <v>414</v>
      </c>
      <c r="D230" s="150"/>
      <c r="E230" s="52">
        <f>'Pay App 49'!E230</f>
        <v>0</v>
      </c>
      <c r="F230" s="45"/>
      <c r="G230" s="65">
        <f>'Pay App 49'!G230+F230</f>
        <v>0</v>
      </c>
      <c r="H230" s="188">
        <f>'Pay App 49'!K230</f>
        <v>0</v>
      </c>
      <c r="I230" s="189"/>
      <c r="J230" s="55"/>
      <c r="K230" s="33">
        <f t="shared" si="8"/>
        <v>0</v>
      </c>
      <c r="L230" s="68">
        <f t="shared" si="11"/>
        <v>0</v>
      </c>
      <c r="M230" s="66">
        <f t="shared" si="9"/>
        <v>0</v>
      </c>
      <c r="N230" s="32">
        <f t="shared" si="10"/>
        <v>0</v>
      </c>
      <c r="O230" s="52">
        <f>'Pay App 49'!O230+'Pay App 49'!P230</f>
        <v>0</v>
      </c>
      <c r="P230" s="45"/>
      <c r="Q230" s="66">
        <f>'Pay App 49'!Q230+N230+P230</f>
        <v>0</v>
      </c>
    </row>
    <row r="231" spans="1:17" ht="21" customHeight="1" x14ac:dyDescent="0.2">
      <c r="A231" s="149" t="s">
        <v>415</v>
      </c>
      <c r="B231" s="149"/>
      <c r="C231" s="149" t="s">
        <v>416</v>
      </c>
      <c r="D231" s="150"/>
      <c r="E231" s="52">
        <f>'Pay App 49'!E231</f>
        <v>0</v>
      </c>
      <c r="F231" s="45"/>
      <c r="G231" s="65">
        <f>'Pay App 49'!G231+F231</f>
        <v>0</v>
      </c>
      <c r="H231" s="188">
        <f>'Pay App 49'!K231</f>
        <v>0</v>
      </c>
      <c r="I231" s="189"/>
      <c r="J231" s="55"/>
      <c r="K231" s="33">
        <f t="shared" si="8"/>
        <v>0</v>
      </c>
      <c r="L231" s="68">
        <f t="shared" si="11"/>
        <v>0</v>
      </c>
      <c r="M231" s="66">
        <f t="shared" si="9"/>
        <v>0</v>
      </c>
      <c r="N231" s="32">
        <f t="shared" si="10"/>
        <v>0</v>
      </c>
      <c r="O231" s="52">
        <f>'Pay App 49'!O231+'Pay App 49'!P231</f>
        <v>0</v>
      </c>
      <c r="P231" s="45"/>
      <c r="Q231" s="66">
        <f>'Pay App 49'!Q231+N231+P231</f>
        <v>0</v>
      </c>
    </row>
    <row r="232" spans="1:17" ht="21" customHeight="1" x14ac:dyDescent="0.2">
      <c r="A232" s="141" t="s">
        <v>417</v>
      </c>
      <c r="B232" s="141"/>
      <c r="C232" s="141" t="s">
        <v>418</v>
      </c>
      <c r="D232" s="142"/>
      <c r="E232" s="52">
        <f>'Pay App 49'!E232</f>
        <v>0</v>
      </c>
      <c r="F232" s="45"/>
      <c r="G232" s="65">
        <f>'Pay App 49'!G232+F232</f>
        <v>0</v>
      </c>
      <c r="H232" s="188">
        <f>'Pay App 49'!K232</f>
        <v>0</v>
      </c>
      <c r="I232" s="189"/>
      <c r="J232" s="55"/>
      <c r="K232" s="33">
        <f t="shared" si="8"/>
        <v>0</v>
      </c>
      <c r="L232" s="68">
        <f t="shared" si="11"/>
        <v>0</v>
      </c>
      <c r="M232" s="66">
        <f t="shared" si="9"/>
        <v>0</v>
      </c>
      <c r="N232" s="32">
        <f t="shared" si="10"/>
        <v>0</v>
      </c>
      <c r="O232" s="52">
        <f>'Pay App 49'!O232+'Pay App 49'!P232</f>
        <v>0</v>
      </c>
      <c r="P232" s="45"/>
      <c r="Q232" s="66">
        <f>'Pay App 49'!Q232+N232+P232</f>
        <v>0</v>
      </c>
    </row>
    <row r="233" spans="1:17" ht="21" customHeight="1" x14ac:dyDescent="0.2">
      <c r="A233" s="149" t="s">
        <v>419</v>
      </c>
      <c r="B233" s="149"/>
      <c r="C233" s="149" t="s">
        <v>420</v>
      </c>
      <c r="D233" s="150"/>
      <c r="E233" s="52">
        <f>'Pay App 49'!E233</f>
        <v>0</v>
      </c>
      <c r="F233" s="45"/>
      <c r="G233" s="65">
        <f>'Pay App 49'!G233+F233</f>
        <v>0</v>
      </c>
      <c r="H233" s="188">
        <f>'Pay App 49'!K233</f>
        <v>0</v>
      </c>
      <c r="I233" s="189"/>
      <c r="J233" s="55"/>
      <c r="K233" s="33">
        <f t="shared" si="8"/>
        <v>0</v>
      </c>
      <c r="L233" s="68">
        <f t="shared" si="11"/>
        <v>0</v>
      </c>
      <c r="M233" s="66">
        <f t="shared" si="9"/>
        <v>0</v>
      </c>
      <c r="N233" s="32">
        <f t="shared" si="10"/>
        <v>0</v>
      </c>
      <c r="O233" s="52">
        <f>'Pay App 49'!O233+'Pay App 49'!P233</f>
        <v>0</v>
      </c>
      <c r="P233" s="45"/>
      <c r="Q233" s="66">
        <f>'Pay App 49'!Q233+N233+P233</f>
        <v>0</v>
      </c>
    </row>
    <row r="234" spans="1:17" ht="21" customHeight="1" x14ac:dyDescent="0.2">
      <c r="A234" s="149" t="s">
        <v>421</v>
      </c>
      <c r="B234" s="149"/>
      <c r="C234" s="149" t="s">
        <v>422</v>
      </c>
      <c r="D234" s="150"/>
      <c r="E234" s="52">
        <f>'Pay App 49'!E234</f>
        <v>0</v>
      </c>
      <c r="F234" s="45"/>
      <c r="G234" s="65">
        <f>'Pay App 49'!G234+F234</f>
        <v>0</v>
      </c>
      <c r="H234" s="188">
        <f>'Pay App 49'!K234</f>
        <v>0</v>
      </c>
      <c r="I234" s="189"/>
      <c r="J234" s="55"/>
      <c r="K234" s="33">
        <f t="shared" si="8"/>
        <v>0</v>
      </c>
      <c r="L234" s="68">
        <f t="shared" si="11"/>
        <v>0</v>
      </c>
      <c r="M234" s="66">
        <f t="shared" si="9"/>
        <v>0</v>
      </c>
      <c r="N234" s="32">
        <f t="shared" si="10"/>
        <v>0</v>
      </c>
      <c r="O234" s="52">
        <f>'Pay App 49'!O234+'Pay App 49'!P234</f>
        <v>0</v>
      </c>
      <c r="P234" s="45"/>
      <c r="Q234" s="66">
        <f>'Pay App 49'!Q234+N234+P234</f>
        <v>0</v>
      </c>
    </row>
    <row r="235" spans="1:17" ht="21" customHeight="1" x14ac:dyDescent="0.2">
      <c r="A235" s="149" t="s">
        <v>423</v>
      </c>
      <c r="B235" s="149"/>
      <c r="C235" s="149" t="s">
        <v>424</v>
      </c>
      <c r="D235" s="150"/>
      <c r="E235" s="52">
        <f>'Pay App 49'!E235</f>
        <v>0</v>
      </c>
      <c r="F235" s="45"/>
      <c r="G235" s="65">
        <f>'Pay App 49'!G235+F235</f>
        <v>0</v>
      </c>
      <c r="H235" s="188">
        <f>'Pay App 49'!K235</f>
        <v>0</v>
      </c>
      <c r="I235" s="189"/>
      <c r="J235" s="55"/>
      <c r="K235" s="33">
        <f t="shared" si="8"/>
        <v>0</v>
      </c>
      <c r="L235" s="68">
        <f t="shared" si="11"/>
        <v>0</v>
      </c>
      <c r="M235" s="66">
        <f t="shared" si="9"/>
        <v>0</v>
      </c>
      <c r="N235" s="32">
        <f t="shared" si="10"/>
        <v>0</v>
      </c>
      <c r="O235" s="52">
        <f>'Pay App 49'!O235+'Pay App 49'!P235</f>
        <v>0</v>
      </c>
      <c r="P235" s="45"/>
      <c r="Q235" s="66">
        <f>'Pay App 49'!Q235+N235+P235</f>
        <v>0</v>
      </c>
    </row>
    <row r="236" spans="1:17" ht="21" customHeight="1" x14ac:dyDescent="0.2">
      <c r="A236" s="149" t="s">
        <v>425</v>
      </c>
      <c r="B236" s="149"/>
      <c r="C236" s="149" t="s">
        <v>426</v>
      </c>
      <c r="D236" s="150"/>
      <c r="E236" s="52">
        <f>'Pay App 49'!E236</f>
        <v>0</v>
      </c>
      <c r="F236" s="45"/>
      <c r="G236" s="65">
        <f>'Pay App 49'!G236+F236</f>
        <v>0</v>
      </c>
      <c r="H236" s="188">
        <f>'Pay App 49'!K236</f>
        <v>0</v>
      </c>
      <c r="I236" s="189"/>
      <c r="J236" s="55"/>
      <c r="K236" s="33">
        <f t="shared" si="8"/>
        <v>0</v>
      </c>
      <c r="L236" s="68">
        <f t="shared" si="11"/>
        <v>0</v>
      </c>
      <c r="M236" s="66">
        <f t="shared" si="9"/>
        <v>0</v>
      </c>
      <c r="N236" s="32">
        <f t="shared" si="10"/>
        <v>0</v>
      </c>
      <c r="O236" s="52">
        <f>'Pay App 49'!O236+'Pay App 49'!P236</f>
        <v>0</v>
      </c>
      <c r="P236" s="45"/>
      <c r="Q236" s="66">
        <f>'Pay App 49'!Q236+N236+P236</f>
        <v>0</v>
      </c>
    </row>
    <row r="237" spans="1:17" ht="21" customHeight="1" x14ac:dyDescent="0.2">
      <c r="A237" s="149" t="s">
        <v>427</v>
      </c>
      <c r="B237" s="149"/>
      <c r="C237" s="149" t="s">
        <v>428</v>
      </c>
      <c r="D237" s="150"/>
      <c r="E237" s="52">
        <f>'Pay App 49'!E237</f>
        <v>0</v>
      </c>
      <c r="F237" s="45"/>
      <c r="G237" s="65">
        <f>'Pay App 49'!G237+F237</f>
        <v>0</v>
      </c>
      <c r="H237" s="188">
        <f>'Pay App 49'!K237</f>
        <v>0</v>
      </c>
      <c r="I237" s="189"/>
      <c r="J237" s="55"/>
      <c r="K237" s="33">
        <f t="shared" si="8"/>
        <v>0</v>
      </c>
      <c r="L237" s="68">
        <f t="shared" si="11"/>
        <v>0</v>
      </c>
      <c r="M237" s="66">
        <f t="shared" si="9"/>
        <v>0</v>
      </c>
      <c r="N237" s="32">
        <f t="shared" si="10"/>
        <v>0</v>
      </c>
      <c r="O237" s="52">
        <f>'Pay App 49'!O237+'Pay App 49'!P237</f>
        <v>0</v>
      </c>
      <c r="P237" s="45"/>
      <c r="Q237" s="66">
        <f>'Pay App 49'!Q237+N237+P237</f>
        <v>0</v>
      </c>
    </row>
    <row r="238" spans="1:17" ht="21" customHeight="1" x14ac:dyDescent="0.2">
      <c r="A238" s="149" t="s">
        <v>429</v>
      </c>
      <c r="B238" s="149"/>
      <c r="C238" s="149" t="s">
        <v>430</v>
      </c>
      <c r="D238" s="150"/>
      <c r="E238" s="52">
        <f>'Pay App 49'!E238</f>
        <v>0</v>
      </c>
      <c r="F238" s="45"/>
      <c r="G238" s="65">
        <f>'Pay App 49'!G238+F238</f>
        <v>0</v>
      </c>
      <c r="H238" s="188">
        <f>'Pay App 49'!K238</f>
        <v>0</v>
      </c>
      <c r="I238" s="189"/>
      <c r="J238" s="55"/>
      <c r="K238" s="33">
        <f t="shared" si="8"/>
        <v>0</v>
      </c>
      <c r="L238" s="68">
        <f t="shared" si="11"/>
        <v>0</v>
      </c>
      <c r="M238" s="66">
        <f t="shared" si="9"/>
        <v>0</v>
      </c>
      <c r="N238" s="32">
        <f t="shared" si="10"/>
        <v>0</v>
      </c>
      <c r="O238" s="52">
        <f>'Pay App 49'!O238+'Pay App 49'!P238</f>
        <v>0</v>
      </c>
      <c r="P238" s="45"/>
      <c r="Q238" s="66">
        <f>'Pay App 49'!Q238+N238+P238</f>
        <v>0</v>
      </c>
    </row>
    <row r="239" spans="1:17" ht="21" customHeight="1" x14ac:dyDescent="0.2">
      <c r="A239" s="149" t="s">
        <v>431</v>
      </c>
      <c r="B239" s="149"/>
      <c r="C239" s="149" t="s">
        <v>432</v>
      </c>
      <c r="D239" s="150"/>
      <c r="E239" s="52">
        <f>'Pay App 49'!E239</f>
        <v>0</v>
      </c>
      <c r="F239" s="45"/>
      <c r="G239" s="65">
        <f>'Pay App 49'!G239+F239</f>
        <v>0</v>
      </c>
      <c r="H239" s="188">
        <f>'Pay App 49'!K239</f>
        <v>0</v>
      </c>
      <c r="I239" s="189"/>
      <c r="J239" s="55"/>
      <c r="K239" s="33">
        <f t="shared" si="8"/>
        <v>0</v>
      </c>
      <c r="L239" s="68">
        <f t="shared" si="11"/>
        <v>0</v>
      </c>
      <c r="M239" s="66">
        <f t="shared" si="9"/>
        <v>0</v>
      </c>
      <c r="N239" s="32">
        <f t="shared" si="10"/>
        <v>0</v>
      </c>
      <c r="O239" s="52">
        <f>'Pay App 49'!O239+'Pay App 49'!P239</f>
        <v>0</v>
      </c>
      <c r="P239" s="45"/>
      <c r="Q239" s="66">
        <f>'Pay App 49'!Q239+N239+P239</f>
        <v>0</v>
      </c>
    </row>
    <row r="240" spans="1:17" ht="21" customHeight="1" x14ac:dyDescent="0.2">
      <c r="A240" s="141" t="s">
        <v>433</v>
      </c>
      <c r="B240" s="141"/>
      <c r="C240" s="141" t="s">
        <v>434</v>
      </c>
      <c r="D240" s="142"/>
      <c r="E240" s="52">
        <f>'Pay App 49'!E240</f>
        <v>0</v>
      </c>
      <c r="F240" s="45"/>
      <c r="G240" s="66">
        <f>'Pay App 49'!G240+F240</f>
        <v>0</v>
      </c>
      <c r="H240" s="188">
        <f>'Pay App 49'!K240</f>
        <v>0</v>
      </c>
      <c r="I240" s="189"/>
      <c r="J240" s="55"/>
      <c r="K240" s="33">
        <f>H240+J240</f>
        <v>0</v>
      </c>
      <c r="L240" s="69">
        <f t="shared" si="11"/>
        <v>0</v>
      </c>
      <c r="M240" s="66">
        <f>G240-K240</f>
        <v>0</v>
      </c>
      <c r="N240" s="32">
        <f t="shared" si="10"/>
        <v>0</v>
      </c>
      <c r="O240" s="52">
        <f>'Pay App 49'!O240+'Pay App 49'!P240</f>
        <v>0</v>
      </c>
      <c r="P240" s="45"/>
      <c r="Q240" s="66">
        <f>'Pay App 49'!Q240+N240+P240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8nH1ak/rWrNnJsk4RKlk3NX2KtCS764FiPnFaaZNpSmlsiTT/6O5P3OfQDNxp+PTIIoG4SqC+480AAqFNYwFAg==" saltValue="aOz2ITpQI+Wwu42flcn8ng=="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3300-000000000000}">
      <formula1>0</formula1>
    </dataValidation>
    <dataValidation allowBlank="1" showInputMessage="1" sqref="P81:P240" xr:uid="{00000000-0002-0000-33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54.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4">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51</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49"/>
      <c r="D28" s="10"/>
      <c r="E28" s="11"/>
      <c r="F28" s="11"/>
      <c r="G28" s="10"/>
      <c r="K28" s="10"/>
      <c r="L28" s="10"/>
      <c r="M28" s="10"/>
      <c r="P28" s="10"/>
      <c r="Q28" s="10"/>
      <c r="T28" s="10"/>
    </row>
    <row r="29" spans="1:20" ht="19" x14ac:dyDescent="0.25">
      <c r="A29" s="177"/>
      <c r="B29" s="177"/>
      <c r="C29" s="93"/>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50'!F36+F241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50'!F51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50'!F55+'Pay App 50'!F57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50'!B62+N241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51.1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51</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50'!E81</f>
        <v>0</v>
      </c>
      <c r="F81" s="44"/>
      <c r="G81" s="64">
        <f>'Pay App 50'!G81+F81</f>
        <v>0</v>
      </c>
      <c r="H81" s="190">
        <f>'Pay App 50'!K81</f>
        <v>0</v>
      </c>
      <c r="I81" s="191"/>
      <c r="J81" s="54"/>
      <c r="K81" s="31">
        <f>H81+J81</f>
        <v>0</v>
      </c>
      <c r="L81" s="67">
        <f>IF(ISERROR(K81/G81),0,K81/G81)</f>
        <v>0</v>
      </c>
      <c r="M81" s="64">
        <f>G81-K81</f>
        <v>0</v>
      </c>
      <c r="N81" s="30">
        <f>IF(MOD(ROUND(ABS(J81*0.05)*10000,0),10)=5,ROUNDDOWN((J81*0.05),2),ROUND((J81*0.05),2))</f>
        <v>0</v>
      </c>
      <c r="O81" s="51">
        <f>'Pay App 50'!O81+'Pay App 50'!P81</f>
        <v>0</v>
      </c>
      <c r="P81" s="44"/>
      <c r="Q81" s="64">
        <f>'Pay App 50'!Q81+N81+P81</f>
        <v>0</v>
      </c>
    </row>
    <row r="82" spans="1:17" ht="21" customHeight="1" x14ac:dyDescent="0.2">
      <c r="A82" s="151" t="s">
        <v>118</v>
      </c>
      <c r="B82" s="151"/>
      <c r="C82" s="151" t="s">
        <v>119</v>
      </c>
      <c r="D82" s="152"/>
      <c r="E82" s="52">
        <f>'Pay App 50'!E82</f>
        <v>0</v>
      </c>
      <c r="F82" s="45"/>
      <c r="G82" s="65">
        <f>'Pay App 50'!G82+F82</f>
        <v>0</v>
      </c>
      <c r="H82" s="188">
        <f>'Pay App 50'!K82</f>
        <v>0</v>
      </c>
      <c r="I82" s="189"/>
      <c r="J82" s="55"/>
      <c r="K82" s="33">
        <f>H82+J82</f>
        <v>0</v>
      </c>
      <c r="L82" s="68">
        <f t="shared" ref="L82:L147" si="0">IF(ISERROR(K82/G82),0,K82/G82)</f>
        <v>0</v>
      </c>
      <c r="M82" s="66">
        <f>G82-K82</f>
        <v>0</v>
      </c>
      <c r="N82" s="32">
        <f>IF(MOD(ROUND(ABS(J82*0.05)*10000,0),10)=5,ROUNDDOWN((J82*0.05),2),ROUND((J82*0.05),2))</f>
        <v>0</v>
      </c>
      <c r="O82" s="52">
        <f>'Pay App 50'!O82+'Pay App 50'!P82</f>
        <v>0</v>
      </c>
      <c r="P82" s="45"/>
      <c r="Q82" s="66">
        <f>'Pay App 50'!Q82+N82+P82</f>
        <v>0</v>
      </c>
    </row>
    <row r="83" spans="1:17" ht="21" customHeight="1" x14ac:dyDescent="0.2">
      <c r="A83" s="151" t="s">
        <v>120</v>
      </c>
      <c r="B83" s="151"/>
      <c r="C83" s="83" t="s">
        <v>121</v>
      </c>
      <c r="D83" s="35"/>
      <c r="E83" s="52">
        <f>'Pay App 50'!E83</f>
        <v>0</v>
      </c>
      <c r="F83" s="45"/>
      <c r="G83" s="65">
        <f>'Pay App 50'!G83+F83</f>
        <v>0</v>
      </c>
      <c r="H83" s="188">
        <f>'Pay App 50'!K83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50'!O83+'Pay App 50'!P83</f>
        <v>0</v>
      </c>
      <c r="P83" s="45"/>
      <c r="Q83" s="66">
        <f>'Pay App 50'!Q83+N83+P83</f>
        <v>0</v>
      </c>
    </row>
    <row r="84" spans="1:17" ht="21" customHeight="1" x14ac:dyDescent="0.2">
      <c r="A84" s="151" t="s">
        <v>122</v>
      </c>
      <c r="B84" s="151"/>
      <c r="C84" s="151" t="s">
        <v>123</v>
      </c>
      <c r="D84" s="152"/>
      <c r="E84" s="52">
        <f>'Pay App 50'!E84</f>
        <v>0</v>
      </c>
      <c r="F84" s="45"/>
      <c r="G84" s="65">
        <f>'Pay App 50'!G84+F84</f>
        <v>0</v>
      </c>
      <c r="H84" s="188">
        <f>'Pay App 50'!K84</f>
        <v>0</v>
      </c>
      <c r="I84" s="189"/>
      <c r="J84" s="55"/>
      <c r="K84" s="33">
        <f t="shared" si="1"/>
        <v>0</v>
      </c>
      <c r="L84" s="68">
        <f t="shared" si="0"/>
        <v>0</v>
      </c>
      <c r="M84" s="66">
        <f t="shared" si="2"/>
        <v>0</v>
      </c>
      <c r="N84" s="32">
        <f t="shared" si="3"/>
        <v>0</v>
      </c>
      <c r="O84" s="52">
        <f>'Pay App 50'!O84+'Pay App 50'!P84</f>
        <v>0</v>
      </c>
      <c r="P84" s="45"/>
      <c r="Q84" s="66">
        <f>'Pay App 50'!Q84+N84+P84</f>
        <v>0</v>
      </c>
    </row>
    <row r="85" spans="1:17" ht="21" customHeight="1" x14ac:dyDescent="0.2">
      <c r="A85" s="151" t="s">
        <v>124</v>
      </c>
      <c r="B85" s="151"/>
      <c r="C85" s="151" t="s">
        <v>125</v>
      </c>
      <c r="D85" s="152"/>
      <c r="E85" s="52">
        <f>'Pay App 50'!E85</f>
        <v>0</v>
      </c>
      <c r="F85" s="45"/>
      <c r="G85" s="65">
        <f>'Pay App 50'!G85+F85</f>
        <v>0</v>
      </c>
      <c r="H85" s="188">
        <f>'Pay App 50'!K85</f>
        <v>0</v>
      </c>
      <c r="I85" s="189"/>
      <c r="J85" s="55"/>
      <c r="K85" s="33">
        <f t="shared" si="1"/>
        <v>0</v>
      </c>
      <c r="L85" s="68">
        <f t="shared" si="0"/>
        <v>0</v>
      </c>
      <c r="M85" s="66">
        <f t="shared" si="2"/>
        <v>0</v>
      </c>
      <c r="N85" s="32">
        <f t="shared" si="3"/>
        <v>0</v>
      </c>
      <c r="O85" s="52">
        <f>'Pay App 50'!O85+'Pay App 50'!P85</f>
        <v>0</v>
      </c>
      <c r="P85" s="45"/>
      <c r="Q85" s="66">
        <f>'Pay App 50'!Q85+N85+P85</f>
        <v>0</v>
      </c>
    </row>
    <row r="86" spans="1:17" ht="21" customHeight="1" x14ac:dyDescent="0.2">
      <c r="A86" s="151" t="s">
        <v>126</v>
      </c>
      <c r="B86" s="151"/>
      <c r="C86" s="151" t="s">
        <v>127</v>
      </c>
      <c r="D86" s="152"/>
      <c r="E86" s="52">
        <f>'Pay App 50'!E86</f>
        <v>0</v>
      </c>
      <c r="F86" s="45"/>
      <c r="G86" s="65">
        <f>'Pay App 50'!G86+F86</f>
        <v>0</v>
      </c>
      <c r="H86" s="188">
        <f>'Pay App 50'!K86</f>
        <v>0</v>
      </c>
      <c r="I86" s="189"/>
      <c r="J86" s="55"/>
      <c r="K86" s="33">
        <f t="shared" si="1"/>
        <v>0</v>
      </c>
      <c r="L86" s="68">
        <f t="shared" si="0"/>
        <v>0</v>
      </c>
      <c r="M86" s="66">
        <f t="shared" si="2"/>
        <v>0</v>
      </c>
      <c r="N86" s="32">
        <f t="shared" si="3"/>
        <v>0</v>
      </c>
      <c r="O86" s="52">
        <f>'Pay App 50'!O86+'Pay App 50'!P86</f>
        <v>0</v>
      </c>
      <c r="P86" s="45"/>
      <c r="Q86" s="66">
        <f>'Pay App 50'!Q86+N86+P86</f>
        <v>0</v>
      </c>
    </row>
    <row r="87" spans="1:17" ht="21" customHeight="1" x14ac:dyDescent="0.2">
      <c r="A87" s="151" t="s">
        <v>128</v>
      </c>
      <c r="B87" s="151"/>
      <c r="C87" s="151" t="s">
        <v>129</v>
      </c>
      <c r="D87" s="152"/>
      <c r="E87" s="52">
        <f>'Pay App 50'!E87</f>
        <v>0</v>
      </c>
      <c r="F87" s="45"/>
      <c r="G87" s="65">
        <f>'Pay App 50'!G87+F87</f>
        <v>0</v>
      </c>
      <c r="H87" s="188">
        <f>'Pay App 50'!K87</f>
        <v>0</v>
      </c>
      <c r="I87" s="189"/>
      <c r="J87" s="55"/>
      <c r="K87" s="33">
        <f t="shared" si="1"/>
        <v>0</v>
      </c>
      <c r="L87" s="68">
        <f>IF(ISERROR(K87/G87),0,K87/G87)</f>
        <v>0</v>
      </c>
      <c r="M87" s="66">
        <f t="shared" si="2"/>
        <v>0</v>
      </c>
      <c r="N87" s="32">
        <f t="shared" si="3"/>
        <v>0</v>
      </c>
      <c r="O87" s="52">
        <f>'Pay App 50'!O87+'Pay App 50'!P87</f>
        <v>0</v>
      </c>
      <c r="P87" s="45"/>
      <c r="Q87" s="66">
        <f>'Pay App 50'!Q87+N87+P87</f>
        <v>0</v>
      </c>
    </row>
    <row r="88" spans="1:17" ht="21" customHeight="1" x14ac:dyDescent="0.2">
      <c r="A88" s="151" t="s">
        <v>130</v>
      </c>
      <c r="B88" s="151"/>
      <c r="C88" s="151" t="s">
        <v>131</v>
      </c>
      <c r="D88" s="152"/>
      <c r="E88" s="52">
        <f>'Pay App 50'!E88</f>
        <v>0</v>
      </c>
      <c r="F88" s="45"/>
      <c r="G88" s="65">
        <f>'Pay App 50'!G88+F88</f>
        <v>0</v>
      </c>
      <c r="H88" s="188">
        <f>'Pay App 50'!K88</f>
        <v>0</v>
      </c>
      <c r="I88" s="189"/>
      <c r="J88" s="55"/>
      <c r="K88" s="33">
        <f t="shared" si="1"/>
        <v>0</v>
      </c>
      <c r="L88" s="68">
        <f t="shared" si="0"/>
        <v>0</v>
      </c>
      <c r="M88" s="66">
        <f t="shared" si="2"/>
        <v>0</v>
      </c>
      <c r="N88" s="32">
        <f t="shared" si="3"/>
        <v>0</v>
      </c>
      <c r="O88" s="52">
        <f>'Pay App 50'!O88+'Pay App 50'!P88</f>
        <v>0</v>
      </c>
      <c r="P88" s="45"/>
      <c r="Q88" s="66">
        <f>'Pay App 50'!Q88+N88+P88</f>
        <v>0</v>
      </c>
    </row>
    <row r="89" spans="1:17" ht="21" customHeight="1" x14ac:dyDescent="0.2">
      <c r="A89" s="151" t="s">
        <v>132</v>
      </c>
      <c r="B89" s="151"/>
      <c r="C89" s="151" t="s">
        <v>133</v>
      </c>
      <c r="D89" s="152"/>
      <c r="E89" s="52">
        <f>'Pay App 50'!E89</f>
        <v>0</v>
      </c>
      <c r="F89" s="45"/>
      <c r="G89" s="65">
        <f>'Pay App 50'!G89+F89</f>
        <v>0</v>
      </c>
      <c r="H89" s="188">
        <f>'Pay App 50'!K89</f>
        <v>0</v>
      </c>
      <c r="I89" s="189"/>
      <c r="J89" s="55"/>
      <c r="K89" s="33">
        <f t="shared" si="1"/>
        <v>0</v>
      </c>
      <c r="L89" s="68">
        <f>IF(ISERROR(K89/G89),0,K89/G89)</f>
        <v>0</v>
      </c>
      <c r="M89" s="66">
        <f t="shared" si="2"/>
        <v>0</v>
      </c>
      <c r="N89" s="32">
        <f t="shared" si="3"/>
        <v>0</v>
      </c>
      <c r="O89" s="52">
        <f>'Pay App 50'!O89+'Pay App 50'!P89</f>
        <v>0</v>
      </c>
      <c r="P89" s="45"/>
      <c r="Q89" s="66">
        <f>'Pay App 50'!Q89+N89+P89</f>
        <v>0</v>
      </c>
    </row>
    <row r="90" spans="1:17" ht="21" customHeight="1" x14ac:dyDescent="0.2">
      <c r="A90" s="153" t="s">
        <v>134</v>
      </c>
      <c r="B90" s="153"/>
      <c r="C90" s="158" t="s">
        <v>135</v>
      </c>
      <c r="D90" s="159"/>
      <c r="E90" s="52">
        <f>'Pay App 50'!E90</f>
        <v>0</v>
      </c>
      <c r="F90" s="45"/>
      <c r="G90" s="65">
        <f>'Pay App 50'!G90+F90</f>
        <v>0</v>
      </c>
      <c r="H90" s="188">
        <f>'Pay App 50'!K90</f>
        <v>0</v>
      </c>
      <c r="I90" s="189"/>
      <c r="J90" s="55"/>
      <c r="K90" s="33">
        <f t="shared" si="1"/>
        <v>0</v>
      </c>
      <c r="L90" s="68">
        <f t="shared" si="0"/>
        <v>0</v>
      </c>
      <c r="M90" s="66">
        <f t="shared" si="2"/>
        <v>0</v>
      </c>
      <c r="N90" s="32">
        <f t="shared" si="3"/>
        <v>0</v>
      </c>
      <c r="O90" s="52">
        <f>'Pay App 50'!O90+'Pay App 50'!P90</f>
        <v>0</v>
      </c>
      <c r="P90" s="45"/>
      <c r="Q90" s="66">
        <f>'Pay App 50'!Q90+N90+P90</f>
        <v>0</v>
      </c>
    </row>
    <row r="91" spans="1:17" ht="21" customHeight="1" x14ac:dyDescent="0.2">
      <c r="A91" s="151" t="s">
        <v>136</v>
      </c>
      <c r="B91" s="151"/>
      <c r="C91" s="151" t="s">
        <v>137</v>
      </c>
      <c r="D91" s="152"/>
      <c r="E91" s="52">
        <f>'Pay App 50'!E91</f>
        <v>0</v>
      </c>
      <c r="F91" s="45"/>
      <c r="G91" s="65">
        <f>'Pay App 50'!G91+F91</f>
        <v>0</v>
      </c>
      <c r="H91" s="188">
        <f>'Pay App 50'!K91</f>
        <v>0</v>
      </c>
      <c r="I91" s="189"/>
      <c r="J91" s="55"/>
      <c r="K91" s="33">
        <f t="shared" si="1"/>
        <v>0</v>
      </c>
      <c r="L91" s="68">
        <f t="shared" si="0"/>
        <v>0</v>
      </c>
      <c r="M91" s="66">
        <f t="shared" si="2"/>
        <v>0</v>
      </c>
      <c r="N91" s="32">
        <f t="shared" si="3"/>
        <v>0</v>
      </c>
      <c r="O91" s="52">
        <f>'Pay App 50'!O91+'Pay App 50'!P91</f>
        <v>0</v>
      </c>
      <c r="P91" s="45"/>
      <c r="Q91" s="66">
        <f>'Pay App 50'!Q91+N91+P91</f>
        <v>0</v>
      </c>
    </row>
    <row r="92" spans="1:17" ht="21" customHeight="1" x14ac:dyDescent="0.2">
      <c r="A92" s="151" t="s">
        <v>138</v>
      </c>
      <c r="B92" s="151"/>
      <c r="C92" s="151" t="s">
        <v>139</v>
      </c>
      <c r="D92" s="152"/>
      <c r="E92" s="52">
        <f>'Pay App 50'!E92</f>
        <v>0</v>
      </c>
      <c r="F92" s="45"/>
      <c r="G92" s="65">
        <f>'Pay App 50'!G92+F92</f>
        <v>0</v>
      </c>
      <c r="H92" s="188">
        <f>'Pay App 50'!K92</f>
        <v>0</v>
      </c>
      <c r="I92" s="189"/>
      <c r="J92" s="55"/>
      <c r="K92" s="33">
        <f t="shared" si="1"/>
        <v>0</v>
      </c>
      <c r="L92" s="68">
        <f t="shared" si="0"/>
        <v>0</v>
      </c>
      <c r="M92" s="66">
        <f t="shared" si="2"/>
        <v>0</v>
      </c>
      <c r="N92" s="32">
        <f t="shared" si="3"/>
        <v>0</v>
      </c>
      <c r="O92" s="52">
        <f>'Pay App 50'!O92+'Pay App 50'!P92</f>
        <v>0</v>
      </c>
      <c r="P92" s="45"/>
      <c r="Q92" s="66">
        <f>'Pay App 50'!Q92+N92+P92</f>
        <v>0</v>
      </c>
    </row>
    <row r="93" spans="1:17" ht="21" customHeight="1" x14ac:dyDescent="0.2">
      <c r="A93" s="151" t="s">
        <v>140</v>
      </c>
      <c r="B93" s="151"/>
      <c r="C93" s="151" t="s">
        <v>141</v>
      </c>
      <c r="D93" s="152"/>
      <c r="E93" s="52">
        <f>'Pay App 50'!E93</f>
        <v>0</v>
      </c>
      <c r="F93" s="45"/>
      <c r="G93" s="65">
        <f>'Pay App 50'!G93+F93</f>
        <v>0</v>
      </c>
      <c r="H93" s="188">
        <f>'Pay App 50'!K93</f>
        <v>0</v>
      </c>
      <c r="I93" s="189"/>
      <c r="J93" s="55"/>
      <c r="K93" s="33">
        <f t="shared" si="1"/>
        <v>0</v>
      </c>
      <c r="L93" s="68">
        <f t="shared" si="0"/>
        <v>0</v>
      </c>
      <c r="M93" s="66">
        <f t="shared" si="2"/>
        <v>0</v>
      </c>
      <c r="N93" s="32">
        <f t="shared" si="3"/>
        <v>0</v>
      </c>
      <c r="O93" s="52">
        <f>'Pay App 50'!O93+'Pay App 50'!P93</f>
        <v>0</v>
      </c>
      <c r="P93" s="45"/>
      <c r="Q93" s="66">
        <f>'Pay App 50'!Q93+N93+P93</f>
        <v>0</v>
      </c>
    </row>
    <row r="94" spans="1:17" ht="21" customHeight="1" x14ac:dyDescent="0.2">
      <c r="A94" s="151" t="s">
        <v>142</v>
      </c>
      <c r="B94" s="151"/>
      <c r="C94" s="151" t="s">
        <v>143</v>
      </c>
      <c r="D94" s="152"/>
      <c r="E94" s="52">
        <f>'Pay App 50'!E94</f>
        <v>0</v>
      </c>
      <c r="F94" s="45"/>
      <c r="G94" s="65">
        <f>'Pay App 50'!G94+F94</f>
        <v>0</v>
      </c>
      <c r="H94" s="188">
        <f>'Pay App 50'!K94</f>
        <v>0</v>
      </c>
      <c r="I94" s="189"/>
      <c r="J94" s="55"/>
      <c r="K94" s="33">
        <f t="shared" si="1"/>
        <v>0</v>
      </c>
      <c r="L94" s="68">
        <f t="shared" si="0"/>
        <v>0</v>
      </c>
      <c r="M94" s="66">
        <f t="shared" si="2"/>
        <v>0</v>
      </c>
      <c r="N94" s="32">
        <f t="shared" si="3"/>
        <v>0</v>
      </c>
      <c r="O94" s="52">
        <f>'Pay App 50'!O94+'Pay App 50'!P94</f>
        <v>0</v>
      </c>
      <c r="P94" s="45"/>
      <c r="Q94" s="66">
        <f>'Pay App 50'!Q94+N94+P94</f>
        <v>0</v>
      </c>
    </row>
    <row r="95" spans="1:17" ht="21" customHeight="1" x14ac:dyDescent="0.2">
      <c r="A95" s="151" t="s">
        <v>144</v>
      </c>
      <c r="B95" s="151"/>
      <c r="C95" s="151" t="s">
        <v>145</v>
      </c>
      <c r="D95" s="152"/>
      <c r="E95" s="52">
        <f>'Pay App 50'!E95</f>
        <v>0</v>
      </c>
      <c r="F95" s="45"/>
      <c r="G95" s="65">
        <f>'Pay App 50'!G95+F95</f>
        <v>0</v>
      </c>
      <c r="H95" s="188">
        <f>'Pay App 50'!K95</f>
        <v>0</v>
      </c>
      <c r="I95" s="189"/>
      <c r="J95" s="55"/>
      <c r="K95" s="33">
        <f t="shared" si="1"/>
        <v>0</v>
      </c>
      <c r="L95" s="68">
        <f t="shared" si="0"/>
        <v>0</v>
      </c>
      <c r="M95" s="66">
        <f t="shared" si="2"/>
        <v>0</v>
      </c>
      <c r="N95" s="32">
        <f t="shared" si="3"/>
        <v>0</v>
      </c>
      <c r="O95" s="52">
        <f>'Pay App 50'!O95+'Pay App 50'!P95</f>
        <v>0</v>
      </c>
      <c r="P95" s="45"/>
      <c r="Q95" s="66">
        <f>'Pay App 50'!Q95+N95+P95</f>
        <v>0</v>
      </c>
    </row>
    <row r="96" spans="1:17" ht="21" customHeight="1" x14ac:dyDescent="0.2">
      <c r="A96" s="151" t="s">
        <v>146</v>
      </c>
      <c r="B96" s="151"/>
      <c r="C96" s="151" t="s">
        <v>147</v>
      </c>
      <c r="D96" s="152"/>
      <c r="E96" s="52">
        <f>'Pay App 50'!E96</f>
        <v>0</v>
      </c>
      <c r="F96" s="45"/>
      <c r="G96" s="65">
        <f>'Pay App 50'!G96+F96</f>
        <v>0</v>
      </c>
      <c r="H96" s="188">
        <f>'Pay App 50'!K96</f>
        <v>0</v>
      </c>
      <c r="I96" s="189"/>
      <c r="J96" s="55"/>
      <c r="K96" s="33">
        <f t="shared" si="1"/>
        <v>0</v>
      </c>
      <c r="L96" s="68">
        <f t="shared" si="0"/>
        <v>0</v>
      </c>
      <c r="M96" s="66">
        <f t="shared" si="2"/>
        <v>0</v>
      </c>
      <c r="N96" s="32">
        <f t="shared" si="3"/>
        <v>0</v>
      </c>
      <c r="O96" s="52">
        <f>'Pay App 50'!O96+'Pay App 50'!P96</f>
        <v>0</v>
      </c>
      <c r="P96" s="45"/>
      <c r="Q96" s="66">
        <f>'Pay App 50'!Q96+N96+P96</f>
        <v>0</v>
      </c>
    </row>
    <row r="97" spans="1:17" ht="21" customHeight="1" x14ac:dyDescent="0.2">
      <c r="A97" s="151" t="s">
        <v>148</v>
      </c>
      <c r="B97" s="151"/>
      <c r="C97" s="151" t="s">
        <v>149</v>
      </c>
      <c r="D97" s="152"/>
      <c r="E97" s="52">
        <f>'Pay App 50'!E97</f>
        <v>0</v>
      </c>
      <c r="F97" s="45"/>
      <c r="G97" s="65">
        <f>'Pay App 50'!G97+F97</f>
        <v>0</v>
      </c>
      <c r="H97" s="188">
        <f>'Pay App 50'!K97</f>
        <v>0</v>
      </c>
      <c r="I97" s="189"/>
      <c r="J97" s="55"/>
      <c r="K97" s="33">
        <f t="shared" si="1"/>
        <v>0</v>
      </c>
      <c r="L97" s="68">
        <f t="shared" si="0"/>
        <v>0</v>
      </c>
      <c r="M97" s="66">
        <f t="shared" si="2"/>
        <v>0</v>
      </c>
      <c r="N97" s="32">
        <f t="shared" si="3"/>
        <v>0</v>
      </c>
      <c r="O97" s="52">
        <f>'Pay App 50'!O97+'Pay App 50'!P97</f>
        <v>0</v>
      </c>
      <c r="P97" s="45"/>
      <c r="Q97" s="66">
        <f>'Pay App 50'!Q97+N97+P97</f>
        <v>0</v>
      </c>
    </row>
    <row r="98" spans="1:17" ht="21" customHeight="1" x14ac:dyDescent="0.2">
      <c r="A98" s="151" t="s">
        <v>150</v>
      </c>
      <c r="B98" s="151"/>
      <c r="C98" s="151" t="s">
        <v>151</v>
      </c>
      <c r="D98" s="152"/>
      <c r="E98" s="52">
        <f>'Pay App 50'!E98</f>
        <v>0</v>
      </c>
      <c r="F98" s="45"/>
      <c r="G98" s="65">
        <f>'Pay App 50'!G98+F98</f>
        <v>0</v>
      </c>
      <c r="H98" s="188">
        <f>'Pay App 50'!K98</f>
        <v>0</v>
      </c>
      <c r="I98" s="189"/>
      <c r="J98" s="55"/>
      <c r="K98" s="33">
        <f t="shared" si="1"/>
        <v>0</v>
      </c>
      <c r="L98" s="68">
        <f t="shared" si="0"/>
        <v>0</v>
      </c>
      <c r="M98" s="66">
        <f t="shared" si="2"/>
        <v>0</v>
      </c>
      <c r="N98" s="32">
        <f t="shared" si="3"/>
        <v>0</v>
      </c>
      <c r="O98" s="52">
        <f>'Pay App 50'!O98+'Pay App 50'!P98</f>
        <v>0</v>
      </c>
      <c r="P98" s="45"/>
      <c r="Q98" s="66">
        <f>'Pay App 50'!Q98+N98+P98</f>
        <v>0</v>
      </c>
    </row>
    <row r="99" spans="1:17" ht="21" customHeight="1" x14ac:dyDescent="0.2">
      <c r="A99" s="151" t="s">
        <v>152</v>
      </c>
      <c r="B99" s="151"/>
      <c r="C99" s="151" t="s">
        <v>153</v>
      </c>
      <c r="D99" s="152"/>
      <c r="E99" s="52">
        <f>'Pay App 50'!E99</f>
        <v>0</v>
      </c>
      <c r="F99" s="45"/>
      <c r="G99" s="65">
        <f>'Pay App 50'!G99+F99</f>
        <v>0</v>
      </c>
      <c r="H99" s="188">
        <f>'Pay App 50'!K99</f>
        <v>0</v>
      </c>
      <c r="I99" s="189"/>
      <c r="J99" s="55"/>
      <c r="K99" s="33">
        <f t="shared" si="1"/>
        <v>0</v>
      </c>
      <c r="L99" s="68">
        <f t="shared" si="0"/>
        <v>0</v>
      </c>
      <c r="M99" s="66">
        <f t="shared" si="2"/>
        <v>0</v>
      </c>
      <c r="N99" s="32">
        <f t="shared" si="3"/>
        <v>0</v>
      </c>
      <c r="O99" s="52">
        <f>'Pay App 50'!O99+'Pay App 50'!P99</f>
        <v>0</v>
      </c>
      <c r="P99" s="45"/>
      <c r="Q99" s="66">
        <f>'Pay App 50'!Q99+N99+P99</f>
        <v>0</v>
      </c>
    </row>
    <row r="100" spans="1:17" ht="21" customHeight="1" x14ac:dyDescent="0.2">
      <c r="A100" s="151" t="s">
        <v>154</v>
      </c>
      <c r="B100" s="151"/>
      <c r="C100" s="151" t="s">
        <v>155</v>
      </c>
      <c r="D100" s="152"/>
      <c r="E100" s="52">
        <f>'Pay App 50'!E100</f>
        <v>0</v>
      </c>
      <c r="F100" s="45"/>
      <c r="G100" s="65">
        <f>'Pay App 50'!G100+F100</f>
        <v>0</v>
      </c>
      <c r="H100" s="188">
        <f>'Pay App 50'!K100</f>
        <v>0</v>
      </c>
      <c r="I100" s="189"/>
      <c r="J100" s="55"/>
      <c r="K100" s="33">
        <f t="shared" si="1"/>
        <v>0</v>
      </c>
      <c r="L100" s="68">
        <f t="shared" si="0"/>
        <v>0</v>
      </c>
      <c r="M100" s="66">
        <f t="shared" si="2"/>
        <v>0</v>
      </c>
      <c r="N100" s="32">
        <f t="shared" si="3"/>
        <v>0</v>
      </c>
      <c r="O100" s="52">
        <f>'Pay App 50'!O100+'Pay App 50'!P100</f>
        <v>0</v>
      </c>
      <c r="P100" s="45"/>
      <c r="Q100" s="66">
        <f>'Pay App 50'!Q100+N100+P100</f>
        <v>0</v>
      </c>
    </row>
    <row r="101" spans="1:17" ht="21" customHeight="1" x14ac:dyDescent="0.2">
      <c r="A101" s="151" t="s">
        <v>156</v>
      </c>
      <c r="B101" s="151"/>
      <c r="C101" s="151" t="s">
        <v>157</v>
      </c>
      <c r="D101" s="152"/>
      <c r="E101" s="52">
        <f>'Pay App 50'!E101</f>
        <v>0</v>
      </c>
      <c r="F101" s="45"/>
      <c r="G101" s="65">
        <f>'Pay App 50'!G101+F101</f>
        <v>0</v>
      </c>
      <c r="H101" s="188">
        <f>'Pay App 50'!K101</f>
        <v>0</v>
      </c>
      <c r="I101" s="189"/>
      <c r="J101" s="55"/>
      <c r="K101" s="33">
        <f t="shared" si="1"/>
        <v>0</v>
      </c>
      <c r="L101" s="68">
        <f t="shared" si="0"/>
        <v>0</v>
      </c>
      <c r="M101" s="66">
        <f t="shared" si="2"/>
        <v>0</v>
      </c>
      <c r="N101" s="32">
        <f t="shared" si="3"/>
        <v>0</v>
      </c>
      <c r="O101" s="52">
        <f>'Pay App 50'!O101+'Pay App 50'!P101</f>
        <v>0</v>
      </c>
      <c r="P101" s="45"/>
      <c r="Q101" s="66">
        <f>'Pay App 50'!Q101+N101+P101</f>
        <v>0</v>
      </c>
    </row>
    <row r="102" spans="1:17" ht="21" customHeight="1" x14ac:dyDescent="0.2">
      <c r="A102" s="151" t="s">
        <v>158</v>
      </c>
      <c r="B102" s="151"/>
      <c r="C102" s="151" t="s">
        <v>159</v>
      </c>
      <c r="D102" s="152"/>
      <c r="E102" s="52">
        <f>'Pay App 50'!E102</f>
        <v>0</v>
      </c>
      <c r="F102" s="45"/>
      <c r="G102" s="65">
        <f>'Pay App 50'!G102+F102</f>
        <v>0</v>
      </c>
      <c r="H102" s="188">
        <f>'Pay App 50'!K102</f>
        <v>0</v>
      </c>
      <c r="I102" s="189"/>
      <c r="J102" s="55"/>
      <c r="K102" s="33">
        <f t="shared" si="1"/>
        <v>0</v>
      </c>
      <c r="L102" s="68">
        <f t="shared" si="0"/>
        <v>0</v>
      </c>
      <c r="M102" s="66">
        <f t="shared" si="2"/>
        <v>0</v>
      </c>
      <c r="N102" s="32">
        <f t="shared" si="3"/>
        <v>0</v>
      </c>
      <c r="O102" s="52">
        <f>'Pay App 50'!O102+'Pay App 50'!P102</f>
        <v>0</v>
      </c>
      <c r="P102" s="45"/>
      <c r="Q102" s="66">
        <f>'Pay App 50'!Q102+N102+P102</f>
        <v>0</v>
      </c>
    </row>
    <row r="103" spans="1:17" ht="21" customHeight="1" x14ac:dyDescent="0.2">
      <c r="A103" s="151" t="s">
        <v>160</v>
      </c>
      <c r="B103" s="151"/>
      <c r="C103" s="151" t="s">
        <v>161</v>
      </c>
      <c r="D103" s="152"/>
      <c r="E103" s="52">
        <f>'Pay App 50'!E103</f>
        <v>0</v>
      </c>
      <c r="F103" s="45"/>
      <c r="G103" s="65">
        <f>'Pay App 50'!G103+F103</f>
        <v>0</v>
      </c>
      <c r="H103" s="188">
        <f>'Pay App 50'!K103</f>
        <v>0</v>
      </c>
      <c r="I103" s="189"/>
      <c r="J103" s="55"/>
      <c r="K103" s="33">
        <f t="shared" si="1"/>
        <v>0</v>
      </c>
      <c r="L103" s="68">
        <f t="shared" si="0"/>
        <v>0</v>
      </c>
      <c r="M103" s="66">
        <f t="shared" si="2"/>
        <v>0</v>
      </c>
      <c r="N103" s="32">
        <f t="shared" si="3"/>
        <v>0</v>
      </c>
      <c r="O103" s="52">
        <f>'Pay App 50'!O103+'Pay App 50'!P103</f>
        <v>0</v>
      </c>
      <c r="P103" s="45"/>
      <c r="Q103" s="66">
        <f>'Pay App 50'!Q103+N103+P103</f>
        <v>0</v>
      </c>
    </row>
    <row r="104" spans="1:17" ht="21" customHeight="1" x14ac:dyDescent="0.2">
      <c r="A104" s="151" t="s">
        <v>162</v>
      </c>
      <c r="B104" s="151"/>
      <c r="C104" s="151" t="s">
        <v>163</v>
      </c>
      <c r="D104" s="152"/>
      <c r="E104" s="52">
        <f>'Pay App 50'!E104</f>
        <v>0</v>
      </c>
      <c r="F104" s="45"/>
      <c r="G104" s="65">
        <f>'Pay App 50'!G104+F104</f>
        <v>0</v>
      </c>
      <c r="H104" s="188">
        <f>'Pay App 50'!K104</f>
        <v>0</v>
      </c>
      <c r="I104" s="189"/>
      <c r="J104" s="55"/>
      <c r="K104" s="33">
        <f t="shared" si="1"/>
        <v>0</v>
      </c>
      <c r="L104" s="68">
        <f t="shared" si="0"/>
        <v>0</v>
      </c>
      <c r="M104" s="66">
        <f t="shared" si="2"/>
        <v>0</v>
      </c>
      <c r="N104" s="32">
        <f t="shared" si="3"/>
        <v>0</v>
      </c>
      <c r="O104" s="52">
        <f>'Pay App 50'!O104+'Pay App 50'!P104</f>
        <v>0</v>
      </c>
      <c r="P104" s="45"/>
      <c r="Q104" s="66">
        <f>'Pay App 50'!Q104+N104+P104</f>
        <v>0</v>
      </c>
    </row>
    <row r="105" spans="1:17" ht="21" customHeight="1" x14ac:dyDescent="0.2">
      <c r="A105" s="151" t="s">
        <v>164</v>
      </c>
      <c r="B105" s="151"/>
      <c r="C105" s="151" t="s">
        <v>165</v>
      </c>
      <c r="D105" s="152"/>
      <c r="E105" s="52">
        <f>'Pay App 50'!E105</f>
        <v>0</v>
      </c>
      <c r="F105" s="45"/>
      <c r="G105" s="65">
        <f>'Pay App 50'!G105+F105</f>
        <v>0</v>
      </c>
      <c r="H105" s="188">
        <f>'Pay App 50'!K105</f>
        <v>0</v>
      </c>
      <c r="I105" s="189"/>
      <c r="J105" s="55"/>
      <c r="K105" s="33">
        <f t="shared" si="1"/>
        <v>0</v>
      </c>
      <c r="L105" s="68">
        <f t="shared" si="0"/>
        <v>0</v>
      </c>
      <c r="M105" s="66">
        <f t="shared" si="2"/>
        <v>0</v>
      </c>
      <c r="N105" s="32">
        <f t="shared" si="3"/>
        <v>0</v>
      </c>
      <c r="O105" s="52">
        <f>'Pay App 50'!O105+'Pay App 50'!P105</f>
        <v>0</v>
      </c>
      <c r="P105" s="45"/>
      <c r="Q105" s="66">
        <f>'Pay App 50'!Q105+N105+P105</f>
        <v>0</v>
      </c>
    </row>
    <row r="106" spans="1:17" ht="21" customHeight="1" x14ac:dyDescent="0.2">
      <c r="A106" s="151" t="s">
        <v>166</v>
      </c>
      <c r="B106" s="151"/>
      <c r="C106" s="151" t="s">
        <v>167</v>
      </c>
      <c r="D106" s="152"/>
      <c r="E106" s="52">
        <f>'Pay App 50'!E106</f>
        <v>0</v>
      </c>
      <c r="F106" s="45"/>
      <c r="G106" s="65">
        <f>'Pay App 50'!G106+F106</f>
        <v>0</v>
      </c>
      <c r="H106" s="188">
        <f>'Pay App 50'!K106</f>
        <v>0</v>
      </c>
      <c r="I106" s="189"/>
      <c r="J106" s="55"/>
      <c r="K106" s="33">
        <f t="shared" si="1"/>
        <v>0</v>
      </c>
      <c r="L106" s="68">
        <f t="shared" si="0"/>
        <v>0</v>
      </c>
      <c r="M106" s="66">
        <f t="shared" si="2"/>
        <v>0</v>
      </c>
      <c r="N106" s="32">
        <f t="shared" si="3"/>
        <v>0</v>
      </c>
      <c r="O106" s="52">
        <f>'Pay App 50'!O106+'Pay App 50'!P106</f>
        <v>0</v>
      </c>
      <c r="P106" s="45"/>
      <c r="Q106" s="66">
        <f>'Pay App 50'!Q106+N106+P106</f>
        <v>0</v>
      </c>
    </row>
    <row r="107" spans="1:17" ht="21" customHeight="1" x14ac:dyDescent="0.2">
      <c r="A107" s="151" t="s">
        <v>168</v>
      </c>
      <c r="B107" s="151"/>
      <c r="C107" s="151" t="s">
        <v>169</v>
      </c>
      <c r="D107" s="152"/>
      <c r="E107" s="52">
        <f>'Pay App 50'!E107</f>
        <v>0</v>
      </c>
      <c r="F107" s="45"/>
      <c r="G107" s="65">
        <f>'Pay App 50'!G107+F107</f>
        <v>0</v>
      </c>
      <c r="H107" s="188">
        <f>'Pay App 50'!K107</f>
        <v>0</v>
      </c>
      <c r="I107" s="189"/>
      <c r="J107" s="55"/>
      <c r="K107" s="33">
        <f t="shared" si="1"/>
        <v>0</v>
      </c>
      <c r="L107" s="68">
        <f t="shared" si="0"/>
        <v>0</v>
      </c>
      <c r="M107" s="66">
        <f t="shared" si="2"/>
        <v>0</v>
      </c>
      <c r="N107" s="32">
        <f t="shared" si="3"/>
        <v>0</v>
      </c>
      <c r="O107" s="52">
        <f>'Pay App 50'!O107+'Pay App 50'!P107</f>
        <v>0</v>
      </c>
      <c r="P107" s="45"/>
      <c r="Q107" s="66">
        <f>'Pay App 50'!Q107+N107+P107</f>
        <v>0</v>
      </c>
    </row>
    <row r="108" spans="1:17" ht="21" customHeight="1" x14ac:dyDescent="0.2">
      <c r="A108" s="151" t="s">
        <v>170</v>
      </c>
      <c r="B108" s="151"/>
      <c r="C108" s="151" t="s">
        <v>171</v>
      </c>
      <c r="D108" s="152"/>
      <c r="E108" s="52">
        <f>'Pay App 50'!E108</f>
        <v>0</v>
      </c>
      <c r="F108" s="45"/>
      <c r="G108" s="65">
        <f>'Pay App 50'!G108+F108</f>
        <v>0</v>
      </c>
      <c r="H108" s="188">
        <f>'Pay App 50'!K108</f>
        <v>0</v>
      </c>
      <c r="I108" s="189"/>
      <c r="J108" s="55"/>
      <c r="K108" s="33">
        <f t="shared" si="1"/>
        <v>0</v>
      </c>
      <c r="L108" s="68">
        <f t="shared" si="0"/>
        <v>0</v>
      </c>
      <c r="M108" s="66">
        <f t="shared" si="2"/>
        <v>0</v>
      </c>
      <c r="N108" s="32">
        <f t="shared" si="3"/>
        <v>0</v>
      </c>
      <c r="O108" s="52">
        <f>'Pay App 50'!O108+'Pay App 50'!P108</f>
        <v>0</v>
      </c>
      <c r="P108" s="45"/>
      <c r="Q108" s="66">
        <f>'Pay App 50'!Q108+N108+P108</f>
        <v>0</v>
      </c>
    </row>
    <row r="109" spans="1:17" ht="21" customHeight="1" x14ac:dyDescent="0.2">
      <c r="A109" s="151" t="s">
        <v>172</v>
      </c>
      <c r="B109" s="151"/>
      <c r="C109" s="151" t="s">
        <v>173</v>
      </c>
      <c r="D109" s="152"/>
      <c r="E109" s="52">
        <f>'Pay App 50'!E109</f>
        <v>0</v>
      </c>
      <c r="F109" s="45"/>
      <c r="G109" s="65">
        <f>'Pay App 50'!G109+F109</f>
        <v>0</v>
      </c>
      <c r="H109" s="188">
        <f>'Pay App 50'!K109</f>
        <v>0</v>
      </c>
      <c r="I109" s="189"/>
      <c r="J109" s="55"/>
      <c r="K109" s="33">
        <f t="shared" si="1"/>
        <v>0</v>
      </c>
      <c r="L109" s="68">
        <f t="shared" si="0"/>
        <v>0</v>
      </c>
      <c r="M109" s="66">
        <f t="shared" si="2"/>
        <v>0</v>
      </c>
      <c r="N109" s="32">
        <f t="shared" si="3"/>
        <v>0</v>
      </c>
      <c r="O109" s="52">
        <f>'Pay App 50'!O109+'Pay App 50'!P109</f>
        <v>0</v>
      </c>
      <c r="P109" s="45"/>
      <c r="Q109" s="66">
        <f>'Pay App 50'!Q109+N109+P109</f>
        <v>0</v>
      </c>
    </row>
    <row r="110" spans="1:17" ht="21" customHeight="1" x14ac:dyDescent="0.2">
      <c r="A110" s="151" t="s">
        <v>174</v>
      </c>
      <c r="B110" s="151"/>
      <c r="C110" s="151" t="s">
        <v>175</v>
      </c>
      <c r="D110" s="152"/>
      <c r="E110" s="52">
        <f>'Pay App 50'!E110</f>
        <v>0</v>
      </c>
      <c r="F110" s="45"/>
      <c r="G110" s="65">
        <f>'Pay App 50'!G110+F110</f>
        <v>0</v>
      </c>
      <c r="H110" s="188">
        <f>'Pay App 50'!K110</f>
        <v>0</v>
      </c>
      <c r="I110" s="189"/>
      <c r="J110" s="55"/>
      <c r="K110" s="33">
        <f t="shared" si="1"/>
        <v>0</v>
      </c>
      <c r="L110" s="68">
        <f t="shared" si="0"/>
        <v>0</v>
      </c>
      <c r="M110" s="66">
        <f t="shared" si="2"/>
        <v>0</v>
      </c>
      <c r="N110" s="32">
        <f t="shared" si="3"/>
        <v>0</v>
      </c>
      <c r="O110" s="52">
        <f>'Pay App 50'!O110+'Pay App 50'!P110</f>
        <v>0</v>
      </c>
      <c r="P110" s="45"/>
      <c r="Q110" s="66">
        <f>'Pay App 50'!Q110+N110+P110</f>
        <v>0</v>
      </c>
    </row>
    <row r="111" spans="1:17" ht="21" customHeight="1" x14ac:dyDescent="0.2">
      <c r="A111" s="151" t="s">
        <v>176</v>
      </c>
      <c r="B111" s="151"/>
      <c r="C111" s="151" t="s">
        <v>177</v>
      </c>
      <c r="D111" s="152"/>
      <c r="E111" s="52">
        <f>'Pay App 50'!E111</f>
        <v>0</v>
      </c>
      <c r="F111" s="45"/>
      <c r="G111" s="65">
        <f>'Pay App 50'!G111+F111</f>
        <v>0</v>
      </c>
      <c r="H111" s="188">
        <f>'Pay App 50'!K111</f>
        <v>0</v>
      </c>
      <c r="I111" s="189"/>
      <c r="J111" s="55"/>
      <c r="K111" s="33">
        <f t="shared" si="1"/>
        <v>0</v>
      </c>
      <c r="L111" s="68">
        <f t="shared" si="0"/>
        <v>0</v>
      </c>
      <c r="M111" s="66">
        <f t="shared" si="2"/>
        <v>0</v>
      </c>
      <c r="N111" s="32">
        <f t="shared" si="3"/>
        <v>0</v>
      </c>
      <c r="O111" s="52">
        <f>'Pay App 50'!O111+'Pay App 50'!P111</f>
        <v>0</v>
      </c>
      <c r="P111" s="45"/>
      <c r="Q111" s="66">
        <f>'Pay App 50'!Q111+N111+P111</f>
        <v>0</v>
      </c>
    </row>
    <row r="112" spans="1:17" ht="21" customHeight="1" x14ac:dyDescent="0.2">
      <c r="A112" s="151" t="s">
        <v>178</v>
      </c>
      <c r="B112" s="151"/>
      <c r="C112" s="151" t="s">
        <v>179</v>
      </c>
      <c r="D112" s="152"/>
      <c r="E112" s="52">
        <f>'Pay App 50'!E112</f>
        <v>0</v>
      </c>
      <c r="F112" s="45"/>
      <c r="G112" s="65">
        <f>'Pay App 50'!G112+F112</f>
        <v>0</v>
      </c>
      <c r="H112" s="188">
        <f>'Pay App 50'!K112</f>
        <v>0</v>
      </c>
      <c r="I112" s="189"/>
      <c r="J112" s="55"/>
      <c r="K112" s="33">
        <f t="shared" si="1"/>
        <v>0</v>
      </c>
      <c r="L112" s="68">
        <f t="shared" si="0"/>
        <v>0</v>
      </c>
      <c r="M112" s="66">
        <f t="shared" si="2"/>
        <v>0</v>
      </c>
      <c r="N112" s="32">
        <f t="shared" si="3"/>
        <v>0</v>
      </c>
      <c r="O112" s="52">
        <f>'Pay App 50'!O112+'Pay App 50'!P112</f>
        <v>0</v>
      </c>
      <c r="P112" s="45"/>
      <c r="Q112" s="66">
        <f>'Pay App 50'!Q112+N112+P112</f>
        <v>0</v>
      </c>
    </row>
    <row r="113" spans="1:17" ht="21" customHeight="1" x14ac:dyDescent="0.2">
      <c r="A113" s="151" t="s">
        <v>180</v>
      </c>
      <c r="B113" s="151"/>
      <c r="C113" s="151" t="s">
        <v>181</v>
      </c>
      <c r="D113" s="152"/>
      <c r="E113" s="52">
        <f>'Pay App 50'!E113</f>
        <v>0</v>
      </c>
      <c r="F113" s="45"/>
      <c r="G113" s="65">
        <f>'Pay App 50'!G113+F113</f>
        <v>0</v>
      </c>
      <c r="H113" s="188">
        <f>'Pay App 50'!K113</f>
        <v>0</v>
      </c>
      <c r="I113" s="189"/>
      <c r="J113" s="55"/>
      <c r="K113" s="33">
        <f t="shared" si="1"/>
        <v>0</v>
      </c>
      <c r="L113" s="68">
        <f t="shared" si="0"/>
        <v>0</v>
      </c>
      <c r="M113" s="66">
        <f t="shared" si="2"/>
        <v>0</v>
      </c>
      <c r="N113" s="32">
        <f t="shared" si="3"/>
        <v>0</v>
      </c>
      <c r="O113" s="52">
        <f>'Pay App 50'!O113+'Pay App 50'!P113</f>
        <v>0</v>
      </c>
      <c r="P113" s="45"/>
      <c r="Q113" s="66">
        <f>'Pay App 50'!Q113+N113+P113</f>
        <v>0</v>
      </c>
    </row>
    <row r="114" spans="1:17" ht="21" customHeight="1" x14ac:dyDescent="0.2">
      <c r="A114" s="153" t="s">
        <v>182</v>
      </c>
      <c r="B114" s="153"/>
      <c r="C114" s="153" t="s">
        <v>183</v>
      </c>
      <c r="D114" s="154"/>
      <c r="E114" s="52">
        <f>'Pay App 50'!E114</f>
        <v>0</v>
      </c>
      <c r="F114" s="45"/>
      <c r="G114" s="65">
        <f>'Pay App 50'!G114+F114</f>
        <v>0</v>
      </c>
      <c r="H114" s="188">
        <f>'Pay App 50'!K114</f>
        <v>0</v>
      </c>
      <c r="I114" s="189"/>
      <c r="J114" s="55"/>
      <c r="K114" s="33">
        <f t="shared" si="1"/>
        <v>0</v>
      </c>
      <c r="L114" s="68">
        <f t="shared" si="0"/>
        <v>0</v>
      </c>
      <c r="M114" s="66">
        <f t="shared" si="2"/>
        <v>0</v>
      </c>
      <c r="N114" s="32">
        <f t="shared" si="3"/>
        <v>0</v>
      </c>
      <c r="O114" s="52">
        <f>'Pay App 50'!O114+'Pay App 50'!P114</f>
        <v>0</v>
      </c>
      <c r="P114" s="45"/>
      <c r="Q114" s="66">
        <f>'Pay App 50'!Q114+N114+P114</f>
        <v>0</v>
      </c>
    </row>
    <row r="115" spans="1:17" ht="21" customHeight="1" x14ac:dyDescent="0.2">
      <c r="A115" s="151" t="s">
        <v>184</v>
      </c>
      <c r="B115" s="151"/>
      <c r="C115" s="151" t="s">
        <v>185</v>
      </c>
      <c r="D115" s="152"/>
      <c r="E115" s="52">
        <f>'Pay App 50'!E115</f>
        <v>0</v>
      </c>
      <c r="F115" s="45"/>
      <c r="G115" s="65">
        <f>'Pay App 50'!G115+F115</f>
        <v>0</v>
      </c>
      <c r="H115" s="188">
        <f>'Pay App 50'!K115</f>
        <v>0</v>
      </c>
      <c r="I115" s="189"/>
      <c r="J115" s="55"/>
      <c r="K115" s="33">
        <f t="shared" si="1"/>
        <v>0</v>
      </c>
      <c r="L115" s="68">
        <f t="shared" si="0"/>
        <v>0</v>
      </c>
      <c r="M115" s="66">
        <f t="shared" si="2"/>
        <v>0</v>
      </c>
      <c r="N115" s="32">
        <f t="shared" si="3"/>
        <v>0</v>
      </c>
      <c r="O115" s="52">
        <f>'Pay App 50'!O115+'Pay App 50'!P115</f>
        <v>0</v>
      </c>
      <c r="P115" s="45"/>
      <c r="Q115" s="66">
        <f>'Pay App 50'!Q115+N115+P115</f>
        <v>0</v>
      </c>
    </row>
    <row r="116" spans="1:17" ht="21" customHeight="1" x14ac:dyDescent="0.2">
      <c r="A116" s="151" t="s">
        <v>186</v>
      </c>
      <c r="B116" s="151"/>
      <c r="C116" s="151" t="s">
        <v>187</v>
      </c>
      <c r="D116" s="152"/>
      <c r="E116" s="52">
        <f>'Pay App 50'!E116</f>
        <v>0</v>
      </c>
      <c r="F116" s="45"/>
      <c r="G116" s="65">
        <f>'Pay App 50'!G116+F116</f>
        <v>0</v>
      </c>
      <c r="H116" s="188">
        <f>'Pay App 50'!K116</f>
        <v>0</v>
      </c>
      <c r="I116" s="189"/>
      <c r="J116" s="55"/>
      <c r="K116" s="33">
        <f t="shared" si="1"/>
        <v>0</v>
      </c>
      <c r="L116" s="68">
        <f t="shared" si="0"/>
        <v>0</v>
      </c>
      <c r="M116" s="66">
        <f t="shared" si="2"/>
        <v>0</v>
      </c>
      <c r="N116" s="32">
        <f t="shared" si="3"/>
        <v>0</v>
      </c>
      <c r="O116" s="52">
        <f>'Pay App 50'!O116+'Pay App 50'!P116</f>
        <v>0</v>
      </c>
      <c r="P116" s="45"/>
      <c r="Q116" s="66">
        <f>'Pay App 50'!Q116+N116+P116</f>
        <v>0</v>
      </c>
    </row>
    <row r="117" spans="1:17" ht="21" customHeight="1" x14ac:dyDescent="0.2">
      <c r="A117" s="151" t="s">
        <v>188</v>
      </c>
      <c r="B117" s="151"/>
      <c r="C117" s="151" t="s">
        <v>581</v>
      </c>
      <c r="D117" s="152"/>
      <c r="E117" s="52">
        <f>'Pay App 50'!E117</f>
        <v>0</v>
      </c>
      <c r="F117" s="45"/>
      <c r="G117" s="65">
        <f>'Pay App 50'!G117+F117</f>
        <v>0</v>
      </c>
      <c r="H117" s="188">
        <f>'Pay App 50'!K117</f>
        <v>0</v>
      </c>
      <c r="I117" s="189"/>
      <c r="J117" s="55"/>
      <c r="K117" s="33">
        <f t="shared" si="1"/>
        <v>0</v>
      </c>
      <c r="L117" s="68">
        <f t="shared" si="0"/>
        <v>0</v>
      </c>
      <c r="M117" s="66">
        <f t="shared" si="2"/>
        <v>0</v>
      </c>
      <c r="N117" s="32">
        <f t="shared" si="3"/>
        <v>0</v>
      </c>
      <c r="O117" s="52">
        <f>'Pay App 50'!O117+'Pay App 50'!P117</f>
        <v>0</v>
      </c>
      <c r="P117" s="45"/>
      <c r="Q117" s="66">
        <f>'Pay App 50'!Q117+N117+P117</f>
        <v>0</v>
      </c>
    </row>
    <row r="118" spans="1:17" ht="21" customHeight="1" x14ac:dyDescent="0.2">
      <c r="A118" s="153" t="s">
        <v>190</v>
      </c>
      <c r="B118" s="153"/>
      <c r="C118" s="142" t="s">
        <v>191</v>
      </c>
      <c r="D118" s="156"/>
      <c r="E118" s="52">
        <f>'Pay App 50'!E118</f>
        <v>0</v>
      </c>
      <c r="F118" s="45"/>
      <c r="G118" s="65">
        <f>'Pay App 50'!G118+F118</f>
        <v>0</v>
      </c>
      <c r="H118" s="188">
        <f>'Pay App 50'!K118</f>
        <v>0</v>
      </c>
      <c r="I118" s="189"/>
      <c r="J118" s="55"/>
      <c r="K118" s="33">
        <f t="shared" si="1"/>
        <v>0</v>
      </c>
      <c r="L118" s="68">
        <f t="shared" si="0"/>
        <v>0</v>
      </c>
      <c r="M118" s="66">
        <f t="shared" si="2"/>
        <v>0</v>
      </c>
      <c r="N118" s="32">
        <f t="shared" si="3"/>
        <v>0</v>
      </c>
      <c r="O118" s="52">
        <f>'Pay App 50'!O118+'Pay App 50'!P118</f>
        <v>0</v>
      </c>
      <c r="P118" s="45"/>
      <c r="Q118" s="66">
        <f>'Pay App 50'!Q118+N118+P118</f>
        <v>0</v>
      </c>
    </row>
    <row r="119" spans="1:17" ht="21" customHeight="1" x14ac:dyDescent="0.2">
      <c r="A119" s="151" t="s">
        <v>192</v>
      </c>
      <c r="B119" s="151"/>
      <c r="C119" s="151" t="s">
        <v>193</v>
      </c>
      <c r="D119" s="152"/>
      <c r="E119" s="52">
        <f>'Pay App 50'!E119</f>
        <v>0</v>
      </c>
      <c r="F119" s="45"/>
      <c r="G119" s="65">
        <f>'Pay App 50'!G119+F119</f>
        <v>0</v>
      </c>
      <c r="H119" s="188">
        <f>'Pay App 50'!K119</f>
        <v>0</v>
      </c>
      <c r="I119" s="189"/>
      <c r="J119" s="55"/>
      <c r="K119" s="33">
        <f t="shared" si="1"/>
        <v>0</v>
      </c>
      <c r="L119" s="68">
        <f t="shared" si="0"/>
        <v>0</v>
      </c>
      <c r="M119" s="66">
        <f t="shared" si="2"/>
        <v>0</v>
      </c>
      <c r="N119" s="32">
        <f t="shared" si="3"/>
        <v>0</v>
      </c>
      <c r="O119" s="52">
        <f>'Pay App 50'!O119+'Pay App 50'!P119</f>
        <v>0</v>
      </c>
      <c r="P119" s="45"/>
      <c r="Q119" s="66">
        <f>'Pay App 50'!Q119+N119+P119</f>
        <v>0</v>
      </c>
    </row>
    <row r="120" spans="1:17" ht="21" customHeight="1" x14ac:dyDescent="0.2">
      <c r="A120" s="151" t="s">
        <v>194</v>
      </c>
      <c r="B120" s="151"/>
      <c r="C120" s="150" t="s">
        <v>195</v>
      </c>
      <c r="D120" s="157"/>
      <c r="E120" s="52">
        <f>'Pay App 50'!E120</f>
        <v>0</v>
      </c>
      <c r="F120" s="45"/>
      <c r="G120" s="65">
        <f>'Pay App 50'!G120+F120</f>
        <v>0</v>
      </c>
      <c r="H120" s="188">
        <f>'Pay App 50'!K120</f>
        <v>0</v>
      </c>
      <c r="I120" s="189"/>
      <c r="J120" s="55"/>
      <c r="K120" s="33">
        <f t="shared" si="1"/>
        <v>0</v>
      </c>
      <c r="L120" s="68">
        <f t="shared" si="0"/>
        <v>0</v>
      </c>
      <c r="M120" s="66">
        <f t="shared" si="2"/>
        <v>0</v>
      </c>
      <c r="N120" s="32">
        <f t="shared" si="3"/>
        <v>0</v>
      </c>
      <c r="O120" s="52">
        <f>'Pay App 50'!O120+'Pay App 50'!P120</f>
        <v>0</v>
      </c>
      <c r="P120" s="45"/>
      <c r="Q120" s="66">
        <f>'Pay App 50'!Q120+N120+P120</f>
        <v>0</v>
      </c>
    </row>
    <row r="121" spans="1:17" ht="21" customHeight="1" x14ac:dyDescent="0.2">
      <c r="A121" s="151" t="s">
        <v>196</v>
      </c>
      <c r="B121" s="151"/>
      <c r="C121" s="151" t="s">
        <v>197</v>
      </c>
      <c r="D121" s="152"/>
      <c r="E121" s="52">
        <f>'Pay App 50'!E121</f>
        <v>0</v>
      </c>
      <c r="F121" s="45"/>
      <c r="G121" s="65">
        <f>'Pay App 50'!G121+F121</f>
        <v>0</v>
      </c>
      <c r="H121" s="188">
        <f>'Pay App 50'!K121</f>
        <v>0</v>
      </c>
      <c r="I121" s="189"/>
      <c r="J121" s="55"/>
      <c r="K121" s="33">
        <f t="shared" si="1"/>
        <v>0</v>
      </c>
      <c r="L121" s="68">
        <f t="shared" si="0"/>
        <v>0</v>
      </c>
      <c r="M121" s="66">
        <f t="shared" si="2"/>
        <v>0</v>
      </c>
      <c r="N121" s="32">
        <f t="shared" si="3"/>
        <v>0</v>
      </c>
      <c r="O121" s="52">
        <f>'Pay App 50'!O121+'Pay App 50'!P121</f>
        <v>0</v>
      </c>
      <c r="P121" s="45"/>
      <c r="Q121" s="66">
        <f>'Pay App 50'!Q121+N121+P121</f>
        <v>0</v>
      </c>
    </row>
    <row r="122" spans="1:17" ht="21" customHeight="1" x14ac:dyDescent="0.2">
      <c r="A122" s="151" t="s">
        <v>198</v>
      </c>
      <c r="B122" s="151"/>
      <c r="C122" s="151" t="s">
        <v>199</v>
      </c>
      <c r="D122" s="152"/>
      <c r="E122" s="52">
        <f>'Pay App 50'!E122</f>
        <v>0</v>
      </c>
      <c r="F122" s="45"/>
      <c r="G122" s="65">
        <f>'Pay App 50'!G122+F122</f>
        <v>0</v>
      </c>
      <c r="H122" s="188">
        <f>'Pay App 50'!K122</f>
        <v>0</v>
      </c>
      <c r="I122" s="189"/>
      <c r="J122" s="55"/>
      <c r="K122" s="33">
        <f t="shared" si="1"/>
        <v>0</v>
      </c>
      <c r="L122" s="68">
        <f t="shared" si="0"/>
        <v>0</v>
      </c>
      <c r="M122" s="66">
        <f t="shared" si="2"/>
        <v>0</v>
      </c>
      <c r="N122" s="32">
        <f t="shared" si="3"/>
        <v>0</v>
      </c>
      <c r="O122" s="52">
        <f>'Pay App 50'!O122+'Pay App 50'!P122</f>
        <v>0</v>
      </c>
      <c r="P122" s="45"/>
      <c r="Q122" s="66">
        <f>'Pay App 50'!Q122+N122+P122</f>
        <v>0</v>
      </c>
    </row>
    <row r="123" spans="1:17" ht="21" customHeight="1" x14ac:dyDescent="0.2">
      <c r="A123" s="151" t="s">
        <v>200</v>
      </c>
      <c r="B123" s="151"/>
      <c r="C123" s="151" t="s">
        <v>201</v>
      </c>
      <c r="D123" s="152"/>
      <c r="E123" s="52">
        <f>'Pay App 50'!E123</f>
        <v>0</v>
      </c>
      <c r="F123" s="45"/>
      <c r="G123" s="65">
        <f>'Pay App 50'!G123+F123</f>
        <v>0</v>
      </c>
      <c r="H123" s="188">
        <f>'Pay App 50'!K123</f>
        <v>0</v>
      </c>
      <c r="I123" s="189"/>
      <c r="J123" s="55"/>
      <c r="K123" s="33">
        <f t="shared" si="1"/>
        <v>0</v>
      </c>
      <c r="L123" s="68">
        <f t="shared" si="0"/>
        <v>0</v>
      </c>
      <c r="M123" s="66">
        <f t="shared" si="2"/>
        <v>0</v>
      </c>
      <c r="N123" s="32">
        <f t="shared" si="3"/>
        <v>0</v>
      </c>
      <c r="O123" s="52">
        <f>'Pay App 50'!O123+'Pay App 50'!P123</f>
        <v>0</v>
      </c>
      <c r="P123" s="45"/>
      <c r="Q123" s="66">
        <f>'Pay App 50'!Q123+N123+P123</f>
        <v>0</v>
      </c>
    </row>
    <row r="124" spans="1:17" ht="21" customHeight="1" x14ac:dyDescent="0.2">
      <c r="A124" s="153" t="s">
        <v>202</v>
      </c>
      <c r="B124" s="153"/>
      <c r="C124" s="154" t="s">
        <v>203</v>
      </c>
      <c r="D124" s="155"/>
      <c r="E124" s="52">
        <f>'Pay App 50'!E124</f>
        <v>0</v>
      </c>
      <c r="F124" s="45"/>
      <c r="G124" s="65">
        <f>'Pay App 50'!G124+F124</f>
        <v>0</v>
      </c>
      <c r="H124" s="188">
        <f>'Pay App 50'!K124</f>
        <v>0</v>
      </c>
      <c r="I124" s="189"/>
      <c r="J124" s="55"/>
      <c r="K124" s="33">
        <f t="shared" si="1"/>
        <v>0</v>
      </c>
      <c r="L124" s="68">
        <f t="shared" si="0"/>
        <v>0</v>
      </c>
      <c r="M124" s="66">
        <f t="shared" si="2"/>
        <v>0</v>
      </c>
      <c r="N124" s="32">
        <f t="shared" si="3"/>
        <v>0</v>
      </c>
      <c r="O124" s="52">
        <f>'Pay App 50'!O124+'Pay App 50'!P124</f>
        <v>0</v>
      </c>
      <c r="P124" s="45"/>
      <c r="Q124" s="66">
        <f>'Pay App 50'!Q124+N124+P124</f>
        <v>0</v>
      </c>
    </row>
    <row r="125" spans="1:17" ht="21" customHeight="1" x14ac:dyDescent="0.2">
      <c r="A125" s="151" t="s">
        <v>204</v>
      </c>
      <c r="B125" s="151"/>
      <c r="C125" s="151" t="s">
        <v>205</v>
      </c>
      <c r="D125" s="152"/>
      <c r="E125" s="52">
        <f>'Pay App 50'!E125</f>
        <v>0</v>
      </c>
      <c r="F125" s="45"/>
      <c r="G125" s="65">
        <f>'Pay App 50'!G125+F125</f>
        <v>0</v>
      </c>
      <c r="H125" s="188">
        <f>'Pay App 50'!K125</f>
        <v>0</v>
      </c>
      <c r="I125" s="189"/>
      <c r="J125" s="55"/>
      <c r="K125" s="33">
        <f t="shared" si="1"/>
        <v>0</v>
      </c>
      <c r="L125" s="68">
        <f t="shared" si="0"/>
        <v>0</v>
      </c>
      <c r="M125" s="66">
        <f t="shared" si="2"/>
        <v>0</v>
      </c>
      <c r="N125" s="32">
        <f t="shared" si="3"/>
        <v>0</v>
      </c>
      <c r="O125" s="52">
        <f>'Pay App 50'!O125+'Pay App 50'!P125</f>
        <v>0</v>
      </c>
      <c r="P125" s="45"/>
      <c r="Q125" s="66">
        <f>'Pay App 50'!Q125+N125+P125</f>
        <v>0</v>
      </c>
    </row>
    <row r="126" spans="1:17" ht="21" customHeight="1" x14ac:dyDescent="0.2">
      <c r="A126" s="151" t="s">
        <v>206</v>
      </c>
      <c r="B126" s="151"/>
      <c r="C126" s="151" t="s">
        <v>207</v>
      </c>
      <c r="D126" s="152"/>
      <c r="E126" s="52">
        <f>'Pay App 50'!E126</f>
        <v>0</v>
      </c>
      <c r="F126" s="45"/>
      <c r="G126" s="65">
        <f>'Pay App 50'!G126+F126</f>
        <v>0</v>
      </c>
      <c r="H126" s="188">
        <f>'Pay App 50'!K126</f>
        <v>0</v>
      </c>
      <c r="I126" s="189"/>
      <c r="J126" s="55"/>
      <c r="K126" s="33">
        <f t="shared" si="1"/>
        <v>0</v>
      </c>
      <c r="L126" s="68">
        <f t="shared" si="0"/>
        <v>0</v>
      </c>
      <c r="M126" s="66">
        <f t="shared" si="2"/>
        <v>0</v>
      </c>
      <c r="N126" s="32">
        <f t="shared" si="3"/>
        <v>0</v>
      </c>
      <c r="O126" s="52">
        <f>'Pay App 50'!O126+'Pay App 50'!P126</f>
        <v>0</v>
      </c>
      <c r="P126" s="45"/>
      <c r="Q126" s="66">
        <f>'Pay App 50'!Q126+N126+P126</f>
        <v>0</v>
      </c>
    </row>
    <row r="127" spans="1:17" ht="21" customHeight="1" x14ac:dyDescent="0.2">
      <c r="A127" s="151" t="s">
        <v>208</v>
      </c>
      <c r="B127" s="151"/>
      <c r="C127" s="151" t="s">
        <v>209</v>
      </c>
      <c r="D127" s="152"/>
      <c r="E127" s="52">
        <f>'Pay App 50'!E127</f>
        <v>0</v>
      </c>
      <c r="F127" s="45"/>
      <c r="G127" s="65">
        <f>'Pay App 50'!G127+F127</f>
        <v>0</v>
      </c>
      <c r="H127" s="188">
        <f>'Pay App 50'!K127</f>
        <v>0</v>
      </c>
      <c r="I127" s="189"/>
      <c r="J127" s="55"/>
      <c r="K127" s="33">
        <f t="shared" si="1"/>
        <v>0</v>
      </c>
      <c r="L127" s="68">
        <f t="shared" si="0"/>
        <v>0</v>
      </c>
      <c r="M127" s="66">
        <f t="shared" si="2"/>
        <v>0</v>
      </c>
      <c r="N127" s="32">
        <f t="shared" si="3"/>
        <v>0</v>
      </c>
      <c r="O127" s="52">
        <f>'Pay App 50'!O127+'Pay App 50'!P127</f>
        <v>0</v>
      </c>
      <c r="P127" s="45"/>
      <c r="Q127" s="66">
        <f>'Pay App 50'!Q127+N127+P127</f>
        <v>0</v>
      </c>
    </row>
    <row r="128" spans="1:17" ht="21" customHeight="1" x14ac:dyDescent="0.2">
      <c r="A128" s="153" t="s">
        <v>210</v>
      </c>
      <c r="B128" s="153"/>
      <c r="C128" s="153" t="s">
        <v>211</v>
      </c>
      <c r="D128" s="154"/>
      <c r="E128" s="52">
        <f>'Pay App 50'!E128</f>
        <v>0</v>
      </c>
      <c r="F128" s="45"/>
      <c r="G128" s="65">
        <f>'Pay App 50'!G128+F128</f>
        <v>0</v>
      </c>
      <c r="H128" s="188">
        <f>'Pay App 50'!K128</f>
        <v>0</v>
      </c>
      <c r="I128" s="189"/>
      <c r="J128" s="55"/>
      <c r="K128" s="33">
        <f t="shared" si="1"/>
        <v>0</v>
      </c>
      <c r="L128" s="68">
        <f t="shared" si="0"/>
        <v>0</v>
      </c>
      <c r="M128" s="66">
        <f t="shared" si="2"/>
        <v>0</v>
      </c>
      <c r="N128" s="32">
        <f t="shared" si="3"/>
        <v>0</v>
      </c>
      <c r="O128" s="52">
        <f>'Pay App 50'!O128+'Pay App 50'!P128</f>
        <v>0</v>
      </c>
      <c r="P128" s="45"/>
      <c r="Q128" s="66">
        <f>'Pay App 50'!Q128+N128+P128</f>
        <v>0</v>
      </c>
    </row>
    <row r="129" spans="1:17" ht="21" customHeight="1" x14ac:dyDescent="0.2">
      <c r="A129" s="151" t="s">
        <v>212</v>
      </c>
      <c r="B129" s="151"/>
      <c r="C129" s="151" t="s">
        <v>213</v>
      </c>
      <c r="D129" s="152"/>
      <c r="E129" s="52">
        <f>'Pay App 50'!E129</f>
        <v>0</v>
      </c>
      <c r="F129" s="45"/>
      <c r="G129" s="65">
        <f>'Pay App 50'!G129+F129</f>
        <v>0</v>
      </c>
      <c r="H129" s="188">
        <f>'Pay App 50'!K129</f>
        <v>0</v>
      </c>
      <c r="I129" s="189"/>
      <c r="J129" s="55"/>
      <c r="K129" s="33">
        <f t="shared" si="1"/>
        <v>0</v>
      </c>
      <c r="L129" s="68">
        <f t="shared" si="0"/>
        <v>0</v>
      </c>
      <c r="M129" s="66">
        <f t="shared" si="2"/>
        <v>0</v>
      </c>
      <c r="N129" s="32">
        <f t="shared" si="3"/>
        <v>0</v>
      </c>
      <c r="O129" s="52">
        <f>'Pay App 50'!O129+'Pay App 50'!P129</f>
        <v>0</v>
      </c>
      <c r="P129" s="45"/>
      <c r="Q129" s="66">
        <f>'Pay App 50'!Q129+N129+P129</f>
        <v>0</v>
      </c>
    </row>
    <row r="130" spans="1:17" ht="21" customHeight="1" x14ac:dyDescent="0.2">
      <c r="A130" s="151" t="s">
        <v>214</v>
      </c>
      <c r="B130" s="151"/>
      <c r="C130" s="151" t="s">
        <v>215</v>
      </c>
      <c r="D130" s="152"/>
      <c r="E130" s="52">
        <f>'Pay App 50'!E130</f>
        <v>0</v>
      </c>
      <c r="F130" s="45"/>
      <c r="G130" s="65">
        <f>'Pay App 50'!G130+F130</f>
        <v>0</v>
      </c>
      <c r="H130" s="188">
        <f>'Pay App 50'!K130</f>
        <v>0</v>
      </c>
      <c r="I130" s="189"/>
      <c r="J130" s="55"/>
      <c r="K130" s="33">
        <f t="shared" si="1"/>
        <v>0</v>
      </c>
      <c r="L130" s="68">
        <f t="shared" si="0"/>
        <v>0</v>
      </c>
      <c r="M130" s="66">
        <f t="shared" si="2"/>
        <v>0</v>
      </c>
      <c r="N130" s="32">
        <f t="shared" si="3"/>
        <v>0</v>
      </c>
      <c r="O130" s="52">
        <f>'Pay App 50'!O130+'Pay App 50'!P130</f>
        <v>0</v>
      </c>
      <c r="P130" s="45"/>
      <c r="Q130" s="66">
        <f>'Pay App 50'!Q130+N130+P130</f>
        <v>0</v>
      </c>
    </row>
    <row r="131" spans="1:17" ht="21" customHeight="1" x14ac:dyDescent="0.2">
      <c r="A131" s="151" t="s">
        <v>216</v>
      </c>
      <c r="B131" s="151"/>
      <c r="C131" s="151" t="s">
        <v>217</v>
      </c>
      <c r="D131" s="152"/>
      <c r="E131" s="52">
        <f>'Pay App 50'!E131</f>
        <v>0</v>
      </c>
      <c r="F131" s="45"/>
      <c r="G131" s="65">
        <f>'Pay App 50'!G131+F131</f>
        <v>0</v>
      </c>
      <c r="H131" s="188">
        <f>'Pay App 50'!K131</f>
        <v>0</v>
      </c>
      <c r="I131" s="189"/>
      <c r="J131" s="55"/>
      <c r="K131" s="33">
        <f t="shared" si="1"/>
        <v>0</v>
      </c>
      <c r="L131" s="68">
        <f t="shared" si="0"/>
        <v>0</v>
      </c>
      <c r="M131" s="66">
        <f t="shared" si="2"/>
        <v>0</v>
      </c>
      <c r="N131" s="32">
        <f t="shared" si="3"/>
        <v>0</v>
      </c>
      <c r="O131" s="52">
        <f>'Pay App 50'!O131+'Pay App 50'!P131</f>
        <v>0</v>
      </c>
      <c r="P131" s="45"/>
      <c r="Q131" s="66">
        <f>'Pay App 50'!Q131+N131+P131</f>
        <v>0</v>
      </c>
    </row>
    <row r="132" spans="1:17" ht="21" customHeight="1" x14ac:dyDescent="0.2">
      <c r="A132" s="151" t="s">
        <v>218</v>
      </c>
      <c r="B132" s="151"/>
      <c r="C132" s="151" t="s">
        <v>219</v>
      </c>
      <c r="D132" s="152"/>
      <c r="E132" s="52">
        <f>'Pay App 50'!E132</f>
        <v>0</v>
      </c>
      <c r="F132" s="45"/>
      <c r="G132" s="65">
        <f>'Pay App 50'!G132+F132</f>
        <v>0</v>
      </c>
      <c r="H132" s="188">
        <f>'Pay App 50'!K132</f>
        <v>0</v>
      </c>
      <c r="I132" s="189"/>
      <c r="J132" s="55"/>
      <c r="K132" s="33">
        <f t="shared" si="1"/>
        <v>0</v>
      </c>
      <c r="L132" s="68">
        <f t="shared" si="0"/>
        <v>0</v>
      </c>
      <c r="M132" s="66">
        <f t="shared" si="2"/>
        <v>0</v>
      </c>
      <c r="N132" s="32">
        <f t="shared" si="3"/>
        <v>0</v>
      </c>
      <c r="O132" s="52">
        <f>'Pay App 50'!O132+'Pay App 50'!P132</f>
        <v>0</v>
      </c>
      <c r="P132" s="45"/>
      <c r="Q132" s="66">
        <f>'Pay App 50'!Q132+N132+P132</f>
        <v>0</v>
      </c>
    </row>
    <row r="133" spans="1:17" ht="21" customHeight="1" x14ac:dyDescent="0.2">
      <c r="A133" s="151" t="s">
        <v>220</v>
      </c>
      <c r="B133" s="151"/>
      <c r="C133" s="151" t="s">
        <v>221</v>
      </c>
      <c r="D133" s="152"/>
      <c r="E133" s="52">
        <f>'Pay App 50'!E133</f>
        <v>0</v>
      </c>
      <c r="F133" s="45"/>
      <c r="G133" s="65">
        <f>'Pay App 50'!G133+F133</f>
        <v>0</v>
      </c>
      <c r="H133" s="188">
        <f>'Pay App 50'!K133</f>
        <v>0</v>
      </c>
      <c r="I133" s="189"/>
      <c r="J133" s="55"/>
      <c r="K133" s="33">
        <f t="shared" si="1"/>
        <v>0</v>
      </c>
      <c r="L133" s="68">
        <f t="shared" si="0"/>
        <v>0</v>
      </c>
      <c r="M133" s="66">
        <f t="shared" si="2"/>
        <v>0</v>
      </c>
      <c r="N133" s="32">
        <f t="shared" si="3"/>
        <v>0</v>
      </c>
      <c r="O133" s="52">
        <f>'Pay App 50'!O133+'Pay App 50'!P133</f>
        <v>0</v>
      </c>
      <c r="P133" s="45"/>
      <c r="Q133" s="66">
        <f>'Pay App 50'!Q133+N133+P133</f>
        <v>0</v>
      </c>
    </row>
    <row r="134" spans="1:17" ht="21" customHeight="1" x14ac:dyDescent="0.2">
      <c r="A134" s="151" t="s">
        <v>222</v>
      </c>
      <c r="B134" s="151"/>
      <c r="C134" s="151" t="s">
        <v>223</v>
      </c>
      <c r="D134" s="152"/>
      <c r="E134" s="52">
        <f>'Pay App 50'!E134</f>
        <v>0</v>
      </c>
      <c r="F134" s="45"/>
      <c r="G134" s="65">
        <f>'Pay App 50'!G134+F134</f>
        <v>0</v>
      </c>
      <c r="H134" s="188">
        <f>'Pay App 50'!K134</f>
        <v>0</v>
      </c>
      <c r="I134" s="189"/>
      <c r="J134" s="55"/>
      <c r="K134" s="33">
        <f t="shared" si="1"/>
        <v>0</v>
      </c>
      <c r="L134" s="68">
        <f t="shared" si="0"/>
        <v>0</v>
      </c>
      <c r="M134" s="66">
        <f t="shared" si="2"/>
        <v>0</v>
      </c>
      <c r="N134" s="32">
        <f t="shared" si="3"/>
        <v>0</v>
      </c>
      <c r="O134" s="52">
        <f>'Pay App 50'!O134+'Pay App 50'!P134</f>
        <v>0</v>
      </c>
      <c r="P134" s="45"/>
      <c r="Q134" s="66">
        <f>'Pay App 50'!Q134+N134+P134</f>
        <v>0</v>
      </c>
    </row>
    <row r="135" spans="1:17" ht="21" customHeight="1" x14ac:dyDescent="0.2">
      <c r="A135" s="153" t="s">
        <v>224</v>
      </c>
      <c r="B135" s="153"/>
      <c r="C135" s="153" t="s">
        <v>225</v>
      </c>
      <c r="D135" s="154"/>
      <c r="E135" s="52">
        <f>'Pay App 50'!E135</f>
        <v>0</v>
      </c>
      <c r="F135" s="45"/>
      <c r="G135" s="65">
        <f>'Pay App 50'!G135+F135</f>
        <v>0</v>
      </c>
      <c r="H135" s="188">
        <f>'Pay App 50'!K135</f>
        <v>0</v>
      </c>
      <c r="I135" s="189"/>
      <c r="J135" s="55"/>
      <c r="K135" s="33">
        <f t="shared" si="1"/>
        <v>0</v>
      </c>
      <c r="L135" s="68">
        <f t="shared" si="0"/>
        <v>0</v>
      </c>
      <c r="M135" s="66">
        <f t="shared" si="2"/>
        <v>0</v>
      </c>
      <c r="N135" s="32">
        <f t="shared" si="3"/>
        <v>0</v>
      </c>
      <c r="O135" s="52">
        <f>'Pay App 50'!O135+'Pay App 50'!P135</f>
        <v>0</v>
      </c>
      <c r="P135" s="45"/>
      <c r="Q135" s="66">
        <f>'Pay App 50'!Q135+N135+P135</f>
        <v>0</v>
      </c>
    </row>
    <row r="136" spans="1:17" ht="21" customHeight="1" x14ac:dyDescent="0.2">
      <c r="A136" s="151" t="s">
        <v>226</v>
      </c>
      <c r="B136" s="151"/>
      <c r="C136" s="151" t="s">
        <v>227</v>
      </c>
      <c r="D136" s="152"/>
      <c r="E136" s="52">
        <f>'Pay App 50'!E136</f>
        <v>0</v>
      </c>
      <c r="F136" s="45"/>
      <c r="G136" s="65">
        <f>'Pay App 50'!G136+F136</f>
        <v>0</v>
      </c>
      <c r="H136" s="188">
        <f>'Pay App 50'!K136</f>
        <v>0</v>
      </c>
      <c r="I136" s="189"/>
      <c r="J136" s="55"/>
      <c r="K136" s="33">
        <f t="shared" si="1"/>
        <v>0</v>
      </c>
      <c r="L136" s="68">
        <f t="shared" si="0"/>
        <v>0</v>
      </c>
      <c r="M136" s="66">
        <f t="shared" si="2"/>
        <v>0</v>
      </c>
      <c r="N136" s="32">
        <f t="shared" si="3"/>
        <v>0</v>
      </c>
      <c r="O136" s="52">
        <f>'Pay App 50'!O136+'Pay App 50'!P136</f>
        <v>0</v>
      </c>
      <c r="P136" s="45"/>
      <c r="Q136" s="66">
        <f>'Pay App 50'!Q136+N136+P136</f>
        <v>0</v>
      </c>
    </row>
    <row r="137" spans="1:17" ht="21" customHeight="1" x14ac:dyDescent="0.2">
      <c r="A137" s="151" t="s">
        <v>228</v>
      </c>
      <c r="B137" s="151"/>
      <c r="C137" s="151" t="s">
        <v>229</v>
      </c>
      <c r="D137" s="152"/>
      <c r="E137" s="52">
        <f>'Pay App 50'!E137</f>
        <v>0</v>
      </c>
      <c r="F137" s="45"/>
      <c r="G137" s="65">
        <f>'Pay App 50'!G137+F137</f>
        <v>0</v>
      </c>
      <c r="H137" s="188">
        <f>'Pay App 50'!K137</f>
        <v>0</v>
      </c>
      <c r="I137" s="189"/>
      <c r="J137" s="55"/>
      <c r="K137" s="33">
        <f t="shared" si="1"/>
        <v>0</v>
      </c>
      <c r="L137" s="68">
        <f t="shared" si="0"/>
        <v>0</v>
      </c>
      <c r="M137" s="66">
        <f t="shared" si="2"/>
        <v>0</v>
      </c>
      <c r="N137" s="32">
        <f t="shared" si="3"/>
        <v>0</v>
      </c>
      <c r="O137" s="52">
        <f>'Pay App 50'!O137+'Pay App 50'!P137</f>
        <v>0</v>
      </c>
      <c r="P137" s="45"/>
      <c r="Q137" s="66">
        <f>'Pay App 50'!Q137+N137+P137</f>
        <v>0</v>
      </c>
    </row>
    <row r="138" spans="1:17" ht="21" customHeight="1" x14ac:dyDescent="0.2">
      <c r="A138" s="151" t="s">
        <v>230</v>
      </c>
      <c r="B138" s="151"/>
      <c r="C138" s="151" t="s">
        <v>231</v>
      </c>
      <c r="D138" s="152"/>
      <c r="E138" s="52">
        <f>'Pay App 50'!E138</f>
        <v>0</v>
      </c>
      <c r="F138" s="45"/>
      <c r="G138" s="65">
        <f>'Pay App 50'!G138+F138</f>
        <v>0</v>
      </c>
      <c r="H138" s="188">
        <f>'Pay App 50'!K138</f>
        <v>0</v>
      </c>
      <c r="I138" s="189"/>
      <c r="J138" s="55"/>
      <c r="K138" s="33">
        <f t="shared" si="1"/>
        <v>0</v>
      </c>
      <c r="L138" s="68">
        <f t="shared" si="0"/>
        <v>0</v>
      </c>
      <c r="M138" s="66">
        <f t="shared" si="2"/>
        <v>0</v>
      </c>
      <c r="N138" s="32">
        <f t="shared" si="3"/>
        <v>0</v>
      </c>
      <c r="O138" s="52">
        <f>'Pay App 50'!O138+'Pay App 50'!P138</f>
        <v>0</v>
      </c>
      <c r="P138" s="45"/>
      <c r="Q138" s="66">
        <f>'Pay App 50'!Q138+N138+P138</f>
        <v>0</v>
      </c>
    </row>
    <row r="139" spans="1:17" ht="21" customHeight="1" x14ac:dyDescent="0.2">
      <c r="A139" s="153" t="s">
        <v>232</v>
      </c>
      <c r="B139" s="153"/>
      <c r="C139" s="153" t="s">
        <v>233</v>
      </c>
      <c r="D139" s="154"/>
      <c r="E139" s="52">
        <f>'Pay App 50'!E139</f>
        <v>0</v>
      </c>
      <c r="F139" s="45"/>
      <c r="G139" s="65">
        <f>'Pay App 50'!G139+F139</f>
        <v>0</v>
      </c>
      <c r="H139" s="188">
        <f>'Pay App 50'!K139</f>
        <v>0</v>
      </c>
      <c r="I139" s="189"/>
      <c r="J139" s="55"/>
      <c r="K139" s="33">
        <f t="shared" si="1"/>
        <v>0</v>
      </c>
      <c r="L139" s="68">
        <f t="shared" si="0"/>
        <v>0</v>
      </c>
      <c r="M139" s="66">
        <f t="shared" si="2"/>
        <v>0</v>
      </c>
      <c r="N139" s="32">
        <f t="shared" si="3"/>
        <v>0</v>
      </c>
      <c r="O139" s="52">
        <f>'Pay App 50'!O139+'Pay App 50'!P139</f>
        <v>0</v>
      </c>
      <c r="P139" s="45"/>
      <c r="Q139" s="66">
        <f>'Pay App 50'!Q139+N139+P139</f>
        <v>0</v>
      </c>
    </row>
    <row r="140" spans="1:17" ht="21" customHeight="1" x14ac:dyDescent="0.2">
      <c r="A140" s="151" t="s">
        <v>234</v>
      </c>
      <c r="B140" s="151"/>
      <c r="C140" s="151" t="s">
        <v>235</v>
      </c>
      <c r="D140" s="152"/>
      <c r="E140" s="52">
        <f>'Pay App 50'!E140</f>
        <v>0</v>
      </c>
      <c r="F140" s="45"/>
      <c r="G140" s="65">
        <f>'Pay App 50'!G140+F140</f>
        <v>0</v>
      </c>
      <c r="H140" s="188">
        <f>'Pay App 50'!K140</f>
        <v>0</v>
      </c>
      <c r="I140" s="189"/>
      <c r="J140" s="55"/>
      <c r="K140" s="33">
        <f t="shared" si="1"/>
        <v>0</v>
      </c>
      <c r="L140" s="68">
        <f t="shared" si="0"/>
        <v>0</v>
      </c>
      <c r="M140" s="66">
        <f t="shared" si="2"/>
        <v>0</v>
      </c>
      <c r="N140" s="32">
        <f t="shared" si="3"/>
        <v>0</v>
      </c>
      <c r="O140" s="52">
        <f>'Pay App 50'!O140+'Pay App 50'!P140</f>
        <v>0</v>
      </c>
      <c r="P140" s="45"/>
      <c r="Q140" s="66">
        <f>'Pay App 50'!Q140+N140+P140</f>
        <v>0</v>
      </c>
    </row>
    <row r="141" spans="1:17" ht="21" customHeight="1" x14ac:dyDescent="0.2">
      <c r="A141" s="151" t="s">
        <v>236</v>
      </c>
      <c r="B141" s="151"/>
      <c r="C141" s="151" t="s">
        <v>237</v>
      </c>
      <c r="D141" s="152"/>
      <c r="E141" s="52">
        <f>'Pay App 50'!E141</f>
        <v>0</v>
      </c>
      <c r="F141" s="45"/>
      <c r="G141" s="65">
        <f>'Pay App 50'!G141+F141</f>
        <v>0</v>
      </c>
      <c r="H141" s="188">
        <f>'Pay App 50'!K141</f>
        <v>0</v>
      </c>
      <c r="I141" s="189"/>
      <c r="J141" s="55"/>
      <c r="K141" s="33">
        <f t="shared" si="1"/>
        <v>0</v>
      </c>
      <c r="L141" s="68">
        <f t="shared" si="0"/>
        <v>0</v>
      </c>
      <c r="M141" s="66">
        <f t="shared" si="2"/>
        <v>0</v>
      </c>
      <c r="N141" s="32">
        <f t="shared" si="3"/>
        <v>0</v>
      </c>
      <c r="O141" s="52">
        <f>'Pay App 50'!O141+'Pay App 50'!P141</f>
        <v>0</v>
      </c>
      <c r="P141" s="45"/>
      <c r="Q141" s="66">
        <f>'Pay App 50'!Q141+N141+P141</f>
        <v>0</v>
      </c>
    </row>
    <row r="142" spans="1:17" ht="21" customHeight="1" x14ac:dyDescent="0.2">
      <c r="A142" s="151" t="s">
        <v>238</v>
      </c>
      <c r="B142" s="151"/>
      <c r="C142" s="151" t="s">
        <v>239</v>
      </c>
      <c r="D142" s="152"/>
      <c r="E142" s="52">
        <f>'Pay App 50'!E142</f>
        <v>0</v>
      </c>
      <c r="F142" s="45"/>
      <c r="G142" s="65">
        <f>'Pay App 50'!G142+F142</f>
        <v>0</v>
      </c>
      <c r="H142" s="188">
        <f>'Pay App 50'!K142</f>
        <v>0</v>
      </c>
      <c r="I142" s="189"/>
      <c r="J142" s="55"/>
      <c r="K142" s="33">
        <f t="shared" si="1"/>
        <v>0</v>
      </c>
      <c r="L142" s="68">
        <f t="shared" si="0"/>
        <v>0</v>
      </c>
      <c r="M142" s="66">
        <f t="shared" si="2"/>
        <v>0</v>
      </c>
      <c r="N142" s="32">
        <f t="shared" si="3"/>
        <v>0</v>
      </c>
      <c r="O142" s="52">
        <f>'Pay App 50'!O142+'Pay App 50'!P142</f>
        <v>0</v>
      </c>
      <c r="P142" s="45"/>
      <c r="Q142" s="66">
        <f>'Pay App 50'!Q142+N142+P142</f>
        <v>0</v>
      </c>
    </row>
    <row r="143" spans="1:17" ht="21" customHeight="1" x14ac:dyDescent="0.2">
      <c r="A143" s="151" t="s">
        <v>240</v>
      </c>
      <c r="B143" s="151"/>
      <c r="C143" s="151" t="s">
        <v>241</v>
      </c>
      <c r="D143" s="152"/>
      <c r="E143" s="52">
        <f>'Pay App 50'!E143</f>
        <v>0</v>
      </c>
      <c r="F143" s="45"/>
      <c r="G143" s="65">
        <f>'Pay App 50'!G143+F143</f>
        <v>0</v>
      </c>
      <c r="H143" s="188">
        <f>'Pay App 50'!K143</f>
        <v>0</v>
      </c>
      <c r="I143" s="189"/>
      <c r="J143" s="55"/>
      <c r="K143" s="33">
        <f t="shared" si="1"/>
        <v>0</v>
      </c>
      <c r="L143" s="68">
        <f t="shared" si="0"/>
        <v>0</v>
      </c>
      <c r="M143" s="66">
        <f t="shared" si="2"/>
        <v>0</v>
      </c>
      <c r="N143" s="32">
        <f t="shared" si="3"/>
        <v>0</v>
      </c>
      <c r="O143" s="52">
        <f>'Pay App 50'!O143+'Pay App 50'!P143</f>
        <v>0</v>
      </c>
      <c r="P143" s="45"/>
      <c r="Q143" s="66">
        <f>'Pay App 50'!Q143+N143+P143</f>
        <v>0</v>
      </c>
    </row>
    <row r="144" spans="1:17" ht="21" customHeight="1" x14ac:dyDescent="0.2">
      <c r="A144" s="151" t="s">
        <v>242</v>
      </c>
      <c r="B144" s="151"/>
      <c r="C144" s="151" t="s">
        <v>243</v>
      </c>
      <c r="D144" s="152"/>
      <c r="E144" s="52">
        <f>'Pay App 50'!E144</f>
        <v>0</v>
      </c>
      <c r="F144" s="45"/>
      <c r="G144" s="65">
        <f>'Pay App 50'!G144+F144</f>
        <v>0</v>
      </c>
      <c r="H144" s="188">
        <f>'Pay App 50'!K144</f>
        <v>0</v>
      </c>
      <c r="I144" s="189"/>
      <c r="J144" s="55"/>
      <c r="K144" s="33">
        <f t="shared" si="1"/>
        <v>0</v>
      </c>
      <c r="L144" s="68">
        <f t="shared" si="0"/>
        <v>0</v>
      </c>
      <c r="M144" s="66">
        <f t="shared" si="2"/>
        <v>0</v>
      </c>
      <c r="N144" s="32">
        <f t="shared" si="3"/>
        <v>0</v>
      </c>
      <c r="O144" s="52">
        <f>'Pay App 50'!O144+'Pay App 50'!P144</f>
        <v>0</v>
      </c>
      <c r="P144" s="45"/>
      <c r="Q144" s="66">
        <f>'Pay App 50'!Q144+N144+P144</f>
        <v>0</v>
      </c>
    </row>
    <row r="145" spans="1:17" ht="21" customHeight="1" x14ac:dyDescent="0.2">
      <c r="A145" s="151" t="s">
        <v>244</v>
      </c>
      <c r="B145" s="151"/>
      <c r="C145" s="151" t="s">
        <v>245</v>
      </c>
      <c r="D145" s="152"/>
      <c r="E145" s="52">
        <f>'Pay App 50'!E145</f>
        <v>0</v>
      </c>
      <c r="F145" s="45"/>
      <c r="G145" s="65">
        <f>'Pay App 50'!G145+F145</f>
        <v>0</v>
      </c>
      <c r="H145" s="188">
        <f>'Pay App 50'!K145</f>
        <v>0</v>
      </c>
      <c r="I145" s="189"/>
      <c r="J145" s="55"/>
      <c r="K145" s="33">
        <f t="shared" si="1"/>
        <v>0</v>
      </c>
      <c r="L145" s="68">
        <f t="shared" si="0"/>
        <v>0</v>
      </c>
      <c r="M145" s="66">
        <f t="shared" si="2"/>
        <v>0</v>
      </c>
      <c r="N145" s="32">
        <f t="shared" si="3"/>
        <v>0</v>
      </c>
      <c r="O145" s="52">
        <f>'Pay App 50'!O145+'Pay App 50'!P145</f>
        <v>0</v>
      </c>
      <c r="P145" s="45"/>
      <c r="Q145" s="66">
        <f>'Pay App 50'!Q145+N145+P145</f>
        <v>0</v>
      </c>
    </row>
    <row r="146" spans="1:17" ht="21" customHeight="1" x14ac:dyDescent="0.2">
      <c r="A146" s="151" t="s">
        <v>246</v>
      </c>
      <c r="B146" s="151"/>
      <c r="C146" s="151" t="s">
        <v>247</v>
      </c>
      <c r="D146" s="152"/>
      <c r="E146" s="52">
        <f>'Pay App 50'!E146</f>
        <v>0</v>
      </c>
      <c r="F146" s="45"/>
      <c r="G146" s="65">
        <f>'Pay App 50'!G146+F146</f>
        <v>0</v>
      </c>
      <c r="H146" s="188">
        <f>'Pay App 50'!K146</f>
        <v>0</v>
      </c>
      <c r="I146" s="189"/>
      <c r="J146" s="55"/>
      <c r="K146" s="33">
        <f t="shared" si="1"/>
        <v>0</v>
      </c>
      <c r="L146" s="68">
        <f t="shared" si="0"/>
        <v>0</v>
      </c>
      <c r="M146" s="66">
        <f t="shared" si="2"/>
        <v>0</v>
      </c>
      <c r="N146" s="32">
        <f t="shared" si="3"/>
        <v>0</v>
      </c>
      <c r="O146" s="52">
        <f>'Pay App 50'!O146+'Pay App 50'!P146</f>
        <v>0</v>
      </c>
      <c r="P146" s="45"/>
      <c r="Q146" s="66">
        <f>'Pay App 50'!Q146+N146+P146</f>
        <v>0</v>
      </c>
    </row>
    <row r="147" spans="1:17" ht="21" customHeight="1" x14ac:dyDescent="0.2">
      <c r="A147" s="151" t="s">
        <v>248</v>
      </c>
      <c r="B147" s="151"/>
      <c r="C147" s="151" t="s">
        <v>249</v>
      </c>
      <c r="D147" s="152"/>
      <c r="E147" s="52">
        <f>'Pay App 50'!E147</f>
        <v>0</v>
      </c>
      <c r="F147" s="45"/>
      <c r="G147" s="65">
        <f>'Pay App 50'!G147+F147</f>
        <v>0</v>
      </c>
      <c r="H147" s="188">
        <f>'Pay App 50'!K147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50'!O147+'Pay App 50'!P147</f>
        <v>0</v>
      </c>
      <c r="P147" s="45"/>
      <c r="Q147" s="66">
        <f>'Pay App 50'!Q147+N147+P147</f>
        <v>0</v>
      </c>
    </row>
    <row r="148" spans="1:17" ht="21" customHeight="1" x14ac:dyDescent="0.2">
      <c r="A148" s="151" t="s">
        <v>250</v>
      </c>
      <c r="B148" s="151"/>
      <c r="C148" s="151" t="s">
        <v>251</v>
      </c>
      <c r="D148" s="152"/>
      <c r="E148" s="52">
        <f>'Pay App 50'!E148</f>
        <v>0</v>
      </c>
      <c r="F148" s="45"/>
      <c r="G148" s="65">
        <f>'Pay App 50'!G148+F148</f>
        <v>0</v>
      </c>
      <c r="H148" s="188">
        <f>'Pay App 50'!K148</f>
        <v>0</v>
      </c>
      <c r="I148" s="189"/>
      <c r="J148" s="55"/>
      <c r="K148" s="33">
        <f t="shared" si="4"/>
        <v>0</v>
      </c>
      <c r="L148" s="68">
        <f t="shared" ref="L148:L211" si="7">IF(ISERROR(K148/G148),0,K148/G148)</f>
        <v>0</v>
      </c>
      <c r="M148" s="66">
        <f t="shared" si="5"/>
        <v>0</v>
      </c>
      <c r="N148" s="32">
        <f t="shared" si="6"/>
        <v>0</v>
      </c>
      <c r="O148" s="52">
        <f>'Pay App 50'!O148+'Pay App 50'!P148</f>
        <v>0</v>
      </c>
      <c r="P148" s="45"/>
      <c r="Q148" s="66">
        <f>'Pay App 50'!Q148+N148+P148</f>
        <v>0</v>
      </c>
    </row>
    <row r="149" spans="1:17" ht="21" customHeight="1" x14ac:dyDescent="0.2">
      <c r="A149" s="153" t="s">
        <v>252</v>
      </c>
      <c r="B149" s="153"/>
      <c r="C149" s="153" t="s">
        <v>253</v>
      </c>
      <c r="D149" s="154"/>
      <c r="E149" s="52">
        <f>'Pay App 50'!E149</f>
        <v>0</v>
      </c>
      <c r="F149" s="45"/>
      <c r="G149" s="65">
        <f>'Pay App 50'!G149+F149</f>
        <v>0</v>
      </c>
      <c r="H149" s="188">
        <f>'Pay App 50'!K149</f>
        <v>0</v>
      </c>
      <c r="I149" s="189"/>
      <c r="J149" s="55"/>
      <c r="K149" s="33">
        <f t="shared" si="4"/>
        <v>0</v>
      </c>
      <c r="L149" s="68">
        <f t="shared" si="7"/>
        <v>0</v>
      </c>
      <c r="M149" s="66">
        <f t="shared" si="5"/>
        <v>0</v>
      </c>
      <c r="N149" s="32">
        <f t="shared" si="6"/>
        <v>0</v>
      </c>
      <c r="O149" s="52">
        <f>'Pay App 50'!O149+'Pay App 50'!P149</f>
        <v>0</v>
      </c>
      <c r="P149" s="45"/>
      <c r="Q149" s="66">
        <f>'Pay App 50'!Q149+N149+P149</f>
        <v>0</v>
      </c>
    </row>
    <row r="150" spans="1:17" ht="21" customHeight="1" x14ac:dyDescent="0.2">
      <c r="A150" s="151" t="s">
        <v>254</v>
      </c>
      <c r="B150" s="151"/>
      <c r="C150" s="151" t="s">
        <v>255</v>
      </c>
      <c r="D150" s="152"/>
      <c r="E150" s="52">
        <f>'Pay App 50'!E150</f>
        <v>0</v>
      </c>
      <c r="F150" s="45"/>
      <c r="G150" s="65">
        <f>'Pay App 50'!G150+F150</f>
        <v>0</v>
      </c>
      <c r="H150" s="188">
        <f>'Pay App 50'!K150</f>
        <v>0</v>
      </c>
      <c r="I150" s="189"/>
      <c r="J150" s="55"/>
      <c r="K150" s="33">
        <f t="shared" si="4"/>
        <v>0</v>
      </c>
      <c r="L150" s="68">
        <f t="shared" si="7"/>
        <v>0</v>
      </c>
      <c r="M150" s="66">
        <f t="shared" si="5"/>
        <v>0</v>
      </c>
      <c r="N150" s="32">
        <f t="shared" si="6"/>
        <v>0</v>
      </c>
      <c r="O150" s="52">
        <f>'Pay App 50'!O150+'Pay App 50'!P150</f>
        <v>0</v>
      </c>
      <c r="P150" s="45"/>
      <c r="Q150" s="66">
        <f>'Pay App 50'!Q150+N150+P150</f>
        <v>0</v>
      </c>
    </row>
    <row r="151" spans="1:17" ht="21" customHeight="1" x14ac:dyDescent="0.2">
      <c r="A151" s="151" t="s">
        <v>256</v>
      </c>
      <c r="B151" s="151"/>
      <c r="C151" s="151" t="s">
        <v>257</v>
      </c>
      <c r="D151" s="152"/>
      <c r="E151" s="52">
        <f>'Pay App 50'!E151</f>
        <v>0</v>
      </c>
      <c r="F151" s="45"/>
      <c r="G151" s="65">
        <f>'Pay App 50'!G151+F151</f>
        <v>0</v>
      </c>
      <c r="H151" s="188">
        <f>'Pay App 50'!K151</f>
        <v>0</v>
      </c>
      <c r="I151" s="189"/>
      <c r="J151" s="55"/>
      <c r="K151" s="33">
        <f t="shared" si="4"/>
        <v>0</v>
      </c>
      <c r="L151" s="68">
        <f t="shared" si="7"/>
        <v>0</v>
      </c>
      <c r="M151" s="66">
        <f t="shared" si="5"/>
        <v>0</v>
      </c>
      <c r="N151" s="32">
        <f t="shared" si="6"/>
        <v>0</v>
      </c>
      <c r="O151" s="52">
        <f>'Pay App 50'!O151+'Pay App 50'!P151</f>
        <v>0</v>
      </c>
      <c r="P151" s="45"/>
      <c r="Q151" s="66">
        <f>'Pay App 50'!Q151+N151+P151</f>
        <v>0</v>
      </c>
    </row>
    <row r="152" spans="1:17" ht="21" customHeight="1" x14ac:dyDescent="0.2">
      <c r="A152" s="151" t="s">
        <v>258</v>
      </c>
      <c r="B152" s="151"/>
      <c r="C152" s="151" t="s">
        <v>259</v>
      </c>
      <c r="D152" s="152"/>
      <c r="E152" s="52">
        <f>'Pay App 50'!E152</f>
        <v>0</v>
      </c>
      <c r="F152" s="45"/>
      <c r="G152" s="65">
        <f>'Pay App 50'!G152+F152</f>
        <v>0</v>
      </c>
      <c r="H152" s="188">
        <f>'Pay App 50'!K152</f>
        <v>0</v>
      </c>
      <c r="I152" s="189"/>
      <c r="J152" s="55"/>
      <c r="K152" s="33">
        <f t="shared" si="4"/>
        <v>0</v>
      </c>
      <c r="L152" s="68">
        <f t="shared" si="7"/>
        <v>0</v>
      </c>
      <c r="M152" s="66">
        <f t="shared" si="5"/>
        <v>0</v>
      </c>
      <c r="N152" s="32">
        <f t="shared" si="6"/>
        <v>0</v>
      </c>
      <c r="O152" s="52">
        <f>'Pay App 50'!O152+'Pay App 50'!P152</f>
        <v>0</v>
      </c>
      <c r="P152" s="45"/>
      <c r="Q152" s="66">
        <f>'Pay App 50'!Q152+N152+P152</f>
        <v>0</v>
      </c>
    </row>
    <row r="153" spans="1:17" ht="21" customHeight="1" x14ac:dyDescent="0.2">
      <c r="A153" s="151" t="s">
        <v>260</v>
      </c>
      <c r="B153" s="151"/>
      <c r="C153" s="151" t="s">
        <v>261</v>
      </c>
      <c r="D153" s="152"/>
      <c r="E153" s="52">
        <f>'Pay App 50'!E153</f>
        <v>0</v>
      </c>
      <c r="F153" s="45"/>
      <c r="G153" s="65">
        <f>'Pay App 50'!G153+F153</f>
        <v>0</v>
      </c>
      <c r="H153" s="188">
        <f>'Pay App 50'!K153</f>
        <v>0</v>
      </c>
      <c r="I153" s="189"/>
      <c r="J153" s="55"/>
      <c r="K153" s="33">
        <f t="shared" si="4"/>
        <v>0</v>
      </c>
      <c r="L153" s="68">
        <f t="shared" si="7"/>
        <v>0</v>
      </c>
      <c r="M153" s="66">
        <f t="shared" si="5"/>
        <v>0</v>
      </c>
      <c r="N153" s="32">
        <f t="shared" si="6"/>
        <v>0</v>
      </c>
      <c r="O153" s="52">
        <f>'Pay App 50'!O153+'Pay App 50'!P153</f>
        <v>0</v>
      </c>
      <c r="P153" s="45"/>
      <c r="Q153" s="66">
        <f>'Pay App 50'!Q153+N153+P153</f>
        <v>0</v>
      </c>
    </row>
    <row r="154" spans="1:17" ht="21" customHeight="1" x14ac:dyDescent="0.2">
      <c r="A154" s="151" t="s">
        <v>262</v>
      </c>
      <c r="B154" s="151"/>
      <c r="C154" s="151" t="s">
        <v>263</v>
      </c>
      <c r="D154" s="152"/>
      <c r="E154" s="52">
        <f>'Pay App 50'!E154</f>
        <v>0</v>
      </c>
      <c r="F154" s="45"/>
      <c r="G154" s="65">
        <f>'Pay App 50'!G154+F154</f>
        <v>0</v>
      </c>
      <c r="H154" s="188">
        <f>'Pay App 50'!K154</f>
        <v>0</v>
      </c>
      <c r="I154" s="189"/>
      <c r="J154" s="55"/>
      <c r="K154" s="33">
        <f t="shared" si="4"/>
        <v>0</v>
      </c>
      <c r="L154" s="68">
        <f t="shared" si="7"/>
        <v>0</v>
      </c>
      <c r="M154" s="66">
        <f t="shared" si="5"/>
        <v>0</v>
      </c>
      <c r="N154" s="32">
        <f t="shared" si="6"/>
        <v>0</v>
      </c>
      <c r="O154" s="52">
        <f>'Pay App 50'!O154+'Pay App 50'!P154</f>
        <v>0</v>
      </c>
      <c r="P154" s="45"/>
      <c r="Q154" s="66">
        <f>'Pay App 50'!Q154+N154+P154</f>
        <v>0</v>
      </c>
    </row>
    <row r="155" spans="1:17" ht="21" customHeight="1" x14ac:dyDescent="0.2">
      <c r="A155" s="151" t="s">
        <v>264</v>
      </c>
      <c r="B155" s="151"/>
      <c r="C155" s="151" t="s">
        <v>265</v>
      </c>
      <c r="D155" s="152"/>
      <c r="E155" s="52">
        <f>'Pay App 50'!E155</f>
        <v>0</v>
      </c>
      <c r="F155" s="45"/>
      <c r="G155" s="65">
        <f>'Pay App 50'!G155+F155</f>
        <v>0</v>
      </c>
      <c r="H155" s="188">
        <f>'Pay App 50'!K155</f>
        <v>0</v>
      </c>
      <c r="I155" s="189"/>
      <c r="J155" s="55"/>
      <c r="K155" s="33">
        <f t="shared" si="4"/>
        <v>0</v>
      </c>
      <c r="L155" s="68">
        <f t="shared" si="7"/>
        <v>0</v>
      </c>
      <c r="M155" s="66">
        <f t="shared" si="5"/>
        <v>0</v>
      </c>
      <c r="N155" s="32">
        <f t="shared" si="6"/>
        <v>0</v>
      </c>
      <c r="O155" s="52">
        <f>'Pay App 50'!O155+'Pay App 50'!P155</f>
        <v>0</v>
      </c>
      <c r="P155" s="45"/>
      <c r="Q155" s="66">
        <f>'Pay App 50'!Q155+N155+P155</f>
        <v>0</v>
      </c>
    </row>
    <row r="156" spans="1:17" ht="21" customHeight="1" x14ac:dyDescent="0.2">
      <c r="A156" s="151" t="s">
        <v>266</v>
      </c>
      <c r="B156" s="151"/>
      <c r="C156" s="151" t="s">
        <v>267</v>
      </c>
      <c r="D156" s="152"/>
      <c r="E156" s="52">
        <f>'Pay App 50'!E156</f>
        <v>0</v>
      </c>
      <c r="F156" s="45"/>
      <c r="G156" s="65">
        <f>'Pay App 50'!G156+F156</f>
        <v>0</v>
      </c>
      <c r="H156" s="188">
        <f>'Pay App 50'!K156</f>
        <v>0</v>
      </c>
      <c r="I156" s="189"/>
      <c r="J156" s="55"/>
      <c r="K156" s="33">
        <f t="shared" si="4"/>
        <v>0</v>
      </c>
      <c r="L156" s="68">
        <f t="shared" si="7"/>
        <v>0</v>
      </c>
      <c r="M156" s="66">
        <f t="shared" si="5"/>
        <v>0</v>
      </c>
      <c r="N156" s="32">
        <f t="shared" si="6"/>
        <v>0</v>
      </c>
      <c r="O156" s="52">
        <f>'Pay App 50'!O156+'Pay App 50'!P156</f>
        <v>0</v>
      </c>
      <c r="P156" s="45"/>
      <c r="Q156" s="66">
        <f>'Pay App 50'!Q156+N156+P156</f>
        <v>0</v>
      </c>
    </row>
    <row r="157" spans="1:17" ht="21" customHeight="1" x14ac:dyDescent="0.2">
      <c r="A157" s="151" t="s">
        <v>268</v>
      </c>
      <c r="B157" s="151"/>
      <c r="C157" s="151" t="s">
        <v>269</v>
      </c>
      <c r="D157" s="152"/>
      <c r="E157" s="52">
        <f>'Pay App 50'!E157</f>
        <v>0</v>
      </c>
      <c r="F157" s="45"/>
      <c r="G157" s="65">
        <f>'Pay App 50'!G157+F157</f>
        <v>0</v>
      </c>
      <c r="H157" s="188">
        <f>'Pay App 50'!K157</f>
        <v>0</v>
      </c>
      <c r="I157" s="189"/>
      <c r="J157" s="55"/>
      <c r="K157" s="33">
        <f t="shared" si="4"/>
        <v>0</v>
      </c>
      <c r="L157" s="68">
        <f t="shared" si="7"/>
        <v>0</v>
      </c>
      <c r="M157" s="66">
        <f t="shared" si="5"/>
        <v>0</v>
      </c>
      <c r="N157" s="32">
        <f t="shared" si="6"/>
        <v>0</v>
      </c>
      <c r="O157" s="52">
        <f>'Pay App 50'!O157+'Pay App 50'!P157</f>
        <v>0</v>
      </c>
      <c r="P157" s="45"/>
      <c r="Q157" s="66">
        <f>'Pay App 50'!Q157+N157+P157</f>
        <v>0</v>
      </c>
    </row>
    <row r="158" spans="1:17" ht="21" customHeight="1" x14ac:dyDescent="0.2">
      <c r="A158" s="153" t="s">
        <v>270</v>
      </c>
      <c r="B158" s="153"/>
      <c r="C158" s="153" t="s">
        <v>271</v>
      </c>
      <c r="D158" s="154"/>
      <c r="E158" s="52">
        <f>'Pay App 50'!E158</f>
        <v>0</v>
      </c>
      <c r="F158" s="45"/>
      <c r="G158" s="65">
        <f>'Pay App 50'!G158+F158</f>
        <v>0</v>
      </c>
      <c r="H158" s="188">
        <f>'Pay App 50'!K158</f>
        <v>0</v>
      </c>
      <c r="I158" s="189"/>
      <c r="J158" s="55"/>
      <c r="K158" s="33">
        <f t="shared" si="4"/>
        <v>0</v>
      </c>
      <c r="L158" s="68">
        <f t="shared" si="7"/>
        <v>0</v>
      </c>
      <c r="M158" s="66">
        <f t="shared" si="5"/>
        <v>0</v>
      </c>
      <c r="N158" s="32">
        <f t="shared" si="6"/>
        <v>0</v>
      </c>
      <c r="O158" s="52">
        <f>'Pay App 50'!O158+'Pay App 50'!P158</f>
        <v>0</v>
      </c>
      <c r="P158" s="45"/>
      <c r="Q158" s="66">
        <f>'Pay App 50'!Q158+N158+P158</f>
        <v>0</v>
      </c>
    </row>
    <row r="159" spans="1:17" ht="21" customHeight="1" x14ac:dyDescent="0.2">
      <c r="A159" s="151" t="s">
        <v>272</v>
      </c>
      <c r="B159" s="151"/>
      <c r="C159" s="151" t="s">
        <v>273</v>
      </c>
      <c r="D159" s="152"/>
      <c r="E159" s="52">
        <f>'Pay App 50'!E159</f>
        <v>0</v>
      </c>
      <c r="F159" s="45"/>
      <c r="G159" s="65">
        <f>'Pay App 50'!G159+F159</f>
        <v>0</v>
      </c>
      <c r="H159" s="188">
        <f>'Pay App 50'!K159</f>
        <v>0</v>
      </c>
      <c r="I159" s="189"/>
      <c r="J159" s="55"/>
      <c r="K159" s="33">
        <f t="shared" si="4"/>
        <v>0</v>
      </c>
      <c r="L159" s="68">
        <f t="shared" si="7"/>
        <v>0</v>
      </c>
      <c r="M159" s="66">
        <f t="shared" si="5"/>
        <v>0</v>
      </c>
      <c r="N159" s="32">
        <f t="shared" si="6"/>
        <v>0</v>
      </c>
      <c r="O159" s="52">
        <f>'Pay App 50'!O159+'Pay App 50'!P159</f>
        <v>0</v>
      </c>
      <c r="P159" s="45"/>
      <c r="Q159" s="66">
        <f>'Pay App 50'!Q159+N159+P159</f>
        <v>0</v>
      </c>
    </row>
    <row r="160" spans="1:17" ht="21" customHeight="1" x14ac:dyDescent="0.2">
      <c r="A160" s="151" t="s">
        <v>274</v>
      </c>
      <c r="B160" s="151"/>
      <c r="C160" s="151" t="s">
        <v>275</v>
      </c>
      <c r="D160" s="152"/>
      <c r="E160" s="52">
        <f>'Pay App 50'!E160</f>
        <v>0</v>
      </c>
      <c r="F160" s="45"/>
      <c r="G160" s="65">
        <f>'Pay App 50'!G160+F160</f>
        <v>0</v>
      </c>
      <c r="H160" s="188">
        <f>'Pay App 50'!K160</f>
        <v>0</v>
      </c>
      <c r="I160" s="189"/>
      <c r="J160" s="55"/>
      <c r="K160" s="33">
        <f t="shared" si="4"/>
        <v>0</v>
      </c>
      <c r="L160" s="68">
        <f t="shared" si="7"/>
        <v>0</v>
      </c>
      <c r="M160" s="66">
        <f t="shared" si="5"/>
        <v>0</v>
      </c>
      <c r="N160" s="32">
        <f t="shared" si="6"/>
        <v>0</v>
      </c>
      <c r="O160" s="52">
        <f>'Pay App 50'!O160+'Pay App 50'!P160</f>
        <v>0</v>
      </c>
      <c r="P160" s="45"/>
      <c r="Q160" s="66">
        <f>'Pay App 50'!Q160+N160+P160</f>
        <v>0</v>
      </c>
    </row>
    <row r="161" spans="1:17" ht="21" customHeight="1" x14ac:dyDescent="0.2">
      <c r="A161" s="151" t="s">
        <v>276</v>
      </c>
      <c r="B161" s="151"/>
      <c r="C161" s="151" t="s">
        <v>277</v>
      </c>
      <c r="D161" s="152"/>
      <c r="E161" s="52">
        <f>'Pay App 50'!E161</f>
        <v>0</v>
      </c>
      <c r="F161" s="45"/>
      <c r="G161" s="65">
        <f>'Pay App 50'!G161+F161</f>
        <v>0</v>
      </c>
      <c r="H161" s="188">
        <f>'Pay App 50'!K161</f>
        <v>0</v>
      </c>
      <c r="I161" s="189"/>
      <c r="J161" s="55"/>
      <c r="K161" s="33">
        <f t="shared" si="4"/>
        <v>0</v>
      </c>
      <c r="L161" s="68">
        <f t="shared" si="7"/>
        <v>0</v>
      </c>
      <c r="M161" s="66">
        <f t="shared" si="5"/>
        <v>0</v>
      </c>
      <c r="N161" s="32">
        <f t="shared" si="6"/>
        <v>0</v>
      </c>
      <c r="O161" s="52">
        <f>'Pay App 50'!O161+'Pay App 50'!P161</f>
        <v>0</v>
      </c>
      <c r="P161" s="45"/>
      <c r="Q161" s="66">
        <f>'Pay App 50'!Q161+N161+P161</f>
        <v>0</v>
      </c>
    </row>
    <row r="162" spans="1:17" ht="21" customHeight="1" x14ac:dyDescent="0.2">
      <c r="A162" s="151" t="s">
        <v>278</v>
      </c>
      <c r="B162" s="151"/>
      <c r="C162" s="151" t="s">
        <v>279</v>
      </c>
      <c r="D162" s="152"/>
      <c r="E162" s="52">
        <f>'Pay App 50'!E162</f>
        <v>0</v>
      </c>
      <c r="F162" s="45"/>
      <c r="G162" s="65">
        <f>'Pay App 50'!G162+F162</f>
        <v>0</v>
      </c>
      <c r="H162" s="188">
        <f>'Pay App 50'!K162</f>
        <v>0</v>
      </c>
      <c r="I162" s="189"/>
      <c r="J162" s="55"/>
      <c r="K162" s="33">
        <f t="shared" si="4"/>
        <v>0</v>
      </c>
      <c r="L162" s="68">
        <f t="shared" si="7"/>
        <v>0</v>
      </c>
      <c r="M162" s="66">
        <f t="shared" si="5"/>
        <v>0</v>
      </c>
      <c r="N162" s="32">
        <f t="shared" si="6"/>
        <v>0</v>
      </c>
      <c r="O162" s="52">
        <f>'Pay App 50'!O162+'Pay App 50'!P162</f>
        <v>0</v>
      </c>
      <c r="P162" s="45"/>
      <c r="Q162" s="66">
        <f>'Pay App 50'!Q162+N162+P162</f>
        <v>0</v>
      </c>
    </row>
    <row r="163" spans="1:17" ht="21" customHeight="1" x14ac:dyDescent="0.2">
      <c r="A163" s="151" t="s">
        <v>280</v>
      </c>
      <c r="B163" s="151"/>
      <c r="C163" s="151" t="s">
        <v>281</v>
      </c>
      <c r="D163" s="152"/>
      <c r="E163" s="52">
        <f>'Pay App 50'!E163</f>
        <v>0</v>
      </c>
      <c r="F163" s="45"/>
      <c r="G163" s="65">
        <f>'Pay App 50'!G163+F163</f>
        <v>0</v>
      </c>
      <c r="H163" s="188">
        <f>'Pay App 50'!K163</f>
        <v>0</v>
      </c>
      <c r="I163" s="189"/>
      <c r="J163" s="55"/>
      <c r="K163" s="33">
        <f t="shared" si="4"/>
        <v>0</v>
      </c>
      <c r="L163" s="68">
        <f t="shared" si="7"/>
        <v>0</v>
      </c>
      <c r="M163" s="66">
        <f t="shared" si="5"/>
        <v>0</v>
      </c>
      <c r="N163" s="32">
        <f t="shared" si="6"/>
        <v>0</v>
      </c>
      <c r="O163" s="52">
        <f>'Pay App 50'!O163+'Pay App 50'!P163</f>
        <v>0</v>
      </c>
      <c r="P163" s="45"/>
      <c r="Q163" s="66">
        <f>'Pay App 50'!Q163+N163+P163</f>
        <v>0</v>
      </c>
    </row>
    <row r="164" spans="1:17" ht="21" customHeight="1" x14ac:dyDescent="0.2">
      <c r="A164" s="151" t="s">
        <v>282</v>
      </c>
      <c r="B164" s="151"/>
      <c r="C164" s="151" t="s">
        <v>283</v>
      </c>
      <c r="D164" s="152"/>
      <c r="E164" s="52">
        <f>'Pay App 50'!E164</f>
        <v>0</v>
      </c>
      <c r="F164" s="45"/>
      <c r="G164" s="65">
        <f>'Pay App 50'!G164+F164</f>
        <v>0</v>
      </c>
      <c r="H164" s="188">
        <f>'Pay App 50'!K164</f>
        <v>0</v>
      </c>
      <c r="I164" s="189"/>
      <c r="J164" s="55"/>
      <c r="K164" s="33">
        <f t="shared" si="4"/>
        <v>0</v>
      </c>
      <c r="L164" s="68">
        <f t="shared" si="7"/>
        <v>0</v>
      </c>
      <c r="M164" s="66">
        <f t="shared" si="5"/>
        <v>0</v>
      </c>
      <c r="N164" s="32">
        <f t="shared" si="6"/>
        <v>0</v>
      </c>
      <c r="O164" s="52">
        <f>'Pay App 50'!O164+'Pay App 50'!P164</f>
        <v>0</v>
      </c>
      <c r="P164" s="45"/>
      <c r="Q164" s="66">
        <f>'Pay App 50'!Q164+N164+P164</f>
        <v>0</v>
      </c>
    </row>
    <row r="165" spans="1:17" ht="21" customHeight="1" x14ac:dyDescent="0.2">
      <c r="A165" s="151" t="s">
        <v>284</v>
      </c>
      <c r="B165" s="151"/>
      <c r="C165" s="151" t="s">
        <v>285</v>
      </c>
      <c r="D165" s="152"/>
      <c r="E165" s="52">
        <f>'Pay App 50'!E165</f>
        <v>0</v>
      </c>
      <c r="F165" s="45"/>
      <c r="G165" s="65">
        <f>'Pay App 50'!G165+F165</f>
        <v>0</v>
      </c>
      <c r="H165" s="188">
        <f>'Pay App 50'!K165</f>
        <v>0</v>
      </c>
      <c r="I165" s="189"/>
      <c r="J165" s="55"/>
      <c r="K165" s="33">
        <f t="shared" si="4"/>
        <v>0</v>
      </c>
      <c r="L165" s="68">
        <f t="shared" si="7"/>
        <v>0</v>
      </c>
      <c r="M165" s="66">
        <f t="shared" si="5"/>
        <v>0</v>
      </c>
      <c r="N165" s="32">
        <f t="shared" si="6"/>
        <v>0</v>
      </c>
      <c r="O165" s="52">
        <f>'Pay App 50'!O165+'Pay App 50'!P165</f>
        <v>0</v>
      </c>
      <c r="P165" s="45"/>
      <c r="Q165" s="66">
        <f>'Pay App 50'!Q165+N165+P165</f>
        <v>0</v>
      </c>
    </row>
    <row r="166" spans="1:17" ht="21" customHeight="1" x14ac:dyDescent="0.2">
      <c r="A166" s="153" t="s">
        <v>286</v>
      </c>
      <c r="B166" s="153"/>
      <c r="C166" s="153" t="s">
        <v>287</v>
      </c>
      <c r="D166" s="154"/>
      <c r="E166" s="52">
        <f>'Pay App 50'!E166</f>
        <v>0</v>
      </c>
      <c r="F166" s="45"/>
      <c r="G166" s="65">
        <f>'Pay App 50'!G166+F166</f>
        <v>0</v>
      </c>
      <c r="H166" s="188">
        <f>'Pay App 50'!K166</f>
        <v>0</v>
      </c>
      <c r="I166" s="189"/>
      <c r="J166" s="55"/>
      <c r="K166" s="33">
        <f t="shared" si="4"/>
        <v>0</v>
      </c>
      <c r="L166" s="68">
        <f t="shared" si="7"/>
        <v>0</v>
      </c>
      <c r="M166" s="66">
        <f t="shared" si="5"/>
        <v>0</v>
      </c>
      <c r="N166" s="32">
        <f t="shared" si="6"/>
        <v>0</v>
      </c>
      <c r="O166" s="52">
        <f>'Pay App 50'!O166+'Pay App 50'!P166</f>
        <v>0</v>
      </c>
      <c r="P166" s="45"/>
      <c r="Q166" s="66">
        <f>'Pay App 50'!Q166+N166+P166</f>
        <v>0</v>
      </c>
    </row>
    <row r="167" spans="1:17" ht="21" customHeight="1" x14ac:dyDescent="0.2">
      <c r="A167" s="153" t="s">
        <v>288</v>
      </c>
      <c r="B167" s="153"/>
      <c r="C167" s="153" t="s">
        <v>289</v>
      </c>
      <c r="D167" s="154"/>
      <c r="E167" s="52">
        <f>'Pay App 50'!E167</f>
        <v>0</v>
      </c>
      <c r="F167" s="45"/>
      <c r="G167" s="65">
        <f>'Pay App 50'!G167+F167</f>
        <v>0</v>
      </c>
      <c r="H167" s="188">
        <f>'Pay App 50'!K167</f>
        <v>0</v>
      </c>
      <c r="I167" s="189"/>
      <c r="J167" s="55"/>
      <c r="K167" s="33">
        <f t="shared" si="4"/>
        <v>0</v>
      </c>
      <c r="L167" s="68">
        <f t="shared" si="7"/>
        <v>0</v>
      </c>
      <c r="M167" s="66">
        <f t="shared" si="5"/>
        <v>0</v>
      </c>
      <c r="N167" s="32">
        <f t="shared" si="6"/>
        <v>0</v>
      </c>
      <c r="O167" s="52">
        <f>'Pay App 50'!O167+'Pay App 50'!P167</f>
        <v>0</v>
      </c>
      <c r="P167" s="45"/>
      <c r="Q167" s="66">
        <f>'Pay App 50'!Q167+N167+P167</f>
        <v>0</v>
      </c>
    </row>
    <row r="168" spans="1:17" ht="21" customHeight="1" x14ac:dyDescent="0.2">
      <c r="A168" s="151" t="s">
        <v>290</v>
      </c>
      <c r="B168" s="151"/>
      <c r="C168" s="151" t="s">
        <v>291</v>
      </c>
      <c r="D168" s="152"/>
      <c r="E168" s="52">
        <f>'Pay App 50'!E168</f>
        <v>0</v>
      </c>
      <c r="F168" s="45"/>
      <c r="G168" s="65">
        <f>'Pay App 50'!G168+F168</f>
        <v>0</v>
      </c>
      <c r="H168" s="188">
        <f>'Pay App 50'!K168</f>
        <v>0</v>
      </c>
      <c r="I168" s="189"/>
      <c r="J168" s="55"/>
      <c r="K168" s="33">
        <f t="shared" si="4"/>
        <v>0</v>
      </c>
      <c r="L168" s="68">
        <f t="shared" si="7"/>
        <v>0</v>
      </c>
      <c r="M168" s="66">
        <f t="shared" si="5"/>
        <v>0</v>
      </c>
      <c r="N168" s="32">
        <f t="shared" si="6"/>
        <v>0</v>
      </c>
      <c r="O168" s="52">
        <f>'Pay App 50'!O168+'Pay App 50'!P168</f>
        <v>0</v>
      </c>
      <c r="P168" s="45"/>
      <c r="Q168" s="66">
        <f>'Pay App 50'!Q168+N168+P168</f>
        <v>0</v>
      </c>
    </row>
    <row r="169" spans="1:17" ht="21" customHeight="1" x14ac:dyDescent="0.2">
      <c r="A169" s="151" t="s">
        <v>292</v>
      </c>
      <c r="B169" s="151"/>
      <c r="C169" s="151" t="s">
        <v>293</v>
      </c>
      <c r="D169" s="152"/>
      <c r="E169" s="52">
        <f>'Pay App 50'!E169</f>
        <v>0</v>
      </c>
      <c r="F169" s="45"/>
      <c r="G169" s="65">
        <f>'Pay App 50'!G169+F169</f>
        <v>0</v>
      </c>
      <c r="H169" s="188">
        <f>'Pay App 50'!K169</f>
        <v>0</v>
      </c>
      <c r="I169" s="189"/>
      <c r="J169" s="55"/>
      <c r="K169" s="33">
        <f t="shared" si="4"/>
        <v>0</v>
      </c>
      <c r="L169" s="68">
        <f t="shared" si="7"/>
        <v>0</v>
      </c>
      <c r="M169" s="66">
        <f t="shared" si="5"/>
        <v>0</v>
      </c>
      <c r="N169" s="32">
        <f t="shared" si="6"/>
        <v>0</v>
      </c>
      <c r="O169" s="52">
        <f>'Pay App 50'!O169+'Pay App 50'!P169</f>
        <v>0</v>
      </c>
      <c r="P169" s="45"/>
      <c r="Q169" s="66">
        <f>'Pay App 50'!Q169+N169+P169</f>
        <v>0</v>
      </c>
    </row>
    <row r="170" spans="1:17" ht="21" customHeight="1" x14ac:dyDescent="0.2">
      <c r="A170" s="151" t="s">
        <v>294</v>
      </c>
      <c r="B170" s="151"/>
      <c r="C170" s="151" t="s">
        <v>295</v>
      </c>
      <c r="D170" s="152"/>
      <c r="E170" s="52">
        <f>'Pay App 50'!E170</f>
        <v>0</v>
      </c>
      <c r="F170" s="45"/>
      <c r="G170" s="65">
        <f>'Pay App 50'!G170+F170</f>
        <v>0</v>
      </c>
      <c r="H170" s="188">
        <f>'Pay App 50'!K170</f>
        <v>0</v>
      </c>
      <c r="I170" s="189"/>
      <c r="J170" s="55"/>
      <c r="K170" s="33">
        <f t="shared" si="4"/>
        <v>0</v>
      </c>
      <c r="L170" s="68">
        <f t="shared" si="7"/>
        <v>0</v>
      </c>
      <c r="M170" s="66">
        <f t="shared" si="5"/>
        <v>0</v>
      </c>
      <c r="N170" s="32">
        <f t="shared" si="6"/>
        <v>0</v>
      </c>
      <c r="O170" s="52">
        <f>'Pay App 50'!O170+'Pay App 50'!P170</f>
        <v>0</v>
      </c>
      <c r="P170" s="45"/>
      <c r="Q170" s="66">
        <f>'Pay App 50'!Q170+N170+P170</f>
        <v>0</v>
      </c>
    </row>
    <row r="171" spans="1:17" ht="21" customHeight="1" x14ac:dyDescent="0.2">
      <c r="A171" s="151" t="s">
        <v>296</v>
      </c>
      <c r="B171" s="151"/>
      <c r="C171" s="151" t="s">
        <v>297</v>
      </c>
      <c r="D171" s="152"/>
      <c r="E171" s="52">
        <f>'Pay App 50'!E171</f>
        <v>0</v>
      </c>
      <c r="F171" s="45"/>
      <c r="G171" s="65">
        <f>'Pay App 50'!G171+F171</f>
        <v>0</v>
      </c>
      <c r="H171" s="188">
        <f>'Pay App 50'!K171</f>
        <v>0</v>
      </c>
      <c r="I171" s="189"/>
      <c r="J171" s="55"/>
      <c r="K171" s="33">
        <f t="shared" si="4"/>
        <v>0</v>
      </c>
      <c r="L171" s="68">
        <f t="shared" si="7"/>
        <v>0</v>
      </c>
      <c r="M171" s="66">
        <f t="shared" si="5"/>
        <v>0</v>
      </c>
      <c r="N171" s="32">
        <f t="shared" si="6"/>
        <v>0</v>
      </c>
      <c r="O171" s="52">
        <f>'Pay App 50'!O171+'Pay App 50'!P171</f>
        <v>0</v>
      </c>
      <c r="P171" s="45"/>
      <c r="Q171" s="66">
        <f>'Pay App 50'!Q171+N171+P171</f>
        <v>0</v>
      </c>
    </row>
    <row r="172" spans="1:17" ht="21" customHeight="1" x14ac:dyDescent="0.2">
      <c r="A172" s="151" t="s">
        <v>298</v>
      </c>
      <c r="B172" s="151"/>
      <c r="C172" s="151" t="s">
        <v>299</v>
      </c>
      <c r="D172" s="152"/>
      <c r="E172" s="52">
        <f>'Pay App 50'!E172</f>
        <v>0</v>
      </c>
      <c r="F172" s="45"/>
      <c r="G172" s="65">
        <f>'Pay App 50'!G172+F172</f>
        <v>0</v>
      </c>
      <c r="H172" s="188">
        <f>'Pay App 50'!K172</f>
        <v>0</v>
      </c>
      <c r="I172" s="189"/>
      <c r="J172" s="55"/>
      <c r="K172" s="33">
        <f t="shared" si="4"/>
        <v>0</v>
      </c>
      <c r="L172" s="68">
        <f t="shared" si="7"/>
        <v>0</v>
      </c>
      <c r="M172" s="66">
        <f t="shared" si="5"/>
        <v>0</v>
      </c>
      <c r="N172" s="32">
        <f t="shared" si="6"/>
        <v>0</v>
      </c>
      <c r="O172" s="52">
        <f>'Pay App 50'!O172+'Pay App 50'!P172</f>
        <v>0</v>
      </c>
      <c r="P172" s="45"/>
      <c r="Q172" s="66">
        <f>'Pay App 50'!Q172+N172+P172</f>
        <v>0</v>
      </c>
    </row>
    <row r="173" spans="1:17" ht="21" customHeight="1" x14ac:dyDescent="0.2">
      <c r="A173" s="151" t="s">
        <v>300</v>
      </c>
      <c r="B173" s="151"/>
      <c r="C173" s="151" t="s">
        <v>301</v>
      </c>
      <c r="D173" s="152"/>
      <c r="E173" s="52">
        <f>'Pay App 50'!E173</f>
        <v>0</v>
      </c>
      <c r="F173" s="45"/>
      <c r="G173" s="65">
        <f>'Pay App 50'!G173+F173</f>
        <v>0</v>
      </c>
      <c r="H173" s="188">
        <f>'Pay App 50'!K173</f>
        <v>0</v>
      </c>
      <c r="I173" s="189"/>
      <c r="J173" s="55"/>
      <c r="K173" s="33">
        <f t="shared" si="4"/>
        <v>0</v>
      </c>
      <c r="L173" s="68">
        <f t="shared" si="7"/>
        <v>0</v>
      </c>
      <c r="M173" s="66">
        <f t="shared" si="5"/>
        <v>0</v>
      </c>
      <c r="N173" s="32">
        <f t="shared" si="6"/>
        <v>0</v>
      </c>
      <c r="O173" s="52">
        <f>'Pay App 50'!O173+'Pay App 50'!P173</f>
        <v>0</v>
      </c>
      <c r="P173" s="45"/>
      <c r="Q173" s="66">
        <f>'Pay App 50'!Q173+N173+P173</f>
        <v>0</v>
      </c>
    </row>
    <row r="174" spans="1:17" ht="21" customHeight="1" x14ac:dyDescent="0.2">
      <c r="A174" s="151" t="s">
        <v>302</v>
      </c>
      <c r="B174" s="151"/>
      <c r="C174" s="151" t="s">
        <v>303</v>
      </c>
      <c r="D174" s="152"/>
      <c r="E174" s="52">
        <f>'Pay App 50'!E174</f>
        <v>0</v>
      </c>
      <c r="F174" s="45"/>
      <c r="G174" s="65">
        <f>'Pay App 50'!G174+F174</f>
        <v>0</v>
      </c>
      <c r="H174" s="188">
        <f>'Pay App 50'!K174</f>
        <v>0</v>
      </c>
      <c r="I174" s="189"/>
      <c r="J174" s="55"/>
      <c r="K174" s="33">
        <f t="shared" si="4"/>
        <v>0</v>
      </c>
      <c r="L174" s="68">
        <f t="shared" si="7"/>
        <v>0</v>
      </c>
      <c r="M174" s="66">
        <f t="shared" si="5"/>
        <v>0</v>
      </c>
      <c r="N174" s="32">
        <f t="shared" si="6"/>
        <v>0</v>
      </c>
      <c r="O174" s="52">
        <f>'Pay App 50'!O174+'Pay App 50'!P174</f>
        <v>0</v>
      </c>
      <c r="P174" s="45"/>
      <c r="Q174" s="66">
        <f>'Pay App 50'!Q174+N174+P174</f>
        <v>0</v>
      </c>
    </row>
    <row r="175" spans="1:17" ht="21" customHeight="1" x14ac:dyDescent="0.2">
      <c r="A175" s="151" t="s">
        <v>304</v>
      </c>
      <c r="B175" s="151"/>
      <c r="C175" s="151" t="s">
        <v>305</v>
      </c>
      <c r="D175" s="152"/>
      <c r="E175" s="52">
        <f>'Pay App 50'!E175</f>
        <v>0</v>
      </c>
      <c r="F175" s="45"/>
      <c r="G175" s="65">
        <f>'Pay App 50'!G175+F175</f>
        <v>0</v>
      </c>
      <c r="H175" s="188">
        <f>'Pay App 50'!K175</f>
        <v>0</v>
      </c>
      <c r="I175" s="189"/>
      <c r="J175" s="55"/>
      <c r="K175" s="33">
        <f t="shared" si="4"/>
        <v>0</v>
      </c>
      <c r="L175" s="68">
        <f t="shared" si="7"/>
        <v>0</v>
      </c>
      <c r="M175" s="66">
        <f t="shared" si="5"/>
        <v>0</v>
      </c>
      <c r="N175" s="32">
        <f t="shared" si="6"/>
        <v>0</v>
      </c>
      <c r="O175" s="52">
        <f>'Pay App 50'!O175+'Pay App 50'!P175</f>
        <v>0</v>
      </c>
      <c r="P175" s="45"/>
      <c r="Q175" s="66">
        <f>'Pay App 50'!Q175+N175+P175</f>
        <v>0</v>
      </c>
    </row>
    <row r="176" spans="1:17" ht="21" customHeight="1" x14ac:dyDescent="0.2">
      <c r="A176" s="151" t="s">
        <v>306</v>
      </c>
      <c r="B176" s="151"/>
      <c r="C176" s="151" t="s">
        <v>307</v>
      </c>
      <c r="D176" s="152"/>
      <c r="E176" s="52">
        <f>'Pay App 50'!E176</f>
        <v>0</v>
      </c>
      <c r="F176" s="45"/>
      <c r="G176" s="65">
        <f>'Pay App 50'!G176+F176</f>
        <v>0</v>
      </c>
      <c r="H176" s="188">
        <f>'Pay App 50'!K176</f>
        <v>0</v>
      </c>
      <c r="I176" s="189"/>
      <c r="J176" s="55"/>
      <c r="K176" s="33">
        <f t="shared" si="4"/>
        <v>0</v>
      </c>
      <c r="L176" s="68">
        <f t="shared" si="7"/>
        <v>0</v>
      </c>
      <c r="M176" s="66">
        <f t="shared" si="5"/>
        <v>0</v>
      </c>
      <c r="N176" s="32">
        <f t="shared" si="6"/>
        <v>0</v>
      </c>
      <c r="O176" s="52">
        <f>'Pay App 50'!O176+'Pay App 50'!P176</f>
        <v>0</v>
      </c>
      <c r="P176" s="45"/>
      <c r="Q176" s="66">
        <f>'Pay App 50'!Q176+N176+P176</f>
        <v>0</v>
      </c>
    </row>
    <row r="177" spans="1:17" ht="21" customHeight="1" x14ac:dyDescent="0.2">
      <c r="A177" s="151" t="s">
        <v>308</v>
      </c>
      <c r="B177" s="151"/>
      <c r="C177" s="151" t="s">
        <v>309</v>
      </c>
      <c r="D177" s="152"/>
      <c r="E177" s="52">
        <f>'Pay App 50'!E177</f>
        <v>0</v>
      </c>
      <c r="F177" s="45"/>
      <c r="G177" s="65">
        <f>'Pay App 50'!G177+F177</f>
        <v>0</v>
      </c>
      <c r="H177" s="188">
        <f>'Pay App 50'!K177</f>
        <v>0</v>
      </c>
      <c r="I177" s="189"/>
      <c r="J177" s="55"/>
      <c r="K177" s="33">
        <f t="shared" si="4"/>
        <v>0</v>
      </c>
      <c r="L177" s="68">
        <f t="shared" si="7"/>
        <v>0</v>
      </c>
      <c r="M177" s="66">
        <f t="shared" si="5"/>
        <v>0</v>
      </c>
      <c r="N177" s="32">
        <f t="shared" si="6"/>
        <v>0</v>
      </c>
      <c r="O177" s="52">
        <f>'Pay App 50'!O177+'Pay App 50'!P177</f>
        <v>0</v>
      </c>
      <c r="P177" s="45"/>
      <c r="Q177" s="66">
        <f>'Pay App 50'!Q177+N177+P177</f>
        <v>0</v>
      </c>
    </row>
    <row r="178" spans="1:17" ht="21" customHeight="1" x14ac:dyDescent="0.2">
      <c r="A178" s="141" t="s">
        <v>310</v>
      </c>
      <c r="B178" s="141"/>
      <c r="C178" s="141" t="s">
        <v>311</v>
      </c>
      <c r="D178" s="142"/>
      <c r="E178" s="52">
        <f>'Pay App 50'!E178</f>
        <v>0</v>
      </c>
      <c r="F178" s="45"/>
      <c r="G178" s="65">
        <f>'Pay App 50'!G178+F178</f>
        <v>0</v>
      </c>
      <c r="H178" s="188">
        <f>'Pay App 50'!K178</f>
        <v>0</v>
      </c>
      <c r="I178" s="189"/>
      <c r="J178" s="55"/>
      <c r="K178" s="33">
        <f t="shared" si="4"/>
        <v>0</v>
      </c>
      <c r="L178" s="68">
        <f t="shared" si="7"/>
        <v>0</v>
      </c>
      <c r="M178" s="66">
        <f t="shared" si="5"/>
        <v>0</v>
      </c>
      <c r="N178" s="32">
        <f t="shared" si="6"/>
        <v>0</v>
      </c>
      <c r="O178" s="52">
        <f>'Pay App 50'!O178+'Pay App 50'!P178</f>
        <v>0</v>
      </c>
      <c r="P178" s="45"/>
      <c r="Q178" s="66">
        <f>'Pay App 50'!Q178+N178+P178</f>
        <v>0</v>
      </c>
    </row>
    <row r="179" spans="1:17" ht="21" customHeight="1" x14ac:dyDescent="0.2">
      <c r="A179" s="151" t="s">
        <v>312</v>
      </c>
      <c r="B179" s="151"/>
      <c r="C179" s="151" t="s">
        <v>313</v>
      </c>
      <c r="D179" s="152"/>
      <c r="E179" s="52">
        <f>'Pay App 50'!E179</f>
        <v>0</v>
      </c>
      <c r="F179" s="45"/>
      <c r="G179" s="65">
        <f>'Pay App 50'!G179+F179</f>
        <v>0</v>
      </c>
      <c r="H179" s="188">
        <f>'Pay App 50'!K179</f>
        <v>0</v>
      </c>
      <c r="I179" s="189"/>
      <c r="J179" s="55"/>
      <c r="K179" s="33">
        <f t="shared" si="4"/>
        <v>0</v>
      </c>
      <c r="L179" s="68">
        <f t="shared" si="7"/>
        <v>0</v>
      </c>
      <c r="M179" s="66">
        <f t="shared" si="5"/>
        <v>0</v>
      </c>
      <c r="N179" s="32">
        <f t="shared" si="6"/>
        <v>0</v>
      </c>
      <c r="O179" s="52">
        <f>'Pay App 50'!O179+'Pay App 50'!P179</f>
        <v>0</v>
      </c>
      <c r="P179" s="45"/>
      <c r="Q179" s="66">
        <f>'Pay App 50'!Q179+N179+P179</f>
        <v>0</v>
      </c>
    </row>
    <row r="180" spans="1:17" ht="21" customHeight="1" x14ac:dyDescent="0.2">
      <c r="A180" s="151" t="s">
        <v>314</v>
      </c>
      <c r="B180" s="151"/>
      <c r="C180" s="149" t="s">
        <v>315</v>
      </c>
      <c r="D180" s="150"/>
      <c r="E180" s="52">
        <f>'Pay App 50'!E180</f>
        <v>0</v>
      </c>
      <c r="F180" s="45"/>
      <c r="G180" s="65">
        <f>'Pay App 50'!G180+F180</f>
        <v>0</v>
      </c>
      <c r="H180" s="188">
        <f>'Pay App 50'!K180</f>
        <v>0</v>
      </c>
      <c r="I180" s="189"/>
      <c r="J180" s="55"/>
      <c r="K180" s="33">
        <f t="shared" si="4"/>
        <v>0</v>
      </c>
      <c r="L180" s="68">
        <f t="shared" si="7"/>
        <v>0</v>
      </c>
      <c r="M180" s="66">
        <f t="shared" si="5"/>
        <v>0</v>
      </c>
      <c r="N180" s="32">
        <f t="shared" si="6"/>
        <v>0</v>
      </c>
      <c r="O180" s="52">
        <f>'Pay App 50'!O180+'Pay App 50'!P180</f>
        <v>0</v>
      </c>
      <c r="P180" s="45"/>
      <c r="Q180" s="66">
        <f>'Pay App 50'!Q180+N180+P180</f>
        <v>0</v>
      </c>
    </row>
    <row r="181" spans="1:17" ht="21" customHeight="1" x14ac:dyDescent="0.2">
      <c r="A181" s="151" t="s">
        <v>316</v>
      </c>
      <c r="B181" s="151"/>
      <c r="C181" s="151" t="s">
        <v>317</v>
      </c>
      <c r="D181" s="152"/>
      <c r="E181" s="52">
        <f>'Pay App 50'!E181</f>
        <v>0</v>
      </c>
      <c r="F181" s="45"/>
      <c r="G181" s="65">
        <f>'Pay App 50'!G181+F181</f>
        <v>0</v>
      </c>
      <c r="H181" s="188">
        <f>'Pay App 50'!K181</f>
        <v>0</v>
      </c>
      <c r="I181" s="189"/>
      <c r="J181" s="55"/>
      <c r="K181" s="33">
        <f t="shared" si="4"/>
        <v>0</v>
      </c>
      <c r="L181" s="68">
        <f t="shared" si="7"/>
        <v>0</v>
      </c>
      <c r="M181" s="66">
        <f t="shared" si="5"/>
        <v>0</v>
      </c>
      <c r="N181" s="32">
        <f t="shared" si="6"/>
        <v>0</v>
      </c>
      <c r="O181" s="52">
        <f>'Pay App 50'!O181+'Pay App 50'!P181</f>
        <v>0</v>
      </c>
      <c r="P181" s="45"/>
      <c r="Q181" s="66">
        <f>'Pay App 50'!Q181+N181+P181</f>
        <v>0</v>
      </c>
    </row>
    <row r="182" spans="1:17" ht="21" customHeight="1" x14ac:dyDescent="0.2">
      <c r="A182" s="151" t="s">
        <v>318</v>
      </c>
      <c r="B182" s="151"/>
      <c r="C182" s="151" t="s">
        <v>319</v>
      </c>
      <c r="D182" s="152"/>
      <c r="E182" s="52">
        <f>'Pay App 50'!E182</f>
        <v>0</v>
      </c>
      <c r="F182" s="45"/>
      <c r="G182" s="65">
        <f>'Pay App 50'!G182+F182</f>
        <v>0</v>
      </c>
      <c r="H182" s="188">
        <f>'Pay App 50'!K182</f>
        <v>0</v>
      </c>
      <c r="I182" s="189"/>
      <c r="J182" s="55"/>
      <c r="K182" s="33">
        <f t="shared" si="4"/>
        <v>0</v>
      </c>
      <c r="L182" s="68">
        <f t="shared" si="7"/>
        <v>0</v>
      </c>
      <c r="M182" s="66">
        <f t="shared" si="5"/>
        <v>0</v>
      </c>
      <c r="N182" s="32">
        <f t="shared" si="6"/>
        <v>0</v>
      </c>
      <c r="O182" s="52">
        <f>'Pay App 50'!O182+'Pay App 50'!P182</f>
        <v>0</v>
      </c>
      <c r="P182" s="45"/>
      <c r="Q182" s="66">
        <f>'Pay App 50'!Q182+N182+P182</f>
        <v>0</v>
      </c>
    </row>
    <row r="183" spans="1:17" ht="21" customHeight="1" x14ac:dyDescent="0.2">
      <c r="A183" s="151" t="s">
        <v>320</v>
      </c>
      <c r="B183" s="151"/>
      <c r="C183" s="151" t="s">
        <v>321</v>
      </c>
      <c r="D183" s="152"/>
      <c r="E183" s="52">
        <f>'Pay App 50'!E183</f>
        <v>0</v>
      </c>
      <c r="F183" s="45"/>
      <c r="G183" s="65">
        <f>'Pay App 50'!G183+F183</f>
        <v>0</v>
      </c>
      <c r="H183" s="188">
        <f>'Pay App 50'!K183</f>
        <v>0</v>
      </c>
      <c r="I183" s="189"/>
      <c r="J183" s="55"/>
      <c r="K183" s="33">
        <f t="shared" si="4"/>
        <v>0</v>
      </c>
      <c r="L183" s="68">
        <f t="shared" si="7"/>
        <v>0</v>
      </c>
      <c r="M183" s="66">
        <f t="shared" si="5"/>
        <v>0</v>
      </c>
      <c r="N183" s="32">
        <f t="shared" si="6"/>
        <v>0</v>
      </c>
      <c r="O183" s="52">
        <f>'Pay App 50'!O183+'Pay App 50'!P183</f>
        <v>0</v>
      </c>
      <c r="P183" s="45"/>
      <c r="Q183" s="66">
        <f>'Pay App 50'!Q183+N183+P183</f>
        <v>0</v>
      </c>
    </row>
    <row r="184" spans="1:17" ht="21" customHeight="1" x14ac:dyDescent="0.2">
      <c r="A184" s="151" t="s">
        <v>322</v>
      </c>
      <c r="B184" s="151"/>
      <c r="C184" s="151" t="s">
        <v>323</v>
      </c>
      <c r="D184" s="152"/>
      <c r="E184" s="52">
        <f>'Pay App 50'!E184</f>
        <v>0</v>
      </c>
      <c r="F184" s="45"/>
      <c r="G184" s="65">
        <f>'Pay App 50'!G184+F184</f>
        <v>0</v>
      </c>
      <c r="H184" s="188">
        <f>'Pay App 50'!K184</f>
        <v>0</v>
      </c>
      <c r="I184" s="189"/>
      <c r="J184" s="55"/>
      <c r="K184" s="33">
        <f t="shared" si="4"/>
        <v>0</v>
      </c>
      <c r="L184" s="68">
        <f t="shared" si="7"/>
        <v>0</v>
      </c>
      <c r="M184" s="66">
        <f t="shared" si="5"/>
        <v>0</v>
      </c>
      <c r="N184" s="32">
        <f t="shared" si="6"/>
        <v>0</v>
      </c>
      <c r="O184" s="52">
        <f>'Pay App 50'!O184+'Pay App 50'!P184</f>
        <v>0</v>
      </c>
      <c r="P184" s="45"/>
      <c r="Q184" s="66">
        <f>'Pay App 50'!Q184+N184+P184</f>
        <v>0</v>
      </c>
    </row>
    <row r="185" spans="1:17" ht="21" customHeight="1" x14ac:dyDescent="0.2">
      <c r="A185" s="141" t="s">
        <v>324</v>
      </c>
      <c r="B185" s="141"/>
      <c r="C185" s="141" t="s">
        <v>325</v>
      </c>
      <c r="D185" s="142"/>
      <c r="E185" s="52">
        <f>'Pay App 50'!E185</f>
        <v>0</v>
      </c>
      <c r="F185" s="45"/>
      <c r="G185" s="65">
        <f>'Pay App 50'!G185+F185</f>
        <v>0</v>
      </c>
      <c r="H185" s="188">
        <f>'Pay App 50'!K185</f>
        <v>0</v>
      </c>
      <c r="I185" s="189"/>
      <c r="J185" s="55"/>
      <c r="K185" s="33">
        <f t="shared" si="4"/>
        <v>0</v>
      </c>
      <c r="L185" s="68">
        <f t="shared" si="7"/>
        <v>0</v>
      </c>
      <c r="M185" s="66">
        <f t="shared" si="5"/>
        <v>0</v>
      </c>
      <c r="N185" s="32">
        <f t="shared" si="6"/>
        <v>0</v>
      </c>
      <c r="O185" s="52">
        <f>'Pay App 50'!O185+'Pay App 50'!P185</f>
        <v>0</v>
      </c>
      <c r="P185" s="45"/>
      <c r="Q185" s="66">
        <f>'Pay App 50'!Q185+N185+P185</f>
        <v>0</v>
      </c>
    </row>
    <row r="186" spans="1:17" ht="21" customHeight="1" x14ac:dyDescent="0.2">
      <c r="A186" s="141" t="s">
        <v>326</v>
      </c>
      <c r="B186" s="141"/>
      <c r="C186" s="141" t="s">
        <v>327</v>
      </c>
      <c r="D186" s="142"/>
      <c r="E186" s="52">
        <f>'Pay App 50'!E186</f>
        <v>0</v>
      </c>
      <c r="F186" s="45"/>
      <c r="G186" s="65">
        <f>'Pay App 50'!G186+F186</f>
        <v>0</v>
      </c>
      <c r="H186" s="188">
        <f>'Pay App 50'!K186</f>
        <v>0</v>
      </c>
      <c r="I186" s="189"/>
      <c r="J186" s="55"/>
      <c r="K186" s="33">
        <f t="shared" si="4"/>
        <v>0</v>
      </c>
      <c r="L186" s="68">
        <f t="shared" si="7"/>
        <v>0</v>
      </c>
      <c r="M186" s="66">
        <f t="shared" si="5"/>
        <v>0</v>
      </c>
      <c r="N186" s="32">
        <f t="shared" si="6"/>
        <v>0</v>
      </c>
      <c r="O186" s="52">
        <f>'Pay App 50'!O186+'Pay App 50'!P186</f>
        <v>0</v>
      </c>
      <c r="P186" s="45"/>
      <c r="Q186" s="66">
        <f>'Pay App 50'!Q186+N186+P186</f>
        <v>0</v>
      </c>
    </row>
    <row r="187" spans="1:17" ht="21" customHeight="1" x14ac:dyDescent="0.2">
      <c r="A187" s="151" t="s">
        <v>328</v>
      </c>
      <c r="B187" s="151"/>
      <c r="C187" s="151" t="s">
        <v>329</v>
      </c>
      <c r="D187" s="152"/>
      <c r="E187" s="52">
        <f>'Pay App 50'!E187</f>
        <v>0</v>
      </c>
      <c r="F187" s="45"/>
      <c r="G187" s="65">
        <f>'Pay App 50'!G187+F187</f>
        <v>0</v>
      </c>
      <c r="H187" s="188">
        <f>'Pay App 50'!K187</f>
        <v>0</v>
      </c>
      <c r="I187" s="189"/>
      <c r="J187" s="55"/>
      <c r="K187" s="33">
        <f t="shared" si="4"/>
        <v>0</v>
      </c>
      <c r="L187" s="68">
        <f t="shared" si="7"/>
        <v>0</v>
      </c>
      <c r="M187" s="66">
        <f t="shared" si="5"/>
        <v>0</v>
      </c>
      <c r="N187" s="32">
        <f t="shared" si="6"/>
        <v>0</v>
      </c>
      <c r="O187" s="52">
        <f>'Pay App 50'!O187+'Pay App 50'!P187</f>
        <v>0</v>
      </c>
      <c r="P187" s="45"/>
      <c r="Q187" s="66">
        <f>'Pay App 50'!Q187+N187+P187</f>
        <v>0</v>
      </c>
    </row>
    <row r="188" spans="1:17" ht="21" customHeight="1" x14ac:dyDescent="0.2">
      <c r="A188" s="151" t="s">
        <v>330</v>
      </c>
      <c r="B188" s="151"/>
      <c r="C188" s="151" t="s">
        <v>331</v>
      </c>
      <c r="D188" s="152"/>
      <c r="E188" s="52">
        <f>'Pay App 50'!E188</f>
        <v>0</v>
      </c>
      <c r="F188" s="45"/>
      <c r="G188" s="65">
        <f>'Pay App 50'!G188+F188</f>
        <v>0</v>
      </c>
      <c r="H188" s="188">
        <f>'Pay App 50'!K188</f>
        <v>0</v>
      </c>
      <c r="I188" s="189"/>
      <c r="J188" s="55"/>
      <c r="K188" s="33">
        <f t="shared" si="4"/>
        <v>0</v>
      </c>
      <c r="L188" s="68">
        <f t="shared" si="7"/>
        <v>0</v>
      </c>
      <c r="M188" s="66">
        <f t="shared" si="5"/>
        <v>0</v>
      </c>
      <c r="N188" s="32">
        <f t="shared" si="6"/>
        <v>0</v>
      </c>
      <c r="O188" s="52">
        <f>'Pay App 50'!O188+'Pay App 50'!P188</f>
        <v>0</v>
      </c>
      <c r="P188" s="45"/>
      <c r="Q188" s="66">
        <f>'Pay App 50'!Q188+N188+P188</f>
        <v>0</v>
      </c>
    </row>
    <row r="189" spans="1:17" ht="21" customHeight="1" x14ac:dyDescent="0.2">
      <c r="A189" s="151" t="s">
        <v>332</v>
      </c>
      <c r="B189" s="151"/>
      <c r="C189" s="151" t="s">
        <v>333</v>
      </c>
      <c r="D189" s="152"/>
      <c r="E189" s="52">
        <f>'Pay App 50'!E189</f>
        <v>0</v>
      </c>
      <c r="F189" s="45"/>
      <c r="G189" s="65">
        <f>'Pay App 50'!G189+F189</f>
        <v>0</v>
      </c>
      <c r="H189" s="188">
        <f>'Pay App 50'!K189</f>
        <v>0</v>
      </c>
      <c r="I189" s="189"/>
      <c r="J189" s="55"/>
      <c r="K189" s="33">
        <f t="shared" si="4"/>
        <v>0</v>
      </c>
      <c r="L189" s="68">
        <f t="shared" si="7"/>
        <v>0</v>
      </c>
      <c r="M189" s="66">
        <f t="shared" si="5"/>
        <v>0</v>
      </c>
      <c r="N189" s="32">
        <f t="shared" si="6"/>
        <v>0</v>
      </c>
      <c r="O189" s="52">
        <f>'Pay App 50'!O189+'Pay App 50'!P189</f>
        <v>0</v>
      </c>
      <c r="P189" s="45"/>
      <c r="Q189" s="66">
        <f>'Pay App 50'!Q189+N189+P189</f>
        <v>0</v>
      </c>
    </row>
    <row r="190" spans="1:17" ht="21" customHeight="1" x14ac:dyDescent="0.2">
      <c r="A190" s="141" t="s">
        <v>334</v>
      </c>
      <c r="B190" s="141"/>
      <c r="C190" s="141" t="s">
        <v>335</v>
      </c>
      <c r="D190" s="142"/>
      <c r="E190" s="52">
        <f>'Pay App 50'!E190</f>
        <v>0</v>
      </c>
      <c r="F190" s="45"/>
      <c r="G190" s="65">
        <f>'Pay App 50'!G190+F190</f>
        <v>0</v>
      </c>
      <c r="H190" s="188">
        <f>'Pay App 50'!K190</f>
        <v>0</v>
      </c>
      <c r="I190" s="189"/>
      <c r="J190" s="55"/>
      <c r="K190" s="33">
        <f t="shared" si="4"/>
        <v>0</v>
      </c>
      <c r="L190" s="68">
        <f t="shared" si="7"/>
        <v>0</v>
      </c>
      <c r="M190" s="66">
        <f t="shared" si="5"/>
        <v>0</v>
      </c>
      <c r="N190" s="32">
        <f t="shared" si="6"/>
        <v>0</v>
      </c>
      <c r="O190" s="52">
        <f>'Pay App 50'!O190+'Pay App 50'!P190</f>
        <v>0</v>
      </c>
      <c r="P190" s="45"/>
      <c r="Q190" s="66">
        <f>'Pay App 50'!Q190+N190+P190</f>
        <v>0</v>
      </c>
    </row>
    <row r="191" spans="1:17" ht="21" customHeight="1" x14ac:dyDescent="0.2">
      <c r="A191" s="149" t="s">
        <v>336</v>
      </c>
      <c r="B191" s="149"/>
      <c r="C191" s="149" t="s">
        <v>337</v>
      </c>
      <c r="D191" s="150"/>
      <c r="E191" s="52">
        <f>'Pay App 50'!E191</f>
        <v>0</v>
      </c>
      <c r="F191" s="45"/>
      <c r="G191" s="65">
        <f>'Pay App 50'!G191+F191</f>
        <v>0</v>
      </c>
      <c r="H191" s="188">
        <f>'Pay App 50'!K191</f>
        <v>0</v>
      </c>
      <c r="I191" s="189"/>
      <c r="J191" s="55"/>
      <c r="K191" s="33">
        <f t="shared" si="4"/>
        <v>0</v>
      </c>
      <c r="L191" s="68">
        <f t="shared" si="7"/>
        <v>0</v>
      </c>
      <c r="M191" s="66">
        <f t="shared" si="5"/>
        <v>0</v>
      </c>
      <c r="N191" s="32">
        <f t="shared" si="6"/>
        <v>0</v>
      </c>
      <c r="O191" s="52">
        <f>'Pay App 50'!O191+'Pay App 50'!P191</f>
        <v>0</v>
      </c>
      <c r="P191" s="45"/>
      <c r="Q191" s="66">
        <f>'Pay App 50'!Q191+N191+P191</f>
        <v>0</v>
      </c>
    </row>
    <row r="192" spans="1:17" ht="21" customHeight="1" x14ac:dyDescent="0.2">
      <c r="A192" s="149" t="s">
        <v>338</v>
      </c>
      <c r="B192" s="149"/>
      <c r="C192" s="151" t="s">
        <v>339</v>
      </c>
      <c r="D192" s="152"/>
      <c r="E192" s="52">
        <f>'Pay App 50'!E192</f>
        <v>0</v>
      </c>
      <c r="F192" s="45"/>
      <c r="G192" s="65">
        <f>'Pay App 50'!G192+F192</f>
        <v>0</v>
      </c>
      <c r="H192" s="188">
        <f>'Pay App 50'!K192</f>
        <v>0</v>
      </c>
      <c r="I192" s="189"/>
      <c r="J192" s="55"/>
      <c r="K192" s="33">
        <f t="shared" si="4"/>
        <v>0</v>
      </c>
      <c r="L192" s="68">
        <f t="shared" si="7"/>
        <v>0</v>
      </c>
      <c r="M192" s="66">
        <f t="shared" si="5"/>
        <v>0</v>
      </c>
      <c r="N192" s="32">
        <f t="shared" si="6"/>
        <v>0</v>
      </c>
      <c r="O192" s="52">
        <f>'Pay App 50'!O192+'Pay App 50'!P192</f>
        <v>0</v>
      </c>
      <c r="P192" s="45"/>
      <c r="Q192" s="66">
        <f>'Pay App 50'!Q192+N192+P192</f>
        <v>0</v>
      </c>
    </row>
    <row r="193" spans="1:17" ht="21" customHeight="1" x14ac:dyDescent="0.2">
      <c r="A193" s="141" t="s">
        <v>340</v>
      </c>
      <c r="B193" s="141"/>
      <c r="C193" s="141" t="s">
        <v>341</v>
      </c>
      <c r="D193" s="142"/>
      <c r="E193" s="52">
        <f>'Pay App 50'!E193</f>
        <v>0</v>
      </c>
      <c r="F193" s="45"/>
      <c r="G193" s="65">
        <f>'Pay App 50'!G193+F193</f>
        <v>0</v>
      </c>
      <c r="H193" s="188">
        <f>'Pay App 50'!K193</f>
        <v>0</v>
      </c>
      <c r="I193" s="189"/>
      <c r="J193" s="55"/>
      <c r="K193" s="33">
        <f t="shared" si="4"/>
        <v>0</v>
      </c>
      <c r="L193" s="68">
        <f t="shared" si="7"/>
        <v>0</v>
      </c>
      <c r="M193" s="66">
        <f t="shared" si="5"/>
        <v>0</v>
      </c>
      <c r="N193" s="32">
        <f t="shared" si="6"/>
        <v>0</v>
      </c>
      <c r="O193" s="52">
        <f>'Pay App 50'!O193+'Pay App 50'!P193</f>
        <v>0</v>
      </c>
      <c r="P193" s="45"/>
      <c r="Q193" s="66">
        <f>'Pay App 50'!Q193+N193+P193</f>
        <v>0</v>
      </c>
    </row>
    <row r="194" spans="1:17" ht="21" customHeight="1" x14ac:dyDescent="0.2">
      <c r="A194" s="149" t="s">
        <v>342</v>
      </c>
      <c r="B194" s="149"/>
      <c r="C194" s="149" t="s">
        <v>343</v>
      </c>
      <c r="D194" s="150"/>
      <c r="E194" s="52">
        <f>'Pay App 50'!E194</f>
        <v>0</v>
      </c>
      <c r="F194" s="45"/>
      <c r="G194" s="65">
        <f>'Pay App 50'!G194+F194</f>
        <v>0</v>
      </c>
      <c r="H194" s="188">
        <f>'Pay App 50'!K194</f>
        <v>0</v>
      </c>
      <c r="I194" s="189"/>
      <c r="J194" s="55"/>
      <c r="K194" s="33">
        <f t="shared" si="4"/>
        <v>0</v>
      </c>
      <c r="L194" s="68">
        <f t="shared" si="7"/>
        <v>0</v>
      </c>
      <c r="M194" s="66">
        <f t="shared" si="5"/>
        <v>0</v>
      </c>
      <c r="N194" s="32">
        <f t="shared" si="6"/>
        <v>0</v>
      </c>
      <c r="O194" s="52">
        <f>'Pay App 50'!O194+'Pay App 50'!P194</f>
        <v>0</v>
      </c>
      <c r="P194" s="45"/>
      <c r="Q194" s="66">
        <f>'Pay App 50'!Q194+N194+P194</f>
        <v>0</v>
      </c>
    </row>
    <row r="195" spans="1:17" ht="21" customHeight="1" x14ac:dyDescent="0.2">
      <c r="A195" s="149" t="s">
        <v>344</v>
      </c>
      <c r="B195" s="149"/>
      <c r="C195" s="151" t="s">
        <v>345</v>
      </c>
      <c r="D195" s="152"/>
      <c r="E195" s="52">
        <f>'Pay App 50'!E195</f>
        <v>0</v>
      </c>
      <c r="F195" s="45"/>
      <c r="G195" s="65">
        <f>'Pay App 50'!G195+F195</f>
        <v>0</v>
      </c>
      <c r="H195" s="188">
        <f>'Pay App 50'!K195</f>
        <v>0</v>
      </c>
      <c r="I195" s="189"/>
      <c r="J195" s="55"/>
      <c r="K195" s="33">
        <f t="shared" si="4"/>
        <v>0</v>
      </c>
      <c r="L195" s="68">
        <f t="shared" si="7"/>
        <v>0</v>
      </c>
      <c r="M195" s="66">
        <f t="shared" si="5"/>
        <v>0</v>
      </c>
      <c r="N195" s="32">
        <f t="shared" si="6"/>
        <v>0</v>
      </c>
      <c r="O195" s="52">
        <f>'Pay App 50'!O195+'Pay App 50'!P195</f>
        <v>0</v>
      </c>
      <c r="P195" s="45"/>
      <c r="Q195" s="66">
        <f>'Pay App 50'!Q195+N195+P195</f>
        <v>0</v>
      </c>
    </row>
    <row r="196" spans="1:17" ht="21" customHeight="1" x14ac:dyDescent="0.2">
      <c r="A196" s="149" t="s">
        <v>346</v>
      </c>
      <c r="B196" s="149"/>
      <c r="C196" s="149" t="s">
        <v>347</v>
      </c>
      <c r="D196" s="150"/>
      <c r="E196" s="52">
        <f>'Pay App 50'!E196</f>
        <v>0</v>
      </c>
      <c r="F196" s="45"/>
      <c r="G196" s="65">
        <f>'Pay App 50'!G196+F196</f>
        <v>0</v>
      </c>
      <c r="H196" s="188">
        <f>'Pay App 50'!K196</f>
        <v>0</v>
      </c>
      <c r="I196" s="189"/>
      <c r="J196" s="55"/>
      <c r="K196" s="33">
        <f t="shared" si="4"/>
        <v>0</v>
      </c>
      <c r="L196" s="68">
        <f t="shared" si="7"/>
        <v>0</v>
      </c>
      <c r="M196" s="66">
        <f t="shared" si="5"/>
        <v>0</v>
      </c>
      <c r="N196" s="32">
        <f t="shared" si="6"/>
        <v>0</v>
      </c>
      <c r="O196" s="52">
        <f>'Pay App 50'!O196+'Pay App 50'!P196</f>
        <v>0</v>
      </c>
      <c r="P196" s="45"/>
      <c r="Q196" s="66">
        <f>'Pay App 50'!Q196+N196+P196</f>
        <v>0</v>
      </c>
    </row>
    <row r="197" spans="1:17" ht="21" customHeight="1" x14ac:dyDescent="0.2">
      <c r="A197" s="149" t="s">
        <v>348</v>
      </c>
      <c r="B197" s="149"/>
      <c r="C197" s="149" t="s">
        <v>349</v>
      </c>
      <c r="D197" s="150"/>
      <c r="E197" s="52">
        <f>'Pay App 50'!E197</f>
        <v>0</v>
      </c>
      <c r="F197" s="45"/>
      <c r="G197" s="65">
        <f>'Pay App 50'!G197+F197</f>
        <v>0</v>
      </c>
      <c r="H197" s="188">
        <f>'Pay App 50'!K197</f>
        <v>0</v>
      </c>
      <c r="I197" s="189"/>
      <c r="J197" s="55"/>
      <c r="K197" s="33">
        <f t="shared" si="4"/>
        <v>0</v>
      </c>
      <c r="L197" s="68">
        <f t="shared" si="7"/>
        <v>0</v>
      </c>
      <c r="M197" s="66">
        <f t="shared" si="5"/>
        <v>0</v>
      </c>
      <c r="N197" s="32">
        <f t="shared" si="6"/>
        <v>0</v>
      </c>
      <c r="O197" s="52">
        <f>'Pay App 50'!O197+'Pay App 50'!P197</f>
        <v>0</v>
      </c>
      <c r="P197" s="45"/>
      <c r="Q197" s="66">
        <f>'Pay App 50'!Q197+N197+P197</f>
        <v>0</v>
      </c>
    </row>
    <row r="198" spans="1:17" ht="21" customHeight="1" x14ac:dyDescent="0.2">
      <c r="A198" s="149" t="s">
        <v>350</v>
      </c>
      <c r="B198" s="149"/>
      <c r="C198" s="151" t="s">
        <v>305</v>
      </c>
      <c r="D198" s="152"/>
      <c r="E198" s="52">
        <f>'Pay App 50'!E198</f>
        <v>0</v>
      </c>
      <c r="F198" s="45"/>
      <c r="G198" s="65">
        <f>'Pay App 50'!G198+F198</f>
        <v>0</v>
      </c>
      <c r="H198" s="188">
        <f>'Pay App 50'!K198</f>
        <v>0</v>
      </c>
      <c r="I198" s="189"/>
      <c r="J198" s="55"/>
      <c r="K198" s="33">
        <f t="shared" si="4"/>
        <v>0</v>
      </c>
      <c r="L198" s="68">
        <f t="shared" si="7"/>
        <v>0</v>
      </c>
      <c r="M198" s="66">
        <f t="shared" si="5"/>
        <v>0</v>
      </c>
      <c r="N198" s="32">
        <f t="shared" si="6"/>
        <v>0</v>
      </c>
      <c r="O198" s="52">
        <f>'Pay App 50'!O198+'Pay App 50'!P198</f>
        <v>0</v>
      </c>
      <c r="P198" s="45"/>
      <c r="Q198" s="66">
        <f>'Pay App 50'!Q198+N198+P198</f>
        <v>0</v>
      </c>
    </row>
    <row r="199" spans="1:17" ht="21" customHeight="1" x14ac:dyDescent="0.2">
      <c r="A199" s="141" t="s">
        <v>351</v>
      </c>
      <c r="B199" s="141"/>
      <c r="C199" s="141" t="s">
        <v>352</v>
      </c>
      <c r="D199" s="142"/>
      <c r="E199" s="52">
        <f>'Pay App 50'!E199</f>
        <v>0</v>
      </c>
      <c r="F199" s="45"/>
      <c r="G199" s="65">
        <f>'Pay App 50'!G199+F199</f>
        <v>0</v>
      </c>
      <c r="H199" s="188">
        <f>'Pay App 50'!K199</f>
        <v>0</v>
      </c>
      <c r="I199" s="189"/>
      <c r="J199" s="55"/>
      <c r="K199" s="33">
        <f t="shared" si="4"/>
        <v>0</v>
      </c>
      <c r="L199" s="68">
        <f t="shared" si="7"/>
        <v>0</v>
      </c>
      <c r="M199" s="66">
        <f t="shared" si="5"/>
        <v>0</v>
      </c>
      <c r="N199" s="32">
        <f t="shared" si="6"/>
        <v>0</v>
      </c>
      <c r="O199" s="52">
        <f>'Pay App 50'!O199+'Pay App 50'!P199</f>
        <v>0</v>
      </c>
      <c r="P199" s="45"/>
      <c r="Q199" s="66">
        <f>'Pay App 50'!Q199+N199+P199</f>
        <v>0</v>
      </c>
    </row>
    <row r="200" spans="1:17" ht="21" customHeight="1" x14ac:dyDescent="0.2">
      <c r="A200" s="149" t="s">
        <v>353</v>
      </c>
      <c r="B200" s="149"/>
      <c r="C200" s="149" t="s">
        <v>354</v>
      </c>
      <c r="D200" s="150"/>
      <c r="E200" s="52">
        <f>'Pay App 50'!E200</f>
        <v>0</v>
      </c>
      <c r="F200" s="45"/>
      <c r="G200" s="65">
        <f>'Pay App 50'!G200+F200</f>
        <v>0</v>
      </c>
      <c r="H200" s="188">
        <f>'Pay App 50'!K200</f>
        <v>0</v>
      </c>
      <c r="I200" s="189"/>
      <c r="J200" s="55"/>
      <c r="K200" s="33">
        <f t="shared" si="4"/>
        <v>0</v>
      </c>
      <c r="L200" s="68">
        <f t="shared" si="7"/>
        <v>0</v>
      </c>
      <c r="M200" s="66">
        <f t="shared" si="5"/>
        <v>0</v>
      </c>
      <c r="N200" s="32">
        <f t="shared" si="6"/>
        <v>0</v>
      </c>
      <c r="O200" s="52">
        <f>'Pay App 50'!O200+'Pay App 50'!P200</f>
        <v>0</v>
      </c>
      <c r="P200" s="45"/>
      <c r="Q200" s="66">
        <f>'Pay App 50'!Q200+N200+P200</f>
        <v>0</v>
      </c>
    </row>
    <row r="201" spans="1:17" ht="21" customHeight="1" x14ac:dyDescent="0.2">
      <c r="A201" s="149" t="s">
        <v>355</v>
      </c>
      <c r="B201" s="149"/>
      <c r="C201" s="149" t="s">
        <v>356</v>
      </c>
      <c r="D201" s="150"/>
      <c r="E201" s="52">
        <f>'Pay App 50'!E201</f>
        <v>0</v>
      </c>
      <c r="F201" s="45"/>
      <c r="G201" s="65">
        <f>'Pay App 50'!G201+F201</f>
        <v>0</v>
      </c>
      <c r="H201" s="188">
        <f>'Pay App 50'!K201</f>
        <v>0</v>
      </c>
      <c r="I201" s="189"/>
      <c r="J201" s="55"/>
      <c r="K201" s="33">
        <f t="shared" si="4"/>
        <v>0</v>
      </c>
      <c r="L201" s="68">
        <f t="shared" si="7"/>
        <v>0</v>
      </c>
      <c r="M201" s="66">
        <f t="shared" si="5"/>
        <v>0</v>
      </c>
      <c r="N201" s="32">
        <f t="shared" si="6"/>
        <v>0</v>
      </c>
      <c r="O201" s="52">
        <f>'Pay App 50'!O201+'Pay App 50'!P201</f>
        <v>0</v>
      </c>
      <c r="P201" s="45"/>
      <c r="Q201" s="66">
        <f>'Pay App 50'!Q201+N201+P201</f>
        <v>0</v>
      </c>
    </row>
    <row r="202" spans="1:17" ht="21" customHeight="1" x14ac:dyDescent="0.2">
      <c r="A202" s="149" t="s">
        <v>357</v>
      </c>
      <c r="B202" s="149"/>
      <c r="C202" s="151" t="s">
        <v>358</v>
      </c>
      <c r="D202" s="152"/>
      <c r="E202" s="52">
        <f>'Pay App 50'!E202</f>
        <v>0</v>
      </c>
      <c r="F202" s="45"/>
      <c r="G202" s="65">
        <f>'Pay App 50'!G202+F202</f>
        <v>0</v>
      </c>
      <c r="H202" s="188">
        <f>'Pay App 50'!K202</f>
        <v>0</v>
      </c>
      <c r="I202" s="189"/>
      <c r="J202" s="55"/>
      <c r="K202" s="33">
        <f t="shared" si="4"/>
        <v>0</v>
      </c>
      <c r="L202" s="68">
        <f t="shared" si="7"/>
        <v>0</v>
      </c>
      <c r="M202" s="66">
        <f t="shared" si="5"/>
        <v>0</v>
      </c>
      <c r="N202" s="32">
        <f t="shared" si="6"/>
        <v>0</v>
      </c>
      <c r="O202" s="52">
        <f>'Pay App 50'!O202+'Pay App 50'!P202</f>
        <v>0</v>
      </c>
      <c r="P202" s="45"/>
      <c r="Q202" s="66">
        <f>'Pay App 50'!Q202+N202+P202</f>
        <v>0</v>
      </c>
    </row>
    <row r="203" spans="1:17" ht="21" customHeight="1" x14ac:dyDescent="0.2">
      <c r="A203" s="149" t="s">
        <v>359</v>
      </c>
      <c r="B203" s="149"/>
      <c r="C203" s="151" t="s">
        <v>360</v>
      </c>
      <c r="D203" s="152"/>
      <c r="E203" s="52">
        <f>'Pay App 50'!E203</f>
        <v>0</v>
      </c>
      <c r="F203" s="45"/>
      <c r="G203" s="65">
        <f>'Pay App 50'!G203+F203</f>
        <v>0</v>
      </c>
      <c r="H203" s="188">
        <f>'Pay App 50'!K203</f>
        <v>0</v>
      </c>
      <c r="I203" s="189"/>
      <c r="J203" s="55"/>
      <c r="K203" s="33">
        <f t="shared" si="4"/>
        <v>0</v>
      </c>
      <c r="L203" s="68">
        <f t="shared" si="7"/>
        <v>0</v>
      </c>
      <c r="M203" s="66">
        <f t="shared" si="5"/>
        <v>0</v>
      </c>
      <c r="N203" s="32">
        <f t="shared" si="6"/>
        <v>0</v>
      </c>
      <c r="O203" s="52">
        <f>'Pay App 50'!O203+'Pay App 50'!P203</f>
        <v>0</v>
      </c>
      <c r="P203" s="45"/>
      <c r="Q203" s="66">
        <f>'Pay App 50'!Q203+N203+P203</f>
        <v>0</v>
      </c>
    </row>
    <row r="204" spans="1:17" ht="21" customHeight="1" x14ac:dyDescent="0.2">
      <c r="A204" s="149" t="s">
        <v>361</v>
      </c>
      <c r="B204" s="149"/>
      <c r="C204" s="149" t="s">
        <v>362</v>
      </c>
      <c r="D204" s="150"/>
      <c r="E204" s="52">
        <f>'Pay App 50'!E204</f>
        <v>0</v>
      </c>
      <c r="F204" s="45"/>
      <c r="G204" s="65">
        <f>'Pay App 50'!G204+F204</f>
        <v>0</v>
      </c>
      <c r="H204" s="188">
        <f>'Pay App 50'!K204</f>
        <v>0</v>
      </c>
      <c r="I204" s="189"/>
      <c r="J204" s="55"/>
      <c r="K204" s="33">
        <f t="shared" si="4"/>
        <v>0</v>
      </c>
      <c r="L204" s="68">
        <f t="shared" si="7"/>
        <v>0</v>
      </c>
      <c r="M204" s="66">
        <f t="shared" si="5"/>
        <v>0</v>
      </c>
      <c r="N204" s="32">
        <f t="shared" si="6"/>
        <v>0</v>
      </c>
      <c r="O204" s="52">
        <f>'Pay App 50'!O204+'Pay App 50'!P204</f>
        <v>0</v>
      </c>
      <c r="P204" s="45"/>
      <c r="Q204" s="66">
        <f>'Pay App 50'!Q204+N204+P204</f>
        <v>0</v>
      </c>
    </row>
    <row r="205" spans="1:17" ht="21" customHeight="1" x14ac:dyDescent="0.2">
      <c r="A205" s="149" t="s">
        <v>363</v>
      </c>
      <c r="B205" s="149"/>
      <c r="C205" s="151" t="s">
        <v>364</v>
      </c>
      <c r="D205" s="152"/>
      <c r="E205" s="52">
        <f>'Pay App 50'!E205</f>
        <v>0</v>
      </c>
      <c r="F205" s="45"/>
      <c r="G205" s="65">
        <f>'Pay App 50'!G205+F205</f>
        <v>0</v>
      </c>
      <c r="H205" s="188">
        <f>'Pay App 50'!K205</f>
        <v>0</v>
      </c>
      <c r="I205" s="189"/>
      <c r="J205" s="55"/>
      <c r="K205" s="33">
        <f t="shared" si="4"/>
        <v>0</v>
      </c>
      <c r="L205" s="68">
        <f t="shared" si="7"/>
        <v>0</v>
      </c>
      <c r="M205" s="66">
        <f t="shared" si="5"/>
        <v>0</v>
      </c>
      <c r="N205" s="32">
        <f t="shared" si="6"/>
        <v>0</v>
      </c>
      <c r="O205" s="52">
        <f>'Pay App 50'!O205+'Pay App 50'!P205</f>
        <v>0</v>
      </c>
      <c r="P205" s="45"/>
      <c r="Q205" s="66">
        <f>'Pay App 50'!Q205+N205+P205</f>
        <v>0</v>
      </c>
    </row>
    <row r="206" spans="1:17" ht="21" customHeight="1" x14ac:dyDescent="0.2">
      <c r="A206" s="141" t="s">
        <v>365</v>
      </c>
      <c r="B206" s="141"/>
      <c r="C206" s="141" t="s">
        <v>366</v>
      </c>
      <c r="D206" s="142"/>
      <c r="E206" s="52">
        <f>'Pay App 50'!E206</f>
        <v>0</v>
      </c>
      <c r="F206" s="45"/>
      <c r="G206" s="65">
        <f>'Pay App 50'!G206+F206</f>
        <v>0</v>
      </c>
      <c r="H206" s="188">
        <f>'Pay App 50'!K206</f>
        <v>0</v>
      </c>
      <c r="I206" s="189"/>
      <c r="J206" s="55"/>
      <c r="K206" s="33">
        <f t="shared" si="4"/>
        <v>0</v>
      </c>
      <c r="L206" s="68">
        <f t="shared" si="7"/>
        <v>0</v>
      </c>
      <c r="M206" s="66">
        <f t="shared" si="5"/>
        <v>0</v>
      </c>
      <c r="N206" s="32">
        <f t="shared" si="6"/>
        <v>0</v>
      </c>
      <c r="O206" s="52">
        <f>'Pay App 50'!O206+'Pay App 50'!P206</f>
        <v>0</v>
      </c>
      <c r="P206" s="45"/>
      <c r="Q206" s="66">
        <f>'Pay App 50'!Q206+N206+P206</f>
        <v>0</v>
      </c>
    </row>
    <row r="207" spans="1:17" ht="21" customHeight="1" x14ac:dyDescent="0.2">
      <c r="A207" s="149" t="s">
        <v>367</v>
      </c>
      <c r="B207" s="149"/>
      <c r="C207" s="149" t="s">
        <v>368</v>
      </c>
      <c r="D207" s="150"/>
      <c r="E207" s="52">
        <f>'Pay App 50'!E207</f>
        <v>0</v>
      </c>
      <c r="F207" s="45"/>
      <c r="G207" s="65">
        <f>'Pay App 50'!G207+F207</f>
        <v>0</v>
      </c>
      <c r="H207" s="188">
        <f>'Pay App 50'!K207</f>
        <v>0</v>
      </c>
      <c r="I207" s="189"/>
      <c r="J207" s="55"/>
      <c r="K207" s="33">
        <f t="shared" si="4"/>
        <v>0</v>
      </c>
      <c r="L207" s="68">
        <f t="shared" si="7"/>
        <v>0</v>
      </c>
      <c r="M207" s="66">
        <f t="shared" si="5"/>
        <v>0</v>
      </c>
      <c r="N207" s="32">
        <f t="shared" si="6"/>
        <v>0</v>
      </c>
      <c r="O207" s="52">
        <f>'Pay App 50'!O207+'Pay App 50'!P207</f>
        <v>0</v>
      </c>
      <c r="P207" s="45"/>
      <c r="Q207" s="66">
        <f>'Pay App 50'!Q207+N207+P207</f>
        <v>0</v>
      </c>
    </row>
    <row r="208" spans="1:17" ht="21" customHeight="1" x14ac:dyDescent="0.2">
      <c r="A208" s="141" t="s">
        <v>369</v>
      </c>
      <c r="B208" s="141"/>
      <c r="C208" s="141" t="s">
        <v>370</v>
      </c>
      <c r="D208" s="142"/>
      <c r="E208" s="52">
        <f>'Pay App 50'!E208</f>
        <v>0</v>
      </c>
      <c r="F208" s="45"/>
      <c r="G208" s="65">
        <f>'Pay App 50'!G208+F208</f>
        <v>0</v>
      </c>
      <c r="H208" s="188">
        <f>'Pay App 50'!K208</f>
        <v>0</v>
      </c>
      <c r="I208" s="189"/>
      <c r="J208" s="55"/>
      <c r="K208" s="33">
        <f t="shared" si="4"/>
        <v>0</v>
      </c>
      <c r="L208" s="68">
        <f t="shared" si="7"/>
        <v>0</v>
      </c>
      <c r="M208" s="66">
        <f t="shared" si="5"/>
        <v>0</v>
      </c>
      <c r="N208" s="32">
        <f t="shared" si="6"/>
        <v>0</v>
      </c>
      <c r="O208" s="52">
        <f>'Pay App 50'!O208+'Pay App 50'!P208</f>
        <v>0</v>
      </c>
      <c r="P208" s="45"/>
      <c r="Q208" s="66">
        <f>'Pay App 50'!Q208+N208+P208</f>
        <v>0</v>
      </c>
    </row>
    <row r="209" spans="1:17" ht="21" customHeight="1" x14ac:dyDescent="0.2">
      <c r="A209" s="149" t="s">
        <v>371</v>
      </c>
      <c r="B209" s="149"/>
      <c r="C209" s="149" t="s">
        <v>372</v>
      </c>
      <c r="D209" s="150"/>
      <c r="E209" s="52">
        <f>'Pay App 50'!E209</f>
        <v>0</v>
      </c>
      <c r="F209" s="45"/>
      <c r="G209" s="65">
        <f>'Pay App 50'!G209+F209</f>
        <v>0</v>
      </c>
      <c r="H209" s="188">
        <f>'Pay App 50'!K209</f>
        <v>0</v>
      </c>
      <c r="I209" s="189"/>
      <c r="J209" s="55"/>
      <c r="K209" s="33">
        <f t="shared" si="4"/>
        <v>0</v>
      </c>
      <c r="L209" s="68">
        <f t="shared" si="7"/>
        <v>0</v>
      </c>
      <c r="M209" s="66">
        <f t="shared" si="5"/>
        <v>0</v>
      </c>
      <c r="N209" s="32">
        <f t="shared" si="6"/>
        <v>0</v>
      </c>
      <c r="O209" s="52">
        <f>'Pay App 50'!O209+'Pay App 50'!P209</f>
        <v>0</v>
      </c>
      <c r="P209" s="45"/>
      <c r="Q209" s="66">
        <f>'Pay App 50'!Q209+N209+P209</f>
        <v>0</v>
      </c>
    </row>
    <row r="210" spans="1:17" ht="21" customHeight="1" x14ac:dyDescent="0.2">
      <c r="A210" s="149" t="s">
        <v>373</v>
      </c>
      <c r="B210" s="149"/>
      <c r="C210" s="151" t="s">
        <v>374</v>
      </c>
      <c r="D210" s="152"/>
      <c r="E210" s="52">
        <f>'Pay App 50'!E210</f>
        <v>0</v>
      </c>
      <c r="F210" s="45"/>
      <c r="G210" s="65">
        <f>'Pay App 50'!G210+F210</f>
        <v>0</v>
      </c>
      <c r="H210" s="188">
        <f>'Pay App 50'!K210</f>
        <v>0</v>
      </c>
      <c r="I210" s="189"/>
      <c r="J210" s="55"/>
      <c r="K210" s="33">
        <f t="shared" si="4"/>
        <v>0</v>
      </c>
      <c r="L210" s="68">
        <f t="shared" si="7"/>
        <v>0</v>
      </c>
      <c r="M210" s="66">
        <f t="shared" si="5"/>
        <v>0</v>
      </c>
      <c r="N210" s="32">
        <f t="shared" si="6"/>
        <v>0</v>
      </c>
      <c r="O210" s="52">
        <f>'Pay App 50'!O210+'Pay App 50'!P210</f>
        <v>0</v>
      </c>
      <c r="P210" s="45"/>
      <c r="Q210" s="66">
        <f>'Pay App 50'!Q210+N210+P210</f>
        <v>0</v>
      </c>
    </row>
    <row r="211" spans="1:17" ht="21" customHeight="1" x14ac:dyDescent="0.2">
      <c r="A211" s="149" t="s">
        <v>375</v>
      </c>
      <c r="B211" s="149"/>
      <c r="C211" s="149" t="s">
        <v>376</v>
      </c>
      <c r="D211" s="150"/>
      <c r="E211" s="52">
        <f>'Pay App 50'!E211</f>
        <v>0</v>
      </c>
      <c r="F211" s="45"/>
      <c r="G211" s="65">
        <f>'Pay App 50'!G211+F211</f>
        <v>0</v>
      </c>
      <c r="H211" s="188">
        <f>'Pay App 50'!K211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50'!O211+'Pay App 50'!P211</f>
        <v>0</v>
      </c>
      <c r="P211" s="45"/>
      <c r="Q211" s="66">
        <f>'Pay App 50'!Q211+N211+P211</f>
        <v>0</v>
      </c>
    </row>
    <row r="212" spans="1:17" ht="21" customHeight="1" x14ac:dyDescent="0.2">
      <c r="A212" s="149" t="s">
        <v>377</v>
      </c>
      <c r="B212" s="149"/>
      <c r="C212" s="151" t="s">
        <v>378</v>
      </c>
      <c r="D212" s="152"/>
      <c r="E212" s="52">
        <f>'Pay App 50'!E212</f>
        <v>0</v>
      </c>
      <c r="F212" s="45"/>
      <c r="G212" s="65">
        <f>'Pay App 50'!G212+F212</f>
        <v>0</v>
      </c>
      <c r="H212" s="188">
        <f>'Pay App 50'!K212</f>
        <v>0</v>
      </c>
      <c r="I212" s="189"/>
      <c r="J212" s="55"/>
      <c r="K212" s="33">
        <f t="shared" si="8"/>
        <v>0</v>
      </c>
      <c r="L212" s="68">
        <f t="shared" ref="L212:L241" si="11">IF(ISERROR(K212/G212),0,K212/G212)</f>
        <v>0</v>
      </c>
      <c r="M212" s="66">
        <f t="shared" si="9"/>
        <v>0</v>
      </c>
      <c r="N212" s="32">
        <f t="shared" si="10"/>
        <v>0</v>
      </c>
      <c r="O212" s="52">
        <f>'Pay App 50'!O212+'Pay App 50'!P212</f>
        <v>0</v>
      </c>
      <c r="P212" s="45"/>
      <c r="Q212" s="66">
        <f>'Pay App 50'!Q212+N212+P212</f>
        <v>0</v>
      </c>
    </row>
    <row r="213" spans="1:17" ht="21" customHeight="1" x14ac:dyDescent="0.2">
      <c r="A213" s="141" t="s">
        <v>379</v>
      </c>
      <c r="B213" s="141"/>
      <c r="C213" s="141" t="s">
        <v>380</v>
      </c>
      <c r="D213" s="142"/>
      <c r="E213" s="52">
        <f>'Pay App 50'!E213</f>
        <v>0</v>
      </c>
      <c r="F213" s="45"/>
      <c r="G213" s="65">
        <f>'Pay App 50'!G213+F213</f>
        <v>0</v>
      </c>
      <c r="H213" s="188">
        <f>'Pay App 50'!K213</f>
        <v>0</v>
      </c>
      <c r="I213" s="189"/>
      <c r="J213" s="55"/>
      <c r="K213" s="33">
        <f t="shared" si="8"/>
        <v>0</v>
      </c>
      <c r="L213" s="68">
        <f t="shared" si="11"/>
        <v>0</v>
      </c>
      <c r="M213" s="66">
        <f t="shared" si="9"/>
        <v>0</v>
      </c>
      <c r="N213" s="32">
        <f t="shared" si="10"/>
        <v>0</v>
      </c>
      <c r="O213" s="52">
        <f>'Pay App 50'!O213+'Pay App 50'!P213</f>
        <v>0</v>
      </c>
      <c r="P213" s="45"/>
      <c r="Q213" s="66">
        <f>'Pay App 50'!Q213+N213+P213</f>
        <v>0</v>
      </c>
    </row>
    <row r="214" spans="1:17" ht="21" customHeight="1" x14ac:dyDescent="0.2">
      <c r="A214" s="149" t="s">
        <v>381</v>
      </c>
      <c r="B214" s="149"/>
      <c r="C214" s="151" t="s">
        <v>382</v>
      </c>
      <c r="D214" s="152"/>
      <c r="E214" s="52">
        <f>'Pay App 50'!E214</f>
        <v>0</v>
      </c>
      <c r="F214" s="45"/>
      <c r="G214" s="65">
        <f>'Pay App 50'!G214+F214</f>
        <v>0</v>
      </c>
      <c r="H214" s="188">
        <f>'Pay App 50'!K214</f>
        <v>0</v>
      </c>
      <c r="I214" s="189"/>
      <c r="J214" s="55"/>
      <c r="K214" s="33">
        <f t="shared" si="8"/>
        <v>0</v>
      </c>
      <c r="L214" s="68">
        <f t="shared" si="11"/>
        <v>0</v>
      </c>
      <c r="M214" s="66">
        <f t="shared" si="9"/>
        <v>0</v>
      </c>
      <c r="N214" s="32">
        <f t="shared" si="10"/>
        <v>0</v>
      </c>
      <c r="O214" s="52">
        <f>'Pay App 50'!O214+'Pay App 50'!P214</f>
        <v>0</v>
      </c>
      <c r="P214" s="45"/>
      <c r="Q214" s="66">
        <f>'Pay App 50'!Q214+N214+P214</f>
        <v>0</v>
      </c>
    </row>
    <row r="215" spans="1:17" ht="21" customHeight="1" x14ac:dyDescent="0.2">
      <c r="A215" s="149" t="s">
        <v>383</v>
      </c>
      <c r="B215" s="149"/>
      <c r="C215" s="149" t="s">
        <v>384</v>
      </c>
      <c r="D215" s="150"/>
      <c r="E215" s="52">
        <f>'Pay App 50'!E215</f>
        <v>0</v>
      </c>
      <c r="F215" s="45"/>
      <c r="G215" s="65">
        <f>'Pay App 50'!G215+F215</f>
        <v>0</v>
      </c>
      <c r="H215" s="188">
        <f>'Pay App 50'!K215</f>
        <v>0</v>
      </c>
      <c r="I215" s="189"/>
      <c r="J215" s="55"/>
      <c r="K215" s="33">
        <f t="shared" si="8"/>
        <v>0</v>
      </c>
      <c r="L215" s="68">
        <f t="shared" si="11"/>
        <v>0</v>
      </c>
      <c r="M215" s="66">
        <f t="shared" si="9"/>
        <v>0</v>
      </c>
      <c r="N215" s="32">
        <f t="shared" si="10"/>
        <v>0</v>
      </c>
      <c r="O215" s="52">
        <f>'Pay App 50'!O215+'Pay App 50'!P215</f>
        <v>0</v>
      </c>
      <c r="P215" s="45"/>
      <c r="Q215" s="66">
        <f>'Pay App 50'!Q215+N215+P215</f>
        <v>0</v>
      </c>
    </row>
    <row r="216" spans="1:17" ht="21" customHeight="1" x14ac:dyDescent="0.2">
      <c r="A216" s="149" t="s">
        <v>385</v>
      </c>
      <c r="B216" s="149"/>
      <c r="C216" s="149" t="s">
        <v>386</v>
      </c>
      <c r="D216" s="150"/>
      <c r="E216" s="52">
        <f>'Pay App 50'!E216</f>
        <v>0</v>
      </c>
      <c r="F216" s="45"/>
      <c r="G216" s="65">
        <f>'Pay App 50'!G216+F216</f>
        <v>0</v>
      </c>
      <c r="H216" s="188">
        <f>'Pay App 50'!K216</f>
        <v>0</v>
      </c>
      <c r="I216" s="189"/>
      <c r="J216" s="55"/>
      <c r="K216" s="33">
        <f t="shared" si="8"/>
        <v>0</v>
      </c>
      <c r="L216" s="68">
        <f t="shared" si="11"/>
        <v>0</v>
      </c>
      <c r="M216" s="66">
        <f t="shared" si="9"/>
        <v>0</v>
      </c>
      <c r="N216" s="32">
        <f t="shared" si="10"/>
        <v>0</v>
      </c>
      <c r="O216" s="52">
        <f>'Pay App 50'!O216+'Pay App 50'!P216</f>
        <v>0</v>
      </c>
      <c r="P216" s="45"/>
      <c r="Q216" s="66">
        <f>'Pay App 50'!Q216+N216+P216</f>
        <v>0</v>
      </c>
    </row>
    <row r="217" spans="1:17" ht="21" customHeight="1" x14ac:dyDescent="0.2">
      <c r="A217" s="149" t="s">
        <v>387</v>
      </c>
      <c r="B217" s="149"/>
      <c r="C217" s="149" t="s">
        <v>388</v>
      </c>
      <c r="D217" s="150"/>
      <c r="E217" s="52">
        <f>'Pay App 50'!E217</f>
        <v>0</v>
      </c>
      <c r="F217" s="45"/>
      <c r="G217" s="65">
        <f>'Pay App 50'!G217+F217</f>
        <v>0</v>
      </c>
      <c r="H217" s="188">
        <f>'Pay App 50'!K217</f>
        <v>0</v>
      </c>
      <c r="I217" s="189"/>
      <c r="J217" s="55"/>
      <c r="K217" s="33">
        <f t="shared" si="8"/>
        <v>0</v>
      </c>
      <c r="L217" s="68">
        <f t="shared" si="11"/>
        <v>0</v>
      </c>
      <c r="M217" s="66">
        <f>G217-K217</f>
        <v>0</v>
      </c>
      <c r="N217" s="32">
        <f t="shared" si="10"/>
        <v>0</v>
      </c>
      <c r="O217" s="52">
        <f>'Pay App 50'!O217+'Pay App 50'!P217</f>
        <v>0</v>
      </c>
      <c r="P217" s="45"/>
      <c r="Q217" s="66">
        <f>'Pay App 50'!Q217+N217+P217</f>
        <v>0</v>
      </c>
    </row>
    <row r="218" spans="1:17" ht="21" customHeight="1" x14ac:dyDescent="0.2">
      <c r="A218" s="149" t="s">
        <v>389</v>
      </c>
      <c r="B218" s="149"/>
      <c r="C218" s="151" t="s">
        <v>390</v>
      </c>
      <c r="D218" s="152"/>
      <c r="E218" s="52">
        <f>'Pay App 50'!E218</f>
        <v>0</v>
      </c>
      <c r="F218" s="45"/>
      <c r="G218" s="65">
        <f>'Pay App 50'!G218+F218</f>
        <v>0</v>
      </c>
      <c r="H218" s="188">
        <f>'Pay App 50'!K218</f>
        <v>0</v>
      </c>
      <c r="I218" s="189"/>
      <c r="J218" s="55"/>
      <c r="K218" s="33">
        <f t="shared" si="8"/>
        <v>0</v>
      </c>
      <c r="L218" s="68">
        <f t="shared" si="11"/>
        <v>0</v>
      </c>
      <c r="M218" s="66">
        <f t="shared" si="9"/>
        <v>0</v>
      </c>
      <c r="N218" s="32">
        <f t="shared" si="10"/>
        <v>0</v>
      </c>
      <c r="O218" s="52">
        <f>'Pay App 50'!O218+'Pay App 50'!P218</f>
        <v>0</v>
      </c>
      <c r="P218" s="45"/>
      <c r="Q218" s="66">
        <f>'Pay App 50'!Q218+N218+P218</f>
        <v>0</v>
      </c>
    </row>
    <row r="219" spans="1:17" ht="21" customHeight="1" x14ac:dyDescent="0.2">
      <c r="A219" s="141" t="s">
        <v>391</v>
      </c>
      <c r="B219" s="141"/>
      <c r="C219" s="141" t="s">
        <v>392</v>
      </c>
      <c r="D219" s="142"/>
      <c r="E219" s="52">
        <f>'Pay App 50'!E219</f>
        <v>0</v>
      </c>
      <c r="F219" s="45"/>
      <c r="G219" s="65">
        <f>'Pay App 50'!G219+F219</f>
        <v>0</v>
      </c>
      <c r="H219" s="188">
        <f>'Pay App 50'!K219</f>
        <v>0</v>
      </c>
      <c r="I219" s="189"/>
      <c r="J219" s="55"/>
      <c r="K219" s="33">
        <f t="shared" si="8"/>
        <v>0</v>
      </c>
      <c r="L219" s="68">
        <f t="shared" si="11"/>
        <v>0</v>
      </c>
      <c r="M219" s="66">
        <f t="shared" si="9"/>
        <v>0</v>
      </c>
      <c r="N219" s="32">
        <f t="shared" si="10"/>
        <v>0</v>
      </c>
      <c r="O219" s="52">
        <f>'Pay App 50'!O219+'Pay App 50'!P219</f>
        <v>0</v>
      </c>
      <c r="P219" s="45"/>
      <c r="Q219" s="66">
        <f>'Pay App 50'!Q219+N219+P219</f>
        <v>0</v>
      </c>
    </row>
    <row r="220" spans="1:17" ht="21" customHeight="1" x14ac:dyDescent="0.2">
      <c r="A220" s="149" t="s">
        <v>393</v>
      </c>
      <c r="B220" s="149"/>
      <c r="C220" s="149" t="s">
        <v>394</v>
      </c>
      <c r="D220" s="150"/>
      <c r="E220" s="52">
        <f>'Pay App 50'!E220</f>
        <v>0</v>
      </c>
      <c r="F220" s="45"/>
      <c r="G220" s="65">
        <f>'Pay App 50'!G220+F220</f>
        <v>0</v>
      </c>
      <c r="H220" s="188">
        <f>'Pay App 50'!K220</f>
        <v>0</v>
      </c>
      <c r="I220" s="189"/>
      <c r="J220" s="55"/>
      <c r="K220" s="33">
        <f t="shared" si="8"/>
        <v>0</v>
      </c>
      <c r="L220" s="68">
        <f t="shared" si="11"/>
        <v>0</v>
      </c>
      <c r="M220" s="66">
        <f t="shared" si="9"/>
        <v>0</v>
      </c>
      <c r="N220" s="32">
        <f t="shared" si="10"/>
        <v>0</v>
      </c>
      <c r="O220" s="52">
        <f>'Pay App 50'!O220+'Pay App 50'!P220</f>
        <v>0</v>
      </c>
      <c r="P220" s="45"/>
      <c r="Q220" s="66">
        <f>'Pay App 50'!Q220+N220+P220</f>
        <v>0</v>
      </c>
    </row>
    <row r="221" spans="1:17" ht="21" customHeight="1" x14ac:dyDescent="0.2">
      <c r="A221" s="141" t="s">
        <v>395</v>
      </c>
      <c r="B221" s="141"/>
      <c r="C221" s="141" t="s">
        <v>396</v>
      </c>
      <c r="D221" s="142"/>
      <c r="E221" s="52">
        <f>'Pay App 50'!E221</f>
        <v>0</v>
      </c>
      <c r="F221" s="45"/>
      <c r="G221" s="65">
        <f>'Pay App 50'!G221+F221</f>
        <v>0</v>
      </c>
      <c r="H221" s="188">
        <f>'Pay App 50'!K221</f>
        <v>0</v>
      </c>
      <c r="I221" s="189"/>
      <c r="J221" s="55"/>
      <c r="K221" s="33">
        <f t="shared" si="8"/>
        <v>0</v>
      </c>
      <c r="L221" s="68">
        <f t="shared" si="11"/>
        <v>0</v>
      </c>
      <c r="M221" s="66">
        <f t="shared" si="9"/>
        <v>0</v>
      </c>
      <c r="N221" s="32">
        <f t="shared" si="10"/>
        <v>0</v>
      </c>
      <c r="O221" s="52">
        <f>'Pay App 50'!O221+'Pay App 50'!P221</f>
        <v>0</v>
      </c>
      <c r="P221" s="45"/>
      <c r="Q221" s="66">
        <f>'Pay App 50'!Q221+N221+P221</f>
        <v>0</v>
      </c>
    </row>
    <row r="222" spans="1:17" ht="21" customHeight="1" x14ac:dyDescent="0.2">
      <c r="A222" s="149" t="s">
        <v>397</v>
      </c>
      <c r="B222" s="149"/>
      <c r="C222" s="149" t="s">
        <v>398</v>
      </c>
      <c r="D222" s="150"/>
      <c r="E222" s="52">
        <f>'Pay App 50'!E222</f>
        <v>0</v>
      </c>
      <c r="F222" s="45"/>
      <c r="G222" s="65">
        <f>'Pay App 50'!G222+F222</f>
        <v>0</v>
      </c>
      <c r="H222" s="188">
        <f>'Pay App 50'!K222</f>
        <v>0</v>
      </c>
      <c r="I222" s="189"/>
      <c r="J222" s="55"/>
      <c r="K222" s="33">
        <f t="shared" si="8"/>
        <v>0</v>
      </c>
      <c r="L222" s="68">
        <f t="shared" si="11"/>
        <v>0</v>
      </c>
      <c r="M222" s="66">
        <f t="shared" si="9"/>
        <v>0</v>
      </c>
      <c r="N222" s="32">
        <f t="shared" si="10"/>
        <v>0</v>
      </c>
      <c r="O222" s="52">
        <f>'Pay App 50'!O222+'Pay App 50'!P222</f>
        <v>0</v>
      </c>
      <c r="P222" s="45"/>
      <c r="Q222" s="66">
        <f>'Pay App 50'!Q222+N222+P222</f>
        <v>0</v>
      </c>
    </row>
    <row r="223" spans="1:17" ht="21" customHeight="1" x14ac:dyDescent="0.2">
      <c r="A223" s="149" t="s">
        <v>399</v>
      </c>
      <c r="B223" s="149"/>
      <c r="C223" s="149" t="s">
        <v>400</v>
      </c>
      <c r="D223" s="150"/>
      <c r="E223" s="52">
        <f>'Pay App 50'!E223</f>
        <v>0</v>
      </c>
      <c r="F223" s="45"/>
      <c r="G223" s="65">
        <f>'Pay App 50'!G223+F223</f>
        <v>0</v>
      </c>
      <c r="H223" s="188">
        <f>'Pay App 50'!K223</f>
        <v>0</v>
      </c>
      <c r="I223" s="189"/>
      <c r="J223" s="55"/>
      <c r="K223" s="33">
        <f t="shared" si="8"/>
        <v>0</v>
      </c>
      <c r="L223" s="68">
        <f t="shared" si="11"/>
        <v>0</v>
      </c>
      <c r="M223" s="66">
        <f t="shared" si="9"/>
        <v>0</v>
      </c>
      <c r="N223" s="32">
        <f t="shared" si="10"/>
        <v>0</v>
      </c>
      <c r="O223" s="52">
        <f>'Pay App 50'!O223+'Pay App 50'!P223</f>
        <v>0</v>
      </c>
      <c r="P223" s="45"/>
      <c r="Q223" s="66">
        <f>'Pay App 50'!Q223+N223+P223</f>
        <v>0</v>
      </c>
    </row>
    <row r="224" spans="1:17" ht="21" customHeight="1" x14ac:dyDescent="0.2">
      <c r="A224" s="149" t="s">
        <v>401</v>
      </c>
      <c r="B224" s="149"/>
      <c r="C224" s="149" t="s">
        <v>402</v>
      </c>
      <c r="D224" s="150"/>
      <c r="E224" s="52">
        <f>'Pay App 50'!E224</f>
        <v>0</v>
      </c>
      <c r="F224" s="45"/>
      <c r="G224" s="65">
        <f>'Pay App 50'!G224+F224</f>
        <v>0</v>
      </c>
      <c r="H224" s="188">
        <f>'Pay App 50'!K224</f>
        <v>0</v>
      </c>
      <c r="I224" s="189"/>
      <c r="J224" s="55"/>
      <c r="K224" s="33">
        <f t="shared" si="8"/>
        <v>0</v>
      </c>
      <c r="L224" s="68">
        <f t="shared" si="11"/>
        <v>0</v>
      </c>
      <c r="M224" s="66">
        <f t="shared" si="9"/>
        <v>0</v>
      </c>
      <c r="N224" s="32">
        <f t="shared" si="10"/>
        <v>0</v>
      </c>
      <c r="O224" s="52">
        <f>'Pay App 50'!O224+'Pay App 50'!P224</f>
        <v>0</v>
      </c>
      <c r="P224" s="45"/>
      <c r="Q224" s="66">
        <f>'Pay App 50'!Q224+N224+P224</f>
        <v>0</v>
      </c>
    </row>
    <row r="225" spans="1:17" ht="21" customHeight="1" x14ac:dyDescent="0.2">
      <c r="A225" s="149" t="s">
        <v>403</v>
      </c>
      <c r="B225" s="149"/>
      <c r="C225" s="149" t="s">
        <v>404</v>
      </c>
      <c r="D225" s="150"/>
      <c r="E225" s="52">
        <f>'Pay App 50'!E225</f>
        <v>0</v>
      </c>
      <c r="F225" s="45"/>
      <c r="G225" s="65">
        <f>'Pay App 50'!G225+F225</f>
        <v>0</v>
      </c>
      <c r="H225" s="188">
        <f>'Pay App 50'!K225</f>
        <v>0</v>
      </c>
      <c r="I225" s="189"/>
      <c r="J225" s="55"/>
      <c r="K225" s="33">
        <f t="shared" si="8"/>
        <v>0</v>
      </c>
      <c r="L225" s="68">
        <f t="shared" si="11"/>
        <v>0</v>
      </c>
      <c r="M225" s="66">
        <f t="shared" si="9"/>
        <v>0</v>
      </c>
      <c r="N225" s="32">
        <f t="shared" si="10"/>
        <v>0</v>
      </c>
      <c r="O225" s="52">
        <f>'Pay App 50'!O225+'Pay App 50'!P225</f>
        <v>0</v>
      </c>
      <c r="P225" s="45"/>
      <c r="Q225" s="66">
        <f>'Pay App 50'!Q225+N225+P225</f>
        <v>0</v>
      </c>
    </row>
    <row r="226" spans="1:17" ht="21" customHeight="1" x14ac:dyDescent="0.2">
      <c r="A226" s="141" t="s">
        <v>405</v>
      </c>
      <c r="B226" s="141"/>
      <c r="C226" s="141" t="s">
        <v>406</v>
      </c>
      <c r="D226" s="142"/>
      <c r="E226" s="52">
        <f>'Pay App 50'!E226</f>
        <v>0</v>
      </c>
      <c r="F226" s="45"/>
      <c r="G226" s="65">
        <f>'Pay App 50'!G226+F226</f>
        <v>0</v>
      </c>
      <c r="H226" s="188">
        <f>'Pay App 50'!K226</f>
        <v>0</v>
      </c>
      <c r="I226" s="189"/>
      <c r="J226" s="55"/>
      <c r="K226" s="33">
        <f t="shared" si="8"/>
        <v>0</v>
      </c>
      <c r="L226" s="68">
        <f t="shared" si="11"/>
        <v>0</v>
      </c>
      <c r="M226" s="66">
        <f t="shared" si="9"/>
        <v>0</v>
      </c>
      <c r="N226" s="32">
        <f t="shared" si="10"/>
        <v>0</v>
      </c>
      <c r="O226" s="52">
        <f>'Pay App 50'!O226+'Pay App 50'!P226</f>
        <v>0</v>
      </c>
      <c r="P226" s="45"/>
      <c r="Q226" s="66">
        <f>'Pay App 50'!Q226+N226+P226</f>
        <v>0</v>
      </c>
    </row>
    <row r="227" spans="1:17" ht="21" customHeight="1" x14ac:dyDescent="0.2">
      <c r="A227" s="149" t="s">
        <v>407</v>
      </c>
      <c r="B227" s="149"/>
      <c r="C227" s="149" t="s">
        <v>408</v>
      </c>
      <c r="D227" s="150"/>
      <c r="E227" s="52">
        <f>'Pay App 50'!E227</f>
        <v>0</v>
      </c>
      <c r="F227" s="45"/>
      <c r="G227" s="65">
        <f>'Pay App 50'!G227+F227</f>
        <v>0</v>
      </c>
      <c r="H227" s="188">
        <f>'Pay App 50'!K227</f>
        <v>0</v>
      </c>
      <c r="I227" s="189"/>
      <c r="J227" s="55"/>
      <c r="K227" s="33">
        <f t="shared" si="8"/>
        <v>0</v>
      </c>
      <c r="L227" s="68">
        <f t="shared" si="11"/>
        <v>0</v>
      </c>
      <c r="M227" s="66">
        <f t="shared" si="9"/>
        <v>0</v>
      </c>
      <c r="N227" s="32">
        <f t="shared" si="10"/>
        <v>0</v>
      </c>
      <c r="O227" s="52">
        <f>'Pay App 50'!O227+'Pay App 50'!P227</f>
        <v>0</v>
      </c>
      <c r="P227" s="45"/>
      <c r="Q227" s="66">
        <f>'Pay App 50'!Q227+N227+P227</f>
        <v>0</v>
      </c>
    </row>
    <row r="228" spans="1:17" ht="21" customHeight="1" x14ac:dyDescent="0.2">
      <c r="A228" s="149" t="s">
        <v>409</v>
      </c>
      <c r="B228" s="149"/>
      <c r="C228" s="149" t="s">
        <v>410</v>
      </c>
      <c r="D228" s="150"/>
      <c r="E228" s="52">
        <f>'Pay App 50'!E228</f>
        <v>0</v>
      </c>
      <c r="F228" s="45"/>
      <c r="G228" s="65">
        <f>'Pay App 50'!G228+F228</f>
        <v>0</v>
      </c>
      <c r="H228" s="188">
        <f>'Pay App 50'!K228</f>
        <v>0</v>
      </c>
      <c r="I228" s="189"/>
      <c r="J228" s="55"/>
      <c r="K228" s="33">
        <f t="shared" si="8"/>
        <v>0</v>
      </c>
      <c r="L228" s="68">
        <f t="shared" si="11"/>
        <v>0</v>
      </c>
      <c r="M228" s="66">
        <f t="shared" si="9"/>
        <v>0</v>
      </c>
      <c r="N228" s="32">
        <f t="shared" si="10"/>
        <v>0</v>
      </c>
      <c r="O228" s="52">
        <f>'Pay App 50'!O228+'Pay App 50'!P228</f>
        <v>0</v>
      </c>
      <c r="P228" s="45"/>
      <c r="Q228" s="66">
        <f>'Pay App 50'!Q228+N228+P228</f>
        <v>0</v>
      </c>
    </row>
    <row r="229" spans="1:17" ht="21" customHeight="1" x14ac:dyDescent="0.2">
      <c r="A229" s="149" t="s">
        <v>411</v>
      </c>
      <c r="B229" s="149"/>
      <c r="C229" s="149" t="s">
        <v>412</v>
      </c>
      <c r="D229" s="150"/>
      <c r="E229" s="52">
        <f>'Pay App 50'!E229</f>
        <v>0</v>
      </c>
      <c r="F229" s="45"/>
      <c r="G229" s="65">
        <f>'Pay App 50'!G229+F229</f>
        <v>0</v>
      </c>
      <c r="H229" s="188">
        <f>'Pay App 50'!K229</f>
        <v>0</v>
      </c>
      <c r="I229" s="189"/>
      <c r="J229" s="55"/>
      <c r="K229" s="33">
        <f t="shared" si="8"/>
        <v>0</v>
      </c>
      <c r="L229" s="68">
        <f t="shared" si="11"/>
        <v>0</v>
      </c>
      <c r="M229" s="66">
        <f t="shared" si="9"/>
        <v>0</v>
      </c>
      <c r="N229" s="32">
        <f t="shared" si="10"/>
        <v>0</v>
      </c>
      <c r="O229" s="52">
        <f>'Pay App 50'!O229+'Pay App 50'!P229</f>
        <v>0</v>
      </c>
      <c r="P229" s="45"/>
      <c r="Q229" s="66">
        <f>'Pay App 50'!Q229+N229+P229</f>
        <v>0</v>
      </c>
    </row>
    <row r="230" spans="1:17" ht="21" customHeight="1" x14ac:dyDescent="0.2">
      <c r="A230" s="149" t="s">
        <v>413</v>
      </c>
      <c r="B230" s="149"/>
      <c r="C230" s="149" t="s">
        <v>414</v>
      </c>
      <c r="D230" s="150"/>
      <c r="E230" s="52">
        <f>'Pay App 50'!E230</f>
        <v>0</v>
      </c>
      <c r="F230" s="45"/>
      <c r="G230" s="65">
        <f>'Pay App 50'!G230+F230</f>
        <v>0</v>
      </c>
      <c r="H230" s="188">
        <f>'Pay App 50'!K230</f>
        <v>0</v>
      </c>
      <c r="I230" s="189"/>
      <c r="J230" s="55"/>
      <c r="K230" s="33">
        <f t="shared" si="8"/>
        <v>0</v>
      </c>
      <c r="L230" s="68">
        <f t="shared" si="11"/>
        <v>0</v>
      </c>
      <c r="M230" s="66">
        <f t="shared" si="9"/>
        <v>0</v>
      </c>
      <c r="N230" s="32">
        <f t="shared" si="10"/>
        <v>0</v>
      </c>
      <c r="O230" s="52">
        <f>'Pay App 50'!O230+'Pay App 50'!P230</f>
        <v>0</v>
      </c>
      <c r="P230" s="45"/>
      <c r="Q230" s="66">
        <f>'Pay App 50'!Q230+N230+P230</f>
        <v>0</v>
      </c>
    </row>
    <row r="231" spans="1:17" ht="21" customHeight="1" x14ac:dyDescent="0.2">
      <c r="A231" s="149" t="s">
        <v>415</v>
      </c>
      <c r="B231" s="149"/>
      <c r="C231" s="149" t="s">
        <v>416</v>
      </c>
      <c r="D231" s="150"/>
      <c r="E231" s="52">
        <f>'Pay App 50'!E231</f>
        <v>0</v>
      </c>
      <c r="F231" s="45"/>
      <c r="G231" s="65">
        <f>'Pay App 50'!G231+F231</f>
        <v>0</v>
      </c>
      <c r="H231" s="188">
        <f>'Pay App 50'!K231</f>
        <v>0</v>
      </c>
      <c r="I231" s="189"/>
      <c r="J231" s="55"/>
      <c r="K231" s="33">
        <f t="shared" si="8"/>
        <v>0</v>
      </c>
      <c r="L231" s="68">
        <f t="shared" si="11"/>
        <v>0</v>
      </c>
      <c r="M231" s="66">
        <f t="shared" si="9"/>
        <v>0</v>
      </c>
      <c r="N231" s="32">
        <f t="shared" si="10"/>
        <v>0</v>
      </c>
      <c r="O231" s="52">
        <f>'Pay App 50'!O231+'Pay App 50'!P231</f>
        <v>0</v>
      </c>
      <c r="P231" s="45"/>
      <c r="Q231" s="66">
        <f>'Pay App 50'!Q231+N231+P231</f>
        <v>0</v>
      </c>
    </row>
    <row r="232" spans="1:17" ht="21" customHeight="1" x14ac:dyDescent="0.2">
      <c r="A232" s="141" t="s">
        <v>417</v>
      </c>
      <c r="B232" s="141"/>
      <c r="C232" s="141" t="s">
        <v>418</v>
      </c>
      <c r="D232" s="142"/>
      <c r="E232" s="52">
        <f>'Pay App 50'!E232</f>
        <v>0</v>
      </c>
      <c r="F232" s="45"/>
      <c r="G232" s="65">
        <f>'Pay App 50'!G232+F232</f>
        <v>0</v>
      </c>
      <c r="H232" s="188">
        <f>'Pay App 50'!K232</f>
        <v>0</v>
      </c>
      <c r="I232" s="189"/>
      <c r="J232" s="55"/>
      <c r="K232" s="33">
        <f t="shared" si="8"/>
        <v>0</v>
      </c>
      <c r="L232" s="68">
        <f t="shared" si="11"/>
        <v>0</v>
      </c>
      <c r="M232" s="66">
        <f t="shared" si="9"/>
        <v>0</v>
      </c>
      <c r="N232" s="32">
        <f t="shared" si="10"/>
        <v>0</v>
      </c>
      <c r="O232" s="52">
        <f>'Pay App 50'!O232+'Pay App 50'!P232</f>
        <v>0</v>
      </c>
      <c r="P232" s="45"/>
      <c r="Q232" s="66">
        <f>'Pay App 50'!Q232+N232+P232</f>
        <v>0</v>
      </c>
    </row>
    <row r="233" spans="1:17" ht="21" customHeight="1" x14ac:dyDescent="0.2">
      <c r="A233" s="149" t="s">
        <v>419</v>
      </c>
      <c r="B233" s="149"/>
      <c r="C233" s="149" t="s">
        <v>420</v>
      </c>
      <c r="D233" s="150"/>
      <c r="E233" s="52">
        <f>'Pay App 50'!E233</f>
        <v>0</v>
      </c>
      <c r="F233" s="45"/>
      <c r="G233" s="65">
        <f>'Pay App 50'!G233+F233</f>
        <v>0</v>
      </c>
      <c r="H233" s="188">
        <f>'Pay App 50'!K233</f>
        <v>0</v>
      </c>
      <c r="I233" s="189"/>
      <c r="J233" s="55"/>
      <c r="K233" s="33">
        <f t="shared" si="8"/>
        <v>0</v>
      </c>
      <c r="L233" s="68">
        <f t="shared" si="11"/>
        <v>0</v>
      </c>
      <c r="M233" s="66">
        <f t="shared" si="9"/>
        <v>0</v>
      </c>
      <c r="N233" s="32">
        <f t="shared" si="10"/>
        <v>0</v>
      </c>
      <c r="O233" s="52">
        <f>'Pay App 50'!O233+'Pay App 50'!P233</f>
        <v>0</v>
      </c>
      <c r="P233" s="45"/>
      <c r="Q233" s="66">
        <f>'Pay App 50'!Q233+N233+P233</f>
        <v>0</v>
      </c>
    </row>
    <row r="234" spans="1:17" ht="21" customHeight="1" x14ac:dyDescent="0.2">
      <c r="A234" s="149" t="s">
        <v>421</v>
      </c>
      <c r="B234" s="149"/>
      <c r="C234" s="149" t="s">
        <v>422</v>
      </c>
      <c r="D234" s="150"/>
      <c r="E234" s="52">
        <f>'Pay App 50'!E234</f>
        <v>0</v>
      </c>
      <c r="F234" s="45"/>
      <c r="G234" s="65">
        <f>'Pay App 50'!G234+F234</f>
        <v>0</v>
      </c>
      <c r="H234" s="188">
        <f>'Pay App 50'!K234</f>
        <v>0</v>
      </c>
      <c r="I234" s="189"/>
      <c r="J234" s="55"/>
      <c r="K234" s="33">
        <f t="shared" si="8"/>
        <v>0</v>
      </c>
      <c r="L234" s="68">
        <f t="shared" si="11"/>
        <v>0</v>
      </c>
      <c r="M234" s="66">
        <f t="shared" si="9"/>
        <v>0</v>
      </c>
      <c r="N234" s="32">
        <f t="shared" si="10"/>
        <v>0</v>
      </c>
      <c r="O234" s="52">
        <f>'Pay App 50'!O234+'Pay App 50'!P234</f>
        <v>0</v>
      </c>
      <c r="P234" s="45"/>
      <c r="Q234" s="66">
        <f>'Pay App 50'!Q234+N234+P234</f>
        <v>0</v>
      </c>
    </row>
    <row r="235" spans="1:17" ht="21" customHeight="1" x14ac:dyDescent="0.2">
      <c r="A235" s="149" t="s">
        <v>423</v>
      </c>
      <c r="B235" s="149"/>
      <c r="C235" s="149" t="s">
        <v>424</v>
      </c>
      <c r="D235" s="150"/>
      <c r="E235" s="52">
        <f>'Pay App 50'!E235</f>
        <v>0</v>
      </c>
      <c r="F235" s="45"/>
      <c r="G235" s="65">
        <f>'Pay App 50'!G235+F235</f>
        <v>0</v>
      </c>
      <c r="H235" s="188">
        <f>'Pay App 50'!K235</f>
        <v>0</v>
      </c>
      <c r="I235" s="189"/>
      <c r="J235" s="55"/>
      <c r="K235" s="33">
        <f t="shared" si="8"/>
        <v>0</v>
      </c>
      <c r="L235" s="68">
        <f t="shared" si="11"/>
        <v>0</v>
      </c>
      <c r="M235" s="66">
        <f t="shared" si="9"/>
        <v>0</v>
      </c>
      <c r="N235" s="32">
        <f t="shared" si="10"/>
        <v>0</v>
      </c>
      <c r="O235" s="52">
        <f>'Pay App 50'!O235+'Pay App 50'!P235</f>
        <v>0</v>
      </c>
      <c r="P235" s="45"/>
      <c r="Q235" s="66">
        <f>'Pay App 50'!Q235+N235+P235</f>
        <v>0</v>
      </c>
    </row>
    <row r="236" spans="1:17" ht="21" customHeight="1" x14ac:dyDescent="0.2">
      <c r="A236" s="149" t="s">
        <v>425</v>
      </c>
      <c r="B236" s="149"/>
      <c r="C236" s="149" t="s">
        <v>426</v>
      </c>
      <c r="D236" s="150"/>
      <c r="E236" s="52">
        <f>'Pay App 50'!E236</f>
        <v>0</v>
      </c>
      <c r="F236" s="45"/>
      <c r="G236" s="65">
        <f>'Pay App 50'!G236+F236</f>
        <v>0</v>
      </c>
      <c r="H236" s="188">
        <f>'Pay App 50'!K236</f>
        <v>0</v>
      </c>
      <c r="I236" s="189"/>
      <c r="J236" s="55"/>
      <c r="K236" s="33">
        <f t="shared" si="8"/>
        <v>0</v>
      </c>
      <c r="L236" s="68">
        <f t="shared" si="11"/>
        <v>0</v>
      </c>
      <c r="M236" s="66">
        <f t="shared" si="9"/>
        <v>0</v>
      </c>
      <c r="N236" s="32">
        <f t="shared" si="10"/>
        <v>0</v>
      </c>
      <c r="O236" s="52">
        <f>'Pay App 50'!O236+'Pay App 50'!P236</f>
        <v>0</v>
      </c>
      <c r="P236" s="45"/>
      <c r="Q236" s="66">
        <f>'Pay App 50'!Q236+N236+P236</f>
        <v>0</v>
      </c>
    </row>
    <row r="237" spans="1:17" ht="21" customHeight="1" x14ac:dyDescent="0.2">
      <c r="A237" s="149" t="s">
        <v>427</v>
      </c>
      <c r="B237" s="149"/>
      <c r="C237" s="149" t="s">
        <v>428</v>
      </c>
      <c r="D237" s="150"/>
      <c r="E237" s="52">
        <f>'Pay App 50'!E237</f>
        <v>0</v>
      </c>
      <c r="F237" s="45"/>
      <c r="G237" s="65">
        <f>'Pay App 50'!G237+F237</f>
        <v>0</v>
      </c>
      <c r="H237" s="188">
        <f>'Pay App 50'!K237</f>
        <v>0</v>
      </c>
      <c r="I237" s="189"/>
      <c r="J237" s="55"/>
      <c r="K237" s="33">
        <f t="shared" si="8"/>
        <v>0</v>
      </c>
      <c r="L237" s="68">
        <f t="shared" si="11"/>
        <v>0</v>
      </c>
      <c r="M237" s="66">
        <f t="shared" si="9"/>
        <v>0</v>
      </c>
      <c r="N237" s="32">
        <f t="shared" si="10"/>
        <v>0</v>
      </c>
      <c r="O237" s="52">
        <f>'Pay App 50'!O237+'Pay App 50'!P237</f>
        <v>0</v>
      </c>
      <c r="P237" s="45"/>
      <c r="Q237" s="66">
        <f>'Pay App 50'!Q237+N237+P237</f>
        <v>0</v>
      </c>
    </row>
    <row r="238" spans="1:17" ht="21" customHeight="1" x14ac:dyDescent="0.2">
      <c r="A238" s="149" t="s">
        <v>429</v>
      </c>
      <c r="B238" s="149"/>
      <c r="C238" s="149" t="s">
        <v>430</v>
      </c>
      <c r="D238" s="150"/>
      <c r="E238" s="52">
        <f>'Pay App 50'!E238</f>
        <v>0</v>
      </c>
      <c r="F238" s="45"/>
      <c r="G238" s="65">
        <f>'Pay App 50'!G238+F238</f>
        <v>0</v>
      </c>
      <c r="H238" s="188">
        <f>'Pay App 50'!K238</f>
        <v>0</v>
      </c>
      <c r="I238" s="189"/>
      <c r="J238" s="55"/>
      <c r="K238" s="33">
        <f t="shared" si="8"/>
        <v>0</v>
      </c>
      <c r="L238" s="68">
        <f t="shared" si="11"/>
        <v>0</v>
      </c>
      <c r="M238" s="66">
        <f t="shared" si="9"/>
        <v>0</v>
      </c>
      <c r="N238" s="32">
        <f t="shared" si="10"/>
        <v>0</v>
      </c>
      <c r="O238" s="52">
        <f>'Pay App 50'!O238+'Pay App 50'!P238</f>
        <v>0</v>
      </c>
      <c r="P238" s="45"/>
      <c r="Q238" s="66">
        <f>'Pay App 50'!Q238+N238+P238</f>
        <v>0</v>
      </c>
    </row>
    <row r="239" spans="1:17" ht="21" customHeight="1" x14ac:dyDescent="0.2">
      <c r="A239" s="149" t="s">
        <v>431</v>
      </c>
      <c r="B239" s="149"/>
      <c r="C239" s="149" t="s">
        <v>432</v>
      </c>
      <c r="D239" s="150"/>
      <c r="E239" s="52">
        <f>'Pay App 50'!E239</f>
        <v>0</v>
      </c>
      <c r="F239" s="45"/>
      <c r="G239" s="65">
        <f>'Pay App 50'!G239+F239</f>
        <v>0</v>
      </c>
      <c r="H239" s="188">
        <f>'Pay App 50'!K239</f>
        <v>0</v>
      </c>
      <c r="I239" s="189"/>
      <c r="J239" s="55"/>
      <c r="K239" s="33">
        <f t="shared" si="8"/>
        <v>0</v>
      </c>
      <c r="L239" s="68">
        <f t="shared" si="11"/>
        <v>0</v>
      </c>
      <c r="M239" s="66">
        <f t="shared" si="9"/>
        <v>0</v>
      </c>
      <c r="N239" s="32">
        <f t="shared" si="10"/>
        <v>0</v>
      </c>
      <c r="O239" s="52">
        <f>'Pay App 50'!O239+'Pay App 50'!P239</f>
        <v>0</v>
      </c>
      <c r="P239" s="45"/>
      <c r="Q239" s="66">
        <f>'Pay App 50'!Q239+N239+P239</f>
        <v>0</v>
      </c>
    </row>
    <row r="240" spans="1:17" ht="21" customHeight="1" x14ac:dyDescent="0.2">
      <c r="A240" s="141" t="s">
        <v>433</v>
      </c>
      <c r="B240" s="141"/>
      <c r="C240" s="141" t="s">
        <v>434</v>
      </c>
      <c r="D240" s="142"/>
      <c r="E240" s="52">
        <f>'Pay App 50'!E240</f>
        <v>0</v>
      </c>
      <c r="F240" s="45"/>
      <c r="G240" s="66">
        <f>'Pay App 50'!G240+F240</f>
        <v>0</v>
      </c>
      <c r="H240" s="188">
        <f>'Pay App 50'!K240</f>
        <v>0</v>
      </c>
      <c r="I240" s="189"/>
      <c r="J240" s="55"/>
      <c r="K240" s="33">
        <f>H240+J240</f>
        <v>0</v>
      </c>
      <c r="L240" s="69">
        <f t="shared" si="11"/>
        <v>0</v>
      </c>
      <c r="M240" s="66">
        <f>G240-K240</f>
        <v>0</v>
      </c>
      <c r="N240" s="32">
        <f t="shared" si="10"/>
        <v>0</v>
      </c>
      <c r="O240" s="52">
        <f>'Pay App 50'!O240+'Pay App 50'!P240</f>
        <v>0</v>
      </c>
      <c r="P240" s="45"/>
      <c r="Q240" s="66">
        <f>'Pay App 50'!Q240+N240+P240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p0UyDeJ3lomyNVTP3XYTeDEbOFf+ir/grEbwZs/PmqQIItIILOrpQFcZ5xNCzTL+2g/m95HhW8yXiBnFa5B3bA==" saltValue="m0EBxP+MUkXWUWFDJy7ohg=="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3400-000000000000}"/>
    <dataValidation type="decimal" operator="lessThanOrEqual" allowBlank="1" showInputMessage="1" showErrorMessage="1" errorTitle="Release retention" error="In order to release retention, the number entered into this cell must be negative." sqref="O81:O240" xr:uid="{00000000-0002-0000-34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55.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5">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52</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49"/>
      <c r="D28" s="10"/>
      <c r="E28" s="11"/>
      <c r="F28" s="11"/>
      <c r="G28" s="10"/>
      <c r="K28" s="10"/>
      <c r="L28" s="10"/>
      <c r="M28" s="10"/>
      <c r="P28" s="10"/>
      <c r="Q28" s="10"/>
      <c r="T28" s="10"/>
    </row>
    <row r="29" spans="1:20" ht="19" x14ac:dyDescent="0.25">
      <c r="A29" s="177"/>
      <c r="B29" s="177"/>
      <c r="C29" s="50"/>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51'!F36+F241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51'!F51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51'!F55+'Pay App 51'!F57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51'!B62+N241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52.1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52</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51'!E81</f>
        <v>0</v>
      </c>
      <c r="F81" s="44"/>
      <c r="G81" s="64">
        <f>'Pay App 51'!G81+F81</f>
        <v>0</v>
      </c>
      <c r="H81" s="190">
        <f>'Pay App 51'!K81</f>
        <v>0</v>
      </c>
      <c r="I81" s="191"/>
      <c r="J81" s="54"/>
      <c r="K81" s="31">
        <f>H81+J81</f>
        <v>0</v>
      </c>
      <c r="L81" s="67">
        <f>IF(ISERROR(K81/G81),0,K81/G81)</f>
        <v>0</v>
      </c>
      <c r="M81" s="64">
        <f>G81-K81</f>
        <v>0</v>
      </c>
      <c r="N81" s="30">
        <f>IF(MOD(ROUND(ABS(J81*0.05)*10000,0),10)=5,ROUNDDOWN((J81*0.05),2),ROUND((J81*0.05),2))</f>
        <v>0</v>
      </c>
      <c r="O81" s="51">
        <f>'Pay App 51'!O81+'Pay App 51'!P81</f>
        <v>0</v>
      </c>
      <c r="P81" s="44"/>
      <c r="Q81" s="64">
        <f>'Pay App 51'!Q81+N81+P81</f>
        <v>0</v>
      </c>
    </row>
    <row r="82" spans="1:17" ht="21" customHeight="1" x14ac:dyDescent="0.2">
      <c r="A82" s="151" t="s">
        <v>118</v>
      </c>
      <c r="B82" s="151"/>
      <c r="C82" s="151" t="s">
        <v>119</v>
      </c>
      <c r="D82" s="152"/>
      <c r="E82" s="52">
        <f>'Pay App 51'!E82</f>
        <v>0</v>
      </c>
      <c r="F82" s="45"/>
      <c r="G82" s="65">
        <f>'Pay App 51'!G82+F82</f>
        <v>0</v>
      </c>
      <c r="H82" s="188">
        <f>'Pay App 51'!K82</f>
        <v>0</v>
      </c>
      <c r="I82" s="189"/>
      <c r="J82" s="55"/>
      <c r="K82" s="33">
        <f>H82+J82</f>
        <v>0</v>
      </c>
      <c r="L82" s="68">
        <f t="shared" ref="L82:L147" si="0">IF(ISERROR(K82/G82),0,K82/G82)</f>
        <v>0</v>
      </c>
      <c r="M82" s="66">
        <f>G82-K82</f>
        <v>0</v>
      </c>
      <c r="N82" s="32">
        <f>IF(MOD(ROUND(ABS(J82*0.05)*10000,0),10)=5,ROUNDDOWN((J82*0.05),2),ROUND((J82*0.05),2))</f>
        <v>0</v>
      </c>
      <c r="O82" s="52">
        <f>'Pay App 51'!O82+'Pay App 51'!P82</f>
        <v>0</v>
      </c>
      <c r="P82" s="45"/>
      <c r="Q82" s="66">
        <f>'Pay App 51'!Q82+N82+P82</f>
        <v>0</v>
      </c>
    </row>
    <row r="83" spans="1:17" ht="21" customHeight="1" x14ac:dyDescent="0.2">
      <c r="A83" s="151" t="s">
        <v>120</v>
      </c>
      <c r="B83" s="151"/>
      <c r="C83" s="83" t="s">
        <v>121</v>
      </c>
      <c r="D83" s="35"/>
      <c r="E83" s="52">
        <f>'Pay App 51'!E83</f>
        <v>0</v>
      </c>
      <c r="F83" s="45"/>
      <c r="G83" s="65">
        <f>'Pay App 51'!G83+F83</f>
        <v>0</v>
      </c>
      <c r="H83" s="188">
        <f>'Pay App 51'!K83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51'!O83+'Pay App 51'!P83</f>
        <v>0</v>
      </c>
      <c r="P83" s="45"/>
      <c r="Q83" s="66">
        <f>'Pay App 51'!Q83+N83+P83</f>
        <v>0</v>
      </c>
    </row>
    <row r="84" spans="1:17" ht="21" customHeight="1" x14ac:dyDescent="0.2">
      <c r="A84" s="151" t="s">
        <v>122</v>
      </c>
      <c r="B84" s="151"/>
      <c r="C84" s="151" t="s">
        <v>123</v>
      </c>
      <c r="D84" s="152"/>
      <c r="E84" s="52">
        <f>'Pay App 51'!E84</f>
        <v>0</v>
      </c>
      <c r="F84" s="45"/>
      <c r="G84" s="65">
        <f>'Pay App 51'!G84+F84</f>
        <v>0</v>
      </c>
      <c r="H84" s="188">
        <f>'Pay App 51'!K84</f>
        <v>0</v>
      </c>
      <c r="I84" s="189"/>
      <c r="J84" s="55"/>
      <c r="K84" s="33">
        <f t="shared" si="1"/>
        <v>0</v>
      </c>
      <c r="L84" s="68">
        <f t="shared" si="0"/>
        <v>0</v>
      </c>
      <c r="M84" s="66">
        <f t="shared" si="2"/>
        <v>0</v>
      </c>
      <c r="N84" s="32">
        <f t="shared" si="3"/>
        <v>0</v>
      </c>
      <c r="O84" s="52">
        <f>'Pay App 51'!O84+'Pay App 51'!P84</f>
        <v>0</v>
      </c>
      <c r="P84" s="45"/>
      <c r="Q84" s="66">
        <f>'Pay App 51'!Q84+N84+P84</f>
        <v>0</v>
      </c>
    </row>
    <row r="85" spans="1:17" ht="21" customHeight="1" x14ac:dyDescent="0.2">
      <c r="A85" s="151" t="s">
        <v>124</v>
      </c>
      <c r="B85" s="151"/>
      <c r="C85" s="151" t="s">
        <v>125</v>
      </c>
      <c r="D85" s="152"/>
      <c r="E85" s="52">
        <f>'Pay App 51'!E85</f>
        <v>0</v>
      </c>
      <c r="F85" s="45"/>
      <c r="G85" s="65">
        <f>'Pay App 51'!G85+F85</f>
        <v>0</v>
      </c>
      <c r="H85" s="188">
        <f>'Pay App 51'!K85</f>
        <v>0</v>
      </c>
      <c r="I85" s="189"/>
      <c r="J85" s="55"/>
      <c r="K85" s="33">
        <f t="shared" si="1"/>
        <v>0</v>
      </c>
      <c r="L85" s="68">
        <f t="shared" si="0"/>
        <v>0</v>
      </c>
      <c r="M85" s="66">
        <f t="shared" si="2"/>
        <v>0</v>
      </c>
      <c r="N85" s="32">
        <f t="shared" si="3"/>
        <v>0</v>
      </c>
      <c r="O85" s="52">
        <f>'Pay App 51'!O85+'Pay App 51'!P85</f>
        <v>0</v>
      </c>
      <c r="P85" s="45"/>
      <c r="Q85" s="66">
        <f>'Pay App 51'!Q85+N85+P85</f>
        <v>0</v>
      </c>
    </row>
    <row r="86" spans="1:17" ht="21" customHeight="1" x14ac:dyDescent="0.2">
      <c r="A86" s="151" t="s">
        <v>126</v>
      </c>
      <c r="B86" s="151"/>
      <c r="C86" s="151" t="s">
        <v>127</v>
      </c>
      <c r="D86" s="152"/>
      <c r="E86" s="52">
        <f>'Pay App 51'!E86</f>
        <v>0</v>
      </c>
      <c r="F86" s="45"/>
      <c r="G86" s="65">
        <f>'Pay App 51'!G86+F86</f>
        <v>0</v>
      </c>
      <c r="H86" s="188">
        <f>'Pay App 51'!K86</f>
        <v>0</v>
      </c>
      <c r="I86" s="189"/>
      <c r="J86" s="55"/>
      <c r="K86" s="33">
        <f t="shared" si="1"/>
        <v>0</v>
      </c>
      <c r="L86" s="68">
        <f t="shared" si="0"/>
        <v>0</v>
      </c>
      <c r="M86" s="66">
        <f t="shared" si="2"/>
        <v>0</v>
      </c>
      <c r="N86" s="32">
        <f t="shared" si="3"/>
        <v>0</v>
      </c>
      <c r="O86" s="52">
        <f>'Pay App 51'!O86+'Pay App 51'!P86</f>
        <v>0</v>
      </c>
      <c r="P86" s="45"/>
      <c r="Q86" s="66">
        <f>'Pay App 51'!Q86+N86+P86</f>
        <v>0</v>
      </c>
    </row>
    <row r="87" spans="1:17" ht="21" customHeight="1" x14ac:dyDescent="0.2">
      <c r="A87" s="151" t="s">
        <v>128</v>
      </c>
      <c r="B87" s="151"/>
      <c r="C87" s="151" t="s">
        <v>129</v>
      </c>
      <c r="D87" s="152"/>
      <c r="E87" s="52">
        <f>'Pay App 51'!E87</f>
        <v>0</v>
      </c>
      <c r="F87" s="45"/>
      <c r="G87" s="65">
        <f>'Pay App 51'!G87+F87</f>
        <v>0</v>
      </c>
      <c r="H87" s="188">
        <f>'Pay App 51'!K87</f>
        <v>0</v>
      </c>
      <c r="I87" s="189"/>
      <c r="J87" s="55"/>
      <c r="K87" s="33">
        <f t="shared" si="1"/>
        <v>0</v>
      </c>
      <c r="L87" s="68">
        <f>IF(ISERROR(K87/G87),0,K87/G87)</f>
        <v>0</v>
      </c>
      <c r="M87" s="66">
        <f t="shared" si="2"/>
        <v>0</v>
      </c>
      <c r="N87" s="32">
        <f t="shared" si="3"/>
        <v>0</v>
      </c>
      <c r="O87" s="52">
        <f>'Pay App 51'!O87+'Pay App 51'!P87</f>
        <v>0</v>
      </c>
      <c r="P87" s="45"/>
      <c r="Q87" s="66">
        <f>'Pay App 51'!Q87+N87+P87</f>
        <v>0</v>
      </c>
    </row>
    <row r="88" spans="1:17" ht="21" customHeight="1" x14ac:dyDescent="0.2">
      <c r="A88" s="151" t="s">
        <v>130</v>
      </c>
      <c r="B88" s="151"/>
      <c r="C88" s="151" t="s">
        <v>131</v>
      </c>
      <c r="D88" s="152"/>
      <c r="E88" s="52">
        <f>'Pay App 51'!E88</f>
        <v>0</v>
      </c>
      <c r="F88" s="45"/>
      <c r="G88" s="65">
        <f>'Pay App 51'!G88+F88</f>
        <v>0</v>
      </c>
      <c r="H88" s="188">
        <f>'Pay App 51'!K88</f>
        <v>0</v>
      </c>
      <c r="I88" s="189"/>
      <c r="J88" s="55"/>
      <c r="K88" s="33">
        <f t="shared" si="1"/>
        <v>0</v>
      </c>
      <c r="L88" s="68">
        <f t="shared" si="0"/>
        <v>0</v>
      </c>
      <c r="M88" s="66">
        <f t="shared" si="2"/>
        <v>0</v>
      </c>
      <c r="N88" s="32">
        <f t="shared" si="3"/>
        <v>0</v>
      </c>
      <c r="O88" s="52">
        <f>'Pay App 51'!O88+'Pay App 51'!P88</f>
        <v>0</v>
      </c>
      <c r="P88" s="45"/>
      <c r="Q88" s="66">
        <f>'Pay App 51'!Q88+N88+P88</f>
        <v>0</v>
      </c>
    </row>
    <row r="89" spans="1:17" ht="21" customHeight="1" x14ac:dyDescent="0.2">
      <c r="A89" s="151" t="s">
        <v>132</v>
      </c>
      <c r="B89" s="151"/>
      <c r="C89" s="151" t="s">
        <v>133</v>
      </c>
      <c r="D89" s="152"/>
      <c r="E89" s="52">
        <f>'Pay App 51'!E89</f>
        <v>0</v>
      </c>
      <c r="F89" s="45"/>
      <c r="G89" s="65">
        <f>'Pay App 51'!G89+F89</f>
        <v>0</v>
      </c>
      <c r="H89" s="188">
        <f>'Pay App 51'!K89</f>
        <v>0</v>
      </c>
      <c r="I89" s="189"/>
      <c r="J89" s="55"/>
      <c r="K89" s="33">
        <f t="shared" si="1"/>
        <v>0</v>
      </c>
      <c r="L89" s="68">
        <f>IF(ISERROR(K89/G89),0,K89/G89)</f>
        <v>0</v>
      </c>
      <c r="M89" s="66">
        <f t="shared" si="2"/>
        <v>0</v>
      </c>
      <c r="N89" s="32">
        <f t="shared" si="3"/>
        <v>0</v>
      </c>
      <c r="O89" s="52">
        <f>'Pay App 51'!O89+'Pay App 51'!P89</f>
        <v>0</v>
      </c>
      <c r="P89" s="45"/>
      <c r="Q89" s="66">
        <f>'Pay App 51'!Q89+N89+P89</f>
        <v>0</v>
      </c>
    </row>
    <row r="90" spans="1:17" ht="21" customHeight="1" x14ac:dyDescent="0.2">
      <c r="A90" s="153" t="s">
        <v>134</v>
      </c>
      <c r="B90" s="153"/>
      <c r="C90" s="158" t="s">
        <v>135</v>
      </c>
      <c r="D90" s="159"/>
      <c r="E90" s="52">
        <f>'Pay App 51'!E90</f>
        <v>0</v>
      </c>
      <c r="F90" s="45"/>
      <c r="G90" s="65">
        <f>'Pay App 51'!G90+F90</f>
        <v>0</v>
      </c>
      <c r="H90" s="188">
        <f>'Pay App 51'!K90</f>
        <v>0</v>
      </c>
      <c r="I90" s="189"/>
      <c r="J90" s="55"/>
      <c r="K90" s="33">
        <f t="shared" si="1"/>
        <v>0</v>
      </c>
      <c r="L90" s="68">
        <f t="shared" si="0"/>
        <v>0</v>
      </c>
      <c r="M90" s="66">
        <f t="shared" si="2"/>
        <v>0</v>
      </c>
      <c r="N90" s="32">
        <f t="shared" si="3"/>
        <v>0</v>
      </c>
      <c r="O90" s="52">
        <f>'Pay App 51'!O90+'Pay App 51'!P90</f>
        <v>0</v>
      </c>
      <c r="P90" s="45"/>
      <c r="Q90" s="66">
        <f>'Pay App 51'!Q90+N90+P90</f>
        <v>0</v>
      </c>
    </row>
    <row r="91" spans="1:17" ht="21" customHeight="1" x14ac:dyDescent="0.2">
      <c r="A91" s="151" t="s">
        <v>136</v>
      </c>
      <c r="B91" s="151"/>
      <c r="C91" s="151" t="s">
        <v>137</v>
      </c>
      <c r="D91" s="152"/>
      <c r="E91" s="52">
        <f>'Pay App 51'!E91</f>
        <v>0</v>
      </c>
      <c r="F91" s="45"/>
      <c r="G91" s="65">
        <f>'Pay App 51'!G91+F91</f>
        <v>0</v>
      </c>
      <c r="H91" s="188">
        <f>'Pay App 51'!K91</f>
        <v>0</v>
      </c>
      <c r="I91" s="189"/>
      <c r="J91" s="55"/>
      <c r="K91" s="33">
        <f t="shared" si="1"/>
        <v>0</v>
      </c>
      <c r="L91" s="68">
        <f t="shared" si="0"/>
        <v>0</v>
      </c>
      <c r="M91" s="66">
        <f t="shared" si="2"/>
        <v>0</v>
      </c>
      <c r="N91" s="32">
        <f t="shared" si="3"/>
        <v>0</v>
      </c>
      <c r="O91" s="52">
        <f>'Pay App 51'!O91+'Pay App 51'!P91</f>
        <v>0</v>
      </c>
      <c r="P91" s="45"/>
      <c r="Q91" s="66">
        <f>'Pay App 51'!Q91+N91+P91</f>
        <v>0</v>
      </c>
    </row>
    <row r="92" spans="1:17" ht="21" customHeight="1" x14ac:dyDescent="0.2">
      <c r="A92" s="151" t="s">
        <v>138</v>
      </c>
      <c r="B92" s="151"/>
      <c r="C92" s="151" t="s">
        <v>139</v>
      </c>
      <c r="D92" s="152"/>
      <c r="E92" s="52">
        <f>'Pay App 51'!E92</f>
        <v>0</v>
      </c>
      <c r="F92" s="45"/>
      <c r="G92" s="65">
        <f>'Pay App 51'!G92+F92</f>
        <v>0</v>
      </c>
      <c r="H92" s="188">
        <f>'Pay App 51'!K92</f>
        <v>0</v>
      </c>
      <c r="I92" s="189"/>
      <c r="J92" s="55"/>
      <c r="K92" s="33">
        <f t="shared" si="1"/>
        <v>0</v>
      </c>
      <c r="L92" s="68">
        <f t="shared" si="0"/>
        <v>0</v>
      </c>
      <c r="M92" s="66">
        <f t="shared" si="2"/>
        <v>0</v>
      </c>
      <c r="N92" s="32">
        <f t="shared" si="3"/>
        <v>0</v>
      </c>
      <c r="O92" s="52">
        <f>'Pay App 51'!O92+'Pay App 51'!P92</f>
        <v>0</v>
      </c>
      <c r="P92" s="45"/>
      <c r="Q92" s="66">
        <f>'Pay App 51'!Q92+N92+P92</f>
        <v>0</v>
      </c>
    </row>
    <row r="93" spans="1:17" ht="21" customHeight="1" x14ac:dyDescent="0.2">
      <c r="A93" s="151" t="s">
        <v>140</v>
      </c>
      <c r="B93" s="151"/>
      <c r="C93" s="151" t="s">
        <v>141</v>
      </c>
      <c r="D93" s="152"/>
      <c r="E93" s="52">
        <f>'Pay App 51'!E93</f>
        <v>0</v>
      </c>
      <c r="F93" s="45"/>
      <c r="G93" s="65">
        <f>'Pay App 51'!G93+F93</f>
        <v>0</v>
      </c>
      <c r="H93" s="188">
        <f>'Pay App 51'!K93</f>
        <v>0</v>
      </c>
      <c r="I93" s="189"/>
      <c r="J93" s="55"/>
      <c r="K93" s="33">
        <f t="shared" si="1"/>
        <v>0</v>
      </c>
      <c r="L93" s="68">
        <f t="shared" si="0"/>
        <v>0</v>
      </c>
      <c r="M93" s="66">
        <f t="shared" si="2"/>
        <v>0</v>
      </c>
      <c r="N93" s="32">
        <f t="shared" si="3"/>
        <v>0</v>
      </c>
      <c r="O93" s="52">
        <f>'Pay App 51'!O93+'Pay App 51'!P93</f>
        <v>0</v>
      </c>
      <c r="P93" s="45"/>
      <c r="Q93" s="66">
        <f>'Pay App 51'!Q93+N93+P93</f>
        <v>0</v>
      </c>
    </row>
    <row r="94" spans="1:17" ht="21" customHeight="1" x14ac:dyDescent="0.2">
      <c r="A94" s="151" t="s">
        <v>142</v>
      </c>
      <c r="B94" s="151"/>
      <c r="C94" s="151" t="s">
        <v>143</v>
      </c>
      <c r="D94" s="152"/>
      <c r="E94" s="52">
        <f>'Pay App 51'!E94</f>
        <v>0</v>
      </c>
      <c r="F94" s="45"/>
      <c r="G94" s="65">
        <f>'Pay App 51'!G94+F94</f>
        <v>0</v>
      </c>
      <c r="H94" s="188">
        <f>'Pay App 51'!K94</f>
        <v>0</v>
      </c>
      <c r="I94" s="189"/>
      <c r="J94" s="55"/>
      <c r="K94" s="33">
        <f t="shared" si="1"/>
        <v>0</v>
      </c>
      <c r="L94" s="68">
        <f t="shared" si="0"/>
        <v>0</v>
      </c>
      <c r="M94" s="66">
        <f t="shared" si="2"/>
        <v>0</v>
      </c>
      <c r="N94" s="32">
        <f t="shared" si="3"/>
        <v>0</v>
      </c>
      <c r="O94" s="52">
        <f>'Pay App 51'!O94+'Pay App 51'!P94</f>
        <v>0</v>
      </c>
      <c r="P94" s="45"/>
      <c r="Q94" s="66">
        <f>'Pay App 51'!Q94+N94+P94</f>
        <v>0</v>
      </c>
    </row>
    <row r="95" spans="1:17" ht="21" customHeight="1" x14ac:dyDescent="0.2">
      <c r="A95" s="151" t="s">
        <v>144</v>
      </c>
      <c r="B95" s="151"/>
      <c r="C95" s="151" t="s">
        <v>145</v>
      </c>
      <c r="D95" s="152"/>
      <c r="E95" s="52">
        <f>'Pay App 51'!E95</f>
        <v>0</v>
      </c>
      <c r="F95" s="45"/>
      <c r="G95" s="65">
        <f>'Pay App 51'!G95+F95</f>
        <v>0</v>
      </c>
      <c r="H95" s="188">
        <f>'Pay App 51'!K95</f>
        <v>0</v>
      </c>
      <c r="I95" s="189"/>
      <c r="J95" s="55"/>
      <c r="K95" s="33">
        <f t="shared" si="1"/>
        <v>0</v>
      </c>
      <c r="L95" s="68">
        <f t="shared" si="0"/>
        <v>0</v>
      </c>
      <c r="M95" s="66">
        <f t="shared" si="2"/>
        <v>0</v>
      </c>
      <c r="N95" s="32">
        <f t="shared" si="3"/>
        <v>0</v>
      </c>
      <c r="O95" s="52">
        <f>'Pay App 51'!O95+'Pay App 51'!P95</f>
        <v>0</v>
      </c>
      <c r="P95" s="45"/>
      <c r="Q95" s="66">
        <f>'Pay App 51'!Q95+N95+P95</f>
        <v>0</v>
      </c>
    </row>
    <row r="96" spans="1:17" ht="21" customHeight="1" x14ac:dyDescent="0.2">
      <c r="A96" s="151" t="s">
        <v>146</v>
      </c>
      <c r="B96" s="151"/>
      <c r="C96" s="151" t="s">
        <v>147</v>
      </c>
      <c r="D96" s="152"/>
      <c r="E96" s="52">
        <f>'Pay App 51'!E96</f>
        <v>0</v>
      </c>
      <c r="F96" s="45"/>
      <c r="G96" s="65">
        <f>'Pay App 51'!G96+F96</f>
        <v>0</v>
      </c>
      <c r="H96" s="188">
        <f>'Pay App 51'!K96</f>
        <v>0</v>
      </c>
      <c r="I96" s="189"/>
      <c r="J96" s="55"/>
      <c r="K96" s="33">
        <f t="shared" si="1"/>
        <v>0</v>
      </c>
      <c r="L96" s="68">
        <f t="shared" si="0"/>
        <v>0</v>
      </c>
      <c r="M96" s="66">
        <f t="shared" si="2"/>
        <v>0</v>
      </c>
      <c r="N96" s="32">
        <f t="shared" si="3"/>
        <v>0</v>
      </c>
      <c r="O96" s="52">
        <f>'Pay App 51'!O96+'Pay App 51'!P96</f>
        <v>0</v>
      </c>
      <c r="P96" s="45"/>
      <c r="Q96" s="66">
        <f>'Pay App 51'!Q96+N96+P96</f>
        <v>0</v>
      </c>
    </row>
    <row r="97" spans="1:17" ht="21" customHeight="1" x14ac:dyDescent="0.2">
      <c r="A97" s="151" t="s">
        <v>148</v>
      </c>
      <c r="B97" s="151"/>
      <c r="C97" s="151" t="s">
        <v>149</v>
      </c>
      <c r="D97" s="152"/>
      <c r="E97" s="52">
        <f>'Pay App 51'!E97</f>
        <v>0</v>
      </c>
      <c r="F97" s="45"/>
      <c r="G97" s="65">
        <f>'Pay App 51'!G97+F97</f>
        <v>0</v>
      </c>
      <c r="H97" s="188">
        <f>'Pay App 51'!K97</f>
        <v>0</v>
      </c>
      <c r="I97" s="189"/>
      <c r="J97" s="55"/>
      <c r="K97" s="33">
        <f t="shared" si="1"/>
        <v>0</v>
      </c>
      <c r="L97" s="68">
        <f t="shared" si="0"/>
        <v>0</v>
      </c>
      <c r="M97" s="66">
        <f t="shared" si="2"/>
        <v>0</v>
      </c>
      <c r="N97" s="32">
        <f t="shared" si="3"/>
        <v>0</v>
      </c>
      <c r="O97" s="52">
        <f>'Pay App 51'!O97+'Pay App 51'!P97</f>
        <v>0</v>
      </c>
      <c r="P97" s="45"/>
      <c r="Q97" s="66">
        <f>'Pay App 51'!Q97+N97+P97</f>
        <v>0</v>
      </c>
    </row>
    <row r="98" spans="1:17" ht="21" customHeight="1" x14ac:dyDescent="0.2">
      <c r="A98" s="151" t="s">
        <v>150</v>
      </c>
      <c r="B98" s="151"/>
      <c r="C98" s="151" t="s">
        <v>151</v>
      </c>
      <c r="D98" s="152"/>
      <c r="E98" s="52">
        <f>'Pay App 51'!E98</f>
        <v>0</v>
      </c>
      <c r="F98" s="45"/>
      <c r="G98" s="65">
        <f>'Pay App 51'!G98+F98</f>
        <v>0</v>
      </c>
      <c r="H98" s="188">
        <f>'Pay App 51'!K98</f>
        <v>0</v>
      </c>
      <c r="I98" s="189"/>
      <c r="J98" s="55"/>
      <c r="K98" s="33">
        <f t="shared" si="1"/>
        <v>0</v>
      </c>
      <c r="L98" s="68">
        <f t="shared" si="0"/>
        <v>0</v>
      </c>
      <c r="M98" s="66">
        <f t="shared" si="2"/>
        <v>0</v>
      </c>
      <c r="N98" s="32">
        <f t="shared" si="3"/>
        <v>0</v>
      </c>
      <c r="O98" s="52">
        <f>'Pay App 51'!O98+'Pay App 51'!P98</f>
        <v>0</v>
      </c>
      <c r="P98" s="45"/>
      <c r="Q98" s="66">
        <f>'Pay App 51'!Q98+N98+P98</f>
        <v>0</v>
      </c>
    </row>
    <row r="99" spans="1:17" ht="21" customHeight="1" x14ac:dyDescent="0.2">
      <c r="A99" s="151" t="s">
        <v>152</v>
      </c>
      <c r="B99" s="151"/>
      <c r="C99" s="151" t="s">
        <v>153</v>
      </c>
      <c r="D99" s="152"/>
      <c r="E99" s="52">
        <f>'Pay App 51'!E99</f>
        <v>0</v>
      </c>
      <c r="F99" s="45"/>
      <c r="G99" s="65">
        <f>'Pay App 51'!G99+F99</f>
        <v>0</v>
      </c>
      <c r="H99" s="188">
        <f>'Pay App 51'!K99</f>
        <v>0</v>
      </c>
      <c r="I99" s="189"/>
      <c r="J99" s="55"/>
      <c r="K99" s="33">
        <f t="shared" si="1"/>
        <v>0</v>
      </c>
      <c r="L99" s="68">
        <f t="shared" si="0"/>
        <v>0</v>
      </c>
      <c r="M99" s="66">
        <f t="shared" si="2"/>
        <v>0</v>
      </c>
      <c r="N99" s="32">
        <f t="shared" si="3"/>
        <v>0</v>
      </c>
      <c r="O99" s="52">
        <f>'Pay App 51'!O99+'Pay App 51'!P99</f>
        <v>0</v>
      </c>
      <c r="P99" s="45"/>
      <c r="Q99" s="66">
        <f>'Pay App 51'!Q99+N99+P99</f>
        <v>0</v>
      </c>
    </row>
    <row r="100" spans="1:17" ht="21" customHeight="1" x14ac:dyDescent="0.2">
      <c r="A100" s="151" t="s">
        <v>154</v>
      </c>
      <c r="B100" s="151"/>
      <c r="C100" s="151" t="s">
        <v>155</v>
      </c>
      <c r="D100" s="152"/>
      <c r="E100" s="52">
        <f>'Pay App 51'!E100</f>
        <v>0</v>
      </c>
      <c r="F100" s="45"/>
      <c r="G100" s="65">
        <f>'Pay App 51'!G100+F100</f>
        <v>0</v>
      </c>
      <c r="H100" s="188">
        <f>'Pay App 51'!K100</f>
        <v>0</v>
      </c>
      <c r="I100" s="189"/>
      <c r="J100" s="55"/>
      <c r="K100" s="33">
        <f t="shared" si="1"/>
        <v>0</v>
      </c>
      <c r="L100" s="68">
        <f t="shared" si="0"/>
        <v>0</v>
      </c>
      <c r="M100" s="66">
        <f t="shared" si="2"/>
        <v>0</v>
      </c>
      <c r="N100" s="32">
        <f t="shared" si="3"/>
        <v>0</v>
      </c>
      <c r="O100" s="52">
        <f>'Pay App 51'!O100+'Pay App 51'!P100</f>
        <v>0</v>
      </c>
      <c r="P100" s="45"/>
      <c r="Q100" s="66">
        <f>'Pay App 51'!Q100+N100+P100</f>
        <v>0</v>
      </c>
    </row>
    <row r="101" spans="1:17" ht="21" customHeight="1" x14ac:dyDescent="0.2">
      <c r="A101" s="151" t="s">
        <v>156</v>
      </c>
      <c r="B101" s="151"/>
      <c r="C101" s="151" t="s">
        <v>157</v>
      </c>
      <c r="D101" s="152"/>
      <c r="E101" s="52">
        <f>'Pay App 51'!E101</f>
        <v>0</v>
      </c>
      <c r="F101" s="45"/>
      <c r="G101" s="65">
        <f>'Pay App 51'!G101+F101</f>
        <v>0</v>
      </c>
      <c r="H101" s="188">
        <f>'Pay App 51'!K101</f>
        <v>0</v>
      </c>
      <c r="I101" s="189"/>
      <c r="J101" s="55"/>
      <c r="K101" s="33">
        <f t="shared" si="1"/>
        <v>0</v>
      </c>
      <c r="L101" s="68">
        <f t="shared" si="0"/>
        <v>0</v>
      </c>
      <c r="M101" s="66">
        <f t="shared" si="2"/>
        <v>0</v>
      </c>
      <c r="N101" s="32">
        <f t="shared" si="3"/>
        <v>0</v>
      </c>
      <c r="O101" s="52">
        <f>'Pay App 51'!O101+'Pay App 51'!P101</f>
        <v>0</v>
      </c>
      <c r="P101" s="45"/>
      <c r="Q101" s="66">
        <f>'Pay App 51'!Q101+N101+P101</f>
        <v>0</v>
      </c>
    </row>
    <row r="102" spans="1:17" ht="21" customHeight="1" x14ac:dyDescent="0.2">
      <c r="A102" s="151" t="s">
        <v>158</v>
      </c>
      <c r="B102" s="151"/>
      <c r="C102" s="151" t="s">
        <v>159</v>
      </c>
      <c r="D102" s="152"/>
      <c r="E102" s="52">
        <f>'Pay App 51'!E102</f>
        <v>0</v>
      </c>
      <c r="F102" s="45"/>
      <c r="G102" s="65">
        <f>'Pay App 51'!G102+F102</f>
        <v>0</v>
      </c>
      <c r="H102" s="188">
        <f>'Pay App 51'!K102</f>
        <v>0</v>
      </c>
      <c r="I102" s="189"/>
      <c r="J102" s="55"/>
      <c r="K102" s="33">
        <f t="shared" si="1"/>
        <v>0</v>
      </c>
      <c r="L102" s="68">
        <f t="shared" si="0"/>
        <v>0</v>
      </c>
      <c r="M102" s="66">
        <f t="shared" si="2"/>
        <v>0</v>
      </c>
      <c r="N102" s="32">
        <f t="shared" si="3"/>
        <v>0</v>
      </c>
      <c r="O102" s="52">
        <f>'Pay App 51'!O102+'Pay App 51'!P102</f>
        <v>0</v>
      </c>
      <c r="P102" s="45"/>
      <c r="Q102" s="66">
        <f>'Pay App 51'!Q102+N102+P102</f>
        <v>0</v>
      </c>
    </row>
    <row r="103" spans="1:17" ht="21" customHeight="1" x14ac:dyDescent="0.2">
      <c r="A103" s="151" t="s">
        <v>160</v>
      </c>
      <c r="B103" s="151"/>
      <c r="C103" s="151" t="s">
        <v>161</v>
      </c>
      <c r="D103" s="152"/>
      <c r="E103" s="52">
        <f>'Pay App 51'!E103</f>
        <v>0</v>
      </c>
      <c r="F103" s="45"/>
      <c r="G103" s="65">
        <f>'Pay App 51'!G103+F103</f>
        <v>0</v>
      </c>
      <c r="H103" s="188">
        <f>'Pay App 51'!K103</f>
        <v>0</v>
      </c>
      <c r="I103" s="189"/>
      <c r="J103" s="55"/>
      <c r="K103" s="33">
        <f t="shared" si="1"/>
        <v>0</v>
      </c>
      <c r="L103" s="68">
        <f t="shared" si="0"/>
        <v>0</v>
      </c>
      <c r="M103" s="66">
        <f t="shared" si="2"/>
        <v>0</v>
      </c>
      <c r="N103" s="32">
        <f t="shared" si="3"/>
        <v>0</v>
      </c>
      <c r="O103" s="52">
        <f>'Pay App 51'!O103+'Pay App 51'!P103</f>
        <v>0</v>
      </c>
      <c r="P103" s="45"/>
      <c r="Q103" s="66">
        <f>'Pay App 51'!Q103+N103+P103</f>
        <v>0</v>
      </c>
    </row>
    <row r="104" spans="1:17" ht="21" customHeight="1" x14ac:dyDescent="0.2">
      <c r="A104" s="151" t="s">
        <v>162</v>
      </c>
      <c r="B104" s="151"/>
      <c r="C104" s="151" t="s">
        <v>163</v>
      </c>
      <c r="D104" s="152"/>
      <c r="E104" s="52">
        <f>'Pay App 51'!E104</f>
        <v>0</v>
      </c>
      <c r="F104" s="45"/>
      <c r="G104" s="65">
        <f>'Pay App 51'!G104+F104</f>
        <v>0</v>
      </c>
      <c r="H104" s="188">
        <f>'Pay App 51'!K104</f>
        <v>0</v>
      </c>
      <c r="I104" s="189"/>
      <c r="J104" s="55"/>
      <c r="K104" s="33">
        <f t="shared" si="1"/>
        <v>0</v>
      </c>
      <c r="L104" s="68">
        <f t="shared" si="0"/>
        <v>0</v>
      </c>
      <c r="M104" s="66">
        <f t="shared" si="2"/>
        <v>0</v>
      </c>
      <c r="N104" s="32">
        <f t="shared" si="3"/>
        <v>0</v>
      </c>
      <c r="O104" s="52">
        <f>'Pay App 51'!O104+'Pay App 51'!P104</f>
        <v>0</v>
      </c>
      <c r="P104" s="45"/>
      <c r="Q104" s="66">
        <f>'Pay App 51'!Q104+N104+P104</f>
        <v>0</v>
      </c>
    </row>
    <row r="105" spans="1:17" ht="21" customHeight="1" x14ac:dyDescent="0.2">
      <c r="A105" s="151" t="s">
        <v>164</v>
      </c>
      <c r="B105" s="151"/>
      <c r="C105" s="151" t="s">
        <v>165</v>
      </c>
      <c r="D105" s="152"/>
      <c r="E105" s="52">
        <f>'Pay App 51'!E105</f>
        <v>0</v>
      </c>
      <c r="F105" s="45"/>
      <c r="G105" s="65">
        <f>'Pay App 51'!G105+F105</f>
        <v>0</v>
      </c>
      <c r="H105" s="188">
        <f>'Pay App 51'!K105</f>
        <v>0</v>
      </c>
      <c r="I105" s="189"/>
      <c r="J105" s="55"/>
      <c r="K105" s="33">
        <f t="shared" si="1"/>
        <v>0</v>
      </c>
      <c r="L105" s="68">
        <f t="shared" si="0"/>
        <v>0</v>
      </c>
      <c r="M105" s="66">
        <f t="shared" si="2"/>
        <v>0</v>
      </c>
      <c r="N105" s="32">
        <f t="shared" si="3"/>
        <v>0</v>
      </c>
      <c r="O105" s="52">
        <f>'Pay App 51'!O105+'Pay App 51'!P105</f>
        <v>0</v>
      </c>
      <c r="P105" s="45"/>
      <c r="Q105" s="66">
        <f>'Pay App 51'!Q105+N105+P105</f>
        <v>0</v>
      </c>
    </row>
    <row r="106" spans="1:17" ht="21" customHeight="1" x14ac:dyDescent="0.2">
      <c r="A106" s="151" t="s">
        <v>166</v>
      </c>
      <c r="B106" s="151"/>
      <c r="C106" s="151" t="s">
        <v>167</v>
      </c>
      <c r="D106" s="152"/>
      <c r="E106" s="52">
        <f>'Pay App 51'!E106</f>
        <v>0</v>
      </c>
      <c r="F106" s="45"/>
      <c r="G106" s="65">
        <f>'Pay App 51'!G106+F106</f>
        <v>0</v>
      </c>
      <c r="H106" s="188">
        <f>'Pay App 51'!K106</f>
        <v>0</v>
      </c>
      <c r="I106" s="189"/>
      <c r="J106" s="55"/>
      <c r="K106" s="33">
        <f t="shared" si="1"/>
        <v>0</v>
      </c>
      <c r="L106" s="68">
        <f t="shared" si="0"/>
        <v>0</v>
      </c>
      <c r="M106" s="66">
        <f t="shared" si="2"/>
        <v>0</v>
      </c>
      <c r="N106" s="32">
        <f t="shared" si="3"/>
        <v>0</v>
      </c>
      <c r="O106" s="52">
        <f>'Pay App 51'!O106+'Pay App 51'!P106</f>
        <v>0</v>
      </c>
      <c r="P106" s="45"/>
      <c r="Q106" s="66">
        <f>'Pay App 51'!Q106+N106+P106</f>
        <v>0</v>
      </c>
    </row>
    <row r="107" spans="1:17" ht="21" customHeight="1" x14ac:dyDescent="0.2">
      <c r="A107" s="151" t="s">
        <v>168</v>
      </c>
      <c r="B107" s="151"/>
      <c r="C107" s="151" t="s">
        <v>169</v>
      </c>
      <c r="D107" s="152"/>
      <c r="E107" s="52">
        <f>'Pay App 51'!E107</f>
        <v>0</v>
      </c>
      <c r="F107" s="45"/>
      <c r="G107" s="65">
        <f>'Pay App 51'!G107+F107</f>
        <v>0</v>
      </c>
      <c r="H107" s="188">
        <f>'Pay App 51'!K107</f>
        <v>0</v>
      </c>
      <c r="I107" s="189"/>
      <c r="J107" s="55"/>
      <c r="K107" s="33">
        <f t="shared" si="1"/>
        <v>0</v>
      </c>
      <c r="L107" s="68">
        <f t="shared" si="0"/>
        <v>0</v>
      </c>
      <c r="M107" s="66">
        <f t="shared" si="2"/>
        <v>0</v>
      </c>
      <c r="N107" s="32">
        <f t="shared" si="3"/>
        <v>0</v>
      </c>
      <c r="O107" s="52">
        <f>'Pay App 51'!O107+'Pay App 51'!P107</f>
        <v>0</v>
      </c>
      <c r="P107" s="45"/>
      <c r="Q107" s="66">
        <f>'Pay App 51'!Q107+N107+P107</f>
        <v>0</v>
      </c>
    </row>
    <row r="108" spans="1:17" ht="21" customHeight="1" x14ac:dyDescent="0.2">
      <c r="A108" s="151" t="s">
        <v>170</v>
      </c>
      <c r="B108" s="151"/>
      <c r="C108" s="151" t="s">
        <v>171</v>
      </c>
      <c r="D108" s="152"/>
      <c r="E108" s="52">
        <f>'Pay App 51'!E108</f>
        <v>0</v>
      </c>
      <c r="F108" s="45"/>
      <c r="G108" s="65">
        <f>'Pay App 51'!G108+F108</f>
        <v>0</v>
      </c>
      <c r="H108" s="188">
        <f>'Pay App 51'!K108</f>
        <v>0</v>
      </c>
      <c r="I108" s="189"/>
      <c r="J108" s="55"/>
      <c r="K108" s="33">
        <f t="shared" si="1"/>
        <v>0</v>
      </c>
      <c r="L108" s="68">
        <f t="shared" si="0"/>
        <v>0</v>
      </c>
      <c r="M108" s="66">
        <f t="shared" si="2"/>
        <v>0</v>
      </c>
      <c r="N108" s="32">
        <f t="shared" si="3"/>
        <v>0</v>
      </c>
      <c r="O108" s="52">
        <f>'Pay App 51'!O108+'Pay App 51'!P108</f>
        <v>0</v>
      </c>
      <c r="P108" s="45"/>
      <c r="Q108" s="66">
        <f>'Pay App 51'!Q108+N108+P108</f>
        <v>0</v>
      </c>
    </row>
    <row r="109" spans="1:17" ht="21" customHeight="1" x14ac:dyDescent="0.2">
      <c r="A109" s="151" t="s">
        <v>172</v>
      </c>
      <c r="B109" s="151"/>
      <c r="C109" s="151" t="s">
        <v>173</v>
      </c>
      <c r="D109" s="152"/>
      <c r="E109" s="52">
        <f>'Pay App 51'!E109</f>
        <v>0</v>
      </c>
      <c r="F109" s="45"/>
      <c r="G109" s="65">
        <f>'Pay App 51'!G109+F109</f>
        <v>0</v>
      </c>
      <c r="H109" s="188">
        <f>'Pay App 51'!K109</f>
        <v>0</v>
      </c>
      <c r="I109" s="189"/>
      <c r="J109" s="55"/>
      <c r="K109" s="33">
        <f t="shared" si="1"/>
        <v>0</v>
      </c>
      <c r="L109" s="68">
        <f t="shared" si="0"/>
        <v>0</v>
      </c>
      <c r="M109" s="66">
        <f t="shared" si="2"/>
        <v>0</v>
      </c>
      <c r="N109" s="32">
        <f t="shared" si="3"/>
        <v>0</v>
      </c>
      <c r="O109" s="52">
        <f>'Pay App 51'!O109+'Pay App 51'!P109</f>
        <v>0</v>
      </c>
      <c r="P109" s="45"/>
      <c r="Q109" s="66">
        <f>'Pay App 51'!Q109+N109+P109</f>
        <v>0</v>
      </c>
    </row>
    <row r="110" spans="1:17" ht="21" customHeight="1" x14ac:dyDescent="0.2">
      <c r="A110" s="151" t="s">
        <v>174</v>
      </c>
      <c r="B110" s="151"/>
      <c r="C110" s="151" t="s">
        <v>175</v>
      </c>
      <c r="D110" s="152"/>
      <c r="E110" s="52">
        <f>'Pay App 51'!E110</f>
        <v>0</v>
      </c>
      <c r="F110" s="45"/>
      <c r="G110" s="65">
        <f>'Pay App 51'!G110+F110</f>
        <v>0</v>
      </c>
      <c r="H110" s="188">
        <f>'Pay App 51'!K110</f>
        <v>0</v>
      </c>
      <c r="I110" s="189"/>
      <c r="J110" s="55"/>
      <c r="K110" s="33">
        <f t="shared" si="1"/>
        <v>0</v>
      </c>
      <c r="L110" s="68">
        <f t="shared" si="0"/>
        <v>0</v>
      </c>
      <c r="M110" s="66">
        <f t="shared" si="2"/>
        <v>0</v>
      </c>
      <c r="N110" s="32">
        <f t="shared" si="3"/>
        <v>0</v>
      </c>
      <c r="O110" s="52">
        <f>'Pay App 51'!O110+'Pay App 51'!P110</f>
        <v>0</v>
      </c>
      <c r="P110" s="45"/>
      <c r="Q110" s="66">
        <f>'Pay App 51'!Q110+N110+P110</f>
        <v>0</v>
      </c>
    </row>
    <row r="111" spans="1:17" ht="21" customHeight="1" x14ac:dyDescent="0.2">
      <c r="A111" s="151" t="s">
        <v>176</v>
      </c>
      <c r="B111" s="151"/>
      <c r="C111" s="151" t="s">
        <v>177</v>
      </c>
      <c r="D111" s="152"/>
      <c r="E111" s="52">
        <f>'Pay App 51'!E111</f>
        <v>0</v>
      </c>
      <c r="F111" s="45"/>
      <c r="G111" s="65">
        <f>'Pay App 51'!G111+F111</f>
        <v>0</v>
      </c>
      <c r="H111" s="188">
        <f>'Pay App 51'!K111</f>
        <v>0</v>
      </c>
      <c r="I111" s="189"/>
      <c r="J111" s="55"/>
      <c r="K111" s="33">
        <f t="shared" si="1"/>
        <v>0</v>
      </c>
      <c r="L111" s="68">
        <f t="shared" si="0"/>
        <v>0</v>
      </c>
      <c r="M111" s="66">
        <f t="shared" si="2"/>
        <v>0</v>
      </c>
      <c r="N111" s="32">
        <f t="shared" si="3"/>
        <v>0</v>
      </c>
      <c r="O111" s="52">
        <f>'Pay App 51'!O111+'Pay App 51'!P111</f>
        <v>0</v>
      </c>
      <c r="P111" s="45"/>
      <c r="Q111" s="66">
        <f>'Pay App 51'!Q111+N111+P111</f>
        <v>0</v>
      </c>
    </row>
    <row r="112" spans="1:17" ht="21" customHeight="1" x14ac:dyDescent="0.2">
      <c r="A112" s="151" t="s">
        <v>178</v>
      </c>
      <c r="B112" s="151"/>
      <c r="C112" s="151" t="s">
        <v>179</v>
      </c>
      <c r="D112" s="152"/>
      <c r="E112" s="52">
        <f>'Pay App 51'!E112</f>
        <v>0</v>
      </c>
      <c r="F112" s="45"/>
      <c r="G112" s="65">
        <f>'Pay App 51'!G112+F112</f>
        <v>0</v>
      </c>
      <c r="H112" s="188">
        <f>'Pay App 51'!K112</f>
        <v>0</v>
      </c>
      <c r="I112" s="189"/>
      <c r="J112" s="55"/>
      <c r="K112" s="33">
        <f t="shared" si="1"/>
        <v>0</v>
      </c>
      <c r="L112" s="68">
        <f t="shared" si="0"/>
        <v>0</v>
      </c>
      <c r="M112" s="66">
        <f t="shared" si="2"/>
        <v>0</v>
      </c>
      <c r="N112" s="32">
        <f t="shared" si="3"/>
        <v>0</v>
      </c>
      <c r="O112" s="52">
        <f>'Pay App 51'!O112+'Pay App 51'!P112</f>
        <v>0</v>
      </c>
      <c r="P112" s="45"/>
      <c r="Q112" s="66">
        <f>'Pay App 51'!Q112+N112+P112</f>
        <v>0</v>
      </c>
    </row>
    <row r="113" spans="1:17" ht="21" customHeight="1" x14ac:dyDescent="0.2">
      <c r="A113" s="151" t="s">
        <v>180</v>
      </c>
      <c r="B113" s="151"/>
      <c r="C113" s="151" t="s">
        <v>181</v>
      </c>
      <c r="D113" s="152"/>
      <c r="E113" s="52">
        <f>'Pay App 51'!E113</f>
        <v>0</v>
      </c>
      <c r="F113" s="45"/>
      <c r="G113" s="65">
        <f>'Pay App 51'!G113+F113</f>
        <v>0</v>
      </c>
      <c r="H113" s="188">
        <f>'Pay App 51'!K113</f>
        <v>0</v>
      </c>
      <c r="I113" s="189"/>
      <c r="J113" s="55"/>
      <c r="K113" s="33">
        <f t="shared" si="1"/>
        <v>0</v>
      </c>
      <c r="L113" s="68">
        <f t="shared" si="0"/>
        <v>0</v>
      </c>
      <c r="M113" s="66">
        <f t="shared" si="2"/>
        <v>0</v>
      </c>
      <c r="N113" s="32">
        <f t="shared" si="3"/>
        <v>0</v>
      </c>
      <c r="O113" s="52">
        <f>'Pay App 51'!O113+'Pay App 51'!P113</f>
        <v>0</v>
      </c>
      <c r="P113" s="45"/>
      <c r="Q113" s="66">
        <f>'Pay App 51'!Q113+N113+P113</f>
        <v>0</v>
      </c>
    </row>
    <row r="114" spans="1:17" ht="21" customHeight="1" x14ac:dyDescent="0.2">
      <c r="A114" s="153" t="s">
        <v>182</v>
      </c>
      <c r="B114" s="153"/>
      <c r="C114" s="153" t="s">
        <v>183</v>
      </c>
      <c r="D114" s="154"/>
      <c r="E114" s="52">
        <f>'Pay App 51'!E114</f>
        <v>0</v>
      </c>
      <c r="F114" s="45"/>
      <c r="G114" s="65">
        <f>'Pay App 51'!G114+F114</f>
        <v>0</v>
      </c>
      <c r="H114" s="188">
        <f>'Pay App 51'!K114</f>
        <v>0</v>
      </c>
      <c r="I114" s="189"/>
      <c r="J114" s="55"/>
      <c r="K114" s="33">
        <f t="shared" si="1"/>
        <v>0</v>
      </c>
      <c r="L114" s="68">
        <f t="shared" si="0"/>
        <v>0</v>
      </c>
      <c r="M114" s="66">
        <f t="shared" si="2"/>
        <v>0</v>
      </c>
      <c r="N114" s="32">
        <f t="shared" si="3"/>
        <v>0</v>
      </c>
      <c r="O114" s="52">
        <f>'Pay App 51'!O114+'Pay App 51'!P114</f>
        <v>0</v>
      </c>
      <c r="P114" s="45"/>
      <c r="Q114" s="66">
        <f>'Pay App 51'!Q114+N114+P114</f>
        <v>0</v>
      </c>
    </row>
    <row r="115" spans="1:17" ht="21" customHeight="1" x14ac:dyDescent="0.2">
      <c r="A115" s="151" t="s">
        <v>184</v>
      </c>
      <c r="B115" s="151"/>
      <c r="C115" s="151" t="s">
        <v>185</v>
      </c>
      <c r="D115" s="152"/>
      <c r="E115" s="52">
        <f>'Pay App 51'!E115</f>
        <v>0</v>
      </c>
      <c r="F115" s="45"/>
      <c r="G115" s="65">
        <f>'Pay App 51'!G115+F115</f>
        <v>0</v>
      </c>
      <c r="H115" s="188">
        <f>'Pay App 51'!K115</f>
        <v>0</v>
      </c>
      <c r="I115" s="189"/>
      <c r="J115" s="55"/>
      <c r="K115" s="33">
        <f t="shared" si="1"/>
        <v>0</v>
      </c>
      <c r="L115" s="68">
        <f t="shared" si="0"/>
        <v>0</v>
      </c>
      <c r="M115" s="66">
        <f t="shared" si="2"/>
        <v>0</v>
      </c>
      <c r="N115" s="32">
        <f t="shared" si="3"/>
        <v>0</v>
      </c>
      <c r="O115" s="52">
        <f>'Pay App 51'!O115+'Pay App 51'!P115</f>
        <v>0</v>
      </c>
      <c r="P115" s="45"/>
      <c r="Q115" s="66">
        <f>'Pay App 51'!Q115+N115+P115</f>
        <v>0</v>
      </c>
    </row>
    <row r="116" spans="1:17" ht="21" customHeight="1" x14ac:dyDescent="0.2">
      <c r="A116" s="151" t="s">
        <v>186</v>
      </c>
      <c r="B116" s="151"/>
      <c r="C116" s="151" t="s">
        <v>187</v>
      </c>
      <c r="D116" s="152"/>
      <c r="E116" s="52">
        <f>'Pay App 51'!E116</f>
        <v>0</v>
      </c>
      <c r="F116" s="45"/>
      <c r="G116" s="65">
        <f>'Pay App 51'!G116+F116</f>
        <v>0</v>
      </c>
      <c r="H116" s="188">
        <f>'Pay App 51'!K116</f>
        <v>0</v>
      </c>
      <c r="I116" s="189"/>
      <c r="J116" s="55"/>
      <c r="K116" s="33">
        <f t="shared" si="1"/>
        <v>0</v>
      </c>
      <c r="L116" s="68">
        <f t="shared" si="0"/>
        <v>0</v>
      </c>
      <c r="M116" s="66">
        <f t="shared" si="2"/>
        <v>0</v>
      </c>
      <c r="N116" s="32">
        <f t="shared" si="3"/>
        <v>0</v>
      </c>
      <c r="O116" s="52">
        <f>'Pay App 51'!O116+'Pay App 51'!P116</f>
        <v>0</v>
      </c>
      <c r="P116" s="45"/>
      <c r="Q116" s="66">
        <f>'Pay App 51'!Q116+N116+P116</f>
        <v>0</v>
      </c>
    </row>
    <row r="117" spans="1:17" ht="21" customHeight="1" x14ac:dyDescent="0.2">
      <c r="A117" s="151" t="s">
        <v>188</v>
      </c>
      <c r="B117" s="151"/>
      <c r="C117" s="151" t="s">
        <v>581</v>
      </c>
      <c r="D117" s="152"/>
      <c r="E117" s="52">
        <f>'Pay App 51'!E117</f>
        <v>0</v>
      </c>
      <c r="F117" s="45"/>
      <c r="G117" s="65">
        <f>'Pay App 51'!G117+F117</f>
        <v>0</v>
      </c>
      <c r="H117" s="188">
        <f>'Pay App 51'!K117</f>
        <v>0</v>
      </c>
      <c r="I117" s="189"/>
      <c r="J117" s="55"/>
      <c r="K117" s="33">
        <f t="shared" si="1"/>
        <v>0</v>
      </c>
      <c r="L117" s="68">
        <f t="shared" si="0"/>
        <v>0</v>
      </c>
      <c r="M117" s="66">
        <f t="shared" si="2"/>
        <v>0</v>
      </c>
      <c r="N117" s="32">
        <f t="shared" si="3"/>
        <v>0</v>
      </c>
      <c r="O117" s="52">
        <f>'Pay App 51'!O117+'Pay App 51'!P117</f>
        <v>0</v>
      </c>
      <c r="P117" s="45"/>
      <c r="Q117" s="66">
        <f>'Pay App 51'!Q117+N117+P117</f>
        <v>0</v>
      </c>
    </row>
    <row r="118" spans="1:17" ht="21" customHeight="1" x14ac:dyDescent="0.2">
      <c r="A118" s="153" t="s">
        <v>190</v>
      </c>
      <c r="B118" s="153"/>
      <c r="C118" s="142" t="s">
        <v>191</v>
      </c>
      <c r="D118" s="156"/>
      <c r="E118" s="52">
        <f>'Pay App 51'!E118</f>
        <v>0</v>
      </c>
      <c r="F118" s="45"/>
      <c r="G118" s="65">
        <f>'Pay App 51'!G118+F118</f>
        <v>0</v>
      </c>
      <c r="H118" s="188">
        <f>'Pay App 51'!K118</f>
        <v>0</v>
      </c>
      <c r="I118" s="189"/>
      <c r="J118" s="55"/>
      <c r="K118" s="33">
        <f t="shared" si="1"/>
        <v>0</v>
      </c>
      <c r="L118" s="68">
        <f t="shared" si="0"/>
        <v>0</v>
      </c>
      <c r="M118" s="66">
        <f t="shared" si="2"/>
        <v>0</v>
      </c>
      <c r="N118" s="32">
        <f t="shared" si="3"/>
        <v>0</v>
      </c>
      <c r="O118" s="52">
        <f>'Pay App 51'!O118+'Pay App 51'!P118</f>
        <v>0</v>
      </c>
      <c r="P118" s="45"/>
      <c r="Q118" s="66">
        <f>'Pay App 51'!Q118+N118+P118</f>
        <v>0</v>
      </c>
    </row>
    <row r="119" spans="1:17" ht="21" customHeight="1" x14ac:dyDescent="0.2">
      <c r="A119" s="151" t="s">
        <v>192</v>
      </c>
      <c r="B119" s="151"/>
      <c r="C119" s="151" t="s">
        <v>193</v>
      </c>
      <c r="D119" s="152"/>
      <c r="E119" s="52">
        <f>'Pay App 51'!E119</f>
        <v>0</v>
      </c>
      <c r="F119" s="45"/>
      <c r="G119" s="65">
        <f>'Pay App 51'!G119+F119</f>
        <v>0</v>
      </c>
      <c r="H119" s="188">
        <f>'Pay App 51'!K119</f>
        <v>0</v>
      </c>
      <c r="I119" s="189"/>
      <c r="J119" s="55"/>
      <c r="K119" s="33">
        <f t="shared" si="1"/>
        <v>0</v>
      </c>
      <c r="L119" s="68">
        <f t="shared" si="0"/>
        <v>0</v>
      </c>
      <c r="M119" s="66">
        <f t="shared" si="2"/>
        <v>0</v>
      </c>
      <c r="N119" s="32">
        <f t="shared" si="3"/>
        <v>0</v>
      </c>
      <c r="O119" s="52">
        <f>'Pay App 51'!O119+'Pay App 51'!P119</f>
        <v>0</v>
      </c>
      <c r="P119" s="45"/>
      <c r="Q119" s="66">
        <f>'Pay App 51'!Q119+N119+P119</f>
        <v>0</v>
      </c>
    </row>
    <row r="120" spans="1:17" ht="21" customHeight="1" x14ac:dyDescent="0.2">
      <c r="A120" s="151" t="s">
        <v>194</v>
      </c>
      <c r="B120" s="151"/>
      <c r="C120" s="150" t="s">
        <v>195</v>
      </c>
      <c r="D120" s="157"/>
      <c r="E120" s="52">
        <f>'Pay App 51'!E120</f>
        <v>0</v>
      </c>
      <c r="F120" s="45"/>
      <c r="G120" s="65">
        <f>'Pay App 51'!G120+F120</f>
        <v>0</v>
      </c>
      <c r="H120" s="188">
        <f>'Pay App 51'!K120</f>
        <v>0</v>
      </c>
      <c r="I120" s="189"/>
      <c r="J120" s="55"/>
      <c r="K120" s="33">
        <f t="shared" si="1"/>
        <v>0</v>
      </c>
      <c r="L120" s="68">
        <f t="shared" si="0"/>
        <v>0</v>
      </c>
      <c r="M120" s="66">
        <f t="shared" si="2"/>
        <v>0</v>
      </c>
      <c r="N120" s="32">
        <f t="shared" si="3"/>
        <v>0</v>
      </c>
      <c r="O120" s="52">
        <f>'Pay App 51'!O120+'Pay App 51'!P120</f>
        <v>0</v>
      </c>
      <c r="P120" s="45"/>
      <c r="Q120" s="66">
        <f>'Pay App 51'!Q120+N120+P120</f>
        <v>0</v>
      </c>
    </row>
    <row r="121" spans="1:17" ht="21" customHeight="1" x14ac:dyDescent="0.2">
      <c r="A121" s="151" t="s">
        <v>196</v>
      </c>
      <c r="B121" s="151"/>
      <c r="C121" s="151" t="s">
        <v>197</v>
      </c>
      <c r="D121" s="152"/>
      <c r="E121" s="52">
        <f>'Pay App 51'!E121</f>
        <v>0</v>
      </c>
      <c r="F121" s="45"/>
      <c r="G121" s="65">
        <f>'Pay App 51'!G121+F121</f>
        <v>0</v>
      </c>
      <c r="H121" s="188">
        <f>'Pay App 51'!K121</f>
        <v>0</v>
      </c>
      <c r="I121" s="189"/>
      <c r="J121" s="55"/>
      <c r="K121" s="33">
        <f t="shared" si="1"/>
        <v>0</v>
      </c>
      <c r="L121" s="68">
        <f t="shared" si="0"/>
        <v>0</v>
      </c>
      <c r="M121" s="66">
        <f t="shared" si="2"/>
        <v>0</v>
      </c>
      <c r="N121" s="32">
        <f t="shared" si="3"/>
        <v>0</v>
      </c>
      <c r="O121" s="52">
        <f>'Pay App 51'!O121+'Pay App 51'!P121</f>
        <v>0</v>
      </c>
      <c r="P121" s="45"/>
      <c r="Q121" s="66">
        <f>'Pay App 51'!Q121+N121+P121</f>
        <v>0</v>
      </c>
    </row>
    <row r="122" spans="1:17" ht="21" customHeight="1" x14ac:dyDescent="0.2">
      <c r="A122" s="151" t="s">
        <v>198</v>
      </c>
      <c r="B122" s="151"/>
      <c r="C122" s="151" t="s">
        <v>199</v>
      </c>
      <c r="D122" s="152"/>
      <c r="E122" s="52">
        <f>'Pay App 51'!E122</f>
        <v>0</v>
      </c>
      <c r="F122" s="45"/>
      <c r="G122" s="65">
        <f>'Pay App 51'!G122+F122</f>
        <v>0</v>
      </c>
      <c r="H122" s="188">
        <f>'Pay App 51'!K122</f>
        <v>0</v>
      </c>
      <c r="I122" s="189"/>
      <c r="J122" s="55"/>
      <c r="K122" s="33">
        <f t="shared" si="1"/>
        <v>0</v>
      </c>
      <c r="L122" s="68">
        <f t="shared" si="0"/>
        <v>0</v>
      </c>
      <c r="M122" s="66">
        <f t="shared" si="2"/>
        <v>0</v>
      </c>
      <c r="N122" s="32">
        <f t="shared" si="3"/>
        <v>0</v>
      </c>
      <c r="O122" s="52">
        <f>'Pay App 51'!O122+'Pay App 51'!P122</f>
        <v>0</v>
      </c>
      <c r="P122" s="45"/>
      <c r="Q122" s="66">
        <f>'Pay App 51'!Q122+N122+P122</f>
        <v>0</v>
      </c>
    </row>
    <row r="123" spans="1:17" ht="21" customHeight="1" x14ac:dyDescent="0.2">
      <c r="A123" s="151" t="s">
        <v>200</v>
      </c>
      <c r="B123" s="151"/>
      <c r="C123" s="151" t="s">
        <v>201</v>
      </c>
      <c r="D123" s="152"/>
      <c r="E123" s="52">
        <f>'Pay App 51'!E123</f>
        <v>0</v>
      </c>
      <c r="F123" s="45"/>
      <c r="G123" s="65">
        <f>'Pay App 51'!G123+F123</f>
        <v>0</v>
      </c>
      <c r="H123" s="188">
        <f>'Pay App 51'!K123</f>
        <v>0</v>
      </c>
      <c r="I123" s="189"/>
      <c r="J123" s="55"/>
      <c r="K123" s="33">
        <f t="shared" si="1"/>
        <v>0</v>
      </c>
      <c r="L123" s="68">
        <f t="shared" si="0"/>
        <v>0</v>
      </c>
      <c r="M123" s="66">
        <f t="shared" si="2"/>
        <v>0</v>
      </c>
      <c r="N123" s="32">
        <f t="shared" si="3"/>
        <v>0</v>
      </c>
      <c r="O123" s="52">
        <f>'Pay App 51'!O123+'Pay App 51'!P123</f>
        <v>0</v>
      </c>
      <c r="P123" s="45"/>
      <c r="Q123" s="66">
        <f>'Pay App 51'!Q123+N123+P123</f>
        <v>0</v>
      </c>
    </row>
    <row r="124" spans="1:17" ht="21" customHeight="1" x14ac:dyDescent="0.2">
      <c r="A124" s="153" t="s">
        <v>202</v>
      </c>
      <c r="B124" s="153"/>
      <c r="C124" s="154" t="s">
        <v>203</v>
      </c>
      <c r="D124" s="155"/>
      <c r="E124" s="52">
        <f>'Pay App 51'!E124</f>
        <v>0</v>
      </c>
      <c r="F124" s="45"/>
      <c r="G124" s="65">
        <f>'Pay App 51'!G124+F124</f>
        <v>0</v>
      </c>
      <c r="H124" s="188">
        <f>'Pay App 51'!K124</f>
        <v>0</v>
      </c>
      <c r="I124" s="189"/>
      <c r="J124" s="55"/>
      <c r="K124" s="33">
        <f t="shared" si="1"/>
        <v>0</v>
      </c>
      <c r="L124" s="68">
        <f t="shared" si="0"/>
        <v>0</v>
      </c>
      <c r="M124" s="66">
        <f t="shared" si="2"/>
        <v>0</v>
      </c>
      <c r="N124" s="32">
        <f t="shared" si="3"/>
        <v>0</v>
      </c>
      <c r="O124" s="52">
        <f>'Pay App 51'!O124+'Pay App 51'!P124</f>
        <v>0</v>
      </c>
      <c r="P124" s="45"/>
      <c r="Q124" s="66">
        <f>'Pay App 51'!Q124+N124+P124</f>
        <v>0</v>
      </c>
    </row>
    <row r="125" spans="1:17" ht="21" customHeight="1" x14ac:dyDescent="0.2">
      <c r="A125" s="151" t="s">
        <v>204</v>
      </c>
      <c r="B125" s="151"/>
      <c r="C125" s="151" t="s">
        <v>205</v>
      </c>
      <c r="D125" s="152"/>
      <c r="E125" s="52">
        <f>'Pay App 51'!E125</f>
        <v>0</v>
      </c>
      <c r="F125" s="45"/>
      <c r="G125" s="65">
        <f>'Pay App 51'!G125+F125</f>
        <v>0</v>
      </c>
      <c r="H125" s="188">
        <f>'Pay App 51'!K125</f>
        <v>0</v>
      </c>
      <c r="I125" s="189"/>
      <c r="J125" s="55"/>
      <c r="K125" s="33">
        <f t="shared" si="1"/>
        <v>0</v>
      </c>
      <c r="L125" s="68">
        <f t="shared" si="0"/>
        <v>0</v>
      </c>
      <c r="M125" s="66">
        <f t="shared" si="2"/>
        <v>0</v>
      </c>
      <c r="N125" s="32">
        <f t="shared" si="3"/>
        <v>0</v>
      </c>
      <c r="O125" s="52">
        <f>'Pay App 51'!O125+'Pay App 51'!P125</f>
        <v>0</v>
      </c>
      <c r="P125" s="45"/>
      <c r="Q125" s="66">
        <f>'Pay App 51'!Q125+N125+P125</f>
        <v>0</v>
      </c>
    </row>
    <row r="126" spans="1:17" ht="21" customHeight="1" x14ac:dyDescent="0.2">
      <c r="A126" s="151" t="s">
        <v>206</v>
      </c>
      <c r="B126" s="151"/>
      <c r="C126" s="151" t="s">
        <v>207</v>
      </c>
      <c r="D126" s="152"/>
      <c r="E126" s="52">
        <f>'Pay App 51'!E126</f>
        <v>0</v>
      </c>
      <c r="F126" s="45"/>
      <c r="G126" s="65">
        <f>'Pay App 51'!G126+F126</f>
        <v>0</v>
      </c>
      <c r="H126" s="188">
        <f>'Pay App 51'!K126</f>
        <v>0</v>
      </c>
      <c r="I126" s="189"/>
      <c r="J126" s="55"/>
      <c r="K126" s="33">
        <f t="shared" si="1"/>
        <v>0</v>
      </c>
      <c r="L126" s="68">
        <f t="shared" si="0"/>
        <v>0</v>
      </c>
      <c r="M126" s="66">
        <f t="shared" si="2"/>
        <v>0</v>
      </c>
      <c r="N126" s="32">
        <f t="shared" si="3"/>
        <v>0</v>
      </c>
      <c r="O126" s="52">
        <f>'Pay App 51'!O126+'Pay App 51'!P126</f>
        <v>0</v>
      </c>
      <c r="P126" s="45"/>
      <c r="Q126" s="66">
        <f>'Pay App 51'!Q126+N126+P126</f>
        <v>0</v>
      </c>
    </row>
    <row r="127" spans="1:17" ht="21" customHeight="1" x14ac:dyDescent="0.2">
      <c r="A127" s="151" t="s">
        <v>208</v>
      </c>
      <c r="B127" s="151"/>
      <c r="C127" s="151" t="s">
        <v>209</v>
      </c>
      <c r="D127" s="152"/>
      <c r="E127" s="52">
        <f>'Pay App 51'!E127</f>
        <v>0</v>
      </c>
      <c r="F127" s="45"/>
      <c r="G127" s="65">
        <f>'Pay App 51'!G127+F127</f>
        <v>0</v>
      </c>
      <c r="H127" s="188">
        <f>'Pay App 51'!K127</f>
        <v>0</v>
      </c>
      <c r="I127" s="189"/>
      <c r="J127" s="55"/>
      <c r="K127" s="33">
        <f t="shared" si="1"/>
        <v>0</v>
      </c>
      <c r="L127" s="68">
        <f t="shared" si="0"/>
        <v>0</v>
      </c>
      <c r="M127" s="66">
        <f t="shared" si="2"/>
        <v>0</v>
      </c>
      <c r="N127" s="32">
        <f t="shared" si="3"/>
        <v>0</v>
      </c>
      <c r="O127" s="52">
        <f>'Pay App 51'!O127+'Pay App 51'!P127</f>
        <v>0</v>
      </c>
      <c r="P127" s="45"/>
      <c r="Q127" s="66">
        <f>'Pay App 51'!Q127+N127+P127</f>
        <v>0</v>
      </c>
    </row>
    <row r="128" spans="1:17" ht="21" customHeight="1" x14ac:dyDescent="0.2">
      <c r="A128" s="153" t="s">
        <v>210</v>
      </c>
      <c r="B128" s="153"/>
      <c r="C128" s="153" t="s">
        <v>211</v>
      </c>
      <c r="D128" s="154"/>
      <c r="E128" s="52">
        <f>'Pay App 51'!E128</f>
        <v>0</v>
      </c>
      <c r="F128" s="45"/>
      <c r="G128" s="65">
        <f>'Pay App 51'!G128+F128</f>
        <v>0</v>
      </c>
      <c r="H128" s="188">
        <f>'Pay App 51'!K128</f>
        <v>0</v>
      </c>
      <c r="I128" s="189"/>
      <c r="J128" s="55"/>
      <c r="K128" s="33">
        <f t="shared" si="1"/>
        <v>0</v>
      </c>
      <c r="L128" s="68">
        <f t="shared" si="0"/>
        <v>0</v>
      </c>
      <c r="M128" s="66">
        <f t="shared" si="2"/>
        <v>0</v>
      </c>
      <c r="N128" s="32">
        <f t="shared" si="3"/>
        <v>0</v>
      </c>
      <c r="O128" s="52">
        <f>'Pay App 51'!O128+'Pay App 51'!P128</f>
        <v>0</v>
      </c>
      <c r="P128" s="45"/>
      <c r="Q128" s="66">
        <f>'Pay App 51'!Q128+N128+P128</f>
        <v>0</v>
      </c>
    </row>
    <row r="129" spans="1:17" ht="21" customHeight="1" x14ac:dyDescent="0.2">
      <c r="A129" s="151" t="s">
        <v>212</v>
      </c>
      <c r="B129" s="151"/>
      <c r="C129" s="151" t="s">
        <v>213</v>
      </c>
      <c r="D129" s="152"/>
      <c r="E129" s="52">
        <f>'Pay App 51'!E129</f>
        <v>0</v>
      </c>
      <c r="F129" s="45"/>
      <c r="G129" s="65">
        <f>'Pay App 51'!G129+F129</f>
        <v>0</v>
      </c>
      <c r="H129" s="188">
        <f>'Pay App 51'!K129</f>
        <v>0</v>
      </c>
      <c r="I129" s="189"/>
      <c r="J129" s="55"/>
      <c r="K129" s="33">
        <f t="shared" si="1"/>
        <v>0</v>
      </c>
      <c r="L129" s="68">
        <f t="shared" si="0"/>
        <v>0</v>
      </c>
      <c r="M129" s="66">
        <f t="shared" si="2"/>
        <v>0</v>
      </c>
      <c r="N129" s="32">
        <f t="shared" si="3"/>
        <v>0</v>
      </c>
      <c r="O129" s="52">
        <f>'Pay App 51'!O129+'Pay App 51'!P129</f>
        <v>0</v>
      </c>
      <c r="P129" s="45"/>
      <c r="Q129" s="66">
        <f>'Pay App 51'!Q129+N129+P129</f>
        <v>0</v>
      </c>
    </row>
    <row r="130" spans="1:17" ht="21" customHeight="1" x14ac:dyDescent="0.2">
      <c r="A130" s="151" t="s">
        <v>214</v>
      </c>
      <c r="B130" s="151"/>
      <c r="C130" s="151" t="s">
        <v>215</v>
      </c>
      <c r="D130" s="152"/>
      <c r="E130" s="52">
        <f>'Pay App 51'!E130</f>
        <v>0</v>
      </c>
      <c r="F130" s="45"/>
      <c r="G130" s="65">
        <f>'Pay App 51'!G130+F130</f>
        <v>0</v>
      </c>
      <c r="H130" s="188">
        <f>'Pay App 51'!K130</f>
        <v>0</v>
      </c>
      <c r="I130" s="189"/>
      <c r="J130" s="55"/>
      <c r="K130" s="33">
        <f t="shared" si="1"/>
        <v>0</v>
      </c>
      <c r="L130" s="68">
        <f t="shared" si="0"/>
        <v>0</v>
      </c>
      <c r="M130" s="66">
        <f t="shared" si="2"/>
        <v>0</v>
      </c>
      <c r="N130" s="32">
        <f t="shared" si="3"/>
        <v>0</v>
      </c>
      <c r="O130" s="52">
        <f>'Pay App 51'!O130+'Pay App 51'!P130</f>
        <v>0</v>
      </c>
      <c r="P130" s="45"/>
      <c r="Q130" s="66">
        <f>'Pay App 51'!Q130+N130+P130</f>
        <v>0</v>
      </c>
    </row>
    <row r="131" spans="1:17" ht="21" customHeight="1" x14ac:dyDescent="0.2">
      <c r="A131" s="151" t="s">
        <v>216</v>
      </c>
      <c r="B131" s="151"/>
      <c r="C131" s="151" t="s">
        <v>217</v>
      </c>
      <c r="D131" s="152"/>
      <c r="E131" s="52">
        <f>'Pay App 51'!E131</f>
        <v>0</v>
      </c>
      <c r="F131" s="45"/>
      <c r="G131" s="65">
        <f>'Pay App 51'!G131+F131</f>
        <v>0</v>
      </c>
      <c r="H131" s="188">
        <f>'Pay App 51'!K131</f>
        <v>0</v>
      </c>
      <c r="I131" s="189"/>
      <c r="J131" s="55"/>
      <c r="K131" s="33">
        <f t="shared" si="1"/>
        <v>0</v>
      </c>
      <c r="L131" s="68">
        <f t="shared" si="0"/>
        <v>0</v>
      </c>
      <c r="M131" s="66">
        <f t="shared" si="2"/>
        <v>0</v>
      </c>
      <c r="N131" s="32">
        <f t="shared" si="3"/>
        <v>0</v>
      </c>
      <c r="O131" s="52">
        <f>'Pay App 51'!O131+'Pay App 51'!P131</f>
        <v>0</v>
      </c>
      <c r="P131" s="45"/>
      <c r="Q131" s="66">
        <f>'Pay App 51'!Q131+N131+P131</f>
        <v>0</v>
      </c>
    </row>
    <row r="132" spans="1:17" ht="21" customHeight="1" x14ac:dyDescent="0.2">
      <c r="A132" s="151" t="s">
        <v>218</v>
      </c>
      <c r="B132" s="151"/>
      <c r="C132" s="151" t="s">
        <v>219</v>
      </c>
      <c r="D132" s="152"/>
      <c r="E132" s="52">
        <f>'Pay App 51'!E132</f>
        <v>0</v>
      </c>
      <c r="F132" s="45"/>
      <c r="G132" s="65">
        <f>'Pay App 51'!G132+F132</f>
        <v>0</v>
      </c>
      <c r="H132" s="188">
        <f>'Pay App 51'!K132</f>
        <v>0</v>
      </c>
      <c r="I132" s="189"/>
      <c r="J132" s="55"/>
      <c r="K132" s="33">
        <f t="shared" si="1"/>
        <v>0</v>
      </c>
      <c r="L132" s="68">
        <f t="shared" si="0"/>
        <v>0</v>
      </c>
      <c r="M132" s="66">
        <f t="shared" si="2"/>
        <v>0</v>
      </c>
      <c r="N132" s="32">
        <f t="shared" si="3"/>
        <v>0</v>
      </c>
      <c r="O132" s="52">
        <f>'Pay App 51'!O132+'Pay App 51'!P132</f>
        <v>0</v>
      </c>
      <c r="P132" s="45"/>
      <c r="Q132" s="66">
        <f>'Pay App 51'!Q132+N132+P132</f>
        <v>0</v>
      </c>
    </row>
    <row r="133" spans="1:17" ht="21" customHeight="1" x14ac:dyDescent="0.2">
      <c r="A133" s="151" t="s">
        <v>220</v>
      </c>
      <c r="B133" s="151"/>
      <c r="C133" s="151" t="s">
        <v>221</v>
      </c>
      <c r="D133" s="152"/>
      <c r="E133" s="52">
        <f>'Pay App 51'!E133</f>
        <v>0</v>
      </c>
      <c r="F133" s="45"/>
      <c r="G133" s="65">
        <f>'Pay App 51'!G133+F133</f>
        <v>0</v>
      </c>
      <c r="H133" s="188">
        <f>'Pay App 51'!K133</f>
        <v>0</v>
      </c>
      <c r="I133" s="189"/>
      <c r="J133" s="55"/>
      <c r="K133" s="33">
        <f t="shared" si="1"/>
        <v>0</v>
      </c>
      <c r="L133" s="68">
        <f t="shared" si="0"/>
        <v>0</v>
      </c>
      <c r="M133" s="66">
        <f t="shared" si="2"/>
        <v>0</v>
      </c>
      <c r="N133" s="32">
        <f t="shared" si="3"/>
        <v>0</v>
      </c>
      <c r="O133" s="52">
        <f>'Pay App 51'!O133+'Pay App 51'!P133</f>
        <v>0</v>
      </c>
      <c r="P133" s="45"/>
      <c r="Q133" s="66">
        <f>'Pay App 51'!Q133+N133+P133</f>
        <v>0</v>
      </c>
    </row>
    <row r="134" spans="1:17" ht="21" customHeight="1" x14ac:dyDescent="0.2">
      <c r="A134" s="151" t="s">
        <v>222</v>
      </c>
      <c r="B134" s="151"/>
      <c r="C134" s="151" t="s">
        <v>223</v>
      </c>
      <c r="D134" s="152"/>
      <c r="E134" s="52">
        <f>'Pay App 51'!E134</f>
        <v>0</v>
      </c>
      <c r="F134" s="45"/>
      <c r="G134" s="65">
        <f>'Pay App 51'!G134+F134</f>
        <v>0</v>
      </c>
      <c r="H134" s="188">
        <f>'Pay App 51'!K134</f>
        <v>0</v>
      </c>
      <c r="I134" s="189"/>
      <c r="J134" s="55"/>
      <c r="K134" s="33">
        <f t="shared" si="1"/>
        <v>0</v>
      </c>
      <c r="L134" s="68">
        <f t="shared" si="0"/>
        <v>0</v>
      </c>
      <c r="M134" s="66">
        <f t="shared" si="2"/>
        <v>0</v>
      </c>
      <c r="N134" s="32">
        <f t="shared" si="3"/>
        <v>0</v>
      </c>
      <c r="O134" s="52">
        <f>'Pay App 51'!O134+'Pay App 51'!P134</f>
        <v>0</v>
      </c>
      <c r="P134" s="45"/>
      <c r="Q134" s="66">
        <f>'Pay App 51'!Q134+N134+P134</f>
        <v>0</v>
      </c>
    </row>
    <row r="135" spans="1:17" ht="21" customHeight="1" x14ac:dyDescent="0.2">
      <c r="A135" s="153" t="s">
        <v>224</v>
      </c>
      <c r="B135" s="153"/>
      <c r="C135" s="153" t="s">
        <v>225</v>
      </c>
      <c r="D135" s="154"/>
      <c r="E135" s="52">
        <f>'Pay App 51'!E135</f>
        <v>0</v>
      </c>
      <c r="F135" s="45"/>
      <c r="G135" s="65">
        <f>'Pay App 51'!G135+F135</f>
        <v>0</v>
      </c>
      <c r="H135" s="188">
        <f>'Pay App 51'!K135</f>
        <v>0</v>
      </c>
      <c r="I135" s="189"/>
      <c r="J135" s="55"/>
      <c r="K135" s="33">
        <f t="shared" si="1"/>
        <v>0</v>
      </c>
      <c r="L135" s="68">
        <f t="shared" si="0"/>
        <v>0</v>
      </c>
      <c r="M135" s="66">
        <f t="shared" si="2"/>
        <v>0</v>
      </c>
      <c r="N135" s="32">
        <f t="shared" si="3"/>
        <v>0</v>
      </c>
      <c r="O135" s="52">
        <f>'Pay App 51'!O135+'Pay App 51'!P135</f>
        <v>0</v>
      </c>
      <c r="P135" s="45"/>
      <c r="Q135" s="66">
        <f>'Pay App 51'!Q135+N135+P135</f>
        <v>0</v>
      </c>
    </row>
    <row r="136" spans="1:17" ht="21" customHeight="1" x14ac:dyDescent="0.2">
      <c r="A136" s="151" t="s">
        <v>226</v>
      </c>
      <c r="B136" s="151"/>
      <c r="C136" s="151" t="s">
        <v>227</v>
      </c>
      <c r="D136" s="152"/>
      <c r="E136" s="52">
        <f>'Pay App 51'!E136</f>
        <v>0</v>
      </c>
      <c r="F136" s="45"/>
      <c r="G136" s="65">
        <f>'Pay App 51'!G136+F136</f>
        <v>0</v>
      </c>
      <c r="H136" s="188">
        <f>'Pay App 51'!K136</f>
        <v>0</v>
      </c>
      <c r="I136" s="189"/>
      <c r="J136" s="55"/>
      <c r="K136" s="33">
        <f t="shared" si="1"/>
        <v>0</v>
      </c>
      <c r="L136" s="68">
        <f t="shared" si="0"/>
        <v>0</v>
      </c>
      <c r="M136" s="66">
        <f t="shared" si="2"/>
        <v>0</v>
      </c>
      <c r="N136" s="32">
        <f t="shared" si="3"/>
        <v>0</v>
      </c>
      <c r="O136" s="52">
        <f>'Pay App 51'!O136+'Pay App 51'!P136</f>
        <v>0</v>
      </c>
      <c r="P136" s="45"/>
      <c r="Q136" s="66">
        <f>'Pay App 51'!Q136+N136+P136</f>
        <v>0</v>
      </c>
    </row>
    <row r="137" spans="1:17" ht="21" customHeight="1" x14ac:dyDescent="0.2">
      <c r="A137" s="151" t="s">
        <v>228</v>
      </c>
      <c r="B137" s="151"/>
      <c r="C137" s="151" t="s">
        <v>229</v>
      </c>
      <c r="D137" s="152"/>
      <c r="E137" s="52">
        <f>'Pay App 51'!E137</f>
        <v>0</v>
      </c>
      <c r="F137" s="45"/>
      <c r="G137" s="65">
        <f>'Pay App 51'!G137+F137</f>
        <v>0</v>
      </c>
      <c r="H137" s="188">
        <f>'Pay App 51'!K137</f>
        <v>0</v>
      </c>
      <c r="I137" s="189"/>
      <c r="J137" s="55"/>
      <c r="K137" s="33">
        <f t="shared" si="1"/>
        <v>0</v>
      </c>
      <c r="L137" s="68">
        <f t="shared" si="0"/>
        <v>0</v>
      </c>
      <c r="M137" s="66">
        <f t="shared" si="2"/>
        <v>0</v>
      </c>
      <c r="N137" s="32">
        <f t="shared" si="3"/>
        <v>0</v>
      </c>
      <c r="O137" s="52">
        <f>'Pay App 51'!O137+'Pay App 51'!P137</f>
        <v>0</v>
      </c>
      <c r="P137" s="45"/>
      <c r="Q137" s="66">
        <f>'Pay App 51'!Q137+N137+P137</f>
        <v>0</v>
      </c>
    </row>
    <row r="138" spans="1:17" ht="21" customHeight="1" x14ac:dyDescent="0.2">
      <c r="A138" s="151" t="s">
        <v>230</v>
      </c>
      <c r="B138" s="151"/>
      <c r="C138" s="151" t="s">
        <v>231</v>
      </c>
      <c r="D138" s="152"/>
      <c r="E138" s="52">
        <f>'Pay App 51'!E138</f>
        <v>0</v>
      </c>
      <c r="F138" s="45"/>
      <c r="G138" s="65">
        <f>'Pay App 51'!G138+F138</f>
        <v>0</v>
      </c>
      <c r="H138" s="188">
        <f>'Pay App 51'!K138</f>
        <v>0</v>
      </c>
      <c r="I138" s="189"/>
      <c r="J138" s="55"/>
      <c r="K138" s="33">
        <f t="shared" si="1"/>
        <v>0</v>
      </c>
      <c r="L138" s="68">
        <f t="shared" si="0"/>
        <v>0</v>
      </c>
      <c r="M138" s="66">
        <f t="shared" si="2"/>
        <v>0</v>
      </c>
      <c r="N138" s="32">
        <f t="shared" si="3"/>
        <v>0</v>
      </c>
      <c r="O138" s="52">
        <f>'Pay App 51'!O138+'Pay App 51'!P138</f>
        <v>0</v>
      </c>
      <c r="P138" s="45"/>
      <c r="Q138" s="66">
        <f>'Pay App 51'!Q138+N138+P138</f>
        <v>0</v>
      </c>
    </row>
    <row r="139" spans="1:17" ht="21" customHeight="1" x14ac:dyDescent="0.2">
      <c r="A139" s="153" t="s">
        <v>232</v>
      </c>
      <c r="B139" s="153"/>
      <c r="C139" s="153" t="s">
        <v>233</v>
      </c>
      <c r="D139" s="154"/>
      <c r="E139" s="52">
        <f>'Pay App 51'!E139</f>
        <v>0</v>
      </c>
      <c r="F139" s="45"/>
      <c r="G139" s="65">
        <f>'Pay App 51'!G139+F139</f>
        <v>0</v>
      </c>
      <c r="H139" s="188">
        <f>'Pay App 51'!K139</f>
        <v>0</v>
      </c>
      <c r="I139" s="189"/>
      <c r="J139" s="55"/>
      <c r="K139" s="33">
        <f t="shared" si="1"/>
        <v>0</v>
      </c>
      <c r="L139" s="68">
        <f t="shared" si="0"/>
        <v>0</v>
      </c>
      <c r="M139" s="66">
        <f t="shared" si="2"/>
        <v>0</v>
      </c>
      <c r="N139" s="32">
        <f t="shared" si="3"/>
        <v>0</v>
      </c>
      <c r="O139" s="52">
        <f>'Pay App 51'!O139+'Pay App 51'!P139</f>
        <v>0</v>
      </c>
      <c r="P139" s="45"/>
      <c r="Q139" s="66">
        <f>'Pay App 51'!Q139+N139+P139</f>
        <v>0</v>
      </c>
    </row>
    <row r="140" spans="1:17" ht="21" customHeight="1" x14ac:dyDescent="0.2">
      <c r="A140" s="151" t="s">
        <v>234</v>
      </c>
      <c r="B140" s="151"/>
      <c r="C140" s="151" t="s">
        <v>235</v>
      </c>
      <c r="D140" s="152"/>
      <c r="E140" s="52">
        <f>'Pay App 51'!E140</f>
        <v>0</v>
      </c>
      <c r="F140" s="45"/>
      <c r="G140" s="65">
        <f>'Pay App 51'!G140+F140</f>
        <v>0</v>
      </c>
      <c r="H140" s="188">
        <f>'Pay App 51'!K140</f>
        <v>0</v>
      </c>
      <c r="I140" s="189"/>
      <c r="J140" s="55"/>
      <c r="K140" s="33">
        <f t="shared" si="1"/>
        <v>0</v>
      </c>
      <c r="L140" s="68">
        <f t="shared" si="0"/>
        <v>0</v>
      </c>
      <c r="M140" s="66">
        <f t="shared" si="2"/>
        <v>0</v>
      </c>
      <c r="N140" s="32">
        <f t="shared" si="3"/>
        <v>0</v>
      </c>
      <c r="O140" s="52">
        <f>'Pay App 51'!O140+'Pay App 51'!P140</f>
        <v>0</v>
      </c>
      <c r="P140" s="45"/>
      <c r="Q140" s="66">
        <f>'Pay App 51'!Q140+N140+P140</f>
        <v>0</v>
      </c>
    </row>
    <row r="141" spans="1:17" ht="21" customHeight="1" x14ac:dyDescent="0.2">
      <c r="A141" s="151" t="s">
        <v>236</v>
      </c>
      <c r="B141" s="151"/>
      <c r="C141" s="151" t="s">
        <v>237</v>
      </c>
      <c r="D141" s="152"/>
      <c r="E141" s="52">
        <f>'Pay App 51'!E141</f>
        <v>0</v>
      </c>
      <c r="F141" s="45"/>
      <c r="G141" s="65">
        <f>'Pay App 51'!G141+F141</f>
        <v>0</v>
      </c>
      <c r="H141" s="188">
        <f>'Pay App 51'!K141</f>
        <v>0</v>
      </c>
      <c r="I141" s="189"/>
      <c r="J141" s="55"/>
      <c r="K141" s="33">
        <f t="shared" si="1"/>
        <v>0</v>
      </c>
      <c r="L141" s="68">
        <f t="shared" si="0"/>
        <v>0</v>
      </c>
      <c r="M141" s="66">
        <f t="shared" si="2"/>
        <v>0</v>
      </c>
      <c r="N141" s="32">
        <f t="shared" si="3"/>
        <v>0</v>
      </c>
      <c r="O141" s="52">
        <f>'Pay App 51'!O141+'Pay App 51'!P141</f>
        <v>0</v>
      </c>
      <c r="P141" s="45"/>
      <c r="Q141" s="66">
        <f>'Pay App 51'!Q141+N141+P141</f>
        <v>0</v>
      </c>
    </row>
    <row r="142" spans="1:17" ht="21" customHeight="1" x14ac:dyDescent="0.2">
      <c r="A142" s="151" t="s">
        <v>238</v>
      </c>
      <c r="B142" s="151"/>
      <c r="C142" s="151" t="s">
        <v>239</v>
      </c>
      <c r="D142" s="152"/>
      <c r="E142" s="52">
        <f>'Pay App 51'!E142</f>
        <v>0</v>
      </c>
      <c r="F142" s="45"/>
      <c r="G142" s="65">
        <f>'Pay App 51'!G142+F142</f>
        <v>0</v>
      </c>
      <c r="H142" s="188">
        <f>'Pay App 51'!K142</f>
        <v>0</v>
      </c>
      <c r="I142" s="189"/>
      <c r="J142" s="55"/>
      <c r="K142" s="33">
        <f t="shared" si="1"/>
        <v>0</v>
      </c>
      <c r="L142" s="68">
        <f t="shared" si="0"/>
        <v>0</v>
      </c>
      <c r="M142" s="66">
        <f t="shared" si="2"/>
        <v>0</v>
      </c>
      <c r="N142" s="32">
        <f t="shared" si="3"/>
        <v>0</v>
      </c>
      <c r="O142" s="52">
        <f>'Pay App 51'!O142+'Pay App 51'!P142</f>
        <v>0</v>
      </c>
      <c r="P142" s="45"/>
      <c r="Q142" s="66">
        <f>'Pay App 51'!Q142+N142+P142</f>
        <v>0</v>
      </c>
    </row>
    <row r="143" spans="1:17" ht="21" customHeight="1" x14ac:dyDescent="0.2">
      <c r="A143" s="151" t="s">
        <v>240</v>
      </c>
      <c r="B143" s="151"/>
      <c r="C143" s="151" t="s">
        <v>241</v>
      </c>
      <c r="D143" s="152"/>
      <c r="E143" s="52">
        <f>'Pay App 51'!E143</f>
        <v>0</v>
      </c>
      <c r="F143" s="45"/>
      <c r="G143" s="65">
        <f>'Pay App 51'!G143+F143</f>
        <v>0</v>
      </c>
      <c r="H143" s="188">
        <f>'Pay App 51'!K143</f>
        <v>0</v>
      </c>
      <c r="I143" s="189"/>
      <c r="J143" s="55"/>
      <c r="K143" s="33">
        <f t="shared" si="1"/>
        <v>0</v>
      </c>
      <c r="L143" s="68">
        <f t="shared" si="0"/>
        <v>0</v>
      </c>
      <c r="M143" s="66">
        <f t="shared" si="2"/>
        <v>0</v>
      </c>
      <c r="N143" s="32">
        <f t="shared" si="3"/>
        <v>0</v>
      </c>
      <c r="O143" s="52">
        <f>'Pay App 51'!O143+'Pay App 51'!P143</f>
        <v>0</v>
      </c>
      <c r="P143" s="45"/>
      <c r="Q143" s="66">
        <f>'Pay App 51'!Q143+N143+P143</f>
        <v>0</v>
      </c>
    </row>
    <row r="144" spans="1:17" ht="21" customHeight="1" x14ac:dyDescent="0.2">
      <c r="A144" s="151" t="s">
        <v>242</v>
      </c>
      <c r="B144" s="151"/>
      <c r="C144" s="151" t="s">
        <v>243</v>
      </c>
      <c r="D144" s="152"/>
      <c r="E144" s="52">
        <f>'Pay App 51'!E144</f>
        <v>0</v>
      </c>
      <c r="F144" s="45"/>
      <c r="G144" s="65">
        <f>'Pay App 51'!G144+F144</f>
        <v>0</v>
      </c>
      <c r="H144" s="188">
        <f>'Pay App 51'!K144</f>
        <v>0</v>
      </c>
      <c r="I144" s="189"/>
      <c r="J144" s="55"/>
      <c r="K144" s="33">
        <f t="shared" si="1"/>
        <v>0</v>
      </c>
      <c r="L144" s="68">
        <f t="shared" si="0"/>
        <v>0</v>
      </c>
      <c r="M144" s="66">
        <f t="shared" si="2"/>
        <v>0</v>
      </c>
      <c r="N144" s="32">
        <f t="shared" si="3"/>
        <v>0</v>
      </c>
      <c r="O144" s="52">
        <f>'Pay App 51'!O144+'Pay App 51'!P144</f>
        <v>0</v>
      </c>
      <c r="P144" s="45"/>
      <c r="Q144" s="66">
        <f>'Pay App 51'!Q144+N144+P144</f>
        <v>0</v>
      </c>
    </row>
    <row r="145" spans="1:17" ht="21" customHeight="1" x14ac:dyDescent="0.2">
      <c r="A145" s="151" t="s">
        <v>244</v>
      </c>
      <c r="B145" s="151"/>
      <c r="C145" s="151" t="s">
        <v>245</v>
      </c>
      <c r="D145" s="152"/>
      <c r="E145" s="52">
        <f>'Pay App 51'!E145</f>
        <v>0</v>
      </c>
      <c r="F145" s="45"/>
      <c r="G145" s="65">
        <f>'Pay App 51'!G145+F145</f>
        <v>0</v>
      </c>
      <c r="H145" s="188">
        <f>'Pay App 51'!K145</f>
        <v>0</v>
      </c>
      <c r="I145" s="189"/>
      <c r="J145" s="55"/>
      <c r="K145" s="33">
        <f t="shared" si="1"/>
        <v>0</v>
      </c>
      <c r="L145" s="68">
        <f t="shared" si="0"/>
        <v>0</v>
      </c>
      <c r="M145" s="66">
        <f t="shared" si="2"/>
        <v>0</v>
      </c>
      <c r="N145" s="32">
        <f t="shared" si="3"/>
        <v>0</v>
      </c>
      <c r="O145" s="52">
        <f>'Pay App 51'!O145+'Pay App 51'!P145</f>
        <v>0</v>
      </c>
      <c r="P145" s="45"/>
      <c r="Q145" s="66">
        <f>'Pay App 51'!Q145+N145+P145</f>
        <v>0</v>
      </c>
    </row>
    <row r="146" spans="1:17" ht="21" customHeight="1" x14ac:dyDescent="0.2">
      <c r="A146" s="151" t="s">
        <v>246</v>
      </c>
      <c r="B146" s="151"/>
      <c r="C146" s="151" t="s">
        <v>247</v>
      </c>
      <c r="D146" s="152"/>
      <c r="E146" s="52">
        <f>'Pay App 51'!E146</f>
        <v>0</v>
      </c>
      <c r="F146" s="45"/>
      <c r="G146" s="65">
        <f>'Pay App 51'!G146+F146</f>
        <v>0</v>
      </c>
      <c r="H146" s="188">
        <f>'Pay App 51'!K146</f>
        <v>0</v>
      </c>
      <c r="I146" s="189"/>
      <c r="J146" s="55"/>
      <c r="K146" s="33">
        <f t="shared" si="1"/>
        <v>0</v>
      </c>
      <c r="L146" s="68">
        <f t="shared" si="0"/>
        <v>0</v>
      </c>
      <c r="M146" s="66">
        <f t="shared" si="2"/>
        <v>0</v>
      </c>
      <c r="N146" s="32">
        <f t="shared" si="3"/>
        <v>0</v>
      </c>
      <c r="O146" s="52">
        <f>'Pay App 51'!O146+'Pay App 51'!P146</f>
        <v>0</v>
      </c>
      <c r="P146" s="45"/>
      <c r="Q146" s="66">
        <f>'Pay App 51'!Q146+N146+P146</f>
        <v>0</v>
      </c>
    </row>
    <row r="147" spans="1:17" ht="21" customHeight="1" x14ac:dyDescent="0.2">
      <c r="A147" s="151" t="s">
        <v>248</v>
      </c>
      <c r="B147" s="151"/>
      <c r="C147" s="151" t="s">
        <v>249</v>
      </c>
      <c r="D147" s="152"/>
      <c r="E147" s="52">
        <f>'Pay App 51'!E147</f>
        <v>0</v>
      </c>
      <c r="F147" s="45"/>
      <c r="G147" s="65">
        <f>'Pay App 51'!G147+F147</f>
        <v>0</v>
      </c>
      <c r="H147" s="188">
        <f>'Pay App 51'!K147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51'!O147+'Pay App 51'!P147</f>
        <v>0</v>
      </c>
      <c r="P147" s="45"/>
      <c r="Q147" s="66">
        <f>'Pay App 51'!Q147+N147+P147</f>
        <v>0</v>
      </c>
    </row>
    <row r="148" spans="1:17" ht="21" customHeight="1" x14ac:dyDescent="0.2">
      <c r="A148" s="151" t="s">
        <v>250</v>
      </c>
      <c r="B148" s="151"/>
      <c r="C148" s="151" t="s">
        <v>251</v>
      </c>
      <c r="D148" s="152"/>
      <c r="E148" s="52">
        <f>'Pay App 51'!E148</f>
        <v>0</v>
      </c>
      <c r="F148" s="45"/>
      <c r="G148" s="65">
        <f>'Pay App 51'!G148+F148</f>
        <v>0</v>
      </c>
      <c r="H148" s="188">
        <f>'Pay App 51'!K148</f>
        <v>0</v>
      </c>
      <c r="I148" s="189"/>
      <c r="J148" s="55"/>
      <c r="K148" s="33">
        <f t="shared" si="4"/>
        <v>0</v>
      </c>
      <c r="L148" s="68">
        <f t="shared" ref="L148:L211" si="7">IF(ISERROR(K148/G148),0,K148/G148)</f>
        <v>0</v>
      </c>
      <c r="M148" s="66">
        <f t="shared" si="5"/>
        <v>0</v>
      </c>
      <c r="N148" s="32">
        <f t="shared" si="6"/>
        <v>0</v>
      </c>
      <c r="O148" s="52">
        <f>'Pay App 51'!O148+'Pay App 51'!P148</f>
        <v>0</v>
      </c>
      <c r="P148" s="45"/>
      <c r="Q148" s="66">
        <f>'Pay App 51'!Q148+N148+P148</f>
        <v>0</v>
      </c>
    </row>
    <row r="149" spans="1:17" ht="21" customHeight="1" x14ac:dyDescent="0.2">
      <c r="A149" s="153" t="s">
        <v>252</v>
      </c>
      <c r="B149" s="153"/>
      <c r="C149" s="153" t="s">
        <v>253</v>
      </c>
      <c r="D149" s="154"/>
      <c r="E149" s="52">
        <f>'Pay App 51'!E149</f>
        <v>0</v>
      </c>
      <c r="F149" s="45"/>
      <c r="G149" s="65">
        <f>'Pay App 51'!G149+F149</f>
        <v>0</v>
      </c>
      <c r="H149" s="188">
        <f>'Pay App 51'!K149</f>
        <v>0</v>
      </c>
      <c r="I149" s="189"/>
      <c r="J149" s="55"/>
      <c r="K149" s="33">
        <f t="shared" si="4"/>
        <v>0</v>
      </c>
      <c r="L149" s="68">
        <f t="shared" si="7"/>
        <v>0</v>
      </c>
      <c r="M149" s="66">
        <f t="shared" si="5"/>
        <v>0</v>
      </c>
      <c r="N149" s="32">
        <f t="shared" si="6"/>
        <v>0</v>
      </c>
      <c r="O149" s="52">
        <f>'Pay App 51'!O149+'Pay App 51'!P149</f>
        <v>0</v>
      </c>
      <c r="P149" s="45"/>
      <c r="Q149" s="66">
        <f>'Pay App 51'!Q149+N149+P149</f>
        <v>0</v>
      </c>
    </row>
    <row r="150" spans="1:17" ht="21" customHeight="1" x14ac:dyDescent="0.2">
      <c r="A150" s="151" t="s">
        <v>254</v>
      </c>
      <c r="B150" s="151"/>
      <c r="C150" s="151" t="s">
        <v>255</v>
      </c>
      <c r="D150" s="152"/>
      <c r="E150" s="52">
        <f>'Pay App 51'!E150</f>
        <v>0</v>
      </c>
      <c r="F150" s="45"/>
      <c r="G150" s="65">
        <f>'Pay App 51'!G150+F150</f>
        <v>0</v>
      </c>
      <c r="H150" s="188">
        <f>'Pay App 51'!K150</f>
        <v>0</v>
      </c>
      <c r="I150" s="189"/>
      <c r="J150" s="55"/>
      <c r="K150" s="33">
        <f t="shared" si="4"/>
        <v>0</v>
      </c>
      <c r="L150" s="68">
        <f t="shared" si="7"/>
        <v>0</v>
      </c>
      <c r="M150" s="66">
        <f t="shared" si="5"/>
        <v>0</v>
      </c>
      <c r="N150" s="32">
        <f t="shared" si="6"/>
        <v>0</v>
      </c>
      <c r="O150" s="52">
        <f>'Pay App 51'!O150+'Pay App 51'!P150</f>
        <v>0</v>
      </c>
      <c r="P150" s="45"/>
      <c r="Q150" s="66">
        <f>'Pay App 51'!Q150+N150+P150</f>
        <v>0</v>
      </c>
    </row>
    <row r="151" spans="1:17" ht="21" customHeight="1" x14ac:dyDescent="0.2">
      <c r="A151" s="151" t="s">
        <v>256</v>
      </c>
      <c r="B151" s="151"/>
      <c r="C151" s="151" t="s">
        <v>257</v>
      </c>
      <c r="D151" s="152"/>
      <c r="E151" s="52">
        <f>'Pay App 51'!E151</f>
        <v>0</v>
      </c>
      <c r="F151" s="45"/>
      <c r="G151" s="65">
        <f>'Pay App 51'!G151+F151</f>
        <v>0</v>
      </c>
      <c r="H151" s="188">
        <f>'Pay App 51'!K151</f>
        <v>0</v>
      </c>
      <c r="I151" s="189"/>
      <c r="J151" s="55"/>
      <c r="K151" s="33">
        <f t="shared" si="4"/>
        <v>0</v>
      </c>
      <c r="L151" s="68">
        <f t="shared" si="7"/>
        <v>0</v>
      </c>
      <c r="M151" s="66">
        <f t="shared" si="5"/>
        <v>0</v>
      </c>
      <c r="N151" s="32">
        <f t="shared" si="6"/>
        <v>0</v>
      </c>
      <c r="O151" s="52">
        <f>'Pay App 51'!O151+'Pay App 51'!P151</f>
        <v>0</v>
      </c>
      <c r="P151" s="45"/>
      <c r="Q151" s="66">
        <f>'Pay App 51'!Q151+N151+P151</f>
        <v>0</v>
      </c>
    </row>
    <row r="152" spans="1:17" ht="21" customHeight="1" x14ac:dyDescent="0.2">
      <c r="A152" s="151" t="s">
        <v>258</v>
      </c>
      <c r="B152" s="151"/>
      <c r="C152" s="151" t="s">
        <v>259</v>
      </c>
      <c r="D152" s="152"/>
      <c r="E152" s="52">
        <f>'Pay App 51'!E152</f>
        <v>0</v>
      </c>
      <c r="F152" s="45"/>
      <c r="G152" s="65">
        <f>'Pay App 51'!G152+F152</f>
        <v>0</v>
      </c>
      <c r="H152" s="188">
        <f>'Pay App 51'!K152</f>
        <v>0</v>
      </c>
      <c r="I152" s="189"/>
      <c r="J152" s="55"/>
      <c r="K152" s="33">
        <f t="shared" si="4"/>
        <v>0</v>
      </c>
      <c r="L152" s="68">
        <f t="shared" si="7"/>
        <v>0</v>
      </c>
      <c r="M152" s="66">
        <f t="shared" si="5"/>
        <v>0</v>
      </c>
      <c r="N152" s="32">
        <f t="shared" si="6"/>
        <v>0</v>
      </c>
      <c r="O152" s="52">
        <f>'Pay App 51'!O152+'Pay App 51'!P152</f>
        <v>0</v>
      </c>
      <c r="P152" s="45"/>
      <c r="Q152" s="66">
        <f>'Pay App 51'!Q152+N152+P152</f>
        <v>0</v>
      </c>
    </row>
    <row r="153" spans="1:17" ht="21" customHeight="1" x14ac:dyDescent="0.2">
      <c r="A153" s="151" t="s">
        <v>260</v>
      </c>
      <c r="B153" s="151"/>
      <c r="C153" s="151" t="s">
        <v>261</v>
      </c>
      <c r="D153" s="152"/>
      <c r="E153" s="52">
        <f>'Pay App 51'!E153</f>
        <v>0</v>
      </c>
      <c r="F153" s="45"/>
      <c r="G153" s="65">
        <f>'Pay App 51'!G153+F153</f>
        <v>0</v>
      </c>
      <c r="H153" s="188">
        <f>'Pay App 51'!K153</f>
        <v>0</v>
      </c>
      <c r="I153" s="189"/>
      <c r="J153" s="55"/>
      <c r="K153" s="33">
        <f t="shared" si="4"/>
        <v>0</v>
      </c>
      <c r="L153" s="68">
        <f t="shared" si="7"/>
        <v>0</v>
      </c>
      <c r="M153" s="66">
        <f t="shared" si="5"/>
        <v>0</v>
      </c>
      <c r="N153" s="32">
        <f t="shared" si="6"/>
        <v>0</v>
      </c>
      <c r="O153" s="52">
        <f>'Pay App 51'!O153+'Pay App 51'!P153</f>
        <v>0</v>
      </c>
      <c r="P153" s="45"/>
      <c r="Q153" s="66">
        <f>'Pay App 51'!Q153+N153+P153</f>
        <v>0</v>
      </c>
    </row>
    <row r="154" spans="1:17" ht="21" customHeight="1" x14ac:dyDescent="0.2">
      <c r="A154" s="151" t="s">
        <v>262</v>
      </c>
      <c r="B154" s="151"/>
      <c r="C154" s="151" t="s">
        <v>263</v>
      </c>
      <c r="D154" s="152"/>
      <c r="E154" s="52">
        <f>'Pay App 51'!E154</f>
        <v>0</v>
      </c>
      <c r="F154" s="45"/>
      <c r="G154" s="65">
        <f>'Pay App 51'!G154+F154</f>
        <v>0</v>
      </c>
      <c r="H154" s="188">
        <f>'Pay App 51'!K154</f>
        <v>0</v>
      </c>
      <c r="I154" s="189"/>
      <c r="J154" s="55"/>
      <c r="K154" s="33">
        <f t="shared" si="4"/>
        <v>0</v>
      </c>
      <c r="L154" s="68">
        <f t="shared" si="7"/>
        <v>0</v>
      </c>
      <c r="M154" s="66">
        <f t="shared" si="5"/>
        <v>0</v>
      </c>
      <c r="N154" s="32">
        <f t="shared" si="6"/>
        <v>0</v>
      </c>
      <c r="O154" s="52">
        <f>'Pay App 51'!O154+'Pay App 51'!P154</f>
        <v>0</v>
      </c>
      <c r="P154" s="45"/>
      <c r="Q154" s="66">
        <f>'Pay App 51'!Q154+N154+P154</f>
        <v>0</v>
      </c>
    </row>
    <row r="155" spans="1:17" ht="21" customHeight="1" x14ac:dyDescent="0.2">
      <c r="A155" s="151" t="s">
        <v>264</v>
      </c>
      <c r="B155" s="151"/>
      <c r="C155" s="151" t="s">
        <v>265</v>
      </c>
      <c r="D155" s="152"/>
      <c r="E155" s="52">
        <f>'Pay App 51'!E155</f>
        <v>0</v>
      </c>
      <c r="F155" s="45"/>
      <c r="G155" s="65">
        <f>'Pay App 51'!G155+F155</f>
        <v>0</v>
      </c>
      <c r="H155" s="188">
        <f>'Pay App 51'!K155</f>
        <v>0</v>
      </c>
      <c r="I155" s="189"/>
      <c r="J155" s="55"/>
      <c r="K155" s="33">
        <f t="shared" si="4"/>
        <v>0</v>
      </c>
      <c r="L155" s="68">
        <f t="shared" si="7"/>
        <v>0</v>
      </c>
      <c r="M155" s="66">
        <f t="shared" si="5"/>
        <v>0</v>
      </c>
      <c r="N155" s="32">
        <f t="shared" si="6"/>
        <v>0</v>
      </c>
      <c r="O155" s="52">
        <f>'Pay App 51'!O155+'Pay App 51'!P155</f>
        <v>0</v>
      </c>
      <c r="P155" s="45"/>
      <c r="Q155" s="66">
        <f>'Pay App 51'!Q155+N155+P155</f>
        <v>0</v>
      </c>
    </row>
    <row r="156" spans="1:17" ht="21" customHeight="1" x14ac:dyDescent="0.2">
      <c r="A156" s="151" t="s">
        <v>266</v>
      </c>
      <c r="B156" s="151"/>
      <c r="C156" s="151" t="s">
        <v>267</v>
      </c>
      <c r="D156" s="152"/>
      <c r="E156" s="52">
        <f>'Pay App 51'!E156</f>
        <v>0</v>
      </c>
      <c r="F156" s="45"/>
      <c r="G156" s="65">
        <f>'Pay App 51'!G156+F156</f>
        <v>0</v>
      </c>
      <c r="H156" s="188">
        <f>'Pay App 51'!K156</f>
        <v>0</v>
      </c>
      <c r="I156" s="189"/>
      <c r="J156" s="55"/>
      <c r="K156" s="33">
        <f t="shared" si="4"/>
        <v>0</v>
      </c>
      <c r="L156" s="68">
        <f t="shared" si="7"/>
        <v>0</v>
      </c>
      <c r="M156" s="66">
        <f t="shared" si="5"/>
        <v>0</v>
      </c>
      <c r="N156" s="32">
        <f t="shared" si="6"/>
        <v>0</v>
      </c>
      <c r="O156" s="52">
        <f>'Pay App 51'!O156+'Pay App 51'!P156</f>
        <v>0</v>
      </c>
      <c r="P156" s="45"/>
      <c r="Q156" s="66">
        <f>'Pay App 51'!Q156+N156+P156</f>
        <v>0</v>
      </c>
    </row>
    <row r="157" spans="1:17" ht="21" customHeight="1" x14ac:dyDescent="0.2">
      <c r="A157" s="151" t="s">
        <v>268</v>
      </c>
      <c r="B157" s="151"/>
      <c r="C157" s="151" t="s">
        <v>269</v>
      </c>
      <c r="D157" s="152"/>
      <c r="E157" s="52">
        <f>'Pay App 51'!E157</f>
        <v>0</v>
      </c>
      <c r="F157" s="45"/>
      <c r="G157" s="65">
        <f>'Pay App 51'!G157+F157</f>
        <v>0</v>
      </c>
      <c r="H157" s="188">
        <f>'Pay App 51'!K157</f>
        <v>0</v>
      </c>
      <c r="I157" s="189"/>
      <c r="J157" s="55"/>
      <c r="K157" s="33">
        <f t="shared" si="4"/>
        <v>0</v>
      </c>
      <c r="L157" s="68">
        <f t="shared" si="7"/>
        <v>0</v>
      </c>
      <c r="M157" s="66">
        <f t="shared" si="5"/>
        <v>0</v>
      </c>
      <c r="N157" s="32">
        <f t="shared" si="6"/>
        <v>0</v>
      </c>
      <c r="O157" s="52">
        <f>'Pay App 51'!O157+'Pay App 51'!P157</f>
        <v>0</v>
      </c>
      <c r="P157" s="45"/>
      <c r="Q157" s="66">
        <f>'Pay App 51'!Q157+N157+P157</f>
        <v>0</v>
      </c>
    </row>
    <row r="158" spans="1:17" ht="21" customHeight="1" x14ac:dyDescent="0.2">
      <c r="A158" s="153" t="s">
        <v>270</v>
      </c>
      <c r="B158" s="153"/>
      <c r="C158" s="153" t="s">
        <v>271</v>
      </c>
      <c r="D158" s="154"/>
      <c r="E158" s="52">
        <f>'Pay App 51'!E158</f>
        <v>0</v>
      </c>
      <c r="F158" s="45"/>
      <c r="G158" s="65">
        <f>'Pay App 51'!G158+F158</f>
        <v>0</v>
      </c>
      <c r="H158" s="188">
        <f>'Pay App 51'!K158</f>
        <v>0</v>
      </c>
      <c r="I158" s="189"/>
      <c r="J158" s="55"/>
      <c r="K158" s="33">
        <f t="shared" si="4"/>
        <v>0</v>
      </c>
      <c r="L158" s="68">
        <f t="shared" si="7"/>
        <v>0</v>
      </c>
      <c r="M158" s="66">
        <f t="shared" si="5"/>
        <v>0</v>
      </c>
      <c r="N158" s="32">
        <f t="shared" si="6"/>
        <v>0</v>
      </c>
      <c r="O158" s="52">
        <f>'Pay App 51'!O158+'Pay App 51'!P158</f>
        <v>0</v>
      </c>
      <c r="P158" s="45"/>
      <c r="Q158" s="66">
        <f>'Pay App 51'!Q158+N158+P158</f>
        <v>0</v>
      </c>
    </row>
    <row r="159" spans="1:17" ht="21" customHeight="1" x14ac:dyDescent="0.2">
      <c r="A159" s="151" t="s">
        <v>272</v>
      </c>
      <c r="B159" s="151"/>
      <c r="C159" s="151" t="s">
        <v>273</v>
      </c>
      <c r="D159" s="152"/>
      <c r="E159" s="52">
        <f>'Pay App 51'!E159</f>
        <v>0</v>
      </c>
      <c r="F159" s="45"/>
      <c r="G159" s="65">
        <f>'Pay App 51'!G159+F159</f>
        <v>0</v>
      </c>
      <c r="H159" s="188">
        <f>'Pay App 51'!K159</f>
        <v>0</v>
      </c>
      <c r="I159" s="189"/>
      <c r="J159" s="55"/>
      <c r="K159" s="33">
        <f t="shared" si="4"/>
        <v>0</v>
      </c>
      <c r="L159" s="68">
        <f t="shared" si="7"/>
        <v>0</v>
      </c>
      <c r="M159" s="66">
        <f t="shared" si="5"/>
        <v>0</v>
      </c>
      <c r="N159" s="32">
        <f t="shared" si="6"/>
        <v>0</v>
      </c>
      <c r="O159" s="52">
        <f>'Pay App 51'!O159+'Pay App 51'!P159</f>
        <v>0</v>
      </c>
      <c r="P159" s="45"/>
      <c r="Q159" s="66">
        <f>'Pay App 51'!Q159+N159+P159</f>
        <v>0</v>
      </c>
    </row>
    <row r="160" spans="1:17" ht="21" customHeight="1" x14ac:dyDescent="0.2">
      <c r="A160" s="151" t="s">
        <v>274</v>
      </c>
      <c r="B160" s="151"/>
      <c r="C160" s="151" t="s">
        <v>275</v>
      </c>
      <c r="D160" s="152"/>
      <c r="E160" s="52">
        <f>'Pay App 51'!E160</f>
        <v>0</v>
      </c>
      <c r="F160" s="45"/>
      <c r="G160" s="65">
        <f>'Pay App 51'!G160+F160</f>
        <v>0</v>
      </c>
      <c r="H160" s="188">
        <f>'Pay App 51'!K160</f>
        <v>0</v>
      </c>
      <c r="I160" s="189"/>
      <c r="J160" s="55"/>
      <c r="K160" s="33">
        <f t="shared" si="4"/>
        <v>0</v>
      </c>
      <c r="L160" s="68">
        <f t="shared" si="7"/>
        <v>0</v>
      </c>
      <c r="M160" s="66">
        <f t="shared" si="5"/>
        <v>0</v>
      </c>
      <c r="N160" s="32">
        <f t="shared" si="6"/>
        <v>0</v>
      </c>
      <c r="O160" s="52">
        <f>'Pay App 51'!O160+'Pay App 51'!P160</f>
        <v>0</v>
      </c>
      <c r="P160" s="45"/>
      <c r="Q160" s="66">
        <f>'Pay App 51'!Q160+N160+P160</f>
        <v>0</v>
      </c>
    </row>
    <row r="161" spans="1:17" ht="21" customHeight="1" x14ac:dyDescent="0.2">
      <c r="A161" s="151" t="s">
        <v>276</v>
      </c>
      <c r="B161" s="151"/>
      <c r="C161" s="151" t="s">
        <v>277</v>
      </c>
      <c r="D161" s="152"/>
      <c r="E161" s="52">
        <f>'Pay App 51'!E161</f>
        <v>0</v>
      </c>
      <c r="F161" s="45"/>
      <c r="G161" s="65">
        <f>'Pay App 51'!G161+F161</f>
        <v>0</v>
      </c>
      <c r="H161" s="188">
        <f>'Pay App 51'!K161</f>
        <v>0</v>
      </c>
      <c r="I161" s="189"/>
      <c r="J161" s="55"/>
      <c r="K161" s="33">
        <f t="shared" si="4"/>
        <v>0</v>
      </c>
      <c r="L161" s="68">
        <f t="shared" si="7"/>
        <v>0</v>
      </c>
      <c r="M161" s="66">
        <f t="shared" si="5"/>
        <v>0</v>
      </c>
      <c r="N161" s="32">
        <f t="shared" si="6"/>
        <v>0</v>
      </c>
      <c r="O161" s="52">
        <f>'Pay App 51'!O161+'Pay App 51'!P161</f>
        <v>0</v>
      </c>
      <c r="P161" s="45"/>
      <c r="Q161" s="66">
        <f>'Pay App 51'!Q161+N161+P161</f>
        <v>0</v>
      </c>
    </row>
    <row r="162" spans="1:17" ht="21" customHeight="1" x14ac:dyDescent="0.2">
      <c r="A162" s="151" t="s">
        <v>278</v>
      </c>
      <c r="B162" s="151"/>
      <c r="C162" s="151" t="s">
        <v>279</v>
      </c>
      <c r="D162" s="152"/>
      <c r="E162" s="52">
        <f>'Pay App 51'!E162</f>
        <v>0</v>
      </c>
      <c r="F162" s="45"/>
      <c r="G162" s="65">
        <f>'Pay App 51'!G162+F162</f>
        <v>0</v>
      </c>
      <c r="H162" s="188">
        <f>'Pay App 51'!K162</f>
        <v>0</v>
      </c>
      <c r="I162" s="189"/>
      <c r="J162" s="55"/>
      <c r="K162" s="33">
        <f t="shared" si="4"/>
        <v>0</v>
      </c>
      <c r="L162" s="68">
        <f t="shared" si="7"/>
        <v>0</v>
      </c>
      <c r="M162" s="66">
        <f t="shared" si="5"/>
        <v>0</v>
      </c>
      <c r="N162" s="32">
        <f t="shared" si="6"/>
        <v>0</v>
      </c>
      <c r="O162" s="52">
        <f>'Pay App 51'!O162+'Pay App 51'!P162</f>
        <v>0</v>
      </c>
      <c r="P162" s="45"/>
      <c r="Q162" s="66">
        <f>'Pay App 51'!Q162+N162+P162</f>
        <v>0</v>
      </c>
    </row>
    <row r="163" spans="1:17" ht="21" customHeight="1" x14ac:dyDescent="0.2">
      <c r="A163" s="151" t="s">
        <v>280</v>
      </c>
      <c r="B163" s="151"/>
      <c r="C163" s="151" t="s">
        <v>281</v>
      </c>
      <c r="D163" s="152"/>
      <c r="E163" s="52">
        <f>'Pay App 51'!E163</f>
        <v>0</v>
      </c>
      <c r="F163" s="45"/>
      <c r="G163" s="65">
        <f>'Pay App 51'!G163+F163</f>
        <v>0</v>
      </c>
      <c r="H163" s="188">
        <f>'Pay App 51'!K163</f>
        <v>0</v>
      </c>
      <c r="I163" s="189"/>
      <c r="J163" s="55"/>
      <c r="K163" s="33">
        <f t="shared" si="4"/>
        <v>0</v>
      </c>
      <c r="L163" s="68">
        <f t="shared" si="7"/>
        <v>0</v>
      </c>
      <c r="M163" s="66">
        <f t="shared" si="5"/>
        <v>0</v>
      </c>
      <c r="N163" s="32">
        <f t="shared" si="6"/>
        <v>0</v>
      </c>
      <c r="O163" s="52">
        <f>'Pay App 51'!O163+'Pay App 51'!P163</f>
        <v>0</v>
      </c>
      <c r="P163" s="45"/>
      <c r="Q163" s="66">
        <f>'Pay App 51'!Q163+N163+P163</f>
        <v>0</v>
      </c>
    </row>
    <row r="164" spans="1:17" ht="21" customHeight="1" x14ac:dyDescent="0.2">
      <c r="A164" s="151" t="s">
        <v>282</v>
      </c>
      <c r="B164" s="151"/>
      <c r="C164" s="151" t="s">
        <v>283</v>
      </c>
      <c r="D164" s="152"/>
      <c r="E164" s="52">
        <f>'Pay App 51'!E164</f>
        <v>0</v>
      </c>
      <c r="F164" s="45"/>
      <c r="G164" s="65">
        <f>'Pay App 51'!G164+F164</f>
        <v>0</v>
      </c>
      <c r="H164" s="188">
        <f>'Pay App 51'!K164</f>
        <v>0</v>
      </c>
      <c r="I164" s="189"/>
      <c r="J164" s="55"/>
      <c r="K164" s="33">
        <f t="shared" si="4"/>
        <v>0</v>
      </c>
      <c r="L164" s="68">
        <f t="shared" si="7"/>
        <v>0</v>
      </c>
      <c r="M164" s="66">
        <f t="shared" si="5"/>
        <v>0</v>
      </c>
      <c r="N164" s="32">
        <f t="shared" si="6"/>
        <v>0</v>
      </c>
      <c r="O164" s="52">
        <f>'Pay App 51'!O164+'Pay App 51'!P164</f>
        <v>0</v>
      </c>
      <c r="P164" s="45"/>
      <c r="Q164" s="66">
        <f>'Pay App 51'!Q164+N164+P164</f>
        <v>0</v>
      </c>
    </row>
    <row r="165" spans="1:17" ht="21" customHeight="1" x14ac:dyDescent="0.2">
      <c r="A165" s="151" t="s">
        <v>284</v>
      </c>
      <c r="B165" s="151"/>
      <c r="C165" s="151" t="s">
        <v>285</v>
      </c>
      <c r="D165" s="152"/>
      <c r="E165" s="52">
        <f>'Pay App 51'!E165</f>
        <v>0</v>
      </c>
      <c r="F165" s="45"/>
      <c r="G165" s="65">
        <f>'Pay App 51'!G165+F165</f>
        <v>0</v>
      </c>
      <c r="H165" s="188">
        <f>'Pay App 51'!K165</f>
        <v>0</v>
      </c>
      <c r="I165" s="189"/>
      <c r="J165" s="55"/>
      <c r="K165" s="33">
        <f t="shared" si="4"/>
        <v>0</v>
      </c>
      <c r="L165" s="68">
        <f t="shared" si="7"/>
        <v>0</v>
      </c>
      <c r="M165" s="66">
        <f t="shared" si="5"/>
        <v>0</v>
      </c>
      <c r="N165" s="32">
        <f t="shared" si="6"/>
        <v>0</v>
      </c>
      <c r="O165" s="52">
        <f>'Pay App 51'!O165+'Pay App 51'!P165</f>
        <v>0</v>
      </c>
      <c r="P165" s="45"/>
      <c r="Q165" s="66">
        <f>'Pay App 51'!Q165+N165+P165</f>
        <v>0</v>
      </c>
    </row>
    <row r="166" spans="1:17" ht="21" customHeight="1" x14ac:dyDescent="0.2">
      <c r="A166" s="153" t="s">
        <v>286</v>
      </c>
      <c r="B166" s="153"/>
      <c r="C166" s="153" t="s">
        <v>287</v>
      </c>
      <c r="D166" s="154"/>
      <c r="E166" s="52">
        <f>'Pay App 51'!E166</f>
        <v>0</v>
      </c>
      <c r="F166" s="45"/>
      <c r="G166" s="65">
        <f>'Pay App 51'!G166+F166</f>
        <v>0</v>
      </c>
      <c r="H166" s="188">
        <f>'Pay App 51'!K166</f>
        <v>0</v>
      </c>
      <c r="I166" s="189"/>
      <c r="J166" s="55"/>
      <c r="K166" s="33">
        <f t="shared" si="4"/>
        <v>0</v>
      </c>
      <c r="L166" s="68">
        <f t="shared" si="7"/>
        <v>0</v>
      </c>
      <c r="M166" s="66">
        <f t="shared" si="5"/>
        <v>0</v>
      </c>
      <c r="N166" s="32">
        <f t="shared" si="6"/>
        <v>0</v>
      </c>
      <c r="O166" s="52">
        <f>'Pay App 51'!O166+'Pay App 51'!P166</f>
        <v>0</v>
      </c>
      <c r="P166" s="45"/>
      <c r="Q166" s="66">
        <f>'Pay App 51'!Q166+N166+P166</f>
        <v>0</v>
      </c>
    </row>
    <row r="167" spans="1:17" ht="21" customHeight="1" x14ac:dyDescent="0.2">
      <c r="A167" s="153" t="s">
        <v>288</v>
      </c>
      <c r="B167" s="153"/>
      <c r="C167" s="153" t="s">
        <v>289</v>
      </c>
      <c r="D167" s="154"/>
      <c r="E167" s="52">
        <f>'Pay App 51'!E167</f>
        <v>0</v>
      </c>
      <c r="F167" s="45"/>
      <c r="G167" s="65">
        <f>'Pay App 51'!G167+F167</f>
        <v>0</v>
      </c>
      <c r="H167" s="188">
        <f>'Pay App 51'!K167</f>
        <v>0</v>
      </c>
      <c r="I167" s="189"/>
      <c r="J167" s="55"/>
      <c r="K167" s="33">
        <f t="shared" si="4"/>
        <v>0</v>
      </c>
      <c r="L167" s="68">
        <f t="shared" si="7"/>
        <v>0</v>
      </c>
      <c r="M167" s="66">
        <f t="shared" si="5"/>
        <v>0</v>
      </c>
      <c r="N167" s="32">
        <f t="shared" si="6"/>
        <v>0</v>
      </c>
      <c r="O167" s="52">
        <f>'Pay App 51'!O167+'Pay App 51'!P167</f>
        <v>0</v>
      </c>
      <c r="P167" s="45"/>
      <c r="Q167" s="66">
        <f>'Pay App 51'!Q167+N167+P167</f>
        <v>0</v>
      </c>
    </row>
    <row r="168" spans="1:17" ht="21" customHeight="1" x14ac:dyDescent="0.2">
      <c r="A168" s="151" t="s">
        <v>290</v>
      </c>
      <c r="B168" s="151"/>
      <c r="C168" s="151" t="s">
        <v>291</v>
      </c>
      <c r="D168" s="152"/>
      <c r="E168" s="52">
        <f>'Pay App 51'!E168</f>
        <v>0</v>
      </c>
      <c r="F168" s="45"/>
      <c r="G168" s="65">
        <f>'Pay App 51'!G168+F168</f>
        <v>0</v>
      </c>
      <c r="H168" s="188">
        <f>'Pay App 51'!K168</f>
        <v>0</v>
      </c>
      <c r="I168" s="189"/>
      <c r="J168" s="55"/>
      <c r="K168" s="33">
        <f t="shared" si="4"/>
        <v>0</v>
      </c>
      <c r="L168" s="68">
        <f t="shared" si="7"/>
        <v>0</v>
      </c>
      <c r="M168" s="66">
        <f t="shared" si="5"/>
        <v>0</v>
      </c>
      <c r="N168" s="32">
        <f t="shared" si="6"/>
        <v>0</v>
      </c>
      <c r="O168" s="52">
        <f>'Pay App 51'!O168+'Pay App 51'!P168</f>
        <v>0</v>
      </c>
      <c r="P168" s="45"/>
      <c r="Q168" s="66">
        <f>'Pay App 51'!Q168+N168+P168</f>
        <v>0</v>
      </c>
    </row>
    <row r="169" spans="1:17" ht="21" customHeight="1" x14ac:dyDescent="0.2">
      <c r="A169" s="151" t="s">
        <v>292</v>
      </c>
      <c r="B169" s="151"/>
      <c r="C169" s="151" t="s">
        <v>293</v>
      </c>
      <c r="D169" s="152"/>
      <c r="E169" s="52">
        <f>'Pay App 51'!E169</f>
        <v>0</v>
      </c>
      <c r="F169" s="45"/>
      <c r="G169" s="65">
        <f>'Pay App 51'!G169+F169</f>
        <v>0</v>
      </c>
      <c r="H169" s="188">
        <f>'Pay App 51'!K169</f>
        <v>0</v>
      </c>
      <c r="I169" s="189"/>
      <c r="J169" s="55"/>
      <c r="K169" s="33">
        <f t="shared" si="4"/>
        <v>0</v>
      </c>
      <c r="L169" s="68">
        <f t="shared" si="7"/>
        <v>0</v>
      </c>
      <c r="M169" s="66">
        <f t="shared" si="5"/>
        <v>0</v>
      </c>
      <c r="N169" s="32">
        <f t="shared" si="6"/>
        <v>0</v>
      </c>
      <c r="O169" s="52">
        <f>'Pay App 51'!O169+'Pay App 51'!P169</f>
        <v>0</v>
      </c>
      <c r="P169" s="45"/>
      <c r="Q169" s="66">
        <f>'Pay App 51'!Q169+N169+P169</f>
        <v>0</v>
      </c>
    </row>
    <row r="170" spans="1:17" ht="21" customHeight="1" x14ac:dyDescent="0.2">
      <c r="A170" s="151" t="s">
        <v>294</v>
      </c>
      <c r="B170" s="151"/>
      <c r="C170" s="151" t="s">
        <v>295</v>
      </c>
      <c r="D170" s="152"/>
      <c r="E170" s="52">
        <f>'Pay App 51'!E170</f>
        <v>0</v>
      </c>
      <c r="F170" s="45"/>
      <c r="G170" s="65">
        <f>'Pay App 51'!G170+F170</f>
        <v>0</v>
      </c>
      <c r="H170" s="188">
        <f>'Pay App 51'!K170</f>
        <v>0</v>
      </c>
      <c r="I170" s="189"/>
      <c r="J170" s="55"/>
      <c r="K170" s="33">
        <f t="shared" si="4"/>
        <v>0</v>
      </c>
      <c r="L170" s="68">
        <f t="shared" si="7"/>
        <v>0</v>
      </c>
      <c r="M170" s="66">
        <f t="shared" si="5"/>
        <v>0</v>
      </c>
      <c r="N170" s="32">
        <f t="shared" si="6"/>
        <v>0</v>
      </c>
      <c r="O170" s="52">
        <f>'Pay App 51'!O170+'Pay App 51'!P170</f>
        <v>0</v>
      </c>
      <c r="P170" s="45"/>
      <c r="Q170" s="66">
        <f>'Pay App 51'!Q170+N170+P170</f>
        <v>0</v>
      </c>
    </row>
    <row r="171" spans="1:17" ht="21" customHeight="1" x14ac:dyDescent="0.2">
      <c r="A171" s="151" t="s">
        <v>296</v>
      </c>
      <c r="B171" s="151"/>
      <c r="C171" s="151" t="s">
        <v>297</v>
      </c>
      <c r="D171" s="152"/>
      <c r="E171" s="52">
        <f>'Pay App 51'!E171</f>
        <v>0</v>
      </c>
      <c r="F171" s="45"/>
      <c r="G171" s="65">
        <f>'Pay App 51'!G171+F171</f>
        <v>0</v>
      </c>
      <c r="H171" s="188">
        <f>'Pay App 51'!K171</f>
        <v>0</v>
      </c>
      <c r="I171" s="189"/>
      <c r="J171" s="55"/>
      <c r="K171" s="33">
        <f t="shared" si="4"/>
        <v>0</v>
      </c>
      <c r="L171" s="68">
        <f t="shared" si="7"/>
        <v>0</v>
      </c>
      <c r="M171" s="66">
        <f t="shared" si="5"/>
        <v>0</v>
      </c>
      <c r="N171" s="32">
        <f t="shared" si="6"/>
        <v>0</v>
      </c>
      <c r="O171" s="52">
        <f>'Pay App 51'!O171+'Pay App 51'!P171</f>
        <v>0</v>
      </c>
      <c r="P171" s="45"/>
      <c r="Q171" s="66">
        <f>'Pay App 51'!Q171+N171+P171</f>
        <v>0</v>
      </c>
    </row>
    <row r="172" spans="1:17" ht="21" customHeight="1" x14ac:dyDescent="0.2">
      <c r="A172" s="151" t="s">
        <v>298</v>
      </c>
      <c r="B172" s="151"/>
      <c r="C172" s="151" t="s">
        <v>299</v>
      </c>
      <c r="D172" s="152"/>
      <c r="E172" s="52">
        <f>'Pay App 51'!E172</f>
        <v>0</v>
      </c>
      <c r="F172" s="45"/>
      <c r="G172" s="65">
        <f>'Pay App 51'!G172+F172</f>
        <v>0</v>
      </c>
      <c r="H172" s="188">
        <f>'Pay App 51'!K172</f>
        <v>0</v>
      </c>
      <c r="I172" s="189"/>
      <c r="J172" s="55"/>
      <c r="K172" s="33">
        <f t="shared" si="4"/>
        <v>0</v>
      </c>
      <c r="L172" s="68">
        <f t="shared" si="7"/>
        <v>0</v>
      </c>
      <c r="M172" s="66">
        <f t="shared" si="5"/>
        <v>0</v>
      </c>
      <c r="N172" s="32">
        <f t="shared" si="6"/>
        <v>0</v>
      </c>
      <c r="O172" s="52">
        <f>'Pay App 51'!O172+'Pay App 51'!P172</f>
        <v>0</v>
      </c>
      <c r="P172" s="45"/>
      <c r="Q172" s="66">
        <f>'Pay App 51'!Q172+N172+P172</f>
        <v>0</v>
      </c>
    </row>
    <row r="173" spans="1:17" ht="21" customHeight="1" x14ac:dyDescent="0.2">
      <c r="A173" s="151" t="s">
        <v>300</v>
      </c>
      <c r="B173" s="151"/>
      <c r="C173" s="151" t="s">
        <v>301</v>
      </c>
      <c r="D173" s="152"/>
      <c r="E173" s="52">
        <f>'Pay App 51'!E173</f>
        <v>0</v>
      </c>
      <c r="F173" s="45"/>
      <c r="G173" s="65">
        <f>'Pay App 51'!G173+F173</f>
        <v>0</v>
      </c>
      <c r="H173" s="188">
        <f>'Pay App 51'!K173</f>
        <v>0</v>
      </c>
      <c r="I173" s="189"/>
      <c r="J173" s="55"/>
      <c r="K173" s="33">
        <f t="shared" si="4"/>
        <v>0</v>
      </c>
      <c r="L173" s="68">
        <f t="shared" si="7"/>
        <v>0</v>
      </c>
      <c r="M173" s="66">
        <f t="shared" si="5"/>
        <v>0</v>
      </c>
      <c r="N173" s="32">
        <f t="shared" si="6"/>
        <v>0</v>
      </c>
      <c r="O173" s="52">
        <f>'Pay App 51'!O173+'Pay App 51'!P173</f>
        <v>0</v>
      </c>
      <c r="P173" s="45"/>
      <c r="Q173" s="66">
        <f>'Pay App 51'!Q173+N173+P173</f>
        <v>0</v>
      </c>
    </row>
    <row r="174" spans="1:17" ht="21" customHeight="1" x14ac:dyDescent="0.2">
      <c r="A174" s="151" t="s">
        <v>302</v>
      </c>
      <c r="B174" s="151"/>
      <c r="C174" s="151" t="s">
        <v>303</v>
      </c>
      <c r="D174" s="152"/>
      <c r="E174" s="52">
        <f>'Pay App 51'!E174</f>
        <v>0</v>
      </c>
      <c r="F174" s="45"/>
      <c r="G174" s="65">
        <f>'Pay App 51'!G174+F174</f>
        <v>0</v>
      </c>
      <c r="H174" s="188">
        <f>'Pay App 51'!K174</f>
        <v>0</v>
      </c>
      <c r="I174" s="189"/>
      <c r="J174" s="55"/>
      <c r="K174" s="33">
        <f t="shared" si="4"/>
        <v>0</v>
      </c>
      <c r="L174" s="68">
        <f t="shared" si="7"/>
        <v>0</v>
      </c>
      <c r="M174" s="66">
        <f t="shared" si="5"/>
        <v>0</v>
      </c>
      <c r="N174" s="32">
        <f t="shared" si="6"/>
        <v>0</v>
      </c>
      <c r="O174" s="52">
        <f>'Pay App 51'!O174+'Pay App 51'!P174</f>
        <v>0</v>
      </c>
      <c r="P174" s="45"/>
      <c r="Q174" s="66">
        <f>'Pay App 51'!Q174+N174+P174</f>
        <v>0</v>
      </c>
    </row>
    <row r="175" spans="1:17" ht="21" customHeight="1" x14ac:dyDescent="0.2">
      <c r="A175" s="151" t="s">
        <v>304</v>
      </c>
      <c r="B175" s="151"/>
      <c r="C175" s="151" t="s">
        <v>305</v>
      </c>
      <c r="D175" s="152"/>
      <c r="E175" s="52">
        <f>'Pay App 51'!E175</f>
        <v>0</v>
      </c>
      <c r="F175" s="45"/>
      <c r="G175" s="65">
        <f>'Pay App 51'!G175+F175</f>
        <v>0</v>
      </c>
      <c r="H175" s="188">
        <f>'Pay App 51'!K175</f>
        <v>0</v>
      </c>
      <c r="I175" s="189"/>
      <c r="J175" s="55"/>
      <c r="K175" s="33">
        <f t="shared" si="4"/>
        <v>0</v>
      </c>
      <c r="L175" s="68">
        <f t="shared" si="7"/>
        <v>0</v>
      </c>
      <c r="M175" s="66">
        <f t="shared" si="5"/>
        <v>0</v>
      </c>
      <c r="N175" s="32">
        <f t="shared" si="6"/>
        <v>0</v>
      </c>
      <c r="O175" s="52">
        <f>'Pay App 51'!O175+'Pay App 51'!P175</f>
        <v>0</v>
      </c>
      <c r="P175" s="45"/>
      <c r="Q175" s="66">
        <f>'Pay App 51'!Q175+N175+P175</f>
        <v>0</v>
      </c>
    </row>
    <row r="176" spans="1:17" ht="21" customHeight="1" x14ac:dyDescent="0.2">
      <c r="A176" s="151" t="s">
        <v>306</v>
      </c>
      <c r="B176" s="151"/>
      <c r="C176" s="151" t="s">
        <v>307</v>
      </c>
      <c r="D176" s="152"/>
      <c r="E176" s="52">
        <f>'Pay App 51'!E176</f>
        <v>0</v>
      </c>
      <c r="F176" s="45"/>
      <c r="G176" s="65">
        <f>'Pay App 51'!G176+F176</f>
        <v>0</v>
      </c>
      <c r="H176" s="188">
        <f>'Pay App 51'!K176</f>
        <v>0</v>
      </c>
      <c r="I176" s="189"/>
      <c r="J176" s="55"/>
      <c r="K176" s="33">
        <f t="shared" si="4"/>
        <v>0</v>
      </c>
      <c r="L176" s="68">
        <f t="shared" si="7"/>
        <v>0</v>
      </c>
      <c r="M176" s="66">
        <f t="shared" si="5"/>
        <v>0</v>
      </c>
      <c r="N176" s="32">
        <f t="shared" si="6"/>
        <v>0</v>
      </c>
      <c r="O176" s="52">
        <f>'Pay App 51'!O176+'Pay App 51'!P176</f>
        <v>0</v>
      </c>
      <c r="P176" s="45"/>
      <c r="Q176" s="66">
        <f>'Pay App 51'!Q176+N176+P176</f>
        <v>0</v>
      </c>
    </row>
    <row r="177" spans="1:17" ht="21" customHeight="1" x14ac:dyDescent="0.2">
      <c r="A177" s="151" t="s">
        <v>308</v>
      </c>
      <c r="B177" s="151"/>
      <c r="C177" s="151" t="s">
        <v>309</v>
      </c>
      <c r="D177" s="152"/>
      <c r="E177" s="52">
        <f>'Pay App 51'!E177</f>
        <v>0</v>
      </c>
      <c r="F177" s="45"/>
      <c r="G177" s="65">
        <f>'Pay App 51'!G177+F177</f>
        <v>0</v>
      </c>
      <c r="H177" s="188">
        <f>'Pay App 51'!K177</f>
        <v>0</v>
      </c>
      <c r="I177" s="189"/>
      <c r="J177" s="55"/>
      <c r="K177" s="33">
        <f t="shared" si="4"/>
        <v>0</v>
      </c>
      <c r="L177" s="68">
        <f t="shared" si="7"/>
        <v>0</v>
      </c>
      <c r="M177" s="66">
        <f t="shared" si="5"/>
        <v>0</v>
      </c>
      <c r="N177" s="32">
        <f t="shared" si="6"/>
        <v>0</v>
      </c>
      <c r="O177" s="52">
        <f>'Pay App 51'!O177+'Pay App 51'!P177</f>
        <v>0</v>
      </c>
      <c r="P177" s="45"/>
      <c r="Q177" s="66">
        <f>'Pay App 51'!Q177+N177+P177</f>
        <v>0</v>
      </c>
    </row>
    <row r="178" spans="1:17" ht="21" customHeight="1" x14ac:dyDescent="0.2">
      <c r="A178" s="141" t="s">
        <v>310</v>
      </c>
      <c r="B178" s="141"/>
      <c r="C178" s="141" t="s">
        <v>311</v>
      </c>
      <c r="D178" s="142"/>
      <c r="E178" s="52">
        <f>'Pay App 51'!E178</f>
        <v>0</v>
      </c>
      <c r="F178" s="45"/>
      <c r="G178" s="65">
        <f>'Pay App 51'!G178+F178</f>
        <v>0</v>
      </c>
      <c r="H178" s="188">
        <f>'Pay App 51'!K178</f>
        <v>0</v>
      </c>
      <c r="I178" s="189"/>
      <c r="J178" s="55"/>
      <c r="K178" s="33">
        <f t="shared" si="4"/>
        <v>0</v>
      </c>
      <c r="L178" s="68">
        <f t="shared" si="7"/>
        <v>0</v>
      </c>
      <c r="M178" s="66">
        <f t="shared" si="5"/>
        <v>0</v>
      </c>
      <c r="N178" s="32">
        <f t="shared" si="6"/>
        <v>0</v>
      </c>
      <c r="O178" s="52">
        <f>'Pay App 51'!O178+'Pay App 51'!P178</f>
        <v>0</v>
      </c>
      <c r="P178" s="45"/>
      <c r="Q178" s="66">
        <f>'Pay App 51'!Q178+N178+P178</f>
        <v>0</v>
      </c>
    </row>
    <row r="179" spans="1:17" ht="21" customHeight="1" x14ac:dyDescent="0.2">
      <c r="A179" s="151" t="s">
        <v>312</v>
      </c>
      <c r="B179" s="151"/>
      <c r="C179" s="151" t="s">
        <v>313</v>
      </c>
      <c r="D179" s="152"/>
      <c r="E179" s="52">
        <f>'Pay App 51'!E179</f>
        <v>0</v>
      </c>
      <c r="F179" s="45"/>
      <c r="G179" s="65">
        <f>'Pay App 51'!G179+F179</f>
        <v>0</v>
      </c>
      <c r="H179" s="188">
        <f>'Pay App 51'!K179</f>
        <v>0</v>
      </c>
      <c r="I179" s="189"/>
      <c r="J179" s="55"/>
      <c r="K179" s="33">
        <f t="shared" si="4"/>
        <v>0</v>
      </c>
      <c r="L179" s="68">
        <f t="shared" si="7"/>
        <v>0</v>
      </c>
      <c r="M179" s="66">
        <f t="shared" si="5"/>
        <v>0</v>
      </c>
      <c r="N179" s="32">
        <f t="shared" si="6"/>
        <v>0</v>
      </c>
      <c r="O179" s="52">
        <f>'Pay App 51'!O179+'Pay App 51'!P179</f>
        <v>0</v>
      </c>
      <c r="P179" s="45"/>
      <c r="Q179" s="66">
        <f>'Pay App 51'!Q179+N179+P179</f>
        <v>0</v>
      </c>
    </row>
    <row r="180" spans="1:17" ht="21" customHeight="1" x14ac:dyDescent="0.2">
      <c r="A180" s="151" t="s">
        <v>314</v>
      </c>
      <c r="B180" s="151"/>
      <c r="C180" s="149" t="s">
        <v>315</v>
      </c>
      <c r="D180" s="150"/>
      <c r="E180" s="52">
        <f>'Pay App 51'!E180</f>
        <v>0</v>
      </c>
      <c r="F180" s="45"/>
      <c r="G180" s="65">
        <f>'Pay App 51'!G180+F180</f>
        <v>0</v>
      </c>
      <c r="H180" s="188">
        <f>'Pay App 51'!K180</f>
        <v>0</v>
      </c>
      <c r="I180" s="189"/>
      <c r="J180" s="55"/>
      <c r="K180" s="33">
        <f t="shared" si="4"/>
        <v>0</v>
      </c>
      <c r="L180" s="68">
        <f t="shared" si="7"/>
        <v>0</v>
      </c>
      <c r="M180" s="66">
        <f t="shared" si="5"/>
        <v>0</v>
      </c>
      <c r="N180" s="32">
        <f t="shared" si="6"/>
        <v>0</v>
      </c>
      <c r="O180" s="52">
        <f>'Pay App 51'!O180+'Pay App 51'!P180</f>
        <v>0</v>
      </c>
      <c r="P180" s="45"/>
      <c r="Q180" s="66">
        <f>'Pay App 51'!Q180+N180+P180</f>
        <v>0</v>
      </c>
    </row>
    <row r="181" spans="1:17" ht="21" customHeight="1" x14ac:dyDescent="0.2">
      <c r="A181" s="151" t="s">
        <v>316</v>
      </c>
      <c r="B181" s="151"/>
      <c r="C181" s="151" t="s">
        <v>317</v>
      </c>
      <c r="D181" s="152"/>
      <c r="E181" s="52">
        <f>'Pay App 51'!E181</f>
        <v>0</v>
      </c>
      <c r="F181" s="45"/>
      <c r="G181" s="65">
        <f>'Pay App 51'!G181+F181</f>
        <v>0</v>
      </c>
      <c r="H181" s="188">
        <f>'Pay App 51'!K181</f>
        <v>0</v>
      </c>
      <c r="I181" s="189"/>
      <c r="J181" s="55"/>
      <c r="K181" s="33">
        <f t="shared" si="4"/>
        <v>0</v>
      </c>
      <c r="L181" s="68">
        <f t="shared" si="7"/>
        <v>0</v>
      </c>
      <c r="M181" s="66">
        <f t="shared" si="5"/>
        <v>0</v>
      </c>
      <c r="N181" s="32">
        <f t="shared" si="6"/>
        <v>0</v>
      </c>
      <c r="O181" s="52">
        <f>'Pay App 51'!O181+'Pay App 51'!P181</f>
        <v>0</v>
      </c>
      <c r="P181" s="45"/>
      <c r="Q181" s="66">
        <f>'Pay App 51'!Q181+N181+P181</f>
        <v>0</v>
      </c>
    </row>
    <row r="182" spans="1:17" ht="21" customHeight="1" x14ac:dyDescent="0.2">
      <c r="A182" s="151" t="s">
        <v>318</v>
      </c>
      <c r="B182" s="151"/>
      <c r="C182" s="151" t="s">
        <v>319</v>
      </c>
      <c r="D182" s="152"/>
      <c r="E182" s="52">
        <f>'Pay App 51'!E182</f>
        <v>0</v>
      </c>
      <c r="F182" s="45"/>
      <c r="G182" s="65">
        <f>'Pay App 51'!G182+F182</f>
        <v>0</v>
      </c>
      <c r="H182" s="188">
        <f>'Pay App 51'!K182</f>
        <v>0</v>
      </c>
      <c r="I182" s="189"/>
      <c r="J182" s="55"/>
      <c r="K182" s="33">
        <f t="shared" si="4"/>
        <v>0</v>
      </c>
      <c r="L182" s="68">
        <f t="shared" si="7"/>
        <v>0</v>
      </c>
      <c r="M182" s="66">
        <f t="shared" si="5"/>
        <v>0</v>
      </c>
      <c r="N182" s="32">
        <f t="shared" si="6"/>
        <v>0</v>
      </c>
      <c r="O182" s="52">
        <f>'Pay App 51'!O182+'Pay App 51'!P182</f>
        <v>0</v>
      </c>
      <c r="P182" s="45"/>
      <c r="Q182" s="66">
        <f>'Pay App 51'!Q182+N182+P182</f>
        <v>0</v>
      </c>
    </row>
    <row r="183" spans="1:17" ht="21" customHeight="1" x14ac:dyDescent="0.2">
      <c r="A183" s="151" t="s">
        <v>320</v>
      </c>
      <c r="B183" s="151"/>
      <c r="C183" s="151" t="s">
        <v>321</v>
      </c>
      <c r="D183" s="152"/>
      <c r="E183" s="52">
        <f>'Pay App 51'!E183</f>
        <v>0</v>
      </c>
      <c r="F183" s="45"/>
      <c r="G183" s="65">
        <f>'Pay App 51'!G183+F183</f>
        <v>0</v>
      </c>
      <c r="H183" s="188">
        <f>'Pay App 51'!K183</f>
        <v>0</v>
      </c>
      <c r="I183" s="189"/>
      <c r="J183" s="55"/>
      <c r="K183" s="33">
        <f t="shared" si="4"/>
        <v>0</v>
      </c>
      <c r="L183" s="68">
        <f t="shared" si="7"/>
        <v>0</v>
      </c>
      <c r="M183" s="66">
        <f t="shared" si="5"/>
        <v>0</v>
      </c>
      <c r="N183" s="32">
        <f t="shared" si="6"/>
        <v>0</v>
      </c>
      <c r="O183" s="52">
        <f>'Pay App 51'!O183+'Pay App 51'!P183</f>
        <v>0</v>
      </c>
      <c r="P183" s="45"/>
      <c r="Q183" s="66">
        <f>'Pay App 51'!Q183+N183+P183</f>
        <v>0</v>
      </c>
    </row>
    <row r="184" spans="1:17" ht="21" customHeight="1" x14ac:dyDescent="0.2">
      <c r="A184" s="151" t="s">
        <v>322</v>
      </c>
      <c r="B184" s="151"/>
      <c r="C184" s="151" t="s">
        <v>323</v>
      </c>
      <c r="D184" s="152"/>
      <c r="E184" s="52">
        <f>'Pay App 51'!E184</f>
        <v>0</v>
      </c>
      <c r="F184" s="45"/>
      <c r="G184" s="65">
        <f>'Pay App 51'!G184+F184</f>
        <v>0</v>
      </c>
      <c r="H184" s="188">
        <f>'Pay App 51'!K184</f>
        <v>0</v>
      </c>
      <c r="I184" s="189"/>
      <c r="J184" s="55"/>
      <c r="K184" s="33">
        <f t="shared" si="4"/>
        <v>0</v>
      </c>
      <c r="L184" s="68">
        <f t="shared" si="7"/>
        <v>0</v>
      </c>
      <c r="M184" s="66">
        <f t="shared" si="5"/>
        <v>0</v>
      </c>
      <c r="N184" s="32">
        <f t="shared" si="6"/>
        <v>0</v>
      </c>
      <c r="O184" s="52">
        <f>'Pay App 51'!O184+'Pay App 51'!P184</f>
        <v>0</v>
      </c>
      <c r="P184" s="45"/>
      <c r="Q184" s="66">
        <f>'Pay App 51'!Q184+N184+P184</f>
        <v>0</v>
      </c>
    </row>
    <row r="185" spans="1:17" ht="21" customHeight="1" x14ac:dyDescent="0.2">
      <c r="A185" s="141" t="s">
        <v>324</v>
      </c>
      <c r="B185" s="141"/>
      <c r="C185" s="141" t="s">
        <v>325</v>
      </c>
      <c r="D185" s="142"/>
      <c r="E185" s="52">
        <f>'Pay App 51'!E185</f>
        <v>0</v>
      </c>
      <c r="F185" s="45"/>
      <c r="G185" s="65">
        <f>'Pay App 51'!G185+F185</f>
        <v>0</v>
      </c>
      <c r="H185" s="188">
        <f>'Pay App 51'!K185</f>
        <v>0</v>
      </c>
      <c r="I185" s="189"/>
      <c r="J185" s="55"/>
      <c r="K185" s="33">
        <f t="shared" si="4"/>
        <v>0</v>
      </c>
      <c r="L185" s="68">
        <f t="shared" si="7"/>
        <v>0</v>
      </c>
      <c r="M185" s="66">
        <f t="shared" si="5"/>
        <v>0</v>
      </c>
      <c r="N185" s="32">
        <f t="shared" si="6"/>
        <v>0</v>
      </c>
      <c r="O185" s="52">
        <f>'Pay App 51'!O185+'Pay App 51'!P185</f>
        <v>0</v>
      </c>
      <c r="P185" s="45"/>
      <c r="Q185" s="66">
        <f>'Pay App 51'!Q185+N185+P185</f>
        <v>0</v>
      </c>
    </row>
    <row r="186" spans="1:17" ht="21" customHeight="1" x14ac:dyDescent="0.2">
      <c r="A186" s="141" t="s">
        <v>326</v>
      </c>
      <c r="B186" s="141"/>
      <c r="C186" s="141" t="s">
        <v>327</v>
      </c>
      <c r="D186" s="142"/>
      <c r="E186" s="52">
        <f>'Pay App 51'!E186</f>
        <v>0</v>
      </c>
      <c r="F186" s="45"/>
      <c r="G186" s="65">
        <f>'Pay App 51'!G186+F186</f>
        <v>0</v>
      </c>
      <c r="H186" s="188">
        <f>'Pay App 51'!K186</f>
        <v>0</v>
      </c>
      <c r="I186" s="189"/>
      <c r="J186" s="55"/>
      <c r="K186" s="33">
        <f t="shared" si="4"/>
        <v>0</v>
      </c>
      <c r="L186" s="68">
        <f t="shared" si="7"/>
        <v>0</v>
      </c>
      <c r="M186" s="66">
        <f t="shared" si="5"/>
        <v>0</v>
      </c>
      <c r="N186" s="32">
        <f t="shared" si="6"/>
        <v>0</v>
      </c>
      <c r="O186" s="52">
        <f>'Pay App 51'!O186+'Pay App 51'!P186</f>
        <v>0</v>
      </c>
      <c r="P186" s="45"/>
      <c r="Q186" s="66">
        <f>'Pay App 51'!Q186+N186+P186</f>
        <v>0</v>
      </c>
    </row>
    <row r="187" spans="1:17" ht="21" customHeight="1" x14ac:dyDescent="0.2">
      <c r="A187" s="151" t="s">
        <v>328</v>
      </c>
      <c r="B187" s="151"/>
      <c r="C187" s="151" t="s">
        <v>329</v>
      </c>
      <c r="D187" s="152"/>
      <c r="E187" s="52">
        <f>'Pay App 51'!E187</f>
        <v>0</v>
      </c>
      <c r="F187" s="45"/>
      <c r="G187" s="65">
        <f>'Pay App 51'!G187+F187</f>
        <v>0</v>
      </c>
      <c r="H187" s="188">
        <f>'Pay App 51'!K187</f>
        <v>0</v>
      </c>
      <c r="I187" s="189"/>
      <c r="J187" s="55"/>
      <c r="K187" s="33">
        <f t="shared" si="4"/>
        <v>0</v>
      </c>
      <c r="L187" s="68">
        <f t="shared" si="7"/>
        <v>0</v>
      </c>
      <c r="M187" s="66">
        <f t="shared" si="5"/>
        <v>0</v>
      </c>
      <c r="N187" s="32">
        <f t="shared" si="6"/>
        <v>0</v>
      </c>
      <c r="O187" s="52">
        <f>'Pay App 51'!O187+'Pay App 51'!P187</f>
        <v>0</v>
      </c>
      <c r="P187" s="45"/>
      <c r="Q187" s="66">
        <f>'Pay App 51'!Q187+N187+P187</f>
        <v>0</v>
      </c>
    </row>
    <row r="188" spans="1:17" ht="21" customHeight="1" x14ac:dyDescent="0.2">
      <c r="A188" s="151" t="s">
        <v>330</v>
      </c>
      <c r="B188" s="151"/>
      <c r="C188" s="151" t="s">
        <v>331</v>
      </c>
      <c r="D188" s="152"/>
      <c r="E188" s="52">
        <f>'Pay App 51'!E188</f>
        <v>0</v>
      </c>
      <c r="F188" s="45"/>
      <c r="G188" s="65">
        <f>'Pay App 51'!G188+F188</f>
        <v>0</v>
      </c>
      <c r="H188" s="188">
        <f>'Pay App 51'!K188</f>
        <v>0</v>
      </c>
      <c r="I188" s="189"/>
      <c r="J188" s="55"/>
      <c r="K188" s="33">
        <f t="shared" si="4"/>
        <v>0</v>
      </c>
      <c r="L188" s="68">
        <f t="shared" si="7"/>
        <v>0</v>
      </c>
      <c r="M188" s="66">
        <f t="shared" si="5"/>
        <v>0</v>
      </c>
      <c r="N188" s="32">
        <f t="shared" si="6"/>
        <v>0</v>
      </c>
      <c r="O188" s="52">
        <f>'Pay App 51'!O188+'Pay App 51'!P188</f>
        <v>0</v>
      </c>
      <c r="P188" s="45"/>
      <c r="Q188" s="66">
        <f>'Pay App 51'!Q188+N188+P188</f>
        <v>0</v>
      </c>
    </row>
    <row r="189" spans="1:17" ht="21" customHeight="1" x14ac:dyDescent="0.2">
      <c r="A189" s="151" t="s">
        <v>332</v>
      </c>
      <c r="B189" s="151"/>
      <c r="C189" s="151" t="s">
        <v>333</v>
      </c>
      <c r="D189" s="152"/>
      <c r="E189" s="52">
        <f>'Pay App 51'!E189</f>
        <v>0</v>
      </c>
      <c r="F189" s="45"/>
      <c r="G189" s="65">
        <f>'Pay App 51'!G189+F189</f>
        <v>0</v>
      </c>
      <c r="H189" s="188">
        <f>'Pay App 51'!K189</f>
        <v>0</v>
      </c>
      <c r="I189" s="189"/>
      <c r="J189" s="55"/>
      <c r="K189" s="33">
        <f t="shared" si="4"/>
        <v>0</v>
      </c>
      <c r="L189" s="68">
        <f t="shared" si="7"/>
        <v>0</v>
      </c>
      <c r="M189" s="66">
        <f t="shared" si="5"/>
        <v>0</v>
      </c>
      <c r="N189" s="32">
        <f t="shared" si="6"/>
        <v>0</v>
      </c>
      <c r="O189" s="52">
        <f>'Pay App 51'!O189+'Pay App 51'!P189</f>
        <v>0</v>
      </c>
      <c r="P189" s="45"/>
      <c r="Q189" s="66">
        <f>'Pay App 51'!Q189+N189+P189</f>
        <v>0</v>
      </c>
    </row>
    <row r="190" spans="1:17" ht="21" customHeight="1" x14ac:dyDescent="0.2">
      <c r="A190" s="141" t="s">
        <v>334</v>
      </c>
      <c r="B190" s="141"/>
      <c r="C190" s="141" t="s">
        <v>335</v>
      </c>
      <c r="D190" s="142"/>
      <c r="E190" s="52">
        <f>'Pay App 51'!E190</f>
        <v>0</v>
      </c>
      <c r="F190" s="45"/>
      <c r="G190" s="65">
        <f>'Pay App 51'!G190+F190</f>
        <v>0</v>
      </c>
      <c r="H190" s="188">
        <f>'Pay App 51'!K190</f>
        <v>0</v>
      </c>
      <c r="I190" s="189"/>
      <c r="J190" s="55"/>
      <c r="K190" s="33">
        <f t="shared" si="4"/>
        <v>0</v>
      </c>
      <c r="L190" s="68">
        <f t="shared" si="7"/>
        <v>0</v>
      </c>
      <c r="M190" s="66">
        <f t="shared" si="5"/>
        <v>0</v>
      </c>
      <c r="N190" s="32">
        <f t="shared" si="6"/>
        <v>0</v>
      </c>
      <c r="O190" s="52">
        <f>'Pay App 51'!O190+'Pay App 51'!P190</f>
        <v>0</v>
      </c>
      <c r="P190" s="45"/>
      <c r="Q190" s="66">
        <f>'Pay App 51'!Q190+N190+P190</f>
        <v>0</v>
      </c>
    </row>
    <row r="191" spans="1:17" ht="21" customHeight="1" x14ac:dyDescent="0.2">
      <c r="A191" s="149" t="s">
        <v>336</v>
      </c>
      <c r="B191" s="149"/>
      <c r="C191" s="149" t="s">
        <v>337</v>
      </c>
      <c r="D191" s="150"/>
      <c r="E191" s="52">
        <f>'Pay App 51'!E191</f>
        <v>0</v>
      </c>
      <c r="F191" s="45"/>
      <c r="G191" s="65">
        <f>'Pay App 51'!G191+F191</f>
        <v>0</v>
      </c>
      <c r="H191" s="188">
        <f>'Pay App 51'!K191</f>
        <v>0</v>
      </c>
      <c r="I191" s="189"/>
      <c r="J191" s="55"/>
      <c r="K191" s="33">
        <f t="shared" si="4"/>
        <v>0</v>
      </c>
      <c r="L191" s="68">
        <f t="shared" si="7"/>
        <v>0</v>
      </c>
      <c r="M191" s="66">
        <f t="shared" si="5"/>
        <v>0</v>
      </c>
      <c r="N191" s="32">
        <f t="shared" si="6"/>
        <v>0</v>
      </c>
      <c r="O191" s="52">
        <f>'Pay App 51'!O191+'Pay App 51'!P191</f>
        <v>0</v>
      </c>
      <c r="P191" s="45"/>
      <c r="Q191" s="66">
        <f>'Pay App 51'!Q191+N191+P191</f>
        <v>0</v>
      </c>
    </row>
    <row r="192" spans="1:17" ht="21" customHeight="1" x14ac:dyDescent="0.2">
      <c r="A192" s="149" t="s">
        <v>338</v>
      </c>
      <c r="B192" s="149"/>
      <c r="C192" s="151" t="s">
        <v>339</v>
      </c>
      <c r="D192" s="152"/>
      <c r="E192" s="52">
        <f>'Pay App 51'!E192</f>
        <v>0</v>
      </c>
      <c r="F192" s="45"/>
      <c r="G192" s="65">
        <f>'Pay App 51'!G192+F192</f>
        <v>0</v>
      </c>
      <c r="H192" s="188">
        <f>'Pay App 51'!K192</f>
        <v>0</v>
      </c>
      <c r="I192" s="189"/>
      <c r="J192" s="55"/>
      <c r="K192" s="33">
        <f t="shared" si="4"/>
        <v>0</v>
      </c>
      <c r="L192" s="68">
        <f t="shared" si="7"/>
        <v>0</v>
      </c>
      <c r="M192" s="66">
        <f t="shared" si="5"/>
        <v>0</v>
      </c>
      <c r="N192" s="32">
        <f t="shared" si="6"/>
        <v>0</v>
      </c>
      <c r="O192" s="52">
        <f>'Pay App 51'!O192+'Pay App 51'!P192</f>
        <v>0</v>
      </c>
      <c r="P192" s="45"/>
      <c r="Q192" s="66">
        <f>'Pay App 51'!Q192+N192+P192</f>
        <v>0</v>
      </c>
    </row>
    <row r="193" spans="1:17" ht="21" customHeight="1" x14ac:dyDescent="0.2">
      <c r="A193" s="141" t="s">
        <v>340</v>
      </c>
      <c r="B193" s="141"/>
      <c r="C193" s="141" t="s">
        <v>341</v>
      </c>
      <c r="D193" s="142"/>
      <c r="E193" s="52">
        <f>'Pay App 51'!E193</f>
        <v>0</v>
      </c>
      <c r="F193" s="45"/>
      <c r="G193" s="65">
        <f>'Pay App 51'!G193+F193</f>
        <v>0</v>
      </c>
      <c r="H193" s="188">
        <f>'Pay App 51'!K193</f>
        <v>0</v>
      </c>
      <c r="I193" s="189"/>
      <c r="J193" s="55"/>
      <c r="K193" s="33">
        <f t="shared" si="4"/>
        <v>0</v>
      </c>
      <c r="L193" s="68">
        <f t="shared" si="7"/>
        <v>0</v>
      </c>
      <c r="M193" s="66">
        <f t="shared" si="5"/>
        <v>0</v>
      </c>
      <c r="N193" s="32">
        <f t="shared" si="6"/>
        <v>0</v>
      </c>
      <c r="O193" s="52">
        <f>'Pay App 51'!O193+'Pay App 51'!P193</f>
        <v>0</v>
      </c>
      <c r="P193" s="45"/>
      <c r="Q193" s="66">
        <f>'Pay App 51'!Q193+N193+P193</f>
        <v>0</v>
      </c>
    </row>
    <row r="194" spans="1:17" ht="21" customHeight="1" x14ac:dyDescent="0.2">
      <c r="A194" s="149" t="s">
        <v>342</v>
      </c>
      <c r="B194" s="149"/>
      <c r="C194" s="149" t="s">
        <v>343</v>
      </c>
      <c r="D194" s="150"/>
      <c r="E194" s="52">
        <f>'Pay App 51'!E194</f>
        <v>0</v>
      </c>
      <c r="F194" s="45"/>
      <c r="G194" s="65">
        <f>'Pay App 51'!G194+F194</f>
        <v>0</v>
      </c>
      <c r="H194" s="188">
        <f>'Pay App 51'!K194</f>
        <v>0</v>
      </c>
      <c r="I194" s="189"/>
      <c r="J194" s="55"/>
      <c r="K194" s="33">
        <f t="shared" si="4"/>
        <v>0</v>
      </c>
      <c r="L194" s="68">
        <f t="shared" si="7"/>
        <v>0</v>
      </c>
      <c r="M194" s="66">
        <f t="shared" si="5"/>
        <v>0</v>
      </c>
      <c r="N194" s="32">
        <f t="shared" si="6"/>
        <v>0</v>
      </c>
      <c r="O194" s="52">
        <f>'Pay App 51'!O194+'Pay App 51'!P194</f>
        <v>0</v>
      </c>
      <c r="P194" s="45"/>
      <c r="Q194" s="66">
        <f>'Pay App 51'!Q194+N194+P194</f>
        <v>0</v>
      </c>
    </row>
    <row r="195" spans="1:17" ht="21" customHeight="1" x14ac:dyDescent="0.2">
      <c r="A195" s="149" t="s">
        <v>344</v>
      </c>
      <c r="B195" s="149"/>
      <c r="C195" s="151" t="s">
        <v>345</v>
      </c>
      <c r="D195" s="152"/>
      <c r="E195" s="52">
        <f>'Pay App 51'!E195</f>
        <v>0</v>
      </c>
      <c r="F195" s="45"/>
      <c r="G195" s="65">
        <f>'Pay App 51'!G195+F195</f>
        <v>0</v>
      </c>
      <c r="H195" s="188">
        <f>'Pay App 51'!K195</f>
        <v>0</v>
      </c>
      <c r="I195" s="189"/>
      <c r="J195" s="55"/>
      <c r="K195" s="33">
        <f t="shared" si="4"/>
        <v>0</v>
      </c>
      <c r="L195" s="68">
        <f t="shared" si="7"/>
        <v>0</v>
      </c>
      <c r="M195" s="66">
        <f t="shared" si="5"/>
        <v>0</v>
      </c>
      <c r="N195" s="32">
        <f t="shared" si="6"/>
        <v>0</v>
      </c>
      <c r="O195" s="52">
        <f>'Pay App 51'!O195+'Pay App 51'!P195</f>
        <v>0</v>
      </c>
      <c r="P195" s="45"/>
      <c r="Q195" s="66">
        <f>'Pay App 51'!Q195+N195+P195</f>
        <v>0</v>
      </c>
    </row>
    <row r="196" spans="1:17" ht="21" customHeight="1" x14ac:dyDescent="0.2">
      <c r="A196" s="149" t="s">
        <v>346</v>
      </c>
      <c r="B196" s="149"/>
      <c r="C196" s="149" t="s">
        <v>347</v>
      </c>
      <c r="D196" s="150"/>
      <c r="E196" s="52">
        <f>'Pay App 51'!E196</f>
        <v>0</v>
      </c>
      <c r="F196" s="45"/>
      <c r="G196" s="65">
        <f>'Pay App 51'!G196+F196</f>
        <v>0</v>
      </c>
      <c r="H196" s="188">
        <f>'Pay App 51'!K196</f>
        <v>0</v>
      </c>
      <c r="I196" s="189"/>
      <c r="J196" s="55"/>
      <c r="K196" s="33">
        <f t="shared" si="4"/>
        <v>0</v>
      </c>
      <c r="L196" s="68">
        <f t="shared" si="7"/>
        <v>0</v>
      </c>
      <c r="M196" s="66">
        <f t="shared" si="5"/>
        <v>0</v>
      </c>
      <c r="N196" s="32">
        <f t="shared" si="6"/>
        <v>0</v>
      </c>
      <c r="O196" s="52">
        <f>'Pay App 51'!O196+'Pay App 51'!P196</f>
        <v>0</v>
      </c>
      <c r="P196" s="45"/>
      <c r="Q196" s="66">
        <f>'Pay App 51'!Q196+N196+P196</f>
        <v>0</v>
      </c>
    </row>
    <row r="197" spans="1:17" ht="21" customHeight="1" x14ac:dyDescent="0.2">
      <c r="A197" s="149" t="s">
        <v>348</v>
      </c>
      <c r="B197" s="149"/>
      <c r="C197" s="149" t="s">
        <v>349</v>
      </c>
      <c r="D197" s="150"/>
      <c r="E197" s="52">
        <f>'Pay App 51'!E197</f>
        <v>0</v>
      </c>
      <c r="F197" s="45"/>
      <c r="G197" s="65">
        <f>'Pay App 51'!G197+F197</f>
        <v>0</v>
      </c>
      <c r="H197" s="188">
        <f>'Pay App 51'!K197</f>
        <v>0</v>
      </c>
      <c r="I197" s="189"/>
      <c r="J197" s="55"/>
      <c r="K197" s="33">
        <f t="shared" si="4"/>
        <v>0</v>
      </c>
      <c r="L197" s="68">
        <f t="shared" si="7"/>
        <v>0</v>
      </c>
      <c r="M197" s="66">
        <f t="shared" si="5"/>
        <v>0</v>
      </c>
      <c r="N197" s="32">
        <f t="shared" si="6"/>
        <v>0</v>
      </c>
      <c r="O197" s="52">
        <f>'Pay App 51'!O197+'Pay App 51'!P197</f>
        <v>0</v>
      </c>
      <c r="P197" s="45"/>
      <c r="Q197" s="66">
        <f>'Pay App 51'!Q197+N197+P197</f>
        <v>0</v>
      </c>
    </row>
    <row r="198" spans="1:17" ht="21" customHeight="1" x14ac:dyDescent="0.2">
      <c r="A198" s="149" t="s">
        <v>350</v>
      </c>
      <c r="B198" s="149"/>
      <c r="C198" s="151" t="s">
        <v>305</v>
      </c>
      <c r="D198" s="152"/>
      <c r="E198" s="52">
        <f>'Pay App 51'!E198</f>
        <v>0</v>
      </c>
      <c r="F198" s="45"/>
      <c r="G198" s="65">
        <f>'Pay App 51'!G198+F198</f>
        <v>0</v>
      </c>
      <c r="H198" s="188">
        <f>'Pay App 51'!K198</f>
        <v>0</v>
      </c>
      <c r="I198" s="189"/>
      <c r="J198" s="55"/>
      <c r="K198" s="33">
        <f t="shared" si="4"/>
        <v>0</v>
      </c>
      <c r="L198" s="68">
        <f t="shared" si="7"/>
        <v>0</v>
      </c>
      <c r="M198" s="66">
        <f t="shared" si="5"/>
        <v>0</v>
      </c>
      <c r="N198" s="32">
        <f t="shared" si="6"/>
        <v>0</v>
      </c>
      <c r="O198" s="52">
        <f>'Pay App 51'!O198+'Pay App 51'!P198</f>
        <v>0</v>
      </c>
      <c r="P198" s="45"/>
      <c r="Q198" s="66">
        <f>'Pay App 51'!Q198+N198+P198</f>
        <v>0</v>
      </c>
    </row>
    <row r="199" spans="1:17" ht="21" customHeight="1" x14ac:dyDescent="0.2">
      <c r="A199" s="141" t="s">
        <v>351</v>
      </c>
      <c r="B199" s="141"/>
      <c r="C199" s="141" t="s">
        <v>352</v>
      </c>
      <c r="D199" s="142"/>
      <c r="E199" s="52">
        <f>'Pay App 51'!E199</f>
        <v>0</v>
      </c>
      <c r="F199" s="45"/>
      <c r="G199" s="65">
        <f>'Pay App 51'!G199+F199</f>
        <v>0</v>
      </c>
      <c r="H199" s="188">
        <f>'Pay App 51'!K199</f>
        <v>0</v>
      </c>
      <c r="I199" s="189"/>
      <c r="J199" s="55"/>
      <c r="K199" s="33">
        <f t="shared" si="4"/>
        <v>0</v>
      </c>
      <c r="L199" s="68">
        <f t="shared" si="7"/>
        <v>0</v>
      </c>
      <c r="M199" s="66">
        <f t="shared" si="5"/>
        <v>0</v>
      </c>
      <c r="N199" s="32">
        <f t="shared" si="6"/>
        <v>0</v>
      </c>
      <c r="O199" s="52">
        <f>'Pay App 51'!O199+'Pay App 51'!P199</f>
        <v>0</v>
      </c>
      <c r="P199" s="45"/>
      <c r="Q199" s="66">
        <f>'Pay App 51'!Q199+N199+P199</f>
        <v>0</v>
      </c>
    </row>
    <row r="200" spans="1:17" ht="21" customHeight="1" x14ac:dyDescent="0.2">
      <c r="A200" s="149" t="s">
        <v>353</v>
      </c>
      <c r="B200" s="149"/>
      <c r="C200" s="149" t="s">
        <v>354</v>
      </c>
      <c r="D200" s="150"/>
      <c r="E200" s="52">
        <f>'Pay App 51'!E200</f>
        <v>0</v>
      </c>
      <c r="F200" s="45"/>
      <c r="G200" s="65">
        <f>'Pay App 51'!G200+F200</f>
        <v>0</v>
      </c>
      <c r="H200" s="188">
        <f>'Pay App 51'!K200</f>
        <v>0</v>
      </c>
      <c r="I200" s="189"/>
      <c r="J200" s="55"/>
      <c r="K200" s="33">
        <f t="shared" si="4"/>
        <v>0</v>
      </c>
      <c r="L200" s="68">
        <f t="shared" si="7"/>
        <v>0</v>
      </c>
      <c r="M200" s="66">
        <f t="shared" si="5"/>
        <v>0</v>
      </c>
      <c r="N200" s="32">
        <f t="shared" si="6"/>
        <v>0</v>
      </c>
      <c r="O200" s="52">
        <f>'Pay App 51'!O200+'Pay App 51'!P200</f>
        <v>0</v>
      </c>
      <c r="P200" s="45"/>
      <c r="Q200" s="66">
        <f>'Pay App 51'!Q200+N200+P200</f>
        <v>0</v>
      </c>
    </row>
    <row r="201" spans="1:17" ht="21" customHeight="1" x14ac:dyDescent="0.2">
      <c r="A201" s="149" t="s">
        <v>355</v>
      </c>
      <c r="B201" s="149"/>
      <c r="C201" s="149" t="s">
        <v>356</v>
      </c>
      <c r="D201" s="150"/>
      <c r="E201" s="52">
        <f>'Pay App 51'!E201</f>
        <v>0</v>
      </c>
      <c r="F201" s="45"/>
      <c r="G201" s="65">
        <f>'Pay App 51'!G201+F201</f>
        <v>0</v>
      </c>
      <c r="H201" s="188">
        <f>'Pay App 51'!K201</f>
        <v>0</v>
      </c>
      <c r="I201" s="189"/>
      <c r="J201" s="55"/>
      <c r="K201" s="33">
        <f t="shared" si="4"/>
        <v>0</v>
      </c>
      <c r="L201" s="68">
        <f t="shared" si="7"/>
        <v>0</v>
      </c>
      <c r="M201" s="66">
        <f t="shared" si="5"/>
        <v>0</v>
      </c>
      <c r="N201" s="32">
        <f t="shared" si="6"/>
        <v>0</v>
      </c>
      <c r="O201" s="52">
        <f>'Pay App 51'!O201+'Pay App 51'!P201</f>
        <v>0</v>
      </c>
      <c r="P201" s="45"/>
      <c r="Q201" s="66">
        <f>'Pay App 51'!Q201+N201+P201</f>
        <v>0</v>
      </c>
    </row>
    <row r="202" spans="1:17" ht="21" customHeight="1" x14ac:dyDescent="0.2">
      <c r="A202" s="149" t="s">
        <v>357</v>
      </c>
      <c r="B202" s="149"/>
      <c r="C202" s="151" t="s">
        <v>358</v>
      </c>
      <c r="D202" s="152"/>
      <c r="E202" s="52">
        <f>'Pay App 51'!E202</f>
        <v>0</v>
      </c>
      <c r="F202" s="45"/>
      <c r="G202" s="65">
        <f>'Pay App 51'!G202+F202</f>
        <v>0</v>
      </c>
      <c r="H202" s="188">
        <f>'Pay App 51'!K202</f>
        <v>0</v>
      </c>
      <c r="I202" s="189"/>
      <c r="J202" s="55"/>
      <c r="K202" s="33">
        <f t="shared" si="4"/>
        <v>0</v>
      </c>
      <c r="L202" s="68">
        <f t="shared" si="7"/>
        <v>0</v>
      </c>
      <c r="M202" s="66">
        <f t="shared" si="5"/>
        <v>0</v>
      </c>
      <c r="N202" s="32">
        <f t="shared" si="6"/>
        <v>0</v>
      </c>
      <c r="O202" s="52">
        <f>'Pay App 51'!O202+'Pay App 51'!P202</f>
        <v>0</v>
      </c>
      <c r="P202" s="45"/>
      <c r="Q202" s="66">
        <f>'Pay App 51'!Q202+N202+P202</f>
        <v>0</v>
      </c>
    </row>
    <row r="203" spans="1:17" ht="21" customHeight="1" x14ac:dyDescent="0.2">
      <c r="A203" s="149" t="s">
        <v>359</v>
      </c>
      <c r="B203" s="149"/>
      <c r="C203" s="151" t="s">
        <v>360</v>
      </c>
      <c r="D203" s="152"/>
      <c r="E203" s="52">
        <f>'Pay App 51'!E203</f>
        <v>0</v>
      </c>
      <c r="F203" s="45"/>
      <c r="G203" s="65">
        <f>'Pay App 51'!G203+F203</f>
        <v>0</v>
      </c>
      <c r="H203" s="188">
        <f>'Pay App 51'!K203</f>
        <v>0</v>
      </c>
      <c r="I203" s="189"/>
      <c r="J203" s="55"/>
      <c r="K203" s="33">
        <f t="shared" si="4"/>
        <v>0</v>
      </c>
      <c r="L203" s="68">
        <f t="shared" si="7"/>
        <v>0</v>
      </c>
      <c r="M203" s="66">
        <f t="shared" si="5"/>
        <v>0</v>
      </c>
      <c r="N203" s="32">
        <f t="shared" si="6"/>
        <v>0</v>
      </c>
      <c r="O203" s="52">
        <f>'Pay App 51'!O203+'Pay App 51'!P203</f>
        <v>0</v>
      </c>
      <c r="P203" s="45"/>
      <c r="Q203" s="66">
        <f>'Pay App 51'!Q203+N203+P203</f>
        <v>0</v>
      </c>
    </row>
    <row r="204" spans="1:17" ht="21" customHeight="1" x14ac:dyDescent="0.2">
      <c r="A204" s="149" t="s">
        <v>361</v>
      </c>
      <c r="B204" s="149"/>
      <c r="C204" s="149" t="s">
        <v>362</v>
      </c>
      <c r="D204" s="150"/>
      <c r="E204" s="52">
        <f>'Pay App 51'!E204</f>
        <v>0</v>
      </c>
      <c r="F204" s="45"/>
      <c r="G204" s="65">
        <f>'Pay App 51'!G204+F204</f>
        <v>0</v>
      </c>
      <c r="H204" s="188">
        <f>'Pay App 51'!K204</f>
        <v>0</v>
      </c>
      <c r="I204" s="189"/>
      <c r="J204" s="55"/>
      <c r="K204" s="33">
        <f t="shared" si="4"/>
        <v>0</v>
      </c>
      <c r="L204" s="68">
        <f t="shared" si="7"/>
        <v>0</v>
      </c>
      <c r="M204" s="66">
        <f t="shared" si="5"/>
        <v>0</v>
      </c>
      <c r="N204" s="32">
        <f t="shared" si="6"/>
        <v>0</v>
      </c>
      <c r="O204" s="52">
        <f>'Pay App 51'!O204+'Pay App 51'!P204</f>
        <v>0</v>
      </c>
      <c r="P204" s="45"/>
      <c r="Q204" s="66">
        <f>'Pay App 51'!Q204+N204+P204</f>
        <v>0</v>
      </c>
    </row>
    <row r="205" spans="1:17" ht="21" customHeight="1" x14ac:dyDescent="0.2">
      <c r="A205" s="149" t="s">
        <v>363</v>
      </c>
      <c r="B205" s="149"/>
      <c r="C205" s="151" t="s">
        <v>364</v>
      </c>
      <c r="D205" s="152"/>
      <c r="E205" s="52">
        <f>'Pay App 51'!E205</f>
        <v>0</v>
      </c>
      <c r="F205" s="45"/>
      <c r="G205" s="65">
        <f>'Pay App 51'!G205+F205</f>
        <v>0</v>
      </c>
      <c r="H205" s="188">
        <f>'Pay App 51'!K205</f>
        <v>0</v>
      </c>
      <c r="I205" s="189"/>
      <c r="J205" s="55"/>
      <c r="K205" s="33">
        <f t="shared" si="4"/>
        <v>0</v>
      </c>
      <c r="L205" s="68">
        <f t="shared" si="7"/>
        <v>0</v>
      </c>
      <c r="M205" s="66">
        <f t="shared" si="5"/>
        <v>0</v>
      </c>
      <c r="N205" s="32">
        <f t="shared" si="6"/>
        <v>0</v>
      </c>
      <c r="O205" s="52">
        <f>'Pay App 51'!O205+'Pay App 51'!P205</f>
        <v>0</v>
      </c>
      <c r="P205" s="45"/>
      <c r="Q205" s="66">
        <f>'Pay App 51'!Q205+N205+P205</f>
        <v>0</v>
      </c>
    </row>
    <row r="206" spans="1:17" ht="21" customHeight="1" x14ac:dyDescent="0.2">
      <c r="A206" s="141" t="s">
        <v>365</v>
      </c>
      <c r="B206" s="141"/>
      <c r="C206" s="141" t="s">
        <v>366</v>
      </c>
      <c r="D206" s="142"/>
      <c r="E206" s="52">
        <f>'Pay App 51'!E206</f>
        <v>0</v>
      </c>
      <c r="F206" s="45"/>
      <c r="G206" s="65">
        <f>'Pay App 51'!G206+F206</f>
        <v>0</v>
      </c>
      <c r="H206" s="188">
        <f>'Pay App 51'!K206</f>
        <v>0</v>
      </c>
      <c r="I206" s="189"/>
      <c r="J206" s="55"/>
      <c r="K206" s="33">
        <f t="shared" si="4"/>
        <v>0</v>
      </c>
      <c r="L206" s="68">
        <f t="shared" si="7"/>
        <v>0</v>
      </c>
      <c r="M206" s="66">
        <f t="shared" si="5"/>
        <v>0</v>
      </c>
      <c r="N206" s="32">
        <f t="shared" si="6"/>
        <v>0</v>
      </c>
      <c r="O206" s="52">
        <f>'Pay App 51'!O206+'Pay App 51'!P206</f>
        <v>0</v>
      </c>
      <c r="P206" s="45"/>
      <c r="Q206" s="66">
        <f>'Pay App 51'!Q206+N206+P206</f>
        <v>0</v>
      </c>
    </row>
    <row r="207" spans="1:17" ht="21" customHeight="1" x14ac:dyDescent="0.2">
      <c r="A207" s="149" t="s">
        <v>367</v>
      </c>
      <c r="B207" s="149"/>
      <c r="C207" s="149" t="s">
        <v>368</v>
      </c>
      <c r="D207" s="150"/>
      <c r="E207" s="52">
        <f>'Pay App 51'!E207</f>
        <v>0</v>
      </c>
      <c r="F207" s="45"/>
      <c r="G207" s="65">
        <f>'Pay App 51'!G207+F207</f>
        <v>0</v>
      </c>
      <c r="H207" s="188">
        <f>'Pay App 51'!K207</f>
        <v>0</v>
      </c>
      <c r="I207" s="189"/>
      <c r="J207" s="55"/>
      <c r="K207" s="33">
        <f t="shared" si="4"/>
        <v>0</v>
      </c>
      <c r="L207" s="68">
        <f t="shared" si="7"/>
        <v>0</v>
      </c>
      <c r="M207" s="66">
        <f t="shared" si="5"/>
        <v>0</v>
      </c>
      <c r="N207" s="32">
        <f t="shared" si="6"/>
        <v>0</v>
      </c>
      <c r="O207" s="52">
        <f>'Pay App 51'!O207+'Pay App 51'!P207</f>
        <v>0</v>
      </c>
      <c r="P207" s="45"/>
      <c r="Q207" s="66">
        <f>'Pay App 51'!Q207+N207+P207</f>
        <v>0</v>
      </c>
    </row>
    <row r="208" spans="1:17" ht="21" customHeight="1" x14ac:dyDescent="0.2">
      <c r="A208" s="141" t="s">
        <v>369</v>
      </c>
      <c r="B208" s="141"/>
      <c r="C208" s="141" t="s">
        <v>370</v>
      </c>
      <c r="D208" s="142"/>
      <c r="E208" s="52">
        <f>'Pay App 51'!E208</f>
        <v>0</v>
      </c>
      <c r="F208" s="45"/>
      <c r="G208" s="65">
        <f>'Pay App 51'!G208+F208</f>
        <v>0</v>
      </c>
      <c r="H208" s="188">
        <f>'Pay App 51'!K208</f>
        <v>0</v>
      </c>
      <c r="I208" s="189"/>
      <c r="J208" s="55"/>
      <c r="K208" s="33">
        <f t="shared" si="4"/>
        <v>0</v>
      </c>
      <c r="L208" s="68">
        <f t="shared" si="7"/>
        <v>0</v>
      </c>
      <c r="M208" s="66">
        <f t="shared" si="5"/>
        <v>0</v>
      </c>
      <c r="N208" s="32">
        <f t="shared" si="6"/>
        <v>0</v>
      </c>
      <c r="O208" s="52">
        <f>'Pay App 51'!O208+'Pay App 51'!P208</f>
        <v>0</v>
      </c>
      <c r="P208" s="45"/>
      <c r="Q208" s="66">
        <f>'Pay App 51'!Q208+N208+P208</f>
        <v>0</v>
      </c>
    </row>
    <row r="209" spans="1:17" ht="21" customHeight="1" x14ac:dyDescent="0.2">
      <c r="A209" s="149" t="s">
        <v>371</v>
      </c>
      <c r="B209" s="149"/>
      <c r="C209" s="149" t="s">
        <v>372</v>
      </c>
      <c r="D209" s="150"/>
      <c r="E209" s="52">
        <f>'Pay App 51'!E209</f>
        <v>0</v>
      </c>
      <c r="F209" s="45"/>
      <c r="G209" s="65">
        <f>'Pay App 51'!G209+F209</f>
        <v>0</v>
      </c>
      <c r="H209" s="188">
        <f>'Pay App 51'!K209</f>
        <v>0</v>
      </c>
      <c r="I209" s="189"/>
      <c r="J209" s="55"/>
      <c r="K209" s="33">
        <f t="shared" si="4"/>
        <v>0</v>
      </c>
      <c r="L209" s="68">
        <f t="shared" si="7"/>
        <v>0</v>
      </c>
      <c r="M209" s="66">
        <f t="shared" si="5"/>
        <v>0</v>
      </c>
      <c r="N209" s="32">
        <f t="shared" si="6"/>
        <v>0</v>
      </c>
      <c r="O209" s="52">
        <f>'Pay App 51'!O209+'Pay App 51'!P209</f>
        <v>0</v>
      </c>
      <c r="P209" s="45"/>
      <c r="Q209" s="66">
        <f>'Pay App 51'!Q209+N209+P209</f>
        <v>0</v>
      </c>
    </row>
    <row r="210" spans="1:17" ht="21" customHeight="1" x14ac:dyDescent="0.2">
      <c r="A210" s="149" t="s">
        <v>373</v>
      </c>
      <c r="B210" s="149"/>
      <c r="C210" s="151" t="s">
        <v>374</v>
      </c>
      <c r="D210" s="152"/>
      <c r="E210" s="52">
        <f>'Pay App 51'!E210</f>
        <v>0</v>
      </c>
      <c r="F210" s="45"/>
      <c r="G210" s="65">
        <f>'Pay App 51'!G210+F210</f>
        <v>0</v>
      </c>
      <c r="H210" s="188">
        <f>'Pay App 51'!K210</f>
        <v>0</v>
      </c>
      <c r="I210" s="189"/>
      <c r="J210" s="55"/>
      <c r="K210" s="33">
        <f t="shared" si="4"/>
        <v>0</v>
      </c>
      <c r="L210" s="68">
        <f t="shared" si="7"/>
        <v>0</v>
      </c>
      <c r="M210" s="66">
        <f t="shared" si="5"/>
        <v>0</v>
      </c>
      <c r="N210" s="32">
        <f t="shared" si="6"/>
        <v>0</v>
      </c>
      <c r="O210" s="52">
        <f>'Pay App 51'!O210+'Pay App 51'!P210</f>
        <v>0</v>
      </c>
      <c r="P210" s="45"/>
      <c r="Q210" s="66">
        <f>'Pay App 51'!Q210+N210+P210</f>
        <v>0</v>
      </c>
    </row>
    <row r="211" spans="1:17" ht="21" customHeight="1" x14ac:dyDescent="0.2">
      <c r="A211" s="149" t="s">
        <v>375</v>
      </c>
      <c r="B211" s="149"/>
      <c r="C211" s="149" t="s">
        <v>376</v>
      </c>
      <c r="D211" s="150"/>
      <c r="E211" s="52">
        <f>'Pay App 51'!E211</f>
        <v>0</v>
      </c>
      <c r="F211" s="45"/>
      <c r="G211" s="65">
        <f>'Pay App 51'!G211+F211</f>
        <v>0</v>
      </c>
      <c r="H211" s="188">
        <f>'Pay App 51'!K211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51'!O211+'Pay App 51'!P211</f>
        <v>0</v>
      </c>
      <c r="P211" s="45"/>
      <c r="Q211" s="66">
        <f>'Pay App 51'!Q211+N211+P211</f>
        <v>0</v>
      </c>
    </row>
    <row r="212" spans="1:17" ht="21" customHeight="1" x14ac:dyDescent="0.2">
      <c r="A212" s="149" t="s">
        <v>377</v>
      </c>
      <c r="B212" s="149"/>
      <c r="C212" s="151" t="s">
        <v>378</v>
      </c>
      <c r="D212" s="152"/>
      <c r="E212" s="52">
        <f>'Pay App 51'!E212</f>
        <v>0</v>
      </c>
      <c r="F212" s="45"/>
      <c r="G212" s="65">
        <f>'Pay App 51'!G212+F212</f>
        <v>0</v>
      </c>
      <c r="H212" s="188">
        <f>'Pay App 51'!K212</f>
        <v>0</v>
      </c>
      <c r="I212" s="189"/>
      <c r="J212" s="55"/>
      <c r="K212" s="33">
        <f t="shared" si="8"/>
        <v>0</v>
      </c>
      <c r="L212" s="68">
        <f t="shared" ref="L212:L241" si="11">IF(ISERROR(K212/G212),0,K212/G212)</f>
        <v>0</v>
      </c>
      <c r="M212" s="66">
        <f t="shared" si="9"/>
        <v>0</v>
      </c>
      <c r="N212" s="32">
        <f t="shared" si="10"/>
        <v>0</v>
      </c>
      <c r="O212" s="52">
        <f>'Pay App 51'!O212+'Pay App 51'!P212</f>
        <v>0</v>
      </c>
      <c r="P212" s="45"/>
      <c r="Q212" s="66">
        <f>'Pay App 51'!Q212+N212+P212</f>
        <v>0</v>
      </c>
    </row>
    <row r="213" spans="1:17" ht="21" customHeight="1" x14ac:dyDescent="0.2">
      <c r="A213" s="141" t="s">
        <v>379</v>
      </c>
      <c r="B213" s="141"/>
      <c r="C213" s="141" t="s">
        <v>380</v>
      </c>
      <c r="D213" s="142"/>
      <c r="E213" s="52">
        <f>'Pay App 51'!E213</f>
        <v>0</v>
      </c>
      <c r="F213" s="45"/>
      <c r="G213" s="65">
        <f>'Pay App 51'!G213+F213</f>
        <v>0</v>
      </c>
      <c r="H213" s="188">
        <f>'Pay App 51'!K213</f>
        <v>0</v>
      </c>
      <c r="I213" s="189"/>
      <c r="J213" s="55"/>
      <c r="K213" s="33">
        <f t="shared" si="8"/>
        <v>0</v>
      </c>
      <c r="L213" s="68">
        <f t="shared" si="11"/>
        <v>0</v>
      </c>
      <c r="M213" s="66">
        <f t="shared" si="9"/>
        <v>0</v>
      </c>
      <c r="N213" s="32">
        <f t="shared" si="10"/>
        <v>0</v>
      </c>
      <c r="O213" s="52">
        <f>'Pay App 51'!O213+'Pay App 51'!P213</f>
        <v>0</v>
      </c>
      <c r="P213" s="45"/>
      <c r="Q213" s="66">
        <f>'Pay App 51'!Q213+N213+P213</f>
        <v>0</v>
      </c>
    </row>
    <row r="214" spans="1:17" ht="21" customHeight="1" x14ac:dyDescent="0.2">
      <c r="A214" s="149" t="s">
        <v>381</v>
      </c>
      <c r="B214" s="149"/>
      <c r="C214" s="151" t="s">
        <v>382</v>
      </c>
      <c r="D214" s="152"/>
      <c r="E214" s="52">
        <f>'Pay App 51'!E214</f>
        <v>0</v>
      </c>
      <c r="F214" s="45"/>
      <c r="G214" s="65">
        <f>'Pay App 51'!G214+F214</f>
        <v>0</v>
      </c>
      <c r="H214" s="188">
        <f>'Pay App 51'!K214</f>
        <v>0</v>
      </c>
      <c r="I214" s="189"/>
      <c r="J214" s="55"/>
      <c r="K214" s="33">
        <f t="shared" si="8"/>
        <v>0</v>
      </c>
      <c r="L214" s="68">
        <f t="shared" si="11"/>
        <v>0</v>
      </c>
      <c r="M214" s="66">
        <f t="shared" si="9"/>
        <v>0</v>
      </c>
      <c r="N214" s="32">
        <f t="shared" si="10"/>
        <v>0</v>
      </c>
      <c r="O214" s="52">
        <f>'Pay App 51'!O214+'Pay App 51'!P214</f>
        <v>0</v>
      </c>
      <c r="P214" s="45"/>
      <c r="Q214" s="66">
        <f>'Pay App 51'!Q214+N214+P214</f>
        <v>0</v>
      </c>
    </row>
    <row r="215" spans="1:17" ht="21" customHeight="1" x14ac:dyDescent="0.2">
      <c r="A215" s="149" t="s">
        <v>383</v>
      </c>
      <c r="B215" s="149"/>
      <c r="C215" s="149" t="s">
        <v>384</v>
      </c>
      <c r="D215" s="150"/>
      <c r="E215" s="52">
        <f>'Pay App 51'!E215</f>
        <v>0</v>
      </c>
      <c r="F215" s="45"/>
      <c r="G215" s="65">
        <f>'Pay App 51'!G215+F215</f>
        <v>0</v>
      </c>
      <c r="H215" s="188">
        <f>'Pay App 51'!K215</f>
        <v>0</v>
      </c>
      <c r="I215" s="189"/>
      <c r="J215" s="55"/>
      <c r="K215" s="33">
        <f t="shared" si="8"/>
        <v>0</v>
      </c>
      <c r="L215" s="68">
        <f t="shared" si="11"/>
        <v>0</v>
      </c>
      <c r="M215" s="66">
        <f t="shared" si="9"/>
        <v>0</v>
      </c>
      <c r="N215" s="32">
        <f t="shared" si="10"/>
        <v>0</v>
      </c>
      <c r="O215" s="52">
        <f>'Pay App 51'!O215+'Pay App 51'!P215</f>
        <v>0</v>
      </c>
      <c r="P215" s="45"/>
      <c r="Q215" s="66">
        <f>'Pay App 51'!Q215+N215+P215</f>
        <v>0</v>
      </c>
    </row>
    <row r="216" spans="1:17" ht="21" customHeight="1" x14ac:dyDescent="0.2">
      <c r="A216" s="149" t="s">
        <v>385</v>
      </c>
      <c r="B216" s="149"/>
      <c r="C216" s="149" t="s">
        <v>386</v>
      </c>
      <c r="D216" s="150"/>
      <c r="E216" s="52">
        <f>'Pay App 51'!E216</f>
        <v>0</v>
      </c>
      <c r="F216" s="45"/>
      <c r="G216" s="65">
        <f>'Pay App 51'!G216+F216</f>
        <v>0</v>
      </c>
      <c r="H216" s="188">
        <f>'Pay App 51'!K216</f>
        <v>0</v>
      </c>
      <c r="I216" s="189"/>
      <c r="J216" s="55"/>
      <c r="K216" s="33">
        <f t="shared" si="8"/>
        <v>0</v>
      </c>
      <c r="L216" s="68">
        <f t="shared" si="11"/>
        <v>0</v>
      </c>
      <c r="M216" s="66">
        <f t="shared" si="9"/>
        <v>0</v>
      </c>
      <c r="N216" s="32">
        <f t="shared" si="10"/>
        <v>0</v>
      </c>
      <c r="O216" s="52">
        <f>'Pay App 51'!O216+'Pay App 51'!P216</f>
        <v>0</v>
      </c>
      <c r="P216" s="45"/>
      <c r="Q216" s="66">
        <f>'Pay App 51'!Q216+N216+P216</f>
        <v>0</v>
      </c>
    </row>
    <row r="217" spans="1:17" ht="21" customHeight="1" x14ac:dyDescent="0.2">
      <c r="A217" s="149" t="s">
        <v>387</v>
      </c>
      <c r="B217" s="149"/>
      <c r="C217" s="149" t="s">
        <v>388</v>
      </c>
      <c r="D217" s="150"/>
      <c r="E217" s="52">
        <f>'Pay App 51'!E217</f>
        <v>0</v>
      </c>
      <c r="F217" s="45"/>
      <c r="G217" s="65">
        <f>'Pay App 51'!G217+F217</f>
        <v>0</v>
      </c>
      <c r="H217" s="188">
        <f>'Pay App 51'!K217</f>
        <v>0</v>
      </c>
      <c r="I217" s="189"/>
      <c r="J217" s="55"/>
      <c r="K217" s="33">
        <f t="shared" si="8"/>
        <v>0</v>
      </c>
      <c r="L217" s="68">
        <f t="shared" si="11"/>
        <v>0</v>
      </c>
      <c r="M217" s="66">
        <f>G217-K217</f>
        <v>0</v>
      </c>
      <c r="N217" s="32">
        <f t="shared" si="10"/>
        <v>0</v>
      </c>
      <c r="O217" s="52">
        <f>'Pay App 51'!O217+'Pay App 51'!P217</f>
        <v>0</v>
      </c>
      <c r="P217" s="45"/>
      <c r="Q217" s="66">
        <f>'Pay App 51'!Q217+N217+P217</f>
        <v>0</v>
      </c>
    </row>
    <row r="218" spans="1:17" ht="21" customHeight="1" x14ac:dyDescent="0.2">
      <c r="A218" s="149" t="s">
        <v>389</v>
      </c>
      <c r="B218" s="149"/>
      <c r="C218" s="151" t="s">
        <v>390</v>
      </c>
      <c r="D218" s="152"/>
      <c r="E218" s="52">
        <f>'Pay App 51'!E218</f>
        <v>0</v>
      </c>
      <c r="F218" s="45"/>
      <c r="G218" s="65">
        <f>'Pay App 51'!G218+F218</f>
        <v>0</v>
      </c>
      <c r="H218" s="188">
        <f>'Pay App 51'!K218</f>
        <v>0</v>
      </c>
      <c r="I218" s="189"/>
      <c r="J218" s="55"/>
      <c r="K218" s="33">
        <f t="shared" si="8"/>
        <v>0</v>
      </c>
      <c r="L218" s="68">
        <f t="shared" si="11"/>
        <v>0</v>
      </c>
      <c r="M218" s="66">
        <f t="shared" si="9"/>
        <v>0</v>
      </c>
      <c r="N218" s="32">
        <f t="shared" si="10"/>
        <v>0</v>
      </c>
      <c r="O218" s="52">
        <f>'Pay App 51'!O218+'Pay App 51'!P218</f>
        <v>0</v>
      </c>
      <c r="P218" s="45"/>
      <c r="Q218" s="66">
        <f>'Pay App 51'!Q218+N218+P218</f>
        <v>0</v>
      </c>
    </row>
    <row r="219" spans="1:17" ht="21" customHeight="1" x14ac:dyDescent="0.2">
      <c r="A219" s="141" t="s">
        <v>391</v>
      </c>
      <c r="B219" s="141"/>
      <c r="C219" s="141" t="s">
        <v>392</v>
      </c>
      <c r="D219" s="142"/>
      <c r="E219" s="52">
        <f>'Pay App 51'!E219</f>
        <v>0</v>
      </c>
      <c r="F219" s="45"/>
      <c r="G219" s="65">
        <f>'Pay App 51'!G219+F219</f>
        <v>0</v>
      </c>
      <c r="H219" s="188">
        <f>'Pay App 51'!K219</f>
        <v>0</v>
      </c>
      <c r="I219" s="189"/>
      <c r="J219" s="55"/>
      <c r="K219" s="33">
        <f t="shared" si="8"/>
        <v>0</v>
      </c>
      <c r="L219" s="68">
        <f t="shared" si="11"/>
        <v>0</v>
      </c>
      <c r="M219" s="66">
        <f t="shared" si="9"/>
        <v>0</v>
      </c>
      <c r="N219" s="32">
        <f t="shared" si="10"/>
        <v>0</v>
      </c>
      <c r="O219" s="52">
        <f>'Pay App 51'!O219+'Pay App 51'!P219</f>
        <v>0</v>
      </c>
      <c r="P219" s="45"/>
      <c r="Q219" s="66">
        <f>'Pay App 51'!Q219+N219+P219</f>
        <v>0</v>
      </c>
    </row>
    <row r="220" spans="1:17" ht="21" customHeight="1" x14ac:dyDescent="0.2">
      <c r="A220" s="149" t="s">
        <v>393</v>
      </c>
      <c r="B220" s="149"/>
      <c r="C220" s="149" t="s">
        <v>394</v>
      </c>
      <c r="D220" s="150"/>
      <c r="E220" s="52">
        <f>'Pay App 51'!E220</f>
        <v>0</v>
      </c>
      <c r="F220" s="45"/>
      <c r="G220" s="65">
        <f>'Pay App 51'!G220+F220</f>
        <v>0</v>
      </c>
      <c r="H220" s="188">
        <f>'Pay App 51'!K220</f>
        <v>0</v>
      </c>
      <c r="I220" s="189"/>
      <c r="J220" s="55"/>
      <c r="K220" s="33">
        <f t="shared" si="8"/>
        <v>0</v>
      </c>
      <c r="L220" s="68">
        <f t="shared" si="11"/>
        <v>0</v>
      </c>
      <c r="M220" s="66">
        <f t="shared" si="9"/>
        <v>0</v>
      </c>
      <c r="N220" s="32">
        <f t="shared" si="10"/>
        <v>0</v>
      </c>
      <c r="O220" s="52">
        <f>'Pay App 51'!O220+'Pay App 51'!P220</f>
        <v>0</v>
      </c>
      <c r="P220" s="45"/>
      <c r="Q220" s="66">
        <f>'Pay App 51'!Q220+N220+P220</f>
        <v>0</v>
      </c>
    </row>
    <row r="221" spans="1:17" ht="21" customHeight="1" x14ac:dyDescent="0.2">
      <c r="A221" s="141" t="s">
        <v>395</v>
      </c>
      <c r="B221" s="141"/>
      <c r="C221" s="141" t="s">
        <v>396</v>
      </c>
      <c r="D221" s="142"/>
      <c r="E221" s="52">
        <f>'Pay App 51'!E221</f>
        <v>0</v>
      </c>
      <c r="F221" s="45"/>
      <c r="G221" s="65">
        <f>'Pay App 51'!G221+F221</f>
        <v>0</v>
      </c>
      <c r="H221" s="188">
        <f>'Pay App 51'!K221</f>
        <v>0</v>
      </c>
      <c r="I221" s="189"/>
      <c r="J221" s="55"/>
      <c r="K221" s="33">
        <f t="shared" si="8"/>
        <v>0</v>
      </c>
      <c r="L221" s="68">
        <f t="shared" si="11"/>
        <v>0</v>
      </c>
      <c r="M221" s="66">
        <f t="shared" si="9"/>
        <v>0</v>
      </c>
      <c r="N221" s="32">
        <f t="shared" si="10"/>
        <v>0</v>
      </c>
      <c r="O221" s="52">
        <f>'Pay App 51'!O221+'Pay App 51'!P221</f>
        <v>0</v>
      </c>
      <c r="P221" s="45"/>
      <c r="Q221" s="66">
        <f>'Pay App 51'!Q221+N221+P221</f>
        <v>0</v>
      </c>
    </row>
    <row r="222" spans="1:17" ht="21" customHeight="1" x14ac:dyDescent="0.2">
      <c r="A222" s="149" t="s">
        <v>397</v>
      </c>
      <c r="B222" s="149"/>
      <c r="C222" s="149" t="s">
        <v>398</v>
      </c>
      <c r="D222" s="150"/>
      <c r="E222" s="52">
        <f>'Pay App 51'!E222</f>
        <v>0</v>
      </c>
      <c r="F222" s="45"/>
      <c r="G222" s="65">
        <f>'Pay App 51'!G222+F222</f>
        <v>0</v>
      </c>
      <c r="H222" s="188">
        <f>'Pay App 51'!K222</f>
        <v>0</v>
      </c>
      <c r="I222" s="189"/>
      <c r="J222" s="55"/>
      <c r="K222" s="33">
        <f t="shared" si="8"/>
        <v>0</v>
      </c>
      <c r="L222" s="68">
        <f t="shared" si="11"/>
        <v>0</v>
      </c>
      <c r="M222" s="66">
        <f t="shared" si="9"/>
        <v>0</v>
      </c>
      <c r="N222" s="32">
        <f t="shared" si="10"/>
        <v>0</v>
      </c>
      <c r="O222" s="52">
        <f>'Pay App 51'!O222+'Pay App 51'!P222</f>
        <v>0</v>
      </c>
      <c r="P222" s="45"/>
      <c r="Q222" s="66">
        <f>'Pay App 51'!Q222+N222+P222</f>
        <v>0</v>
      </c>
    </row>
    <row r="223" spans="1:17" ht="21" customHeight="1" x14ac:dyDescent="0.2">
      <c r="A223" s="149" t="s">
        <v>399</v>
      </c>
      <c r="B223" s="149"/>
      <c r="C223" s="149" t="s">
        <v>400</v>
      </c>
      <c r="D223" s="150"/>
      <c r="E223" s="52">
        <f>'Pay App 51'!E223</f>
        <v>0</v>
      </c>
      <c r="F223" s="45"/>
      <c r="G223" s="65">
        <f>'Pay App 51'!G223+F223</f>
        <v>0</v>
      </c>
      <c r="H223" s="188">
        <f>'Pay App 51'!K223</f>
        <v>0</v>
      </c>
      <c r="I223" s="189"/>
      <c r="J223" s="55"/>
      <c r="K223" s="33">
        <f t="shared" si="8"/>
        <v>0</v>
      </c>
      <c r="L223" s="68">
        <f t="shared" si="11"/>
        <v>0</v>
      </c>
      <c r="M223" s="66">
        <f t="shared" si="9"/>
        <v>0</v>
      </c>
      <c r="N223" s="32">
        <f t="shared" si="10"/>
        <v>0</v>
      </c>
      <c r="O223" s="52">
        <f>'Pay App 51'!O223+'Pay App 51'!P223</f>
        <v>0</v>
      </c>
      <c r="P223" s="45"/>
      <c r="Q223" s="66">
        <f>'Pay App 51'!Q223+N223+P223</f>
        <v>0</v>
      </c>
    </row>
    <row r="224" spans="1:17" ht="21" customHeight="1" x14ac:dyDescent="0.2">
      <c r="A224" s="149" t="s">
        <v>401</v>
      </c>
      <c r="B224" s="149"/>
      <c r="C224" s="149" t="s">
        <v>402</v>
      </c>
      <c r="D224" s="150"/>
      <c r="E224" s="52">
        <f>'Pay App 51'!E224</f>
        <v>0</v>
      </c>
      <c r="F224" s="45"/>
      <c r="G224" s="65">
        <f>'Pay App 51'!G224+F224</f>
        <v>0</v>
      </c>
      <c r="H224" s="188">
        <f>'Pay App 51'!K224</f>
        <v>0</v>
      </c>
      <c r="I224" s="189"/>
      <c r="J224" s="55"/>
      <c r="K224" s="33">
        <f t="shared" si="8"/>
        <v>0</v>
      </c>
      <c r="L224" s="68">
        <f t="shared" si="11"/>
        <v>0</v>
      </c>
      <c r="M224" s="66">
        <f t="shared" si="9"/>
        <v>0</v>
      </c>
      <c r="N224" s="32">
        <f t="shared" si="10"/>
        <v>0</v>
      </c>
      <c r="O224" s="52">
        <f>'Pay App 51'!O224+'Pay App 51'!P224</f>
        <v>0</v>
      </c>
      <c r="P224" s="45"/>
      <c r="Q224" s="66">
        <f>'Pay App 51'!Q224+N224+P224</f>
        <v>0</v>
      </c>
    </row>
    <row r="225" spans="1:17" ht="21" customHeight="1" x14ac:dyDescent="0.2">
      <c r="A225" s="149" t="s">
        <v>403</v>
      </c>
      <c r="B225" s="149"/>
      <c r="C225" s="149" t="s">
        <v>404</v>
      </c>
      <c r="D225" s="150"/>
      <c r="E225" s="52">
        <f>'Pay App 51'!E225</f>
        <v>0</v>
      </c>
      <c r="F225" s="45"/>
      <c r="G225" s="65">
        <f>'Pay App 51'!G225+F225</f>
        <v>0</v>
      </c>
      <c r="H225" s="188">
        <f>'Pay App 51'!K225</f>
        <v>0</v>
      </c>
      <c r="I225" s="189"/>
      <c r="J225" s="55"/>
      <c r="K225" s="33">
        <f t="shared" si="8"/>
        <v>0</v>
      </c>
      <c r="L225" s="68">
        <f t="shared" si="11"/>
        <v>0</v>
      </c>
      <c r="M225" s="66">
        <f t="shared" si="9"/>
        <v>0</v>
      </c>
      <c r="N225" s="32">
        <f t="shared" si="10"/>
        <v>0</v>
      </c>
      <c r="O225" s="52">
        <f>'Pay App 51'!O225+'Pay App 51'!P225</f>
        <v>0</v>
      </c>
      <c r="P225" s="45"/>
      <c r="Q225" s="66">
        <f>'Pay App 51'!Q225+N225+P225</f>
        <v>0</v>
      </c>
    </row>
    <row r="226" spans="1:17" ht="21" customHeight="1" x14ac:dyDescent="0.2">
      <c r="A226" s="141" t="s">
        <v>405</v>
      </c>
      <c r="B226" s="141"/>
      <c r="C226" s="141" t="s">
        <v>406</v>
      </c>
      <c r="D226" s="142"/>
      <c r="E226" s="52">
        <f>'Pay App 51'!E226</f>
        <v>0</v>
      </c>
      <c r="F226" s="45"/>
      <c r="G226" s="65">
        <f>'Pay App 51'!G226+F226</f>
        <v>0</v>
      </c>
      <c r="H226" s="188">
        <f>'Pay App 51'!K226</f>
        <v>0</v>
      </c>
      <c r="I226" s="189"/>
      <c r="J226" s="55"/>
      <c r="K226" s="33">
        <f t="shared" si="8"/>
        <v>0</v>
      </c>
      <c r="L226" s="68">
        <f t="shared" si="11"/>
        <v>0</v>
      </c>
      <c r="M226" s="66">
        <f t="shared" si="9"/>
        <v>0</v>
      </c>
      <c r="N226" s="32">
        <f t="shared" si="10"/>
        <v>0</v>
      </c>
      <c r="O226" s="52">
        <f>'Pay App 51'!O226+'Pay App 51'!P226</f>
        <v>0</v>
      </c>
      <c r="P226" s="45"/>
      <c r="Q226" s="66">
        <f>'Pay App 51'!Q226+N226+P226</f>
        <v>0</v>
      </c>
    </row>
    <row r="227" spans="1:17" ht="21" customHeight="1" x14ac:dyDescent="0.2">
      <c r="A227" s="149" t="s">
        <v>407</v>
      </c>
      <c r="B227" s="149"/>
      <c r="C227" s="149" t="s">
        <v>408</v>
      </c>
      <c r="D227" s="150"/>
      <c r="E227" s="52">
        <f>'Pay App 51'!E227</f>
        <v>0</v>
      </c>
      <c r="F227" s="45"/>
      <c r="G227" s="65">
        <f>'Pay App 51'!G227+F227</f>
        <v>0</v>
      </c>
      <c r="H227" s="188">
        <f>'Pay App 51'!K227</f>
        <v>0</v>
      </c>
      <c r="I227" s="189"/>
      <c r="J227" s="55"/>
      <c r="K227" s="33">
        <f t="shared" si="8"/>
        <v>0</v>
      </c>
      <c r="L227" s="68">
        <f t="shared" si="11"/>
        <v>0</v>
      </c>
      <c r="M227" s="66">
        <f t="shared" si="9"/>
        <v>0</v>
      </c>
      <c r="N227" s="32">
        <f t="shared" si="10"/>
        <v>0</v>
      </c>
      <c r="O227" s="52">
        <f>'Pay App 51'!O227+'Pay App 51'!P227</f>
        <v>0</v>
      </c>
      <c r="P227" s="45"/>
      <c r="Q227" s="66">
        <f>'Pay App 51'!Q227+N227+P227</f>
        <v>0</v>
      </c>
    </row>
    <row r="228" spans="1:17" ht="21" customHeight="1" x14ac:dyDescent="0.2">
      <c r="A228" s="149" t="s">
        <v>409</v>
      </c>
      <c r="B228" s="149"/>
      <c r="C228" s="149" t="s">
        <v>410</v>
      </c>
      <c r="D228" s="150"/>
      <c r="E228" s="52">
        <f>'Pay App 51'!E228</f>
        <v>0</v>
      </c>
      <c r="F228" s="45"/>
      <c r="G228" s="65">
        <f>'Pay App 51'!G228+F228</f>
        <v>0</v>
      </c>
      <c r="H228" s="188">
        <f>'Pay App 51'!K228</f>
        <v>0</v>
      </c>
      <c r="I228" s="189"/>
      <c r="J228" s="55"/>
      <c r="K228" s="33">
        <f t="shared" si="8"/>
        <v>0</v>
      </c>
      <c r="L228" s="68">
        <f t="shared" si="11"/>
        <v>0</v>
      </c>
      <c r="M228" s="66">
        <f t="shared" si="9"/>
        <v>0</v>
      </c>
      <c r="N228" s="32">
        <f t="shared" si="10"/>
        <v>0</v>
      </c>
      <c r="O228" s="52">
        <f>'Pay App 51'!O228+'Pay App 51'!P228</f>
        <v>0</v>
      </c>
      <c r="P228" s="45"/>
      <c r="Q228" s="66">
        <f>'Pay App 51'!Q228+N228+P228</f>
        <v>0</v>
      </c>
    </row>
    <row r="229" spans="1:17" ht="21" customHeight="1" x14ac:dyDescent="0.2">
      <c r="A229" s="149" t="s">
        <v>411</v>
      </c>
      <c r="B229" s="149"/>
      <c r="C229" s="149" t="s">
        <v>412</v>
      </c>
      <c r="D229" s="150"/>
      <c r="E229" s="52">
        <f>'Pay App 51'!E229</f>
        <v>0</v>
      </c>
      <c r="F229" s="45"/>
      <c r="G229" s="65">
        <f>'Pay App 51'!G229+F229</f>
        <v>0</v>
      </c>
      <c r="H229" s="188">
        <f>'Pay App 51'!K229</f>
        <v>0</v>
      </c>
      <c r="I229" s="189"/>
      <c r="J229" s="55"/>
      <c r="K229" s="33">
        <f t="shared" si="8"/>
        <v>0</v>
      </c>
      <c r="L229" s="68">
        <f t="shared" si="11"/>
        <v>0</v>
      </c>
      <c r="M229" s="66">
        <f t="shared" si="9"/>
        <v>0</v>
      </c>
      <c r="N229" s="32">
        <f t="shared" si="10"/>
        <v>0</v>
      </c>
      <c r="O229" s="52">
        <f>'Pay App 51'!O229+'Pay App 51'!P229</f>
        <v>0</v>
      </c>
      <c r="P229" s="45"/>
      <c r="Q229" s="66">
        <f>'Pay App 51'!Q229+N229+P229</f>
        <v>0</v>
      </c>
    </row>
    <row r="230" spans="1:17" ht="21" customHeight="1" x14ac:dyDescent="0.2">
      <c r="A230" s="149" t="s">
        <v>413</v>
      </c>
      <c r="B230" s="149"/>
      <c r="C230" s="149" t="s">
        <v>414</v>
      </c>
      <c r="D230" s="150"/>
      <c r="E230" s="52">
        <f>'Pay App 51'!E230</f>
        <v>0</v>
      </c>
      <c r="F230" s="45"/>
      <c r="G230" s="65">
        <f>'Pay App 51'!G230+F230</f>
        <v>0</v>
      </c>
      <c r="H230" s="188">
        <f>'Pay App 51'!K230</f>
        <v>0</v>
      </c>
      <c r="I230" s="189"/>
      <c r="J230" s="55"/>
      <c r="K230" s="33">
        <f t="shared" si="8"/>
        <v>0</v>
      </c>
      <c r="L230" s="68">
        <f t="shared" si="11"/>
        <v>0</v>
      </c>
      <c r="M230" s="66">
        <f t="shared" si="9"/>
        <v>0</v>
      </c>
      <c r="N230" s="32">
        <f t="shared" si="10"/>
        <v>0</v>
      </c>
      <c r="O230" s="52">
        <f>'Pay App 51'!O230+'Pay App 51'!P230</f>
        <v>0</v>
      </c>
      <c r="P230" s="45"/>
      <c r="Q230" s="66">
        <f>'Pay App 51'!Q230+N230+P230</f>
        <v>0</v>
      </c>
    </row>
    <row r="231" spans="1:17" ht="21" customHeight="1" x14ac:dyDescent="0.2">
      <c r="A231" s="149" t="s">
        <v>415</v>
      </c>
      <c r="B231" s="149"/>
      <c r="C231" s="149" t="s">
        <v>416</v>
      </c>
      <c r="D231" s="150"/>
      <c r="E231" s="52">
        <f>'Pay App 51'!E231</f>
        <v>0</v>
      </c>
      <c r="F231" s="45"/>
      <c r="G231" s="65">
        <f>'Pay App 51'!G231+F231</f>
        <v>0</v>
      </c>
      <c r="H231" s="188">
        <f>'Pay App 51'!K231</f>
        <v>0</v>
      </c>
      <c r="I231" s="189"/>
      <c r="J231" s="55"/>
      <c r="K231" s="33">
        <f t="shared" si="8"/>
        <v>0</v>
      </c>
      <c r="L231" s="68">
        <f t="shared" si="11"/>
        <v>0</v>
      </c>
      <c r="M231" s="66">
        <f t="shared" si="9"/>
        <v>0</v>
      </c>
      <c r="N231" s="32">
        <f t="shared" si="10"/>
        <v>0</v>
      </c>
      <c r="O231" s="52">
        <f>'Pay App 51'!O231+'Pay App 51'!P231</f>
        <v>0</v>
      </c>
      <c r="P231" s="45"/>
      <c r="Q231" s="66">
        <f>'Pay App 51'!Q231+N231+P231</f>
        <v>0</v>
      </c>
    </row>
    <row r="232" spans="1:17" ht="21" customHeight="1" x14ac:dyDescent="0.2">
      <c r="A232" s="141" t="s">
        <v>417</v>
      </c>
      <c r="B232" s="141"/>
      <c r="C232" s="141" t="s">
        <v>418</v>
      </c>
      <c r="D232" s="142"/>
      <c r="E232" s="52">
        <f>'Pay App 51'!E232</f>
        <v>0</v>
      </c>
      <c r="F232" s="45"/>
      <c r="G232" s="65">
        <f>'Pay App 51'!G232+F232</f>
        <v>0</v>
      </c>
      <c r="H232" s="188">
        <f>'Pay App 51'!K232</f>
        <v>0</v>
      </c>
      <c r="I232" s="189"/>
      <c r="J232" s="55"/>
      <c r="K232" s="33">
        <f t="shared" si="8"/>
        <v>0</v>
      </c>
      <c r="L232" s="68">
        <f t="shared" si="11"/>
        <v>0</v>
      </c>
      <c r="M232" s="66">
        <f t="shared" si="9"/>
        <v>0</v>
      </c>
      <c r="N232" s="32">
        <f t="shared" si="10"/>
        <v>0</v>
      </c>
      <c r="O232" s="52">
        <f>'Pay App 51'!O232+'Pay App 51'!P232</f>
        <v>0</v>
      </c>
      <c r="P232" s="45"/>
      <c r="Q232" s="66">
        <f>'Pay App 51'!Q232+N232+P232</f>
        <v>0</v>
      </c>
    </row>
    <row r="233" spans="1:17" ht="21" customHeight="1" x14ac:dyDescent="0.2">
      <c r="A233" s="149" t="s">
        <v>419</v>
      </c>
      <c r="B233" s="149"/>
      <c r="C233" s="149" t="s">
        <v>420</v>
      </c>
      <c r="D233" s="150"/>
      <c r="E233" s="52">
        <f>'Pay App 51'!E233</f>
        <v>0</v>
      </c>
      <c r="F233" s="45"/>
      <c r="G233" s="65">
        <f>'Pay App 51'!G233+F233</f>
        <v>0</v>
      </c>
      <c r="H233" s="188">
        <f>'Pay App 51'!K233</f>
        <v>0</v>
      </c>
      <c r="I233" s="189"/>
      <c r="J233" s="55"/>
      <c r="K233" s="33">
        <f t="shared" si="8"/>
        <v>0</v>
      </c>
      <c r="L233" s="68">
        <f t="shared" si="11"/>
        <v>0</v>
      </c>
      <c r="M233" s="66">
        <f t="shared" si="9"/>
        <v>0</v>
      </c>
      <c r="N233" s="32">
        <f t="shared" si="10"/>
        <v>0</v>
      </c>
      <c r="O233" s="52">
        <f>'Pay App 51'!O233+'Pay App 51'!P233</f>
        <v>0</v>
      </c>
      <c r="P233" s="45"/>
      <c r="Q233" s="66">
        <f>'Pay App 51'!Q233+N233+P233</f>
        <v>0</v>
      </c>
    </row>
    <row r="234" spans="1:17" ht="21" customHeight="1" x14ac:dyDescent="0.2">
      <c r="A234" s="149" t="s">
        <v>421</v>
      </c>
      <c r="B234" s="149"/>
      <c r="C234" s="149" t="s">
        <v>422</v>
      </c>
      <c r="D234" s="150"/>
      <c r="E234" s="52">
        <f>'Pay App 51'!E234</f>
        <v>0</v>
      </c>
      <c r="F234" s="45"/>
      <c r="G234" s="65">
        <f>'Pay App 51'!G234+F234</f>
        <v>0</v>
      </c>
      <c r="H234" s="188">
        <f>'Pay App 51'!K234</f>
        <v>0</v>
      </c>
      <c r="I234" s="189"/>
      <c r="J234" s="55"/>
      <c r="K234" s="33">
        <f t="shared" si="8"/>
        <v>0</v>
      </c>
      <c r="L234" s="68">
        <f t="shared" si="11"/>
        <v>0</v>
      </c>
      <c r="M234" s="66">
        <f t="shared" si="9"/>
        <v>0</v>
      </c>
      <c r="N234" s="32">
        <f t="shared" si="10"/>
        <v>0</v>
      </c>
      <c r="O234" s="52">
        <f>'Pay App 51'!O234+'Pay App 51'!P234</f>
        <v>0</v>
      </c>
      <c r="P234" s="45"/>
      <c r="Q234" s="66">
        <f>'Pay App 51'!Q234+N234+P234</f>
        <v>0</v>
      </c>
    </row>
    <row r="235" spans="1:17" ht="21" customHeight="1" x14ac:dyDescent="0.2">
      <c r="A235" s="149" t="s">
        <v>423</v>
      </c>
      <c r="B235" s="149"/>
      <c r="C235" s="149" t="s">
        <v>424</v>
      </c>
      <c r="D235" s="150"/>
      <c r="E235" s="52">
        <f>'Pay App 51'!E235</f>
        <v>0</v>
      </c>
      <c r="F235" s="45"/>
      <c r="G235" s="65">
        <f>'Pay App 51'!G235+F235</f>
        <v>0</v>
      </c>
      <c r="H235" s="188">
        <f>'Pay App 51'!K235</f>
        <v>0</v>
      </c>
      <c r="I235" s="189"/>
      <c r="J235" s="55"/>
      <c r="K235" s="33">
        <f t="shared" si="8"/>
        <v>0</v>
      </c>
      <c r="L235" s="68">
        <f t="shared" si="11"/>
        <v>0</v>
      </c>
      <c r="M235" s="66">
        <f t="shared" si="9"/>
        <v>0</v>
      </c>
      <c r="N235" s="32">
        <f t="shared" si="10"/>
        <v>0</v>
      </c>
      <c r="O235" s="52">
        <f>'Pay App 51'!O235+'Pay App 51'!P235</f>
        <v>0</v>
      </c>
      <c r="P235" s="45"/>
      <c r="Q235" s="66">
        <f>'Pay App 51'!Q235+N235+P235</f>
        <v>0</v>
      </c>
    </row>
    <row r="236" spans="1:17" ht="21" customHeight="1" x14ac:dyDescent="0.2">
      <c r="A236" s="149" t="s">
        <v>425</v>
      </c>
      <c r="B236" s="149"/>
      <c r="C236" s="149" t="s">
        <v>426</v>
      </c>
      <c r="D236" s="150"/>
      <c r="E236" s="52">
        <f>'Pay App 51'!E236</f>
        <v>0</v>
      </c>
      <c r="F236" s="45"/>
      <c r="G236" s="65">
        <f>'Pay App 51'!G236+F236</f>
        <v>0</v>
      </c>
      <c r="H236" s="188">
        <f>'Pay App 51'!K236</f>
        <v>0</v>
      </c>
      <c r="I236" s="189"/>
      <c r="J236" s="55"/>
      <c r="K236" s="33">
        <f t="shared" si="8"/>
        <v>0</v>
      </c>
      <c r="L236" s="68">
        <f t="shared" si="11"/>
        <v>0</v>
      </c>
      <c r="M236" s="66">
        <f t="shared" si="9"/>
        <v>0</v>
      </c>
      <c r="N236" s="32">
        <f t="shared" si="10"/>
        <v>0</v>
      </c>
      <c r="O236" s="52">
        <f>'Pay App 51'!O236+'Pay App 51'!P236</f>
        <v>0</v>
      </c>
      <c r="P236" s="45"/>
      <c r="Q236" s="66">
        <f>'Pay App 51'!Q236+N236+P236</f>
        <v>0</v>
      </c>
    </row>
    <row r="237" spans="1:17" ht="21" customHeight="1" x14ac:dyDescent="0.2">
      <c r="A237" s="149" t="s">
        <v>427</v>
      </c>
      <c r="B237" s="149"/>
      <c r="C237" s="149" t="s">
        <v>428</v>
      </c>
      <c r="D237" s="150"/>
      <c r="E237" s="52">
        <f>'Pay App 51'!E237</f>
        <v>0</v>
      </c>
      <c r="F237" s="45"/>
      <c r="G237" s="65">
        <f>'Pay App 51'!G237+F237</f>
        <v>0</v>
      </c>
      <c r="H237" s="188">
        <f>'Pay App 51'!K237</f>
        <v>0</v>
      </c>
      <c r="I237" s="189"/>
      <c r="J237" s="55"/>
      <c r="K237" s="33">
        <f t="shared" si="8"/>
        <v>0</v>
      </c>
      <c r="L237" s="68">
        <f t="shared" si="11"/>
        <v>0</v>
      </c>
      <c r="M237" s="66">
        <f t="shared" si="9"/>
        <v>0</v>
      </c>
      <c r="N237" s="32">
        <f t="shared" si="10"/>
        <v>0</v>
      </c>
      <c r="O237" s="52">
        <f>'Pay App 51'!O237+'Pay App 51'!P237</f>
        <v>0</v>
      </c>
      <c r="P237" s="45"/>
      <c r="Q237" s="66">
        <f>'Pay App 51'!Q237+N237+P237</f>
        <v>0</v>
      </c>
    </row>
    <row r="238" spans="1:17" ht="21" customHeight="1" x14ac:dyDescent="0.2">
      <c r="A238" s="149" t="s">
        <v>429</v>
      </c>
      <c r="B238" s="149"/>
      <c r="C238" s="149" t="s">
        <v>430</v>
      </c>
      <c r="D238" s="150"/>
      <c r="E238" s="52">
        <f>'Pay App 51'!E238</f>
        <v>0</v>
      </c>
      <c r="F238" s="45"/>
      <c r="G238" s="65">
        <f>'Pay App 51'!G238+F238</f>
        <v>0</v>
      </c>
      <c r="H238" s="188">
        <f>'Pay App 51'!K238</f>
        <v>0</v>
      </c>
      <c r="I238" s="189"/>
      <c r="J238" s="55"/>
      <c r="K238" s="33">
        <f t="shared" si="8"/>
        <v>0</v>
      </c>
      <c r="L238" s="68">
        <f t="shared" si="11"/>
        <v>0</v>
      </c>
      <c r="M238" s="66">
        <f t="shared" si="9"/>
        <v>0</v>
      </c>
      <c r="N238" s="32">
        <f t="shared" si="10"/>
        <v>0</v>
      </c>
      <c r="O238" s="52">
        <f>'Pay App 51'!O238+'Pay App 51'!P238</f>
        <v>0</v>
      </c>
      <c r="P238" s="45"/>
      <c r="Q238" s="66">
        <f>'Pay App 51'!Q238+N238+P238</f>
        <v>0</v>
      </c>
    </row>
    <row r="239" spans="1:17" ht="21" customHeight="1" x14ac:dyDescent="0.2">
      <c r="A239" s="149" t="s">
        <v>431</v>
      </c>
      <c r="B239" s="149"/>
      <c r="C239" s="149" t="s">
        <v>432</v>
      </c>
      <c r="D239" s="150"/>
      <c r="E239" s="52">
        <f>'Pay App 51'!E239</f>
        <v>0</v>
      </c>
      <c r="F239" s="45"/>
      <c r="G239" s="65">
        <f>'Pay App 51'!G239+F239</f>
        <v>0</v>
      </c>
      <c r="H239" s="188">
        <f>'Pay App 51'!K239</f>
        <v>0</v>
      </c>
      <c r="I239" s="189"/>
      <c r="J239" s="55"/>
      <c r="K239" s="33">
        <f t="shared" si="8"/>
        <v>0</v>
      </c>
      <c r="L239" s="68">
        <f t="shared" si="11"/>
        <v>0</v>
      </c>
      <c r="M239" s="66">
        <f t="shared" si="9"/>
        <v>0</v>
      </c>
      <c r="N239" s="32">
        <f t="shared" si="10"/>
        <v>0</v>
      </c>
      <c r="O239" s="52">
        <f>'Pay App 51'!O239+'Pay App 51'!P239</f>
        <v>0</v>
      </c>
      <c r="P239" s="45"/>
      <c r="Q239" s="66">
        <f>'Pay App 51'!Q239+N239+P239</f>
        <v>0</v>
      </c>
    </row>
    <row r="240" spans="1:17" ht="21" customHeight="1" x14ac:dyDescent="0.2">
      <c r="A240" s="141" t="s">
        <v>433</v>
      </c>
      <c r="B240" s="141"/>
      <c r="C240" s="141" t="s">
        <v>434</v>
      </c>
      <c r="D240" s="142"/>
      <c r="E240" s="52">
        <f>'Pay App 51'!E240</f>
        <v>0</v>
      </c>
      <c r="F240" s="45"/>
      <c r="G240" s="66">
        <f>'Pay App 51'!G240+F240</f>
        <v>0</v>
      </c>
      <c r="H240" s="188">
        <f>'Pay App 51'!K240</f>
        <v>0</v>
      </c>
      <c r="I240" s="189"/>
      <c r="J240" s="55"/>
      <c r="K240" s="33">
        <f>H240+J240</f>
        <v>0</v>
      </c>
      <c r="L240" s="69">
        <f t="shared" si="11"/>
        <v>0</v>
      </c>
      <c r="M240" s="66">
        <f>G240-K240</f>
        <v>0</v>
      </c>
      <c r="N240" s="32">
        <f t="shared" si="10"/>
        <v>0</v>
      </c>
      <c r="O240" s="52">
        <f>'Pay App 51'!O240+'Pay App 51'!P240</f>
        <v>0</v>
      </c>
      <c r="P240" s="45"/>
      <c r="Q240" s="66">
        <f>'Pay App 51'!Q240+N240+P240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LvUnnXlGzIh2loF4vRXuH3OYfhkl2CMZrZNekXBzeNFvZC6dmuKMl/YhKmEtHpLQetcy7/tQetf/FUvXK7kzPw==" saltValue="h1pzuErfT1g96oZtVPLqvQ=="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3500-000000000000}">
      <formula1>0</formula1>
    </dataValidation>
    <dataValidation allowBlank="1" showInputMessage="1" sqref="P81:P240" xr:uid="{00000000-0002-0000-35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5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6">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53</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49"/>
      <c r="D28" s="10"/>
      <c r="E28" s="11"/>
      <c r="F28" s="11"/>
      <c r="G28" s="10"/>
      <c r="K28" s="10"/>
      <c r="L28" s="10"/>
      <c r="M28" s="10"/>
      <c r="P28" s="10"/>
      <c r="Q28" s="10"/>
      <c r="T28" s="10"/>
    </row>
    <row r="29" spans="1:20" ht="19" x14ac:dyDescent="0.25">
      <c r="A29" s="177"/>
      <c r="B29" s="177"/>
      <c r="C29" s="50"/>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52'!F36+F241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52'!F51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52'!F55+'Pay App 52'!F57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52'!B62+N241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53.1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53</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52'!E81</f>
        <v>0</v>
      </c>
      <c r="F81" s="44"/>
      <c r="G81" s="64">
        <f>'Pay App 52'!G81+F81</f>
        <v>0</v>
      </c>
      <c r="H81" s="190">
        <f>'Pay App 52'!K81</f>
        <v>0</v>
      </c>
      <c r="I81" s="191"/>
      <c r="J81" s="54"/>
      <c r="K81" s="31">
        <f>H81+J81</f>
        <v>0</v>
      </c>
      <c r="L81" s="67">
        <f>IF(ISERROR(K81/G81),0,K81/G81)</f>
        <v>0</v>
      </c>
      <c r="M81" s="64">
        <f>G81-K81</f>
        <v>0</v>
      </c>
      <c r="N81" s="30">
        <f>IF(MOD(ROUND(ABS(J81*0.05)*10000,0),10)=5,ROUNDDOWN((J81*0.05),2),ROUND((J81*0.05),2))</f>
        <v>0</v>
      </c>
      <c r="O81" s="51">
        <f>'Pay App 52'!O81+'Pay App 52'!P81</f>
        <v>0</v>
      </c>
      <c r="P81" s="44"/>
      <c r="Q81" s="64">
        <f>'Pay App 52'!Q81+N81+P81</f>
        <v>0</v>
      </c>
    </row>
    <row r="82" spans="1:17" ht="21" customHeight="1" x14ac:dyDescent="0.2">
      <c r="A82" s="151" t="s">
        <v>118</v>
      </c>
      <c r="B82" s="151"/>
      <c r="C82" s="151" t="s">
        <v>119</v>
      </c>
      <c r="D82" s="152"/>
      <c r="E82" s="52">
        <f>'Pay App 52'!E82</f>
        <v>0</v>
      </c>
      <c r="F82" s="45"/>
      <c r="G82" s="65">
        <f>'Pay App 52'!G82+F82</f>
        <v>0</v>
      </c>
      <c r="H82" s="188">
        <f>'Pay App 52'!K82</f>
        <v>0</v>
      </c>
      <c r="I82" s="189"/>
      <c r="J82" s="55"/>
      <c r="K82" s="33">
        <f>H82+J82</f>
        <v>0</v>
      </c>
      <c r="L82" s="68">
        <f t="shared" ref="L82:L147" si="0">IF(ISERROR(K82/G82),0,K82/G82)</f>
        <v>0</v>
      </c>
      <c r="M82" s="66">
        <f>G82-K82</f>
        <v>0</v>
      </c>
      <c r="N82" s="32">
        <f>IF(MOD(ROUND(ABS(J82*0.05)*10000,0),10)=5,ROUNDDOWN((J82*0.05),2),ROUND((J82*0.05),2))</f>
        <v>0</v>
      </c>
      <c r="O82" s="52">
        <f>'Pay App 52'!O82+'Pay App 52'!P82</f>
        <v>0</v>
      </c>
      <c r="P82" s="45"/>
      <c r="Q82" s="66">
        <f>'Pay App 52'!Q82+N82+P82</f>
        <v>0</v>
      </c>
    </row>
    <row r="83" spans="1:17" ht="21" customHeight="1" x14ac:dyDescent="0.2">
      <c r="A83" s="151" t="s">
        <v>120</v>
      </c>
      <c r="B83" s="151"/>
      <c r="C83" s="83" t="s">
        <v>121</v>
      </c>
      <c r="D83" s="35"/>
      <c r="E83" s="52">
        <f>'Pay App 52'!E83</f>
        <v>0</v>
      </c>
      <c r="F83" s="45"/>
      <c r="G83" s="65">
        <f>'Pay App 52'!G83+F83</f>
        <v>0</v>
      </c>
      <c r="H83" s="188">
        <f>'Pay App 52'!K83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52'!O83+'Pay App 52'!P83</f>
        <v>0</v>
      </c>
      <c r="P83" s="45"/>
      <c r="Q83" s="66">
        <f>'Pay App 52'!Q83+N83+P83</f>
        <v>0</v>
      </c>
    </row>
    <row r="84" spans="1:17" ht="21" customHeight="1" x14ac:dyDescent="0.2">
      <c r="A84" s="151" t="s">
        <v>122</v>
      </c>
      <c r="B84" s="151"/>
      <c r="C84" s="151" t="s">
        <v>123</v>
      </c>
      <c r="D84" s="152"/>
      <c r="E84" s="52">
        <f>'Pay App 52'!E84</f>
        <v>0</v>
      </c>
      <c r="F84" s="45"/>
      <c r="G84" s="65">
        <f>'Pay App 52'!G84+F84</f>
        <v>0</v>
      </c>
      <c r="H84" s="188">
        <f>'Pay App 52'!K84</f>
        <v>0</v>
      </c>
      <c r="I84" s="189"/>
      <c r="J84" s="55"/>
      <c r="K84" s="33">
        <f t="shared" si="1"/>
        <v>0</v>
      </c>
      <c r="L84" s="68">
        <f t="shared" si="0"/>
        <v>0</v>
      </c>
      <c r="M84" s="66">
        <f t="shared" si="2"/>
        <v>0</v>
      </c>
      <c r="N84" s="32">
        <f t="shared" si="3"/>
        <v>0</v>
      </c>
      <c r="O84" s="52">
        <f>'Pay App 52'!O84+'Pay App 52'!P84</f>
        <v>0</v>
      </c>
      <c r="P84" s="45"/>
      <c r="Q84" s="66">
        <f>'Pay App 52'!Q84+N84+P84</f>
        <v>0</v>
      </c>
    </row>
    <row r="85" spans="1:17" ht="21" customHeight="1" x14ac:dyDescent="0.2">
      <c r="A85" s="151" t="s">
        <v>124</v>
      </c>
      <c r="B85" s="151"/>
      <c r="C85" s="151" t="s">
        <v>125</v>
      </c>
      <c r="D85" s="152"/>
      <c r="E85" s="52">
        <f>'Pay App 52'!E85</f>
        <v>0</v>
      </c>
      <c r="F85" s="45"/>
      <c r="G85" s="65">
        <f>'Pay App 52'!G85+F85</f>
        <v>0</v>
      </c>
      <c r="H85" s="188">
        <f>'Pay App 52'!K85</f>
        <v>0</v>
      </c>
      <c r="I85" s="189"/>
      <c r="J85" s="55"/>
      <c r="K85" s="33">
        <f t="shared" si="1"/>
        <v>0</v>
      </c>
      <c r="L85" s="68">
        <f t="shared" si="0"/>
        <v>0</v>
      </c>
      <c r="M85" s="66">
        <f t="shared" si="2"/>
        <v>0</v>
      </c>
      <c r="N85" s="32">
        <f t="shared" si="3"/>
        <v>0</v>
      </c>
      <c r="O85" s="52">
        <f>'Pay App 52'!O85+'Pay App 52'!P85</f>
        <v>0</v>
      </c>
      <c r="P85" s="45"/>
      <c r="Q85" s="66">
        <f>'Pay App 52'!Q85+N85+P85</f>
        <v>0</v>
      </c>
    </row>
    <row r="86" spans="1:17" ht="21" customHeight="1" x14ac:dyDescent="0.2">
      <c r="A86" s="151" t="s">
        <v>126</v>
      </c>
      <c r="B86" s="151"/>
      <c r="C86" s="151" t="s">
        <v>127</v>
      </c>
      <c r="D86" s="152"/>
      <c r="E86" s="52">
        <f>'Pay App 52'!E86</f>
        <v>0</v>
      </c>
      <c r="F86" s="45"/>
      <c r="G86" s="65">
        <f>'Pay App 52'!G86+F86</f>
        <v>0</v>
      </c>
      <c r="H86" s="188">
        <f>'Pay App 52'!K86</f>
        <v>0</v>
      </c>
      <c r="I86" s="189"/>
      <c r="J86" s="55"/>
      <c r="K86" s="33">
        <f t="shared" si="1"/>
        <v>0</v>
      </c>
      <c r="L86" s="68">
        <f t="shared" si="0"/>
        <v>0</v>
      </c>
      <c r="M86" s="66">
        <f t="shared" si="2"/>
        <v>0</v>
      </c>
      <c r="N86" s="32">
        <f t="shared" si="3"/>
        <v>0</v>
      </c>
      <c r="O86" s="52">
        <f>'Pay App 52'!O86+'Pay App 52'!P86</f>
        <v>0</v>
      </c>
      <c r="P86" s="45"/>
      <c r="Q86" s="66">
        <f>'Pay App 52'!Q86+N86+P86</f>
        <v>0</v>
      </c>
    </row>
    <row r="87" spans="1:17" ht="21" customHeight="1" x14ac:dyDescent="0.2">
      <c r="A87" s="151" t="s">
        <v>128</v>
      </c>
      <c r="B87" s="151"/>
      <c r="C87" s="151" t="s">
        <v>129</v>
      </c>
      <c r="D87" s="152"/>
      <c r="E87" s="52">
        <f>'Pay App 52'!E87</f>
        <v>0</v>
      </c>
      <c r="F87" s="45"/>
      <c r="G87" s="65">
        <f>'Pay App 52'!G87+F87</f>
        <v>0</v>
      </c>
      <c r="H87" s="188">
        <f>'Pay App 52'!K87</f>
        <v>0</v>
      </c>
      <c r="I87" s="189"/>
      <c r="J87" s="55"/>
      <c r="K87" s="33">
        <f t="shared" si="1"/>
        <v>0</v>
      </c>
      <c r="L87" s="68">
        <f>IF(ISERROR(K87/G87),0,K87/G87)</f>
        <v>0</v>
      </c>
      <c r="M87" s="66">
        <f t="shared" si="2"/>
        <v>0</v>
      </c>
      <c r="N87" s="32">
        <f t="shared" si="3"/>
        <v>0</v>
      </c>
      <c r="O87" s="52">
        <f>'Pay App 52'!O87+'Pay App 52'!P87</f>
        <v>0</v>
      </c>
      <c r="P87" s="45"/>
      <c r="Q87" s="66">
        <f>'Pay App 52'!Q87+N87+P87</f>
        <v>0</v>
      </c>
    </row>
    <row r="88" spans="1:17" ht="21" customHeight="1" x14ac:dyDescent="0.2">
      <c r="A88" s="151" t="s">
        <v>130</v>
      </c>
      <c r="B88" s="151"/>
      <c r="C88" s="151" t="s">
        <v>131</v>
      </c>
      <c r="D88" s="152"/>
      <c r="E88" s="52">
        <f>'Pay App 52'!E88</f>
        <v>0</v>
      </c>
      <c r="F88" s="45"/>
      <c r="G88" s="65">
        <f>'Pay App 52'!G88+F88</f>
        <v>0</v>
      </c>
      <c r="H88" s="188">
        <f>'Pay App 52'!K88</f>
        <v>0</v>
      </c>
      <c r="I88" s="189"/>
      <c r="J88" s="55"/>
      <c r="K88" s="33">
        <f t="shared" si="1"/>
        <v>0</v>
      </c>
      <c r="L88" s="68">
        <f t="shared" si="0"/>
        <v>0</v>
      </c>
      <c r="M88" s="66">
        <f t="shared" si="2"/>
        <v>0</v>
      </c>
      <c r="N88" s="32">
        <f t="shared" si="3"/>
        <v>0</v>
      </c>
      <c r="O88" s="52">
        <f>'Pay App 52'!O88+'Pay App 52'!P88</f>
        <v>0</v>
      </c>
      <c r="P88" s="45"/>
      <c r="Q88" s="66">
        <f>'Pay App 52'!Q88+N88+P88</f>
        <v>0</v>
      </c>
    </row>
    <row r="89" spans="1:17" ht="21" customHeight="1" x14ac:dyDescent="0.2">
      <c r="A89" s="151" t="s">
        <v>132</v>
      </c>
      <c r="B89" s="151"/>
      <c r="C89" s="151" t="s">
        <v>133</v>
      </c>
      <c r="D89" s="152"/>
      <c r="E89" s="52">
        <f>'Pay App 52'!E89</f>
        <v>0</v>
      </c>
      <c r="F89" s="45"/>
      <c r="G89" s="65">
        <f>'Pay App 52'!G89+F89</f>
        <v>0</v>
      </c>
      <c r="H89" s="188">
        <f>'Pay App 52'!K89</f>
        <v>0</v>
      </c>
      <c r="I89" s="189"/>
      <c r="J89" s="55"/>
      <c r="K89" s="33">
        <f t="shared" si="1"/>
        <v>0</v>
      </c>
      <c r="L89" s="68">
        <f>IF(ISERROR(K89/G89),0,K89/G89)</f>
        <v>0</v>
      </c>
      <c r="M89" s="66">
        <f t="shared" si="2"/>
        <v>0</v>
      </c>
      <c r="N89" s="32">
        <f t="shared" si="3"/>
        <v>0</v>
      </c>
      <c r="O89" s="52">
        <f>'Pay App 52'!O89+'Pay App 52'!P89</f>
        <v>0</v>
      </c>
      <c r="P89" s="45"/>
      <c r="Q89" s="66">
        <f>'Pay App 52'!Q89+N89+P89</f>
        <v>0</v>
      </c>
    </row>
    <row r="90" spans="1:17" ht="21" customHeight="1" x14ac:dyDescent="0.2">
      <c r="A90" s="153" t="s">
        <v>134</v>
      </c>
      <c r="B90" s="153"/>
      <c r="C90" s="158" t="s">
        <v>135</v>
      </c>
      <c r="D90" s="159"/>
      <c r="E90" s="52">
        <f>'Pay App 52'!E90</f>
        <v>0</v>
      </c>
      <c r="F90" s="45"/>
      <c r="G90" s="65">
        <f>'Pay App 52'!G90+F90</f>
        <v>0</v>
      </c>
      <c r="H90" s="188">
        <f>'Pay App 52'!K90</f>
        <v>0</v>
      </c>
      <c r="I90" s="189"/>
      <c r="J90" s="55"/>
      <c r="K90" s="33">
        <f t="shared" si="1"/>
        <v>0</v>
      </c>
      <c r="L90" s="68">
        <f t="shared" si="0"/>
        <v>0</v>
      </c>
      <c r="M90" s="66">
        <f t="shared" si="2"/>
        <v>0</v>
      </c>
      <c r="N90" s="32">
        <f t="shared" si="3"/>
        <v>0</v>
      </c>
      <c r="O90" s="52">
        <f>'Pay App 52'!O90+'Pay App 52'!P90</f>
        <v>0</v>
      </c>
      <c r="P90" s="45"/>
      <c r="Q90" s="66">
        <f>'Pay App 52'!Q90+N90+P90</f>
        <v>0</v>
      </c>
    </row>
    <row r="91" spans="1:17" ht="21" customHeight="1" x14ac:dyDescent="0.2">
      <c r="A91" s="151" t="s">
        <v>136</v>
      </c>
      <c r="B91" s="151"/>
      <c r="C91" s="151" t="s">
        <v>137</v>
      </c>
      <c r="D91" s="152"/>
      <c r="E91" s="52">
        <f>'Pay App 52'!E91</f>
        <v>0</v>
      </c>
      <c r="F91" s="45"/>
      <c r="G91" s="65">
        <f>'Pay App 52'!G91+F91</f>
        <v>0</v>
      </c>
      <c r="H91" s="188">
        <f>'Pay App 52'!K91</f>
        <v>0</v>
      </c>
      <c r="I91" s="189"/>
      <c r="J91" s="55"/>
      <c r="K91" s="33">
        <f t="shared" si="1"/>
        <v>0</v>
      </c>
      <c r="L91" s="68">
        <f t="shared" si="0"/>
        <v>0</v>
      </c>
      <c r="M91" s="66">
        <f t="shared" si="2"/>
        <v>0</v>
      </c>
      <c r="N91" s="32">
        <f t="shared" si="3"/>
        <v>0</v>
      </c>
      <c r="O91" s="52">
        <f>'Pay App 52'!O91+'Pay App 52'!P91</f>
        <v>0</v>
      </c>
      <c r="P91" s="45"/>
      <c r="Q91" s="66">
        <f>'Pay App 52'!Q91+N91+P91</f>
        <v>0</v>
      </c>
    </row>
    <row r="92" spans="1:17" ht="21" customHeight="1" x14ac:dyDescent="0.2">
      <c r="A92" s="151" t="s">
        <v>138</v>
      </c>
      <c r="B92" s="151"/>
      <c r="C92" s="151" t="s">
        <v>139</v>
      </c>
      <c r="D92" s="152"/>
      <c r="E92" s="52">
        <f>'Pay App 52'!E92</f>
        <v>0</v>
      </c>
      <c r="F92" s="45"/>
      <c r="G92" s="65">
        <f>'Pay App 52'!G92+F92</f>
        <v>0</v>
      </c>
      <c r="H92" s="188">
        <f>'Pay App 52'!K92</f>
        <v>0</v>
      </c>
      <c r="I92" s="189"/>
      <c r="J92" s="55"/>
      <c r="K92" s="33">
        <f t="shared" si="1"/>
        <v>0</v>
      </c>
      <c r="L92" s="68">
        <f t="shared" si="0"/>
        <v>0</v>
      </c>
      <c r="M92" s="66">
        <f t="shared" si="2"/>
        <v>0</v>
      </c>
      <c r="N92" s="32">
        <f t="shared" si="3"/>
        <v>0</v>
      </c>
      <c r="O92" s="52">
        <f>'Pay App 52'!O92+'Pay App 52'!P92</f>
        <v>0</v>
      </c>
      <c r="P92" s="45"/>
      <c r="Q92" s="66">
        <f>'Pay App 52'!Q92+N92+P92</f>
        <v>0</v>
      </c>
    </row>
    <row r="93" spans="1:17" ht="21" customHeight="1" x14ac:dyDescent="0.2">
      <c r="A93" s="151" t="s">
        <v>140</v>
      </c>
      <c r="B93" s="151"/>
      <c r="C93" s="151" t="s">
        <v>141</v>
      </c>
      <c r="D93" s="152"/>
      <c r="E93" s="52">
        <f>'Pay App 52'!E93</f>
        <v>0</v>
      </c>
      <c r="F93" s="45"/>
      <c r="G93" s="65">
        <f>'Pay App 52'!G93+F93</f>
        <v>0</v>
      </c>
      <c r="H93" s="188">
        <f>'Pay App 52'!K93</f>
        <v>0</v>
      </c>
      <c r="I93" s="189"/>
      <c r="J93" s="55"/>
      <c r="K93" s="33">
        <f t="shared" si="1"/>
        <v>0</v>
      </c>
      <c r="L93" s="68">
        <f t="shared" si="0"/>
        <v>0</v>
      </c>
      <c r="M93" s="66">
        <f t="shared" si="2"/>
        <v>0</v>
      </c>
      <c r="N93" s="32">
        <f t="shared" si="3"/>
        <v>0</v>
      </c>
      <c r="O93" s="52">
        <f>'Pay App 52'!O93+'Pay App 52'!P93</f>
        <v>0</v>
      </c>
      <c r="P93" s="45"/>
      <c r="Q93" s="66">
        <f>'Pay App 52'!Q93+N93+P93</f>
        <v>0</v>
      </c>
    </row>
    <row r="94" spans="1:17" ht="21" customHeight="1" x14ac:dyDescent="0.2">
      <c r="A94" s="151" t="s">
        <v>142</v>
      </c>
      <c r="B94" s="151"/>
      <c r="C94" s="151" t="s">
        <v>143</v>
      </c>
      <c r="D94" s="152"/>
      <c r="E94" s="52">
        <f>'Pay App 52'!E94</f>
        <v>0</v>
      </c>
      <c r="F94" s="45"/>
      <c r="G94" s="65">
        <f>'Pay App 52'!G94+F94</f>
        <v>0</v>
      </c>
      <c r="H94" s="188">
        <f>'Pay App 52'!K94</f>
        <v>0</v>
      </c>
      <c r="I94" s="189"/>
      <c r="J94" s="55"/>
      <c r="K94" s="33">
        <f t="shared" si="1"/>
        <v>0</v>
      </c>
      <c r="L94" s="68">
        <f t="shared" si="0"/>
        <v>0</v>
      </c>
      <c r="M94" s="66">
        <f t="shared" si="2"/>
        <v>0</v>
      </c>
      <c r="N94" s="32">
        <f t="shared" si="3"/>
        <v>0</v>
      </c>
      <c r="O94" s="52">
        <f>'Pay App 52'!O94+'Pay App 52'!P94</f>
        <v>0</v>
      </c>
      <c r="P94" s="45"/>
      <c r="Q94" s="66">
        <f>'Pay App 52'!Q94+N94+P94</f>
        <v>0</v>
      </c>
    </row>
    <row r="95" spans="1:17" ht="21" customHeight="1" x14ac:dyDescent="0.2">
      <c r="A95" s="151" t="s">
        <v>144</v>
      </c>
      <c r="B95" s="151"/>
      <c r="C95" s="151" t="s">
        <v>145</v>
      </c>
      <c r="D95" s="152"/>
      <c r="E95" s="52">
        <f>'Pay App 52'!E95</f>
        <v>0</v>
      </c>
      <c r="F95" s="45"/>
      <c r="G95" s="65">
        <f>'Pay App 52'!G95+F95</f>
        <v>0</v>
      </c>
      <c r="H95" s="188">
        <f>'Pay App 52'!K95</f>
        <v>0</v>
      </c>
      <c r="I95" s="189"/>
      <c r="J95" s="55"/>
      <c r="K95" s="33">
        <f t="shared" si="1"/>
        <v>0</v>
      </c>
      <c r="L95" s="68">
        <f t="shared" si="0"/>
        <v>0</v>
      </c>
      <c r="M95" s="66">
        <f t="shared" si="2"/>
        <v>0</v>
      </c>
      <c r="N95" s="32">
        <f t="shared" si="3"/>
        <v>0</v>
      </c>
      <c r="O95" s="52">
        <f>'Pay App 52'!O95+'Pay App 52'!P95</f>
        <v>0</v>
      </c>
      <c r="P95" s="45"/>
      <c r="Q95" s="66">
        <f>'Pay App 52'!Q95+N95+P95</f>
        <v>0</v>
      </c>
    </row>
    <row r="96" spans="1:17" ht="21" customHeight="1" x14ac:dyDescent="0.2">
      <c r="A96" s="151" t="s">
        <v>146</v>
      </c>
      <c r="B96" s="151"/>
      <c r="C96" s="151" t="s">
        <v>147</v>
      </c>
      <c r="D96" s="152"/>
      <c r="E96" s="52">
        <f>'Pay App 52'!E96</f>
        <v>0</v>
      </c>
      <c r="F96" s="45"/>
      <c r="G96" s="65">
        <f>'Pay App 52'!G96+F96</f>
        <v>0</v>
      </c>
      <c r="H96" s="188">
        <f>'Pay App 52'!K96</f>
        <v>0</v>
      </c>
      <c r="I96" s="189"/>
      <c r="J96" s="55"/>
      <c r="K96" s="33">
        <f t="shared" si="1"/>
        <v>0</v>
      </c>
      <c r="L96" s="68">
        <f t="shared" si="0"/>
        <v>0</v>
      </c>
      <c r="M96" s="66">
        <f t="shared" si="2"/>
        <v>0</v>
      </c>
      <c r="N96" s="32">
        <f t="shared" si="3"/>
        <v>0</v>
      </c>
      <c r="O96" s="52">
        <f>'Pay App 52'!O96+'Pay App 52'!P96</f>
        <v>0</v>
      </c>
      <c r="P96" s="45"/>
      <c r="Q96" s="66">
        <f>'Pay App 52'!Q96+N96+P96</f>
        <v>0</v>
      </c>
    </row>
    <row r="97" spans="1:17" ht="21" customHeight="1" x14ac:dyDescent="0.2">
      <c r="A97" s="151" t="s">
        <v>148</v>
      </c>
      <c r="B97" s="151"/>
      <c r="C97" s="151" t="s">
        <v>149</v>
      </c>
      <c r="D97" s="152"/>
      <c r="E97" s="52">
        <f>'Pay App 52'!E97</f>
        <v>0</v>
      </c>
      <c r="F97" s="45"/>
      <c r="G97" s="65">
        <f>'Pay App 52'!G97+F97</f>
        <v>0</v>
      </c>
      <c r="H97" s="188">
        <f>'Pay App 52'!K97</f>
        <v>0</v>
      </c>
      <c r="I97" s="189"/>
      <c r="J97" s="55"/>
      <c r="K97" s="33">
        <f t="shared" si="1"/>
        <v>0</v>
      </c>
      <c r="L97" s="68">
        <f t="shared" si="0"/>
        <v>0</v>
      </c>
      <c r="M97" s="66">
        <f t="shared" si="2"/>
        <v>0</v>
      </c>
      <c r="N97" s="32">
        <f t="shared" si="3"/>
        <v>0</v>
      </c>
      <c r="O97" s="52">
        <f>'Pay App 52'!O97+'Pay App 52'!P97</f>
        <v>0</v>
      </c>
      <c r="P97" s="45"/>
      <c r="Q97" s="66">
        <f>'Pay App 52'!Q97+N97+P97</f>
        <v>0</v>
      </c>
    </row>
    <row r="98" spans="1:17" ht="21" customHeight="1" x14ac:dyDescent="0.2">
      <c r="A98" s="151" t="s">
        <v>150</v>
      </c>
      <c r="B98" s="151"/>
      <c r="C98" s="151" t="s">
        <v>151</v>
      </c>
      <c r="D98" s="152"/>
      <c r="E98" s="52">
        <f>'Pay App 52'!E98</f>
        <v>0</v>
      </c>
      <c r="F98" s="45"/>
      <c r="G98" s="65">
        <f>'Pay App 52'!G98+F98</f>
        <v>0</v>
      </c>
      <c r="H98" s="188">
        <f>'Pay App 52'!K98</f>
        <v>0</v>
      </c>
      <c r="I98" s="189"/>
      <c r="J98" s="55"/>
      <c r="K98" s="33">
        <f t="shared" si="1"/>
        <v>0</v>
      </c>
      <c r="L98" s="68">
        <f t="shared" si="0"/>
        <v>0</v>
      </c>
      <c r="M98" s="66">
        <f t="shared" si="2"/>
        <v>0</v>
      </c>
      <c r="N98" s="32">
        <f t="shared" si="3"/>
        <v>0</v>
      </c>
      <c r="O98" s="52">
        <f>'Pay App 52'!O98+'Pay App 52'!P98</f>
        <v>0</v>
      </c>
      <c r="P98" s="45"/>
      <c r="Q98" s="66">
        <f>'Pay App 52'!Q98+N98+P98</f>
        <v>0</v>
      </c>
    </row>
    <row r="99" spans="1:17" ht="21" customHeight="1" x14ac:dyDescent="0.2">
      <c r="A99" s="151" t="s">
        <v>152</v>
      </c>
      <c r="B99" s="151"/>
      <c r="C99" s="151" t="s">
        <v>153</v>
      </c>
      <c r="D99" s="152"/>
      <c r="E99" s="52">
        <f>'Pay App 52'!E99</f>
        <v>0</v>
      </c>
      <c r="F99" s="45"/>
      <c r="G99" s="65">
        <f>'Pay App 52'!G99+F99</f>
        <v>0</v>
      </c>
      <c r="H99" s="188">
        <f>'Pay App 52'!K99</f>
        <v>0</v>
      </c>
      <c r="I99" s="189"/>
      <c r="J99" s="55"/>
      <c r="K99" s="33">
        <f t="shared" si="1"/>
        <v>0</v>
      </c>
      <c r="L99" s="68">
        <f t="shared" si="0"/>
        <v>0</v>
      </c>
      <c r="M99" s="66">
        <f t="shared" si="2"/>
        <v>0</v>
      </c>
      <c r="N99" s="32">
        <f t="shared" si="3"/>
        <v>0</v>
      </c>
      <c r="O99" s="52">
        <f>'Pay App 52'!O99+'Pay App 52'!P99</f>
        <v>0</v>
      </c>
      <c r="P99" s="45"/>
      <c r="Q99" s="66">
        <f>'Pay App 52'!Q99+N99+P99</f>
        <v>0</v>
      </c>
    </row>
    <row r="100" spans="1:17" ht="21" customHeight="1" x14ac:dyDescent="0.2">
      <c r="A100" s="151" t="s">
        <v>154</v>
      </c>
      <c r="B100" s="151"/>
      <c r="C100" s="151" t="s">
        <v>155</v>
      </c>
      <c r="D100" s="152"/>
      <c r="E100" s="52">
        <f>'Pay App 52'!E100</f>
        <v>0</v>
      </c>
      <c r="F100" s="45"/>
      <c r="G100" s="65">
        <f>'Pay App 52'!G100+F100</f>
        <v>0</v>
      </c>
      <c r="H100" s="188">
        <f>'Pay App 52'!K100</f>
        <v>0</v>
      </c>
      <c r="I100" s="189"/>
      <c r="J100" s="55"/>
      <c r="K100" s="33">
        <f t="shared" si="1"/>
        <v>0</v>
      </c>
      <c r="L100" s="68">
        <f t="shared" si="0"/>
        <v>0</v>
      </c>
      <c r="M100" s="66">
        <f t="shared" si="2"/>
        <v>0</v>
      </c>
      <c r="N100" s="32">
        <f t="shared" si="3"/>
        <v>0</v>
      </c>
      <c r="O100" s="52">
        <f>'Pay App 52'!O100+'Pay App 52'!P100</f>
        <v>0</v>
      </c>
      <c r="P100" s="45"/>
      <c r="Q100" s="66">
        <f>'Pay App 52'!Q100+N100+P100</f>
        <v>0</v>
      </c>
    </row>
    <row r="101" spans="1:17" ht="21" customHeight="1" x14ac:dyDescent="0.2">
      <c r="A101" s="151" t="s">
        <v>156</v>
      </c>
      <c r="B101" s="151"/>
      <c r="C101" s="151" t="s">
        <v>157</v>
      </c>
      <c r="D101" s="152"/>
      <c r="E101" s="52">
        <f>'Pay App 52'!E101</f>
        <v>0</v>
      </c>
      <c r="F101" s="45"/>
      <c r="G101" s="65">
        <f>'Pay App 52'!G101+F101</f>
        <v>0</v>
      </c>
      <c r="H101" s="188">
        <f>'Pay App 52'!K101</f>
        <v>0</v>
      </c>
      <c r="I101" s="189"/>
      <c r="J101" s="55"/>
      <c r="K101" s="33">
        <f t="shared" si="1"/>
        <v>0</v>
      </c>
      <c r="L101" s="68">
        <f t="shared" si="0"/>
        <v>0</v>
      </c>
      <c r="M101" s="66">
        <f t="shared" si="2"/>
        <v>0</v>
      </c>
      <c r="N101" s="32">
        <f t="shared" si="3"/>
        <v>0</v>
      </c>
      <c r="O101" s="52">
        <f>'Pay App 52'!O101+'Pay App 52'!P101</f>
        <v>0</v>
      </c>
      <c r="P101" s="45"/>
      <c r="Q101" s="66">
        <f>'Pay App 52'!Q101+N101+P101</f>
        <v>0</v>
      </c>
    </row>
    <row r="102" spans="1:17" ht="21" customHeight="1" x14ac:dyDescent="0.2">
      <c r="A102" s="151" t="s">
        <v>158</v>
      </c>
      <c r="B102" s="151"/>
      <c r="C102" s="151" t="s">
        <v>159</v>
      </c>
      <c r="D102" s="152"/>
      <c r="E102" s="52">
        <f>'Pay App 52'!E102</f>
        <v>0</v>
      </c>
      <c r="F102" s="45"/>
      <c r="G102" s="65">
        <f>'Pay App 52'!G102+F102</f>
        <v>0</v>
      </c>
      <c r="H102" s="188">
        <f>'Pay App 52'!K102</f>
        <v>0</v>
      </c>
      <c r="I102" s="189"/>
      <c r="J102" s="55"/>
      <c r="K102" s="33">
        <f t="shared" si="1"/>
        <v>0</v>
      </c>
      <c r="L102" s="68">
        <f t="shared" si="0"/>
        <v>0</v>
      </c>
      <c r="M102" s="66">
        <f t="shared" si="2"/>
        <v>0</v>
      </c>
      <c r="N102" s="32">
        <f t="shared" si="3"/>
        <v>0</v>
      </c>
      <c r="O102" s="52">
        <f>'Pay App 52'!O102+'Pay App 52'!P102</f>
        <v>0</v>
      </c>
      <c r="P102" s="45"/>
      <c r="Q102" s="66">
        <f>'Pay App 52'!Q102+N102+P102</f>
        <v>0</v>
      </c>
    </row>
    <row r="103" spans="1:17" ht="21" customHeight="1" x14ac:dyDescent="0.2">
      <c r="A103" s="151" t="s">
        <v>160</v>
      </c>
      <c r="B103" s="151"/>
      <c r="C103" s="151" t="s">
        <v>161</v>
      </c>
      <c r="D103" s="152"/>
      <c r="E103" s="52">
        <f>'Pay App 52'!E103</f>
        <v>0</v>
      </c>
      <c r="F103" s="45"/>
      <c r="G103" s="65">
        <f>'Pay App 52'!G103+F103</f>
        <v>0</v>
      </c>
      <c r="H103" s="188">
        <f>'Pay App 52'!K103</f>
        <v>0</v>
      </c>
      <c r="I103" s="189"/>
      <c r="J103" s="55"/>
      <c r="K103" s="33">
        <f t="shared" si="1"/>
        <v>0</v>
      </c>
      <c r="L103" s="68">
        <f t="shared" si="0"/>
        <v>0</v>
      </c>
      <c r="M103" s="66">
        <f t="shared" si="2"/>
        <v>0</v>
      </c>
      <c r="N103" s="32">
        <f t="shared" si="3"/>
        <v>0</v>
      </c>
      <c r="O103" s="52">
        <f>'Pay App 52'!O103+'Pay App 52'!P103</f>
        <v>0</v>
      </c>
      <c r="P103" s="45"/>
      <c r="Q103" s="66">
        <f>'Pay App 52'!Q103+N103+P103</f>
        <v>0</v>
      </c>
    </row>
    <row r="104" spans="1:17" ht="21" customHeight="1" x14ac:dyDescent="0.2">
      <c r="A104" s="151" t="s">
        <v>162</v>
      </c>
      <c r="B104" s="151"/>
      <c r="C104" s="151" t="s">
        <v>163</v>
      </c>
      <c r="D104" s="152"/>
      <c r="E104" s="52">
        <f>'Pay App 52'!E104</f>
        <v>0</v>
      </c>
      <c r="F104" s="45"/>
      <c r="G104" s="65">
        <f>'Pay App 52'!G104+F104</f>
        <v>0</v>
      </c>
      <c r="H104" s="188">
        <f>'Pay App 52'!K104</f>
        <v>0</v>
      </c>
      <c r="I104" s="189"/>
      <c r="J104" s="55"/>
      <c r="K104" s="33">
        <f t="shared" si="1"/>
        <v>0</v>
      </c>
      <c r="L104" s="68">
        <f t="shared" si="0"/>
        <v>0</v>
      </c>
      <c r="M104" s="66">
        <f t="shared" si="2"/>
        <v>0</v>
      </c>
      <c r="N104" s="32">
        <f t="shared" si="3"/>
        <v>0</v>
      </c>
      <c r="O104" s="52">
        <f>'Pay App 52'!O104+'Pay App 52'!P104</f>
        <v>0</v>
      </c>
      <c r="P104" s="45"/>
      <c r="Q104" s="66">
        <f>'Pay App 52'!Q104+N104+P104</f>
        <v>0</v>
      </c>
    </row>
    <row r="105" spans="1:17" ht="21" customHeight="1" x14ac:dyDescent="0.2">
      <c r="A105" s="151" t="s">
        <v>164</v>
      </c>
      <c r="B105" s="151"/>
      <c r="C105" s="151" t="s">
        <v>165</v>
      </c>
      <c r="D105" s="152"/>
      <c r="E105" s="52">
        <f>'Pay App 52'!E105</f>
        <v>0</v>
      </c>
      <c r="F105" s="45"/>
      <c r="G105" s="65">
        <f>'Pay App 52'!G105+F105</f>
        <v>0</v>
      </c>
      <c r="H105" s="188">
        <f>'Pay App 52'!K105</f>
        <v>0</v>
      </c>
      <c r="I105" s="189"/>
      <c r="J105" s="55"/>
      <c r="K105" s="33">
        <f t="shared" si="1"/>
        <v>0</v>
      </c>
      <c r="L105" s="68">
        <f t="shared" si="0"/>
        <v>0</v>
      </c>
      <c r="M105" s="66">
        <f t="shared" si="2"/>
        <v>0</v>
      </c>
      <c r="N105" s="32">
        <f t="shared" si="3"/>
        <v>0</v>
      </c>
      <c r="O105" s="52">
        <f>'Pay App 52'!O105+'Pay App 52'!P105</f>
        <v>0</v>
      </c>
      <c r="P105" s="45"/>
      <c r="Q105" s="66">
        <f>'Pay App 52'!Q105+N105+P105</f>
        <v>0</v>
      </c>
    </row>
    <row r="106" spans="1:17" ht="21" customHeight="1" x14ac:dyDescent="0.2">
      <c r="A106" s="151" t="s">
        <v>166</v>
      </c>
      <c r="B106" s="151"/>
      <c r="C106" s="151" t="s">
        <v>167</v>
      </c>
      <c r="D106" s="152"/>
      <c r="E106" s="52">
        <f>'Pay App 52'!E106</f>
        <v>0</v>
      </c>
      <c r="F106" s="45"/>
      <c r="G106" s="65">
        <f>'Pay App 52'!G106+F106</f>
        <v>0</v>
      </c>
      <c r="H106" s="188">
        <f>'Pay App 52'!K106</f>
        <v>0</v>
      </c>
      <c r="I106" s="189"/>
      <c r="J106" s="55"/>
      <c r="K106" s="33">
        <f t="shared" si="1"/>
        <v>0</v>
      </c>
      <c r="L106" s="68">
        <f t="shared" si="0"/>
        <v>0</v>
      </c>
      <c r="M106" s="66">
        <f t="shared" si="2"/>
        <v>0</v>
      </c>
      <c r="N106" s="32">
        <f t="shared" si="3"/>
        <v>0</v>
      </c>
      <c r="O106" s="52">
        <f>'Pay App 52'!O106+'Pay App 52'!P106</f>
        <v>0</v>
      </c>
      <c r="P106" s="45"/>
      <c r="Q106" s="66">
        <f>'Pay App 52'!Q106+N106+P106</f>
        <v>0</v>
      </c>
    </row>
    <row r="107" spans="1:17" ht="21" customHeight="1" x14ac:dyDescent="0.2">
      <c r="A107" s="151" t="s">
        <v>168</v>
      </c>
      <c r="B107" s="151"/>
      <c r="C107" s="151" t="s">
        <v>169</v>
      </c>
      <c r="D107" s="152"/>
      <c r="E107" s="52">
        <f>'Pay App 52'!E107</f>
        <v>0</v>
      </c>
      <c r="F107" s="45"/>
      <c r="G107" s="65">
        <f>'Pay App 52'!G107+F107</f>
        <v>0</v>
      </c>
      <c r="H107" s="188">
        <f>'Pay App 52'!K107</f>
        <v>0</v>
      </c>
      <c r="I107" s="189"/>
      <c r="J107" s="55"/>
      <c r="K107" s="33">
        <f t="shared" si="1"/>
        <v>0</v>
      </c>
      <c r="L107" s="68">
        <f t="shared" si="0"/>
        <v>0</v>
      </c>
      <c r="M107" s="66">
        <f t="shared" si="2"/>
        <v>0</v>
      </c>
      <c r="N107" s="32">
        <f t="shared" si="3"/>
        <v>0</v>
      </c>
      <c r="O107" s="52">
        <f>'Pay App 52'!O107+'Pay App 52'!P107</f>
        <v>0</v>
      </c>
      <c r="P107" s="45"/>
      <c r="Q107" s="66">
        <f>'Pay App 52'!Q107+N107+P107</f>
        <v>0</v>
      </c>
    </row>
    <row r="108" spans="1:17" ht="21" customHeight="1" x14ac:dyDescent="0.2">
      <c r="A108" s="151" t="s">
        <v>170</v>
      </c>
      <c r="B108" s="151"/>
      <c r="C108" s="151" t="s">
        <v>171</v>
      </c>
      <c r="D108" s="152"/>
      <c r="E108" s="52">
        <f>'Pay App 52'!E108</f>
        <v>0</v>
      </c>
      <c r="F108" s="45"/>
      <c r="G108" s="65">
        <f>'Pay App 52'!G108+F108</f>
        <v>0</v>
      </c>
      <c r="H108" s="188">
        <f>'Pay App 52'!K108</f>
        <v>0</v>
      </c>
      <c r="I108" s="189"/>
      <c r="J108" s="55"/>
      <c r="K108" s="33">
        <f t="shared" si="1"/>
        <v>0</v>
      </c>
      <c r="L108" s="68">
        <f t="shared" si="0"/>
        <v>0</v>
      </c>
      <c r="M108" s="66">
        <f t="shared" si="2"/>
        <v>0</v>
      </c>
      <c r="N108" s="32">
        <f t="shared" si="3"/>
        <v>0</v>
      </c>
      <c r="O108" s="52">
        <f>'Pay App 52'!O108+'Pay App 52'!P108</f>
        <v>0</v>
      </c>
      <c r="P108" s="45"/>
      <c r="Q108" s="66">
        <f>'Pay App 52'!Q108+N108+P108</f>
        <v>0</v>
      </c>
    </row>
    <row r="109" spans="1:17" ht="21" customHeight="1" x14ac:dyDescent="0.2">
      <c r="A109" s="151" t="s">
        <v>172</v>
      </c>
      <c r="B109" s="151"/>
      <c r="C109" s="151" t="s">
        <v>173</v>
      </c>
      <c r="D109" s="152"/>
      <c r="E109" s="52">
        <f>'Pay App 52'!E109</f>
        <v>0</v>
      </c>
      <c r="F109" s="45"/>
      <c r="G109" s="65">
        <f>'Pay App 52'!G109+F109</f>
        <v>0</v>
      </c>
      <c r="H109" s="188">
        <f>'Pay App 52'!K109</f>
        <v>0</v>
      </c>
      <c r="I109" s="189"/>
      <c r="J109" s="55"/>
      <c r="K109" s="33">
        <f t="shared" si="1"/>
        <v>0</v>
      </c>
      <c r="L109" s="68">
        <f t="shared" si="0"/>
        <v>0</v>
      </c>
      <c r="M109" s="66">
        <f t="shared" si="2"/>
        <v>0</v>
      </c>
      <c r="N109" s="32">
        <f t="shared" si="3"/>
        <v>0</v>
      </c>
      <c r="O109" s="52">
        <f>'Pay App 52'!O109+'Pay App 52'!P109</f>
        <v>0</v>
      </c>
      <c r="P109" s="45"/>
      <c r="Q109" s="66">
        <f>'Pay App 52'!Q109+N109+P109</f>
        <v>0</v>
      </c>
    </row>
    <row r="110" spans="1:17" ht="21" customHeight="1" x14ac:dyDescent="0.2">
      <c r="A110" s="151" t="s">
        <v>174</v>
      </c>
      <c r="B110" s="151"/>
      <c r="C110" s="151" t="s">
        <v>175</v>
      </c>
      <c r="D110" s="152"/>
      <c r="E110" s="52">
        <f>'Pay App 52'!E110</f>
        <v>0</v>
      </c>
      <c r="F110" s="45"/>
      <c r="G110" s="65">
        <f>'Pay App 52'!G110+F110</f>
        <v>0</v>
      </c>
      <c r="H110" s="188">
        <f>'Pay App 52'!K110</f>
        <v>0</v>
      </c>
      <c r="I110" s="189"/>
      <c r="J110" s="55"/>
      <c r="K110" s="33">
        <f t="shared" si="1"/>
        <v>0</v>
      </c>
      <c r="L110" s="68">
        <f t="shared" si="0"/>
        <v>0</v>
      </c>
      <c r="M110" s="66">
        <f t="shared" si="2"/>
        <v>0</v>
      </c>
      <c r="N110" s="32">
        <f t="shared" si="3"/>
        <v>0</v>
      </c>
      <c r="O110" s="52">
        <f>'Pay App 52'!O110+'Pay App 52'!P110</f>
        <v>0</v>
      </c>
      <c r="P110" s="45"/>
      <c r="Q110" s="66">
        <f>'Pay App 52'!Q110+N110+P110</f>
        <v>0</v>
      </c>
    </row>
    <row r="111" spans="1:17" ht="21" customHeight="1" x14ac:dyDescent="0.2">
      <c r="A111" s="151" t="s">
        <v>176</v>
      </c>
      <c r="B111" s="151"/>
      <c r="C111" s="151" t="s">
        <v>177</v>
      </c>
      <c r="D111" s="152"/>
      <c r="E111" s="52">
        <f>'Pay App 52'!E111</f>
        <v>0</v>
      </c>
      <c r="F111" s="45"/>
      <c r="G111" s="65">
        <f>'Pay App 52'!G111+F111</f>
        <v>0</v>
      </c>
      <c r="H111" s="188">
        <f>'Pay App 52'!K111</f>
        <v>0</v>
      </c>
      <c r="I111" s="189"/>
      <c r="J111" s="55"/>
      <c r="K111" s="33">
        <f t="shared" si="1"/>
        <v>0</v>
      </c>
      <c r="L111" s="68">
        <f t="shared" si="0"/>
        <v>0</v>
      </c>
      <c r="M111" s="66">
        <f t="shared" si="2"/>
        <v>0</v>
      </c>
      <c r="N111" s="32">
        <f t="shared" si="3"/>
        <v>0</v>
      </c>
      <c r="O111" s="52">
        <f>'Pay App 52'!O111+'Pay App 52'!P111</f>
        <v>0</v>
      </c>
      <c r="P111" s="45"/>
      <c r="Q111" s="66">
        <f>'Pay App 52'!Q111+N111+P111</f>
        <v>0</v>
      </c>
    </row>
    <row r="112" spans="1:17" ht="21" customHeight="1" x14ac:dyDescent="0.2">
      <c r="A112" s="151" t="s">
        <v>178</v>
      </c>
      <c r="B112" s="151"/>
      <c r="C112" s="151" t="s">
        <v>179</v>
      </c>
      <c r="D112" s="152"/>
      <c r="E112" s="52">
        <f>'Pay App 52'!E112</f>
        <v>0</v>
      </c>
      <c r="F112" s="45"/>
      <c r="G112" s="65">
        <f>'Pay App 52'!G112+F112</f>
        <v>0</v>
      </c>
      <c r="H112" s="188">
        <f>'Pay App 52'!K112</f>
        <v>0</v>
      </c>
      <c r="I112" s="189"/>
      <c r="J112" s="55"/>
      <c r="K112" s="33">
        <f t="shared" si="1"/>
        <v>0</v>
      </c>
      <c r="L112" s="68">
        <f t="shared" si="0"/>
        <v>0</v>
      </c>
      <c r="M112" s="66">
        <f t="shared" si="2"/>
        <v>0</v>
      </c>
      <c r="N112" s="32">
        <f t="shared" si="3"/>
        <v>0</v>
      </c>
      <c r="O112" s="52">
        <f>'Pay App 52'!O112+'Pay App 52'!P112</f>
        <v>0</v>
      </c>
      <c r="P112" s="45"/>
      <c r="Q112" s="66">
        <f>'Pay App 52'!Q112+N112+P112</f>
        <v>0</v>
      </c>
    </row>
    <row r="113" spans="1:17" ht="21" customHeight="1" x14ac:dyDescent="0.2">
      <c r="A113" s="151" t="s">
        <v>180</v>
      </c>
      <c r="B113" s="151"/>
      <c r="C113" s="151" t="s">
        <v>181</v>
      </c>
      <c r="D113" s="152"/>
      <c r="E113" s="52">
        <f>'Pay App 52'!E113</f>
        <v>0</v>
      </c>
      <c r="F113" s="45"/>
      <c r="G113" s="65">
        <f>'Pay App 52'!G113+F113</f>
        <v>0</v>
      </c>
      <c r="H113" s="188">
        <f>'Pay App 52'!K113</f>
        <v>0</v>
      </c>
      <c r="I113" s="189"/>
      <c r="J113" s="55"/>
      <c r="K113" s="33">
        <f t="shared" si="1"/>
        <v>0</v>
      </c>
      <c r="L113" s="68">
        <f t="shared" si="0"/>
        <v>0</v>
      </c>
      <c r="M113" s="66">
        <f t="shared" si="2"/>
        <v>0</v>
      </c>
      <c r="N113" s="32">
        <f t="shared" si="3"/>
        <v>0</v>
      </c>
      <c r="O113" s="52">
        <f>'Pay App 52'!O113+'Pay App 52'!P113</f>
        <v>0</v>
      </c>
      <c r="P113" s="45"/>
      <c r="Q113" s="66">
        <f>'Pay App 52'!Q113+N113+P113</f>
        <v>0</v>
      </c>
    </row>
    <row r="114" spans="1:17" ht="21" customHeight="1" x14ac:dyDescent="0.2">
      <c r="A114" s="153" t="s">
        <v>182</v>
      </c>
      <c r="B114" s="153"/>
      <c r="C114" s="153" t="s">
        <v>183</v>
      </c>
      <c r="D114" s="154"/>
      <c r="E114" s="52">
        <f>'Pay App 52'!E114</f>
        <v>0</v>
      </c>
      <c r="F114" s="45"/>
      <c r="G114" s="65">
        <f>'Pay App 52'!G114+F114</f>
        <v>0</v>
      </c>
      <c r="H114" s="188">
        <f>'Pay App 52'!K114</f>
        <v>0</v>
      </c>
      <c r="I114" s="189"/>
      <c r="J114" s="55"/>
      <c r="K114" s="33">
        <f t="shared" si="1"/>
        <v>0</v>
      </c>
      <c r="L114" s="68">
        <f t="shared" si="0"/>
        <v>0</v>
      </c>
      <c r="M114" s="66">
        <f t="shared" si="2"/>
        <v>0</v>
      </c>
      <c r="N114" s="32">
        <f t="shared" si="3"/>
        <v>0</v>
      </c>
      <c r="O114" s="52">
        <f>'Pay App 52'!O114+'Pay App 52'!P114</f>
        <v>0</v>
      </c>
      <c r="P114" s="45"/>
      <c r="Q114" s="66">
        <f>'Pay App 52'!Q114+N114+P114</f>
        <v>0</v>
      </c>
    </row>
    <row r="115" spans="1:17" ht="21" customHeight="1" x14ac:dyDescent="0.2">
      <c r="A115" s="151" t="s">
        <v>184</v>
      </c>
      <c r="B115" s="151"/>
      <c r="C115" s="151" t="s">
        <v>185</v>
      </c>
      <c r="D115" s="152"/>
      <c r="E115" s="52">
        <f>'Pay App 52'!E115</f>
        <v>0</v>
      </c>
      <c r="F115" s="45"/>
      <c r="G115" s="65">
        <f>'Pay App 52'!G115+F115</f>
        <v>0</v>
      </c>
      <c r="H115" s="188">
        <f>'Pay App 52'!K115</f>
        <v>0</v>
      </c>
      <c r="I115" s="189"/>
      <c r="J115" s="55"/>
      <c r="K115" s="33">
        <f t="shared" si="1"/>
        <v>0</v>
      </c>
      <c r="L115" s="68">
        <f t="shared" si="0"/>
        <v>0</v>
      </c>
      <c r="M115" s="66">
        <f t="shared" si="2"/>
        <v>0</v>
      </c>
      <c r="N115" s="32">
        <f t="shared" si="3"/>
        <v>0</v>
      </c>
      <c r="O115" s="52">
        <f>'Pay App 52'!O115+'Pay App 52'!P115</f>
        <v>0</v>
      </c>
      <c r="P115" s="45"/>
      <c r="Q115" s="66">
        <f>'Pay App 52'!Q115+N115+P115</f>
        <v>0</v>
      </c>
    </row>
    <row r="116" spans="1:17" ht="21" customHeight="1" x14ac:dyDescent="0.2">
      <c r="A116" s="151" t="s">
        <v>186</v>
      </c>
      <c r="B116" s="151"/>
      <c r="C116" s="151" t="s">
        <v>187</v>
      </c>
      <c r="D116" s="152"/>
      <c r="E116" s="52">
        <f>'Pay App 52'!E116</f>
        <v>0</v>
      </c>
      <c r="F116" s="45"/>
      <c r="G116" s="65">
        <f>'Pay App 52'!G116+F116</f>
        <v>0</v>
      </c>
      <c r="H116" s="188">
        <f>'Pay App 52'!K116</f>
        <v>0</v>
      </c>
      <c r="I116" s="189"/>
      <c r="J116" s="55"/>
      <c r="K116" s="33">
        <f t="shared" si="1"/>
        <v>0</v>
      </c>
      <c r="L116" s="68">
        <f t="shared" si="0"/>
        <v>0</v>
      </c>
      <c r="M116" s="66">
        <f t="shared" si="2"/>
        <v>0</v>
      </c>
      <c r="N116" s="32">
        <f t="shared" si="3"/>
        <v>0</v>
      </c>
      <c r="O116" s="52">
        <f>'Pay App 52'!O116+'Pay App 52'!P116</f>
        <v>0</v>
      </c>
      <c r="P116" s="45"/>
      <c r="Q116" s="66">
        <f>'Pay App 52'!Q116+N116+P116</f>
        <v>0</v>
      </c>
    </row>
    <row r="117" spans="1:17" ht="21" customHeight="1" x14ac:dyDescent="0.2">
      <c r="A117" s="151" t="s">
        <v>188</v>
      </c>
      <c r="B117" s="151"/>
      <c r="C117" s="151" t="s">
        <v>581</v>
      </c>
      <c r="D117" s="152"/>
      <c r="E117" s="52">
        <f>'Pay App 52'!E117</f>
        <v>0</v>
      </c>
      <c r="F117" s="45"/>
      <c r="G117" s="65">
        <f>'Pay App 52'!G117+F117</f>
        <v>0</v>
      </c>
      <c r="H117" s="188">
        <f>'Pay App 52'!K117</f>
        <v>0</v>
      </c>
      <c r="I117" s="189"/>
      <c r="J117" s="55"/>
      <c r="K117" s="33">
        <f t="shared" si="1"/>
        <v>0</v>
      </c>
      <c r="L117" s="68">
        <f t="shared" si="0"/>
        <v>0</v>
      </c>
      <c r="M117" s="66">
        <f t="shared" si="2"/>
        <v>0</v>
      </c>
      <c r="N117" s="32">
        <f t="shared" si="3"/>
        <v>0</v>
      </c>
      <c r="O117" s="52">
        <f>'Pay App 52'!O117+'Pay App 52'!P117</f>
        <v>0</v>
      </c>
      <c r="P117" s="45"/>
      <c r="Q117" s="66">
        <f>'Pay App 52'!Q117+N117+P117</f>
        <v>0</v>
      </c>
    </row>
    <row r="118" spans="1:17" ht="21" customHeight="1" x14ac:dyDescent="0.2">
      <c r="A118" s="153" t="s">
        <v>190</v>
      </c>
      <c r="B118" s="153"/>
      <c r="C118" s="142" t="s">
        <v>191</v>
      </c>
      <c r="D118" s="156"/>
      <c r="E118" s="52">
        <f>'Pay App 52'!E118</f>
        <v>0</v>
      </c>
      <c r="F118" s="45"/>
      <c r="G118" s="65">
        <f>'Pay App 52'!G118+F118</f>
        <v>0</v>
      </c>
      <c r="H118" s="188">
        <f>'Pay App 52'!K118</f>
        <v>0</v>
      </c>
      <c r="I118" s="189"/>
      <c r="J118" s="55"/>
      <c r="K118" s="33">
        <f t="shared" si="1"/>
        <v>0</v>
      </c>
      <c r="L118" s="68">
        <f t="shared" si="0"/>
        <v>0</v>
      </c>
      <c r="M118" s="66">
        <f t="shared" si="2"/>
        <v>0</v>
      </c>
      <c r="N118" s="32">
        <f t="shared" si="3"/>
        <v>0</v>
      </c>
      <c r="O118" s="52">
        <f>'Pay App 52'!O118+'Pay App 52'!P118</f>
        <v>0</v>
      </c>
      <c r="P118" s="45"/>
      <c r="Q118" s="66">
        <f>'Pay App 52'!Q118+N118+P118</f>
        <v>0</v>
      </c>
    </row>
    <row r="119" spans="1:17" ht="21" customHeight="1" x14ac:dyDescent="0.2">
      <c r="A119" s="151" t="s">
        <v>192</v>
      </c>
      <c r="B119" s="151"/>
      <c r="C119" s="151" t="s">
        <v>193</v>
      </c>
      <c r="D119" s="152"/>
      <c r="E119" s="52">
        <f>'Pay App 52'!E119</f>
        <v>0</v>
      </c>
      <c r="F119" s="45"/>
      <c r="G119" s="65">
        <f>'Pay App 52'!G119+F119</f>
        <v>0</v>
      </c>
      <c r="H119" s="188">
        <f>'Pay App 52'!K119</f>
        <v>0</v>
      </c>
      <c r="I119" s="189"/>
      <c r="J119" s="55"/>
      <c r="K119" s="33">
        <f t="shared" si="1"/>
        <v>0</v>
      </c>
      <c r="L119" s="68">
        <f t="shared" si="0"/>
        <v>0</v>
      </c>
      <c r="M119" s="66">
        <f t="shared" si="2"/>
        <v>0</v>
      </c>
      <c r="N119" s="32">
        <f t="shared" si="3"/>
        <v>0</v>
      </c>
      <c r="O119" s="52">
        <f>'Pay App 52'!O119+'Pay App 52'!P119</f>
        <v>0</v>
      </c>
      <c r="P119" s="45"/>
      <c r="Q119" s="66">
        <f>'Pay App 52'!Q119+N119+P119</f>
        <v>0</v>
      </c>
    </row>
    <row r="120" spans="1:17" ht="21" customHeight="1" x14ac:dyDescent="0.2">
      <c r="A120" s="151" t="s">
        <v>194</v>
      </c>
      <c r="B120" s="151"/>
      <c r="C120" s="150" t="s">
        <v>195</v>
      </c>
      <c r="D120" s="157"/>
      <c r="E120" s="52">
        <f>'Pay App 52'!E120</f>
        <v>0</v>
      </c>
      <c r="F120" s="45"/>
      <c r="G120" s="65">
        <f>'Pay App 52'!G120+F120</f>
        <v>0</v>
      </c>
      <c r="H120" s="188">
        <f>'Pay App 52'!K120</f>
        <v>0</v>
      </c>
      <c r="I120" s="189"/>
      <c r="J120" s="55"/>
      <c r="K120" s="33">
        <f t="shared" si="1"/>
        <v>0</v>
      </c>
      <c r="L120" s="68">
        <f t="shared" si="0"/>
        <v>0</v>
      </c>
      <c r="M120" s="66">
        <f t="shared" si="2"/>
        <v>0</v>
      </c>
      <c r="N120" s="32">
        <f t="shared" si="3"/>
        <v>0</v>
      </c>
      <c r="O120" s="52">
        <f>'Pay App 52'!O120+'Pay App 52'!P120</f>
        <v>0</v>
      </c>
      <c r="P120" s="45"/>
      <c r="Q120" s="66">
        <f>'Pay App 52'!Q120+N120+P120</f>
        <v>0</v>
      </c>
    </row>
    <row r="121" spans="1:17" ht="21" customHeight="1" x14ac:dyDescent="0.2">
      <c r="A121" s="151" t="s">
        <v>196</v>
      </c>
      <c r="B121" s="151"/>
      <c r="C121" s="151" t="s">
        <v>197</v>
      </c>
      <c r="D121" s="152"/>
      <c r="E121" s="52">
        <f>'Pay App 52'!E121</f>
        <v>0</v>
      </c>
      <c r="F121" s="45"/>
      <c r="G121" s="65">
        <f>'Pay App 52'!G121+F121</f>
        <v>0</v>
      </c>
      <c r="H121" s="188">
        <f>'Pay App 52'!K121</f>
        <v>0</v>
      </c>
      <c r="I121" s="189"/>
      <c r="J121" s="55"/>
      <c r="K121" s="33">
        <f t="shared" si="1"/>
        <v>0</v>
      </c>
      <c r="L121" s="68">
        <f t="shared" si="0"/>
        <v>0</v>
      </c>
      <c r="M121" s="66">
        <f t="shared" si="2"/>
        <v>0</v>
      </c>
      <c r="N121" s="32">
        <f t="shared" si="3"/>
        <v>0</v>
      </c>
      <c r="O121" s="52">
        <f>'Pay App 52'!O121+'Pay App 52'!P121</f>
        <v>0</v>
      </c>
      <c r="P121" s="45"/>
      <c r="Q121" s="66">
        <f>'Pay App 52'!Q121+N121+P121</f>
        <v>0</v>
      </c>
    </row>
    <row r="122" spans="1:17" ht="21" customHeight="1" x14ac:dyDescent="0.2">
      <c r="A122" s="151" t="s">
        <v>198</v>
      </c>
      <c r="B122" s="151"/>
      <c r="C122" s="151" t="s">
        <v>199</v>
      </c>
      <c r="D122" s="152"/>
      <c r="E122" s="52">
        <f>'Pay App 52'!E122</f>
        <v>0</v>
      </c>
      <c r="F122" s="45"/>
      <c r="G122" s="65">
        <f>'Pay App 52'!G122+F122</f>
        <v>0</v>
      </c>
      <c r="H122" s="188">
        <f>'Pay App 52'!K122</f>
        <v>0</v>
      </c>
      <c r="I122" s="189"/>
      <c r="J122" s="55"/>
      <c r="K122" s="33">
        <f t="shared" si="1"/>
        <v>0</v>
      </c>
      <c r="L122" s="68">
        <f t="shared" si="0"/>
        <v>0</v>
      </c>
      <c r="M122" s="66">
        <f t="shared" si="2"/>
        <v>0</v>
      </c>
      <c r="N122" s="32">
        <f t="shared" si="3"/>
        <v>0</v>
      </c>
      <c r="O122" s="52">
        <f>'Pay App 52'!O122+'Pay App 52'!P122</f>
        <v>0</v>
      </c>
      <c r="P122" s="45"/>
      <c r="Q122" s="66">
        <f>'Pay App 52'!Q122+N122+P122</f>
        <v>0</v>
      </c>
    </row>
    <row r="123" spans="1:17" ht="21" customHeight="1" x14ac:dyDescent="0.2">
      <c r="A123" s="151" t="s">
        <v>200</v>
      </c>
      <c r="B123" s="151"/>
      <c r="C123" s="151" t="s">
        <v>201</v>
      </c>
      <c r="D123" s="152"/>
      <c r="E123" s="52">
        <f>'Pay App 52'!E123</f>
        <v>0</v>
      </c>
      <c r="F123" s="45"/>
      <c r="G123" s="65">
        <f>'Pay App 52'!G123+F123</f>
        <v>0</v>
      </c>
      <c r="H123" s="188">
        <f>'Pay App 52'!K123</f>
        <v>0</v>
      </c>
      <c r="I123" s="189"/>
      <c r="J123" s="55"/>
      <c r="K123" s="33">
        <f t="shared" si="1"/>
        <v>0</v>
      </c>
      <c r="L123" s="68">
        <f t="shared" si="0"/>
        <v>0</v>
      </c>
      <c r="M123" s="66">
        <f t="shared" si="2"/>
        <v>0</v>
      </c>
      <c r="N123" s="32">
        <f t="shared" si="3"/>
        <v>0</v>
      </c>
      <c r="O123" s="52">
        <f>'Pay App 52'!O123+'Pay App 52'!P123</f>
        <v>0</v>
      </c>
      <c r="P123" s="45"/>
      <c r="Q123" s="66">
        <f>'Pay App 52'!Q123+N123+P123</f>
        <v>0</v>
      </c>
    </row>
    <row r="124" spans="1:17" ht="21" customHeight="1" x14ac:dyDescent="0.2">
      <c r="A124" s="153" t="s">
        <v>202</v>
      </c>
      <c r="B124" s="153"/>
      <c r="C124" s="154" t="s">
        <v>203</v>
      </c>
      <c r="D124" s="155"/>
      <c r="E124" s="52">
        <f>'Pay App 52'!E124</f>
        <v>0</v>
      </c>
      <c r="F124" s="45"/>
      <c r="G124" s="65">
        <f>'Pay App 52'!G124+F124</f>
        <v>0</v>
      </c>
      <c r="H124" s="188">
        <f>'Pay App 52'!K124</f>
        <v>0</v>
      </c>
      <c r="I124" s="189"/>
      <c r="J124" s="55"/>
      <c r="K124" s="33">
        <f t="shared" si="1"/>
        <v>0</v>
      </c>
      <c r="L124" s="68">
        <f t="shared" si="0"/>
        <v>0</v>
      </c>
      <c r="M124" s="66">
        <f t="shared" si="2"/>
        <v>0</v>
      </c>
      <c r="N124" s="32">
        <f t="shared" si="3"/>
        <v>0</v>
      </c>
      <c r="O124" s="52">
        <f>'Pay App 52'!O124+'Pay App 52'!P124</f>
        <v>0</v>
      </c>
      <c r="P124" s="45"/>
      <c r="Q124" s="66">
        <f>'Pay App 52'!Q124+N124+P124</f>
        <v>0</v>
      </c>
    </row>
    <row r="125" spans="1:17" ht="21" customHeight="1" x14ac:dyDescent="0.2">
      <c r="A125" s="151" t="s">
        <v>204</v>
      </c>
      <c r="B125" s="151"/>
      <c r="C125" s="151" t="s">
        <v>205</v>
      </c>
      <c r="D125" s="152"/>
      <c r="E125" s="52">
        <f>'Pay App 52'!E125</f>
        <v>0</v>
      </c>
      <c r="F125" s="45"/>
      <c r="G125" s="65">
        <f>'Pay App 52'!G125+F125</f>
        <v>0</v>
      </c>
      <c r="H125" s="188">
        <f>'Pay App 52'!K125</f>
        <v>0</v>
      </c>
      <c r="I125" s="189"/>
      <c r="J125" s="55"/>
      <c r="K125" s="33">
        <f t="shared" si="1"/>
        <v>0</v>
      </c>
      <c r="L125" s="68">
        <f t="shared" si="0"/>
        <v>0</v>
      </c>
      <c r="M125" s="66">
        <f t="shared" si="2"/>
        <v>0</v>
      </c>
      <c r="N125" s="32">
        <f t="shared" si="3"/>
        <v>0</v>
      </c>
      <c r="O125" s="52">
        <f>'Pay App 52'!O125+'Pay App 52'!P125</f>
        <v>0</v>
      </c>
      <c r="P125" s="45"/>
      <c r="Q125" s="66">
        <f>'Pay App 52'!Q125+N125+P125</f>
        <v>0</v>
      </c>
    </row>
    <row r="126" spans="1:17" ht="21" customHeight="1" x14ac:dyDescent="0.2">
      <c r="A126" s="151" t="s">
        <v>206</v>
      </c>
      <c r="B126" s="151"/>
      <c r="C126" s="151" t="s">
        <v>207</v>
      </c>
      <c r="D126" s="152"/>
      <c r="E126" s="52">
        <f>'Pay App 52'!E126</f>
        <v>0</v>
      </c>
      <c r="F126" s="45"/>
      <c r="G126" s="65">
        <f>'Pay App 52'!G126+F126</f>
        <v>0</v>
      </c>
      <c r="H126" s="188">
        <f>'Pay App 52'!K126</f>
        <v>0</v>
      </c>
      <c r="I126" s="189"/>
      <c r="J126" s="55"/>
      <c r="K126" s="33">
        <f t="shared" si="1"/>
        <v>0</v>
      </c>
      <c r="L126" s="68">
        <f t="shared" si="0"/>
        <v>0</v>
      </c>
      <c r="M126" s="66">
        <f t="shared" si="2"/>
        <v>0</v>
      </c>
      <c r="N126" s="32">
        <f t="shared" si="3"/>
        <v>0</v>
      </c>
      <c r="O126" s="52">
        <f>'Pay App 52'!O126+'Pay App 52'!P126</f>
        <v>0</v>
      </c>
      <c r="P126" s="45"/>
      <c r="Q126" s="66">
        <f>'Pay App 52'!Q126+N126+P126</f>
        <v>0</v>
      </c>
    </row>
    <row r="127" spans="1:17" ht="21" customHeight="1" x14ac:dyDescent="0.2">
      <c r="A127" s="151" t="s">
        <v>208</v>
      </c>
      <c r="B127" s="151"/>
      <c r="C127" s="151" t="s">
        <v>209</v>
      </c>
      <c r="D127" s="152"/>
      <c r="E127" s="52">
        <f>'Pay App 52'!E127</f>
        <v>0</v>
      </c>
      <c r="F127" s="45"/>
      <c r="G127" s="65">
        <f>'Pay App 52'!G127+F127</f>
        <v>0</v>
      </c>
      <c r="H127" s="188">
        <f>'Pay App 52'!K127</f>
        <v>0</v>
      </c>
      <c r="I127" s="189"/>
      <c r="J127" s="55"/>
      <c r="K127" s="33">
        <f t="shared" si="1"/>
        <v>0</v>
      </c>
      <c r="L127" s="68">
        <f t="shared" si="0"/>
        <v>0</v>
      </c>
      <c r="M127" s="66">
        <f t="shared" si="2"/>
        <v>0</v>
      </c>
      <c r="N127" s="32">
        <f t="shared" si="3"/>
        <v>0</v>
      </c>
      <c r="O127" s="52">
        <f>'Pay App 52'!O127+'Pay App 52'!P127</f>
        <v>0</v>
      </c>
      <c r="P127" s="45"/>
      <c r="Q127" s="66">
        <f>'Pay App 52'!Q127+N127+P127</f>
        <v>0</v>
      </c>
    </row>
    <row r="128" spans="1:17" ht="21" customHeight="1" x14ac:dyDescent="0.2">
      <c r="A128" s="153" t="s">
        <v>210</v>
      </c>
      <c r="B128" s="153"/>
      <c r="C128" s="153" t="s">
        <v>211</v>
      </c>
      <c r="D128" s="154"/>
      <c r="E128" s="52">
        <f>'Pay App 52'!E128</f>
        <v>0</v>
      </c>
      <c r="F128" s="45"/>
      <c r="G128" s="65">
        <f>'Pay App 52'!G128+F128</f>
        <v>0</v>
      </c>
      <c r="H128" s="188">
        <f>'Pay App 52'!K128</f>
        <v>0</v>
      </c>
      <c r="I128" s="189"/>
      <c r="J128" s="55"/>
      <c r="K128" s="33">
        <f t="shared" si="1"/>
        <v>0</v>
      </c>
      <c r="L128" s="68">
        <f t="shared" si="0"/>
        <v>0</v>
      </c>
      <c r="M128" s="66">
        <f t="shared" si="2"/>
        <v>0</v>
      </c>
      <c r="N128" s="32">
        <f t="shared" si="3"/>
        <v>0</v>
      </c>
      <c r="O128" s="52">
        <f>'Pay App 52'!O128+'Pay App 52'!P128</f>
        <v>0</v>
      </c>
      <c r="P128" s="45"/>
      <c r="Q128" s="66">
        <f>'Pay App 52'!Q128+N128+P128</f>
        <v>0</v>
      </c>
    </row>
    <row r="129" spans="1:17" ht="21" customHeight="1" x14ac:dyDescent="0.2">
      <c r="A129" s="151" t="s">
        <v>212</v>
      </c>
      <c r="B129" s="151"/>
      <c r="C129" s="151" t="s">
        <v>213</v>
      </c>
      <c r="D129" s="152"/>
      <c r="E129" s="52">
        <f>'Pay App 52'!E129</f>
        <v>0</v>
      </c>
      <c r="F129" s="45"/>
      <c r="G129" s="65">
        <f>'Pay App 52'!G129+F129</f>
        <v>0</v>
      </c>
      <c r="H129" s="188">
        <f>'Pay App 52'!K129</f>
        <v>0</v>
      </c>
      <c r="I129" s="189"/>
      <c r="J129" s="55"/>
      <c r="K129" s="33">
        <f t="shared" si="1"/>
        <v>0</v>
      </c>
      <c r="L129" s="68">
        <f t="shared" si="0"/>
        <v>0</v>
      </c>
      <c r="M129" s="66">
        <f t="shared" si="2"/>
        <v>0</v>
      </c>
      <c r="N129" s="32">
        <f t="shared" si="3"/>
        <v>0</v>
      </c>
      <c r="O129" s="52">
        <f>'Pay App 52'!O129+'Pay App 52'!P129</f>
        <v>0</v>
      </c>
      <c r="P129" s="45"/>
      <c r="Q129" s="66">
        <f>'Pay App 52'!Q129+N129+P129</f>
        <v>0</v>
      </c>
    </row>
    <row r="130" spans="1:17" ht="21" customHeight="1" x14ac:dyDescent="0.2">
      <c r="A130" s="151" t="s">
        <v>214</v>
      </c>
      <c r="B130" s="151"/>
      <c r="C130" s="151" t="s">
        <v>215</v>
      </c>
      <c r="D130" s="152"/>
      <c r="E130" s="52">
        <f>'Pay App 52'!E130</f>
        <v>0</v>
      </c>
      <c r="F130" s="45"/>
      <c r="G130" s="65">
        <f>'Pay App 52'!G130+F130</f>
        <v>0</v>
      </c>
      <c r="H130" s="188">
        <f>'Pay App 52'!K130</f>
        <v>0</v>
      </c>
      <c r="I130" s="189"/>
      <c r="J130" s="55"/>
      <c r="K130" s="33">
        <f t="shared" si="1"/>
        <v>0</v>
      </c>
      <c r="L130" s="68">
        <f t="shared" si="0"/>
        <v>0</v>
      </c>
      <c r="M130" s="66">
        <f t="shared" si="2"/>
        <v>0</v>
      </c>
      <c r="N130" s="32">
        <f t="shared" si="3"/>
        <v>0</v>
      </c>
      <c r="O130" s="52">
        <f>'Pay App 52'!O130+'Pay App 52'!P130</f>
        <v>0</v>
      </c>
      <c r="P130" s="45"/>
      <c r="Q130" s="66">
        <f>'Pay App 52'!Q130+N130+P130</f>
        <v>0</v>
      </c>
    </row>
    <row r="131" spans="1:17" ht="21" customHeight="1" x14ac:dyDescent="0.2">
      <c r="A131" s="151" t="s">
        <v>216</v>
      </c>
      <c r="B131" s="151"/>
      <c r="C131" s="151" t="s">
        <v>217</v>
      </c>
      <c r="D131" s="152"/>
      <c r="E131" s="52">
        <f>'Pay App 52'!E131</f>
        <v>0</v>
      </c>
      <c r="F131" s="45"/>
      <c r="G131" s="65">
        <f>'Pay App 52'!G131+F131</f>
        <v>0</v>
      </c>
      <c r="H131" s="188">
        <f>'Pay App 52'!K131</f>
        <v>0</v>
      </c>
      <c r="I131" s="189"/>
      <c r="J131" s="55"/>
      <c r="K131" s="33">
        <f t="shared" si="1"/>
        <v>0</v>
      </c>
      <c r="L131" s="68">
        <f t="shared" si="0"/>
        <v>0</v>
      </c>
      <c r="M131" s="66">
        <f t="shared" si="2"/>
        <v>0</v>
      </c>
      <c r="N131" s="32">
        <f t="shared" si="3"/>
        <v>0</v>
      </c>
      <c r="O131" s="52">
        <f>'Pay App 52'!O131+'Pay App 52'!P131</f>
        <v>0</v>
      </c>
      <c r="P131" s="45"/>
      <c r="Q131" s="66">
        <f>'Pay App 52'!Q131+N131+P131</f>
        <v>0</v>
      </c>
    </row>
    <row r="132" spans="1:17" ht="21" customHeight="1" x14ac:dyDescent="0.2">
      <c r="A132" s="151" t="s">
        <v>218</v>
      </c>
      <c r="B132" s="151"/>
      <c r="C132" s="151" t="s">
        <v>219</v>
      </c>
      <c r="D132" s="152"/>
      <c r="E132" s="52">
        <f>'Pay App 52'!E132</f>
        <v>0</v>
      </c>
      <c r="F132" s="45"/>
      <c r="G132" s="65">
        <f>'Pay App 52'!G132+F132</f>
        <v>0</v>
      </c>
      <c r="H132" s="188">
        <f>'Pay App 52'!K132</f>
        <v>0</v>
      </c>
      <c r="I132" s="189"/>
      <c r="J132" s="55"/>
      <c r="K132" s="33">
        <f t="shared" si="1"/>
        <v>0</v>
      </c>
      <c r="L132" s="68">
        <f t="shared" si="0"/>
        <v>0</v>
      </c>
      <c r="M132" s="66">
        <f t="shared" si="2"/>
        <v>0</v>
      </c>
      <c r="N132" s="32">
        <f t="shared" si="3"/>
        <v>0</v>
      </c>
      <c r="O132" s="52">
        <f>'Pay App 52'!O132+'Pay App 52'!P132</f>
        <v>0</v>
      </c>
      <c r="P132" s="45"/>
      <c r="Q132" s="66">
        <f>'Pay App 52'!Q132+N132+P132</f>
        <v>0</v>
      </c>
    </row>
    <row r="133" spans="1:17" ht="21" customHeight="1" x14ac:dyDescent="0.2">
      <c r="A133" s="151" t="s">
        <v>220</v>
      </c>
      <c r="B133" s="151"/>
      <c r="C133" s="151" t="s">
        <v>221</v>
      </c>
      <c r="D133" s="152"/>
      <c r="E133" s="52">
        <f>'Pay App 52'!E133</f>
        <v>0</v>
      </c>
      <c r="F133" s="45"/>
      <c r="G133" s="65">
        <f>'Pay App 52'!G133+F133</f>
        <v>0</v>
      </c>
      <c r="H133" s="188">
        <f>'Pay App 52'!K133</f>
        <v>0</v>
      </c>
      <c r="I133" s="189"/>
      <c r="J133" s="55"/>
      <c r="K133" s="33">
        <f t="shared" si="1"/>
        <v>0</v>
      </c>
      <c r="L133" s="68">
        <f t="shared" si="0"/>
        <v>0</v>
      </c>
      <c r="M133" s="66">
        <f t="shared" si="2"/>
        <v>0</v>
      </c>
      <c r="N133" s="32">
        <f t="shared" si="3"/>
        <v>0</v>
      </c>
      <c r="O133" s="52">
        <f>'Pay App 52'!O133+'Pay App 52'!P133</f>
        <v>0</v>
      </c>
      <c r="P133" s="45"/>
      <c r="Q133" s="66">
        <f>'Pay App 52'!Q133+N133+P133</f>
        <v>0</v>
      </c>
    </row>
    <row r="134" spans="1:17" ht="21" customHeight="1" x14ac:dyDescent="0.2">
      <c r="A134" s="151" t="s">
        <v>222</v>
      </c>
      <c r="B134" s="151"/>
      <c r="C134" s="151" t="s">
        <v>223</v>
      </c>
      <c r="D134" s="152"/>
      <c r="E134" s="52">
        <f>'Pay App 52'!E134</f>
        <v>0</v>
      </c>
      <c r="F134" s="45"/>
      <c r="G134" s="65">
        <f>'Pay App 52'!G134+F134</f>
        <v>0</v>
      </c>
      <c r="H134" s="188">
        <f>'Pay App 52'!K134</f>
        <v>0</v>
      </c>
      <c r="I134" s="189"/>
      <c r="J134" s="55"/>
      <c r="K134" s="33">
        <f t="shared" si="1"/>
        <v>0</v>
      </c>
      <c r="L134" s="68">
        <f t="shared" si="0"/>
        <v>0</v>
      </c>
      <c r="M134" s="66">
        <f t="shared" si="2"/>
        <v>0</v>
      </c>
      <c r="N134" s="32">
        <f t="shared" si="3"/>
        <v>0</v>
      </c>
      <c r="O134" s="52">
        <f>'Pay App 52'!O134+'Pay App 52'!P134</f>
        <v>0</v>
      </c>
      <c r="P134" s="45"/>
      <c r="Q134" s="66">
        <f>'Pay App 52'!Q134+N134+P134</f>
        <v>0</v>
      </c>
    </row>
    <row r="135" spans="1:17" ht="21" customHeight="1" x14ac:dyDescent="0.2">
      <c r="A135" s="153" t="s">
        <v>224</v>
      </c>
      <c r="B135" s="153"/>
      <c r="C135" s="153" t="s">
        <v>225</v>
      </c>
      <c r="D135" s="154"/>
      <c r="E135" s="52">
        <f>'Pay App 52'!E135</f>
        <v>0</v>
      </c>
      <c r="F135" s="45"/>
      <c r="G135" s="65">
        <f>'Pay App 52'!G135+F135</f>
        <v>0</v>
      </c>
      <c r="H135" s="188">
        <f>'Pay App 52'!K135</f>
        <v>0</v>
      </c>
      <c r="I135" s="189"/>
      <c r="J135" s="55"/>
      <c r="K135" s="33">
        <f t="shared" si="1"/>
        <v>0</v>
      </c>
      <c r="L135" s="68">
        <f t="shared" si="0"/>
        <v>0</v>
      </c>
      <c r="M135" s="66">
        <f t="shared" si="2"/>
        <v>0</v>
      </c>
      <c r="N135" s="32">
        <f t="shared" si="3"/>
        <v>0</v>
      </c>
      <c r="O135" s="52">
        <f>'Pay App 52'!O135+'Pay App 52'!P135</f>
        <v>0</v>
      </c>
      <c r="P135" s="45"/>
      <c r="Q135" s="66">
        <f>'Pay App 52'!Q135+N135+P135</f>
        <v>0</v>
      </c>
    </row>
    <row r="136" spans="1:17" ht="21" customHeight="1" x14ac:dyDescent="0.2">
      <c r="A136" s="151" t="s">
        <v>226</v>
      </c>
      <c r="B136" s="151"/>
      <c r="C136" s="151" t="s">
        <v>227</v>
      </c>
      <c r="D136" s="152"/>
      <c r="E136" s="52">
        <f>'Pay App 52'!E136</f>
        <v>0</v>
      </c>
      <c r="F136" s="45"/>
      <c r="G136" s="65">
        <f>'Pay App 52'!G136+F136</f>
        <v>0</v>
      </c>
      <c r="H136" s="188">
        <f>'Pay App 52'!K136</f>
        <v>0</v>
      </c>
      <c r="I136" s="189"/>
      <c r="J136" s="55"/>
      <c r="K136" s="33">
        <f t="shared" si="1"/>
        <v>0</v>
      </c>
      <c r="L136" s="68">
        <f t="shared" si="0"/>
        <v>0</v>
      </c>
      <c r="M136" s="66">
        <f t="shared" si="2"/>
        <v>0</v>
      </c>
      <c r="N136" s="32">
        <f t="shared" si="3"/>
        <v>0</v>
      </c>
      <c r="O136" s="52">
        <f>'Pay App 52'!O136+'Pay App 52'!P136</f>
        <v>0</v>
      </c>
      <c r="P136" s="45"/>
      <c r="Q136" s="66">
        <f>'Pay App 52'!Q136+N136+P136</f>
        <v>0</v>
      </c>
    </row>
    <row r="137" spans="1:17" ht="21" customHeight="1" x14ac:dyDescent="0.2">
      <c r="A137" s="151" t="s">
        <v>228</v>
      </c>
      <c r="B137" s="151"/>
      <c r="C137" s="151" t="s">
        <v>229</v>
      </c>
      <c r="D137" s="152"/>
      <c r="E137" s="52">
        <f>'Pay App 52'!E137</f>
        <v>0</v>
      </c>
      <c r="F137" s="45"/>
      <c r="G137" s="65">
        <f>'Pay App 52'!G137+F137</f>
        <v>0</v>
      </c>
      <c r="H137" s="188">
        <f>'Pay App 52'!K137</f>
        <v>0</v>
      </c>
      <c r="I137" s="189"/>
      <c r="J137" s="55"/>
      <c r="K137" s="33">
        <f t="shared" si="1"/>
        <v>0</v>
      </c>
      <c r="L137" s="68">
        <f t="shared" si="0"/>
        <v>0</v>
      </c>
      <c r="M137" s="66">
        <f t="shared" si="2"/>
        <v>0</v>
      </c>
      <c r="N137" s="32">
        <f t="shared" si="3"/>
        <v>0</v>
      </c>
      <c r="O137" s="52">
        <f>'Pay App 52'!O137+'Pay App 52'!P137</f>
        <v>0</v>
      </c>
      <c r="P137" s="45"/>
      <c r="Q137" s="66">
        <f>'Pay App 52'!Q137+N137+P137</f>
        <v>0</v>
      </c>
    </row>
    <row r="138" spans="1:17" ht="21" customHeight="1" x14ac:dyDescent="0.2">
      <c r="A138" s="151" t="s">
        <v>230</v>
      </c>
      <c r="B138" s="151"/>
      <c r="C138" s="151" t="s">
        <v>231</v>
      </c>
      <c r="D138" s="152"/>
      <c r="E138" s="52">
        <f>'Pay App 52'!E138</f>
        <v>0</v>
      </c>
      <c r="F138" s="45"/>
      <c r="G138" s="65">
        <f>'Pay App 52'!G138+F138</f>
        <v>0</v>
      </c>
      <c r="H138" s="188">
        <f>'Pay App 52'!K138</f>
        <v>0</v>
      </c>
      <c r="I138" s="189"/>
      <c r="J138" s="55"/>
      <c r="K138" s="33">
        <f t="shared" si="1"/>
        <v>0</v>
      </c>
      <c r="L138" s="68">
        <f t="shared" si="0"/>
        <v>0</v>
      </c>
      <c r="M138" s="66">
        <f t="shared" si="2"/>
        <v>0</v>
      </c>
      <c r="N138" s="32">
        <f t="shared" si="3"/>
        <v>0</v>
      </c>
      <c r="O138" s="52">
        <f>'Pay App 52'!O138+'Pay App 52'!P138</f>
        <v>0</v>
      </c>
      <c r="P138" s="45"/>
      <c r="Q138" s="66">
        <f>'Pay App 52'!Q138+N138+P138</f>
        <v>0</v>
      </c>
    </row>
    <row r="139" spans="1:17" ht="21" customHeight="1" x14ac:dyDescent="0.2">
      <c r="A139" s="153" t="s">
        <v>232</v>
      </c>
      <c r="B139" s="153"/>
      <c r="C139" s="153" t="s">
        <v>233</v>
      </c>
      <c r="D139" s="154"/>
      <c r="E139" s="52">
        <f>'Pay App 52'!E139</f>
        <v>0</v>
      </c>
      <c r="F139" s="45"/>
      <c r="G139" s="65">
        <f>'Pay App 52'!G139+F139</f>
        <v>0</v>
      </c>
      <c r="H139" s="188">
        <f>'Pay App 52'!K139</f>
        <v>0</v>
      </c>
      <c r="I139" s="189"/>
      <c r="J139" s="55"/>
      <c r="K139" s="33">
        <f t="shared" si="1"/>
        <v>0</v>
      </c>
      <c r="L139" s="68">
        <f t="shared" si="0"/>
        <v>0</v>
      </c>
      <c r="M139" s="66">
        <f t="shared" si="2"/>
        <v>0</v>
      </c>
      <c r="N139" s="32">
        <f t="shared" si="3"/>
        <v>0</v>
      </c>
      <c r="O139" s="52">
        <f>'Pay App 52'!O139+'Pay App 52'!P139</f>
        <v>0</v>
      </c>
      <c r="P139" s="45"/>
      <c r="Q139" s="66">
        <f>'Pay App 52'!Q139+N139+P139</f>
        <v>0</v>
      </c>
    </row>
    <row r="140" spans="1:17" ht="21" customHeight="1" x14ac:dyDescent="0.2">
      <c r="A140" s="151" t="s">
        <v>234</v>
      </c>
      <c r="B140" s="151"/>
      <c r="C140" s="151" t="s">
        <v>235</v>
      </c>
      <c r="D140" s="152"/>
      <c r="E140" s="52">
        <f>'Pay App 52'!E140</f>
        <v>0</v>
      </c>
      <c r="F140" s="45"/>
      <c r="G140" s="65">
        <f>'Pay App 52'!G140+F140</f>
        <v>0</v>
      </c>
      <c r="H140" s="188">
        <f>'Pay App 52'!K140</f>
        <v>0</v>
      </c>
      <c r="I140" s="189"/>
      <c r="J140" s="55"/>
      <c r="K140" s="33">
        <f t="shared" si="1"/>
        <v>0</v>
      </c>
      <c r="L140" s="68">
        <f t="shared" si="0"/>
        <v>0</v>
      </c>
      <c r="M140" s="66">
        <f t="shared" si="2"/>
        <v>0</v>
      </c>
      <c r="N140" s="32">
        <f t="shared" si="3"/>
        <v>0</v>
      </c>
      <c r="O140" s="52">
        <f>'Pay App 52'!O140+'Pay App 52'!P140</f>
        <v>0</v>
      </c>
      <c r="P140" s="45"/>
      <c r="Q140" s="66">
        <f>'Pay App 52'!Q140+N140+P140</f>
        <v>0</v>
      </c>
    </row>
    <row r="141" spans="1:17" ht="21" customHeight="1" x14ac:dyDescent="0.2">
      <c r="A141" s="151" t="s">
        <v>236</v>
      </c>
      <c r="B141" s="151"/>
      <c r="C141" s="151" t="s">
        <v>237</v>
      </c>
      <c r="D141" s="152"/>
      <c r="E141" s="52">
        <f>'Pay App 52'!E141</f>
        <v>0</v>
      </c>
      <c r="F141" s="45"/>
      <c r="G141" s="65">
        <f>'Pay App 52'!G141+F141</f>
        <v>0</v>
      </c>
      <c r="H141" s="188">
        <f>'Pay App 52'!K141</f>
        <v>0</v>
      </c>
      <c r="I141" s="189"/>
      <c r="J141" s="55"/>
      <c r="K141" s="33">
        <f t="shared" si="1"/>
        <v>0</v>
      </c>
      <c r="L141" s="68">
        <f t="shared" si="0"/>
        <v>0</v>
      </c>
      <c r="M141" s="66">
        <f t="shared" si="2"/>
        <v>0</v>
      </c>
      <c r="N141" s="32">
        <f t="shared" si="3"/>
        <v>0</v>
      </c>
      <c r="O141" s="52">
        <f>'Pay App 52'!O141+'Pay App 52'!P141</f>
        <v>0</v>
      </c>
      <c r="P141" s="45"/>
      <c r="Q141" s="66">
        <f>'Pay App 52'!Q141+N141+P141</f>
        <v>0</v>
      </c>
    </row>
    <row r="142" spans="1:17" ht="21" customHeight="1" x14ac:dyDescent="0.2">
      <c r="A142" s="151" t="s">
        <v>238</v>
      </c>
      <c r="B142" s="151"/>
      <c r="C142" s="151" t="s">
        <v>239</v>
      </c>
      <c r="D142" s="152"/>
      <c r="E142" s="52">
        <f>'Pay App 52'!E142</f>
        <v>0</v>
      </c>
      <c r="F142" s="45"/>
      <c r="G142" s="65">
        <f>'Pay App 52'!G142+F142</f>
        <v>0</v>
      </c>
      <c r="H142" s="188">
        <f>'Pay App 52'!K142</f>
        <v>0</v>
      </c>
      <c r="I142" s="189"/>
      <c r="J142" s="55"/>
      <c r="K142" s="33">
        <f t="shared" si="1"/>
        <v>0</v>
      </c>
      <c r="L142" s="68">
        <f t="shared" si="0"/>
        <v>0</v>
      </c>
      <c r="M142" s="66">
        <f t="shared" si="2"/>
        <v>0</v>
      </c>
      <c r="N142" s="32">
        <f t="shared" si="3"/>
        <v>0</v>
      </c>
      <c r="O142" s="52">
        <f>'Pay App 52'!O142+'Pay App 52'!P142</f>
        <v>0</v>
      </c>
      <c r="P142" s="45"/>
      <c r="Q142" s="66">
        <f>'Pay App 52'!Q142+N142+P142</f>
        <v>0</v>
      </c>
    </row>
    <row r="143" spans="1:17" ht="21" customHeight="1" x14ac:dyDescent="0.2">
      <c r="A143" s="151" t="s">
        <v>240</v>
      </c>
      <c r="B143" s="151"/>
      <c r="C143" s="151" t="s">
        <v>241</v>
      </c>
      <c r="D143" s="152"/>
      <c r="E143" s="52">
        <f>'Pay App 52'!E143</f>
        <v>0</v>
      </c>
      <c r="F143" s="45"/>
      <c r="G143" s="65">
        <f>'Pay App 52'!G143+F143</f>
        <v>0</v>
      </c>
      <c r="H143" s="188">
        <f>'Pay App 52'!K143</f>
        <v>0</v>
      </c>
      <c r="I143" s="189"/>
      <c r="J143" s="55"/>
      <c r="K143" s="33">
        <f t="shared" si="1"/>
        <v>0</v>
      </c>
      <c r="L143" s="68">
        <f t="shared" si="0"/>
        <v>0</v>
      </c>
      <c r="M143" s="66">
        <f t="shared" si="2"/>
        <v>0</v>
      </c>
      <c r="N143" s="32">
        <f t="shared" si="3"/>
        <v>0</v>
      </c>
      <c r="O143" s="52">
        <f>'Pay App 52'!O143+'Pay App 52'!P143</f>
        <v>0</v>
      </c>
      <c r="P143" s="45"/>
      <c r="Q143" s="66">
        <f>'Pay App 52'!Q143+N143+P143</f>
        <v>0</v>
      </c>
    </row>
    <row r="144" spans="1:17" ht="21" customHeight="1" x14ac:dyDescent="0.2">
      <c r="A144" s="151" t="s">
        <v>242</v>
      </c>
      <c r="B144" s="151"/>
      <c r="C144" s="151" t="s">
        <v>243</v>
      </c>
      <c r="D144" s="152"/>
      <c r="E144" s="52">
        <f>'Pay App 52'!E144</f>
        <v>0</v>
      </c>
      <c r="F144" s="45"/>
      <c r="G144" s="65">
        <f>'Pay App 52'!G144+F144</f>
        <v>0</v>
      </c>
      <c r="H144" s="188">
        <f>'Pay App 52'!K144</f>
        <v>0</v>
      </c>
      <c r="I144" s="189"/>
      <c r="J144" s="55"/>
      <c r="K144" s="33">
        <f t="shared" si="1"/>
        <v>0</v>
      </c>
      <c r="L144" s="68">
        <f t="shared" si="0"/>
        <v>0</v>
      </c>
      <c r="M144" s="66">
        <f t="shared" si="2"/>
        <v>0</v>
      </c>
      <c r="N144" s="32">
        <f t="shared" si="3"/>
        <v>0</v>
      </c>
      <c r="O144" s="52">
        <f>'Pay App 52'!O144+'Pay App 52'!P144</f>
        <v>0</v>
      </c>
      <c r="P144" s="45"/>
      <c r="Q144" s="66">
        <f>'Pay App 52'!Q144+N144+P144</f>
        <v>0</v>
      </c>
    </row>
    <row r="145" spans="1:17" ht="21" customHeight="1" x14ac:dyDescent="0.2">
      <c r="A145" s="151" t="s">
        <v>244</v>
      </c>
      <c r="B145" s="151"/>
      <c r="C145" s="151" t="s">
        <v>245</v>
      </c>
      <c r="D145" s="152"/>
      <c r="E145" s="52">
        <f>'Pay App 52'!E145</f>
        <v>0</v>
      </c>
      <c r="F145" s="45"/>
      <c r="G145" s="65">
        <f>'Pay App 52'!G145+F145</f>
        <v>0</v>
      </c>
      <c r="H145" s="188">
        <f>'Pay App 52'!K145</f>
        <v>0</v>
      </c>
      <c r="I145" s="189"/>
      <c r="J145" s="55"/>
      <c r="K145" s="33">
        <f t="shared" si="1"/>
        <v>0</v>
      </c>
      <c r="L145" s="68">
        <f t="shared" si="0"/>
        <v>0</v>
      </c>
      <c r="M145" s="66">
        <f t="shared" si="2"/>
        <v>0</v>
      </c>
      <c r="N145" s="32">
        <f t="shared" si="3"/>
        <v>0</v>
      </c>
      <c r="O145" s="52">
        <f>'Pay App 52'!O145+'Pay App 52'!P145</f>
        <v>0</v>
      </c>
      <c r="P145" s="45"/>
      <c r="Q145" s="66">
        <f>'Pay App 52'!Q145+N145+P145</f>
        <v>0</v>
      </c>
    </row>
    <row r="146" spans="1:17" ht="21" customHeight="1" x14ac:dyDescent="0.2">
      <c r="A146" s="151" t="s">
        <v>246</v>
      </c>
      <c r="B146" s="151"/>
      <c r="C146" s="151" t="s">
        <v>247</v>
      </c>
      <c r="D146" s="152"/>
      <c r="E146" s="52">
        <f>'Pay App 52'!E146</f>
        <v>0</v>
      </c>
      <c r="F146" s="45"/>
      <c r="G146" s="65">
        <f>'Pay App 52'!G146+F146</f>
        <v>0</v>
      </c>
      <c r="H146" s="188">
        <f>'Pay App 52'!K146</f>
        <v>0</v>
      </c>
      <c r="I146" s="189"/>
      <c r="J146" s="55"/>
      <c r="K146" s="33">
        <f t="shared" si="1"/>
        <v>0</v>
      </c>
      <c r="L146" s="68">
        <f t="shared" si="0"/>
        <v>0</v>
      </c>
      <c r="M146" s="66">
        <f t="shared" si="2"/>
        <v>0</v>
      </c>
      <c r="N146" s="32">
        <f t="shared" si="3"/>
        <v>0</v>
      </c>
      <c r="O146" s="52">
        <f>'Pay App 52'!O146+'Pay App 52'!P146</f>
        <v>0</v>
      </c>
      <c r="P146" s="45"/>
      <c r="Q146" s="66">
        <f>'Pay App 52'!Q146+N146+P146</f>
        <v>0</v>
      </c>
    </row>
    <row r="147" spans="1:17" ht="21" customHeight="1" x14ac:dyDescent="0.2">
      <c r="A147" s="151" t="s">
        <v>248</v>
      </c>
      <c r="B147" s="151"/>
      <c r="C147" s="151" t="s">
        <v>249</v>
      </c>
      <c r="D147" s="152"/>
      <c r="E147" s="52">
        <f>'Pay App 52'!E147</f>
        <v>0</v>
      </c>
      <c r="F147" s="45"/>
      <c r="G147" s="65">
        <f>'Pay App 52'!G147+F147</f>
        <v>0</v>
      </c>
      <c r="H147" s="188">
        <f>'Pay App 52'!K147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52'!O147+'Pay App 52'!P147</f>
        <v>0</v>
      </c>
      <c r="P147" s="45"/>
      <c r="Q147" s="66">
        <f>'Pay App 52'!Q147+N147+P147</f>
        <v>0</v>
      </c>
    </row>
    <row r="148" spans="1:17" ht="21" customHeight="1" x14ac:dyDescent="0.2">
      <c r="A148" s="151" t="s">
        <v>250</v>
      </c>
      <c r="B148" s="151"/>
      <c r="C148" s="151" t="s">
        <v>251</v>
      </c>
      <c r="D148" s="152"/>
      <c r="E148" s="52">
        <f>'Pay App 52'!E148</f>
        <v>0</v>
      </c>
      <c r="F148" s="45"/>
      <c r="G148" s="65">
        <f>'Pay App 52'!G148+F148</f>
        <v>0</v>
      </c>
      <c r="H148" s="188">
        <f>'Pay App 52'!K148</f>
        <v>0</v>
      </c>
      <c r="I148" s="189"/>
      <c r="J148" s="55"/>
      <c r="K148" s="33">
        <f t="shared" si="4"/>
        <v>0</v>
      </c>
      <c r="L148" s="68">
        <f t="shared" ref="L148:L211" si="7">IF(ISERROR(K148/G148),0,K148/G148)</f>
        <v>0</v>
      </c>
      <c r="M148" s="66">
        <f t="shared" si="5"/>
        <v>0</v>
      </c>
      <c r="N148" s="32">
        <f t="shared" si="6"/>
        <v>0</v>
      </c>
      <c r="O148" s="52">
        <f>'Pay App 52'!O148+'Pay App 52'!P148</f>
        <v>0</v>
      </c>
      <c r="P148" s="45"/>
      <c r="Q148" s="66">
        <f>'Pay App 52'!Q148+N148+P148</f>
        <v>0</v>
      </c>
    </row>
    <row r="149" spans="1:17" ht="21" customHeight="1" x14ac:dyDescent="0.2">
      <c r="A149" s="153" t="s">
        <v>252</v>
      </c>
      <c r="B149" s="153"/>
      <c r="C149" s="153" t="s">
        <v>253</v>
      </c>
      <c r="D149" s="154"/>
      <c r="E149" s="52">
        <f>'Pay App 52'!E149</f>
        <v>0</v>
      </c>
      <c r="F149" s="45"/>
      <c r="G149" s="65">
        <f>'Pay App 52'!G149+F149</f>
        <v>0</v>
      </c>
      <c r="H149" s="188">
        <f>'Pay App 52'!K149</f>
        <v>0</v>
      </c>
      <c r="I149" s="189"/>
      <c r="J149" s="55"/>
      <c r="K149" s="33">
        <f t="shared" si="4"/>
        <v>0</v>
      </c>
      <c r="L149" s="68">
        <f t="shared" si="7"/>
        <v>0</v>
      </c>
      <c r="M149" s="66">
        <f t="shared" si="5"/>
        <v>0</v>
      </c>
      <c r="N149" s="32">
        <f t="shared" si="6"/>
        <v>0</v>
      </c>
      <c r="O149" s="52">
        <f>'Pay App 52'!O149+'Pay App 52'!P149</f>
        <v>0</v>
      </c>
      <c r="P149" s="45"/>
      <c r="Q149" s="66">
        <f>'Pay App 52'!Q149+N149+P149</f>
        <v>0</v>
      </c>
    </row>
    <row r="150" spans="1:17" ht="21" customHeight="1" x14ac:dyDescent="0.2">
      <c r="A150" s="151" t="s">
        <v>254</v>
      </c>
      <c r="B150" s="151"/>
      <c r="C150" s="151" t="s">
        <v>255</v>
      </c>
      <c r="D150" s="152"/>
      <c r="E150" s="52">
        <f>'Pay App 52'!E150</f>
        <v>0</v>
      </c>
      <c r="F150" s="45"/>
      <c r="G150" s="65">
        <f>'Pay App 52'!G150+F150</f>
        <v>0</v>
      </c>
      <c r="H150" s="188">
        <f>'Pay App 52'!K150</f>
        <v>0</v>
      </c>
      <c r="I150" s="189"/>
      <c r="J150" s="55"/>
      <c r="K150" s="33">
        <f t="shared" si="4"/>
        <v>0</v>
      </c>
      <c r="L150" s="68">
        <f t="shared" si="7"/>
        <v>0</v>
      </c>
      <c r="M150" s="66">
        <f t="shared" si="5"/>
        <v>0</v>
      </c>
      <c r="N150" s="32">
        <f t="shared" si="6"/>
        <v>0</v>
      </c>
      <c r="O150" s="52">
        <f>'Pay App 52'!O150+'Pay App 52'!P150</f>
        <v>0</v>
      </c>
      <c r="P150" s="45"/>
      <c r="Q150" s="66">
        <f>'Pay App 52'!Q150+N150+P150</f>
        <v>0</v>
      </c>
    </row>
    <row r="151" spans="1:17" ht="21" customHeight="1" x14ac:dyDescent="0.2">
      <c r="A151" s="151" t="s">
        <v>256</v>
      </c>
      <c r="B151" s="151"/>
      <c r="C151" s="151" t="s">
        <v>257</v>
      </c>
      <c r="D151" s="152"/>
      <c r="E151" s="52">
        <f>'Pay App 52'!E151</f>
        <v>0</v>
      </c>
      <c r="F151" s="45"/>
      <c r="G151" s="65">
        <f>'Pay App 52'!G151+F151</f>
        <v>0</v>
      </c>
      <c r="H151" s="188">
        <f>'Pay App 52'!K151</f>
        <v>0</v>
      </c>
      <c r="I151" s="189"/>
      <c r="J151" s="55"/>
      <c r="K151" s="33">
        <f t="shared" si="4"/>
        <v>0</v>
      </c>
      <c r="L151" s="68">
        <f t="shared" si="7"/>
        <v>0</v>
      </c>
      <c r="M151" s="66">
        <f t="shared" si="5"/>
        <v>0</v>
      </c>
      <c r="N151" s="32">
        <f t="shared" si="6"/>
        <v>0</v>
      </c>
      <c r="O151" s="52">
        <f>'Pay App 52'!O151+'Pay App 52'!P151</f>
        <v>0</v>
      </c>
      <c r="P151" s="45"/>
      <c r="Q151" s="66">
        <f>'Pay App 52'!Q151+N151+P151</f>
        <v>0</v>
      </c>
    </row>
    <row r="152" spans="1:17" ht="21" customHeight="1" x14ac:dyDescent="0.2">
      <c r="A152" s="151" t="s">
        <v>258</v>
      </c>
      <c r="B152" s="151"/>
      <c r="C152" s="151" t="s">
        <v>259</v>
      </c>
      <c r="D152" s="152"/>
      <c r="E152" s="52">
        <f>'Pay App 52'!E152</f>
        <v>0</v>
      </c>
      <c r="F152" s="45"/>
      <c r="G152" s="65">
        <f>'Pay App 52'!G152+F152</f>
        <v>0</v>
      </c>
      <c r="H152" s="188">
        <f>'Pay App 52'!K152</f>
        <v>0</v>
      </c>
      <c r="I152" s="189"/>
      <c r="J152" s="55"/>
      <c r="K152" s="33">
        <f t="shared" si="4"/>
        <v>0</v>
      </c>
      <c r="L152" s="68">
        <f t="shared" si="7"/>
        <v>0</v>
      </c>
      <c r="M152" s="66">
        <f t="shared" si="5"/>
        <v>0</v>
      </c>
      <c r="N152" s="32">
        <f t="shared" si="6"/>
        <v>0</v>
      </c>
      <c r="O152" s="52">
        <f>'Pay App 52'!O152+'Pay App 52'!P152</f>
        <v>0</v>
      </c>
      <c r="P152" s="45"/>
      <c r="Q152" s="66">
        <f>'Pay App 52'!Q152+N152+P152</f>
        <v>0</v>
      </c>
    </row>
    <row r="153" spans="1:17" ht="21" customHeight="1" x14ac:dyDescent="0.2">
      <c r="A153" s="151" t="s">
        <v>260</v>
      </c>
      <c r="B153" s="151"/>
      <c r="C153" s="151" t="s">
        <v>261</v>
      </c>
      <c r="D153" s="152"/>
      <c r="E153" s="52">
        <f>'Pay App 52'!E153</f>
        <v>0</v>
      </c>
      <c r="F153" s="45"/>
      <c r="G153" s="65">
        <f>'Pay App 52'!G153+F153</f>
        <v>0</v>
      </c>
      <c r="H153" s="188">
        <f>'Pay App 52'!K153</f>
        <v>0</v>
      </c>
      <c r="I153" s="189"/>
      <c r="J153" s="55"/>
      <c r="K153" s="33">
        <f t="shared" si="4"/>
        <v>0</v>
      </c>
      <c r="L153" s="68">
        <f t="shared" si="7"/>
        <v>0</v>
      </c>
      <c r="M153" s="66">
        <f t="shared" si="5"/>
        <v>0</v>
      </c>
      <c r="N153" s="32">
        <f t="shared" si="6"/>
        <v>0</v>
      </c>
      <c r="O153" s="52">
        <f>'Pay App 52'!O153+'Pay App 52'!P153</f>
        <v>0</v>
      </c>
      <c r="P153" s="45"/>
      <c r="Q153" s="66">
        <f>'Pay App 52'!Q153+N153+P153</f>
        <v>0</v>
      </c>
    </row>
    <row r="154" spans="1:17" ht="21" customHeight="1" x14ac:dyDescent="0.2">
      <c r="A154" s="151" t="s">
        <v>262</v>
      </c>
      <c r="B154" s="151"/>
      <c r="C154" s="151" t="s">
        <v>263</v>
      </c>
      <c r="D154" s="152"/>
      <c r="E154" s="52">
        <f>'Pay App 52'!E154</f>
        <v>0</v>
      </c>
      <c r="F154" s="45"/>
      <c r="G154" s="65">
        <f>'Pay App 52'!G154+F154</f>
        <v>0</v>
      </c>
      <c r="H154" s="188">
        <f>'Pay App 52'!K154</f>
        <v>0</v>
      </c>
      <c r="I154" s="189"/>
      <c r="J154" s="55"/>
      <c r="K154" s="33">
        <f t="shared" si="4"/>
        <v>0</v>
      </c>
      <c r="L154" s="68">
        <f t="shared" si="7"/>
        <v>0</v>
      </c>
      <c r="M154" s="66">
        <f t="shared" si="5"/>
        <v>0</v>
      </c>
      <c r="N154" s="32">
        <f t="shared" si="6"/>
        <v>0</v>
      </c>
      <c r="O154" s="52">
        <f>'Pay App 52'!O154+'Pay App 52'!P154</f>
        <v>0</v>
      </c>
      <c r="P154" s="45"/>
      <c r="Q154" s="66">
        <f>'Pay App 52'!Q154+N154+P154</f>
        <v>0</v>
      </c>
    </row>
    <row r="155" spans="1:17" ht="21" customHeight="1" x14ac:dyDescent="0.2">
      <c r="A155" s="151" t="s">
        <v>264</v>
      </c>
      <c r="B155" s="151"/>
      <c r="C155" s="151" t="s">
        <v>265</v>
      </c>
      <c r="D155" s="152"/>
      <c r="E155" s="52">
        <f>'Pay App 52'!E155</f>
        <v>0</v>
      </c>
      <c r="F155" s="45"/>
      <c r="G155" s="65">
        <f>'Pay App 52'!G155+F155</f>
        <v>0</v>
      </c>
      <c r="H155" s="188">
        <f>'Pay App 52'!K155</f>
        <v>0</v>
      </c>
      <c r="I155" s="189"/>
      <c r="J155" s="55"/>
      <c r="K155" s="33">
        <f t="shared" si="4"/>
        <v>0</v>
      </c>
      <c r="L155" s="68">
        <f t="shared" si="7"/>
        <v>0</v>
      </c>
      <c r="M155" s="66">
        <f t="shared" si="5"/>
        <v>0</v>
      </c>
      <c r="N155" s="32">
        <f t="shared" si="6"/>
        <v>0</v>
      </c>
      <c r="O155" s="52">
        <f>'Pay App 52'!O155+'Pay App 52'!P155</f>
        <v>0</v>
      </c>
      <c r="P155" s="45"/>
      <c r="Q155" s="66">
        <f>'Pay App 52'!Q155+N155+P155</f>
        <v>0</v>
      </c>
    </row>
    <row r="156" spans="1:17" ht="21" customHeight="1" x14ac:dyDescent="0.2">
      <c r="A156" s="151" t="s">
        <v>266</v>
      </c>
      <c r="B156" s="151"/>
      <c r="C156" s="151" t="s">
        <v>267</v>
      </c>
      <c r="D156" s="152"/>
      <c r="E156" s="52">
        <f>'Pay App 52'!E156</f>
        <v>0</v>
      </c>
      <c r="F156" s="45"/>
      <c r="G156" s="65">
        <f>'Pay App 52'!G156+F156</f>
        <v>0</v>
      </c>
      <c r="H156" s="188">
        <f>'Pay App 52'!K156</f>
        <v>0</v>
      </c>
      <c r="I156" s="189"/>
      <c r="J156" s="55"/>
      <c r="K156" s="33">
        <f t="shared" si="4"/>
        <v>0</v>
      </c>
      <c r="L156" s="68">
        <f t="shared" si="7"/>
        <v>0</v>
      </c>
      <c r="M156" s="66">
        <f t="shared" si="5"/>
        <v>0</v>
      </c>
      <c r="N156" s="32">
        <f t="shared" si="6"/>
        <v>0</v>
      </c>
      <c r="O156" s="52">
        <f>'Pay App 52'!O156+'Pay App 52'!P156</f>
        <v>0</v>
      </c>
      <c r="P156" s="45"/>
      <c r="Q156" s="66">
        <f>'Pay App 52'!Q156+N156+P156</f>
        <v>0</v>
      </c>
    </row>
    <row r="157" spans="1:17" ht="21" customHeight="1" x14ac:dyDescent="0.2">
      <c r="A157" s="151" t="s">
        <v>268</v>
      </c>
      <c r="B157" s="151"/>
      <c r="C157" s="151" t="s">
        <v>269</v>
      </c>
      <c r="D157" s="152"/>
      <c r="E157" s="52">
        <f>'Pay App 52'!E157</f>
        <v>0</v>
      </c>
      <c r="F157" s="45"/>
      <c r="G157" s="65">
        <f>'Pay App 52'!G157+F157</f>
        <v>0</v>
      </c>
      <c r="H157" s="188">
        <f>'Pay App 52'!K157</f>
        <v>0</v>
      </c>
      <c r="I157" s="189"/>
      <c r="J157" s="55"/>
      <c r="K157" s="33">
        <f t="shared" si="4"/>
        <v>0</v>
      </c>
      <c r="L157" s="68">
        <f t="shared" si="7"/>
        <v>0</v>
      </c>
      <c r="M157" s="66">
        <f t="shared" si="5"/>
        <v>0</v>
      </c>
      <c r="N157" s="32">
        <f t="shared" si="6"/>
        <v>0</v>
      </c>
      <c r="O157" s="52">
        <f>'Pay App 52'!O157+'Pay App 52'!P157</f>
        <v>0</v>
      </c>
      <c r="P157" s="45"/>
      <c r="Q157" s="66">
        <f>'Pay App 52'!Q157+N157+P157</f>
        <v>0</v>
      </c>
    </row>
    <row r="158" spans="1:17" ht="21" customHeight="1" x14ac:dyDescent="0.2">
      <c r="A158" s="153" t="s">
        <v>270</v>
      </c>
      <c r="B158" s="153"/>
      <c r="C158" s="153" t="s">
        <v>271</v>
      </c>
      <c r="D158" s="154"/>
      <c r="E158" s="52">
        <f>'Pay App 52'!E158</f>
        <v>0</v>
      </c>
      <c r="F158" s="45"/>
      <c r="G158" s="65">
        <f>'Pay App 52'!G158+F158</f>
        <v>0</v>
      </c>
      <c r="H158" s="188">
        <f>'Pay App 52'!K158</f>
        <v>0</v>
      </c>
      <c r="I158" s="189"/>
      <c r="J158" s="55"/>
      <c r="K158" s="33">
        <f t="shared" si="4"/>
        <v>0</v>
      </c>
      <c r="L158" s="68">
        <f t="shared" si="7"/>
        <v>0</v>
      </c>
      <c r="M158" s="66">
        <f t="shared" si="5"/>
        <v>0</v>
      </c>
      <c r="N158" s="32">
        <f t="shared" si="6"/>
        <v>0</v>
      </c>
      <c r="O158" s="52">
        <f>'Pay App 52'!O158+'Pay App 52'!P158</f>
        <v>0</v>
      </c>
      <c r="P158" s="45"/>
      <c r="Q158" s="66">
        <f>'Pay App 52'!Q158+N158+P158</f>
        <v>0</v>
      </c>
    </row>
    <row r="159" spans="1:17" ht="21" customHeight="1" x14ac:dyDescent="0.2">
      <c r="A159" s="151" t="s">
        <v>272</v>
      </c>
      <c r="B159" s="151"/>
      <c r="C159" s="151" t="s">
        <v>273</v>
      </c>
      <c r="D159" s="152"/>
      <c r="E159" s="52">
        <f>'Pay App 52'!E159</f>
        <v>0</v>
      </c>
      <c r="F159" s="45"/>
      <c r="G159" s="65">
        <f>'Pay App 52'!G159+F159</f>
        <v>0</v>
      </c>
      <c r="H159" s="188">
        <f>'Pay App 52'!K159</f>
        <v>0</v>
      </c>
      <c r="I159" s="189"/>
      <c r="J159" s="55"/>
      <c r="K159" s="33">
        <f t="shared" si="4"/>
        <v>0</v>
      </c>
      <c r="L159" s="68">
        <f t="shared" si="7"/>
        <v>0</v>
      </c>
      <c r="M159" s="66">
        <f t="shared" si="5"/>
        <v>0</v>
      </c>
      <c r="N159" s="32">
        <f t="shared" si="6"/>
        <v>0</v>
      </c>
      <c r="O159" s="52">
        <f>'Pay App 52'!O159+'Pay App 52'!P159</f>
        <v>0</v>
      </c>
      <c r="P159" s="45"/>
      <c r="Q159" s="66">
        <f>'Pay App 52'!Q159+N159+P159</f>
        <v>0</v>
      </c>
    </row>
    <row r="160" spans="1:17" ht="21" customHeight="1" x14ac:dyDescent="0.2">
      <c r="A160" s="151" t="s">
        <v>274</v>
      </c>
      <c r="B160" s="151"/>
      <c r="C160" s="151" t="s">
        <v>275</v>
      </c>
      <c r="D160" s="152"/>
      <c r="E160" s="52">
        <f>'Pay App 52'!E160</f>
        <v>0</v>
      </c>
      <c r="F160" s="45"/>
      <c r="G160" s="65">
        <f>'Pay App 52'!G160+F160</f>
        <v>0</v>
      </c>
      <c r="H160" s="188">
        <f>'Pay App 52'!K160</f>
        <v>0</v>
      </c>
      <c r="I160" s="189"/>
      <c r="J160" s="55"/>
      <c r="K160" s="33">
        <f t="shared" si="4"/>
        <v>0</v>
      </c>
      <c r="L160" s="68">
        <f t="shared" si="7"/>
        <v>0</v>
      </c>
      <c r="M160" s="66">
        <f t="shared" si="5"/>
        <v>0</v>
      </c>
      <c r="N160" s="32">
        <f t="shared" si="6"/>
        <v>0</v>
      </c>
      <c r="O160" s="52">
        <f>'Pay App 52'!O160+'Pay App 52'!P160</f>
        <v>0</v>
      </c>
      <c r="P160" s="45"/>
      <c r="Q160" s="66">
        <f>'Pay App 52'!Q160+N160+P160</f>
        <v>0</v>
      </c>
    </row>
    <row r="161" spans="1:17" ht="21" customHeight="1" x14ac:dyDescent="0.2">
      <c r="A161" s="151" t="s">
        <v>276</v>
      </c>
      <c r="B161" s="151"/>
      <c r="C161" s="151" t="s">
        <v>277</v>
      </c>
      <c r="D161" s="152"/>
      <c r="E161" s="52">
        <f>'Pay App 52'!E161</f>
        <v>0</v>
      </c>
      <c r="F161" s="45"/>
      <c r="G161" s="65">
        <f>'Pay App 52'!G161+F161</f>
        <v>0</v>
      </c>
      <c r="H161" s="188">
        <f>'Pay App 52'!K161</f>
        <v>0</v>
      </c>
      <c r="I161" s="189"/>
      <c r="J161" s="55"/>
      <c r="K161" s="33">
        <f t="shared" si="4"/>
        <v>0</v>
      </c>
      <c r="L161" s="68">
        <f t="shared" si="7"/>
        <v>0</v>
      </c>
      <c r="M161" s="66">
        <f t="shared" si="5"/>
        <v>0</v>
      </c>
      <c r="N161" s="32">
        <f t="shared" si="6"/>
        <v>0</v>
      </c>
      <c r="O161" s="52">
        <f>'Pay App 52'!O161+'Pay App 52'!P161</f>
        <v>0</v>
      </c>
      <c r="P161" s="45"/>
      <c r="Q161" s="66">
        <f>'Pay App 52'!Q161+N161+P161</f>
        <v>0</v>
      </c>
    </row>
    <row r="162" spans="1:17" ht="21" customHeight="1" x14ac:dyDescent="0.2">
      <c r="A162" s="151" t="s">
        <v>278</v>
      </c>
      <c r="B162" s="151"/>
      <c r="C162" s="151" t="s">
        <v>279</v>
      </c>
      <c r="D162" s="152"/>
      <c r="E162" s="52">
        <f>'Pay App 52'!E162</f>
        <v>0</v>
      </c>
      <c r="F162" s="45"/>
      <c r="G162" s="65">
        <f>'Pay App 52'!G162+F162</f>
        <v>0</v>
      </c>
      <c r="H162" s="188">
        <f>'Pay App 52'!K162</f>
        <v>0</v>
      </c>
      <c r="I162" s="189"/>
      <c r="J162" s="55"/>
      <c r="K162" s="33">
        <f t="shared" si="4"/>
        <v>0</v>
      </c>
      <c r="L162" s="68">
        <f t="shared" si="7"/>
        <v>0</v>
      </c>
      <c r="M162" s="66">
        <f t="shared" si="5"/>
        <v>0</v>
      </c>
      <c r="N162" s="32">
        <f t="shared" si="6"/>
        <v>0</v>
      </c>
      <c r="O162" s="52">
        <f>'Pay App 52'!O162+'Pay App 52'!P162</f>
        <v>0</v>
      </c>
      <c r="P162" s="45"/>
      <c r="Q162" s="66">
        <f>'Pay App 52'!Q162+N162+P162</f>
        <v>0</v>
      </c>
    </row>
    <row r="163" spans="1:17" ht="21" customHeight="1" x14ac:dyDescent="0.2">
      <c r="A163" s="151" t="s">
        <v>280</v>
      </c>
      <c r="B163" s="151"/>
      <c r="C163" s="151" t="s">
        <v>281</v>
      </c>
      <c r="D163" s="152"/>
      <c r="E163" s="52">
        <f>'Pay App 52'!E163</f>
        <v>0</v>
      </c>
      <c r="F163" s="45"/>
      <c r="G163" s="65">
        <f>'Pay App 52'!G163+F163</f>
        <v>0</v>
      </c>
      <c r="H163" s="188">
        <f>'Pay App 52'!K163</f>
        <v>0</v>
      </c>
      <c r="I163" s="189"/>
      <c r="J163" s="55"/>
      <c r="K163" s="33">
        <f t="shared" si="4"/>
        <v>0</v>
      </c>
      <c r="L163" s="68">
        <f t="shared" si="7"/>
        <v>0</v>
      </c>
      <c r="M163" s="66">
        <f t="shared" si="5"/>
        <v>0</v>
      </c>
      <c r="N163" s="32">
        <f t="shared" si="6"/>
        <v>0</v>
      </c>
      <c r="O163" s="52">
        <f>'Pay App 52'!O163+'Pay App 52'!P163</f>
        <v>0</v>
      </c>
      <c r="P163" s="45"/>
      <c r="Q163" s="66">
        <f>'Pay App 52'!Q163+N163+P163</f>
        <v>0</v>
      </c>
    </row>
    <row r="164" spans="1:17" ht="21" customHeight="1" x14ac:dyDescent="0.2">
      <c r="A164" s="151" t="s">
        <v>282</v>
      </c>
      <c r="B164" s="151"/>
      <c r="C164" s="151" t="s">
        <v>283</v>
      </c>
      <c r="D164" s="152"/>
      <c r="E164" s="52">
        <f>'Pay App 52'!E164</f>
        <v>0</v>
      </c>
      <c r="F164" s="45"/>
      <c r="G164" s="65">
        <f>'Pay App 52'!G164+F164</f>
        <v>0</v>
      </c>
      <c r="H164" s="188">
        <f>'Pay App 52'!K164</f>
        <v>0</v>
      </c>
      <c r="I164" s="189"/>
      <c r="J164" s="55"/>
      <c r="K164" s="33">
        <f t="shared" si="4"/>
        <v>0</v>
      </c>
      <c r="L164" s="68">
        <f t="shared" si="7"/>
        <v>0</v>
      </c>
      <c r="M164" s="66">
        <f t="shared" si="5"/>
        <v>0</v>
      </c>
      <c r="N164" s="32">
        <f t="shared" si="6"/>
        <v>0</v>
      </c>
      <c r="O164" s="52">
        <f>'Pay App 52'!O164+'Pay App 52'!P164</f>
        <v>0</v>
      </c>
      <c r="P164" s="45"/>
      <c r="Q164" s="66">
        <f>'Pay App 52'!Q164+N164+P164</f>
        <v>0</v>
      </c>
    </row>
    <row r="165" spans="1:17" ht="21" customHeight="1" x14ac:dyDescent="0.2">
      <c r="A165" s="151" t="s">
        <v>284</v>
      </c>
      <c r="B165" s="151"/>
      <c r="C165" s="151" t="s">
        <v>285</v>
      </c>
      <c r="D165" s="152"/>
      <c r="E165" s="52">
        <f>'Pay App 52'!E165</f>
        <v>0</v>
      </c>
      <c r="F165" s="45"/>
      <c r="G165" s="65">
        <f>'Pay App 52'!G165+F165</f>
        <v>0</v>
      </c>
      <c r="H165" s="188">
        <f>'Pay App 52'!K165</f>
        <v>0</v>
      </c>
      <c r="I165" s="189"/>
      <c r="J165" s="55"/>
      <c r="K165" s="33">
        <f t="shared" si="4"/>
        <v>0</v>
      </c>
      <c r="L165" s="68">
        <f t="shared" si="7"/>
        <v>0</v>
      </c>
      <c r="M165" s="66">
        <f t="shared" si="5"/>
        <v>0</v>
      </c>
      <c r="N165" s="32">
        <f t="shared" si="6"/>
        <v>0</v>
      </c>
      <c r="O165" s="52">
        <f>'Pay App 52'!O165+'Pay App 52'!P165</f>
        <v>0</v>
      </c>
      <c r="P165" s="45"/>
      <c r="Q165" s="66">
        <f>'Pay App 52'!Q165+N165+P165</f>
        <v>0</v>
      </c>
    </row>
    <row r="166" spans="1:17" ht="21" customHeight="1" x14ac:dyDescent="0.2">
      <c r="A166" s="153" t="s">
        <v>286</v>
      </c>
      <c r="B166" s="153"/>
      <c r="C166" s="153" t="s">
        <v>287</v>
      </c>
      <c r="D166" s="154"/>
      <c r="E166" s="52">
        <f>'Pay App 52'!E166</f>
        <v>0</v>
      </c>
      <c r="F166" s="45"/>
      <c r="G166" s="65">
        <f>'Pay App 52'!G166+F166</f>
        <v>0</v>
      </c>
      <c r="H166" s="188">
        <f>'Pay App 52'!K166</f>
        <v>0</v>
      </c>
      <c r="I166" s="189"/>
      <c r="J166" s="55"/>
      <c r="K166" s="33">
        <f t="shared" si="4"/>
        <v>0</v>
      </c>
      <c r="L166" s="68">
        <f t="shared" si="7"/>
        <v>0</v>
      </c>
      <c r="M166" s="66">
        <f t="shared" si="5"/>
        <v>0</v>
      </c>
      <c r="N166" s="32">
        <f t="shared" si="6"/>
        <v>0</v>
      </c>
      <c r="O166" s="52">
        <f>'Pay App 52'!O166+'Pay App 52'!P166</f>
        <v>0</v>
      </c>
      <c r="P166" s="45"/>
      <c r="Q166" s="66">
        <f>'Pay App 52'!Q166+N166+P166</f>
        <v>0</v>
      </c>
    </row>
    <row r="167" spans="1:17" ht="21" customHeight="1" x14ac:dyDescent="0.2">
      <c r="A167" s="153" t="s">
        <v>288</v>
      </c>
      <c r="B167" s="153"/>
      <c r="C167" s="153" t="s">
        <v>289</v>
      </c>
      <c r="D167" s="154"/>
      <c r="E167" s="52">
        <f>'Pay App 52'!E167</f>
        <v>0</v>
      </c>
      <c r="F167" s="45"/>
      <c r="G167" s="65">
        <f>'Pay App 52'!G167+F167</f>
        <v>0</v>
      </c>
      <c r="H167" s="188">
        <f>'Pay App 52'!K167</f>
        <v>0</v>
      </c>
      <c r="I167" s="189"/>
      <c r="J167" s="55"/>
      <c r="K167" s="33">
        <f t="shared" si="4"/>
        <v>0</v>
      </c>
      <c r="L167" s="68">
        <f t="shared" si="7"/>
        <v>0</v>
      </c>
      <c r="M167" s="66">
        <f t="shared" si="5"/>
        <v>0</v>
      </c>
      <c r="N167" s="32">
        <f t="shared" si="6"/>
        <v>0</v>
      </c>
      <c r="O167" s="52">
        <f>'Pay App 52'!O167+'Pay App 52'!P167</f>
        <v>0</v>
      </c>
      <c r="P167" s="45"/>
      <c r="Q167" s="66">
        <f>'Pay App 52'!Q167+N167+P167</f>
        <v>0</v>
      </c>
    </row>
    <row r="168" spans="1:17" ht="21" customHeight="1" x14ac:dyDescent="0.2">
      <c r="A168" s="151" t="s">
        <v>290</v>
      </c>
      <c r="B168" s="151"/>
      <c r="C168" s="151" t="s">
        <v>291</v>
      </c>
      <c r="D168" s="152"/>
      <c r="E168" s="52">
        <f>'Pay App 52'!E168</f>
        <v>0</v>
      </c>
      <c r="F168" s="45"/>
      <c r="G168" s="65">
        <f>'Pay App 52'!G168+F168</f>
        <v>0</v>
      </c>
      <c r="H168" s="188">
        <f>'Pay App 52'!K168</f>
        <v>0</v>
      </c>
      <c r="I168" s="189"/>
      <c r="J168" s="55"/>
      <c r="K168" s="33">
        <f t="shared" si="4"/>
        <v>0</v>
      </c>
      <c r="L168" s="68">
        <f t="shared" si="7"/>
        <v>0</v>
      </c>
      <c r="M168" s="66">
        <f t="shared" si="5"/>
        <v>0</v>
      </c>
      <c r="N168" s="32">
        <f t="shared" si="6"/>
        <v>0</v>
      </c>
      <c r="O168" s="52">
        <f>'Pay App 52'!O168+'Pay App 52'!P168</f>
        <v>0</v>
      </c>
      <c r="P168" s="45"/>
      <c r="Q168" s="66">
        <f>'Pay App 52'!Q168+N168+P168</f>
        <v>0</v>
      </c>
    </row>
    <row r="169" spans="1:17" ht="21" customHeight="1" x14ac:dyDescent="0.2">
      <c r="A169" s="151" t="s">
        <v>292</v>
      </c>
      <c r="B169" s="151"/>
      <c r="C169" s="151" t="s">
        <v>293</v>
      </c>
      <c r="D169" s="152"/>
      <c r="E169" s="52">
        <f>'Pay App 52'!E169</f>
        <v>0</v>
      </c>
      <c r="F169" s="45"/>
      <c r="G169" s="65">
        <f>'Pay App 52'!G169+F169</f>
        <v>0</v>
      </c>
      <c r="H169" s="188">
        <f>'Pay App 52'!K169</f>
        <v>0</v>
      </c>
      <c r="I169" s="189"/>
      <c r="J169" s="55"/>
      <c r="K169" s="33">
        <f t="shared" si="4"/>
        <v>0</v>
      </c>
      <c r="L169" s="68">
        <f t="shared" si="7"/>
        <v>0</v>
      </c>
      <c r="M169" s="66">
        <f t="shared" si="5"/>
        <v>0</v>
      </c>
      <c r="N169" s="32">
        <f t="shared" si="6"/>
        <v>0</v>
      </c>
      <c r="O169" s="52">
        <f>'Pay App 52'!O169+'Pay App 52'!P169</f>
        <v>0</v>
      </c>
      <c r="P169" s="45"/>
      <c r="Q169" s="66">
        <f>'Pay App 52'!Q169+N169+P169</f>
        <v>0</v>
      </c>
    </row>
    <row r="170" spans="1:17" ht="21" customHeight="1" x14ac:dyDescent="0.2">
      <c r="A170" s="151" t="s">
        <v>294</v>
      </c>
      <c r="B170" s="151"/>
      <c r="C170" s="151" t="s">
        <v>295</v>
      </c>
      <c r="D170" s="152"/>
      <c r="E170" s="52">
        <f>'Pay App 52'!E170</f>
        <v>0</v>
      </c>
      <c r="F170" s="45"/>
      <c r="G170" s="65">
        <f>'Pay App 52'!G170+F170</f>
        <v>0</v>
      </c>
      <c r="H170" s="188">
        <f>'Pay App 52'!K170</f>
        <v>0</v>
      </c>
      <c r="I170" s="189"/>
      <c r="J170" s="55"/>
      <c r="K170" s="33">
        <f t="shared" si="4"/>
        <v>0</v>
      </c>
      <c r="L170" s="68">
        <f t="shared" si="7"/>
        <v>0</v>
      </c>
      <c r="M170" s="66">
        <f t="shared" si="5"/>
        <v>0</v>
      </c>
      <c r="N170" s="32">
        <f t="shared" si="6"/>
        <v>0</v>
      </c>
      <c r="O170" s="52">
        <f>'Pay App 52'!O170+'Pay App 52'!P170</f>
        <v>0</v>
      </c>
      <c r="P170" s="45"/>
      <c r="Q170" s="66">
        <f>'Pay App 52'!Q170+N170+P170</f>
        <v>0</v>
      </c>
    </row>
    <row r="171" spans="1:17" ht="21" customHeight="1" x14ac:dyDescent="0.2">
      <c r="A171" s="151" t="s">
        <v>296</v>
      </c>
      <c r="B171" s="151"/>
      <c r="C171" s="151" t="s">
        <v>297</v>
      </c>
      <c r="D171" s="152"/>
      <c r="E171" s="52">
        <f>'Pay App 52'!E171</f>
        <v>0</v>
      </c>
      <c r="F171" s="45"/>
      <c r="G171" s="65">
        <f>'Pay App 52'!G171+F171</f>
        <v>0</v>
      </c>
      <c r="H171" s="188">
        <f>'Pay App 52'!K171</f>
        <v>0</v>
      </c>
      <c r="I171" s="189"/>
      <c r="J171" s="55"/>
      <c r="K171" s="33">
        <f t="shared" si="4"/>
        <v>0</v>
      </c>
      <c r="L171" s="68">
        <f t="shared" si="7"/>
        <v>0</v>
      </c>
      <c r="M171" s="66">
        <f t="shared" si="5"/>
        <v>0</v>
      </c>
      <c r="N171" s="32">
        <f t="shared" si="6"/>
        <v>0</v>
      </c>
      <c r="O171" s="52">
        <f>'Pay App 52'!O171+'Pay App 52'!P171</f>
        <v>0</v>
      </c>
      <c r="P171" s="45"/>
      <c r="Q171" s="66">
        <f>'Pay App 52'!Q171+N171+P171</f>
        <v>0</v>
      </c>
    </row>
    <row r="172" spans="1:17" ht="21" customHeight="1" x14ac:dyDescent="0.2">
      <c r="A172" s="151" t="s">
        <v>298</v>
      </c>
      <c r="B172" s="151"/>
      <c r="C172" s="151" t="s">
        <v>299</v>
      </c>
      <c r="D172" s="152"/>
      <c r="E172" s="52">
        <f>'Pay App 52'!E172</f>
        <v>0</v>
      </c>
      <c r="F172" s="45"/>
      <c r="G172" s="65">
        <f>'Pay App 52'!G172+F172</f>
        <v>0</v>
      </c>
      <c r="H172" s="188">
        <f>'Pay App 52'!K172</f>
        <v>0</v>
      </c>
      <c r="I172" s="189"/>
      <c r="J172" s="55"/>
      <c r="K172" s="33">
        <f t="shared" si="4"/>
        <v>0</v>
      </c>
      <c r="L172" s="68">
        <f t="shared" si="7"/>
        <v>0</v>
      </c>
      <c r="M172" s="66">
        <f t="shared" si="5"/>
        <v>0</v>
      </c>
      <c r="N172" s="32">
        <f t="shared" si="6"/>
        <v>0</v>
      </c>
      <c r="O172" s="52">
        <f>'Pay App 52'!O172+'Pay App 52'!P172</f>
        <v>0</v>
      </c>
      <c r="P172" s="45"/>
      <c r="Q172" s="66">
        <f>'Pay App 52'!Q172+N172+P172</f>
        <v>0</v>
      </c>
    </row>
    <row r="173" spans="1:17" ht="21" customHeight="1" x14ac:dyDescent="0.2">
      <c r="A173" s="151" t="s">
        <v>300</v>
      </c>
      <c r="B173" s="151"/>
      <c r="C173" s="151" t="s">
        <v>301</v>
      </c>
      <c r="D173" s="152"/>
      <c r="E173" s="52">
        <f>'Pay App 52'!E173</f>
        <v>0</v>
      </c>
      <c r="F173" s="45"/>
      <c r="G173" s="65">
        <f>'Pay App 52'!G173+F173</f>
        <v>0</v>
      </c>
      <c r="H173" s="188">
        <f>'Pay App 52'!K173</f>
        <v>0</v>
      </c>
      <c r="I173" s="189"/>
      <c r="J173" s="55"/>
      <c r="K173" s="33">
        <f t="shared" si="4"/>
        <v>0</v>
      </c>
      <c r="L173" s="68">
        <f t="shared" si="7"/>
        <v>0</v>
      </c>
      <c r="M173" s="66">
        <f t="shared" si="5"/>
        <v>0</v>
      </c>
      <c r="N173" s="32">
        <f t="shared" si="6"/>
        <v>0</v>
      </c>
      <c r="O173" s="52">
        <f>'Pay App 52'!O173+'Pay App 52'!P173</f>
        <v>0</v>
      </c>
      <c r="P173" s="45"/>
      <c r="Q173" s="66">
        <f>'Pay App 52'!Q173+N173+P173</f>
        <v>0</v>
      </c>
    </row>
    <row r="174" spans="1:17" ht="21" customHeight="1" x14ac:dyDescent="0.2">
      <c r="A174" s="151" t="s">
        <v>302</v>
      </c>
      <c r="B174" s="151"/>
      <c r="C174" s="151" t="s">
        <v>303</v>
      </c>
      <c r="D174" s="152"/>
      <c r="E174" s="52">
        <f>'Pay App 52'!E174</f>
        <v>0</v>
      </c>
      <c r="F174" s="45"/>
      <c r="G174" s="65">
        <f>'Pay App 52'!G174+F174</f>
        <v>0</v>
      </c>
      <c r="H174" s="188">
        <f>'Pay App 52'!K174</f>
        <v>0</v>
      </c>
      <c r="I174" s="189"/>
      <c r="J174" s="55"/>
      <c r="K174" s="33">
        <f t="shared" si="4"/>
        <v>0</v>
      </c>
      <c r="L174" s="68">
        <f t="shared" si="7"/>
        <v>0</v>
      </c>
      <c r="M174" s="66">
        <f t="shared" si="5"/>
        <v>0</v>
      </c>
      <c r="N174" s="32">
        <f t="shared" si="6"/>
        <v>0</v>
      </c>
      <c r="O174" s="52">
        <f>'Pay App 52'!O174+'Pay App 52'!P174</f>
        <v>0</v>
      </c>
      <c r="P174" s="45"/>
      <c r="Q174" s="66">
        <f>'Pay App 52'!Q174+N174+P174</f>
        <v>0</v>
      </c>
    </row>
    <row r="175" spans="1:17" ht="21" customHeight="1" x14ac:dyDescent="0.2">
      <c r="A175" s="151" t="s">
        <v>304</v>
      </c>
      <c r="B175" s="151"/>
      <c r="C175" s="151" t="s">
        <v>305</v>
      </c>
      <c r="D175" s="152"/>
      <c r="E175" s="52">
        <f>'Pay App 52'!E175</f>
        <v>0</v>
      </c>
      <c r="F175" s="45"/>
      <c r="G175" s="65">
        <f>'Pay App 52'!G175+F175</f>
        <v>0</v>
      </c>
      <c r="H175" s="188">
        <f>'Pay App 52'!K175</f>
        <v>0</v>
      </c>
      <c r="I175" s="189"/>
      <c r="J175" s="55"/>
      <c r="K175" s="33">
        <f t="shared" si="4"/>
        <v>0</v>
      </c>
      <c r="L175" s="68">
        <f t="shared" si="7"/>
        <v>0</v>
      </c>
      <c r="M175" s="66">
        <f t="shared" si="5"/>
        <v>0</v>
      </c>
      <c r="N175" s="32">
        <f t="shared" si="6"/>
        <v>0</v>
      </c>
      <c r="O175" s="52">
        <f>'Pay App 52'!O175+'Pay App 52'!P175</f>
        <v>0</v>
      </c>
      <c r="P175" s="45"/>
      <c r="Q175" s="66">
        <f>'Pay App 52'!Q175+N175+P175</f>
        <v>0</v>
      </c>
    </row>
    <row r="176" spans="1:17" ht="21" customHeight="1" x14ac:dyDescent="0.2">
      <c r="A176" s="151" t="s">
        <v>306</v>
      </c>
      <c r="B176" s="151"/>
      <c r="C176" s="151" t="s">
        <v>307</v>
      </c>
      <c r="D176" s="152"/>
      <c r="E176" s="52">
        <f>'Pay App 52'!E176</f>
        <v>0</v>
      </c>
      <c r="F176" s="45"/>
      <c r="G176" s="65">
        <f>'Pay App 52'!G176+F176</f>
        <v>0</v>
      </c>
      <c r="H176" s="188">
        <f>'Pay App 52'!K176</f>
        <v>0</v>
      </c>
      <c r="I176" s="189"/>
      <c r="J176" s="55"/>
      <c r="K176" s="33">
        <f t="shared" si="4"/>
        <v>0</v>
      </c>
      <c r="L176" s="68">
        <f t="shared" si="7"/>
        <v>0</v>
      </c>
      <c r="M176" s="66">
        <f t="shared" si="5"/>
        <v>0</v>
      </c>
      <c r="N176" s="32">
        <f t="shared" si="6"/>
        <v>0</v>
      </c>
      <c r="O176" s="52">
        <f>'Pay App 52'!O176+'Pay App 52'!P176</f>
        <v>0</v>
      </c>
      <c r="P176" s="45"/>
      <c r="Q176" s="66">
        <f>'Pay App 52'!Q176+N176+P176</f>
        <v>0</v>
      </c>
    </row>
    <row r="177" spans="1:17" ht="21" customHeight="1" x14ac:dyDescent="0.2">
      <c r="A177" s="151" t="s">
        <v>308</v>
      </c>
      <c r="B177" s="151"/>
      <c r="C177" s="151" t="s">
        <v>309</v>
      </c>
      <c r="D177" s="152"/>
      <c r="E177" s="52">
        <f>'Pay App 52'!E177</f>
        <v>0</v>
      </c>
      <c r="F177" s="45"/>
      <c r="G177" s="65">
        <f>'Pay App 52'!G177+F177</f>
        <v>0</v>
      </c>
      <c r="H177" s="188">
        <f>'Pay App 52'!K177</f>
        <v>0</v>
      </c>
      <c r="I177" s="189"/>
      <c r="J177" s="55"/>
      <c r="K177" s="33">
        <f t="shared" si="4"/>
        <v>0</v>
      </c>
      <c r="L177" s="68">
        <f t="shared" si="7"/>
        <v>0</v>
      </c>
      <c r="M177" s="66">
        <f t="shared" si="5"/>
        <v>0</v>
      </c>
      <c r="N177" s="32">
        <f t="shared" si="6"/>
        <v>0</v>
      </c>
      <c r="O177" s="52">
        <f>'Pay App 52'!O177+'Pay App 52'!P177</f>
        <v>0</v>
      </c>
      <c r="P177" s="45"/>
      <c r="Q177" s="66">
        <f>'Pay App 52'!Q177+N177+P177</f>
        <v>0</v>
      </c>
    </row>
    <row r="178" spans="1:17" ht="21" customHeight="1" x14ac:dyDescent="0.2">
      <c r="A178" s="141" t="s">
        <v>310</v>
      </c>
      <c r="B178" s="141"/>
      <c r="C178" s="141" t="s">
        <v>311</v>
      </c>
      <c r="D178" s="142"/>
      <c r="E178" s="52">
        <f>'Pay App 52'!E178</f>
        <v>0</v>
      </c>
      <c r="F178" s="45"/>
      <c r="G178" s="65">
        <f>'Pay App 52'!G178+F178</f>
        <v>0</v>
      </c>
      <c r="H178" s="188">
        <f>'Pay App 52'!K178</f>
        <v>0</v>
      </c>
      <c r="I178" s="189"/>
      <c r="J178" s="55"/>
      <c r="K178" s="33">
        <f t="shared" si="4"/>
        <v>0</v>
      </c>
      <c r="L178" s="68">
        <f t="shared" si="7"/>
        <v>0</v>
      </c>
      <c r="M178" s="66">
        <f t="shared" si="5"/>
        <v>0</v>
      </c>
      <c r="N178" s="32">
        <f t="shared" si="6"/>
        <v>0</v>
      </c>
      <c r="O178" s="52">
        <f>'Pay App 52'!O178+'Pay App 52'!P178</f>
        <v>0</v>
      </c>
      <c r="P178" s="45"/>
      <c r="Q178" s="66">
        <f>'Pay App 52'!Q178+N178+P178</f>
        <v>0</v>
      </c>
    </row>
    <row r="179" spans="1:17" ht="21" customHeight="1" x14ac:dyDescent="0.2">
      <c r="A179" s="151" t="s">
        <v>312</v>
      </c>
      <c r="B179" s="151"/>
      <c r="C179" s="151" t="s">
        <v>313</v>
      </c>
      <c r="D179" s="152"/>
      <c r="E179" s="52">
        <f>'Pay App 52'!E179</f>
        <v>0</v>
      </c>
      <c r="F179" s="45"/>
      <c r="G179" s="65">
        <f>'Pay App 52'!G179+F179</f>
        <v>0</v>
      </c>
      <c r="H179" s="188">
        <f>'Pay App 52'!K179</f>
        <v>0</v>
      </c>
      <c r="I179" s="189"/>
      <c r="J179" s="55"/>
      <c r="K179" s="33">
        <f t="shared" si="4"/>
        <v>0</v>
      </c>
      <c r="L179" s="68">
        <f t="shared" si="7"/>
        <v>0</v>
      </c>
      <c r="M179" s="66">
        <f t="shared" si="5"/>
        <v>0</v>
      </c>
      <c r="N179" s="32">
        <f t="shared" si="6"/>
        <v>0</v>
      </c>
      <c r="O179" s="52">
        <f>'Pay App 52'!O179+'Pay App 52'!P179</f>
        <v>0</v>
      </c>
      <c r="P179" s="45"/>
      <c r="Q179" s="66">
        <f>'Pay App 52'!Q179+N179+P179</f>
        <v>0</v>
      </c>
    </row>
    <row r="180" spans="1:17" ht="21" customHeight="1" x14ac:dyDescent="0.2">
      <c r="A180" s="151" t="s">
        <v>314</v>
      </c>
      <c r="B180" s="151"/>
      <c r="C180" s="149" t="s">
        <v>315</v>
      </c>
      <c r="D180" s="150"/>
      <c r="E180" s="52">
        <f>'Pay App 52'!E180</f>
        <v>0</v>
      </c>
      <c r="F180" s="45"/>
      <c r="G180" s="65">
        <f>'Pay App 52'!G180+F180</f>
        <v>0</v>
      </c>
      <c r="H180" s="188">
        <f>'Pay App 52'!K180</f>
        <v>0</v>
      </c>
      <c r="I180" s="189"/>
      <c r="J180" s="55"/>
      <c r="K180" s="33">
        <f t="shared" si="4"/>
        <v>0</v>
      </c>
      <c r="L180" s="68">
        <f t="shared" si="7"/>
        <v>0</v>
      </c>
      <c r="M180" s="66">
        <f t="shared" si="5"/>
        <v>0</v>
      </c>
      <c r="N180" s="32">
        <f t="shared" si="6"/>
        <v>0</v>
      </c>
      <c r="O180" s="52">
        <f>'Pay App 52'!O180+'Pay App 52'!P180</f>
        <v>0</v>
      </c>
      <c r="P180" s="45"/>
      <c r="Q180" s="66">
        <f>'Pay App 52'!Q180+N180+P180</f>
        <v>0</v>
      </c>
    </row>
    <row r="181" spans="1:17" ht="21" customHeight="1" x14ac:dyDescent="0.2">
      <c r="A181" s="151" t="s">
        <v>316</v>
      </c>
      <c r="B181" s="151"/>
      <c r="C181" s="151" t="s">
        <v>317</v>
      </c>
      <c r="D181" s="152"/>
      <c r="E181" s="52">
        <f>'Pay App 52'!E181</f>
        <v>0</v>
      </c>
      <c r="F181" s="45"/>
      <c r="G181" s="65">
        <f>'Pay App 52'!G181+F181</f>
        <v>0</v>
      </c>
      <c r="H181" s="188">
        <f>'Pay App 52'!K181</f>
        <v>0</v>
      </c>
      <c r="I181" s="189"/>
      <c r="J181" s="55"/>
      <c r="K181" s="33">
        <f t="shared" si="4"/>
        <v>0</v>
      </c>
      <c r="L181" s="68">
        <f t="shared" si="7"/>
        <v>0</v>
      </c>
      <c r="M181" s="66">
        <f t="shared" si="5"/>
        <v>0</v>
      </c>
      <c r="N181" s="32">
        <f t="shared" si="6"/>
        <v>0</v>
      </c>
      <c r="O181" s="52">
        <f>'Pay App 52'!O181+'Pay App 52'!P181</f>
        <v>0</v>
      </c>
      <c r="P181" s="45"/>
      <c r="Q181" s="66">
        <f>'Pay App 52'!Q181+N181+P181</f>
        <v>0</v>
      </c>
    </row>
    <row r="182" spans="1:17" ht="21" customHeight="1" x14ac:dyDescent="0.2">
      <c r="A182" s="151" t="s">
        <v>318</v>
      </c>
      <c r="B182" s="151"/>
      <c r="C182" s="151" t="s">
        <v>319</v>
      </c>
      <c r="D182" s="152"/>
      <c r="E182" s="52">
        <f>'Pay App 52'!E182</f>
        <v>0</v>
      </c>
      <c r="F182" s="45"/>
      <c r="G182" s="65">
        <f>'Pay App 52'!G182+F182</f>
        <v>0</v>
      </c>
      <c r="H182" s="188">
        <f>'Pay App 52'!K182</f>
        <v>0</v>
      </c>
      <c r="I182" s="189"/>
      <c r="J182" s="55"/>
      <c r="K182" s="33">
        <f t="shared" si="4"/>
        <v>0</v>
      </c>
      <c r="L182" s="68">
        <f t="shared" si="7"/>
        <v>0</v>
      </c>
      <c r="M182" s="66">
        <f t="shared" si="5"/>
        <v>0</v>
      </c>
      <c r="N182" s="32">
        <f t="shared" si="6"/>
        <v>0</v>
      </c>
      <c r="O182" s="52">
        <f>'Pay App 52'!O182+'Pay App 52'!P182</f>
        <v>0</v>
      </c>
      <c r="P182" s="45"/>
      <c r="Q182" s="66">
        <f>'Pay App 52'!Q182+N182+P182</f>
        <v>0</v>
      </c>
    </row>
    <row r="183" spans="1:17" ht="21" customHeight="1" x14ac:dyDescent="0.2">
      <c r="A183" s="151" t="s">
        <v>320</v>
      </c>
      <c r="B183" s="151"/>
      <c r="C183" s="151" t="s">
        <v>321</v>
      </c>
      <c r="D183" s="152"/>
      <c r="E183" s="52">
        <f>'Pay App 52'!E183</f>
        <v>0</v>
      </c>
      <c r="F183" s="45"/>
      <c r="G183" s="65">
        <f>'Pay App 52'!G183+F183</f>
        <v>0</v>
      </c>
      <c r="H183" s="188">
        <f>'Pay App 52'!K183</f>
        <v>0</v>
      </c>
      <c r="I183" s="189"/>
      <c r="J183" s="55"/>
      <c r="K183" s="33">
        <f t="shared" si="4"/>
        <v>0</v>
      </c>
      <c r="L183" s="68">
        <f t="shared" si="7"/>
        <v>0</v>
      </c>
      <c r="M183" s="66">
        <f t="shared" si="5"/>
        <v>0</v>
      </c>
      <c r="N183" s="32">
        <f t="shared" si="6"/>
        <v>0</v>
      </c>
      <c r="O183" s="52">
        <f>'Pay App 52'!O183+'Pay App 52'!P183</f>
        <v>0</v>
      </c>
      <c r="P183" s="45"/>
      <c r="Q183" s="66">
        <f>'Pay App 52'!Q183+N183+P183</f>
        <v>0</v>
      </c>
    </row>
    <row r="184" spans="1:17" ht="21" customHeight="1" x14ac:dyDescent="0.2">
      <c r="A184" s="151" t="s">
        <v>322</v>
      </c>
      <c r="B184" s="151"/>
      <c r="C184" s="151" t="s">
        <v>323</v>
      </c>
      <c r="D184" s="152"/>
      <c r="E184" s="52">
        <f>'Pay App 52'!E184</f>
        <v>0</v>
      </c>
      <c r="F184" s="45"/>
      <c r="G184" s="65">
        <f>'Pay App 52'!G184+F184</f>
        <v>0</v>
      </c>
      <c r="H184" s="188">
        <f>'Pay App 52'!K184</f>
        <v>0</v>
      </c>
      <c r="I184" s="189"/>
      <c r="J184" s="55"/>
      <c r="K184" s="33">
        <f t="shared" si="4"/>
        <v>0</v>
      </c>
      <c r="L184" s="68">
        <f t="shared" si="7"/>
        <v>0</v>
      </c>
      <c r="M184" s="66">
        <f t="shared" si="5"/>
        <v>0</v>
      </c>
      <c r="N184" s="32">
        <f t="shared" si="6"/>
        <v>0</v>
      </c>
      <c r="O184" s="52">
        <f>'Pay App 52'!O184+'Pay App 52'!P184</f>
        <v>0</v>
      </c>
      <c r="P184" s="45"/>
      <c r="Q184" s="66">
        <f>'Pay App 52'!Q184+N184+P184</f>
        <v>0</v>
      </c>
    </row>
    <row r="185" spans="1:17" ht="21" customHeight="1" x14ac:dyDescent="0.2">
      <c r="A185" s="141" t="s">
        <v>324</v>
      </c>
      <c r="B185" s="141"/>
      <c r="C185" s="141" t="s">
        <v>325</v>
      </c>
      <c r="D185" s="142"/>
      <c r="E185" s="52">
        <f>'Pay App 52'!E185</f>
        <v>0</v>
      </c>
      <c r="F185" s="45"/>
      <c r="G185" s="65">
        <f>'Pay App 52'!G185+F185</f>
        <v>0</v>
      </c>
      <c r="H185" s="188">
        <f>'Pay App 52'!K185</f>
        <v>0</v>
      </c>
      <c r="I185" s="189"/>
      <c r="J185" s="55"/>
      <c r="K185" s="33">
        <f t="shared" si="4"/>
        <v>0</v>
      </c>
      <c r="L185" s="68">
        <f t="shared" si="7"/>
        <v>0</v>
      </c>
      <c r="M185" s="66">
        <f t="shared" si="5"/>
        <v>0</v>
      </c>
      <c r="N185" s="32">
        <f t="shared" si="6"/>
        <v>0</v>
      </c>
      <c r="O185" s="52">
        <f>'Pay App 52'!O185+'Pay App 52'!P185</f>
        <v>0</v>
      </c>
      <c r="P185" s="45"/>
      <c r="Q185" s="66">
        <f>'Pay App 52'!Q185+N185+P185</f>
        <v>0</v>
      </c>
    </row>
    <row r="186" spans="1:17" ht="21" customHeight="1" x14ac:dyDescent="0.2">
      <c r="A186" s="141" t="s">
        <v>326</v>
      </c>
      <c r="B186" s="141"/>
      <c r="C186" s="141" t="s">
        <v>327</v>
      </c>
      <c r="D186" s="142"/>
      <c r="E186" s="52">
        <f>'Pay App 52'!E186</f>
        <v>0</v>
      </c>
      <c r="F186" s="45"/>
      <c r="G186" s="65">
        <f>'Pay App 52'!G186+F186</f>
        <v>0</v>
      </c>
      <c r="H186" s="188">
        <f>'Pay App 52'!K186</f>
        <v>0</v>
      </c>
      <c r="I186" s="189"/>
      <c r="J186" s="55"/>
      <c r="K186" s="33">
        <f t="shared" si="4"/>
        <v>0</v>
      </c>
      <c r="L186" s="68">
        <f t="shared" si="7"/>
        <v>0</v>
      </c>
      <c r="M186" s="66">
        <f t="shared" si="5"/>
        <v>0</v>
      </c>
      <c r="N186" s="32">
        <f t="shared" si="6"/>
        <v>0</v>
      </c>
      <c r="O186" s="52">
        <f>'Pay App 52'!O186+'Pay App 52'!P186</f>
        <v>0</v>
      </c>
      <c r="P186" s="45"/>
      <c r="Q186" s="66">
        <f>'Pay App 52'!Q186+N186+P186</f>
        <v>0</v>
      </c>
    </row>
    <row r="187" spans="1:17" ht="21" customHeight="1" x14ac:dyDescent="0.2">
      <c r="A187" s="151" t="s">
        <v>328</v>
      </c>
      <c r="B187" s="151"/>
      <c r="C187" s="151" t="s">
        <v>329</v>
      </c>
      <c r="D187" s="152"/>
      <c r="E187" s="52">
        <f>'Pay App 52'!E187</f>
        <v>0</v>
      </c>
      <c r="F187" s="45"/>
      <c r="G187" s="65">
        <f>'Pay App 52'!G187+F187</f>
        <v>0</v>
      </c>
      <c r="H187" s="188">
        <f>'Pay App 52'!K187</f>
        <v>0</v>
      </c>
      <c r="I187" s="189"/>
      <c r="J187" s="55"/>
      <c r="K187" s="33">
        <f t="shared" si="4"/>
        <v>0</v>
      </c>
      <c r="L187" s="68">
        <f t="shared" si="7"/>
        <v>0</v>
      </c>
      <c r="M187" s="66">
        <f t="shared" si="5"/>
        <v>0</v>
      </c>
      <c r="N187" s="32">
        <f t="shared" si="6"/>
        <v>0</v>
      </c>
      <c r="O187" s="52">
        <f>'Pay App 52'!O187+'Pay App 52'!P187</f>
        <v>0</v>
      </c>
      <c r="P187" s="45"/>
      <c r="Q187" s="66">
        <f>'Pay App 52'!Q187+N187+P187</f>
        <v>0</v>
      </c>
    </row>
    <row r="188" spans="1:17" ht="21" customHeight="1" x14ac:dyDescent="0.2">
      <c r="A188" s="151" t="s">
        <v>330</v>
      </c>
      <c r="B188" s="151"/>
      <c r="C188" s="151" t="s">
        <v>331</v>
      </c>
      <c r="D188" s="152"/>
      <c r="E188" s="52">
        <f>'Pay App 52'!E188</f>
        <v>0</v>
      </c>
      <c r="F188" s="45"/>
      <c r="G188" s="65">
        <f>'Pay App 52'!G188+F188</f>
        <v>0</v>
      </c>
      <c r="H188" s="188">
        <f>'Pay App 52'!K188</f>
        <v>0</v>
      </c>
      <c r="I188" s="189"/>
      <c r="J188" s="55"/>
      <c r="K188" s="33">
        <f t="shared" si="4"/>
        <v>0</v>
      </c>
      <c r="L188" s="68">
        <f t="shared" si="7"/>
        <v>0</v>
      </c>
      <c r="M188" s="66">
        <f t="shared" si="5"/>
        <v>0</v>
      </c>
      <c r="N188" s="32">
        <f t="shared" si="6"/>
        <v>0</v>
      </c>
      <c r="O188" s="52">
        <f>'Pay App 52'!O188+'Pay App 52'!P188</f>
        <v>0</v>
      </c>
      <c r="P188" s="45"/>
      <c r="Q188" s="66">
        <f>'Pay App 52'!Q188+N188+P188</f>
        <v>0</v>
      </c>
    </row>
    <row r="189" spans="1:17" ht="21" customHeight="1" x14ac:dyDescent="0.2">
      <c r="A189" s="151" t="s">
        <v>332</v>
      </c>
      <c r="B189" s="151"/>
      <c r="C189" s="151" t="s">
        <v>333</v>
      </c>
      <c r="D189" s="152"/>
      <c r="E189" s="52">
        <f>'Pay App 52'!E189</f>
        <v>0</v>
      </c>
      <c r="F189" s="45"/>
      <c r="G189" s="65">
        <f>'Pay App 52'!G189+F189</f>
        <v>0</v>
      </c>
      <c r="H189" s="188">
        <f>'Pay App 52'!K189</f>
        <v>0</v>
      </c>
      <c r="I189" s="189"/>
      <c r="J189" s="55"/>
      <c r="K189" s="33">
        <f t="shared" si="4"/>
        <v>0</v>
      </c>
      <c r="L189" s="68">
        <f t="shared" si="7"/>
        <v>0</v>
      </c>
      <c r="M189" s="66">
        <f t="shared" si="5"/>
        <v>0</v>
      </c>
      <c r="N189" s="32">
        <f t="shared" si="6"/>
        <v>0</v>
      </c>
      <c r="O189" s="52">
        <f>'Pay App 52'!O189+'Pay App 52'!P189</f>
        <v>0</v>
      </c>
      <c r="P189" s="45"/>
      <c r="Q189" s="66">
        <f>'Pay App 52'!Q189+N189+P189</f>
        <v>0</v>
      </c>
    </row>
    <row r="190" spans="1:17" ht="21" customHeight="1" x14ac:dyDescent="0.2">
      <c r="A190" s="141" t="s">
        <v>334</v>
      </c>
      <c r="B190" s="141"/>
      <c r="C190" s="141" t="s">
        <v>335</v>
      </c>
      <c r="D190" s="142"/>
      <c r="E190" s="52">
        <f>'Pay App 52'!E190</f>
        <v>0</v>
      </c>
      <c r="F190" s="45"/>
      <c r="G190" s="65">
        <f>'Pay App 52'!G190+F190</f>
        <v>0</v>
      </c>
      <c r="H190" s="188">
        <f>'Pay App 52'!K190</f>
        <v>0</v>
      </c>
      <c r="I190" s="189"/>
      <c r="J190" s="55"/>
      <c r="K190" s="33">
        <f t="shared" si="4"/>
        <v>0</v>
      </c>
      <c r="L190" s="68">
        <f t="shared" si="7"/>
        <v>0</v>
      </c>
      <c r="M190" s="66">
        <f t="shared" si="5"/>
        <v>0</v>
      </c>
      <c r="N190" s="32">
        <f t="shared" si="6"/>
        <v>0</v>
      </c>
      <c r="O190" s="52">
        <f>'Pay App 52'!O190+'Pay App 52'!P190</f>
        <v>0</v>
      </c>
      <c r="P190" s="45"/>
      <c r="Q190" s="66">
        <f>'Pay App 52'!Q190+N190+P190</f>
        <v>0</v>
      </c>
    </row>
    <row r="191" spans="1:17" ht="21" customHeight="1" x14ac:dyDescent="0.2">
      <c r="A191" s="149" t="s">
        <v>336</v>
      </c>
      <c r="B191" s="149"/>
      <c r="C191" s="149" t="s">
        <v>337</v>
      </c>
      <c r="D191" s="150"/>
      <c r="E191" s="52">
        <f>'Pay App 52'!E191</f>
        <v>0</v>
      </c>
      <c r="F191" s="45"/>
      <c r="G191" s="65">
        <f>'Pay App 52'!G191+F191</f>
        <v>0</v>
      </c>
      <c r="H191" s="188">
        <f>'Pay App 52'!K191</f>
        <v>0</v>
      </c>
      <c r="I191" s="189"/>
      <c r="J191" s="55"/>
      <c r="K191" s="33">
        <f t="shared" si="4"/>
        <v>0</v>
      </c>
      <c r="L191" s="68">
        <f t="shared" si="7"/>
        <v>0</v>
      </c>
      <c r="M191" s="66">
        <f t="shared" si="5"/>
        <v>0</v>
      </c>
      <c r="N191" s="32">
        <f t="shared" si="6"/>
        <v>0</v>
      </c>
      <c r="O191" s="52">
        <f>'Pay App 52'!O191+'Pay App 52'!P191</f>
        <v>0</v>
      </c>
      <c r="P191" s="45"/>
      <c r="Q191" s="66">
        <f>'Pay App 52'!Q191+N191+P191</f>
        <v>0</v>
      </c>
    </row>
    <row r="192" spans="1:17" ht="21" customHeight="1" x14ac:dyDescent="0.2">
      <c r="A192" s="149" t="s">
        <v>338</v>
      </c>
      <c r="B192" s="149"/>
      <c r="C192" s="151" t="s">
        <v>339</v>
      </c>
      <c r="D192" s="152"/>
      <c r="E192" s="52">
        <f>'Pay App 52'!E192</f>
        <v>0</v>
      </c>
      <c r="F192" s="45"/>
      <c r="G192" s="65">
        <f>'Pay App 52'!G192+F192</f>
        <v>0</v>
      </c>
      <c r="H192" s="188">
        <f>'Pay App 52'!K192</f>
        <v>0</v>
      </c>
      <c r="I192" s="189"/>
      <c r="J192" s="55"/>
      <c r="K192" s="33">
        <f t="shared" si="4"/>
        <v>0</v>
      </c>
      <c r="L192" s="68">
        <f t="shared" si="7"/>
        <v>0</v>
      </c>
      <c r="M192" s="66">
        <f t="shared" si="5"/>
        <v>0</v>
      </c>
      <c r="N192" s="32">
        <f t="shared" si="6"/>
        <v>0</v>
      </c>
      <c r="O192" s="52">
        <f>'Pay App 52'!O192+'Pay App 52'!P192</f>
        <v>0</v>
      </c>
      <c r="P192" s="45"/>
      <c r="Q192" s="66">
        <f>'Pay App 52'!Q192+N192+P192</f>
        <v>0</v>
      </c>
    </row>
    <row r="193" spans="1:17" ht="21" customHeight="1" x14ac:dyDescent="0.2">
      <c r="A193" s="141" t="s">
        <v>340</v>
      </c>
      <c r="B193" s="141"/>
      <c r="C193" s="141" t="s">
        <v>341</v>
      </c>
      <c r="D193" s="142"/>
      <c r="E193" s="52">
        <f>'Pay App 52'!E193</f>
        <v>0</v>
      </c>
      <c r="F193" s="45"/>
      <c r="G193" s="65">
        <f>'Pay App 52'!G193+F193</f>
        <v>0</v>
      </c>
      <c r="H193" s="188">
        <f>'Pay App 52'!K193</f>
        <v>0</v>
      </c>
      <c r="I193" s="189"/>
      <c r="J193" s="55"/>
      <c r="K193" s="33">
        <f t="shared" si="4"/>
        <v>0</v>
      </c>
      <c r="L193" s="68">
        <f t="shared" si="7"/>
        <v>0</v>
      </c>
      <c r="M193" s="66">
        <f t="shared" si="5"/>
        <v>0</v>
      </c>
      <c r="N193" s="32">
        <f t="shared" si="6"/>
        <v>0</v>
      </c>
      <c r="O193" s="52">
        <f>'Pay App 52'!O193+'Pay App 52'!P193</f>
        <v>0</v>
      </c>
      <c r="P193" s="45"/>
      <c r="Q193" s="66">
        <f>'Pay App 52'!Q193+N193+P193</f>
        <v>0</v>
      </c>
    </row>
    <row r="194" spans="1:17" ht="21" customHeight="1" x14ac:dyDescent="0.2">
      <c r="A194" s="149" t="s">
        <v>342</v>
      </c>
      <c r="B194" s="149"/>
      <c r="C194" s="149" t="s">
        <v>343</v>
      </c>
      <c r="D194" s="150"/>
      <c r="E194" s="52">
        <f>'Pay App 52'!E194</f>
        <v>0</v>
      </c>
      <c r="F194" s="45"/>
      <c r="G194" s="65">
        <f>'Pay App 52'!G194+F194</f>
        <v>0</v>
      </c>
      <c r="H194" s="188">
        <f>'Pay App 52'!K194</f>
        <v>0</v>
      </c>
      <c r="I194" s="189"/>
      <c r="J194" s="55"/>
      <c r="K194" s="33">
        <f t="shared" si="4"/>
        <v>0</v>
      </c>
      <c r="L194" s="68">
        <f t="shared" si="7"/>
        <v>0</v>
      </c>
      <c r="M194" s="66">
        <f t="shared" si="5"/>
        <v>0</v>
      </c>
      <c r="N194" s="32">
        <f t="shared" si="6"/>
        <v>0</v>
      </c>
      <c r="O194" s="52">
        <f>'Pay App 52'!O194+'Pay App 52'!P194</f>
        <v>0</v>
      </c>
      <c r="P194" s="45"/>
      <c r="Q194" s="66">
        <f>'Pay App 52'!Q194+N194+P194</f>
        <v>0</v>
      </c>
    </row>
    <row r="195" spans="1:17" ht="21" customHeight="1" x14ac:dyDescent="0.2">
      <c r="A195" s="149" t="s">
        <v>344</v>
      </c>
      <c r="B195" s="149"/>
      <c r="C195" s="151" t="s">
        <v>345</v>
      </c>
      <c r="D195" s="152"/>
      <c r="E195" s="52">
        <f>'Pay App 52'!E195</f>
        <v>0</v>
      </c>
      <c r="F195" s="45"/>
      <c r="G195" s="65">
        <f>'Pay App 52'!G195+F195</f>
        <v>0</v>
      </c>
      <c r="H195" s="188">
        <f>'Pay App 52'!K195</f>
        <v>0</v>
      </c>
      <c r="I195" s="189"/>
      <c r="J195" s="55"/>
      <c r="K195" s="33">
        <f t="shared" si="4"/>
        <v>0</v>
      </c>
      <c r="L195" s="68">
        <f t="shared" si="7"/>
        <v>0</v>
      </c>
      <c r="M195" s="66">
        <f t="shared" si="5"/>
        <v>0</v>
      </c>
      <c r="N195" s="32">
        <f t="shared" si="6"/>
        <v>0</v>
      </c>
      <c r="O195" s="52">
        <f>'Pay App 52'!O195+'Pay App 52'!P195</f>
        <v>0</v>
      </c>
      <c r="P195" s="45"/>
      <c r="Q195" s="66">
        <f>'Pay App 52'!Q195+N195+P195</f>
        <v>0</v>
      </c>
    </row>
    <row r="196" spans="1:17" ht="21" customHeight="1" x14ac:dyDescent="0.2">
      <c r="A196" s="149" t="s">
        <v>346</v>
      </c>
      <c r="B196" s="149"/>
      <c r="C196" s="149" t="s">
        <v>347</v>
      </c>
      <c r="D196" s="150"/>
      <c r="E196" s="52">
        <f>'Pay App 52'!E196</f>
        <v>0</v>
      </c>
      <c r="F196" s="45"/>
      <c r="G196" s="65">
        <f>'Pay App 52'!G196+F196</f>
        <v>0</v>
      </c>
      <c r="H196" s="188">
        <f>'Pay App 52'!K196</f>
        <v>0</v>
      </c>
      <c r="I196" s="189"/>
      <c r="J196" s="55"/>
      <c r="K196" s="33">
        <f t="shared" si="4"/>
        <v>0</v>
      </c>
      <c r="L196" s="68">
        <f t="shared" si="7"/>
        <v>0</v>
      </c>
      <c r="M196" s="66">
        <f t="shared" si="5"/>
        <v>0</v>
      </c>
      <c r="N196" s="32">
        <f t="shared" si="6"/>
        <v>0</v>
      </c>
      <c r="O196" s="52">
        <f>'Pay App 52'!O196+'Pay App 52'!P196</f>
        <v>0</v>
      </c>
      <c r="P196" s="45"/>
      <c r="Q196" s="66">
        <f>'Pay App 52'!Q196+N196+P196</f>
        <v>0</v>
      </c>
    </row>
    <row r="197" spans="1:17" ht="21" customHeight="1" x14ac:dyDescent="0.2">
      <c r="A197" s="149" t="s">
        <v>348</v>
      </c>
      <c r="B197" s="149"/>
      <c r="C197" s="149" t="s">
        <v>349</v>
      </c>
      <c r="D197" s="150"/>
      <c r="E197" s="52">
        <f>'Pay App 52'!E197</f>
        <v>0</v>
      </c>
      <c r="F197" s="45"/>
      <c r="G197" s="65">
        <f>'Pay App 52'!G197+F197</f>
        <v>0</v>
      </c>
      <c r="H197" s="188">
        <f>'Pay App 52'!K197</f>
        <v>0</v>
      </c>
      <c r="I197" s="189"/>
      <c r="J197" s="55"/>
      <c r="K197" s="33">
        <f t="shared" si="4"/>
        <v>0</v>
      </c>
      <c r="L197" s="68">
        <f t="shared" si="7"/>
        <v>0</v>
      </c>
      <c r="M197" s="66">
        <f t="shared" si="5"/>
        <v>0</v>
      </c>
      <c r="N197" s="32">
        <f t="shared" si="6"/>
        <v>0</v>
      </c>
      <c r="O197" s="52">
        <f>'Pay App 52'!O197+'Pay App 52'!P197</f>
        <v>0</v>
      </c>
      <c r="P197" s="45"/>
      <c r="Q197" s="66">
        <f>'Pay App 52'!Q197+N197+P197</f>
        <v>0</v>
      </c>
    </row>
    <row r="198" spans="1:17" ht="21" customHeight="1" x14ac:dyDescent="0.2">
      <c r="A198" s="149" t="s">
        <v>350</v>
      </c>
      <c r="B198" s="149"/>
      <c r="C198" s="151" t="s">
        <v>305</v>
      </c>
      <c r="D198" s="152"/>
      <c r="E198" s="52">
        <f>'Pay App 52'!E198</f>
        <v>0</v>
      </c>
      <c r="F198" s="45"/>
      <c r="G198" s="65">
        <f>'Pay App 52'!G198+F198</f>
        <v>0</v>
      </c>
      <c r="H198" s="188">
        <f>'Pay App 52'!K198</f>
        <v>0</v>
      </c>
      <c r="I198" s="189"/>
      <c r="J198" s="55"/>
      <c r="K198" s="33">
        <f t="shared" si="4"/>
        <v>0</v>
      </c>
      <c r="L198" s="68">
        <f t="shared" si="7"/>
        <v>0</v>
      </c>
      <c r="M198" s="66">
        <f t="shared" si="5"/>
        <v>0</v>
      </c>
      <c r="N198" s="32">
        <f t="shared" si="6"/>
        <v>0</v>
      </c>
      <c r="O198" s="52">
        <f>'Pay App 52'!O198+'Pay App 52'!P198</f>
        <v>0</v>
      </c>
      <c r="P198" s="45"/>
      <c r="Q198" s="66">
        <f>'Pay App 52'!Q198+N198+P198</f>
        <v>0</v>
      </c>
    </row>
    <row r="199" spans="1:17" ht="21" customHeight="1" x14ac:dyDescent="0.2">
      <c r="A199" s="141" t="s">
        <v>351</v>
      </c>
      <c r="B199" s="141"/>
      <c r="C199" s="141" t="s">
        <v>352</v>
      </c>
      <c r="D199" s="142"/>
      <c r="E199" s="52">
        <f>'Pay App 52'!E199</f>
        <v>0</v>
      </c>
      <c r="F199" s="45"/>
      <c r="G199" s="65">
        <f>'Pay App 52'!G199+F199</f>
        <v>0</v>
      </c>
      <c r="H199" s="188">
        <f>'Pay App 52'!K199</f>
        <v>0</v>
      </c>
      <c r="I199" s="189"/>
      <c r="J199" s="55"/>
      <c r="K199" s="33">
        <f t="shared" si="4"/>
        <v>0</v>
      </c>
      <c r="L199" s="68">
        <f t="shared" si="7"/>
        <v>0</v>
      </c>
      <c r="M199" s="66">
        <f t="shared" si="5"/>
        <v>0</v>
      </c>
      <c r="N199" s="32">
        <f t="shared" si="6"/>
        <v>0</v>
      </c>
      <c r="O199" s="52">
        <f>'Pay App 52'!O199+'Pay App 52'!P199</f>
        <v>0</v>
      </c>
      <c r="P199" s="45"/>
      <c r="Q199" s="66">
        <f>'Pay App 52'!Q199+N199+P199</f>
        <v>0</v>
      </c>
    </row>
    <row r="200" spans="1:17" ht="21" customHeight="1" x14ac:dyDescent="0.2">
      <c r="A200" s="149" t="s">
        <v>353</v>
      </c>
      <c r="B200" s="149"/>
      <c r="C200" s="149" t="s">
        <v>354</v>
      </c>
      <c r="D200" s="150"/>
      <c r="E200" s="52">
        <f>'Pay App 52'!E200</f>
        <v>0</v>
      </c>
      <c r="F200" s="45"/>
      <c r="G200" s="65">
        <f>'Pay App 52'!G200+F200</f>
        <v>0</v>
      </c>
      <c r="H200" s="188">
        <f>'Pay App 52'!K200</f>
        <v>0</v>
      </c>
      <c r="I200" s="189"/>
      <c r="J200" s="55"/>
      <c r="K200" s="33">
        <f t="shared" si="4"/>
        <v>0</v>
      </c>
      <c r="L200" s="68">
        <f t="shared" si="7"/>
        <v>0</v>
      </c>
      <c r="M200" s="66">
        <f t="shared" si="5"/>
        <v>0</v>
      </c>
      <c r="N200" s="32">
        <f t="shared" si="6"/>
        <v>0</v>
      </c>
      <c r="O200" s="52">
        <f>'Pay App 52'!O200+'Pay App 52'!P200</f>
        <v>0</v>
      </c>
      <c r="P200" s="45"/>
      <c r="Q200" s="66">
        <f>'Pay App 52'!Q200+N200+P200</f>
        <v>0</v>
      </c>
    </row>
    <row r="201" spans="1:17" ht="21" customHeight="1" x14ac:dyDescent="0.2">
      <c r="A201" s="149" t="s">
        <v>355</v>
      </c>
      <c r="B201" s="149"/>
      <c r="C201" s="149" t="s">
        <v>356</v>
      </c>
      <c r="D201" s="150"/>
      <c r="E201" s="52">
        <f>'Pay App 52'!E201</f>
        <v>0</v>
      </c>
      <c r="F201" s="45"/>
      <c r="G201" s="65">
        <f>'Pay App 52'!G201+F201</f>
        <v>0</v>
      </c>
      <c r="H201" s="188">
        <f>'Pay App 52'!K201</f>
        <v>0</v>
      </c>
      <c r="I201" s="189"/>
      <c r="J201" s="55"/>
      <c r="K201" s="33">
        <f t="shared" si="4"/>
        <v>0</v>
      </c>
      <c r="L201" s="68">
        <f t="shared" si="7"/>
        <v>0</v>
      </c>
      <c r="M201" s="66">
        <f t="shared" si="5"/>
        <v>0</v>
      </c>
      <c r="N201" s="32">
        <f t="shared" si="6"/>
        <v>0</v>
      </c>
      <c r="O201" s="52">
        <f>'Pay App 52'!O201+'Pay App 52'!P201</f>
        <v>0</v>
      </c>
      <c r="P201" s="45"/>
      <c r="Q201" s="66">
        <f>'Pay App 52'!Q201+N201+P201</f>
        <v>0</v>
      </c>
    </row>
    <row r="202" spans="1:17" ht="21" customHeight="1" x14ac:dyDescent="0.2">
      <c r="A202" s="149" t="s">
        <v>357</v>
      </c>
      <c r="B202" s="149"/>
      <c r="C202" s="151" t="s">
        <v>358</v>
      </c>
      <c r="D202" s="152"/>
      <c r="E202" s="52">
        <f>'Pay App 52'!E202</f>
        <v>0</v>
      </c>
      <c r="F202" s="45"/>
      <c r="G202" s="65">
        <f>'Pay App 52'!G202+F202</f>
        <v>0</v>
      </c>
      <c r="H202" s="188">
        <f>'Pay App 52'!K202</f>
        <v>0</v>
      </c>
      <c r="I202" s="189"/>
      <c r="J202" s="55"/>
      <c r="K202" s="33">
        <f t="shared" si="4"/>
        <v>0</v>
      </c>
      <c r="L202" s="68">
        <f t="shared" si="7"/>
        <v>0</v>
      </c>
      <c r="M202" s="66">
        <f t="shared" si="5"/>
        <v>0</v>
      </c>
      <c r="N202" s="32">
        <f t="shared" si="6"/>
        <v>0</v>
      </c>
      <c r="O202" s="52">
        <f>'Pay App 52'!O202+'Pay App 52'!P202</f>
        <v>0</v>
      </c>
      <c r="P202" s="45"/>
      <c r="Q202" s="66">
        <f>'Pay App 52'!Q202+N202+P202</f>
        <v>0</v>
      </c>
    </row>
    <row r="203" spans="1:17" ht="21" customHeight="1" x14ac:dyDescent="0.2">
      <c r="A203" s="149" t="s">
        <v>359</v>
      </c>
      <c r="B203" s="149"/>
      <c r="C203" s="151" t="s">
        <v>360</v>
      </c>
      <c r="D203" s="152"/>
      <c r="E203" s="52">
        <f>'Pay App 52'!E203</f>
        <v>0</v>
      </c>
      <c r="F203" s="45"/>
      <c r="G203" s="65">
        <f>'Pay App 52'!G203+F203</f>
        <v>0</v>
      </c>
      <c r="H203" s="188">
        <f>'Pay App 52'!K203</f>
        <v>0</v>
      </c>
      <c r="I203" s="189"/>
      <c r="J203" s="55"/>
      <c r="K203" s="33">
        <f t="shared" si="4"/>
        <v>0</v>
      </c>
      <c r="L203" s="68">
        <f t="shared" si="7"/>
        <v>0</v>
      </c>
      <c r="M203" s="66">
        <f t="shared" si="5"/>
        <v>0</v>
      </c>
      <c r="N203" s="32">
        <f t="shared" si="6"/>
        <v>0</v>
      </c>
      <c r="O203" s="52">
        <f>'Pay App 52'!O203+'Pay App 52'!P203</f>
        <v>0</v>
      </c>
      <c r="P203" s="45"/>
      <c r="Q203" s="66">
        <f>'Pay App 52'!Q203+N203+P203</f>
        <v>0</v>
      </c>
    </row>
    <row r="204" spans="1:17" ht="21" customHeight="1" x14ac:dyDescent="0.2">
      <c r="A204" s="149" t="s">
        <v>361</v>
      </c>
      <c r="B204" s="149"/>
      <c r="C204" s="149" t="s">
        <v>362</v>
      </c>
      <c r="D204" s="150"/>
      <c r="E204" s="52">
        <f>'Pay App 52'!E204</f>
        <v>0</v>
      </c>
      <c r="F204" s="45"/>
      <c r="G204" s="65">
        <f>'Pay App 52'!G204+F204</f>
        <v>0</v>
      </c>
      <c r="H204" s="188">
        <f>'Pay App 52'!K204</f>
        <v>0</v>
      </c>
      <c r="I204" s="189"/>
      <c r="J204" s="55"/>
      <c r="K204" s="33">
        <f t="shared" si="4"/>
        <v>0</v>
      </c>
      <c r="L204" s="68">
        <f t="shared" si="7"/>
        <v>0</v>
      </c>
      <c r="M204" s="66">
        <f t="shared" si="5"/>
        <v>0</v>
      </c>
      <c r="N204" s="32">
        <f t="shared" si="6"/>
        <v>0</v>
      </c>
      <c r="O204" s="52">
        <f>'Pay App 52'!O204+'Pay App 52'!P204</f>
        <v>0</v>
      </c>
      <c r="P204" s="45"/>
      <c r="Q204" s="66">
        <f>'Pay App 52'!Q204+N204+P204</f>
        <v>0</v>
      </c>
    </row>
    <row r="205" spans="1:17" ht="21" customHeight="1" x14ac:dyDescent="0.2">
      <c r="A205" s="149" t="s">
        <v>363</v>
      </c>
      <c r="B205" s="149"/>
      <c r="C205" s="151" t="s">
        <v>364</v>
      </c>
      <c r="D205" s="152"/>
      <c r="E205" s="52">
        <f>'Pay App 52'!E205</f>
        <v>0</v>
      </c>
      <c r="F205" s="45"/>
      <c r="G205" s="65">
        <f>'Pay App 52'!G205+F205</f>
        <v>0</v>
      </c>
      <c r="H205" s="188">
        <f>'Pay App 52'!K205</f>
        <v>0</v>
      </c>
      <c r="I205" s="189"/>
      <c r="J205" s="55"/>
      <c r="K205" s="33">
        <f t="shared" si="4"/>
        <v>0</v>
      </c>
      <c r="L205" s="68">
        <f t="shared" si="7"/>
        <v>0</v>
      </c>
      <c r="M205" s="66">
        <f t="shared" si="5"/>
        <v>0</v>
      </c>
      <c r="N205" s="32">
        <f t="shared" si="6"/>
        <v>0</v>
      </c>
      <c r="O205" s="52">
        <f>'Pay App 52'!O205+'Pay App 52'!P205</f>
        <v>0</v>
      </c>
      <c r="P205" s="45"/>
      <c r="Q205" s="66">
        <f>'Pay App 52'!Q205+N205+P205</f>
        <v>0</v>
      </c>
    </row>
    <row r="206" spans="1:17" ht="21" customHeight="1" x14ac:dyDescent="0.2">
      <c r="A206" s="141" t="s">
        <v>365</v>
      </c>
      <c r="B206" s="141"/>
      <c r="C206" s="141" t="s">
        <v>366</v>
      </c>
      <c r="D206" s="142"/>
      <c r="E206" s="52">
        <f>'Pay App 52'!E206</f>
        <v>0</v>
      </c>
      <c r="F206" s="45"/>
      <c r="G206" s="65">
        <f>'Pay App 52'!G206+F206</f>
        <v>0</v>
      </c>
      <c r="H206" s="188">
        <f>'Pay App 52'!K206</f>
        <v>0</v>
      </c>
      <c r="I206" s="189"/>
      <c r="J206" s="55"/>
      <c r="K206" s="33">
        <f t="shared" si="4"/>
        <v>0</v>
      </c>
      <c r="L206" s="68">
        <f t="shared" si="7"/>
        <v>0</v>
      </c>
      <c r="M206" s="66">
        <f t="shared" si="5"/>
        <v>0</v>
      </c>
      <c r="N206" s="32">
        <f t="shared" si="6"/>
        <v>0</v>
      </c>
      <c r="O206" s="52">
        <f>'Pay App 52'!O206+'Pay App 52'!P206</f>
        <v>0</v>
      </c>
      <c r="P206" s="45"/>
      <c r="Q206" s="66">
        <f>'Pay App 52'!Q206+N206+P206</f>
        <v>0</v>
      </c>
    </row>
    <row r="207" spans="1:17" ht="21" customHeight="1" x14ac:dyDescent="0.2">
      <c r="A207" s="149" t="s">
        <v>367</v>
      </c>
      <c r="B207" s="149"/>
      <c r="C207" s="149" t="s">
        <v>368</v>
      </c>
      <c r="D207" s="150"/>
      <c r="E207" s="52">
        <f>'Pay App 52'!E207</f>
        <v>0</v>
      </c>
      <c r="F207" s="45"/>
      <c r="G207" s="65">
        <f>'Pay App 52'!G207+F207</f>
        <v>0</v>
      </c>
      <c r="H207" s="188">
        <f>'Pay App 52'!K207</f>
        <v>0</v>
      </c>
      <c r="I207" s="189"/>
      <c r="J207" s="55"/>
      <c r="K207" s="33">
        <f t="shared" si="4"/>
        <v>0</v>
      </c>
      <c r="L207" s="68">
        <f t="shared" si="7"/>
        <v>0</v>
      </c>
      <c r="M207" s="66">
        <f t="shared" si="5"/>
        <v>0</v>
      </c>
      <c r="N207" s="32">
        <f t="shared" si="6"/>
        <v>0</v>
      </c>
      <c r="O207" s="52">
        <f>'Pay App 52'!O207+'Pay App 52'!P207</f>
        <v>0</v>
      </c>
      <c r="P207" s="45"/>
      <c r="Q207" s="66">
        <f>'Pay App 52'!Q207+N207+P207</f>
        <v>0</v>
      </c>
    </row>
    <row r="208" spans="1:17" ht="21" customHeight="1" x14ac:dyDescent="0.2">
      <c r="A208" s="141" t="s">
        <v>369</v>
      </c>
      <c r="B208" s="141"/>
      <c r="C208" s="141" t="s">
        <v>370</v>
      </c>
      <c r="D208" s="142"/>
      <c r="E208" s="52">
        <f>'Pay App 52'!E208</f>
        <v>0</v>
      </c>
      <c r="F208" s="45"/>
      <c r="G208" s="65">
        <f>'Pay App 52'!G208+F208</f>
        <v>0</v>
      </c>
      <c r="H208" s="188">
        <f>'Pay App 52'!K208</f>
        <v>0</v>
      </c>
      <c r="I208" s="189"/>
      <c r="J208" s="55"/>
      <c r="K208" s="33">
        <f t="shared" si="4"/>
        <v>0</v>
      </c>
      <c r="L208" s="68">
        <f t="shared" si="7"/>
        <v>0</v>
      </c>
      <c r="M208" s="66">
        <f t="shared" si="5"/>
        <v>0</v>
      </c>
      <c r="N208" s="32">
        <f t="shared" si="6"/>
        <v>0</v>
      </c>
      <c r="O208" s="52">
        <f>'Pay App 52'!O208+'Pay App 52'!P208</f>
        <v>0</v>
      </c>
      <c r="P208" s="45"/>
      <c r="Q208" s="66">
        <f>'Pay App 52'!Q208+N208+P208</f>
        <v>0</v>
      </c>
    </row>
    <row r="209" spans="1:17" ht="21" customHeight="1" x14ac:dyDescent="0.2">
      <c r="A209" s="149" t="s">
        <v>371</v>
      </c>
      <c r="B209" s="149"/>
      <c r="C209" s="149" t="s">
        <v>372</v>
      </c>
      <c r="D209" s="150"/>
      <c r="E209" s="52">
        <f>'Pay App 52'!E209</f>
        <v>0</v>
      </c>
      <c r="F209" s="45"/>
      <c r="G209" s="65">
        <f>'Pay App 52'!G209+F209</f>
        <v>0</v>
      </c>
      <c r="H209" s="188">
        <f>'Pay App 52'!K209</f>
        <v>0</v>
      </c>
      <c r="I209" s="189"/>
      <c r="J209" s="55"/>
      <c r="K209" s="33">
        <f t="shared" si="4"/>
        <v>0</v>
      </c>
      <c r="L209" s="68">
        <f t="shared" si="7"/>
        <v>0</v>
      </c>
      <c r="M209" s="66">
        <f t="shared" si="5"/>
        <v>0</v>
      </c>
      <c r="N209" s="32">
        <f t="shared" si="6"/>
        <v>0</v>
      </c>
      <c r="O209" s="52">
        <f>'Pay App 52'!O209+'Pay App 52'!P209</f>
        <v>0</v>
      </c>
      <c r="P209" s="45"/>
      <c r="Q209" s="66">
        <f>'Pay App 52'!Q209+N209+P209</f>
        <v>0</v>
      </c>
    </row>
    <row r="210" spans="1:17" ht="21" customHeight="1" x14ac:dyDescent="0.2">
      <c r="A210" s="149" t="s">
        <v>373</v>
      </c>
      <c r="B210" s="149"/>
      <c r="C210" s="151" t="s">
        <v>374</v>
      </c>
      <c r="D210" s="152"/>
      <c r="E210" s="52">
        <f>'Pay App 52'!E210</f>
        <v>0</v>
      </c>
      <c r="F210" s="45"/>
      <c r="G210" s="65">
        <f>'Pay App 52'!G210+F210</f>
        <v>0</v>
      </c>
      <c r="H210" s="188">
        <f>'Pay App 52'!K210</f>
        <v>0</v>
      </c>
      <c r="I210" s="189"/>
      <c r="J210" s="55"/>
      <c r="K210" s="33">
        <f t="shared" si="4"/>
        <v>0</v>
      </c>
      <c r="L210" s="68">
        <f t="shared" si="7"/>
        <v>0</v>
      </c>
      <c r="M210" s="66">
        <f t="shared" si="5"/>
        <v>0</v>
      </c>
      <c r="N210" s="32">
        <f t="shared" si="6"/>
        <v>0</v>
      </c>
      <c r="O210" s="52">
        <f>'Pay App 52'!O210+'Pay App 52'!P210</f>
        <v>0</v>
      </c>
      <c r="P210" s="45"/>
      <c r="Q210" s="66">
        <f>'Pay App 52'!Q210+N210+P210</f>
        <v>0</v>
      </c>
    </row>
    <row r="211" spans="1:17" ht="21" customHeight="1" x14ac:dyDescent="0.2">
      <c r="A211" s="149" t="s">
        <v>375</v>
      </c>
      <c r="B211" s="149"/>
      <c r="C211" s="149" t="s">
        <v>376</v>
      </c>
      <c r="D211" s="150"/>
      <c r="E211" s="52">
        <f>'Pay App 52'!E211</f>
        <v>0</v>
      </c>
      <c r="F211" s="45"/>
      <c r="G211" s="65">
        <f>'Pay App 52'!G211+F211</f>
        <v>0</v>
      </c>
      <c r="H211" s="188">
        <f>'Pay App 52'!K211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52'!O211+'Pay App 52'!P211</f>
        <v>0</v>
      </c>
      <c r="P211" s="45"/>
      <c r="Q211" s="66">
        <f>'Pay App 52'!Q211+N211+P211</f>
        <v>0</v>
      </c>
    </row>
    <row r="212" spans="1:17" ht="21" customHeight="1" x14ac:dyDescent="0.2">
      <c r="A212" s="149" t="s">
        <v>377</v>
      </c>
      <c r="B212" s="149"/>
      <c r="C212" s="151" t="s">
        <v>378</v>
      </c>
      <c r="D212" s="152"/>
      <c r="E212" s="52">
        <f>'Pay App 52'!E212</f>
        <v>0</v>
      </c>
      <c r="F212" s="45"/>
      <c r="G212" s="65">
        <f>'Pay App 52'!G212+F212</f>
        <v>0</v>
      </c>
      <c r="H212" s="188">
        <f>'Pay App 52'!K212</f>
        <v>0</v>
      </c>
      <c r="I212" s="189"/>
      <c r="J212" s="55"/>
      <c r="K212" s="33">
        <f t="shared" si="8"/>
        <v>0</v>
      </c>
      <c r="L212" s="68">
        <f t="shared" ref="L212:L241" si="11">IF(ISERROR(K212/G212),0,K212/G212)</f>
        <v>0</v>
      </c>
      <c r="M212" s="66">
        <f t="shared" si="9"/>
        <v>0</v>
      </c>
      <c r="N212" s="32">
        <f t="shared" si="10"/>
        <v>0</v>
      </c>
      <c r="O212" s="52">
        <f>'Pay App 52'!O212+'Pay App 52'!P212</f>
        <v>0</v>
      </c>
      <c r="P212" s="45"/>
      <c r="Q212" s="66">
        <f>'Pay App 52'!Q212+N212+P212</f>
        <v>0</v>
      </c>
    </row>
    <row r="213" spans="1:17" ht="21" customHeight="1" x14ac:dyDescent="0.2">
      <c r="A213" s="141" t="s">
        <v>379</v>
      </c>
      <c r="B213" s="141"/>
      <c r="C213" s="141" t="s">
        <v>380</v>
      </c>
      <c r="D213" s="142"/>
      <c r="E213" s="52">
        <f>'Pay App 52'!E213</f>
        <v>0</v>
      </c>
      <c r="F213" s="45"/>
      <c r="G213" s="65">
        <f>'Pay App 52'!G213+F213</f>
        <v>0</v>
      </c>
      <c r="H213" s="188">
        <f>'Pay App 52'!K213</f>
        <v>0</v>
      </c>
      <c r="I213" s="189"/>
      <c r="J213" s="55"/>
      <c r="K213" s="33">
        <f t="shared" si="8"/>
        <v>0</v>
      </c>
      <c r="L213" s="68">
        <f t="shared" si="11"/>
        <v>0</v>
      </c>
      <c r="M213" s="66">
        <f t="shared" si="9"/>
        <v>0</v>
      </c>
      <c r="N213" s="32">
        <f t="shared" si="10"/>
        <v>0</v>
      </c>
      <c r="O213" s="52">
        <f>'Pay App 52'!O213+'Pay App 52'!P213</f>
        <v>0</v>
      </c>
      <c r="P213" s="45"/>
      <c r="Q213" s="66">
        <f>'Pay App 52'!Q213+N213+P213</f>
        <v>0</v>
      </c>
    </row>
    <row r="214" spans="1:17" ht="21" customHeight="1" x14ac:dyDescent="0.2">
      <c r="A214" s="149" t="s">
        <v>381</v>
      </c>
      <c r="B214" s="149"/>
      <c r="C214" s="151" t="s">
        <v>382</v>
      </c>
      <c r="D214" s="152"/>
      <c r="E214" s="52">
        <f>'Pay App 52'!E214</f>
        <v>0</v>
      </c>
      <c r="F214" s="45"/>
      <c r="G214" s="65">
        <f>'Pay App 52'!G214+F214</f>
        <v>0</v>
      </c>
      <c r="H214" s="188">
        <f>'Pay App 52'!K214</f>
        <v>0</v>
      </c>
      <c r="I214" s="189"/>
      <c r="J214" s="55"/>
      <c r="K214" s="33">
        <f t="shared" si="8"/>
        <v>0</v>
      </c>
      <c r="L214" s="68">
        <f t="shared" si="11"/>
        <v>0</v>
      </c>
      <c r="M214" s="66">
        <f t="shared" si="9"/>
        <v>0</v>
      </c>
      <c r="N214" s="32">
        <f t="shared" si="10"/>
        <v>0</v>
      </c>
      <c r="O214" s="52">
        <f>'Pay App 52'!O214+'Pay App 52'!P214</f>
        <v>0</v>
      </c>
      <c r="P214" s="45"/>
      <c r="Q214" s="66">
        <f>'Pay App 52'!Q214+N214+P214</f>
        <v>0</v>
      </c>
    </row>
    <row r="215" spans="1:17" ht="21" customHeight="1" x14ac:dyDescent="0.2">
      <c r="A215" s="149" t="s">
        <v>383</v>
      </c>
      <c r="B215" s="149"/>
      <c r="C215" s="149" t="s">
        <v>384</v>
      </c>
      <c r="D215" s="150"/>
      <c r="E215" s="52">
        <f>'Pay App 52'!E215</f>
        <v>0</v>
      </c>
      <c r="F215" s="45"/>
      <c r="G215" s="65">
        <f>'Pay App 52'!G215+F215</f>
        <v>0</v>
      </c>
      <c r="H215" s="188">
        <f>'Pay App 52'!K215</f>
        <v>0</v>
      </c>
      <c r="I215" s="189"/>
      <c r="J215" s="55"/>
      <c r="K215" s="33">
        <f t="shared" si="8"/>
        <v>0</v>
      </c>
      <c r="L215" s="68">
        <f t="shared" si="11"/>
        <v>0</v>
      </c>
      <c r="M215" s="66">
        <f t="shared" si="9"/>
        <v>0</v>
      </c>
      <c r="N215" s="32">
        <f t="shared" si="10"/>
        <v>0</v>
      </c>
      <c r="O215" s="52">
        <f>'Pay App 52'!O215+'Pay App 52'!P215</f>
        <v>0</v>
      </c>
      <c r="P215" s="45"/>
      <c r="Q215" s="66">
        <f>'Pay App 52'!Q215+N215+P215</f>
        <v>0</v>
      </c>
    </row>
    <row r="216" spans="1:17" ht="21" customHeight="1" x14ac:dyDescent="0.2">
      <c r="A216" s="149" t="s">
        <v>385</v>
      </c>
      <c r="B216" s="149"/>
      <c r="C216" s="149" t="s">
        <v>386</v>
      </c>
      <c r="D216" s="150"/>
      <c r="E216" s="52">
        <f>'Pay App 52'!E216</f>
        <v>0</v>
      </c>
      <c r="F216" s="45"/>
      <c r="G216" s="65">
        <f>'Pay App 52'!G216+F216</f>
        <v>0</v>
      </c>
      <c r="H216" s="188">
        <f>'Pay App 52'!K216</f>
        <v>0</v>
      </c>
      <c r="I216" s="189"/>
      <c r="J216" s="55"/>
      <c r="K216" s="33">
        <f t="shared" si="8"/>
        <v>0</v>
      </c>
      <c r="L216" s="68">
        <f t="shared" si="11"/>
        <v>0</v>
      </c>
      <c r="M216" s="66">
        <f t="shared" si="9"/>
        <v>0</v>
      </c>
      <c r="N216" s="32">
        <f t="shared" si="10"/>
        <v>0</v>
      </c>
      <c r="O216" s="52">
        <f>'Pay App 52'!O216+'Pay App 52'!P216</f>
        <v>0</v>
      </c>
      <c r="P216" s="45"/>
      <c r="Q216" s="66">
        <f>'Pay App 52'!Q216+N216+P216</f>
        <v>0</v>
      </c>
    </row>
    <row r="217" spans="1:17" ht="21" customHeight="1" x14ac:dyDescent="0.2">
      <c r="A217" s="149" t="s">
        <v>387</v>
      </c>
      <c r="B217" s="149"/>
      <c r="C217" s="149" t="s">
        <v>388</v>
      </c>
      <c r="D217" s="150"/>
      <c r="E217" s="52">
        <f>'Pay App 52'!E217</f>
        <v>0</v>
      </c>
      <c r="F217" s="45"/>
      <c r="G217" s="65">
        <f>'Pay App 52'!G217+F217</f>
        <v>0</v>
      </c>
      <c r="H217" s="188">
        <f>'Pay App 52'!K217</f>
        <v>0</v>
      </c>
      <c r="I217" s="189"/>
      <c r="J217" s="55"/>
      <c r="K217" s="33">
        <f t="shared" si="8"/>
        <v>0</v>
      </c>
      <c r="L217" s="68">
        <f t="shared" si="11"/>
        <v>0</v>
      </c>
      <c r="M217" s="66">
        <f>G217-K217</f>
        <v>0</v>
      </c>
      <c r="N217" s="32">
        <f t="shared" si="10"/>
        <v>0</v>
      </c>
      <c r="O217" s="52">
        <f>'Pay App 52'!O217+'Pay App 52'!P217</f>
        <v>0</v>
      </c>
      <c r="P217" s="45"/>
      <c r="Q217" s="66">
        <f>'Pay App 52'!Q217+N217+P217</f>
        <v>0</v>
      </c>
    </row>
    <row r="218" spans="1:17" ht="21" customHeight="1" x14ac:dyDescent="0.2">
      <c r="A218" s="149" t="s">
        <v>389</v>
      </c>
      <c r="B218" s="149"/>
      <c r="C218" s="151" t="s">
        <v>390</v>
      </c>
      <c r="D218" s="152"/>
      <c r="E218" s="52">
        <f>'Pay App 52'!E218</f>
        <v>0</v>
      </c>
      <c r="F218" s="45"/>
      <c r="G218" s="65">
        <f>'Pay App 52'!G218+F218</f>
        <v>0</v>
      </c>
      <c r="H218" s="188">
        <f>'Pay App 52'!K218</f>
        <v>0</v>
      </c>
      <c r="I218" s="189"/>
      <c r="J218" s="55"/>
      <c r="K218" s="33">
        <f t="shared" si="8"/>
        <v>0</v>
      </c>
      <c r="L218" s="68">
        <f t="shared" si="11"/>
        <v>0</v>
      </c>
      <c r="M218" s="66">
        <f t="shared" si="9"/>
        <v>0</v>
      </c>
      <c r="N218" s="32">
        <f t="shared" si="10"/>
        <v>0</v>
      </c>
      <c r="O218" s="52">
        <f>'Pay App 52'!O218+'Pay App 52'!P218</f>
        <v>0</v>
      </c>
      <c r="P218" s="45"/>
      <c r="Q218" s="66">
        <f>'Pay App 52'!Q218+N218+P218</f>
        <v>0</v>
      </c>
    </row>
    <row r="219" spans="1:17" ht="21" customHeight="1" x14ac:dyDescent="0.2">
      <c r="A219" s="141" t="s">
        <v>391</v>
      </c>
      <c r="B219" s="141"/>
      <c r="C219" s="141" t="s">
        <v>392</v>
      </c>
      <c r="D219" s="142"/>
      <c r="E219" s="52">
        <f>'Pay App 52'!E219</f>
        <v>0</v>
      </c>
      <c r="F219" s="45"/>
      <c r="G219" s="65">
        <f>'Pay App 52'!G219+F219</f>
        <v>0</v>
      </c>
      <c r="H219" s="188">
        <f>'Pay App 52'!K219</f>
        <v>0</v>
      </c>
      <c r="I219" s="189"/>
      <c r="J219" s="55"/>
      <c r="K219" s="33">
        <f t="shared" si="8"/>
        <v>0</v>
      </c>
      <c r="L219" s="68">
        <f t="shared" si="11"/>
        <v>0</v>
      </c>
      <c r="M219" s="66">
        <f t="shared" si="9"/>
        <v>0</v>
      </c>
      <c r="N219" s="32">
        <f t="shared" si="10"/>
        <v>0</v>
      </c>
      <c r="O219" s="52">
        <f>'Pay App 52'!O219+'Pay App 52'!P219</f>
        <v>0</v>
      </c>
      <c r="P219" s="45"/>
      <c r="Q219" s="66">
        <f>'Pay App 52'!Q219+N219+P219</f>
        <v>0</v>
      </c>
    </row>
    <row r="220" spans="1:17" ht="21" customHeight="1" x14ac:dyDescent="0.2">
      <c r="A220" s="149" t="s">
        <v>393</v>
      </c>
      <c r="B220" s="149"/>
      <c r="C220" s="149" t="s">
        <v>394</v>
      </c>
      <c r="D220" s="150"/>
      <c r="E220" s="52">
        <f>'Pay App 52'!E220</f>
        <v>0</v>
      </c>
      <c r="F220" s="45"/>
      <c r="G220" s="65">
        <f>'Pay App 52'!G220+F220</f>
        <v>0</v>
      </c>
      <c r="H220" s="188">
        <f>'Pay App 52'!K220</f>
        <v>0</v>
      </c>
      <c r="I220" s="189"/>
      <c r="J220" s="55"/>
      <c r="K220" s="33">
        <f t="shared" si="8"/>
        <v>0</v>
      </c>
      <c r="L220" s="68">
        <f t="shared" si="11"/>
        <v>0</v>
      </c>
      <c r="M220" s="66">
        <f t="shared" si="9"/>
        <v>0</v>
      </c>
      <c r="N220" s="32">
        <f t="shared" si="10"/>
        <v>0</v>
      </c>
      <c r="O220" s="52">
        <f>'Pay App 52'!O220+'Pay App 52'!P220</f>
        <v>0</v>
      </c>
      <c r="P220" s="45"/>
      <c r="Q220" s="66">
        <f>'Pay App 52'!Q220+N220+P220</f>
        <v>0</v>
      </c>
    </row>
    <row r="221" spans="1:17" ht="21" customHeight="1" x14ac:dyDescent="0.2">
      <c r="A221" s="141" t="s">
        <v>395</v>
      </c>
      <c r="B221" s="141"/>
      <c r="C221" s="141" t="s">
        <v>396</v>
      </c>
      <c r="D221" s="142"/>
      <c r="E221" s="52">
        <f>'Pay App 52'!E221</f>
        <v>0</v>
      </c>
      <c r="F221" s="45"/>
      <c r="G221" s="65">
        <f>'Pay App 52'!G221+F221</f>
        <v>0</v>
      </c>
      <c r="H221" s="188">
        <f>'Pay App 52'!K221</f>
        <v>0</v>
      </c>
      <c r="I221" s="189"/>
      <c r="J221" s="55"/>
      <c r="K221" s="33">
        <f t="shared" si="8"/>
        <v>0</v>
      </c>
      <c r="L221" s="68">
        <f t="shared" si="11"/>
        <v>0</v>
      </c>
      <c r="M221" s="66">
        <f t="shared" si="9"/>
        <v>0</v>
      </c>
      <c r="N221" s="32">
        <f t="shared" si="10"/>
        <v>0</v>
      </c>
      <c r="O221" s="52">
        <f>'Pay App 52'!O221+'Pay App 52'!P221</f>
        <v>0</v>
      </c>
      <c r="P221" s="45"/>
      <c r="Q221" s="66">
        <f>'Pay App 52'!Q221+N221+P221</f>
        <v>0</v>
      </c>
    </row>
    <row r="222" spans="1:17" ht="21" customHeight="1" x14ac:dyDescent="0.2">
      <c r="A222" s="149" t="s">
        <v>397</v>
      </c>
      <c r="B222" s="149"/>
      <c r="C222" s="149" t="s">
        <v>398</v>
      </c>
      <c r="D222" s="150"/>
      <c r="E222" s="52">
        <f>'Pay App 52'!E222</f>
        <v>0</v>
      </c>
      <c r="F222" s="45"/>
      <c r="G222" s="65">
        <f>'Pay App 52'!G222+F222</f>
        <v>0</v>
      </c>
      <c r="H222" s="188">
        <f>'Pay App 52'!K222</f>
        <v>0</v>
      </c>
      <c r="I222" s="189"/>
      <c r="J222" s="55"/>
      <c r="K222" s="33">
        <f t="shared" si="8"/>
        <v>0</v>
      </c>
      <c r="L222" s="68">
        <f t="shared" si="11"/>
        <v>0</v>
      </c>
      <c r="M222" s="66">
        <f t="shared" si="9"/>
        <v>0</v>
      </c>
      <c r="N222" s="32">
        <f t="shared" si="10"/>
        <v>0</v>
      </c>
      <c r="O222" s="52">
        <f>'Pay App 52'!O222+'Pay App 52'!P222</f>
        <v>0</v>
      </c>
      <c r="P222" s="45"/>
      <c r="Q222" s="66">
        <f>'Pay App 52'!Q222+N222+P222</f>
        <v>0</v>
      </c>
    </row>
    <row r="223" spans="1:17" ht="21" customHeight="1" x14ac:dyDescent="0.2">
      <c r="A223" s="149" t="s">
        <v>399</v>
      </c>
      <c r="B223" s="149"/>
      <c r="C223" s="149" t="s">
        <v>400</v>
      </c>
      <c r="D223" s="150"/>
      <c r="E223" s="52">
        <f>'Pay App 52'!E223</f>
        <v>0</v>
      </c>
      <c r="F223" s="45"/>
      <c r="G223" s="65">
        <f>'Pay App 52'!G223+F223</f>
        <v>0</v>
      </c>
      <c r="H223" s="188">
        <f>'Pay App 52'!K223</f>
        <v>0</v>
      </c>
      <c r="I223" s="189"/>
      <c r="J223" s="55"/>
      <c r="K223" s="33">
        <f t="shared" si="8"/>
        <v>0</v>
      </c>
      <c r="L223" s="68">
        <f t="shared" si="11"/>
        <v>0</v>
      </c>
      <c r="M223" s="66">
        <f t="shared" si="9"/>
        <v>0</v>
      </c>
      <c r="N223" s="32">
        <f t="shared" si="10"/>
        <v>0</v>
      </c>
      <c r="O223" s="52">
        <f>'Pay App 52'!O223+'Pay App 52'!P223</f>
        <v>0</v>
      </c>
      <c r="P223" s="45"/>
      <c r="Q223" s="66">
        <f>'Pay App 52'!Q223+N223+P223</f>
        <v>0</v>
      </c>
    </row>
    <row r="224" spans="1:17" ht="21" customHeight="1" x14ac:dyDescent="0.2">
      <c r="A224" s="149" t="s">
        <v>401</v>
      </c>
      <c r="B224" s="149"/>
      <c r="C224" s="149" t="s">
        <v>402</v>
      </c>
      <c r="D224" s="150"/>
      <c r="E224" s="52">
        <f>'Pay App 52'!E224</f>
        <v>0</v>
      </c>
      <c r="F224" s="45"/>
      <c r="G224" s="65">
        <f>'Pay App 52'!G224+F224</f>
        <v>0</v>
      </c>
      <c r="H224" s="188">
        <f>'Pay App 52'!K224</f>
        <v>0</v>
      </c>
      <c r="I224" s="189"/>
      <c r="J224" s="55"/>
      <c r="K224" s="33">
        <f t="shared" si="8"/>
        <v>0</v>
      </c>
      <c r="L224" s="68">
        <f t="shared" si="11"/>
        <v>0</v>
      </c>
      <c r="M224" s="66">
        <f t="shared" si="9"/>
        <v>0</v>
      </c>
      <c r="N224" s="32">
        <f t="shared" si="10"/>
        <v>0</v>
      </c>
      <c r="O224" s="52">
        <f>'Pay App 52'!O224+'Pay App 52'!P224</f>
        <v>0</v>
      </c>
      <c r="P224" s="45"/>
      <c r="Q224" s="66">
        <f>'Pay App 52'!Q224+N224+P224</f>
        <v>0</v>
      </c>
    </row>
    <row r="225" spans="1:17" ht="21" customHeight="1" x14ac:dyDescent="0.2">
      <c r="A225" s="149" t="s">
        <v>403</v>
      </c>
      <c r="B225" s="149"/>
      <c r="C225" s="149" t="s">
        <v>404</v>
      </c>
      <c r="D225" s="150"/>
      <c r="E225" s="52">
        <f>'Pay App 52'!E225</f>
        <v>0</v>
      </c>
      <c r="F225" s="45"/>
      <c r="G225" s="65">
        <f>'Pay App 52'!G225+F225</f>
        <v>0</v>
      </c>
      <c r="H225" s="188">
        <f>'Pay App 52'!K225</f>
        <v>0</v>
      </c>
      <c r="I225" s="189"/>
      <c r="J225" s="55"/>
      <c r="K225" s="33">
        <f t="shared" si="8"/>
        <v>0</v>
      </c>
      <c r="L225" s="68">
        <f t="shared" si="11"/>
        <v>0</v>
      </c>
      <c r="M225" s="66">
        <f t="shared" si="9"/>
        <v>0</v>
      </c>
      <c r="N225" s="32">
        <f t="shared" si="10"/>
        <v>0</v>
      </c>
      <c r="O225" s="52">
        <f>'Pay App 52'!O225+'Pay App 52'!P225</f>
        <v>0</v>
      </c>
      <c r="P225" s="45"/>
      <c r="Q225" s="66">
        <f>'Pay App 52'!Q225+N225+P225</f>
        <v>0</v>
      </c>
    </row>
    <row r="226" spans="1:17" ht="21" customHeight="1" x14ac:dyDescent="0.2">
      <c r="A226" s="141" t="s">
        <v>405</v>
      </c>
      <c r="B226" s="141"/>
      <c r="C226" s="141" t="s">
        <v>406</v>
      </c>
      <c r="D226" s="142"/>
      <c r="E226" s="52">
        <f>'Pay App 52'!E226</f>
        <v>0</v>
      </c>
      <c r="F226" s="45"/>
      <c r="G226" s="65">
        <f>'Pay App 52'!G226+F226</f>
        <v>0</v>
      </c>
      <c r="H226" s="188">
        <f>'Pay App 52'!K226</f>
        <v>0</v>
      </c>
      <c r="I226" s="189"/>
      <c r="J226" s="55"/>
      <c r="K226" s="33">
        <f t="shared" si="8"/>
        <v>0</v>
      </c>
      <c r="L226" s="68">
        <f t="shared" si="11"/>
        <v>0</v>
      </c>
      <c r="M226" s="66">
        <f t="shared" si="9"/>
        <v>0</v>
      </c>
      <c r="N226" s="32">
        <f t="shared" si="10"/>
        <v>0</v>
      </c>
      <c r="O226" s="52">
        <f>'Pay App 52'!O226+'Pay App 52'!P226</f>
        <v>0</v>
      </c>
      <c r="P226" s="45"/>
      <c r="Q226" s="66">
        <f>'Pay App 52'!Q226+N226+P226</f>
        <v>0</v>
      </c>
    </row>
    <row r="227" spans="1:17" ht="21" customHeight="1" x14ac:dyDescent="0.2">
      <c r="A227" s="149" t="s">
        <v>407</v>
      </c>
      <c r="B227" s="149"/>
      <c r="C227" s="149" t="s">
        <v>408</v>
      </c>
      <c r="D227" s="150"/>
      <c r="E227" s="52">
        <f>'Pay App 52'!E227</f>
        <v>0</v>
      </c>
      <c r="F227" s="45"/>
      <c r="G227" s="65">
        <f>'Pay App 52'!G227+F227</f>
        <v>0</v>
      </c>
      <c r="H227" s="188">
        <f>'Pay App 52'!K227</f>
        <v>0</v>
      </c>
      <c r="I227" s="189"/>
      <c r="J227" s="55"/>
      <c r="K227" s="33">
        <f t="shared" si="8"/>
        <v>0</v>
      </c>
      <c r="L227" s="68">
        <f t="shared" si="11"/>
        <v>0</v>
      </c>
      <c r="M227" s="66">
        <f t="shared" si="9"/>
        <v>0</v>
      </c>
      <c r="N227" s="32">
        <f t="shared" si="10"/>
        <v>0</v>
      </c>
      <c r="O227" s="52">
        <f>'Pay App 52'!O227+'Pay App 52'!P227</f>
        <v>0</v>
      </c>
      <c r="P227" s="45"/>
      <c r="Q227" s="66">
        <f>'Pay App 52'!Q227+N227+P227</f>
        <v>0</v>
      </c>
    </row>
    <row r="228" spans="1:17" ht="21" customHeight="1" x14ac:dyDescent="0.2">
      <c r="A228" s="149" t="s">
        <v>409</v>
      </c>
      <c r="B228" s="149"/>
      <c r="C228" s="149" t="s">
        <v>410</v>
      </c>
      <c r="D228" s="150"/>
      <c r="E228" s="52">
        <f>'Pay App 52'!E228</f>
        <v>0</v>
      </c>
      <c r="F228" s="45"/>
      <c r="G228" s="65">
        <f>'Pay App 52'!G228+F228</f>
        <v>0</v>
      </c>
      <c r="H228" s="188">
        <f>'Pay App 52'!K228</f>
        <v>0</v>
      </c>
      <c r="I228" s="189"/>
      <c r="J228" s="55"/>
      <c r="K228" s="33">
        <f t="shared" si="8"/>
        <v>0</v>
      </c>
      <c r="L228" s="68">
        <f t="shared" si="11"/>
        <v>0</v>
      </c>
      <c r="M228" s="66">
        <f t="shared" si="9"/>
        <v>0</v>
      </c>
      <c r="N228" s="32">
        <f t="shared" si="10"/>
        <v>0</v>
      </c>
      <c r="O228" s="52">
        <f>'Pay App 52'!O228+'Pay App 52'!P228</f>
        <v>0</v>
      </c>
      <c r="P228" s="45"/>
      <c r="Q228" s="66">
        <f>'Pay App 52'!Q228+N228+P228</f>
        <v>0</v>
      </c>
    </row>
    <row r="229" spans="1:17" ht="21" customHeight="1" x14ac:dyDescent="0.2">
      <c r="A229" s="149" t="s">
        <v>411</v>
      </c>
      <c r="B229" s="149"/>
      <c r="C229" s="149" t="s">
        <v>412</v>
      </c>
      <c r="D229" s="150"/>
      <c r="E229" s="52">
        <f>'Pay App 52'!E229</f>
        <v>0</v>
      </c>
      <c r="F229" s="45"/>
      <c r="G229" s="65">
        <f>'Pay App 52'!G229+F229</f>
        <v>0</v>
      </c>
      <c r="H229" s="188">
        <f>'Pay App 52'!K229</f>
        <v>0</v>
      </c>
      <c r="I229" s="189"/>
      <c r="J229" s="55"/>
      <c r="K229" s="33">
        <f t="shared" si="8"/>
        <v>0</v>
      </c>
      <c r="L229" s="68">
        <f t="shared" si="11"/>
        <v>0</v>
      </c>
      <c r="M229" s="66">
        <f t="shared" si="9"/>
        <v>0</v>
      </c>
      <c r="N229" s="32">
        <f t="shared" si="10"/>
        <v>0</v>
      </c>
      <c r="O229" s="52">
        <f>'Pay App 52'!O229+'Pay App 52'!P229</f>
        <v>0</v>
      </c>
      <c r="P229" s="45"/>
      <c r="Q229" s="66">
        <f>'Pay App 52'!Q229+N229+P229</f>
        <v>0</v>
      </c>
    </row>
    <row r="230" spans="1:17" ht="21" customHeight="1" x14ac:dyDescent="0.2">
      <c r="A230" s="149" t="s">
        <v>413</v>
      </c>
      <c r="B230" s="149"/>
      <c r="C230" s="149" t="s">
        <v>414</v>
      </c>
      <c r="D230" s="150"/>
      <c r="E230" s="52">
        <f>'Pay App 52'!E230</f>
        <v>0</v>
      </c>
      <c r="F230" s="45"/>
      <c r="G230" s="65">
        <f>'Pay App 52'!G230+F230</f>
        <v>0</v>
      </c>
      <c r="H230" s="188">
        <f>'Pay App 52'!K230</f>
        <v>0</v>
      </c>
      <c r="I230" s="189"/>
      <c r="J230" s="55"/>
      <c r="K230" s="33">
        <f t="shared" si="8"/>
        <v>0</v>
      </c>
      <c r="L230" s="68">
        <f t="shared" si="11"/>
        <v>0</v>
      </c>
      <c r="M230" s="66">
        <f t="shared" si="9"/>
        <v>0</v>
      </c>
      <c r="N230" s="32">
        <f t="shared" si="10"/>
        <v>0</v>
      </c>
      <c r="O230" s="52">
        <f>'Pay App 52'!O230+'Pay App 52'!P230</f>
        <v>0</v>
      </c>
      <c r="P230" s="45"/>
      <c r="Q230" s="66">
        <f>'Pay App 52'!Q230+N230+P230</f>
        <v>0</v>
      </c>
    </row>
    <row r="231" spans="1:17" ht="21" customHeight="1" x14ac:dyDescent="0.2">
      <c r="A231" s="149" t="s">
        <v>415</v>
      </c>
      <c r="B231" s="149"/>
      <c r="C231" s="149" t="s">
        <v>416</v>
      </c>
      <c r="D231" s="150"/>
      <c r="E231" s="52">
        <f>'Pay App 52'!E231</f>
        <v>0</v>
      </c>
      <c r="F231" s="45"/>
      <c r="G231" s="65">
        <f>'Pay App 52'!G231+F231</f>
        <v>0</v>
      </c>
      <c r="H231" s="188">
        <f>'Pay App 52'!K231</f>
        <v>0</v>
      </c>
      <c r="I231" s="189"/>
      <c r="J231" s="55"/>
      <c r="K231" s="33">
        <f t="shared" si="8"/>
        <v>0</v>
      </c>
      <c r="L231" s="68">
        <f t="shared" si="11"/>
        <v>0</v>
      </c>
      <c r="M231" s="66">
        <f t="shared" si="9"/>
        <v>0</v>
      </c>
      <c r="N231" s="32">
        <f t="shared" si="10"/>
        <v>0</v>
      </c>
      <c r="O231" s="52">
        <f>'Pay App 52'!O231+'Pay App 52'!P231</f>
        <v>0</v>
      </c>
      <c r="P231" s="45"/>
      <c r="Q231" s="66">
        <f>'Pay App 52'!Q231+N231+P231</f>
        <v>0</v>
      </c>
    </row>
    <row r="232" spans="1:17" ht="21" customHeight="1" x14ac:dyDescent="0.2">
      <c r="A232" s="141" t="s">
        <v>417</v>
      </c>
      <c r="B232" s="141"/>
      <c r="C232" s="141" t="s">
        <v>418</v>
      </c>
      <c r="D232" s="142"/>
      <c r="E232" s="52">
        <f>'Pay App 52'!E232</f>
        <v>0</v>
      </c>
      <c r="F232" s="45"/>
      <c r="G232" s="65">
        <f>'Pay App 52'!G232+F232</f>
        <v>0</v>
      </c>
      <c r="H232" s="188">
        <f>'Pay App 52'!K232</f>
        <v>0</v>
      </c>
      <c r="I232" s="189"/>
      <c r="J232" s="55"/>
      <c r="K232" s="33">
        <f t="shared" si="8"/>
        <v>0</v>
      </c>
      <c r="L232" s="68">
        <f t="shared" si="11"/>
        <v>0</v>
      </c>
      <c r="M232" s="66">
        <f t="shared" si="9"/>
        <v>0</v>
      </c>
      <c r="N232" s="32">
        <f t="shared" si="10"/>
        <v>0</v>
      </c>
      <c r="O232" s="52">
        <f>'Pay App 52'!O232+'Pay App 52'!P232</f>
        <v>0</v>
      </c>
      <c r="P232" s="45"/>
      <c r="Q232" s="66">
        <f>'Pay App 52'!Q232+N232+P232</f>
        <v>0</v>
      </c>
    </row>
    <row r="233" spans="1:17" ht="21" customHeight="1" x14ac:dyDescent="0.2">
      <c r="A233" s="149" t="s">
        <v>419</v>
      </c>
      <c r="B233" s="149"/>
      <c r="C233" s="149" t="s">
        <v>420</v>
      </c>
      <c r="D233" s="150"/>
      <c r="E233" s="52">
        <f>'Pay App 52'!E233</f>
        <v>0</v>
      </c>
      <c r="F233" s="45"/>
      <c r="G233" s="65">
        <f>'Pay App 52'!G233+F233</f>
        <v>0</v>
      </c>
      <c r="H233" s="188">
        <f>'Pay App 52'!K233</f>
        <v>0</v>
      </c>
      <c r="I233" s="189"/>
      <c r="J233" s="55"/>
      <c r="K233" s="33">
        <f t="shared" si="8"/>
        <v>0</v>
      </c>
      <c r="L233" s="68">
        <f t="shared" si="11"/>
        <v>0</v>
      </c>
      <c r="M233" s="66">
        <f t="shared" si="9"/>
        <v>0</v>
      </c>
      <c r="N233" s="32">
        <f t="shared" si="10"/>
        <v>0</v>
      </c>
      <c r="O233" s="52">
        <f>'Pay App 52'!O233+'Pay App 52'!P233</f>
        <v>0</v>
      </c>
      <c r="P233" s="45"/>
      <c r="Q233" s="66">
        <f>'Pay App 52'!Q233+N233+P233</f>
        <v>0</v>
      </c>
    </row>
    <row r="234" spans="1:17" ht="21" customHeight="1" x14ac:dyDescent="0.2">
      <c r="A234" s="149" t="s">
        <v>421</v>
      </c>
      <c r="B234" s="149"/>
      <c r="C234" s="149" t="s">
        <v>422</v>
      </c>
      <c r="D234" s="150"/>
      <c r="E234" s="52">
        <f>'Pay App 52'!E234</f>
        <v>0</v>
      </c>
      <c r="F234" s="45"/>
      <c r="G234" s="65">
        <f>'Pay App 52'!G234+F234</f>
        <v>0</v>
      </c>
      <c r="H234" s="188">
        <f>'Pay App 52'!K234</f>
        <v>0</v>
      </c>
      <c r="I234" s="189"/>
      <c r="J234" s="55"/>
      <c r="K234" s="33">
        <f t="shared" si="8"/>
        <v>0</v>
      </c>
      <c r="L234" s="68">
        <f t="shared" si="11"/>
        <v>0</v>
      </c>
      <c r="M234" s="66">
        <f t="shared" si="9"/>
        <v>0</v>
      </c>
      <c r="N234" s="32">
        <f t="shared" si="10"/>
        <v>0</v>
      </c>
      <c r="O234" s="52">
        <f>'Pay App 52'!O234+'Pay App 52'!P234</f>
        <v>0</v>
      </c>
      <c r="P234" s="45"/>
      <c r="Q234" s="66">
        <f>'Pay App 52'!Q234+N234+P234</f>
        <v>0</v>
      </c>
    </row>
    <row r="235" spans="1:17" ht="21" customHeight="1" x14ac:dyDescent="0.2">
      <c r="A235" s="149" t="s">
        <v>423</v>
      </c>
      <c r="B235" s="149"/>
      <c r="C235" s="149" t="s">
        <v>424</v>
      </c>
      <c r="D235" s="150"/>
      <c r="E235" s="52">
        <f>'Pay App 52'!E235</f>
        <v>0</v>
      </c>
      <c r="F235" s="45"/>
      <c r="G235" s="65">
        <f>'Pay App 52'!G235+F235</f>
        <v>0</v>
      </c>
      <c r="H235" s="188">
        <f>'Pay App 52'!K235</f>
        <v>0</v>
      </c>
      <c r="I235" s="189"/>
      <c r="J235" s="55"/>
      <c r="K235" s="33">
        <f t="shared" si="8"/>
        <v>0</v>
      </c>
      <c r="L235" s="68">
        <f t="shared" si="11"/>
        <v>0</v>
      </c>
      <c r="M235" s="66">
        <f t="shared" si="9"/>
        <v>0</v>
      </c>
      <c r="N235" s="32">
        <f t="shared" si="10"/>
        <v>0</v>
      </c>
      <c r="O235" s="52">
        <f>'Pay App 52'!O235+'Pay App 52'!P235</f>
        <v>0</v>
      </c>
      <c r="P235" s="45"/>
      <c r="Q235" s="66">
        <f>'Pay App 52'!Q235+N235+P235</f>
        <v>0</v>
      </c>
    </row>
    <row r="236" spans="1:17" ht="21" customHeight="1" x14ac:dyDescent="0.2">
      <c r="A236" s="149" t="s">
        <v>425</v>
      </c>
      <c r="B236" s="149"/>
      <c r="C236" s="149" t="s">
        <v>426</v>
      </c>
      <c r="D236" s="150"/>
      <c r="E236" s="52">
        <f>'Pay App 52'!E236</f>
        <v>0</v>
      </c>
      <c r="F236" s="45"/>
      <c r="G236" s="65">
        <f>'Pay App 52'!G236+F236</f>
        <v>0</v>
      </c>
      <c r="H236" s="188">
        <f>'Pay App 52'!K236</f>
        <v>0</v>
      </c>
      <c r="I236" s="189"/>
      <c r="J236" s="55"/>
      <c r="K236" s="33">
        <f t="shared" si="8"/>
        <v>0</v>
      </c>
      <c r="L236" s="68">
        <f t="shared" si="11"/>
        <v>0</v>
      </c>
      <c r="M236" s="66">
        <f t="shared" si="9"/>
        <v>0</v>
      </c>
      <c r="N236" s="32">
        <f t="shared" si="10"/>
        <v>0</v>
      </c>
      <c r="O236" s="52">
        <f>'Pay App 52'!O236+'Pay App 52'!P236</f>
        <v>0</v>
      </c>
      <c r="P236" s="45"/>
      <c r="Q236" s="66">
        <f>'Pay App 52'!Q236+N236+P236</f>
        <v>0</v>
      </c>
    </row>
    <row r="237" spans="1:17" ht="21" customHeight="1" x14ac:dyDescent="0.2">
      <c r="A237" s="149" t="s">
        <v>427</v>
      </c>
      <c r="B237" s="149"/>
      <c r="C237" s="149" t="s">
        <v>428</v>
      </c>
      <c r="D237" s="150"/>
      <c r="E237" s="52">
        <f>'Pay App 52'!E237</f>
        <v>0</v>
      </c>
      <c r="F237" s="45"/>
      <c r="G237" s="65">
        <f>'Pay App 52'!G237+F237</f>
        <v>0</v>
      </c>
      <c r="H237" s="188">
        <f>'Pay App 52'!K237</f>
        <v>0</v>
      </c>
      <c r="I237" s="189"/>
      <c r="J237" s="55"/>
      <c r="K237" s="33">
        <f t="shared" si="8"/>
        <v>0</v>
      </c>
      <c r="L237" s="68">
        <f t="shared" si="11"/>
        <v>0</v>
      </c>
      <c r="M237" s="66">
        <f t="shared" si="9"/>
        <v>0</v>
      </c>
      <c r="N237" s="32">
        <f t="shared" si="10"/>
        <v>0</v>
      </c>
      <c r="O237" s="52">
        <f>'Pay App 52'!O237+'Pay App 52'!P237</f>
        <v>0</v>
      </c>
      <c r="P237" s="45"/>
      <c r="Q237" s="66">
        <f>'Pay App 52'!Q237+N237+P237</f>
        <v>0</v>
      </c>
    </row>
    <row r="238" spans="1:17" ht="21" customHeight="1" x14ac:dyDescent="0.2">
      <c r="A238" s="149" t="s">
        <v>429</v>
      </c>
      <c r="B238" s="149"/>
      <c r="C238" s="149" t="s">
        <v>430</v>
      </c>
      <c r="D238" s="150"/>
      <c r="E238" s="52">
        <f>'Pay App 52'!E238</f>
        <v>0</v>
      </c>
      <c r="F238" s="45"/>
      <c r="G238" s="65">
        <f>'Pay App 52'!G238+F238</f>
        <v>0</v>
      </c>
      <c r="H238" s="188">
        <f>'Pay App 52'!K238</f>
        <v>0</v>
      </c>
      <c r="I238" s="189"/>
      <c r="J238" s="55"/>
      <c r="K238" s="33">
        <f t="shared" si="8"/>
        <v>0</v>
      </c>
      <c r="L238" s="68">
        <f t="shared" si="11"/>
        <v>0</v>
      </c>
      <c r="M238" s="66">
        <f t="shared" si="9"/>
        <v>0</v>
      </c>
      <c r="N238" s="32">
        <f t="shared" si="10"/>
        <v>0</v>
      </c>
      <c r="O238" s="52">
        <f>'Pay App 52'!O238+'Pay App 52'!P238</f>
        <v>0</v>
      </c>
      <c r="P238" s="45"/>
      <c r="Q238" s="66">
        <f>'Pay App 52'!Q238+N238+P238</f>
        <v>0</v>
      </c>
    </row>
    <row r="239" spans="1:17" ht="21" customHeight="1" x14ac:dyDescent="0.2">
      <c r="A239" s="149" t="s">
        <v>431</v>
      </c>
      <c r="B239" s="149"/>
      <c r="C239" s="149" t="s">
        <v>432</v>
      </c>
      <c r="D239" s="150"/>
      <c r="E239" s="52">
        <f>'Pay App 52'!E239</f>
        <v>0</v>
      </c>
      <c r="F239" s="45"/>
      <c r="G239" s="65">
        <f>'Pay App 52'!G239+F239</f>
        <v>0</v>
      </c>
      <c r="H239" s="188">
        <f>'Pay App 52'!K239</f>
        <v>0</v>
      </c>
      <c r="I239" s="189"/>
      <c r="J239" s="55"/>
      <c r="K239" s="33">
        <f t="shared" si="8"/>
        <v>0</v>
      </c>
      <c r="L239" s="68">
        <f t="shared" si="11"/>
        <v>0</v>
      </c>
      <c r="M239" s="66">
        <f t="shared" si="9"/>
        <v>0</v>
      </c>
      <c r="N239" s="32">
        <f t="shared" si="10"/>
        <v>0</v>
      </c>
      <c r="O239" s="52">
        <f>'Pay App 52'!O239+'Pay App 52'!P239</f>
        <v>0</v>
      </c>
      <c r="P239" s="45"/>
      <c r="Q239" s="66">
        <f>'Pay App 52'!Q239+N239+P239</f>
        <v>0</v>
      </c>
    </row>
    <row r="240" spans="1:17" ht="21" customHeight="1" x14ac:dyDescent="0.2">
      <c r="A240" s="141" t="s">
        <v>433</v>
      </c>
      <c r="B240" s="141"/>
      <c r="C240" s="141" t="s">
        <v>434</v>
      </c>
      <c r="D240" s="142"/>
      <c r="E240" s="52">
        <f>'Pay App 52'!E240</f>
        <v>0</v>
      </c>
      <c r="F240" s="45"/>
      <c r="G240" s="66">
        <f>'Pay App 52'!G240+F240</f>
        <v>0</v>
      </c>
      <c r="H240" s="188">
        <f>'Pay App 52'!K240</f>
        <v>0</v>
      </c>
      <c r="I240" s="189"/>
      <c r="J240" s="55"/>
      <c r="K240" s="33">
        <f>H240+J240</f>
        <v>0</v>
      </c>
      <c r="L240" s="69">
        <f t="shared" si="11"/>
        <v>0</v>
      </c>
      <c r="M240" s="66">
        <f>G240-K240</f>
        <v>0</v>
      </c>
      <c r="N240" s="32">
        <f t="shared" si="10"/>
        <v>0</v>
      </c>
      <c r="O240" s="52">
        <f>'Pay App 52'!O240+'Pay App 52'!P240</f>
        <v>0</v>
      </c>
      <c r="P240" s="45"/>
      <c r="Q240" s="66">
        <f>'Pay App 52'!Q240+N240+P240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LU5b3G+FMgEtheYqfqDl8+Jfnwet7jDMMlKjGnw+930P1bxfi/CxWEokFraNq71CGPiSJdJ0grLSTVVTWw+ytA==" saltValue="YEwWdqpDmmF3Gaehi+x3+g=="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3600-000000000000}"/>
    <dataValidation type="decimal" operator="lessThanOrEqual" allowBlank="1" showInputMessage="1" showErrorMessage="1" errorTitle="Release retention" error="In order to release retention, the number entered into this cell must be negative." sqref="O81:O240" xr:uid="{00000000-0002-0000-36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57.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7">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54</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49"/>
      <c r="D28" s="10"/>
      <c r="E28" s="11"/>
      <c r="F28" s="11"/>
      <c r="G28" s="10"/>
      <c r="K28" s="10"/>
      <c r="L28" s="10"/>
      <c r="M28" s="10"/>
      <c r="P28" s="10"/>
      <c r="Q28" s="10"/>
      <c r="T28" s="10"/>
    </row>
    <row r="29" spans="1:20" ht="19" x14ac:dyDescent="0.25">
      <c r="A29" s="177"/>
      <c r="B29" s="177"/>
      <c r="C29" s="50"/>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53'!F36+F241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53'!F51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53'!F55+'Pay App 53'!F57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53'!B62+N241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54.1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54</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53'!E81</f>
        <v>0</v>
      </c>
      <c r="F81" s="44"/>
      <c r="G81" s="64">
        <f>'Pay App 53'!G81+F81</f>
        <v>0</v>
      </c>
      <c r="H81" s="190">
        <f>'Pay App 53'!K81</f>
        <v>0</v>
      </c>
      <c r="I81" s="191"/>
      <c r="J81" s="54"/>
      <c r="K81" s="31">
        <f>H81+J81</f>
        <v>0</v>
      </c>
      <c r="L81" s="67">
        <f>IF(ISERROR(K81/G81),0,K81/G81)</f>
        <v>0</v>
      </c>
      <c r="M81" s="64">
        <f>G81-K81</f>
        <v>0</v>
      </c>
      <c r="N81" s="30">
        <f>IF(MOD(ROUND(ABS(J81*0.05)*10000,0),10)=5,ROUNDDOWN((J81*0.05),2),ROUND((J81*0.05),2))</f>
        <v>0</v>
      </c>
      <c r="O81" s="51">
        <f>'Pay App 53'!O81+'Pay App 53'!P81</f>
        <v>0</v>
      </c>
      <c r="P81" s="44"/>
      <c r="Q81" s="64">
        <f>'Pay App 53'!Q81+N81+P81</f>
        <v>0</v>
      </c>
    </row>
    <row r="82" spans="1:17" ht="21" customHeight="1" x14ac:dyDescent="0.2">
      <c r="A82" s="151" t="s">
        <v>118</v>
      </c>
      <c r="B82" s="151"/>
      <c r="C82" s="151" t="s">
        <v>119</v>
      </c>
      <c r="D82" s="152"/>
      <c r="E82" s="52">
        <f>'Pay App 53'!E82</f>
        <v>0</v>
      </c>
      <c r="F82" s="45"/>
      <c r="G82" s="65">
        <f>'Pay App 53'!G82+F82</f>
        <v>0</v>
      </c>
      <c r="H82" s="188">
        <f>'Pay App 53'!K82</f>
        <v>0</v>
      </c>
      <c r="I82" s="189"/>
      <c r="J82" s="55"/>
      <c r="K82" s="33">
        <f>H82+J82</f>
        <v>0</v>
      </c>
      <c r="L82" s="68">
        <f t="shared" ref="L82:L147" si="0">IF(ISERROR(K82/G82),0,K82/G82)</f>
        <v>0</v>
      </c>
      <c r="M82" s="66">
        <f>G82-K82</f>
        <v>0</v>
      </c>
      <c r="N82" s="32">
        <f>IF(MOD(ROUND(ABS(J82*0.05)*10000,0),10)=5,ROUNDDOWN((J82*0.05),2),ROUND((J82*0.05),2))</f>
        <v>0</v>
      </c>
      <c r="O82" s="52">
        <f>'Pay App 53'!O82+'Pay App 53'!P82</f>
        <v>0</v>
      </c>
      <c r="P82" s="45"/>
      <c r="Q82" s="66">
        <f>'Pay App 53'!Q82+N82+P82</f>
        <v>0</v>
      </c>
    </row>
    <row r="83" spans="1:17" ht="21" customHeight="1" x14ac:dyDescent="0.2">
      <c r="A83" s="151" t="s">
        <v>120</v>
      </c>
      <c r="B83" s="151"/>
      <c r="C83" s="83" t="s">
        <v>121</v>
      </c>
      <c r="D83" s="35"/>
      <c r="E83" s="52">
        <f>'Pay App 53'!E83</f>
        <v>0</v>
      </c>
      <c r="F83" s="45"/>
      <c r="G83" s="65">
        <f>'Pay App 53'!G83+F83</f>
        <v>0</v>
      </c>
      <c r="H83" s="188">
        <f>'Pay App 53'!K83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53'!O83+'Pay App 53'!P83</f>
        <v>0</v>
      </c>
      <c r="P83" s="45"/>
      <c r="Q83" s="66">
        <f>'Pay App 53'!Q83+N83+P83</f>
        <v>0</v>
      </c>
    </row>
    <row r="84" spans="1:17" ht="21" customHeight="1" x14ac:dyDescent="0.2">
      <c r="A84" s="151" t="s">
        <v>122</v>
      </c>
      <c r="B84" s="151"/>
      <c r="C84" s="151" t="s">
        <v>123</v>
      </c>
      <c r="D84" s="152"/>
      <c r="E84" s="52">
        <f>'Pay App 53'!E84</f>
        <v>0</v>
      </c>
      <c r="F84" s="45"/>
      <c r="G84" s="65">
        <f>'Pay App 53'!G84+F84</f>
        <v>0</v>
      </c>
      <c r="H84" s="188">
        <f>'Pay App 53'!K84</f>
        <v>0</v>
      </c>
      <c r="I84" s="189"/>
      <c r="J84" s="55"/>
      <c r="K84" s="33">
        <f t="shared" si="1"/>
        <v>0</v>
      </c>
      <c r="L84" s="68">
        <f t="shared" si="0"/>
        <v>0</v>
      </c>
      <c r="M84" s="66">
        <f t="shared" si="2"/>
        <v>0</v>
      </c>
      <c r="N84" s="32">
        <f t="shared" si="3"/>
        <v>0</v>
      </c>
      <c r="O84" s="52">
        <f>'Pay App 53'!O84+'Pay App 53'!P84</f>
        <v>0</v>
      </c>
      <c r="P84" s="45"/>
      <c r="Q84" s="66">
        <f>'Pay App 53'!Q84+N84+P84</f>
        <v>0</v>
      </c>
    </row>
    <row r="85" spans="1:17" ht="21" customHeight="1" x14ac:dyDescent="0.2">
      <c r="A85" s="151" t="s">
        <v>124</v>
      </c>
      <c r="B85" s="151"/>
      <c r="C85" s="151" t="s">
        <v>125</v>
      </c>
      <c r="D85" s="152"/>
      <c r="E85" s="52">
        <f>'Pay App 53'!E85</f>
        <v>0</v>
      </c>
      <c r="F85" s="45"/>
      <c r="G85" s="65">
        <f>'Pay App 53'!G85+F85</f>
        <v>0</v>
      </c>
      <c r="H85" s="188">
        <f>'Pay App 53'!K85</f>
        <v>0</v>
      </c>
      <c r="I85" s="189"/>
      <c r="J85" s="55"/>
      <c r="K85" s="33">
        <f t="shared" si="1"/>
        <v>0</v>
      </c>
      <c r="L85" s="68">
        <f t="shared" si="0"/>
        <v>0</v>
      </c>
      <c r="M85" s="66">
        <f t="shared" si="2"/>
        <v>0</v>
      </c>
      <c r="N85" s="32">
        <f t="shared" si="3"/>
        <v>0</v>
      </c>
      <c r="O85" s="52">
        <f>'Pay App 53'!O85+'Pay App 53'!P85</f>
        <v>0</v>
      </c>
      <c r="P85" s="45"/>
      <c r="Q85" s="66">
        <f>'Pay App 53'!Q85+N85+P85</f>
        <v>0</v>
      </c>
    </row>
    <row r="86" spans="1:17" ht="21" customHeight="1" x14ac:dyDescent="0.2">
      <c r="A86" s="151" t="s">
        <v>126</v>
      </c>
      <c r="B86" s="151"/>
      <c r="C86" s="151" t="s">
        <v>127</v>
      </c>
      <c r="D86" s="152"/>
      <c r="E86" s="52">
        <f>'Pay App 53'!E86</f>
        <v>0</v>
      </c>
      <c r="F86" s="45"/>
      <c r="G86" s="65">
        <f>'Pay App 53'!G86+F86</f>
        <v>0</v>
      </c>
      <c r="H86" s="188">
        <f>'Pay App 53'!K86</f>
        <v>0</v>
      </c>
      <c r="I86" s="189"/>
      <c r="J86" s="55"/>
      <c r="K86" s="33">
        <f t="shared" si="1"/>
        <v>0</v>
      </c>
      <c r="L86" s="68">
        <f t="shared" si="0"/>
        <v>0</v>
      </c>
      <c r="M86" s="66">
        <f t="shared" si="2"/>
        <v>0</v>
      </c>
      <c r="N86" s="32">
        <f t="shared" si="3"/>
        <v>0</v>
      </c>
      <c r="O86" s="52">
        <f>'Pay App 53'!O86+'Pay App 53'!P86</f>
        <v>0</v>
      </c>
      <c r="P86" s="45"/>
      <c r="Q86" s="66">
        <f>'Pay App 53'!Q86+N86+P86</f>
        <v>0</v>
      </c>
    </row>
    <row r="87" spans="1:17" ht="21" customHeight="1" x14ac:dyDescent="0.2">
      <c r="A87" s="151" t="s">
        <v>128</v>
      </c>
      <c r="B87" s="151"/>
      <c r="C87" s="151" t="s">
        <v>129</v>
      </c>
      <c r="D87" s="152"/>
      <c r="E87" s="52">
        <f>'Pay App 53'!E87</f>
        <v>0</v>
      </c>
      <c r="F87" s="45"/>
      <c r="G87" s="65">
        <f>'Pay App 53'!G87+F87</f>
        <v>0</v>
      </c>
      <c r="H87" s="188">
        <f>'Pay App 53'!K87</f>
        <v>0</v>
      </c>
      <c r="I87" s="189"/>
      <c r="J87" s="55"/>
      <c r="K87" s="33">
        <f t="shared" si="1"/>
        <v>0</v>
      </c>
      <c r="L87" s="68">
        <f>IF(ISERROR(K87/G87),0,K87/G87)</f>
        <v>0</v>
      </c>
      <c r="M87" s="66">
        <f t="shared" si="2"/>
        <v>0</v>
      </c>
      <c r="N87" s="32">
        <f t="shared" si="3"/>
        <v>0</v>
      </c>
      <c r="O87" s="52">
        <f>'Pay App 53'!O87+'Pay App 53'!P87</f>
        <v>0</v>
      </c>
      <c r="P87" s="45"/>
      <c r="Q87" s="66">
        <f>'Pay App 53'!Q87+N87+P87</f>
        <v>0</v>
      </c>
    </row>
    <row r="88" spans="1:17" ht="21" customHeight="1" x14ac:dyDescent="0.2">
      <c r="A88" s="151" t="s">
        <v>130</v>
      </c>
      <c r="B88" s="151"/>
      <c r="C88" s="151" t="s">
        <v>131</v>
      </c>
      <c r="D88" s="152"/>
      <c r="E88" s="52">
        <f>'Pay App 53'!E88</f>
        <v>0</v>
      </c>
      <c r="F88" s="45"/>
      <c r="G88" s="65">
        <f>'Pay App 53'!G88+F88</f>
        <v>0</v>
      </c>
      <c r="H88" s="188">
        <f>'Pay App 53'!K88</f>
        <v>0</v>
      </c>
      <c r="I88" s="189"/>
      <c r="J88" s="55"/>
      <c r="K88" s="33">
        <f t="shared" si="1"/>
        <v>0</v>
      </c>
      <c r="L88" s="68">
        <f t="shared" si="0"/>
        <v>0</v>
      </c>
      <c r="M88" s="66">
        <f t="shared" si="2"/>
        <v>0</v>
      </c>
      <c r="N88" s="32">
        <f t="shared" si="3"/>
        <v>0</v>
      </c>
      <c r="O88" s="52">
        <f>'Pay App 53'!O88+'Pay App 53'!P88</f>
        <v>0</v>
      </c>
      <c r="P88" s="45"/>
      <c r="Q88" s="66">
        <f>'Pay App 53'!Q88+N88+P88</f>
        <v>0</v>
      </c>
    </row>
    <row r="89" spans="1:17" ht="21" customHeight="1" x14ac:dyDescent="0.2">
      <c r="A89" s="151" t="s">
        <v>132</v>
      </c>
      <c r="B89" s="151"/>
      <c r="C89" s="151" t="s">
        <v>133</v>
      </c>
      <c r="D89" s="152"/>
      <c r="E89" s="52">
        <f>'Pay App 53'!E89</f>
        <v>0</v>
      </c>
      <c r="F89" s="45"/>
      <c r="G89" s="65">
        <f>'Pay App 53'!G89+F89</f>
        <v>0</v>
      </c>
      <c r="H89" s="188">
        <f>'Pay App 53'!K89</f>
        <v>0</v>
      </c>
      <c r="I89" s="189"/>
      <c r="J89" s="55"/>
      <c r="K89" s="33">
        <f t="shared" si="1"/>
        <v>0</v>
      </c>
      <c r="L89" s="68">
        <f>IF(ISERROR(K89/G89),0,K89/G89)</f>
        <v>0</v>
      </c>
      <c r="M89" s="66">
        <f t="shared" si="2"/>
        <v>0</v>
      </c>
      <c r="N89" s="32">
        <f t="shared" si="3"/>
        <v>0</v>
      </c>
      <c r="O89" s="52">
        <f>'Pay App 53'!O89+'Pay App 53'!P89</f>
        <v>0</v>
      </c>
      <c r="P89" s="45"/>
      <c r="Q89" s="66">
        <f>'Pay App 53'!Q89+N89+P89</f>
        <v>0</v>
      </c>
    </row>
    <row r="90" spans="1:17" ht="21" customHeight="1" x14ac:dyDescent="0.2">
      <c r="A90" s="153" t="s">
        <v>134</v>
      </c>
      <c r="B90" s="153"/>
      <c r="C90" s="158" t="s">
        <v>135</v>
      </c>
      <c r="D90" s="159"/>
      <c r="E90" s="52">
        <f>'Pay App 53'!E90</f>
        <v>0</v>
      </c>
      <c r="F90" s="45"/>
      <c r="G90" s="65">
        <f>'Pay App 53'!G90+F90</f>
        <v>0</v>
      </c>
      <c r="H90" s="188">
        <f>'Pay App 53'!K90</f>
        <v>0</v>
      </c>
      <c r="I90" s="189"/>
      <c r="J90" s="55"/>
      <c r="K90" s="33">
        <f t="shared" si="1"/>
        <v>0</v>
      </c>
      <c r="L90" s="68">
        <f t="shared" si="0"/>
        <v>0</v>
      </c>
      <c r="M90" s="66">
        <f t="shared" si="2"/>
        <v>0</v>
      </c>
      <c r="N90" s="32">
        <f t="shared" si="3"/>
        <v>0</v>
      </c>
      <c r="O90" s="52">
        <f>'Pay App 53'!O90+'Pay App 53'!P90</f>
        <v>0</v>
      </c>
      <c r="P90" s="45"/>
      <c r="Q90" s="66">
        <f>'Pay App 53'!Q90+N90+P90</f>
        <v>0</v>
      </c>
    </row>
    <row r="91" spans="1:17" ht="21" customHeight="1" x14ac:dyDescent="0.2">
      <c r="A91" s="151" t="s">
        <v>136</v>
      </c>
      <c r="B91" s="151"/>
      <c r="C91" s="151" t="s">
        <v>137</v>
      </c>
      <c r="D91" s="152"/>
      <c r="E91" s="52">
        <f>'Pay App 53'!E91</f>
        <v>0</v>
      </c>
      <c r="F91" s="45"/>
      <c r="G91" s="65">
        <f>'Pay App 53'!G91+F91</f>
        <v>0</v>
      </c>
      <c r="H91" s="188">
        <f>'Pay App 53'!K91</f>
        <v>0</v>
      </c>
      <c r="I91" s="189"/>
      <c r="J91" s="55"/>
      <c r="K91" s="33">
        <f t="shared" si="1"/>
        <v>0</v>
      </c>
      <c r="L91" s="68">
        <f t="shared" si="0"/>
        <v>0</v>
      </c>
      <c r="M91" s="66">
        <f t="shared" si="2"/>
        <v>0</v>
      </c>
      <c r="N91" s="32">
        <f t="shared" si="3"/>
        <v>0</v>
      </c>
      <c r="O91" s="52">
        <f>'Pay App 53'!O91+'Pay App 53'!P91</f>
        <v>0</v>
      </c>
      <c r="P91" s="45"/>
      <c r="Q91" s="66">
        <f>'Pay App 53'!Q91+N91+P91</f>
        <v>0</v>
      </c>
    </row>
    <row r="92" spans="1:17" ht="21" customHeight="1" x14ac:dyDescent="0.2">
      <c r="A92" s="151" t="s">
        <v>138</v>
      </c>
      <c r="B92" s="151"/>
      <c r="C92" s="151" t="s">
        <v>139</v>
      </c>
      <c r="D92" s="152"/>
      <c r="E92" s="52">
        <f>'Pay App 53'!E92</f>
        <v>0</v>
      </c>
      <c r="F92" s="45"/>
      <c r="G92" s="65">
        <f>'Pay App 53'!G92+F92</f>
        <v>0</v>
      </c>
      <c r="H92" s="188">
        <f>'Pay App 53'!K92</f>
        <v>0</v>
      </c>
      <c r="I92" s="189"/>
      <c r="J92" s="55"/>
      <c r="K92" s="33">
        <f t="shared" si="1"/>
        <v>0</v>
      </c>
      <c r="L92" s="68">
        <f t="shared" si="0"/>
        <v>0</v>
      </c>
      <c r="M92" s="66">
        <f t="shared" si="2"/>
        <v>0</v>
      </c>
      <c r="N92" s="32">
        <f t="shared" si="3"/>
        <v>0</v>
      </c>
      <c r="O92" s="52">
        <f>'Pay App 53'!O92+'Pay App 53'!P92</f>
        <v>0</v>
      </c>
      <c r="P92" s="45"/>
      <c r="Q92" s="66">
        <f>'Pay App 53'!Q92+N92+P92</f>
        <v>0</v>
      </c>
    </row>
    <row r="93" spans="1:17" ht="21" customHeight="1" x14ac:dyDescent="0.2">
      <c r="A93" s="151" t="s">
        <v>140</v>
      </c>
      <c r="B93" s="151"/>
      <c r="C93" s="151" t="s">
        <v>141</v>
      </c>
      <c r="D93" s="152"/>
      <c r="E93" s="52">
        <f>'Pay App 53'!E93</f>
        <v>0</v>
      </c>
      <c r="F93" s="45"/>
      <c r="G93" s="65">
        <f>'Pay App 53'!G93+F93</f>
        <v>0</v>
      </c>
      <c r="H93" s="188">
        <f>'Pay App 53'!K93</f>
        <v>0</v>
      </c>
      <c r="I93" s="189"/>
      <c r="J93" s="55"/>
      <c r="K93" s="33">
        <f t="shared" si="1"/>
        <v>0</v>
      </c>
      <c r="L93" s="68">
        <f t="shared" si="0"/>
        <v>0</v>
      </c>
      <c r="M93" s="66">
        <f t="shared" si="2"/>
        <v>0</v>
      </c>
      <c r="N93" s="32">
        <f t="shared" si="3"/>
        <v>0</v>
      </c>
      <c r="O93" s="52">
        <f>'Pay App 53'!O93+'Pay App 53'!P93</f>
        <v>0</v>
      </c>
      <c r="P93" s="45"/>
      <c r="Q93" s="66">
        <f>'Pay App 53'!Q93+N93+P93</f>
        <v>0</v>
      </c>
    </row>
    <row r="94" spans="1:17" ht="21" customHeight="1" x14ac:dyDescent="0.2">
      <c r="A94" s="151" t="s">
        <v>142</v>
      </c>
      <c r="B94" s="151"/>
      <c r="C94" s="151" t="s">
        <v>143</v>
      </c>
      <c r="D94" s="152"/>
      <c r="E94" s="52">
        <f>'Pay App 53'!E94</f>
        <v>0</v>
      </c>
      <c r="F94" s="45"/>
      <c r="G94" s="65">
        <f>'Pay App 53'!G94+F94</f>
        <v>0</v>
      </c>
      <c r="H94" s="188">
        <f>'Pay App 53'!K94</f>
        <v>0</v>
      </c>
      <c r="I94" s="189"/>
      <c r="J94" s="55"/>
      <c r="K94" s="33">
        <f t="shared" si="1"/>
        <v>0</v>
      </c>
      <c r="L94" s="68">
        <f t="shared" si="0"/>
        <v>0</v>
      </c>
      <c r="M94" s="66">
        <f t="shared" si="2"/>
        <v>0</v>
      </c>
      <c r="N94" s="32">
        <f t="shared" si="3"/>
        <v>0</v>
      </c>
      <c r="O94" s="52">
        <f>'Pay App 53'!O94+'Pay App 53'!P94</f>
        <v>0</v>
      </c>
      <c r="P94" s="45"/>
      <c r="Q94" s="66">
        <f>'Pay App 53'!Q94+N94+P94</f>
        <v>0</v>
      </c>
    </row>
    <row r="95" spans="1:17" ht="21" customHeight="1" x14ac:dyDescent="0.2">
      <c r="A95" s="151" t="s">
        <v>144</v>
      </c>
      <c r="B95" s="151"/>
      <c r="C95" s="151" t="s">
        <v>145</v>
      </c>
      <c r="D95" s="152"/>
      <c r="E95" s="52">
        <f>'Pay App 53'!E95</f>
        <v>0</v>
      </c>
      <c r="F95" s="45"/>
      <c r="G95" s="65">
        <f>'Pay App 53'!G95+F95</f>
        <v>0</v>
      </c>
      <c r="H95" s="188">
        <f>'Pay App 53'!K95</f>
        <v>0</v>
      </c>
      <c r="I95" s="189"/>
      <c r="J95" s="55"/>
      <c r="K95" s="33">
        <f t="shared" si="1"/>
        <v>0</v>
      </c>
      <c r="L95" s="68">
        <f t="shared" si="0"/>
        <v>0</v>
      </c>
      <c r="M95" s="66">
        <f t="shared" si="2"/>
        <v>0</v>
      </c>
      <c r="N95" s="32">
        <f t="shared" si="3"/>
        <v>0</v>
      </c>
      <c r="O95" s="52">
        <f>'Pay App 53'!O95+'Pay App 53'!P95</f>
        <v>0</v>
      </c>
      <c r="P95" s="45"/>
      <c r="Q95" s="66">
        <f>'Pay App 53'!Q95+N95+P95</f>
        <v>0</v>
      </c>
    </row>
    <row r="96" spans="1:17" ht="21" customHeight="1" x14ac:dyDescent="0.2">
      <c r="A96" s="151" t="s">
        <v>146</v>
      </c>
      <c r="B96" s="151"/>
      <c r="C96" s="151" t="s">
        <v>147</v>
      </c>
      <c r="D96" s="152"/>
      <c r="E96" s="52">
        <f>'Pay App 53'!E96</f>
        <v>0</v>
      </c>
      <c r="F96" s="45"/>
      <c r="G96" s="65">
        <f>'Pay App 53'!G96+F96</f>
        <v>0</v>
      </c>
      <c r="H96" s="188">
        <f>'Pay App 53'!K96</f>
        <v>0</v>
      </c>
      <c r="I96" s="189"/>
      <c r="J96" s="55"/>
      <c r="K96" s="33">
        <f t="shared" si="1"/>
        <v>0</v>
      </c>
      <c r="L96" s="68">
        <f t="shared" si="0"/>
        <v>0</v>
      </c>
      <c r="M96" s="66">
        <f t="shared" si="2"/>
        <v>0</v>
      </c>
      <c r="N96" s="32">
        <f t="shared" si="3"/>
        <v>0</v>
      </c>
      <c r="O96" s="52">
        <f>'Pay App 53'!O96+'Pay App 53'!P96</f>
        <v>0</v>
      </c>
      <c r="P96" s="45"/>
      <c r="Q96" s="66">
        <f>'Pay App 53'!Q96+N96+P96</f>
        <v>0</v>
      </c>
    </row>
    <row r="97" spans="1:17" ht="21" customHeight="1" x14ac:dyDescent="0.2">
      <c r="A97" s="151" t="s">
        <v>148</v>
      </c>
      <c r="B97" s="151"/>
      <c r="C97" s="151" t="s">
        <v>149</v>
      </c>
      <c r="D97" s="152"/>
      <c r="E97" s="52">
        <f>'Pay App 53'!E97</f>
        <v>0</v>
      </c>
      <c r="F97" s="45"/>
      <c r="G97" s="65">
        <f>'Pay App 53'!G97+F97</f>
        <v>0</v>
      </c>
      <c r="H97" s="188">
        <f>'Pay App 53'!K97</f>
        <v>0</v>
      </c>
      <c r="I97" s="189"/>
      <c r="J97" s="55"/>
      <c r="K97" s="33">
        <f t="shared" si="1"/>
        <v>0</v>
      </c>
      <c r="L97" s="68">
        <f t="shared" si="0"/>
        <v>0</v>
      </c>
      <c r="M97" s="66">
        <f t="shared" si="2"/>
        <v>0</v>
      </c>
      <c r="N97" s="32">
        <f t="shared" si="3"/>
        <v>0</v>
      </c>
      <c r="O97" s="52">
        <f>'Pay App 53'!O97+'Pay App 53'!P97</f>
        <v>0</v>
      </c>
      <c r="P97" s="45"/>
      <c r="Q97" s="66">
        <f>'Pay App 53'!Q97+N97+P97</f>
        <v>0</v>
      </c>
    </row>
    <row r="98" spans="1:17" ht="21" customHeight="1" x14ac:dyDescent="0.2">
      <c r="A98" s="151" t="s">
        <v>150</v>
      </c>
      <c r="B98" s="151"/>
      <c r="C98" s="151" t="s">
        <v>151</v>
      </c>
      <c r="D98" s="152"/>
      <c r="E98" s="52">
        <f>'Pay App 53'!E98</f>
        <v>0</v>
      </c>
      <c r="F98" s="45"/>
      <c r="G98" s="65">
        <f>'Pay App 53'!G98+F98</f>
        <v>0</v>
      </c>
      <c r="H98" s="188">
        <f>'Pay App 53'!K98</f>
        <v>0</v>
      </c>
      <c r="I98" s="189"/>
      <c r="J98" s="55"/>
      <c r="K98" s="33">
        <f t="shared" si="1"/>
        <v>0</v>
      </c>
      <c r="L98" s="68">
        <f t="shared" si="0"/>
        <v>0</v>
      </c>
      <c r="M98" s="66">
        <f t="shared" si="2"/>
        <v>0</v>
      </c>
      <c r="N98" s="32">
        <f t="shared" si="3"/>
        <v>0</v>
      </c>
      <c r="O98" s="52">
        <f>'Pay App 53'!O98+'Pay App 53'!P98</f>
        <v>0</v>
      </c>
      <c r="P98" s="45"/>
      <c r="Q98" s="66">
        <f>'Pay App 53'!Q98+N98+P98</f>
        <v>0</v>
      </c>
    </row>
    <row r="99" spans="1:17" ht="21" customHeight="1" x14ac:dyDescent="0.2">
      <c r="A99" s="151" t="s">
        <v>152</v>
      </c>
      <c r="B99" s="151"/>
      <c r="C99" s="151" t="s">
        <v>153</v>
      </c>
      <c r="D99" s="152"/>
      <c r="E99" s="52">
        <f>'Pay App 53'!E99</f>
        <v>0</v>
      </c>
      <c r="F99" s="45"/>
      <c r="G99" s="65">
        <f>'Pay App 53'!G99+F99</f>
        <v>0</v>
      </c>
      <c r="H99" s="188">
        <f>'Pay App 53'!K99</f>
        <v>0</v>
      </c>
      <c r="I99" s="189"/>
      <c r="J99" s="55"/>
      <c r="K99" s="33">
        <f t="shared" si="1"/>
        <v>0</v>
      </c>
      <c r="L99" s="68">
        <f t="shared" si="0"/>
        <v>0</v>
      </c>
      <c r="M99" s="66">
        <f t="shared" si="2"/>
        <v>0</v>
      </c>
      <c r="N99" s="32">
        <f t="shared" si="3"/>
        <v>0</v>
      </c>
      <c r="O99" s="52">
        <f>'Pay App 53'!O99+'Pay App 53'!P99</f>
        <v>0</v>
      </c>
      <c r="P99" s="45"/>
      <c r="Q99" s="66">
        <f>'Pay App 53'!Q99+N99+P99</f>
        <v>0</v>
      </c>
    </row>
    <row r="100" spans="1:17" ht="21" customHeight="1" x14ac:dyDescent="0.2">
      <c r="A100" s="151" t="s">
        <v>154</v>
      </c>
      <c r="B100" s="151"/>
      <c r="C100" s="151" t="s">
        <v>155</v>
      </c>
      <c r="D100" s="152"/>
      <c r="E100" s="52">
        <f>'Pay App 53'!E100</f>
        <v>0</v>
      </c>
      <c r="F100" s="45"/>
      <c r="G100" s="65">
        <f>'Pay App 53'!G100+F100</f>
        <v>0</v>
      </c>
      <c r="H100" s="188">
        <f>'Pay App 53'!K100</f>
        <v>0</v>
      </c>
      <c r="I100" s="189"/>
      <c r="J100" s="55"/>
      <c r="K100" s="33">
        <f t="shared" si="1"/>
        <v>0</v>
      </c>
      <c r="L100" s="68">
        <f t="shared" si="0"/>
        <v>0</v>
      </c>
      <c r="M100" s="66">
        <f t="shared" si="2"/>
        <v>0</v>
      </c>
      <c r="N100" s="32">
        <f t="shared" si="3"/>
        <v>0</v>
      </c>
      <c r="O100" s="52">
        <f>'Pay App 53'!O100+'Pay App 53'!P100</f>
        <v>0</v>
      </c>
      <c r="P100" s="45"/>
      <c r="Q100" s="66">
        <f>'Pay App 53'!Q100+N100+P100</f>
        <v>0</v>
      </c>
    </row>
    <row r="101" spans="1:17" ht="21" customHeight="1" x14ac:dyDescent="0.2">
      <c r="A101" s="151" t="s">
        <v>156</v>
      </c>
      <c r="B101" s="151"/>
      <c r="C101" s="151" t="s">
        <v>157</v>
      </c>
      <c r="D101" s="152"/>
      <c r="E101" s="52">
        <f>'Pay App 53'!E101</f>
        <v>0</v>
      </c>
      <c r="F101" s="45"/>
      <c r="G101" s="65">
        <f>'Pay App 53'!G101+F101</f>
        <v>0</v>
      </c>
      <c r="H101" s="188">
        <f>'Pay App 53'!K101</f>
        <v>0</v>
      </c>
      <c r="I101" s="189"/>
      <c r="J101" s="55"/>
      <c r="K101" s="33">
        <f t="shared" si="1"/>
        <v>0</v>
      </c>
      <c r="L101" s="68">
        <f t="shared" si="0"/>
        <v>0</v>
      </c>
      <c r="M101" s="66">
        <f t="shared" si="2"/>
        <v>0</v>
      </c>
      <c r="N101" s="32">
        <f t="shared" si="3"/>
        <v>0</v>
      </c>
      <c r="O101" s="52">
        <f>'Pay App 53'!O101+'Pay App 53'!P101</f>
        <v>0</v>
      </c>
      <c r="P101" s="45"/>
      <c r="Q101" s="66">
        <f>'Pay App 53'!Q101+N101+P101</f>
        <v>0</v>
      </c>
    </row>
    <row r="102" spans="1:17" ht="21" customHeight="1" x14ac:dyDescent="0.2">
      <c r="A102" s="151" t="s">
        <v>158</v>
      </c>
      <c r="B102" s="151"/>
      <c r="C102" s="151" t="s">
        <v>159</v>
      </c>
      <c r="D102" s="152"/>
      <c r="E102" s="52">
        <f>'Pay App 53'!E102</f>
        <v>0</v>
      </c>
      <c r="F102" s="45"/>
      <c r="G102" s="65">
        <f>'Pay App 53'!G102+F102</f>
        <v>0</v>
      </c>
      <c r="H102" s="188">
        <f>'Pay App 53'!K102</f>
        <v>0</v>
      </c>
      <c r="I102" s="189"/>
      <c r="J102" s="55"/>
      <c r="K102" s="33">
        <f t="shared" si="1"/>
        <v>0</v>
      </c>
      <c r="L102" s="68">
        <f t="shared" si="0"/>
        <v>0</v>
      </c>
      <c r="M102" s="66">
        <f t="shared" si="2"/>
        <v>0</v>
      </c>
      <c r="N102" s="32">
        <f t="shared" si="3"/>
        <v>0</v>
      </c>
      <c r="O102" s="52">
        <f>'Pay App 53'!O102+'Pay App 53'!P102</f>
        <v>0</v>
      </c>
      <c r="P102" s="45"/>
      <c r="Q102" s="66">
        <f>'Pay App 53'!Q102+N102+P102</f>
        <v>0</v>
      </c>
    </row>
    <row r="103" spans="1:17" ht="21" customHeight="1" x14ac:dyDescent="0.2">
      <c r="A103" s="151" t="s">
        <v>160</v>
      </c>
      <c r="B103" s="151"/>
      <c r="C103" s="151" t="s">
        <v>161</v>
      </c>
      <c r="D103" s="152"/>
      <c r="E103" s="52">
        <f>'Pay App 53'!E103</f>
        <v>0</v>
      </c>
      <c r="F103" s="45"/>
      <c r="G103" s="65">
        <f>'Pay App 53'!G103+F103</f>
        <v>0</v>
      </c>
      <c r="H103" s="188">
        <f>'Pay App 53'!K103</f>
        <v>0</v>
      </c>
      <c r="I103" s="189"/>
      <c r="J103" s="55"/>
      <c r="K103" s="33">
        <f t="shared" si="1"/>
        <v>0</v>
      </c>
      <c r="L103" s="68">
        <f t="shared" si="0"/>
        <v>0</v>
      </c>
      <c r="M103" s="66">
        <f t="shared" si="2"/>
        <v>0</v>
      </c>
      <c r="N103" s="32">
        <f t="shared" si="3"/>
        <v>0</v>
      </c>
      <c r="O103" s="52">
        <f>'Pay App 53'!O103+'Pay App 53'!P103</f>
        <v>0</v>
      </c>
      <c r="P103" s="45"/>
      <c r="Q103" s="66">
        <f>'Pay App 53'!Q103+N103+P103</f>
        <v>0</v>
      </c>
    </row>
    <row r="104" spans="1:17" ht="21" customHeight="1" x14ac:dyDescent="0.2">
      <c r="A104" s="151" t="s">
        <v>162</v>
      </c>
      <c r="B104" s="151"/>
      <c r="C104" s="151" t="s">
        <v>163</v>
      </c>
      <c r="D104" s="152"/>
      <c r="E104" s="52">
        <f>'Pay App 53'!E104</f>
        <v>0</v>
      </c>
      <c r="F104" s="45"/>
      <c r="G104" s="65">
        <f>'Pay App 53'!G104+F104</f>
        <v>0</v>
      </c>
      <c r="H104" s="188">
        <f>'Pay App 53'!K104</f>
        <v>0</v>
      </c>
      <c r="I104" s="189"/>
      <c r="J104" s="55"/>
      <c r="K104" s="33">
        <f t="shared" si="1"/>
        <v>0</v>
      </c>
      <c r="L104" s="68">
        <f t="shared" si="0"/>
        <v>0</v>
      </c>
      <c r="M104" s="66">
        <f t="shared" si="2"/>
        <v>0</v>
      </c>
      <c r="N104" s="32">
        <f t="shared" si="3"/>
        <v>0</v>
      </c>
      <c r="O104" s="52">
        <f>'Pay App 53'!O104+'Pay App 53'!P104</f>
        <v>0</v>
      </c>
      <c r="P104" s="45"/>
      <c r="Q104" s="66">
        <f>'Pay App 53'!Q104+N104+P104</f>
        <v>0</v>
      </c>
    </row>
    <row r="105" spans="1:17" ht="21" customHeight="1" x14ac:dyDescent="0.2">
      <c r="A105" s="151" t="s">
        <v>164</v>
      </c>
      <c r="B105" s="151"/>
      <c r="C105" s="151" t="s">
        <v>165</v>
      </c>
      <c r="D105" s="152"/>
      <c r="E105" s="52">
        <f>'Pay App 53'!E105</f>
        <v>0</v>
      </c>
      <c r="F105" s="45"/>
      <c r="G105" s="65">
        <f>'Pay App 53'!G105+F105</f>
        <v>0</v>
      </c>
      <c r="H105" s="188">
        <f>'Pay App 53'!K105</f>
        <v>0</v>
      </c>
      <c r="I105" s="189"/>
      <c r="J105" s="55"/>
      <c r="K105" s="33">
        <f t="shared" si="1"/>
        <v>0</v>
      </c>
      <c r="L105" s="68">
        <f t="shared" si="0"/>
        <v>0</v>
      </c>
      <c r="M105" s="66">
        <f t="shared" si="2"/>
        <v>0</v>
      </c>
      <c r="N105" s="32">
        <f t="shared" si="3"/>
        <v>0</v>
      </c>
      <c r="O105" s="52">
        <f>'Pay App 53'!O105+'Pay App 53'!P105</f>
        <v>0</v>
      </c>
      <c r="P105" s="45"/>
      <c r="Q105" s="66">
        <f>'Pay App 53'!Q105+N105+P105</f>
        <v>0</v>
      </c>
    </row>
    <row r="106" spans="1:17" ht="21" customHeight="1" x14ac:dyDescent="0.2">
      <c r="A106" s="151" t="s">
        <v>166</v>
      </c>
      <c r="B106" s="151"/>
      <c r="C106" s="151" t="s">
        <v>167</v>
      </c>
      <c r="D106" s="152"/>
      <c r="E106" s="52">
        <f>'Pay App 53'!E106</f>
        <v>0</v>
      </c>
      <c r="F106" s="45"/>
      <c r="G106" s="65">
        <f>'Pay App 53'!G106+F106</f>
        <v>0</v>
      </c>
      <c r="H106" s="188">
        <f>'Pay App 53'!K106</f>
        <v>0</v>
      </c>
      <c r="I106" s="189"/>
      <c r="J106" s="55"/>
      <c r="K106" s="33">
        <f t="shared" si="1"/>
        <v>0</v>
      </c>
      <c r="L106" s="68">
        <f t="shared" si="0"/>
        <v>0</v>
      </c>
      <c r="M106" s="66">
        <f t="shared" si="2"/>
        <v>0</v>
      </c>
      <c r="N106" s="32">
        <f t="shared" si="3"/>
        <v>0</v>
      </c>
      <c r="O106" s="52">
        <f>'Pay App 53'!O106+'Pay App 53'!P106</f>
        <v>0</v>
      </c>
      <c r="P106" s="45"/>
      <c r="Q106" s="66">
        <f>'Pay App 53'!Q106+N106+P106</f>
        <v>0</v>
      </c>
    </row>
    <row r="107" spans="1:17" ht="21" customHeight="1" x14ac:dyDescent="0.2">
      <c r="A107" s="151" t="s">
        <v>168</v>
      </c>
      <c r="B107" s="151"/>
      <c r="C107" s="151" t="s">
        <v>169</v>
      </c>
      <c r="D107" s="152"/>
      <c r="E107" s="52">
        <f>'Pay App 53'!E107</f>
        <v>0</v>
      </c>
      <c r="F107" s="45"/>
      <c r="G107" s="65">
        <f>'Pay App 53'!G107+F107</f>
        <v>0</v>
      </c>
      <c r="H107" s="188">
        <f>'Pay App 53'!K107</f>
        <v>0</v>
      </c>
      <c r="I107" s="189"/>
      <c r="J107" s="55"/>
      <c r="K107" s="33">
        <f t="shared" si="1"/>
        <v>0</v>
      </c>
      <c r="L107" s="68">
        <f t="shared" si="0"/>
        <v>0</v>
      </c>
      <c r="M107" s="66">
        <f t="shared" si="2"/>
        <v>0</v>
      </c>
      <c r="N107" s="32">
        <f t="shared" si="3"/>
        <v>0</v>
      </c>
      <c r="O107" s="52">
        <f>'Pay App 53'!O107+'Pay App 53'!P107</f>
        <v>0</v>
      </c>
      <c r="P107" s="45"/>
      <c r="Q107" s="66">
        <f>'Pay App 53'!Q107+N107+P107</f>
        <v>0</v>
      </c>
    </row>
    <row r="108" spans="1:17" ht="21" customHeight="1" x14ac:dyDescent="0.2">
      <c r="A108" s="151" t="s">
        <v>170</v>
      </c>
      <c r="B108" s="151"/>
      <c r="C108" s="151" t="s">
        <v>171</v>
      </c>
      <c r="D108" s="152"/>
      <c r="E108" s="52">
        <f>'Pay App 53'!E108</f>
        <v>0</v>
      </c>
      <c r="F108" s="45"/>
      <c r="G108" s="65">
        <f>'Pay App 53'!G108+F108</f>
        <v>0</v>
      </c>
      <c r="H108" s="188">
        <f>'Pay App 53'!K108</f>
        <v>0</v>
      </c>
      <c r="I108" s="189"/>
      <c r="J108" s="55"/>
      <c r="K108" s="33">
        <f t="shared" si="1"/>
        <v>0</v>
      </c>
      <c r="L108" s="68">
        <f t="shared" si="0"/>
        <v>0</v>
      </c>
      <c r="M108" s="66">
        <f t="shared" si="2"/>
        <v>0</v>
      </c>
      <c r="N108" s="32">
        <f t="shared" si="3"/>
        <v>0</v>
      </c>
      <c r="O108" s="52">
        <f>'Pay App 53'!O108+'Pay App 53'!P108</f>
        <v>0</v>
      </c>
      <c r="P108" s="45"/>
      <c r="Q108" s="66">
        <f>'Pay App 53'!Q108+N108+P108</f>
        <v>0</v>
      </c>
    </row>
    <row r="109" spans="1:17" ht="21" customHeight="1" x14ac:dyDescent="0.2">
      <c r="A109" s="151" t="s">
        <v>172</v>
      </c>
      <c r="B109" s="151"/>
      <c r="C109" s="151" t="s">
        <v>173</v>
      </c>
      <c r="D109" s="152"/>
      <c r="E109" s="52">
        <f>'Pay App 53'!E109</f>
        <v>0</v>
      </c>
      <c r="F109" s="45"/>
      <c r="G109" s="65">
        <f>'Pay App 53'!G109+F109</f>
        <v>0</v>
      </c>
      <c r="H109" s="188">
        <f>'Pay App 53'!K109</f>
        <v>0</v>
      </c>
      <c r="I109" s="189"/>
      <c r="J109" s="55"/>
      <c r="K109" s="33">
        <f t="shared" si="1"/>
        <v>0</v>
      </c>
      <c r="L109" s="68">
        <f t="shared" si="0"/>
        <v>0</v>
      </c>
      <c r="M109" s="66">
        <f t="shared" si="2"/>
        <v>0</v>
      </c>
      <c r="N109" s="32">
        <f t="shared" si="3"/>
        <v>0</v>
      </c>
      <c r="O109" s="52">
        <f>'Pay App 53'!O109+'Pay App 53'!P109</f>
        <v>0</v>
      </c>
      <c r="P109" s="45"/>
      <c r="Q109" s="66">
        <f>'Pay App 53'!Q109+N109+P109</f>
        <v>0</v>
      </c>
    </row>
    <row r="110" spans="1:17" ht="21" customHeight="1" x14ac:dyDescent="0.2">
      <c r="A110" s="151" t="s">
        <v>174</v>
      </c>
      <c r="B110" s="151"/>
      <c r="C110" s="151" t="s">
        <v>175</v>
      </c>
      <c r="D110" s="152"/>
      <c r="E110" s="52">
        <f>'Pay App 53'!E110</f>
        <v>0</v>
      </c>
      <c r="F110" s="45"/>
      <c r="G110" s="65">
        <f>'Pay App 53'!G110+F110</f>
        <v>0</v>
      </c>
      <c r="H110" s="188">
        <f>'Pay App 53'!K110</f>
        <v>0</v>
      </c>
      <c r="I110" s="189"/>
      <c r="J110" s="55"/>
      <c r="K110" s="33">
        <f t="shared" si="1"/>
        <v>0</v>
      </c>
      <c r="L110" s="68">
        <f t="shared" si="0"/>
        <v>0</v>
      </c>
      <c r="M110" s="66">
        <f t="shared" si="2"/>
        <v>0</v>
      </c>
      <c r="N110" s="32">
        <f t="shared" si="3"/>
        <v>0</v>
      </c>
      <c r="O110" s="52">
        <f>'Pay App 53'!O110+'Pay App 53'!P110</f>
        <v>0</v>
      </c>
      <c r="P110" s="45"/>
      <c r="Q110" s="66">
        <f>'Pay App 53'!Q110+N110+P110</f>
        <v>0</v>
      </c>
    </row>
    <row r="111" spans="1:17" ht="21" customHeight="1" x14ac:dyDescent="0.2">
      <c r="A111" s="151" t="s">
        <v>176</v>
      </c>
      <c r="B111" s="151"/>
      <c r="C111" s="151" t="s">
        <v>177</v>
      </c>
      <c r="D111" s="152"/>
      <c r="E111" s="52">
        <f>'Pay App 53'!E111</f>
        <v>0</v>
      </c>
      <c r="F111" s="45"/>
      <c r="G111" s="65">
        <f>'Pay App 53'!G111+F111</f>
        <v>0</v>
      </c>
      <c r="H111" s="188">
        <f>'Pay App 53'!K111</f>
        <v>0</v>
      </c>
      <c r="I111" s="189"/>
      <c r="J111" s="55"/>
      <c r="K111" s="33">
        <f t="shared" si="1"/>
        <v>0</v>
      </c>
      <c r="L111" s="68">
        <f t="shared" si="0"/>
        <v>0</v>
      </c>
      <c r="M111" s="66">
        <f t="shared" si="2"/>
        <v>0</v>
      </c>
      <c r="N111" s="32">
        <f t="shared" si="3"/>
        <v>0</v>
      </c>
      <c r="O111" s="52">
        <f>'Pay App 53'!O111+'Pay App 53'!P111</f>
        <v>0</v>
      </c>
      <c r="P111" s="45"/>
      <c r="Q111" s="66">
        <f>'Pay App 53'!Q111+N111+P111</f>
        <v>0</v>
      </c>
    </row>
    <row r="112" spans="1:17" ht="21" customHeight="1" x14ac:dyDescent="0.2">
      <c r="A112" s="151" t="s">
        <v>178</v>
      </c>
      <c r="B112" s="151"/>
      <c r="C112" s="151" t="s">
        <v>179</v>
      </c>
      <c r="D112" s="152"/>
      <c r="E112" s="52">
        <f>'Pay App 53'!E112</f>
        <v>0</v>
      </c>
      <c r="F112" s="45"/>
      <c r="G112" s="65">
        <f>'Pay App 53'!G112+F112</f>
        <v>0</v>
      </c>
      <c r="H112" s="188">
        <f>'Pay App 53'!K112</f>
        <v>0</v>
      </c>
      <c r="I112" s="189"/>
      <c r="J112" s="55"/>
      <c r="K112" s="33">
        <f t="shared" si="1"/>
        <v>0</v>
      </c>
      <c r="L112" s="68">
        <f t="shared" si="0"/>
        <v>0</v>
      </c>
      <c r="M112" s="66">
        <f t="shared" si="2"/>
        <v>0</v>
      </c>
      <c r="N112" s="32">
        <f t="shared" si="3"/>
        <v>0</v>
      </c>
      <c r="O112" s="52">
        <f>'Pay App 53'!O112+'Pay App 53'!P112</f>
        <v>0</v>
      </c>
      <c r="P112" s="45"/>
      <c r="Q112" s="66">
        <f>'Pay App 53'!Q112+N112+P112</f>
        <v>0</v>
      </c>
    </row>
    <row r="113" spans="1:17" ht="21" customHeight="1" x14ac:dyDescent="0.2">
      <c r="A113" s="151" t="s">
        <v>180</v>
      </c>
      <c r="B113" s="151"/>
      <c r="C113" s="151" t="s">
        <v>181</v>
      </c>
      <c r="D113" s="152"/>
      <c r="E113" s="52">
        <f>'Pay App 53'!E113</f>
        <v>0</v>
      </c>
      <c r="F113" s="45"/>
      <c r="G113" s="65">
        <f>'Pay App 53'!G113+F113</f>
        <v>0</v>
      </c>
      <c r="H113" s="188">
        <f>'Pay App 53'!K113</f>
        <v>0</v>
      </c>
      <c r="I113" s="189"/>
      <c r="J113" s="55"/>
      <c r="K113" s="33">
        <f t="shared" si="1"/>
        <v>0</v>
      </c>
      <c r="L113" s="68">
        <f t="shared" si="0"/>
        <v>0</v>
      </c>
      <c r="M113" s="66">
        <f t="shared" si="2"/>
        <v>0</v>
      </c>
      <c r="N113" s="32">
        <f t="shared" si="3"/>
        <v>0</v>
      </c>
      <c r="O113" s="52">
        <f>'Pay App 53'!O113+'Pay App 53'!P113</f>
        <v>0</v>
      </c>
      <c r="P113" s="45"/>
      <c r="Q113" s="66">
        <f>'Pay App 53'!Q113+N113+P113</f>
        <v>0</v>
      </c>
    </row>
    <row r="114" spans="1:17" ht="21" customHeight="1" x14ac:dyDescent="0.2">
      <c r="A114" s="153" t="s">
        <v>182</v>
      </c>
      <c r="B114" s="153"/>
      <c r="C114" s="153" t="s">
        <v>183</v>
      </c>
      <c r="D114" s="154"/>
      <c r="E114" s="52">
        <f>'Pay App 53'!E114</f>
        <v>0</v>
      </c>
      <c r="F114" s="45"/>
      <c r="G114" s="65">
        <f>'Pay App 53'!G114+F114</f>
        <v>0</v>
      </c>
      <c r="H114" s="188">
        <f>'Pay App 53'!K114</f>
        <v>0</v>
      </c>
      <c r="I114" s="189"/>
      <c r="J114" s="55"/>
      <c r="K114" s="33">
        <f t="shared" si="1"/>
        <v>0</v>
      </c>
      <c r="L114" s="68">
        <f t="shared" si="0"/>
        <v>0</v>
      </c>
      <c r="M114" s="66">
        <f t="shared" si="2"/>
        <v>0</v>
      </c>
      <c r="N114" s="32">
        <f t="shared" si="3"/>
        <v>0</v>
      </c>
      <c r="O114" s="52">
        <f>'Pay App 53'!O114+'Pay App 53'!P114</f>
        <v>0</v>
      </c>
      <c r="P114" s="45"/>
      <c r="Q114" s="66">
        <f>'Pay App 53'!Q114+N114+P114</f>
        <v>0</v>
      </c>
    </row>
    <row r="115" spans="1:17" ht="21" customHeight="1" x14ac:dyDescent="0.2">
      <c r="A115" s="151" t="s">
        <v>184</v>
      </c>
      <c r="B115" s="151"/>
      <c r="C115" s="151" t="s">
        <v>185</v>
      </c>
      <c r="D115" s="152"/>
      <c r="E115" s="52">
        <f>'Pay App 53'!E115</f>
        <v>0</v>
      </c>
      <c r="F115" s="45"/>
      <c r="G115" s="65">
        <f>'Pay App 53'!G115+F115</f>
        <v>0</v>
      </c>
      <c r="H115" s="188">
        <f>'Pay App 53'!K115</f>
        <v>0</v>
      </c>
      <c r="I115" s="189"/>
      <c r="J115" s="55"/>
      <c r="K115" s="33">
        <f t="shared" si="1"/>
        <v>0</v>
      </c>
      <c r="L115" s="68">
        <f t="shared" si="0"/>
        <v>0</v>
      </c>
      <c r="M115" s="66">
        <f t="shared" si="2"/>
        <v>0</v>
      </c>
      <c r="N115" s="32">
        <f t="shared" si="3"/>
        <v>0</v>
      </c>
      <c r="O115" s="52">
        <f>'Pay App 53'!O115+'Pay App 53'!P115</f>
        <v>0</v>
      </c>
      <c r="P115" s="45"/>
      <c r="Q115" s="66">
        <f>'Pay App 53'!Q115+N115+P115</f>
        <v>0</v>
      </c>
    </row>
    <row r="116" spans="1:17" ht="21" customHeight="1" x14ac:dyDescent="0.2">
      <c r="A116" s="151" t="s">
        <v>186</v>
      </c>
      <c r="B116" s="151"/>
      <c r="C116" s="151" t="s">
        <v>187</v>
      </c>
      <c r="D116" s="152"/>
      <c r="E116" s="52">
        <f>'Pay App 53'!E116</f>
        <v>0</v>
      </c>
      <c r="F116" s="45"/>
      <c r="G116" s="65">
        <f>'Pay App 53'!G116+F116</f>
        <v>0</v>
      </c>
      <c r="H116" s="188">
        <f>'Pay App 53'!K116</f>
        <v>0</v>
      </c>
      <c r="I116" s="189"/>
      <c r="J116" s="55"/>
      <c r="K116" s="33">
        <f t="shared" si="1"/>
        <v>0</v>
      </c>
      <c r="L116" s="68">
        <f t="shared" si="0"/>
        <v>0</v>
      </c>
      <c r="M116" s="66">
        <f t="shared" si="2"/>
        <v>0</v>
      </c>
      <c r="N116" s="32">
        <f t="shared" si="3"/>
        <v>0</v>
      </c>
      <c r="O116" s="52">
        <f>'Pay App 53'!O116+'Pay App 53'!P116</f>
        <v>0</v>
      </c>
      <c r="P116" s="45"/>
      <c r="Q116" s="66">
        <f>'Pay App 53'!Q116+N116+P116</f>
        <v>0</v>
      </c>
    </row>
    <row r="117" spans="1:17" ht="21" customHeight="1" x14ac:dyDescent="0.2">
      <c r="A117" s="151" t="s">
        <v>188</v>
      </c>
      <c r="B117" s="151"/>
      <c r="C117" s="151" t="s">
        <v>581</v>
      </c>
      <c r="D117" s="152"/>
      <c r="E117" s="52">
        <f>'Pay App 53'!E117</f>
        <v>0</v>
      </c>
      <c r="F117" s="45"/>
      <c r="G117" s="65">
        <f>'Pay App 53'!G117+F117</f>
        <v>0</v>
      </c>
      <c r="H117" s="188">
        <f>'Pay App 53'!K117</f>
        <v>0</v>
      </c>
      <c r="I117" s="189"/>
      <c r="J117" s="55"/>
      <c r="K117" s="33">
        <f t="shared" si="1"/>
        <v>0</v>
      </c>
      <c r="L117" s="68">
        <f t="shared" si="0"/>
        <v>0</v>
      </c>
      <c r="M117" s="66">
        <f t="shared" si="2"/>
        <v>0</v>
      </c>
      <c r="N117" s="32">
        <f t="shared" si="3"/>
        <v>0</v>
      </c>
      <c r="O117" s="52">
        <f>'Pay App 53'!O117+'Pay App 53'!P117</f>
        <v>0</v>
      </c>
      <c r="P117" s="45"/>
      <c r="Q117" s="66">
        <f>'Pay App 53'!Q117+N117+P117</f>
        <v>0</v>
      </c>
    </row>
    <row r="118" spans="1:17" ht="21" customHeight="1" x14ac:dyDescent="0.2">
      <c r="A118" s="153" t="s">
        <v>190</v>
      </c>
      <c r="B118" s="153"/>
      <c r="C118" s="142" t="s">
        <v>191</v>
      </c>
      <c r="D118" s="156"/>
      <c r="E118" s="52">
        <f>'Pay App 53'!E118</f>
        <v>0</v>
      </c>
      <c r="F118" s="45"/>
      <c r="G118" s="65">
        <f>'Pay App 53'!G118+F118</f>
        <v>0</v>
      </c>
      <c r="H118" s="188">
        <f>'Pay App 53'!K118</f>
        <v>0</v>
      </c>
      <c r="I118" s="189"/>
      <c r="J118" s="55"/>
      <c r="K118" s="33">
        <f t="shared" si="1"/>
        <v>0</v>
      </c>
      <c r="L118" s="68">
        <f t="shared" si="0"/>
        <v>0</v>
      </c>
      <c r="M118" s="66">
        <f t="shared" si="2"/>
        <v>0</v>
      </c>
      <c r="N118" s="32">
        <f t="shared" si="3"/>
        <v>0</v>
      </c>
      <c r="O118" s="52">
        <f>'Pay App 53'!O118+'Pay App 53'!P118</f>
        <v>0</v>
      </c>
      <c r="P118" s="45"/>
      <c r="Q118" s="66">
        <f>'Pay App 53'!Q118+N118+P118</f>
        <v>0</v>
      </c>
    </row>
    <row r="119" spans="1:17" ht="21" customHeight="1" x14ac:dyDescent="0.2">
      <c r="A119" s="151" t="s">
        <v>192</v>
      </c>
      <c r="B119" s="151"/>
      <c r="C119" s="151" t="s">
        <v>193</v>
      </c>
      <c r="D119" s="152"/>
      <c r="E119" s="52">
        <f>'Pay App 53'!E119</f>
        <v>0</v>
      </c>
      <c r="F119" s="45"/>
      <c r="G119" s="65">
        <f>'Pay App 53'!G119+F119</f>
        <v>0</v>
      </c>
      <c r="H119" s="188">
        <f>'Pay App 53'!K119</f>
        <v>0</v>
      </c>
      <c r="I119" s="189"/>
      <c r="J119" s="55"/>
      <c r="K119" s="33">
        <f t="shared" si="1"/>
        <v>0</v>
      </c>
      <c r="L119" s="68">
        <f t="shared" si="0"/>
        <v>0</v>
      </c>
      <c r="M119" s="66">
        <f t="shared" si="2"/>
        <v>0</v>
      </c>
      <c r="N119" s="32">
        <f t="shared" si="3"/>
        <v>0</v>
      </c>
      <c r="O119" s="52">
        <f>'Pay App 53'!O119+'Pay App 53'!P119</f>
        <v>0</v>
      </c>
      <c r="P119" s="45"/>
      <c r="Q119" s="66">
        <f>'Pay App 53'!Q119+N119+P119</f>
        <v>0</v>
      </c>
    </row>
    <row r="120" spans="1:17" ht="21" customHeight="1" x14ac:dyDescent="0.2">
      <c r="A120" s="151" t="s">
        <v>194</v>
      </c>
      <c r="B120" s="151"/>
      <c r="C120" s="150" t="s">
        <v>195</v>
      </c>
      <c r="D120" s="157"/>
      <c r="E120" s="52">
        <f>'Pay App 53'!E120</f>
        <v>0</v>
      </c>
      <c r="F120" s="45"/>
      <c r="G120" s="65">
        <f>'Pay App 53'!G120+F120</f>
        <v>0</v>
      </c>
      <c r="H120" s="188">
        <f>'Pay App 53'!K120</f>
        <v>0</v>
      </c>
      <c r="I120" s="189"/>
      <c r="J120" s="55"/>
      <c r="K120" s="33">
        <f t="shared" si="1"/>
        <v>0</v>
      </c>
      <c r="L120" s="68">
        <f t="shared" si="0"/>
        <v>0</v>
      </c>
      <c r="M120" s="66">
        <f t="shared" si="2"/>
        <v>0</v>
      </c>
      <c r="N120" s="32">
        <f t="shared" si="3"/>
        <v>0</v>
      </c>
      <c r="O120" s="52">
        <f>'Pay App 53'!O120+'Pay App 53'!P120</f>
        <v>0</v>
      </c>
      <c r="P120" s="45"/>
      <c r="Q120" s="66">
        <f>'Pay App 53'!Q120+N120+P120</f>
        <v>0</v>
      </c>
    </row>
    <row r="121" spans="1:17" ht="21" customHeight="1" x14ac:dyDescent="0.2">
      <c r="A121" s="151" t="s">
        <v>196</v>
      </c>
      <c r="B121" s="151"/>
      <c r="C121" s="151" t="s">
        <v>197</v>
      </c>
      <c r="D121" s="152"/>
      <c r="E121" s="52">
        <f>'Pay App 53'!E121</f>
        <v>0</v>
      </c>
      <c r="F121" s="45"/>
      <c r="G121" s="65">
        <f>'Pay App 53'!G121+F121</f>
        <v>0</v>
      </c>
      <c r="H121" s="188">
        <f>'Pay App 53'!K121</f>
        <v>0</v>
      </c>
      <c r="I121" s="189"/>
      <c r="J121" s="55"/>
      <c r="K121" s="33">
        <f t="shared" si="1"/>
        <v>0</v>
      </c>
      <c r="L121" s="68">
        <f t="shared" si="0"/>
        <v>0</v>
      </c>
      <c r="M121" s="66">
        <f t="shared" si="2"/>
        <v>0</v>
      </c>
      <c r="N121" s="32">
        <f t="shared" si="3"/>
        <v>0</v>
      </c>
      <c r="O121" s="52">
        <f>'Pay App 53'!O121+'Pay App 53'!P121</f>
        <v>0</v>
      </c>
      <c r="P121" s="45"/>
      <c r="Q121" s="66">
        <f>'Pay App 53'!Q121+N121+P121</f>
        <v>0</v>
      </c>
    </row>
    <row r="122" spans="1:17" ht="21" customHeight="1" x14ac:dyDescent="0.2">
      <c r="A122" s="151" t="s">
        <v>198</v>
      </c>
      <c r="B122" s="151"/>
      <c r="C122" s="151" t="s">
        <v>199</v>
      </c>
      <c r="D122" s="152"/>
      <c r="E122" s="52">
        <f>'Pay App 53'!E122</f>
        <v>0</v>
      </c>
      <c r="F122" s="45"/>
      <c r="G122" s="65">
        <f>'Pay App 53'!G122+F122</f>
        <v>0</v>
      </c>
      <c r="H122" s="188">
        <f>'Pay App 53'!K122</f>
        <v>0</v>
      </c>
      <c r="I122" s="189"/>
      <c r="J122" s="55"/>
      <c r="K122" s="33">
        <f t="shared" si="1"/>
        <v>0</v>
      </c>
      <c r="L122" s="68">
        <f t="shared" si="0"/>
        <v>0</v>
      </c>
      <c r="M122" s="66">
        <f t="shared" si="2"/>
        <v>0</v>
      </c>
      <c r="N122" s="32">
        <f t="shared" si="3"/>
        <v>0</v>
      </c>
      <c r="O122" s="52">
        <f>'Pay App 53'!O122+'Pay App 53'!P122</f>
        <v>0</v>
      </c>
      <c r="P122" s="45"/>
      <c r="Q122" s="66">
        <f>'Pay App 53'!Q122+N122+P122</f>
        <v>0</v>
      </c>
    </row>
    <row r="123" spans="1:17" ht="21" customHeight="1" x14ac:dyDescent="0.2">
      <c r="A123" s="151" t="s">
        <v>200</v>
      </c>
      <c r="B123" s="151"/>
      <c r="C123" s="151" t="s">
        <v>201</v>
      </c>
      <c r="D123" s="152"/>
      <c r="E123" s="52">
        <f>'Pay App 53'!E123</f>
        <v>0</v>
      </c>
      <c r="F123" s="45"/>
      <c r="G123" s="65">
        <f>'Pay App 53'!G123+F123</f>
        <v>0</v>
      </c>
      <c r="H123" s="188">
        <f>'Pay App 53'!K123</f>
        <v>0</v>
      </c>
      <c r="I123" s="189"/>
      <c r="J123" s="55"/>
      <c r="K123" s="33">
        <f t="shared" si="1"/>
        <v>0</v>
      </c>
      <c r="L123" s="68">
        <f t="shared" si="0"/>
        <v>0</v>
      </c>
      <c r="M123" s="66">
        <f t="shared" si="2"/>
        <v>0</v>
      </c>
      <c r="N123" s="32">
        <f t="shared" si="3"/>
        <v>0</v>
      </c>
      <c r="O123" s="52">
        <f>'Pay App 53'!O123+'Pay App 53'!P123</f>
        <v>0</v>
      </c>
      <c r="P123" s="45"/>
      <c r="Q123" s="66">
        <f>'Pay App 53'!Q123+N123+P123</f>
        <v>0</v>
      </c>
    </row>
    <row r="124" spans="1:17" ht="21" customHeight="1" x14ac:dyDescent="0.2">
      <c r="A124" s="153" t="s">
        <v>202</v>
      </c>
      <c r="B124" s="153"/>
      <c r="C124" s="154" t="s">
        <v>203</v>
      </c>
      <c r="D124" s="155"/>
      <c r="E124" s="52">
        <f>'Pay App 53'!E124</f>
        <v>0</v>
      </c>
      <c r="F124" s="45"/>
      <c r="G124" s="65">
        <f>'Pay App 53'!G124+F124</f>
        <v>0</v>
      </c>
      <c r="H124" s="188">
        <f>'Pay App 53'!K124</f>
        <v>0</v>
      </c>
      <c r="I124" s="189"/>
      <c r="J124" s="55"/>
      <c r="K124" s="33">
        <f t="shared" si="1"/>
        <v>0</v>
      </c>
      <c r="L124" s="68">
        <f t="shared" si="0"/>
        <v>0</v>
      </c>
      <c r="M124" s="66">
        <f t="shared" si="2"/>
        <v>0</v>
      </c>
      <c r="N124" s="32">
        <f t="shared" si="3"/>
        <v>0</v>
      </c>
      <c r="O124" s="52">
        <f>'Pay App 53'!O124+'Pay App 53'!P124</f>
        <v>0</v>
      </c>
      <c r="P124" s="45"/>
      <c r="Q124" s="66">
        <f>'Pay App 53'!Q124+N124+P124</f>
        <v>0</v>
      </c>
    </row>
    <row r="125" spans="1:17" ht="21" customHeight="1" x14ac:dyDescent="0.2">
      <c r="A125" s="151" t="s">
        <v>204</v>
      </c>
      <c r="B125" s="151"/>
      <c r="C125" s="151" t="s">
        <v>205</v>
      </c>
      <c r="D125" s="152"/>
      <c r="E125" s="52">
        <f>'Pay App 53'!E125</f>
        <v>0</v>
      </c>
      <c r="F125" s="45"/>
      <c r="G125" s="65">
        <f>'Pay App 53'!G125+F125</f>
        <v>0</v>
      </c>
      <c r="H125" s="188">
        <f>'Pay App 53'!K125</f>
        <v>0</v>
      </c>
      <c r="I125" s="189"/>
      <c r="J125" s="55"/>
      <c r="K125" s="33">
        <f t="shared" si="1"/>
        <v>0</v>
      </c>
      <c r="L125" s="68">
        <f t="shared" si="0"/>
        <v>0</v>
      </c>
      <c r="M125" s="66">
        <f t="shared" si="2"/>
        <v>0</v>
      </c>
      <c r="N125" s="32">
        <f t="shared" si="3"/>
        <v>0</v>
      </c>
      <c r="O125" s="52">
        <f>'Pay App 53'!O125+'Pay App 53'!P125</f>
        <v>0</v>
      </c>
      <c r="P125" s="45"/>
      <c r="Q125" s="66">
        <f>'Pay App 53'!Q125+N125+P125</f>
        <v>0</v>
      </c>
    </row>
    <row r="126" spans="1:17" ht="21" customHeight="1" x14ac:dyDescent="0.2">
      <c r="A126" s="151" t="s">
        <v>206</v>
      </c>
      <c r="B126" s="151"/>
      <c r="C126" s="151" t="s">
        <v>207</v>
      </c>
      <c r="D126" s="152"/>
      <c r="E126" s="52">
        <f>'Pay App 53'!E126</f>
        <v>0</v>
      </c>
      <c r="F126" s="45"/>
      <c r="G126" s="65">
        <f>'Pay App 53'!G126+F126</f>
        <v>0</v>
      </c>
      <c r="H126" s="188">
        <f>'Pay App 53'!K126</f>
        <v>0</v>
      </c>
      <c r="I126" s="189"/>
      <c r="J126" s="55"/>
      <c r="K126" s="33">
        <f t="shared" si="1"/>
        <v>0</v>
      </c>
      <c r="L126" s="68">
        <f t="shared" si="0"/>
        <v>0</v>
      </c>
      <c r="M126" s="66">
        <f t="shared" si="2"/>
        <v>0</v>
      </c>
      <c r="N126" s="32">
        <f t="shared" si="3"/>
        <v>0</v>
      </c>
      <c r="O126" s="52">
        <f>'Pay App 53'!O126+'Pay App 53'!P126</f>
        <v>0</v>
      </c>
      <c r="P126" s="45"/>
      <c r="Q126" s="66">
        <f>'Pay App 53'!Q126+N126+P126</f>
        <v>0</v>
      </c>
    </row>
    <row r="127" spans="1:17" ht="21" customHeight="1" x14ac:dyDescent="0.2">
      <c r="A127" s="151" t="s">
        <v>208</v>
      </c>
      <c r="B127" s="151"/>
      <c r="C127" s="151" t="s">
        <v>209</v>
      </c>
      <c r="D127" s="152"/>
      <c r="E127" s="52">
        <f>'Pay App 53'!E127</f>
        <v>0</v>
      </c>
      <c r="F127" s="45"/>
      <c r="G127" s="65">
        <f>'Pay App 53'!G127+F127</f>
        <v>0</v>
      </c>
      <c r="H127" s="188">
        <f>'Pay App 53'!K127</f>
        <v>0</v>
      </c>
      <c r="I127" s="189"/>
      <c r="J127" s="55"/>
      <c r="K127" s="33">
        <f t="shared" si="1"/>
        <v>0</v>
      </c>
      <c r="L127" s="68">
        <f t="shared" si="0"/>
        <v>0</v>
      </c>
      <c r="M127" s="66">
        <f t="shared" si="2"/>
        <v>0</v>
      </c>
      <c r="N127" s="32">
        <f t="shared" si="3"/>
        <v>0</v>
      </c>
      <c r="O127" s="52">
        <f>'Pay App 53'!O127+'Pay App 53'!P127</f>
        <v>0</v>
      </c>
      <c r="P127" s="45"/>
      <c r="Q127" s="66">
        <f>'Pay App 53'!Q127+N127+P127</f>
        <v>0</v>
      </c>
    </row>
    <row r="128" spans="1:17" ht="21" customHeight="1" x14ac:dyDescent="0.2">
      <c r="A128" s="153" t="s">
        <v>210</v>
      </c>
      <c r="B128" s="153"/>
      <c r="C128" s="153" t="s">
        <v>211</v>
      </c>
      <c r="D128" s="154"/>
      <c r="E128" s="52">
        <f>'Pay App 53'!E128</f>
        <v>0</v>
      </c>
      <c r="F128" s="45"/>
      <c r="G128" s="65">
        <f>'Pay App 53'!G128+F128</f>
        <v>0</v>
      </c>
      <c r="H128" s="188">
        <f>'Pay App 53'!K128</f>
        <v>0</v>
      </c>
      <c r="I128" s="189"/>
      <c r="J128" s="55"/>
      <c r="K128" s="33">
        <f t="shared" si="1"/>
        <v>0</v>
      </c>
      <c r="L128" s="68">
        <f t="shared" si="0"/>
        <v>0</v>
      </c>
      <c r="M128" s="66">
        <f t="shared" si="2"/>
        <v>0</v>
      </c>
      <c r="N128" s="32">
        <f t="shared" si="3"/>
        <v>0</v>
      </c>
      <c r="O128" s="52">
        <f>'Pay App 53'!O128+'Pay App 53'!P128</f>
        <v>0</v>
      </c>
      <c r="P128" s="45"/>
      <c r="Q128" s="66">
        <f>'Pay App 53'!Q128+N128+P128</f>
        <v>0</v>
      </c>
    </row>
    <row r="129" spans="1:17" ht="21" customHeight="1" x14ac:dyDescent="0.2">
      <c r="A129" s="151" t="s">
        <v>212</v>
      </c>
      <c r="B129" s="151"/>
      <c r="C129" s="151" t="s">
        <v>213</v>
      </c>
      <c r="D129" s="152"/>
      <c r="E129" s="52">
        <f>'Pay App 53'!E129</f>
        <v>0</v>
      </c>
      <c r="F129" s="45"/>
      <c r="G129" s="65">
        <f>'Pay App 53'!G129+F129</f>
        <v>0</v>
      </c>
      <c r="H129" s="188">
        <f>'Pay App 53'!K129</f>
        <v>0</v>
      </c>
      <c r="I129" s="189"/>
      <c r="J129" s="55"/>
      <c r="K129" s="33">
        <f t="shared" si="1"/>
        <v>0</v>
      </c>
      <c r="L129" s="68">
        <f t="shared" si="0"/>
        <v>0</v>
      </c>
      <c r="M129" s="66">
        <f t="shared" si="2"/>
        <v>0</v>
      </c>
      <c r="N129" s="32">
        <f t="shared" si="3"/>
        <v>0</v>
      </c>
      <c r="O129" s="52">
        <f>'Pay App 53'!O129+'Pay App 53'!P129</f>
        <v>0</v>
      </c>
      <c r="P129" s="45"/>
      <c r="Q129" s="66">
        <f>'Pay App 53'!Q129+N129+P129</f>
        <v>0</v>
      </c>
    </row>
    <row r="130" spans="1:17" ht="21" customHeight="1" x14ac:dyDescent="0.2">
      <c r="A130" s="151" t="s">
        <v>214</v>
      </c>
      <c r="B130" s="151"/>
      <c r="C130" s="151" t="s">
        <v>215</v>
      </c>
      <c r="D130" s="152"/>
      <c r="E130" s="52">
        <f>'Pay App 53'!E130</f>
        <v>0</v>
      </c>
      <c r="F130" s="45"/>
      <c r="G130" s="65">
        <f>'Pay App 53'!G130+F130</f>
        <v>0</v>
      </c>
      <c r="H130" s="188">
        <f>'Pay App 53'!K130</f>
        <v>0</v>
      </c>
      <c r="I130" s="189"/>
      <c r="J130" s="55"/>
      <c r="K130" s="33">
        <f t="shared" si="1"/>
        <v>0</v>
      </c>
      <c r="L130" s="68">
        <f t="shared" si="0"/>
        <v>0</v>
      </c>
      <c r="M130" s="66">
        <f t="shared" si="2"/>
        <v>0</v>
      </c>
      <c r="N130" s="32">
        <f t="shared" si="3"/>
        <v>0</v>
      </c>
      <c r="O130" s="52">
        <f>'Pay App 53'!O130+'Pay App 53'!P130</f>
        <v>0</v>
      </c>
      <c r="P130" s="45"/>
      <c r="Q130" s="66">
        <f>'Pay App 53'!Q130+N130+P130</f>
        <v>0</v>
      </c>
    </row>
    <row r="131" spans="1:17" ht="21" customHeight="1" x14ac:dyDescent="0.2">
      <c r="A131" s="151" t="s">
        <v>216</v>
      </c>
      <c r="B131" s="151"/>
      <c r="C131" s="151" t="s">
        <v>217</v>
      </c>
      <c r="D131" s="152"/>
      <c r="E131" s="52">
        <f>'Pay App 53'!E131</f>
        <v>0</v>
      </c>
      <c r="F131" s="45"/>
      <c r="G131" s="65">
        <f>'Pay App 53'!G131+F131</f>
        <v>0</v>
      </c>
      <c r="H131" s="188">
        <f>'Pay App 53'!K131</f>
        <v>0</v>
      </c>
      <c r="I131" s="189"/>
      <c r="J131" s="55"/>
      <c r="K131" s="33">
        <f t="shared" si="1"/>
        <v>0</v>
      </c>
      <c r="L131" s="68">
        <f t="shared" si="0"/>
        <v>0</v>
      </c>
      <c r="M131" s="66">
        <f t="shared" si="2"/>
        <v>0</v>
      </c>
      <c r="N131" s="32">
        <f t="shared" si="3"/>
        <v>0</v>
      </c>
      <c r="O131" s="52">
        <f>'Pay App 53'!O131+'Pay App 53'!P131</f>
        <v>0</v>
      </c>
      <c r="P131" s="45"/>
      <c r="Q131" s="66">
        <f>'Pay App 53'!Q131+N131+P131</f>
        <v>0</v>
      </c>
    </row>
    <row r="132" spans="1:17" ht="21" customHeight="1" x14ac:dyDescent="0.2">
      <c r="A132" s="151" t="s">
        <v>218</v>
      </c>
      <c r="B132" s="151"/>
      <c r="C132" s="151" t="s">
        <v>219</v>
      </c>
      <c r="D132" s="152"/>
      <c r="E132" s="52">
        <f>'Pay App 53'!E132</f>
        <v>0</v>
      </c>
      <c r="F132" s="45"/>
      <c r="G132" s="65">
        <f>'Pay App 53'!G132+F132</f>
        <v>0</v>
      </c>
      <c r="H132" s="188">
        <f>'Pay App 53'!K132</f>
        <v>0</v>
      </c>
      <c r="I132" s="189"/>
      <c r="J132" s="55"/>
      <c r="K132" s="33">
        <f t="shared" si="1"/>
        <v>0</v>
      </c>
      <c r="L132" s="68">
        <f t="shared" si="0"/>
        <v>0</v>
      </c>
      <c r="M132" s="66">
        <f t="shared" si="2"/>
        <v>0</v>
      </c>
      <c r="N132" s="32">
        <f t="shared" si="3"/>
        <v>0</v>
      </c>
      <c r="O132" s="52">
        <f>'Pay App 53'!O132+'Pay App 53'!P132</f>
        <v>0</v>
      </c>
      <c r="P132" s="45"/>
      <c r="Q132" s="66">
        <f>'Pay App 53'!Q132+N132+P132</f>
        <v>0</v>
      </c>
    </row>
    <row r="133" spans="1:17" ht="21" customHeight="1" x14ac:dyDescent="0.2">
      <c r="A133" s="151" t="s">
        <v>220</v>
      </c>
      <c r="B133" s="151"/>
      <c r="C133" s="151" t="s">
        <v>221</v>
      </c>
      <c r="D133" s="152"/>
      <c r="E133" s="52">
        <f>'Pay App 53'!E133</f>
        <v>0</v>
      </c>
      <c r="F133" s="45"/>
      <c r="G133" s="65">
        <f>'Pay App 53'!G133+F133</f>
        <v>0</v>
      </c>
      <c r="H133" s="188">
        <f>'Pay App 53'!K133</f>
        <v>0</v>
      </c>
      <c r="I133" s="189"/>
      <c r="J133" s="55"/>
      <c r="K133" s="33">
        <f t="shared" si="1"/>
        <v>0</v>
      </c>
      <c r="L133" s="68">
        <f t="shared" si="0"/>
        <v>0</v>
      </c>
      <c r="M133" s="66">
        <f t="shared" si="2"/>
        <v>0</v>
      </c>
      <c r="N133" s="32">
        <f t="shared" si="3"/>
        <v>0</v>
      </c>
      <c r="O133" s="52">
        <f>'Pay App 53'!O133+'Pay App 53'!P133</f>
        <v>0</v>
      </c>
      <c r="P133" s="45"/>
      <c r="Q133" s="66">
        <f>'Pay App 53'!Q133+N133+P133</f>
        <v>0</v>
      </c>
    </row>
    <row r="134" spans="1:17" ht="21" customHeight="1" x14ac:dyDescent="0.2">
      <c r="A134" s="151" t="s">
        <v>222</v>
      </c>
      <c r="B134" s="151"/>
      <c r="C134" s="151" t="s">
        <v>223</v>
      </c>
      <c r="D134" s="152"/>
      <c r="E134" s="52">
        <f>'Pay App 53'!E134</f>
        <v>0</v>
      </c>
      <c r="F134" s="45"/>
      <c r="G134" s="65">
        <f>'Pay App 53'!G134+F134</f>
        <v>0</v>
      </c>
      <c r="H134" s="188">
        <f>'Pay App 53'!K134</f>
        <v>0</v>
      </c>
      <c r="I134" s="189"/>
      <c r="J134" s="55"/>
      <c r="K134" s="33">
        <f t="shared" si="1"/>
        <v>0</v>
      </c>
      <c r="L134" s="68">
        <f t="shared" si="0"/>
        <v>0</v>
      </c>
      <c r="M134" s="66">
        <f t="shared" si="2"/>
        <v>0</v>
      </c>
      <c r="N134" s="32">
        <f t="shared" si="3"/>
        <v>0</v>
      </c>
      <c r="O134" s="52">
        <f>'Pay App 53'!O134+'Pay App 53'!P134</f>
        <v>0</v>
      </c>
      <c r="P134" s="45"/>
      <c r="Q134" s="66">
        <f>'Pay App 53'!Q134+N134+P134</f>
        <v>0</v>
      </c>
    </row>
    <row r="135" spans="1:17" ht="21" customHeight="1" x14ac:dyDescent="0.2">
      <c r="A135" s="153" t="s">
        <v>224</v>
      </c>
      <c r="B135" s="153"/>
      <c r="C135" s="153" t="s">
        <v>225</v>
      </c>
      <c r="D135" s="154"/>
      <c r="E135" s="52">
        <f>'Pay App 53'!E135</f>
        <v>0</v>
      </c>
      <c r="F135" s="45"/>
      <c r="G135" s="65">
        <f>'Pay App 53'!G135+F135</f>
        <v>0</v>
      </c>
      <c r="H135" s="188">
        <f>'Pay App 53'!K135</f>
        <v>0</v>
      </c>
      <c r="I135" s="189"/>
      <c r="J135" s="55"/>
      <c r="K135" s="33">
        <f t="shared" si="1"/>
        <v>0</v>
      </c>
      <c r="L135" s="68">
        <f t="shared" si="0"/>
        <v>0</v>
      </c>
      <c r="M135" s="66">
        <f t="shared" si="2"/>
        <v>0</v>
      </c>
      <c r="N135" s="32">
        <f t="shared" si="3"/>
        <v>0</v>
      </c>
      <c r="O135" s="52">
        <f>'Pay App 53'!O135+'Pay App 53'!P135</f>
        <v>0</v>
      </c>
      <c r="P135" s="45"/>
      <c r="Q135" s="66">
        <f>'Pay App 53'!Q135+N135+P135</f>
        <v>0</v>
      </c>
    </row>
    <row r="136" spans="1:17" ht="21" customHeight="1" x14ac:dyDescent="0.2">
      <c r="A136" s="151" t="s">
        <v>226</v>
      </c>
      <c r="B136" s="151"/>
      <c r="C136" s="151" t="s">
        <v>227</v>
      </c>
      <c r="D136" s="152"/>
      <c r="E136" s="52">
        <f>'Pay App 53'!E136</f>
        <v>0</v>
      </c>
      <c r="F136" s="45"/>
      <c r="G136" s="65">
        <f>'Pay App 53'!G136+F136</f>
        <v>0</v>
      </c>
      <c r="H136" s="188">
        <f>'Pay App 53'!K136</f>
        <v>0</v>
      </c>
      <c r="I136" s="189"/>
      <c r="J136" s="55"/>
      <c r="K136" s="33">
        <f t="shared" si="1"/>
        <v>0</v>
      </c>
      <c r="L136" s="68">
        <f t="shared" si="0"/>
        <v>0</v>
      </c>
      <c r="M136" s="66">
        <f t="shared" si="2"/>
        <v>0</v>
      </c>
      <c r="N136" s="32">
        <f t="shared" si="3"/>
        <v>0</v>
      </c>
      <c r="O136" s="52">
        <f>'Pay App 53'!O136+'Pay App 53'!P136</f>
        <v>0</v>
      </c>
      <c r="P136" s="45"/>
      <c r="Q136" s="66">
        <f>'Pay App 53'!Q136+N136+P136</f>
        <v>0</v>
      </c>
    </row>
    <row r="137" spans="1:17" ht="21" customHeight="1" x14ac:dyDescent="0.2">
      <c r="A137" s="151" t="s">
        <v>228</v>
      </c>
      <c r="B137" s="151"/>
      <c r="C137" s="151" t="s">
        <v>229</v>
      </c>
      <c r="D137" s="152"/>
      <c r="E137" s="52">
        <f>'Pay App 53'!E137</f>
        <v>0</v>
      </c>
      <c r="F137" s="45"/>
      <c r="G137" s="65">
        <f>'Pay App 53'!G137+F137</f>
        <v>0</v>
      </c>
      <c r="H137" s="188">
        <f>'Pay App 53'!K137</f>
        <v>0</v>
      </c>
      <c r="I137" s="189"/>
      <c r="J137" s="55"/>
      <c r="K137" s="33">
        <f t="shared" si="1"/>
        <v>0</v>
      </c>
      <c r="L137" s="68">
        <f t="shared" si="0"/>
        <v>0</v>
      </c>
      <c r="M137" s="66">
        <f t="shared" si="2"/>
        <v>0</v>
      </c>
      <c r="N137" s="32">
        <f t="shared" si="3"/>
        <v>0</v>
      </c>
      <c r="O137" s="52">
        <f>'Pay App 53'!O137+'Pay App 53'!P137</f>
        <v>0</v>
      </c>
      <c r="P137" s="45"/>
      <c r="Q137" s="66">
        <f>'Pay App 53'!Q137+N137+P137</f>
        <v>0</v>
      </c>
    </row>
    <row r="138" spans="1:17" ht="21" customHeight="1" x14ac:dyDescent="0.2">
      <c r="A138" s="151" t="s">
        <v>230</v>
      </c>
      <c r="B138" s="151"/>
      <c r="C138" s="151" t="s">
        <v>231</v>
      </c>
      <c r="D138" s="152"/>
      <c r="E138" s="52">
        <f>'Pay App 53'!E138</f>
        <v>0</v>
      </c>
      <c r="F138" s="45"/>
      <c r="G138" s="65">
        <f>'Pay App 53'!G138+F138</f>
        <v>0</v>
      </c>
      <c r="H138" s="188">
        <f>'Pay App 53'!K138</f>
        <v>0</v>
      </c>
      <c r="I138" s="189"/>
      <c r="J138" s="55"/>
      <c r="K138" s="33">
        <f t="shared" si="1"/>
        <v>0</v>
      </c>
      <c r="L138" s="68">
        <f t="shared" si="0"/>
        <v>0</v>
      </c>
      <c r="M138" s="66">
        <f t="shared" si="2"/>
        <v>0</v>
      </c>
      <c r="N138" s="32">
        <f t="shared" si="3"/>
        <v>0</v>
      </c>
      <c r="O138" s="52">
        <f>'Pay App 53'!O138+'Pay App 53'!P138</f>
        <v>0</v>
      </c>
      <c r="P138" s="45"/>
      <c r="Q138" s="66">
        <f>'Pay App 53'!Q138+N138+P138</f>
        <v>0</v>
      </c>
    </row>
    <row r="139" spans="1:17" ht="21" customHeight="1" x14ac:dyDescent="0.2">
      <c r="A139" s="153" t="s">
        <v>232</v>
      </c>
      <c r="B139" s="153"/>
      <c r="C139" s="153" t="s">
        <v>233</v>
      </c>
      <c r="D139" s="154"/>
      <c r="E139" s="52">
        <f>'Pay App 53'!E139</f>
        <v>0</v>
      </c>
      <c r="F139" s="45"/>
      <c r="G139" s="65">
        <f>'Pay App 53'!G139+F139</f>
        <v>0</v>
      </c>
      <c r="H139" s="188">
        <f>'Pay App 53'!K139</f>
        <v>0</v>
      </c>
      <c r="I139" s="189"/>
      <c r="J139" s="55"/>
      <c r="K139" s="33">
        <f t="shared" si="1"/>
        <v>0</v>
      </c>
      <c r="L139" s="68">
        <f t="shared" si="0"/>
        <v>0</v>
      </c>
      <c r="M139" s="66">
        <f t="shared" si="2"/>
        <v>0</v>
      </c>
      <c r="N139" s="32">
        <f t="shared" si="3"/>
        <v>0</v>
      </c>
      <c r="O139" s="52">
        <f>'Pay App 53'!O139+'Pay App 53'!P139</f>
        <v>0</v>
      </c>
      <c r="P139" s="45"/>
      <c r="Q139" s="66">
        <f>'Pay App 53'!Q139+N139+P139</f>
        <v>0</v>
      </c>
    </row>
    <row r="140" spans="1:17" ht="21" customHeight="1" x14ac:dyDescent="0.2">
      <c r="A140" s="151" t="s">
        <v>234</v>
      </c>
      <c r="B140" s="151"/>
      <c r="C140" s="151" t="s">
        <v>235</v>
      </c>
      <c r="D140" s="152"/>
      <c r="E140" s="52">
        <f>'Pay App 53'!E140</f>
        <v>0</v>
      </c>
      <c r="F140" s="45"/>
      <c r="G140" s="65">
        <f>'Pay App 53'!G140+F140</f>
        <v>0</v>
      </c>
      <c r="H140" s="188">
        <f>'Pay App 53'!K140</f>
        <v>0</v>
      </c>
      <c r="I140" s="189"/>
      <c r="J140" s="55"/>
      <c r="K140" s="33">
        <f t="shared" si="1"/>
        <v>0</v>
      </c>
      <c r="L140" s="68">
        <f t="shared" si="0"/>
        <v>0</v>
      </c>
      <c r="M140" s="66">
        <f t="shared" si="2"/>
        <v>0</v>
      </c>
      <c r="N140" s="32">
        <f t="shared" si="3"/>
        <v>0</v>
      </c>
      <c r="O140" s="52">
        <f>'Pay App 53'!O140+'Pay App 53'!P140</f>
        <v>0</v>
      </c>
      <c r="P140" s="45"/>
      <c r="Q140" s="66">
        <f>'Pay App 53'!Q140+N140+P140</f>
        <v>0</v>
      </c>
    </row>
    <row r="141" spans="1:17" ht="21" customHeight="1" x14ac:dyDescent="0.2">
      <c r="A141" s="151" t="s">
        <v>236</v>
      </c>
      <c r="B141" s="151"/>
      <c r="C141" s="151" t="s">
        <v>237</v>
      </c>
      <c r="D141" s="152"/>
      <c r="E141" s="52">
        <f>'Pay App 53'!E141</f>
        <v>0</v>
      </c>
      <c r="F141" s="45"/>
      <c r="G141" s="65">
        <f>'Pay App 53'!G141+F141</f>
        <v>0</v>
      </c>
      <c r="H141" s="188">
        <f>'Pay App 53'!K141</f>
        <v>0</v>
      </c>
      <c r="I141" s="189"/>
      <c r="J141" s="55"/>
      <c r="K141" s="33">
        <f t="shared" si="1"/>
        <v>0</v>
      </c>
      <c r="L141" s="68">
        <f t="shared" si="0"/>
        <v>0</v>
      </c>
      <c r="M141" s="66">
        <f t="shared" si="2"/>
        <v>0</v>
      </c>
      <c r="N141" s="32">
        <f t="shared" si="3"/>
        <v>0</v>
      </c>
      <c r="O141" s="52">
        <f>'Pay App 53'!O141+'Pay App 53'!P141</f>
        <v>0</v>
      </c>
      <c r="P141" s="45"/>
      <c r="Q141" s="66">
        <f>'Pay App 53'!Q141+N141+P141</f>
        <v>0</v>
      </c>
    </row>
    <row r="142" spans="1:17" ht="21" customHeight="1" x14ac:dyDescent="0.2">
      <c r="A142" s="151" t="s">
        <v>238</v>
      </c>
      <c r="B142" s="151"/>
      <c r="C142" s="151" t="s">
        <v>239</v>
      </c>
      <c r="D142" s="152"/>
      <c r="E142" s="52">
        <f>'Pay App 53'!E142</f>
        <v>0</v>
      </c>
      <c r="F142" s="45"/>
      <c r="G142" s="65">
        <f>'Pay App 53'!G142+F142</f>
        <v>0</v>
      </c>
      <c r="H142" s="188">
        <f>'Pay App 53'!K142</f>
        <v>0</v>
      </c>
      <c r="I142" s="189"/>
      <c r="J142" s="55"/>
      <c r="K142" s="33">
        <f t="shared" si="1"/>
        <v>0</v>
      </c>
      <c r="L142" s="68">
        <f t="shared" si="0"/>
        <v>0</v>
      </c>
      <c r="M142" s="66">
        <f t="shared" si="2"/>
        <v>0</v>
      </c>
      <c r="N142" s="32">
        <f t="shared" si="3"/>
        <v>0</v>
      </c>
      <c r="O142" s="52">
        <f>'Pay App 53'!O142+'Pay App 53'!P142</f>
        <v>0</v>
      </c>
      <c r="P142" s="45"/>
      <c r="Q142" s="66">
        <f>'Pay App 53'!Q142+N142+P142</f>
        <v>0</v>
      </c>
    </row>
    <row r="143" spans="1:17" ht="21" customHeight="1" x14ac:dyDescent="0.2">
      <c r="A143" s="151" t="s">
        <v>240</v>
      </c>
      <c r="B143" s="151"/>
      <c r="C143" s="151" t="s">
        <v>241</v>
      </c>
      <c r="D143" s="152"/>
      <c r="E143" s="52">
        <f>'Pay App 53'!E143</f>
        <v>0</v>
      </c>
      <c r="F143" s="45"/>
      <c r="G143" s="65">
        <f>'Pay App 53'!G143+F143</f>
        <v>0</v>
      </c>
      <c r="H143" s="188">
        <f>'Pay App 53'!K143</f>
        <v>0</v>
      </c>
      <c r="I143" s="189"/>
      <c r="J143" s="55"/>
      <c r="K143" s="33">
        <f t="shared" si="1"/>
        <v>0</v>
      </c>
      <c r="L143" s="68">
        <f t="shared" si="0"/>
        <v>0</v>
      </c>
      <c r="M143" s="66">
        <f t="shared" si="2"/>
        <v>0</v>
      </c>
      <c r="N143" s="32">
        <f t="shared" si="3"/>
        <v>0</v>
      </c>
      <c r="O143" s="52">
        <f>'Pay App 53'!O143+'Pay App 53'!P143</f>
        <v>0</v>
      </c>
      <c r="P143" s="45"/>
      <c r="Q143" s="66">
        <f>'Pay App 53'!Q143+N143+P143</f>
        <v>0</v>
      </c>
    </row>
    <row r="144" spans="1:17" ht="21" customHeight="1" x14ac:dyDescent="0.2">
      <c r="A144" s="151" t="s">
        <v>242</v>
      </c>
      <c r="B144" s="151"/>
      <c r="C144" s="151" t="s">
        <v>243</v>
      </c>
      <c r="D144" s="152"/>
      <c r="E144" s="52">
        <f>'Pay App 53'!E144</f>
        <v>0</v>
      </c>
      <c r="F144" s="45"/>
      <c r="G144" s="65">
        <f>'Pay App 53'!G144+F144</f>
        <v>0</v>
      </c>
      <c r="H144" s="188">
        <f>'Pay App 53'!K144</f>
        <v>0</v>
      </c>
      <c r="I144" s="189"/>
      <c r="J144" s="55"/>
      <c r="K144" s="33">
        <f t="shared" si="1"/>
        <v>0</v>
      </c>
      <c r="L144" s="68">
        <f t="shared" si="0"/>
        <v>0</v>
      </c>
      <c r="M144" s="66">
        <f t="shared" si="2"/>
        <v>0</v>
      </c>
      <c r="N144" s="32">
        <f t="shared" si="3"/>
        <v>0</v>
      </c>
      <c r="O144" s="52">
        <f>'Pay App 53'!O144+'Pay App 53'!P144</f>
        <v>0</v>
      </c>
      <c r="P144" s="45"/>
      <c r="Q144" s="66">
        <f>'Pay App 53'!Q144+N144+P144</f>
        <v>0</v>
      </c>
    </row>
    <row r="145" spans="1:17" ht="21" customHeight="1" x14ac:dyDescent="0.2">
      <c r="A145" s="151" t="s">
        <v>244</v>
      </c>
      <c r="B145" s="151"/>
      <c r="C145" s="151" t="s">
        <v>245</v>
      </c>
      <c r="D145" s="152"/>
      <c r="E145" s="52">
        <f>'Pay App 53'!E145</f>
        <v>0</v>
      </c>
      <c r="F145" s="45"/>
      <c r="G145" s="65">
        <f>'Pay App 53'!G145+F145</f>
        <v>0</v>
      </c>
      <c r="H145" s="188">
        <f>'Pay App 53'!K145</f>
        <v>0</v>
      </c>
      <c r="I145" s="189"/>
      <c r="J145" s="55"/>
      <c r="K145" s="33">
        <f t="shared" si="1"/>
        <v>0</v>
      </c>
      <c r="L145" s="68">
        <f t="shared" si="0"/>
        <v>0</v>
      </c>
      <c r="M145" s="66">
        <f t="shared" si="2"/>
        <v>0</v>
      </c>
      <c r="N145" s="32">
        <f t="shared" si="3"/>
        <v>0</v>
      </c>
      <c r="O145" s="52">
        <f>'Pay App 53'!O145+'Pay App 53'!P145</f>
        <v>0</v>
      </c>
      <c r="P145" s="45"/>
      <c r="Q145" s="66">
        <f>'Pay App 53'!Q145+N145+P145</f>
        <v>0</v>
      </c>
    </row>
    <row r="146" spans="1:17" ht="21" customHeight="1" x14ac:dyDescent="0.2">
      <c r="A146" s="151" t="s">
        <v>246</v>
      </c>
      <c r="B146" s="151"/>
      <c r="C146" s="151" t="s">
        <v>247</v>
      </c>
      <c r="D146" s="152"/>
      <c r="E146" s="52">
        <f>'Pay App 53'!E146</f>
        <v>0</v>
      </c>
      <c r="F146" s="45"/>
      <c r="G146" s="65">
        <f>'Pay App 53'!G146+F146</f>
        <v>0</v>
      </c>
      <c r="H146" s="188">
        <f>'Pay App 53'!K146</f>
        <v>0</v>
      </c>
      <c r="I146" s="189"/>
      <c r="J146" s="55"/>
      <c r="K146" s="33">
        <f t="shared" si="1"/>
        <v>0</v>
      </c>
      <c r="L146" s="68">
        <f t="shared" si="0"/>
        <v>0</v>
      </c>
      <c r="M146" s="66">
        <f t="shared" si="2"/>
        <v>0</v>
      </c>
      <c r="N146" s="32">
        <f t="shared" si="3"/>
        <v>0</v>
      </c>
      <c r="O146" s="52">
        <f>'Pay App 53'!O146+'Pay App 53'!P146</f>
        <v>0</v>
      </c>
      <c r="P146" s="45"/>
      <c r="Q146" s="66">
        <f>'Pay App 53'!Q146+N146+P146</f>
        <v>0</v>
      </c>
    </row>
    <row r="147" spans="1:17" ht="21" customHeight="1" x14ac:dyDescent="0.2">
      <c r="A147" s="151" t="s">
        <v>248</v>
      </c>
      <c r="B147" s="151"/>
      <c r="C147" s="151" t="s">
        <v>249</v>
      </c>
      <c r="D147" s="152"/>
      <c r="E147" s="52">
        <f>'Pay App 53'!E147</f>
        <v>0</v>
      </c>
      <c r="F147" s="45"/>
      <c r="G147" s="65">
        <f>'Pay App 53'!G147+F147</f>
        <v>0</v>
      </c>
      <c r="H147" s="188">
        <f>'Pay App 53'!K147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53'!O147+'Pay App 53'!P147</f>
        <v>0</v>
      </c>
      <c r="P147" s="45"/>
      <c r="Q147" s="66">
        <f>'Pay App 53'!Q147+N147+P147</f>
        <v>0</v>
      </c>
    </row>
    <row r="148" spans="1:17" ht="21" customHeight="1" x14ac:dyDescent="0.2">
      <c r="A148" s="151" t="s">
        <v>250</v>
      </c>
      <c r="B148" s="151"/>
      <c r="C148" s="151" t="s">
        <v>251</v>
      </c>
      <c r="D148" s="152"/>
      <c r="E148" s="52">
        <f>'Pay App 53'!E148</f>
        <v>0</v>
      </c>
      <c r="F148" s="45"/>
      <c r="G148" s="65">
        <f>'Pay App 53'!G148+F148</f>
        <v>0</v>
      </c>
      <c r="H148" s="188">
        <f>'Pay App 53'!K148</f>
        <v>0</v>
      </c>
      <c r="I148" s="189"/>
      <c r="J148" s="55"/>
      <c r="K148" s="33">
        <f t="shared" si="4"/>
        <v>0</v>
      </c>
      <c r="L148" s="68">
        <f t="shared" ref="L148:L211" si="7">IF(ISERROR(K148/G148),0,K148/G148)</f>
        <v>0</v>
      </c>
      <c r="M148" s="66">
        <f t="shared" si="5"/>
        <v>0</v>
      </c>
      <c r="N148" s="32">
        <f t="shared" si="6"/>
        <v>0</v>
      </c>
      <c r="O148" s="52">
        <f>'Pay App 53'!O148+'Pay App 53'!P148</f>
        <v>0</v>
      </c>
      <c r="P148" s="45"/>
      <c r="Q148" s="66">
        <f>'Pay App 53'!Q148+N148+P148</f>
        <v>0</v>
      </c>
    </row>
    <row r="149" spans="1:17" ht="21" customHeight="1" x14ac:dyDescent="0.2">
      <c r="A149" s="153" t="s">
        <v>252</v>
      </c>
      <c r="B149" s="153"/>
      <c r="C149" s="153" t="s">
        <v>253</v>
      </c>
      <c r="D149" s="154"/>
      <c r="E149" s="52">
        <f>'Pay App 53'!E149</f>
        <v>0</v>
      </c>
      <c r="F149" s="45"/>
      <c r="G149" s="65">
        <f>'Pay App 53'!G149+F149</f>
        <v>0</v>
      </c>
      <c r="H149" s="188">
        <f>'Pay App 53'!K149</f>
        <v>0</v>
      </c>
      <c r="I149" s="189"/>
      <c r="J149" s="55"/>
      <c r="K149" s="33">
        <f t="shared" si="4"/>
        <v>0</v>
      </c>
      <c r="L149" s="68">
        <f t="shared" si="7"/>
        <v>0</v>
      </c>
      <c r="M149" s="66">
        <f t="shared" si="5"/>
        <v>0</v>
      </c>
      <c r="N149" s="32">
        <f t="shared" si="6"/>
        <v>0</v>
      </c>
      <c r="O149" s="52">
        <f>'Pay App 53'!O149+'Pay App 53'!P149</f>
        <v>0</v>
      </c>
      <c r="P149" s="45"/>
      <c r="Q149" s="66">
        <f>'Pay App 53'!Q149+N149+P149</f>
        <v>0</v>
      </c>
    </row>
    <row r="150" spans="1:17" ht="21" customHeight="1" x14ac:dyDescent="0.2">
      <c r="A150" s="151" t="s">
        <v>254</v>
      </c>
      <c r="B150" s="151"/>
      <c r="C150" s="151" t="s">
        <v>255</v>
      </c>
      <c r="D150" s="152"/>
      <c r="E150" s="52">
        <f>'Pay App 53'!E150</f>
        <v>0</v>
      </c>
      <c r="F150" s="45"/>
      <c r="G150" s="65">
        <f>'Pay App 53'!G150+F150</f>
        <v>0</v>
      </c>
      <c r="H150" s="188">
        <f>'Pay App 53'!K150</f>
        <v>0</v>
      </c>
      <c r="I150" s="189"/>
      <c r="J150" s="55"/>
      <c r="K150" s="33">
        <f t="shared" si="4"/>
        <v>0</v>
      </c>
      <c r="L150" s="68">
        <f t="shared" si="7"/>
        <v>0</v>
      </c>
      <c r="M150" s="66">
        <f t="shared" si="5"/>
        <v>0</v>
      </c>
      <c r="N150" s="32">
        <f t="shared" si="6"/>
        <v>0</v>
      </c>
      <c r="O150" s="52">
        <f>'Pay App 53'!O150+'Pay App 53'!P150</f>
        <v>0</v>
      </c>
      <c r="P150" s="45"/>
      <c r="Q150" s="66">
        <f>'Pay App 53'!Q150+N150+P150</f>
        <v>0</v>
      </c>
    </row>
    <row r="151" spans="1:17" ht="21" customHeight="1" x14ac:dyDescent="0.2">
      <c r="A151" s="151" t="s">
        <v>256</v>
      </c>
      <c r="B151" s="151"/>
      <c r="C151" s="151" t="s">
        <v>257</v>
      </c>
      <c r="D151" s="152"/>
      <c r="E151" s="52">
        <f>'Pay App 53'!E151</f>
        <v>0</v>
      </c>
      <c r="F151" s="45"/>
      <c r="G151" s="65">
        <f>'Pay App 53'!G151+F151</f>
        <v>0</v>
      </c>
      <c r="H151" s="188">
        <f>'Pay App 53'!K151</f>
        <v>0</v>
      </c>
      <c r="I151" s="189"/>
      <c r="J151" s="55"/>
      <c r="K151" s="33">
        <f t="shared" si="4"/>
        <v>0</v>
      </c>
      <c r="L151" s="68">
        <f t="shared" si="7"/>
        <v>0</v>
      </c>
      <c r="M151" s="66">
        <f t="shared" si="5"/>
        <v>0</v>
      </c>
      <c r="N151" s="32">
        <f t="shared" si="6"/>
        <v>0</v>
      </c>
      <c r="O151" s="52">
        <f>'Pay App 53'!O151+'Pay App 53'!P151</f>
        <v>0</v>
      </c>
      <c r="P151" s="45"/>
      <c r="Q151" s="66">
        <f>'Pay App 53'!Q151+N151+P151</f>
        <v>0</v>
      </c>
    </row>
    <row r="152" spans="1:17" ht="21" customHeight="1" x14ac:dyDescent="0.2">
      <c r="A152" s="151" t="s">
        <v>258</v>
      </c>
      <c r="B152" s="151"/>
      <c r="C152" s="151" t="s">
        <v>259</v>
      </c>
      <c r="D152" s="152"/>
      <c r="E152" s="52">
        <f>'Pay App 53'!E152</f>
        <v>0</v>
      </c>
      <c r="F152" s="45"/>
      <c r="G152" s="65">
        <f>'Pay App 53'!G152+F152</f>
        <v>0</v>
      </c>
      <c r="H152" s="188">
        <f>'Pay App 53'!K152</f>
        <v>0</v>
      </c>
      <c r="I152" s="189"/>
      <c r="J152" s="55"/>
      <c r="K152" s="33">
        <f t="shared" si="4"/>
        <v>0</v>
      </c>
      <c r="L152" s="68">
        <f t="shared" si="7"/>
        <v>0</v>
      </c>
      <c r="M152" s="66">
        <f t="shared" si="5"/>
        <v>0</v>
      </c>
      <c r="N152" s="32">
        <f t="shared" si="6"/>
        <v>0</v>
      </c>
      <c r="O152" s="52">
        <f>'Pay App 53'!O152+'Pay App 53'!P152</f>
        <v>0</v>
      </c>
      <c r="P152" s="45"/>
      <c r="Q152" s="66">
        <f>'Pay App 53'!Q152+N152+P152</f>
        <v>0</v>
      </c>
    </row>
    <row r="153" spans="1:17" ht="21" customHeight="1" x14ac:dyDescent="0.2">
      <c r="A153" s="151" t="s">
        <v>260</v>
      </c>
      <c r="B153" s="151"/>
      <c r="C153" s="151" t="s">
        <v>261</v>
      </c>
      <c r="D153" s="152"/>
      <c r="E153" s="52">
        <f>'Pay App 53'!E153</f>
        <v>0</v>
      </c>
      <c r="F153" s="45"/>
      <c r="G153" s="65">
        <f>'Pay App 53'!G153+F153</f>
        <v>0</v>
      </c>
      <c r="H153" s="188">
        <f>'Pay App 53'!K153</f>
        <v>0</v>
      </c>
      <c r="I153" s="189"/>
      <c r="J153" s="55"/>
      <c r="K153" s="33">
        <f t="shared" si="4"/>
        <v>0</v>
      </c>
      <c r="L153" s="68">
        <f t="shared" si="7"/>
        <v>0</v>
      </c>
      <c r="M153" s="66">
        <f t="shared" si="5"/>
        <v>0</v>
      </c>
      <c r="N153" s="32">
        <f t="shared" si="6"/>
        <v>0</v>
      </c>
      <c r="O153" s="52">
        <f>'Pay App 53'!O153+'Pay App 53'!P153</f>
        <v>0</v>
      </c>
      <c r="P153" s="45"/>
      <c r="Q153" s="66">
        <f>'Pay App 53'!Q153+N153+P153</f>
        <v>0</v>
      </c>
    </row>
    <row r="154" spans="1:17" ht="21" customHeight="1" x14ac:dyDescent="0.2">
      <c r="A154" s="151" t="s">
        <v>262</v>
      </c>
      <c r="B154" s="151"/>
      <c r="C154" s="151" t="s">
        <v>263</v>
      </c>
      <c r="D154" s="152"/>
      <c r="E154" s="52">
        <f>'Pay App 53'!E154</f>
        <v>0</v>
      </c>
      <c r="F154" s="45"/>
      <c r="G154" s="65">
        <f>'Pay App 53'!G154+F154</f>
        <v>0</v>
      </c>
      <c r="H154" s="188">
        <f>'Pay App 53'!K154</f>
        <v>0</v>
      </c>
      <c r="I154" s="189"/>
      <c r="J154" s="55"/>
      <c r="K154" s="33">
        <f t="shared" si="4"/>
        <v>0</v>
      </c>
      <c r="L154" s="68">
        <f t="shared" si="7"/>
        <v>0</v>
      </c>
      <c r="M154" s="66">
        <f t="shared" si="5"/>
        <v>0</v>
      </c>
      <c r="N154" s="32">
        <f t="shared" si="6"/>
        <v>0</v>
      </c>
      <c r="O154" s="52">
        <f>'Pay App 53'!O154+'Pay App 53'!P154</f>
        <v>0</v>
      </c>
      <c r="P154" s="45"/>
      <c r="Q154" s="66">
        <f>'Pay App 53'!Q154+N154+P154</f>
        <v>0</v>
      </c>
    </row>
    <row r="155" spans="1:17" ht="21" customHeight="1" x14ac:dyDescent="0.2">
      <c r="A155" s="151" t="s">
        <v>264</v>
      </c>
      <c r="B155" s="151"/>
      <c r="C155" s="151" t="s">
        <v>265</v>
      </c>
      <c r="D155" s="152"/>
      <c r="E155" s="52">
        <f>'Pay App 53'!E155</f>
        <v>0</v>
      </c>
      <c r="F155" s="45"/>
      <c r="G155" s="65">
        <f>'Pay App 53'!G155+F155</f>
        <v>0</v>
      </c>
      <c r="H155" s="188">
        <f>'Pay App 53'!K155</f>
        <v>0</v>
      </c>
      <c r="I155" s="189"/>
      <c r="J155" s="55"/>
      <c r="K155" s="33">
        <f t="shared" si="4"/>
        <v>0</v>
      </c>
      <c r="L155" s="68">
        <f t="shared" si="7"/>
        <v>0</v>
      </c>
      <c r="M155" s="66">
        <f t="shared" si="5"/>
        <v>0</v>
      </c>
      <c r="N155" s="32">
        <f t="shared" si="6"/>
        <v>0</v>
      </c>
      <c r="O155" s="52">
        <f>'Pay App 53'!O155+'Pay App 53'!P155</f>
        <v>0</v>
      </c>
      <c r="P155" s="45"/>
      <c r="Q155" s="66">
        <f>'Pay App 53'!Q155+N155+P155</f>
        <v>0</v>
      </c>
    </row>
    <row r="156" spans="1:17" ht="21" customHeight="1" x14ac:dyDescent="0.2">
      <c r="A156" s="151" t="s">
        <v>266</v>
      </c>
      <c r="B156" s="151"/>
      <c r="C156" s="151" t="s">
        <v>267</v>
      </c>
      <c r="D156" s="152"/>
      <c r="E156" s="52">
        <f>'Pay App 53'!E156</f>
        <v>0</v>
      </c>
      <c r="F156" s="45"/>
      <c r="G156" s="65">
        <f>'Pay App 53'!G156+F156</f>
        <v>0</v>
      </c>
      <c r="H156" s="188">
        <f>'Pay App 53'!K156</f>
        <v>0</v>
      </c>
      <c r="I156" s="189"/>
      <c r="J156" s="55"/>
      <c r="K156" s="33">
        <f t="shared" si="4"/>
        <v>0</v>
      </c>
      <c r="L156" s="68">
        <f t="shared" si="7"/>
        <v>0</v>
      </c>
      <c r="M156" s="66">
        <f t="shared" si="5"/>
        <v>0</v>
      </c>
      <c r="N156" s="32">
        <f t="shared" si="6"/>
        <v>0</v>
      </c>
      <c r="O156" s="52">
        <f>'Pay App 53'!O156+'Pay App 53'!P156</f>
        <v>0</v>
      </c>
      <c r="P156" s="45"/>
      <c r="Q156" s="66">
        <f>'Pay App 53'!Q156+N156+P156</f>
        <v>0</v>
      </c>
    </row>
    <row r="157" spans="1:17" ht="21" customHeight="1" x14ac:dyDescent="0.2">
      <c r="A157" s="151" t="s">
        <v>268</v>
      </c>
      <c r="B157" s="151"/>
      <c r="C157" s="151" t="s">
        <v>269</v>
      </c>
      <c r="D157" s="152"/>
      <c r="E157" s="52">
        <f>'Pay App 53'!E157</f>
        <v>0</v>
      </c>
      <c r="F157" s="45"/>
      <c r="G157" s="65">
        <f>'Pay App 53'!G157+F157</f>
        <v>0</v>
      </c>
      <c r="H157" s="188">
        <f>'Pay App 53'!K157</f>
        <v>0</v>
      </c>
      <c r="I157" s="189"/>
      <c r="J157" s="55"/>
      <c r="K157" s="33">
        <f t="shared" si="4"/>
        <v>0</v>
      </c>
      <c r="L157" s="68">
        <f t="shared" si="7"/>
        <v>0</v>
      </c>
      <c r="M157" s="66">
        <f t="shared" si="5"/>
        <v>0</v>
      </c>
      <c r="N157" s="32">
        <f t="shared" si="6"/>
        <v>0</v>
      </c>
      <c r="O157" s="52">
        <f>'Pay App 53'!O157+'Pay App 53'!P157</f>
        <v>0</v>
      </c>
      <c r="P157" s="45"/>
      <c r="Q157" s="66">
        <f>'Pay App 53'!Q157+N157+P157</f>
        <v>0</v>
      </c>
    </row>
    <row r="158" spans="1:17" ht="21" customHeight="1" x14ac:dyDescent="0.2">
      <c r="A158" s="153" t="s">
        <v>270</v>
      </c>
      <c r="B158" s="153"/>
      <c r="C158" s="153" t="s">
        <v>271</v>
      </c>
      <c r="D158" s="154"/>
      <c r="E158" s="52">
        <f>'Pay App 53'!E158</f>
        <v>0</v>
      </c>
      <c r="F158" s="45"/>
      <c r="G158" s="65">
        <f>'Pay App 53'!G158+F158</f>
        <v>0</v>
      </c>
      <c r="H158" s="188">
        <f>'Pay App 53'!K158</f>
        <v>0</v>
      </c>
      <c r="I158" s="189"/>
      <c r="J158" s="55"/>
      <c r="K158" s="33">
        <f t="shared" si="4"/>
        <v>0</v>
      </c>
      <c r="L158" s="68">
        <f t="shared" si="7"/>
        <v>0</v>
      </c>
      <c r="M158" s="66">
        <f t="shared" si="5"/>
        <v>0</v>
      </c>
      <c r="N158" s="32">
        <f t="shared" si="6"/>
        <v>0</v>
      </c>
      <c r="O158" s="52">
        <f>'Pay App 53'!O158+'Pay App 53'!P158</f>
        <v>0</v>
      </c>
      <c r="P158" s="45"/>
      <c r="Q158" s="66">
        <f>'Pay App 53'!Q158+N158+P158</f>
        <v>0</v>
      </c>
    </row>
    <row r="159" spans="1:17" ht="21" customHeight="1" x14ac:dyDescent="0.2">
      <c r="A159" s="151" t="s">
        <v>272</v>
      </c>
      <c r="B159" s="151"/>
      <c r="C159" s="151" t="s">
        <v>273</v>
      </c>
      <c r="D159" s="152"/>
      <c r="E159" s="52">
        <f>'Pay App 53'!E159</f>
        <v>0</v>
      </c>
      <c r="F159" s="45"/>
      <c r="G159" s="65">
        <f>'Pay App 53'!G159+F159</f>
        <v>0</v>
      </c>
      <c r="H159" s="188">
        <f>'Pay App 53'!K159</f>
        <v>0</v>
      </c>
      <c r="I159" s="189"/>
      <c r="J159" s="55"/>
      <c r="K159" s="33">
        <f t="shared" si="4"/>
        <v>0</v>
      </c>
      <c r="L159" s="68">
        <f t="shared" si="7"/>
        <v>0</v>
      </c>
      <c r="M159" s="66">
        <f t="shared" si="5"/>
        <v>0</v>
      </c>
      <c r="N159" s="32">
        <f t="shared" si="6"/>
        <v>0</v>
      </c>
      <c r="O159" s="52">
        <f>'Pay App 53'!O159+'Pay App 53'!P159</f>
        <v>0</v>
      </c>
      <c r="P159" s="45"/>
      <c r="Q159" s="66">
        <f>'Pay App 53'!Q159+N159+P159</f>
        <v>0</v>
      </c>
    </row>
    <row r="160" spans="1:17" ht="21" customHeight="1" x14ac:dyDescent="0.2">
      <c r="A160" s="151" t="s">
        <v>274</v>
      </c>
      <c r="B160" s="151"/>
      <c r="C160" s="151" t="s">
        <v>275</v>
      </c>
      <c r="D160" s="152"/>
      <c r="E160" s="52">
        <f>'Pay App 53'!E160</f>
        <v>0</v>
      </c>
      <c r="F160" s="45"/>
      <c r="G160" s="65">
        <f>'Pay App 53'!G160+F160</f>
        <v>0</v>
      </c>
      <c r="H160" s="188">
        <f>'Pay App 53'!K160</f>
        <v>0</v>
      </c>
      <c r="I160" s="189"/>
      <c r="J160" s="55"/>
      <c r="K160" s="33">
        <f t="shared" si="4"/>
        <v>0</v>
      </c>
      <c r="L160" s="68">
        <f t="shared" si="7"/>
        <v>0</v>
      </c>
      <c r="M160" s="66">
        <f t="shared" si="5"/>
        <v>0</v>
      </c>
      <c r="N160" s="32">
        <f t="shared" si="6"/>
        <v>0</v>
      </c>
      <c r="O160" s="52">
        <f>'Pay App 53'!O160+'Pay App 53'!P160</f>
        <v>0</v>
      </c>
      <c r="P160" s="45"/>
      <c r="Q160" s="66">
        <f>'Pay App 53'!Q160+N160+P160</f>
        <v>0</v>
      </c>
    </row>
    <row r="161" spans="1:17" ht="21" customHeight="1" x14ac:dyDescent="0.2">
      <c r="A161" s="151" t="s">
        <v>276</v>
      </c>
      <c r="B161" s="151"/>
      <c r="C161" s="151" t="s">
        <v>277</v>
      </c>
      <c r="D161" s="152"/>
      <c r="E161" s="52">
        <f>'Pay App 53'!E161</f>
        <v>0</v>
      </c>
      <c r="F161" s="45"/>
      <c r="G161" s="65">
        <f>'Pay App 53'!G161+F161</f>
        <v>0</v>
      </c>
      <c r="H161" s="188">
        <f>'Pay App 53'!K161</f>
        <v>0</v>
      </c>
      <c r="I161" s="189"/>
      <c r="J161" s="55"/>
      <c r="K161" s="33">
        <f t="shared" si="4"/>
        <v>0</v>
      </c>
      <c r="L161" s="68">
        <f t="shared" si="7"/>
        <v>0</v>
      </c>
      <c r="M161" s="66">
        <f t="shared" si="5"/>
        <v>0</v>
      </c>
      <c r="N161" s="32">
        <f t="shared" si="6"/>
        <v>0</v>
      </c>
      <c r="O161" s="52">
        <f>'Pay App 53'!O161+'Pay App 53'!P161</f>
        <v>0</v>
      </c>
      <c r="P161" s="45"/>
      <c r="Q161" s="66">
        <f>'Pay App 53'!Q161+N161+P161</f>
        <v>0</v>
      </c>
    </row>
    <row r="162" spans="1:17" ht="21" customHeight="1" x14ac:dyDescent="0.2">
      <c r="A162" s="151" t="s">
        <v>278</v>
      </c>
      <c r="B162" s="151"/>
      <c r="C162" s="151" t="s">
        <v>279</v>
      </c>
      <c r="D162" s="152"/>
      <c r="E162" s="52">
        <f>'Pay App 53'!E162</f>
        <v>0</v>
      </c>
      <c r="F162" s="45"/>
      <c r="G162" s="65">
        <f>'Pay App 53'!G162+F162</f>
        <v>0</v>
      </c>
      <c r="H162" s="188">
        <f>'Pay App 53'!K162</f>
        <v>0</v>
      </c>
      <c r="I162" s="189"/>
      <c r="J162" s="55"/>
      <c r="K162" s="33">
        <f t="shared" si="4"/>
        <v>0</v>
      </c>
      <c r="L162" s="68">
        <f t="shared" si="7"/>
        <v>0</v>
      </c>
      <c r="M162" s="66">
        <f t="shared" si="5"/>
        <v>0</v>
      </c>
      <c r="N162" s="32">
        <f t="shared" si="6"/>
        <v>0</v>
      </c>
      <c r="O162" s="52">
        <f>'Pay App 53'!O162+'Pay App 53'!P162</f>
        <v>0</v>
      </c>
      <c r="P162" s="45"/>
      <c r="Q162" s="66">
        <f>'Pay App 53'!Q162+N162+P162</f>
        <v>0</v>
      </c>
    </row>
    <row r="163" spans="1:17" ht="21" customHeight="1" x14ac:dyDescent="0.2">
      <c r="A163" s="151" t="s">
        <v>280</v>
      </c>
      <c r="B163" s="151"/>
      <c r="C163" s="151" t="s">
        <v>281</v>
      </c>
      <c r="D163" s="152"/>
      <c r="E163" s="52">
        <f>'Pay App 53'!E163</f>
        <v>0</v>
      </c>
      <c r="F163" s="45"/>
      <c r="G163" s="65">
        <f>'Pay App 53'!G163+F163</f>
        <v>0</v>
      </c>
      <c r="H163" s="188">
        <f>'Pay App 53'!K163</f>
        <v>0</v>
      </c>
      <c r="I163" s="189"/>
      <c r="J163" s="55"/>
      <c r="K163" s="33">
        <f t="shared" si="4"/>
        <v>0</v>
      </c>
      <c r="L163" s="68">
        <f t="shared" si="7"/>
        <v>0</v>
      </c>
      <c r="M163" s="66">
        <f t="shared" si="5"/>
        <v>0</v>
      </c>
      <c r="N163" s="32">
        <f t="shared" si="6"/>
        <v>0</v>
      </c>
      <c r="O163" s="52">
        <f>'Pay App 53'!O163+'Pay App 53'!P163</f>
        <v>0</v>
      </c>
      <c r="P163" s="45"/>
      <c r="Q163" s="66">
        <f>'Pay App 53'!Q163+N163+P163</f>
        <v>0</v>
      </c>
    </row>
    <row r="164" spans="1:17" ht="21" customHeight="1" x14ac:dyDescent="0.2">
      <c r="A164" s="151" t="s">
        <v>282</v>
      </c>
      <c r="B164" s="151"/>
      <c r="C164" s="151" t="s">
        <v>283</v>
      </c>
      <c r="D164" s="152"/>
      <c r="E164" s="52">
        <f>'Pay App 53'!E164</f>
        <v>0</v>
      </c>
      <c r="F164" s="45"/>
      <c r="G164" s="65">
        <f>'Pay App 53'!G164+F164</f>
        <v>0</v>
      </c>
      <c r="H164" s="188">
        <f>'Pay App 53'!K164</f>
        <v>0</v>
      </c>
      <c r="I164" s="189"/>
      <c r="J164" s="55"/>
      <c r="K164" s="33">
        <f t="shared" si="4"/>
        <v>0</v>
      </c>
      <c r="L164" s="68">
        <f t="shared" si="7"/>
        <v>0</v>
      </c>
      <c r="M164" s="66">
        <f t="shared" si="5"/>
        <v>0</v>
      </c>
      <c r="N164" s="32">
        <f t="shared" si="6"/>
        <v>0</v>
      </c>
      <c r="O164" s="52">
        <f>'Pay App 53'!O164+'Pay App 53'!P164</f>
        <v>0</v>
      </c>
      <c r="P164" s="45"/>
      <c r="Q164" s="66">
        <f>'Pay App 53'!Q164+N164+P164</f>
        <v>0</v>
      </c>
    </row>
    <row r="165" spans="1:17" ht="21" customHeight="1" x14ac:dyDescent="0.2">
      <c r="A165" s="151" t="s">
        <v>284</v>
      </c>
      <c r="B165" s="151"/>
      <c r="C165" s="151" t="s">
        <v>285</v>
      </c>
      <c r="D165" s="152"/>
      <c r="E165" s="52">
        <f>'Pay App 53'!E165</f>
        <v>0</v>
      </c>
      <c r="F165" s="45"/>
      <c r="G165" s="65">
        <f>'Pay App 53'!G165+F165</f>
        <v>0</v>
      </c>
      <c r="H165" s="188">
        <f>'Pay App 53'!K165</f>
        <v>0</v>
      </c>
      <c r="I165" s="189"/>
      <c r="J165" s="55"/>
      <c r="K165" s="33">
        <f t="shared" si="4"/>
        <v>0</v>
      </c>
      <c r="L165" s="68">
        <f t="shared" si="7"/>
        <v>0</v>
      </c>
      <c r="M165" s="66">
        <f t="shared" si="5"/>
        <v>0</v>
      </c>
      <c r="N165" s="32">
        <f t="shared" si="6"/>
        <v>0</v>
      </c>
      <c r="O165" s="52">
        <f>'Pay App 53'!O165+'Pay App 53'!P165</f>
        <v>0</v>
      </c>
      <c r="P165" s="45"/>
      <c r="Q165" s="66">
        <f>'Pay App 53'!Q165+N165+P165</f>
        <v>0</v>
      </c>
    </row>
    <row r="166" spans="1:17" ht="21" customHeight="1" x14ac:dyDescent="0.2">
      <c r="A166" s="153" t="s">
        <v>286</v>
      </c>
      <c r="B166" s="153"/>
      <c r="C166" s="153" t="s">
        <v>287</v>
      </c>
      <c r="D166" s="154"/>
      <c r="E166" s="52">
        <f>'Pay App 53'!E166</f>
        <v>0</v>
      </c>
      <c r="F166" s="45"/>
      <c r="G166" s="65">
        <f>'Pay App 53'!G166+F166</f>
        <v>0</v>
      </c>
      <c r="H166" s="188">
        <f>'Pay App 53'!K166</f>
        <v>0</v>
      </c>
      <c r="I166" s="189"/>
      <c r="J166" s="55"/>
      <c r="K166" s="33">
        <f t="shared" si="4"/>
        <v>0</v>
      </c>
      <c r="L166" s="68">
        <f t="shared" si="7"/>
        <v>0</v>
      </c>
      <c r="M166" s="66">
        <f t="shared" si="5"/>
        <v>0</v>
      </c>
      <c r="N166" s="32">
        <f t="shared" si="6"/>
        <v>0</v>
      </c>
      <c r="O166" s="52">
        <f>'Pay App 53'!O166+'Pay App 53'!P166</f>
        <v>0</v>
      </c>
      <c r="P166" s="45"/>
      <c r="Q166" s="66">
        <f>'Pay App 53'!Q166+N166+P166</f>
        <v>0</v>
      </c>
    </row>
    <row r="167" spans="1:17" ht="21" customHeight="1" x14ac:dyDescent="0.2">
      <c r="A167" s="153" t="s">
        <v>288</v>
      </c>
      <c r="B167" s="153"/>
      <c r="C167" s="153" t="s">
        <v>289</v>
      </c>
      <c r="D167" s="154"/>
      <c r="E167" s="52">
        <f>'Pay App 53'!E167</f>
        <v>0</v>
      </c>
      <c r="F167" s="45"/>
      <c r="G167" s="65">
        <f>'Pay App 53'!G167+F167</f>
        <v>0</v>
      </c>
      <c r="H167" s="188">
        <f>'Pay App 53'!K167</f>
        <v>0</v>
      </c>
      <c r="I167" s="189"/>
      <c r="J167" s="55"/>
      <c r="K167" s="33">
        <f t="shared" si="4"/>
        <v>0</v>
      </c>
      <c r="L167" s="68">
        <f t="shared" si="7"/>
        <v>0</v>
      </c>
      <c r="M167" s="66">
        <f t="shared" si="5"/>
        <v>0</v>
      </c>
      <c r="N167" s="32">
        <f t="shared" si="6"/>
        <v>0</v>
      </c>
      <c r="O167" s="52">
        <f>'Pay App 53'!O167+'Pay App 53'!P167</f>
        <v>0</v>
      </c>
      <c r="P167" s="45"/>
      <c r="Q167" s="66">
        <f>'Pay App 53'!Q167+N167+P167</f>
        <v>0</v>
      </c>
    </row>
    <row r="168" spans="1:17" ht="21" customHeight="1" x14ac:dyDescent="0.2">
      <c r="A168" s="151" t="s">
        <v>290</v>
      </c>
      <c r="B168" s="151"/>
      <c r="C168" s="151" t="s">
        <v>291</v>
      </c>
      <c r="D168" s="152"/>
      <c r="E168" s="52">
        <f>'Pay App 53'!E168</f>
        <v>0</v>
      </c>
      <c r="F168" s="45"/>
      <c r="G168" s="65">
        <f>'Pay App 53'!G168+F168</f>
        <v>0</v>
      </c>
      <c r="H168" s="188">
        <f>'Pay App 53'!K168</f>
        <v>0</v>
      </c>
      <c r="I168" s="189"/>
      <c r="J168" s="55"/>
      <c r="K168" s="33">
        <f t="shared" si="4"/>
        <v>0</v>
      </c>
      <c r="L168" s="68">
        <f t="shared" si="7"/>
        <v>0</v>
      </c>
      <c r="M168" s="66">
        <f t="shared" si="5"/>
        <v>0</v>
      </c>
      <c r="N168" s="32">
        <f t="shared" si="6"/>
        <v>0</v>
      </c>
      <c r="O168" s="52">
        <f>'Pay App 53'!O168+'Pay App 53'!P168</f>
        <v>0</v>
      </c>
      <c r="P168" s="45"/>
      <c r="Q168" s="66">
        <f>'Pay App 53'!Q168+N168+P168</f>
        <v>0</v>
      </c>
    </row>
    <row r="169" spans="1:17" ht="21" customHeight="1" x14ac:dyDescent="0.2">
      <c r="A169" s="151" t="s">
        <v>292</v>
      </c>
      <c r="B169" s="151"/>
      <c r="C169" s="151" t="s">
        <v>293</v>
      </c>
      <c r="D169" s="152"/>
      <c r="E169" s="52">
        <f>'Pay App 53'!E169</f>
        <v>0</v>
      </c>
      <c r="F169" s="45"/>
      <c r="G169" s="65">
        <f>'Pay App 53'!G169+F169</f>
        <v>0</v>
      </c>
      <c r="H169" s="188">
        <f>'Pay App 53'!K169</f>
        <v>0</v>
      </c>
      <c r="I169" s="189"/>
      <c r="J169" s="55"/>
      <c r="K169" s="33">
        <f t="shared" si="4"/>
        <v>0</v>
      </c>
      <c r="L169" s="68">
        <f t="shared" si="7"/>
        <v>0</v>
      </c>
      <c r="M169" s="66">
        <f t="shared" si="5"/>
        <v>0</v>
      </c>
      <c r="N169" s="32">
        <f t="shared" si="6"/>
        <v>0</v>
      </c>
      <c r="O169" s="52">
        <f>'Pay App 53'!O169+'Pay App 53'!P169</f>
        <v>0</v>
      </c>
      <c r="P169" s="45"/>
      <c r="Q169" s="66">
        <f>'Pay App 53'!Q169+N169+P169</f>
        <v>0</v>
      </c>
    </row>
    <row r="170" spans="1:17" ht="21" customHeight="1" x14ac:dyDescent="0.2">
      <c r="A170" s="151" t="s">
        <v>294</v>
      </c>
      <c r="B170" s="151"/>
      <c r="C170" s="151" t="s">
        <v>295</v>
      </c>
      <c r="D170" s="152"/>
      <c r="E170" s="52">
        <f>'Pay App 53'!E170</f>
        <v>0</v>
      </c>
      <c r="F170" s="45"/>
      <c r="G170" s="65">
        <f>'Pay App 53'!G170+F170</f>
        <v>0</v>
      </c>
      <c r="H170" s="188">
        <f>'Pay App 53'!K170</f>
        <v>0</v>
      </c>
      <c r="I170" s="189"/>
      <c r="J170" s="55"/>
      <c r="K170" s="33">
        <f t="shared" si="4"/>
        <v>0</v>
      </c>
      <c r="L170" s="68">
        <f t="shared" si="7"/>
        <v>0</v>
      </c>
      <c r="M170" s="66">
        <f t="shared" si="5"/>
        <v>0</v>
      </c>
      <c r="N170" s="32">
        <f t="shared" si="6"/>
        <v>0</v>
      </c>
      <c r="O170" s="52">
        <f>'Pay App 53'!O170+'Pay App 53'!P170</f>
        <v>0</v>
      </c>
      <c r="P170" s="45"/>
      <c r="Q170" s="66">
        <f>'Pay App 53'!Q170+N170+P170</f>
        <v>0</v>
      </c>
    </row>
    <row r="171" spans="1:17" ht="21" customHeight="1" x14ac:dyDescent="0.2">
      <c r="A171" s="151" t="s">
        <v>296</v>
      </c>
      <c r="B171" s="151"/>
      <c r="C171" s="151" t="s">
        <v>297</v>
      </c>
      <c r="D171" s="152"/>
      <c r="E171" s="52">
        <f>'Pay App 53'!E171</f>
        <v>0</v>
      </c>
      <c r="F171" s="45"/>
      <c r="G171" s="65">
        <f>'Pay App 53'!G171+F171</f>
        <v>0</v>
      </c>
      <c r="H171" s="188">
        <f>'Pay App 53'!K171</f>
        <v>0</v>
      </c>
      <c r="I171" s="189"/>
      <c r="J171" s="55"/>
      <c r="K171" s="33">
        <f t="shared" si="4"/>
        <v>0</v>
      </c>
      <c r="L171" s="68">
        <f t="shared" si="7"/>
        <v>0</v>
      </c>
      <c r="M171" s="66">
        <f t="shared" si="5"/>
        <v>0</v>
      </c>
      <c r="N171" s="32">
        <f t="shared" si="6"/>
        <v>0</v>
      </c>
      <c r="O171" s="52">
        <f>'Pay App 53'!O171+'Pay App 53'!P171</f>
        <v>0</v>
      </c>
      <c r="P171" s="45"/>
      <c r="Q171" s="66">
        <f>'Pay App 53'!Q171+N171+P171</f>
        <v>0</v>
      </c>
    </row>
    <row r="172" spans="1:17" ht="21" customHeight="1" x14ac:dyDescent="0.2">
      <c r="A172" s="151" t="s">
        <v>298</v>
      </c>
      <c r="B172" s="151"/>
      <c r="C172" s="151" t="s">
        <v>299</v>
      </c>
      <c r="D172" s="152"/>
      <c r="E172" s="52">
        <f>'Pay App 53'!E172</f>
        <v>0</v>
      </c>
      <c r="F172" s="45"/>
      <c r="G172" s="65">
        <f>'Pay App 53'!G172+F172</f>
        <v>0</v>
      </c>
      <c r="H172" s="188">
        <f>'Pay App 53'!K172</f>
        <v>0</v>
      </c>
      <c r="I172" s="189"/>
      <c r="J172" s="55"/>
      <c r="K172" s="33">
        <f t="shared" si="4"/>
        <v>0</v>
      </c>
      <c r="L172" s="68">
        <f t="shared" si="7"/>
        <v>0</v>
      </c>
      <c r="M172" s="66">
        <f t="shared" si="5"/>
        <v>0</v>
      </c>
      <c r="N172" s="32">
        <f t="shared" si="6"/>
        <v>0</v>
      </c>
      <c r="O172" s="52">
        <f>'Pay App 53'!O172+'Pay App 53'!P172</f>
        <v>0</v>
      </c>
      <c r="P172" s="45"/>
      <c r="Q172" s="66">
        <f>'Pay App 53'!Q172+N172+P172</f>
        <v>0</v>
      </c>
    </row>
    <row r="173" spans="1:17" ht="21" customHeight="1" x14ac:dyDescent="0.2">
      <c r="A173" s="151" t="s">
        <v>300</v>
      </c>
      <c r="B173" s="151"/>
      <c r="C173" s="151" t="s">
        <v>301</v>
      </c>
      <c r="D173" s="152"/>
      <c r="E173" s="52">
        <f>'Pay App 53'!E173</f>
        <v>0</v>
      </c>
      <c r="F173" s="45"/>
      <c r="G173" s="65">
        <f>'Pay App 53'!G173+F173</f>
        <v>0</v>
      </c>
      <c r="H173" s="188">
        <f>'Pay App 53'!K173</f>
        <v>0</v>
      </c>
      <c r="I173" s="189"/>
      <c r="J173" s="55"/>
      <c r="K173" s="33">
        <f t="shared" si="4"/>
        <v>0</v>
      </c>
      <c r="L173" s="68">
        <f t="shared" si="7"/>
        <v>0</v>
      </c>
      <c r="M173" s="66">
        <f t="shared" si="5"/>
        <v>0</v>
      </c>
      <c r="N173" s="32">
        <f t="shared" si="6"/>
        <v>0</v>
      </c>
      <c r="O173" s="52">
        <f>'Pay App 53'!O173+'Pay App 53'!P173</f>
        <v>0</v>
      </c>
      <c r="P173" s="45"/>
      <c r="Q173" s="66">
        <f>'Pay App 53'!Q173+N173+P173</f>
        <v>0</v>
      </c>
    </row>
    <row r="174" spans="1:17" ht="21" customHeight="1" x14ac:dyDescent="0.2">
      <c r="A174" s="151" t="s">
        <v>302</v>
      </c>
      <c r="B174" s="151"/>
      <c r="C174" s="151" t="s">
        <v>303</v>
      </c>
      <c r="D174" s="152"/>
      <c r="E174" s="52">
        <f>'Pay App 53'!E174</f>
        <v>0</v>
      </c>
      <c r="F174" s="45"/>
      <c r="G174" s="65">
        <f>'Pay App 53'!G174+F174</f>
        <v>0</v>
      </c>
      <c r="H174" s="188">
        <f>'Pay App 53'!K174</f>
        <v>0</v>
      </c>
      <c r="I174" s="189"/>
      <c r="J174" s="55"/>
      <c r="K174" s="33">
        <f t="shared" si="4"/>
        <v>0</v>
      </c>
      <c r="L174" s="68">
        <f t="shared" si="7"/>
        <v>0</v>
      </c>
      <c r="M174" s="66">
        <f t="shared" si="5"/>
        <v>0</v>
      </c>
      <c r="N174" s="32">
        <f t="shared" si="6"/>
        <v>0</v>
      </c>
      <c r="O174" s="52">
        <f>'Pay App 53'!O174+'Pay App 53'!P174</f>
        <v>0</v>
      </c>
      <c r="P174" s="45"/>
      <c r="Q174" s="66">
        <f>'Pay App 53'!Q174+N174+P174</f>
        <v>0</v>
      </c>
    </row>
    <row r="175" spans="1:17" ht="21" customHeight="1" x14ac:dyDescent="0.2">
      <c r="A175" s="151" t="s">
        <v>304</v>
      </c>
      <c r="B175" s="151"/>
      <c r="C175" s="151" t="s">
        <v>305</v>
      </c>
      <c r="D175" s="152"/>
      <c r="E175" s="52">
        <f>'Pay App 53'!E175</f>
        <v>0</v>
      </c>
      <c r="F175" s="45"/>
      <c r="G175" s="65">
        <f>'Pay App 53'!G175+F175</f>
        <v>0</v>
      </c>
      <c r="H175" s="188">
        <f>'Pay App 53'!K175</f>
        <v>0</v>
      </c>
      <c r="I175" s="189"/>
      <c r="J175" s="55"/>
      <c r="K175" s="33">
        <f t="shared" si="4"/>
        <v>0</v>
      </c>
      <c r="L175" s="68">
        <f t="shared" si="7"/>
        <v>0</v>
      </c>
      <c r="M175" s="66">
        <f t="shared" si="5"/>
        <v>0</v>
      </c>
      <c r="N175" s="32">
        <f t="shared" si="6"/>
        <v>0</v>
      </c>
      <c r="O175" s="52">
        <f>'Pay App 53'!O175+'Pay App 53'!P175</f>
        <v>0</v>
      </c>
      <c r="P175" s="45"/>
      <c r="Q175" s="66">
        <f>'Pay App 53'!Q175+N175+P175</f>
        <v>0</v>
      </c>
    </row>
    <row r="176" spans="1:17" ht="21" customHeight="1" x14ac:dyDescent="0.2">
      <c r="A176" s="151" t="s">
        <v>306</v>
      </c>
      <c r="B176" s="151"/>
      <c r="C176" s="151" t="s">
        <v>307</v>
      </c>
      <c r="D176" s="152"/>
      <c r="E176" s="52">
        <f>'Pay App 53'!E176</f>
        <v>0</v>
      </c>
      <c r="F176" s="45"/>
      <c r="G176" s="65">
        <f>'Pay App 53'!G176+F176</f>
        <v>0</v>
      </c>
      <c r="H176" s="188">
        <f>'Pay App 53'!K176</f>
        <v>0</v>
      </c>
      <c r="I176" s="189"/>
      <c r="J176" s="55"/>
      <c r="K176" s="33">
        <f t="shared" si="4"/>
        <v>0</v>
      </c>
      <c r="L176" s="68">
        <f t="shared" si="7"/>
        <v>0</v>
      </c>
      <c r="M176" s="66">
        <f t="shared" si="5"/>
        <v>0</v>
      </c>
      <c r="N176" s="32">
        <f t="shared" si="6"/>
        <v>0</v>
      </c>
      <c r="O176" s="52">
        <f>'Pay App 53'!O176+'Pay App 53'!P176</f>
        <v>0</v>
      </c>
      <c r="P176" s="45"/>
      <c r="Q176" s="66">
        <f>'Pay App 53'!Q176+N176+P176</f>
        <v>0</v>
      </c>
    </row>
    <row r="177" spans="1:17" ht="21" customHeight="1" x14ac:dyDescent="0.2">
      <c r="A177" s="151" t="s">
        <v>308</v>
      </c>
      <c r="B177" s="151"/>
      <c r="C177" s="151" t="s">
        <v>309</v>
      </c>
      <c r="D177" s="152"/>
      <c r="E177" s="52">
        <f>'Pay App 53'!E177</f>
        <v>0</v>
      </c>
      <c r="F177" s="45"/>
      <c r="G177" s="65">
        <f>'Pay App 53'!G177+F177</f>
        <v>0</v>
      </c>
      <c r="H177" s="188">
        <f>'Pay App 53'!K177</f>
        <v>0</v>
      </c>
      <c r="I177" s="189"/>
      <c r="J177" s="55"/>
      <c r="K177" s="33">
        <f t="shared" si="4"/>
        <v>0</v>
      </c>
      <c r="L177" s="68">
        <f t="shared" si="7"/>
        <v>0</v>
      </c>
      <c r="M177" s="66">
        <f t="shared" si="5"/>
        <v>0</v>
      </c>
      <c r="N177" s="32">
        <f t="shared" si="6"/>
        <v>0</v>
      </c>
      <c r="O177" s="52">
        <f>'Pay App 53'!O177+'Pay App 53'!P177</f>
        <v>0</v>
      </c>
      <c r="P177" s="45"/>
      <c r="Q177" s="66">
        <f>'Pay App 53'!Q177+N177+P177</f>
        <v>0</v>
      </c>
    </row>
    <row r="178" spans="1:17" ht="21" customHeight="1" x14ac:dyDescent="0.2">
      <c r="A178" s="141" t="s">
        <v>310</v>
      </c>
      <c r="B178" s="141"/>
      <c r="C178" s="141" t="s">
        <v>311</v>
      </c>
      <c r="D178" s="142"/>
      <c r="E178" s="52">
        <f>'Pay App 53'!E178</f>
        <v>0</v>
      </c>
      <c r="F178" s="45"/>
      <c r="G178" s="65">
        <f>'Pay App 53'!G178+F178</f>
        <v>0</v>
      </c>
      <c r="H178" s="188">
        <f>'Pay App 53'!K178</f>
        <v>0</v>
      </c>
      <c r="I178" s="189"/>
      <c r="J178" s="55"/>
      <c r="K178" s="33">
        <f t="shared" si="4"/>
        <v>0</v>
      </c>
      <c r="L178" s="68">
        <f t="shared" si="7"/>
        <v>0</v>
      </c>
      <c r="M178" s="66">
        <f t="shared" si="5"/>
        <v>0</v>
      </c>
      <c r="N178" s="32">
        <f t="shared" si="6"/>
        <v>0</v>
      </c>
      <c r="O178" s="52">
        <f>'Pay App 53'!O178+'Pay App 53'!P178</f>
        <v>0</v>
      </c>
      <c r="P178" s="45"/>
      <c r="Q178" s="66">
        <f>'Pay App 53'!Q178+N178+P178</f>
        <v>0</v>
      </c>
    </row>
    <row r="179" spans="1:17" ht="21" customHeight="1" x14ac:dyDescent="0.2">
      <c r="A179" s="151" t="s">
        <v>312</v>
      </c>
      <c r="B179" s="151"/>
      <c r="C179" s="151" t="s">
        <v>313</v>
      </c>
      <c r="D179" s="152"/>
      <c r="E179" s="52">
        <f>'Pay App 53'!E179</f>
        <v>0</v>
      </c>
      <c r="F179" s="45"/>
      <c r="G179" s="65">
        <f>'Pay App 53'!G179+F179</f>
        <v>0</v>
      </c>
      <c r="H179" s="188">
        <f>'Pay App 53'!K179</f>
        <v>0</v>
      </c>
      <c r="I179" s="189"/>
      <c r="J179" s="55"/>
      <c r="K179" s="33">
        <f t="shared" si="4"/>
        <v>0</v>
      </c>
      <c r="L179" s="68">
        <f t="shared" si="7"/>
        <v>0</v>
      </c>
      <c r="M179" s="66">
        <f t="shared" si="5"/>
        <v>0</v>
      </c>
      <c r="N179" s="32">
        <f t="shared" si="6"/>
        <v>0</v>
      </c>
      <c r="O179" s="52">
        <f>'Pay App 53'!O179+'Pay App 53'!P179</f>
        <v>0</v>
      </c>
      <c r="P179" s="45"/>
      <c r="Q179" s="66">
        <f>'Pay App 53'!Q179+N179+P179</f>
        <v>0</v>
      </c>
    </row>
    <row r="180" spans="1:17" ht="21" customHeight="1" x14ac:dyDescent="0.2">
      <c r="A180" s="151" t="s">
        <v>314</v>
      </c>
      <c r="B180" s="151"/>
      <c r="C180" s="149" t="s">
        <v>315</v>
      </c>
      <c r="D180" s="150"/>
      <c r="E180" s="52">
        <f>'Pay App 53'!E180</f>
        <v>0</v>
      </c>
      <c r="F180" s="45"/>
      <c r="G180" s="65">
        <f>'Pay App 53'!G180+F180</f>
        <v>0</v>
      </c>
      <c r="H180" s="188">
        <f>'Pay App 53'!K180</f>
        <v>0</v>
      </c>
      <c r="I180" s="189"/>
      <c r="J180" s="55"/>
      <c r="K180" s="33">
        <f t="shared" si="4"/>
        <v>0</v>
      </c>
      <c r="L180" s="68">
        <f t="shared" si="7"/>
        <v>0</v>
      </c>
      <c r="M180" s="66">
        <f t="shared" si="5"/>
        <v>0</v>
      </c>
      <c r="N180" s="32">
        <f t="shared" si="6"/>
        <v>0</v>
      </c>
      <c r="O180" s="52">
        <f>'Pay App 53'!O180+'Pay App 53'!P180</f>
        <v>0</v>
      </c>
      <c r="P180" s="45"/>
      <c r="Q180" s="66">
        <f>'Pay App 53'!Q180+N180+P180</f>
        <v>0</v>
      </c>
    </row>
    <row r="181" spans="1:17" ht="21" customHeight="1" x14ac:dyDescent="0.2">
      <c r="A181" s="151" t="s">
        <v>316</v>
      </c>
      <c r="B181" s="151"/>
      <c r="C181" s="151" t="s">
        <v>317</v>
      </c>
      <c r="D181" s="152"/>
      <c r="E181" s="52">
        <f>'Pay App 53'!E181</f>
        <v>0</v>
      </c>
      <c r="F181" s="45"/>
      <c r="G181" s="65">
        <f>'Pay App 53'!G181+F181</f>
        <v>0</v>
      </c>
      <c r="H181" s="188">
        <f>'Pay App 53'!K181</f>
        <v>0</v>
      </c>
      <c r="I181" s="189"/>
      <c r="J181" s="55"/>
      <c r="K181" s="33">
        <f t="shared" si="4"/>
        <v>0</v>
      </c>
      <c r="L181" s="68">
        <f t="shared" si="7"/>
        <v>0</v>
      </c>
      <c r="M181" s="66">
        <f t="shared" si="5"/>
        <v>0</v>
      </c>
      <c r="N181" s="32">
        <f t="shared" si="6"/>
        <v>0</v>
      </c>
      <c r="O181" s="52">
        <f>'Pay App 53'!O181+'Pay App 53'!P181</f>
        <v>0</v>
      </c>
      <c r="P181" s="45"/>
      <c r="Q181" s="66">
        <f>'Pay App 53'!Q181+N181+P181</f>
        <v>0</v>
      </c>
    </row>
    <row r="182" spans="1:17" ht="21" customHeight="1" x14ac:dyDescent="0.2">
      <c r="A182" s="151" t="s">
        <v>318</v>
      </c>
      <c r="B182" s="151"/>
      <c r="C182" s="151" t="s">
        <v>319</v>
      </c>
      <c r="D182" s="152"/>
      <c r="E182" s="52">
        <f>'Pay App 53'!E182</f>
        <v>0</v>
      </c>
      <c r="F182" s="45"/>
      <c r="G182" s="65">
        <f>'Pay App 53'!G182+F182</f>
        <v>0</v>
      </c>
      <c r="H182" s="188">
        <f>'Pay App 53'!K182</f>
        <v>0</v>
      </c>
      <c r="I182" s="189"/>
      <c r="J182" s="55"/>
      <c r="K182" s="33">
        <f t="shared" si="4"/>
        <v>0</v>
      </c>
      <c r="L182" s="68">
        <f t="shared" si="7"/>
        <v>0</v>
      </c>
      <c r="M182" s="66">
        <f t="shared" si="5"/>
        <v>0</v>
      </c>
      <c r="N182" s="32">
        <f t="shared" si="6"/>
        <v>0</v>
      </c>
      <c r="O182" s="52">
        <f>'Pay App 53'!O182+'Pay App 53'!P182</f>
        <v>0</v>
      </c>
      <c r="P182" s="45"/>
      <c r="Q182" s="66">
        <f>'Pay App 53'!Q182+N182+P182</f>
        <v>0</v>
      </c>
    </row>
    <row r="183" spans="1:17" ht="21" customHeight="1" x14ac:dyDescent="0.2">
      <c r="A183" s="151" t="s">
        <v>320</v>
      </c>
      <c r="B183" s="151"/>
      <c r="C183" s="151" t="s">
        <v>321</v>
      </c>
      <c r="D183" s="152"/>
      <c r="E183" s="52">
        <f>'Pay App 53'!E183</f>
        <v>0</v>
      </c>
      <c r="F183" s="45"/>
      <c r="G183" s="65">
        <f>'Pay App 53'!G183+F183</f>
        <v>0</v>
      </c>
      <c r="H183" s="188">
        <f>'Pay App 53'!K183</f>
        <v>0</v>
      </c>
      <c r="I183" s="189"/>
      <c r="J183" s="55"/>
      <c r="K183" s="33">
        <f t="shared" si="4"/>
        <v>0</v>
      </c>
      <c r="L183" s="68">
        <f t="shared" si="7"/>
        <v>0</v>
      </c>
      <c r="M183" s="66">
        <f t="shared" si="5"/>
        <v>0</v>
      </c>
      <c r="N183" s="32">
        <f t="shared" si="6"/>
        <v>0</v>
      </c>
      <c r="O183" s="52">
        <f>'Pay App 53'!O183+'Pay App 53'!P183</f>
        <v>0</v>
      </c>
      <c r="P183" s="45"/>
      <c r="Q183" s="66">
        <f>'Pay App 53'!Q183+N183+P183</f>
        <v>0</v>
      </c>
    </row>
    <row r="184" spans="1:17" ht="21" customHeight="1" x14ac:dyDescent="0.2">
      <c r="A184" s="151" t="s">
        <v>322</v>
      </c>
      <c r="B184" s="151"/>
      <c r="C184" s="151" t="s">
        <v>323</v>
      </c>
      <c r="D184" s="152"/>
      <c r="E184" s="52">
        <f>'Pay App 53'!E184</f>
        <v>0</v>
      </c>
      <c r="F184" s="45"/>
      <c r="G184" s="65">
        <f>'Pay App 53'!G184+F184</f>
        <v>0</v>
      </c>
      <c r="H184" s="188">
        <f>'Pay App 53'!K184</f>
        <v>0</v>
      </c>
      <c r="I184" s="189"/>
      <c r="J184" s="55"/>
      <c r="K184" s="33">
        <f t="shared" si="4"/>
        <v>0</v>
      </c>
      <c r="L184" s="68">
        <f t="shared" si="7"/>
        <v>0</v>
      </c>
      <c r="M184" s="66">
        <f t="shared" si="5"/>
        <v>0</v>
      </c>
      <c r="N184" s="32">
        <f t="shared" si="6"/>
        <v>0</v>
      </c>
      <c r="O184" s="52">
        <f>'Pay App 53'!O184+'Pay App 53'!P184</f>
        <v>0</v>
      </c>
      <c r="P184" s="45"/>
      <c r="Q184" s="66">
        <f>'Pay App 53'!Q184+N184+P184</f>
        <v>0</v>
      </c>
    </row>
    <row r="185" spans="1:17" ht="21" customHeight="1" x14ac:dyDescent="0.2">
      <c r="A185" s="141" t="s">
        <v>324</v>
      </c>
      <c r="B185" s="141"/>
      <c r="C185" s="141" t="s">
        <v>325</v>
      </c>
      <c r="D185" s="142"/>
      <c r="E185" s="52">
        <f>'Pay App 53'!E185</f>
        <v>0</v>
      </c>
      <c r="F185" s="45"/>
      <c r="G185" s="65">
        <f>'Pay App 53'!G185+F185</f>
        <v>0</v>
      </c>
      <c r="H185" s="188">
        <f>'Pay App 53'!K185</f>
        <v>0</v>
      </c>
      <c r="I185" s="189"/>
      <c r="J185" s="55"/>
      <c r="K185" s="33">
        <f t="shared" si="4"/>
        <v>0</v>
      </c>
      <c r="L185" s="68">
        <f t="shared" si="7"/>
        <v>0</v>
      </c>
      <c r="M185" s="66">
        <f t="shared" si="5"/>
        <v>0</v>
      </c>
      <c r="N185" s="32">
        <f t="shared" si="6"/>
        <v>0</v>
      </c>
      <c r="O185" s="52">
        <f>'Pay App 53'!O185+'Pay App 53'!P185</f>
        <v>0</v>
      </c>
      <c r="P185" s="45"/>
      <c r="Q185" s="66">
        <f>'Pay App 53'!Q185+N185+P185</f>
        <v>0</v>
      </c>
    </row>
    <row r="186" spans="1:17" ht="21" customHeight="1" x14ac:dyDescent="0.2">
      <c r="A186" s="141" t="s">
        <v>326</v>
      </c>
      <c r="B186" s="141"/>
      <c r="C186" s="141" t="s">
        <v>327</v>
      </c>
      <c r="D186" s="142"/>
      <c r="E186" s="52">
        <f>'Pay App 53'!E186</f>
        <v>0</v>
      </c>
      <c r="F186" s="45"/>
      <c r="G186" s="65">
        <f>'Pay App 53'!G186+F186</f>
        <v>0</v>
      </c>
      <c r="H186" s="188">
        <f>'Pay App 53'!K186</f>
        <v>0</v>
      </c>
      <c r="I186" s="189"/>
      <c r="J186" s="55"/>
      <c r="K186" s="33">
        <f t="shared" si="4"/>
        <v>0</v>
      </c>
      <c r="L186" s="68">
        <f t="shared" si="7"/>
        <v>0</v>
      </c>
      <c r="M186" s="66">
        <f t="shared" si="5"/>
        <v>0</v>
      </c>
      <c r="N186" s="32">
        <f t="shared" si="6"/>
        <v>0</v>
      </c>
      <c r="O186" s="52">
        <f>'Pay App 53'!O186+'Pay App 53'!P186</f>
        <v>0</v>
      </c>
      <c r="P186" s="45"/>
      <c r="Q186" s="66">
        <f>'Pay App 53'!Q186+N186+P186</f>
        <v>0</v>
      </c>
    </row>
    <row r="187" spans="1:17" ht="21" customHeight="1" x14ac:dyDescent="0.2">
      <c r="A187" s="151" t="s">
        <v>328</v>
      </c>
      <c r="B187" s="151"/>
      <c r="C187" s="151" t="s">
        <v>329</v>
      </c>
      <c r="D187" s="152"/>
      <c r="E187" s="52">
        <f>'Pay App 53'!E187</f>
        <v>0</v>
      </c>
      <c r="F187" s="45"/>
      <c r="G187" s="65">
        <f>'Pay App 53'!G187+F187</f>
        <v>0</v>
      </c>
      <c r="H187" s="188">
        <f>'Pay App 53'!K187</f>
        <v>0</v>
      </c>
      <c r="I187" s="189"/>
      <c r="J187" s="55"/>
      <c r="K187" s="33">
        <f t="shared" si="4"/>
        <v>0</v>
      </c>
      <c r="L187" s="68">
        <f t="shared" si="7"/>
        <v>0</v>
      </c>
      <c r="M187" s="66">
        <f t="shared" si="5"/>
        <v>0</v>
      </c>
      <c r="N187" s="32">
        <f t="shared" si="6"/>
        <v>0</v>
      </c>
      <c r="O187" s="52">
        <f>'Pay App 53'!O187+'Pay App 53'!P187</f>
        <v>0</v>
      </c>
      <c r="P187" s="45"/>
      <c r="Q187" s="66">
        <f>'Pay App 53'!Q187+N187+P187</f>
        <v>0</v>
      </c>
    </row>
    <row r="188" spans="1:17" ht="21" customHeight="1" x14ac:dyDescent="0.2">
      <c r="A188" s="151" t="s">
        <v>330</v>
      </c>
      <c r="B188" s="151"/>
      <c r="C188" s="151" t="s">
        <v>331</v>
      </c>
      <c r="D188" s="152"/>
      <c r="E188" s="52">
        <f>'Pay App 53'!E188</f>
        <v>0</v>
      </c>
      <c r="F188" s="45"/>
      <c r="G188" s="65">
        <f>'Pay App 53'!G188+F188</f>
        <v>0</v>
      </c>
      <c r="H188" s="188">
        <f>'Pay App 53'!K188</f>
        <v>0</v>
      </c>
      <c r="I188" s="189"/>
      <c r="J188" s="55"/>
      <c r="K188" s="33">
        <f t="shared" si="4"/>
        <v>0</v>
      </c>
      <c r="L188" s="68">
        <f t="shared" si="7"/>
        <v>0</v>
      </c>
      <c r="M188" s="66">
        <f t="shared" si="5"/>
        <v>0</v>
      </c>
      <c r="N188" s="32">
        <f t="shared" si="6"/>
        <v>0</v>
      </c>
      <c r="O188" s="52">
        <f>'Pay App 53'!O188+'Pay App 53'!P188</f>
        <v>0</v>
      </c>
      <c r="P188" s="45"/>
      <c r="Q188" s="66">
        <f>'Pay App 53'!Q188+N188+P188</f>
        <v>0</v>
      </c>
    </row>
    <row r="189" spans="1:17" ht="21" customHeight="1" x14ac:dyDescent="0.2">
      <c r="A189" s="151" t="s">
        <v>332</v>
      </c>
      <c r="B189" s="151"/>
      <c r="C189" s="151" t="s">
        <v>333</v>
      </c>
      <c r="D189" s="152"/>
      <c r="E189" s="52">
        <f>'Pay App 53'!E189</f>
        <v>0</v>
      </c>
      <c r="F189" s="45"/>
      <c r="G189" s="65">
        <f>'Pay App 53'!G189+F189</f>
        <v>0</v>
      </c>
      <c r="H189" s="188">
        <f>'Pay App 53'!K189</f>
        <v>0</v>
      </c>
      <c r="I189" s="189"/>
      <c r="J189" s="55"/>
      <c r="K189" s="33">
        <f t="shared" si="4"/>
        <v>0</v>
      </c>
      <c r="L189" s="68">
        <f t="shared" si="7"/>
        <v>0</v>
      </c>
      <c r="M189" s="66">
        <f t="shared" si="5"/>
        <v>0</v>
      </c>
      <c r="N189" s="32">
        <f t="shared" si="6"/>
        <v>0</v>
      </c>
      <c r="O189" s="52">
        <f>'Pay App 53'!O189+'Pay App 53'!P189</f>
        <v>0</v>
      </c>
      <c r="P189" s="45"/>
      <c r="Q189" s="66">
        <f>'Pay App 53'!Q189+N189+P189</f>
        <v>0</v>
      </c>
    </row>
    <row r="190" spans="1:17" ht="21" customHeight="1" x14ac:dyDescent="0.2">
      <c r="A190" s="141" t="s">
        <v>334</v>
      </c>
      <c r="B190" s="141"/>
      <c r="C190" s="141" t="s">
        <v>335</v>
      </c>
      <c r="D190" s="142"/>
      <c r="E190" s="52">
        <f>'Pay App 53'!E190</f>
        <v>0</v>
      </c>
      <c r="F190" s="45"/>
      <c r="G190" s="65">
        <f>'Pay App 53'!G190+F190</f>
        <v>0</v>
      </c>
      <c r="H190" s="188">
        <f>'Pay App 53'!K190</f>
        <v>0</v>
      </c>
      <c r="I190" s="189"/>
      <c r="J190" s="55"/>
      <c r="K190" s="33">
        <f t="shared" si="4"/>
        <v>0</v>
      </c>
      <c r="L190" s="68">
        <f t="shared" si="7"/>
        <v>0</v>
      </c>
      <c r="M190" s="66">
        <f t="shared" si="5"/>
        <v>0</v>
      </c>
      <c r="N190" s="32">
        <f t="shared" si="6"/>
        <v>0</v>
      </c>
      <c r="O190" s="52">
        <f>'Pay App 53'!O190+'Pay App 53'!P190</f>
        <v>0</v>
      </c>
      <c r="P190" s="45"/>
      <c r="Q190" s="66">
        <f>'Pay App 53'!Q190+N190+P190</f>
        <v>0</v>
      </c>
    </row>
    <row r="191" spans="1:17" ht="21" customHeight="1" x14ac:dyDescent="0.2">
      <c r="A191" s="149" t="s">
        <v>336</v>
      </c>
      <c r="B191" s="149"/>
      <c r="C191" s="149" t="s">
        <v>337</v>
      </c>
      <c r="D191" s="150"/>
      <c r="E191" s="52">
        <f>'Pay App 53'!E191</f>
        <v>0</v>
      </c>
      <c r="F191" s="45"/>
      <c r="G191" s="65">
        <f>'Pay App 53'!G191+F191</f>
        <v>0</v>
      </c>
      <c r="H191" s="188">
        <f>'Pay App 53'!K191</f>
        <v>0</v>
      </c>
      <c r="I191" s="189"/>
      <c r="J191" s="55"/>
      <c r="K191" s="33">
        <f t="shared" si="4"/>
        <v>0</v>
      </c>
      <c r="L191" s="68">
        <f t="shared" si="7"/>
        <v>0</v>
      </c>
      <c r="M191" s="66">
        <f t="shared" si="5"/>
        <v>0</v>
      </c>
      <c r="N191" s="32">
        <f t="shared" si="6"/>
        <v>0</v>
      </c>
      <c r="O191" s="52">
        <f>'Pay App 53'!O191+'Pay App 53'!P191</f>
        <v>0</v>
      </c>
      <c r="P191" s="45"/>
      <c r="Q191" s="66">
        <f>'Pay App 53'!Q191+N191+P191</f>
        <v>0</v>
      </c>
    </row>
    <row r="192" spans="1:17" ht="21" customHeight="1" x14ac:dyDescent="0.2">
      <c r="A192" s="149" t="s">
        <v>338</v>
      </c>
      <c r="B192" s="149"/>
      <c r="C192" s="151" t="s">
        <v>339</v>
      </c>
      <c r="D192" s="152"/>
      <c r="E192" s="52">
        <f>'Pay App 53'!E192</f>
        <v>0</v>
      </c>
      <c r="F192" s="45"/>
      <c r="G192" s="65">
        <f>'Pay App 53'!G192+F192</f>
        <v>0</v>
      </c>
      <c r="H192" s="188">
        <f>'Pay App 53'!K192</f>
        <v>0</v>
      </c>
      <c r="I192" s="189"/>
      <c r="J192" s="55"/>
      <c r="K192" s="33">
        <f t="shared" si="4"/>
        <v>0</v>
      </c>
      <c r="L192" s="68">
        <f t="shared" si="7"/>
        <v>0</v>
      </c>
      <c r="M192" s="66">
        <f t="shared" si="5"/>
        <v>0</v>
      </c>
      <c r="N192" s="32">
        <f t="shared" si="6"/>
        <v>0</v>
      </c>
      <c r="O192" s="52">
        <f>'Pay App 53'!O192+'Pay App 53'!P192</f>
        <v>0</v>
      </c>
      <c r="P192" s="45"/>
      <c r="Q192" s="66">
        <f>'Pay App 53'!Q192+N192+P192</f>
        <v>0</v>
      </c>
    </row>
    <row r="193" spans="1:17" ht="21" customHeight="1" x14ac:dyDescent="0.2">
      <c r="A193" s="141" t="s">
        <v>340</v>
      </c>
      <c r="B193" s="141"/>
      <c r="C193" s="141" t="s">
        <v>341</v>
      </c>
      <c r="D193" s="142"/>
      <c r="E193" s="52">
        <f>'Pay App 53'!E193</f>
        <v>0</v>
      </c>
      <c r="F193" s="45"/>
      <c r="G193" s="65">
        <f>'Pay App 53'!G193+F193</f>
        <v>0</v>
      </c>
      <c r="H193" s="188">
        <f>'Pay App 53'!K193</f>
        <v>0</v>
      </c>
      <c r="I193" s="189"/>
      <c r="J193" s="55"/>
      <c r="K193" s="33">
        <f t="shared" si="4"/>
        <v>0</v>
      </c>
      <c r="L193" s="68">
        <f t="shared" si="7"/>
        <v>0</v>
      </c>
      <c r="M193" s="66">
        <f t="shared" si="5"/>
        <v>0</v>
      </c>
      <c r="N193" s="32">
        <f t="shared" si="6"/>
        <v>0</v>
      </c>
      <c r="O193" s="52">
        <f>'Pay App 53'!O193+'Pay App 53'!P193</f>
        <v>0</v>
      </c>
      <c r="P193" s="45"/>
      <c r="Q193" s="66">
        <f>'Pay App 53'!Q193+N193+P193</f>
        <v>0</v>
      </c>
    </row>
    <row r="194" spans="1:17" ht="21" customHeight="1" x14ac:dyDescent="0.2">
      <c r="A194" s="149" t="s">
        <v>342</v>
      </c>
      <c r="B194" s="149"/>
      <c r="C194" s="149" t="s">
        <v>343</v>
      </c>
      <c r="D194" s="150"/>
      <c r="E194" s="52">
        <f>'Pay App 53'!E194</f>
        <v>0</v>
      </c>
      <c r="F194" s="45"/>
      <c r="G194" s="65">
        <f>'Pay App 53'!G194+F194</f>
        <v>0</v>
      </c>
      <c r="H194" s="188">
        <f>'Pay App 53'!K194</f>
        <v>0</v>
      </c>
      <c r="I194" s="189"/>
      <c r="J194" s="55"/>
      <c r="K194" s="33">
        <f t="shared" si="4"/>
        <v>0</v>
      </c>
      <c r="L194" s="68">
        <f t="shared" si="7"/>
        <v>0</v>
      </c>
      <c r="M194" s="66">
        <f t="shared" si="5"/>
        <v>0</v>
      </c>
      <c r="N194" s="32">
        <f t="shared" si="6"/>
        <v>0</v>
      </c>
      <c r="O194" s="52">
        <f>'Pay App 53'!O194+'Pay App 53'!P194</f>
        <v>0</v>
      </c>
      <c r="P194" s="45"/>
      <c r="Q194" s="66">
        <f>'Pay App 53'!Q194+N194+P194</f>
        <v>0</v>
      </c>
    </row>
    <row r="195" spans="1:17" ht="21" customHeight="1" x14ac:dyDescent="0.2">
      <c r="A195" s="149" t="s">
        <v>344</v>
      </c>
      <c r="B195" s="149"/>
      <c r="C195" s="151" t="s">
        <v>345</v>
      </c>
      <c r="D195" s="152"/>
      <c r="E195" s="52">
        <f>'Pay App 53'!E195</f>
        <v>0</v>
      </c>
      <c r="F195" s="45"/>
      <c r="G195" s="65">
        <f>'Pay App 53'!G195+F195</f>
        <v>0</v>
      </c>
      <c r="H195" s="188">
        <f>'Pay App 53'!K195</f>
        <v>0</v>
      </c>
      <c r="I195" s="189"/>
      <c r="J195" s="55"/>
      <c r="K195" s="33">
        <f t="shared" si="4"/>
        <v>0</v>
      </c>
      <c r="L195" s="68">
        <f t="shared" si="7"/>
        <v>0</v>
      </c>
      <c r="M195" s="66">
        <f t="shared" si="5"/>
        <v>0</v>
      </c>
      <c r="N195" s="32">
        <f t="shared" si="6"/>
        <v>0</v>
      </c>
      <c r="O195" s="52">
        <f>'Pay App 53'!O195+'Pay App 53'!P195</f>
        <v>0</v>
      </c>
      <c r="P195" s="45"/>
      <c r="Q195" s="66">
        <f>'Pay App 53'!Q195+N195+P195</f>
        <v>0</v>
      </c>
    </row>
    <row r="196" spans="1:17" ht="21" customHeight="1" x14ac:dyDescent="0.2">
      <c r="A196" s="149" t="s">
        <v>346</v>
      </c>
      <c r="B196" s="149"/>
      <c r="C196" s="149" t="s">
        <v>347</v>
      </c>
      <c r="D196" s="150"/>
      <c r="E196" s="52">
        <f>'Pay App 53'!E196</f>
        <v>0</v>
      </c>
      <c r="F196" s="45"/>
      <c r="G196" s="65">
        <f>'Pay App 53'!G196+F196</f>
        <v>0</v>
      </c>
      <c r="H196" s="188">
        <f>'Pay App 53'!K196</f>
        <v>0</v>
      </c>
      <c r="I196" s="189"/>
      <c r="J196" s="55"/>
      <c r="K196" s="33">
        <f t="shared" si="4"/>
        <v>0</v>
      </c>
      <c r="L196" s="68">
        <f t="shared" si="7"/>
        <v>0</v>
      </c>
      <c r="M196" s="66">
        <f t="shared" si="5"/>
        <v>0</v>
      </c>
      <c r="N196" s="32">
        <f t="shared" si="6"/>
        <v>0</v>
      </c>
      <c r="O196" s="52">
        <f>'Pay App 53'!O196+'Pay App 53'!P196</f>
        <v>0</v>
      </c>
      <c r="P196" s="45"/>
      <c r="Q196" s="66">
        <f>'Pay App 53'!Q196+N196+P196</f>
        <v>0</v>
      </c>
    </row>
    <row r="197" spans="1:17" ht="21" customHeight="1" x14ac:dyDescent="0.2">
      <c r="A197" s="149" t="s">
        <v>348</v>
      </c>
      <c r="B197" s="149"/>
      <c r="C197" s="149" t="s">
        <v>349</v>
      </c>
      <c r="D197" s="150"/>
      <c r="E197" s="52">
        <f>'Pay App 53'!E197</f>
        <v>0</v>
      </c>
      <c r="F197" s="45"/>
      <c r="G197" s="65">
        <f>'Pay App 53'!G197+F197</f>
        <v>0</v>
      </c>
      <c r="H197" s="188">
        <f>'Pay App 53'!K197</f>
        <v>0</v>
      </c>
      <c r="I197" s="189"/>
      <c r="J197" s="55"/>
      <c r="K197" s="33">
        <f t="shared" si="4"/>
        <v>0</v>
      </c>
      <c r="L197" s="68">
        <f t="shared" si="7"/>
        <v>0</v>
      </c>
      <c r="M197" s="66">
        <f t="shared" si="5"/>
        <v>0</v>
      </c>
      <c r="N197" s="32">
        <f t="shared" si="6"/>
        <v>0</v>
      </c>
      <c r="O197" s="52">
        <f>'Pay App 53'!O197+'Pay App 53'!P197</f>
        <v>0</v>
      </c>
      <c r="P197" s="45"/>
      <c r="Q197" s="66">
        <f>'Pay App 53'!Q197+N197+P197</f>
        <v>0</v>
      </c>
    </row>
    <row r="198" spans="1:17" ht="21" customHeight="1" x14ac:dyDescent="0.2">
      <c r="A198" s="149" t="s">
        <v>350</v>
      </c>
      <c r="B198" s="149"/>
      <c r="C198" s="151" t="s">
        <v>305</v>
      </c>
      <c r="D198" s="152"/>
      <c r="E198" s="52">
        <f>'Pay App 53'!E198</f>
        <v>0</v>
      </c>
      <c r="F198" s="45"/>
      <c r="G198" s="65">
        <f>'Pay App 53'!G198+F198</f>
        <v>0</v>
      </c>
      <c r="H198" s="188">
        <f>'Pay App 53'!K198</f>
        <v>0</v>
      </c>
      <c r="I198" s="189"/>
      <c r="J198" s="55"/>
      <c r="K198" s="33">
        <f t="shared" si="4"/>
        <v>0</v>
      </c>
      <c r="L198" s="68">
        <f t="shared" si="7"/>
        <v>0</v>
      </c>
      <c r="M198" s="66">
        <f t="shared" si="5"/>
        <v>0</v>
      </c>
      <c r="N198" s="32">
        <f t="shared" si="6"/>
        <v>0</v>
      </c>
      <c r="O198" s="52">
        <f>'Pay App 53'!O198+'Pay App 53'!P198</f>
        <v>0</v>
      </c>
      <c r="P198" s="45"/>
      <c r="Q198" s="66">
        <f>'Pay App 53'!Q198+N198+P198</f>
        <v>0</v>
      </c>
    </row>
    <row r="199" spans="1:17" ht="21" customHeight="1" x14ac:dyDescent="0.2">
      <c r="A199" s="141" t="s">
        <v>351</v>
      </c>
      <c r="B199" s="141"/>
      <c r="C199" s="141" t="s">
        <v>352</v>
      </c>
      <c r="D199" s="142"/>
      <c r="E199" s="52">
        <f>'Pay App 53'!E199</f>
        <v>0</v>
      </c>
      <c r="F199" s="45"/>
      <c r="G199" s="65">
        <f>'Pay App 53'!G199+F199</f>
        <v>0</v>
      </c>
      <c r="H199" s="188">
        <f>'Pay App 53'!K199</f>
        <v>0</v>
      </c>
      <c r="I199" s="189"/>
      <c r="J199" s="55"/>
      <c r="K199" s="33">
        <f t="shared" si="4"/>
        <v>0</v>
      </c>
      <c r="L199" s="68">
        <f t="shared" si="7"/>
        <v>0</v>
      </c>
      <c r="M199" s="66">
        <f t="shared" si="5"/>
        <v>0</v>
      </c>
      <c r="N199" s="32">
        <f t="shared" si="6"/>
        <v>0</v>
      </c>
      <c r="O199" s="52">
        <f>'Pay App 53'!O199+'Pay App 53'!P199</f>
        <v>0</v>
      </c>
      <c r="P199" s="45"/>
      <c r="Q199" s="66">
        <f>'Pay App 53'!Q199+N199+P199</f>
        <v>0</v>
      </c>
    </row>
    <row r="200" spans="1:17" ht="21" customHeight="1" x14ac:dyDescent="0.2">
      <c r="A200" s="149" t="s">
        <v>353</v>
      </c>
      <c r="B200" s="149"/>
      <c r="C200" s="149" t="s">
        <v>354</v>
      </c>
      <c r="D200" s="150"/>
      <c r="E200" s="52">
        <f>'Pay App 53'!E200</f>
        <v>0</v>
      </c>
      <c r="F200" s="45"/>
      <c r="G200" s="65">
        <f>'Pay App 53'!G200+F200</f>
        <v>0</v>
      </c>
      <c r="H200" s="188">
        <f>'Pay App 53'!K200</f>
        <v>0</v>
      </c>
      <c r="I200" s="189"/>
      <c r="J200" s="55"/>
      <c r="K200" s="33">
        <f t="shared" si="4"/>
        <v>0</v>
      </c>
      <c r="L200" s="68">
        <f t="shared" si="7"/>
        <v>0</v>
      </c>
      <c r="M200" s="66">
        <f t="shared" si="5"/>
        <v>0</v>
      </c>
      <c r="N200" s="32">
        <f t="shared" si="6"/>
        <v>0</v>
      </c>
      <c r="O200" s="52">
        <f>'Pay App 53'!O200+'Pay App 53'!P200</f>
        <v>0</v>
      </c>
      <c r="P200" s="45"/>
      <c r="Q200" s="66">
        <f>'Pay App 53'!Q200+N200+P200</f>
        <v>0</v>
      </c>
    </row>
    <row r="201" spans="1:17" ht="21" customHeight="1" x14ac:dyDescent="0.2">
      <c r="A201" s="149" t="s">
        <v>355</v>
      </c>
      <c r="B201" s="149"/>
      <c r="C201" s="149" t="s">
        <v>356</v>
      </c>
      <c r="D201" s="150"/>
      <c r="E201" s="52">
        <f>'Pay App 53'!E201</f>
        <v>0</v>
      </c>
      <c r="F201" s="45"/>
      <c r="G201" s="65">
        <f>'Pay App 53'!G201+F201</f>
        <v>0</v>
      </c>
      <c r="H201" s="188">
        <f>'Pay App 53'!K201</f>
        <v>0</v>
      </c>
      <c r="I201" s="189"/>
      <c r="J201" s="55"/>
      <c r="K201" s="33">
        <f t="shared" si="4"/>
        <v>0</v>
      </c>
      <c r="L201" s="68">
        <f t="shared" si="7"/>
        <v>0</v>
      </c>
      <c r="M201" s="66">
        <f t="shared" si="5"/>
        <v>0</v>
      </c>
      <c r="N201" s="32">
        <f t="shared" si="6"/>
        <v>0</v>
      </c>
      <c r="O201" s="52">
        <f>'Pay App 53'!O201+'Pay App 53'!P201</f>
        <v>0</v>
      </c>
      <c r="P201" s="45"/>
      <c r="Q201" s="66">
        <f>'Pay App 53'!Q201+N201+P201</f>
        <v>0</v>
      </c>
    </row>
    <row r="202" spans="1:17" ht="21" customHeight="1" x14ac:dyDescent="0.2">
      <c r="A202" s="149" t="s">
        <v>357</v>
      </c>
      <c r="B202" s="149"/>
      <c r="C202" s="151" t="s">
        <v>358</v>
      </c>
      <c r="D202" s="152"/>
      <c r="E202" s="52">
        <f>'Pay App 53'!E202</f>
        <v>0</v>
      </c>
      <c r="F202" s="45"/>
      <c r="G202" s="65">
        <f>'Pay App 53'!G202+F202</f>
        <v>0</v>
      </c>
      <c r="H202" s="188">
        <f>'Pay App 53'!K202</f>
        <v>0</v>
      </c>
      <c r="I202" s="189"/>
      <c r="J202" s="55"/>
      <c r="K202" s="33">
        <f t="shared" si="4"/>
        <v>0</v>
      </c>
      <c r="L202" s="68">
        <f t="shared" si="7"/>
        <v>0</v>
      </c>
      <c r="M202" s="66">
        <f t="shared" si="5"/>
        <v>0</v>
      </c>
      <c r="N202" s="32">
        <f t="shared" si="6"/>
        <v>0</v>
      </c>
      <c r="O202" s="52">
        <f>'Pay App 53'!O202+'Pay App 53'!P202</f>
        <v>0</v>
      </c>
      <c r="P202" s="45"/>
      <c r="Q202" s="66">
        <f>'Pay App 53'!Q202+N202+P202</f>
        <v>0</v>
      </c>
    </row>
    <row r="203" spans="1:17" ht="21" customHeight="1" x14ac:dyDescent="0.2">
      <c r="A203" s="149" t="s">
        <v>359</v>
      </c>
      <c r="B203" s="149"/>
      <c r="C203" s="151" t="s">
        <v>360</v>
      </c>
      <c r="D203" s="152"/>
      <c r="E203" s="52">
        <f>'Pay App 53'!E203</f>
        <v>0</v>
      </c>
      <c r="F203" s="45"/>
      <c r="G203" s="65">
        <f>'Pay App 53'!G203+F203</f>
        <v>0</v>
      </c>
      <c r="H203" s="188">
        <f>'Pay App 53'!K203</f>
        <v>0</v>
      </c>
      <c r="I203" s="189"/>
      <c r="J203" s="55"/>
      <c r="K203" s="33">
        <f t="shared" si="4"/>
        <v>0</v>
      </c>
      <c r="L203" s="68">
        <f t="shared" si="7"/>
        <v>0</v>
      </c>
      <c r="M203" s="66">
        <f t="shared" si="5"/>
        <v>0</v>
      </c>
      <c r="N203" s="32">
        <f t="shared" si="6"/>
        <v>0</v>
      </c>
      <c r="O203" s="52">
        <f>'Pay App 53'!O203+'Pay App 53'!P203</f>
        <v>0</v>
      </c>
      <c r="P203" s="45"/>
      <c r="Q203" s="66">
        <f>'Pay App 53'!Q203+N203+P203</f>
        <v>0</v>
      </c>
    </row>
    <row r="204" spans="1:17" ht="21" customHeight="1" x14ac:dyDescent="0.2">
      <c r="A204" s="149" t="s">
        <v>361</v>
      </c>
      <c r="B204" s="149"/>
      <c r="C204" s="149" t="s">
        <v>362</v>
      </c>
      <c r="D204" s="150"/>
      <c r="E204" s="52">
        <f>'Pay App 53'!E204</f>
        <v>0</v>
      </c>
      <c r="F204" s="45"/>
      <c r="G204" s="65">
        <f>'Pay App 53'!G204+F204</f>
        <v>0</v>
      </c>
      <c r="H204" s="188">
        <f>'Pay App 53'!K204</f>
        <v>0</v>
      </c>
      <c r="I204" s="189"/>
      <c r="J204" s="55"/>
      <c r="K204" s="33">
        <f t="shared" si="4"/>
        <v>0</v>
      </c>
      <c r="L204" s="68">
        <f t="shared" si="7"/>
        <v>0</v>
      </c>
      <c r="M204" s="66">
        <f t="shared" si="5"/>
        <v>0</v>
      </c>
      <c r="N204" s="32">
        <f t="shared" si="6"/>
        <v>0</v>
      </c>
      <c r="O204" s="52">
        <f>'Pay App 53'!O204+'Pay App 53'!P204</f>
        <v>0</v>
      </c>
      <c r="P204" s="45"/>
      <c r="Q204" s="66">
        <f>'Pay App 53'!Q204+N204+P204</f>
        <v>0</v>
      </c>
    </row>
    <row r="205" spans="1:17" ht="21" customHeight="1" x14ac:dyDescent="0.2">
      <c r="A205" s="149" t="s">
        <v>363</v>
      </c>
      <c r="B205" s="149"/>
      <c r="C205" s="151" t="s">
        <v>364</v>
      </c>
      <c r="D205" s="152"/>
      <c r="E205" s="52">
        <f>'Pay App 53'!E205</f>
        <v>0</v>
      </c>
      <c r="F205" s="45"/>
      <c r="G205" s="65">
        <f>'Pay App 53'!G205+F205</f>
        <v>0</v>
      </c>
      <c r="H205" s="188">
        <f>'Pay App 53'!K205</f>
        <v>0</v>
      </c>
      <c r="I205" s="189"/>
      <c r="J205" s="55"/>
      <c r="K205" s="33">
        <f t="shared" si="4"/>
        <v>0</v>
      </c>
      <c r="L205" s="68">
        <f t="shared" si="7"/>
        <v>0</v>
      </c>
      <c r="M205" s="66">
        <f t="shared" si="5"/>
        <v>0</v>
      </c>
      <c r="N205" s="32">
        <f t="shared" si="6"/>
        <v>0</v>
      </c>
      <c r="O205" s="52">
        <f>'Pay App 53'!O205+'Pay App 53'!P205</f>
        <v>0</v>
      </c>
      <c r="P205" s="45"/>
      <c r="Q205" s="66">
        <f>'Pay App 53'!Q205+N205+P205</f>
        <v>0</v>
      </c>
    </row>
    <row r="206" spans="1:17" ht="21" customHeight="1" x14ac:dyDescent="0.2">
      <c r="A206" s="141" t="s">
        <v>365</v>
      </c>
      <c r="B206" s="141"/>
      <c r="C206" s="141" t="s">
        <v>366</v>
      </c>
      <c r="D206" s="142"/>
      <c r="E206" s="52">
        <f>'Pay App 53'!E206</f>
        <v>0</v>
      </c>
      <c r="F206" s="45"/>
      <c r="G206" s="65">
        <f>'Pay App 53'!G206+F206</f>
        <v>0</v>
      </c>
      <c r="H206" s="188">
        <f>'Pay App 53'!K206</f>
        <v>0</v>
      </c>
      <c r="I206" s="189"/>
      <c r="J206" s="55"/>
      <c r="K206" s="33">
        <f t="shared" si="4"/>
        <v>0</v>
      </c>
      <c r="L206" s="68">
        <f t="shared" si="7"/>
        <v>0</v>
      </c>
      <c r="M206" s="66">
        <f t="shared" si="5"/>
        <v>0</v>
      </c>
      <c r="N206" s="32">
        <f t="shared" si="6"/>
        <v>0</v>
      </c>
      <c r="O206" s="52">
        <f>'Pay App 53'!O206+'Pay App 53'!P206</f>
        <v>0</v>
      </c>
      <c r="P206" s="45"/>
      <c r="Q206" s="66">
        <f>'Pay App 53'!Q206+N206+P206</f>
        <v>0</v>
      </c>
    </row>
    <row r="207" spans="1:17" ht="21" customHeight="1" x14ac:dyDescent="0.2">
      <c r="A207" s="149" t="s">
        <v>367</v>
      </c>
      <c r="B207" s="149"/>
      <c r="C207" s="149" t="s">
        <v>368</v>
      </c>
      <c r="D207" s="150"/>
      <c r="E207" s="52">
        <f>'Pay App 53'!E207</f>
        <v>0</v>
      </c>
      <c r="F207" s="45"/>
      <c r="G207" s="65">
        <f>'Pay App 53'!G207+F207</f>
        <v>0</v>
      </c>
      <c r="H207" s="188">
        <f>'Pay App 53'!K207</f>
        <v>0</v>
      </c>
      <c r="I207" s="189"/>
      <c r="J207" s="55"/>
      <c r="K207" s="33">
        <f t="shared" si="4"/>
        <v>0</v>
      </c>
      <c r="L207" s="68">
        <f t="shared" si="7"/>
        <v>0</v>
      </c>
      <c r="M207" s="66">
        <f t="shared" si="5"/>
        <v>0</v>
      </c>
      <c r="N207" s="32">
        <f t="shared" si="6"/>
        <v>0</v>
      </c>
      <c r="O207" s="52">
        <f>'Pay App 53'!O207+'Pay App 53'!P207</f>
        <v>0</v>
      </c>
      <c r="P207" s="45"/>
      <c r="Q207" s="66">
        <f>'Pay App 53'!Q207+N207+P207</f>
        <v>0</v>
      </c>
    </row>
    <row r="208" spans="1:17" ht="21" customHeight="1" x14ac:dyDescent="0.2">
      <c r="A208" s="141" t="s">
        <v>369</v>
      </c>
      <c r="B208" s="141"/>
      <c r="C208" s="141" t="s">
        <v>370</v>
      </c>
      <c r="D208" s="142"/>
      <c r="E208" s="52">
        <f>'Pay App 53'!E208</f>
        <v>0</v>
      </c>
      <c r="F208" s="45"/>
      <c r="G208" s="65">
        <f>'Pay App 53'!G208+F208</f>
        <v>0</v>
      </c>
      <c r="H208" s="188">
        <f>'Pay App 53'!K208</f>
        <v>0</v>
      </c>
      <c r="I208" s="189"/>
      <c r="J208" s="55"/>
      <c r="K208" s="33">
        <f t="shared" si="4"/>
        <v>0</v>
      </c>
      <c r="L208" s="68">
        <f t="shared" si="7"/>
        <v>0</v>
      </c>
      <c r="M208" s="66">
        <f t="shared" si="5"/>
        <v>0</v>
      </c>
      <c r="N208" s="32">
        <f t="shared" si="6"/>
        <v>0</v>
      </c>
      <c r="O208" s="52">
        <f>'Pay App 53'!O208+'Pay App 53'!P208</f>
        <v>0</v>
      </c>
      <c r="P208" s="45"/>
      <c r="Q208" s="66">
        <f>'Pay App 53'!Q208+N208+P208</f>
        <v>0</v>
      </c>
    </row>
    <row r="209" spans="1:17" ht="21" customHeight="1" x14ac:dyDescent="0.2">
      <c r="A209" s="149" t="s">
        <v>371</v>
      </c>
      <c r="B209" s="149"/>
      <c r="C209" s="149" t="s">
        <v>372</v>
      </c>
      <c r="D209" s="150"/>
      <c r="E209" s="52">
        <f>'Pay App 53'!E209</f>
        <v>0</v>
      </c>
      <c r="F209" s="45"/>
      <c r="G209" s="65">
        <f>'Pay App 53'!G209+F209</f>
        <v>0</v>
      </c>
      <c r="H209" s="188">
        <f>'Pay App 53'!K209</f>
        <v>0</v>
      </c>
      <c r="I209" s="189"/>
      <c r="J209" s="55"/>
      <c r="K209" s="33">
        <f t="shared" si="4"/>
        <v>0</v>
      </c>
      <c r="L209" s="68">
        <f t="shared" si="7"/>
        <v>0</v>
      </c>
      <c r="M209" s="66">
        <f t="shared" si="5"/>
        <v>0</v>
      </c>
      <c r="N209" s="32">
        <f t="shared" si="6"/>
        <v>0</v>
      </c>
      <c r="O209" s="52">
        <f>'Pay App 53'!O209+'Pay App 53'!P209</f>
        <v>0</v>
      </c>
      <c r="P209" s="45"/>
      <c r="Q209" s="66">
        <f>'Pay App 53'!Q209+N209+P209</f>
        <v>0</v>
      </c>
    </row>
    <row r="210" spans="1:17" ht="21" customHeight="1" x14ac:dyDescent="0.2">
      <c r="A210" s="149" t="s">
        <v>373</v>
      </c>
      <c r="B210" s="149"/>
      <c r="C210" s="151" t="s">
        <v>374</v>
      </c>
      <c r="D210" s="152"/>
      <c r="E210" s="52">
        <f>'Pay App 53'!E210</f>
        <v>0</v>
      </c>
      <c r="F210" s="45"/>
      <c r="G210" s="65">
        <f>'Pay App 53'!G210+F210</f>
        <v>0</v>
      </c>
      <c r="H210" s="188">
        <f>'Pay App 53'!K210</f>
        <v>0</v>
      </c>
      <c r="I210" s="189"/>
      <c r="J210" s="55"/>
      <c r="K210" s="33">
        <f t="shared" si="4"/>
        <v>0</v>
      </c>
      <c r="L210" s="68">
        <f t="shared" si="7"/>
        <v>0</v>
      </c>
      <c r="M210" s="66">
        <f t="shared" si="5"/>
        <v>0</v>
      </c>
      <c r="N210" s="32">
        <f t="shared" si="6"/>
        <v>0</v>
      </c>
      <c r="O210" s="52">
        <f>'Pay App 53'!O210+'Pay App 53'!P210</f>
        <v>0</v>
      </c>
      <c r="P210" s="45"/>
      <c r="Q210" s="66">
        <f>'Pay App 53'!Q210+N210+P210</f>
        <v>0</v>
      </c>
    </row>
    <row r="211" spans="1:17" ht="21" customHeight="1" x14ac:dyDescent="0.2">
      <c r="A211" s="149" t="s">
        <v>375</v>
      </c>
      <c r="B211" s="149"/>
      <c r="C211" s="149" t="s">
        <v>376</v>
      </c>
      <c r="D211" s="150"/>
      <c r="E211" s="52">
        <f>'Pay App 53'!E211</f>
        <v>0</v>
      </c>
      <c r="F211" s="45"/>
      <c r="G211" s="65">
        <f>'Pay App 53'!G211+F211</f>
        <v>0</v>
      </c>
      <c r="H211" s="188">
        <f>'Pay App 53'!K211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53'!O211+'Pay App 53'!P211</f>
        <v>0</v>
      </c>
      <c r="P211" s="45"/>
      <c r="Q211" s="66">
        <f>'Pay App 53'!Q211+N211+P211</f>
        <v>0</v>
      </c>
    </row>
    <row r="212" spans="1:17" ht="21" customHeight="1" x14ac:dyDescent="0.2">
      <c r="A212" s="149" t="s">
        <v>377</v>
      </c>
      <c r="B212" s="149"/>
      <c r="C212" s="151" t="s">
        <v>378</v>
      </c>
      <c r="D212" s="152"/>
      <c r="E212" s="52">
        <f>'Pay App 53'!E212</f>
        <v>0</v>
      </c>
      <c r="F212" s="45"/>
      <c r="G212" s="65">
        <f>'Pay App 53'!G212+F212</f>
        <v>0</v>
      </c>
      <c r="H212" s="188">
        <f>'Pay App 53'!K212</f>
        <v>0</v>
      </c>
      <c r="I212" s="189"/>
      <c r="J212" s="55"/>
      <c r="K212" s="33">
        <f t="shared" si="8"/>
        <v>0</v>
      </c>
      <c r="L212" s="68">
        <f t="shared" ref="L212:L241" si="11">IF(ISERROR(K212/G212),0,K212/G212)</f>
        <v>0</v>
      </c>
      <c r="M212" s="66">
        <f t="shared" si="9"/>
        <v>0</v>
      </c>
      <c r="N212" s="32">
        <f t="shared" si="10"/>
        <v>0</v>
      </c>
      <c r="O212" s="52">
        <f>'Pay App 53'!O212+'Pay App 53'!P212</f>
        <v>0</v>
      </c>
      <c r="P212" s="45"/>
      <c r="Q212" s="66">
        <f>'Pay App 53'!Q212+N212+P212</f>
        <v>0</v>
      </c>
    </row>
    <row r="213" spans="1:17" ht="21" customHeight="1" x14ac:dyDescent="0.2">
      <c r="A213" s="141" t="s">
        <v>379</v>
      </c>
      <c r="B213" s="141"/>
      <c r="C213" s="141" t="s">
        <v>380</v>
      </c>
      <c r="D213" s="142"/>
      <c r="E213" s="52">
        <f>'Pay App 53'!E213</f>
        <v>0</v>
      </c>
      <c r="F213" s="45"/>
      <c r="G213" s="65">
        <f>'Pay App 53'!G213+F213</f>
        <v>0</v>
      </c>
      <c r="H213" s="188">
        <f>'Pay App 53'!K213</f>
        <v>0</v>
      </c>
      <c r="I213" s="189"/>
      <c r="J213" s="55"/>
      <c r="K213" s="33">
        <f t="shared" si="8"/>
        <v>0</v>
      </c>
      <c r="L213" s="68">
        <f t="shared" si="11"/>
        <v>0</v>
      </c>
      <c r="M213" s="66">
        <f t="shared" si="9"/>
        <v>0</v>
      </c>
      <c r="N213" s="32">
        <f t="shared" si="10"/>
        <v>0</v>
      </c>
      <c r="O213" s="52">
        <f>'Pay App 53'!O213+'Pay App 53'!P213</f>
        <v>0</v>
      </c>
      <c r="P213" s="45"/>
      <c r="Q213" s="66">
        <f>'Pay App 53'!Q213+N213+P213</f>
        <v>0</v>
      </c>
    </row>
    <row r="214" spans="1:17" ht="21" customHeight="1" x14ac:dyDescent="0.2">
      <c r="A214" s="149" t="s">
        <v>381</v>
      </c>
      <c r="B214" s="149"/>
      <c r="C214" s="151" t="s">
        <v>382</v>
      </c>
      <c r="D214" s="152"/>
      <c r="E214" s="52">
        <f>'Pay App 53'!E214</f>
        <v>0</v>
      </c>
      <c r="F214" s="45"/>
      <c r="G214" s="65">
        <f>'Pay App 53'!G214+F214</f>
        <v>0</v>
      </c>
      <c r="H214" s="188">
        <f>'Pay App 53'!K214</f>
        <v>0</v>
      </c>
      <c r="I214" s="189"/>
      <c r="J214" s="55"/>
      <c r="K214" s="33">
        <f t="shared" si="8"/>
        <v>0</v>
      </c>
      <c r="L214" s="68">
        <f t="shared" si="11"/>
        <v>0</v>
      </c>
      <c r="M214" s="66">
        <f t="shared" si="9"/>
        <v>0</v>
      </c>
      <c r="N214" s="32">
        <f t="shared" si="10"/>
        <v>0</v>
      </c>
      <c r="O214" s="52">
        <f>'Pay App 53'!O214+'Pay App 53'!P214</f>
        <v>0</v>
      </c>
      <c r="P214" s="45"/>
      <c r="Q214" s="66">
        <f>'Pay App 53'!Q214+N214+P214</f>
        <v>0</v>
      </c>
    </row>
    <row r="215" spans="1:17" ht="21" customHeight="1" x14ac:dyDescent="0.2">
      <c r="A215" s="149" t="s">
        <v>383</v>
      </c>
      <c r="B215" s="149"/>
      <c r="C215" s="149" t="s">
        <v>384</v>
      </c>
      <c r="D215" s="150"/>
      <c r="E215" s="52">
        <f>'Pay App 53'!E215</f>
        <v>0</v>
      </c>
      <c r="F215" s="45"/>
      <c r="G215" s="65">
        <f>'Pay App 53'!G215+F215</f>
        <v>0</v>
      </c>
      <c r="H215" s="188">
        <f>'Pay App 53'!K215</f>
        <v>0</v>
      </c>
      <c r="I215" s="189"/>
      <c r="J215" s="55"/>
      <c r="K215" s="33">
        <f t="shared" si="8"/>
        <v>0</v>
      </c>
      <c r="L215" s="68">
        <f t="shared" si="11"/>
        <v>0</v>
      </c>
      <c r="M215" s="66">
        <f t="shared" si="9"/>
        <v>0</v>
      </c>
      <c r="N215" s="32">
        <f t="shared" si="10"/>
        <v>0</v>
      </c>
      <c r="O215" s="52">
        <f>'Pay App 53'!O215+'Pay App 53'!P215</f>
        <v>0</v>
      </c>
      <c r="P215" s="45"/>
      <c r="Q215" s="66">
        <f>'Pay App 53'!Q215+N215+P215</f>
        <v>0</v>
      </c>
    </row>
    <row r="216" spans="1:17" ht="21" customHeight="1" x14ac:dyDescent="0.2">
      <c r="A216" s="149" t="s">
        <v>385</v>
      </c>
      <c r="B216" s="149"/>
      <c r="C216" s="149" t="s">
        <v>386</v>
      </c>
      <c r="D216" s="150"/>
      <c r="E216" s="52">
        <f>'Pay App 53'!E216</f>
        <v>0</v>
      </c>
      <c r="F216" s="45"/>
      <c r="G216" s="65">
        <f>'Pay App 53'!G216+F216</f>
        <v>0</v>
      </c>
      <c r="H216" s="188">
        <f>'Pay App 53'!K216</f>
        <v>0</v>
      </c>
      <c r="I216" s="189"/>
      <c r="J216" s="55"/>
      <c r="K216" s="33">
        <f t="shared" si="8"/>
        <v>0</v>
      </c>
      <c r="L216" s="68">
        <f t="shared" si="11"/>
        <v>0</v>
      </c>
      <c r="M216" s="66">
        <f t="shared" si="9"/>
        <v>0</v>
      </c>
      <c r="N216" s="32">
        <f t="shared" si="10"/>
        <v>0</v>
      </c>
      <c r="O216" s="52">
        <f>'Pay App 53'!O216+'Pay App 53'!P216</f>
        <v>0</v>
      </c>
      <c r="P216" s="45"/>
      <c r="Q216" s="66">
        <f>'Pay App 53'!Q216+N216+P216</f>
        <v>0</v>
      </c>
    </row>
    <row r="217" spans="1:17" ht="21" customHeight="1" x14ac:dyDescent="0.2">
      <c r="A217" s="149" t="s">
        <v>387</v>
      </c>
      <c r="B217" s="149"/>
      <c r="C217" s="149" t="s">
        <v>388</v>
      </c>
      <c r="D217" s="150"/>
      <c r="E217" s="52">
        <f>'Pay App 53'!E217</f>
        <v>0</v>
      </c>
      <c r="F217" s="45"/>
      <c r="G217" s="65">
        <f>'Pay App 53'!G217+F217</f>
        <v>0</v>
      </c>
      <c r="H217" s="188">
        <f>'Pay App 53'!K217</f>
        <v>0</v>
      </c>
      <c r="I217" s="189"/>
      <c r="J217" s="55"/>
      <c r="K217" s="33">
        <f t="shared" si="8"/>
        <v>0</v>
      </c>
      <c r="L217" s="68">
        <f t="shared" si="11"/>
        <v>0</v>
      </c>
      <c r="M217" s="66">
        <f>G217-K217</f>
        <v>0</v>
      </c>
      <c r="N217" s="32">
        <f t="shared" si="10"/>
        <v>0</v>
      </c>
      <c r="O217" s="52">
        <f>'Pay App 53'!O217+'Pay App 53'!P217</f>
        <v>0</v>
      </c>
      <c r="P217" s="45"/>
      <c r="Q217" s="66">
        <f>'Pay App 53'!Q217+N217+P217</f>
        <v>0</v>
      </c>
    </row>
    <row r="218" spans="1:17" ht="21" customHeight="1" x14ac:dyDescent="0.2">
      <c r="A218" s="149" t="s">
        <v>389</v>
      </c>
      <c r="B218" s="149"/>
      <c r="C218" s="151" t="s">
        <v>390</v>
      </c>
      <c r="D218" s="152"/>
      <c r="E218" s="52">
        <f>'Pay App 53'!E218</f>
        <v>0</v>
      </c>
      <c r="F218" s="45"/>
      <c r="G218" s="65">
        <f>'Pay App 53'!G218+F218</f>
        <v>0</v>
      </c>
      <c r="H218" s="188">
        <f>'Pay App 53'!K218</f>
        <v>0</v>
      </c>
      <c r="I218" s="189"/>
      <c r="J218" s="55"/>
      <c r="K218" s="33">
        <f t="shared" si="8"/>
        <v>0</v>
      </c>
      <c r="L218" s="68">
        <f t="shared" si="11"/>
        <v>0</v>
      </c>
      <c r="M218" s="66">
        <f t="shared" si="9"/>
        <v>0</v>
      </c>
      <c r="N218" s="32">
        <f t="shared" si="10"/>
        <v>0</v>
      </c>
      <c r="O218" s="52">
        <f>'Pay App 53'!O218+'Pay App 53'!P218</f>
        <v>0</v>
      </c>
      <c r="P218" s="45"/>
      <c r="Q218" s="66">
        <f>'Pay App 53'!Q218+N218+P218</f>
        <v>0</v>
      </c>
    </row>
    <row r="219" spans="1:17" ht="21" customHeight="1" x14ac:dyDescent="0.2">
      <c r="A219" s="141" t="s">
        <v>391</v>
      </c>
      <c r="B219" s="141"/>
      <c r="C219" s="141" t="s">
        <v>392</v>
      </c>
      <c r="D219" s="142"/>
      <c r="E219" s="52">
        <f>'Pay App 53'!E219</f>
        <v>0</v>
      </c>
      <c r="F219" s="45"/>
      <c r="G219" s="65">
        <f>'Pay App 53'!G219+F219</f>
        <v>0</v>
      </c>
      <c r="H219" s="188">
        <f>'Pay App 53'!K219</f>
        <v>0</v>
      </c>
      <c r="I219" s="189"/>
      <c r="J219" s="55"/>
      <c r="K219" s="33">
        <f t="shared" si="8"/>
        <v>0</v>
      </c>
      <c r="L219" s="68">
        <f t="shared" si="11"/>
        <v>0</v>
      </c>
      <c r="M219" s="66">
        <f t="shared" si="9"/>
        <v>0</v>
      </c>
      <c r="N219" s="32">
        <f t="shared" si="10"/>
        <v>0</v>
      </c>
      <c r="O219" s="52">
        <f>'Pay App 53'!O219+'Pay App 53'!P219</f>
        <v>0</v>
      </c>
      <c r="P219" s="45"/>
      <c r="Q219" s="66">
        <f>'Pay App 53'!Q219+N219+P219</f>
        <v>0</v>
      </c>
    </row>
    <row r="220" spans="1:17" ht="21" customHeight="1" x14ac:dyDescent="0.2">
      <c r="A220" s="149" t="s">
        <v>393</v>
      </c>
      <c r="B220" s="149"/>
      <c r="C220" s="149" t="s">
        <v>394</v>
      </c>
      <c r="D220" s="150"/>
      <c r="E220" s="52">
        <f>'Pay App 53'!E220</f>
        <v>0</v>
      </c>
      <c r="F220" s="45"/>
      <c r="G220" s="65">
        <f>'Pay App 53'!G220+F220</f>
        <v>0</v>
      </c>
      <c r="H220" s="188">
        <f>'Pay App 53'!K220</f>
        <v>0</v>
      </c>
      <c r="I220" s="189"/>
      <c r="J220" s="55"/>
      <c r="K220" s="33">
        <f t="shared" si="8"/>
        <v>0</v>
      </c>
      <c r="L220" s="68">
        <f t="shared" si="11"/>
        <v>0</v>
      </c>
      <c r="M220" s="66">
        <f t="shared" si="9"/>
        <v>0</v>
      </c>
      <c r="N220" s="32">
        <f t="shared" si="10"/>
        <v>0</v>
      </c>
      <c r="O220" s="52">
        <f>'Pay App 53'!O220+'Pay App 53'!P220</f>
        <v>0</v>
      </c>
      <c r="P220" s="45"/>
      <c r="Q220" s="66">
        <f>'Pay App 53'!Q220+N220+P220</f>
        <v>0</v>
      </c>
    </row>
    <row r="221" spans="1:17" ht="21" customHeight="1" x14ac:dyDescent="0.2">
      <c r="A221" s="141" t="s">
        <v>395</v>
      </c>
      <c r="B221" s="141"/>
      <c r="C221" s="141" t="s">
        <v>396</v>
      </c>
      <c r="D221" s="142"/>
      <c r="E221" s="52">
        <f>'Pay App 53'!E221</f>
        <v>0</v>
      </c>
      <c r="F221" s="45"/>
      <c r="G221" s="65">
        <f>'Pay App 53'!G221+F221</f>
        <v>0</v>
      </c>
      <c r="H221" s="188">
        <f>'Pay App 53'!K221</f>
        <v>0</v>
      </c>
      <c r="I221" s="189"/>
      <c r="J221" s="55"/>
      <c r="K221" s="33">
        <f t="shared" si="8"/>
        <v>0</v>
      </c>
      <c r="L221" s="68">
        <f t="shared" si="11"/>
        <v>0</v>
      </c>
      <c r="M221" s="66">
        <f t="shared" si="9"/>
        <v>0</v>
      </c>
      <c r="N221" s="32">
        <f t="shared" si="10"/>
        <v>0</v>
      </c>
      <c r="O221" s="52">
        <f>'Pay App 53'!O221+'Pay App 53'!P221</f>
        <v>0</v>
      </c>
      <c r="P221" s="45"/>
      <c r="Q221" s="66">
        <f>'Pay App 53'!Q221+N221+P221</f>
        <v>0</v>
      </c>
    </row>
    <row r="222" spans="1:17" ht="21" customHeight="1" x14ac:dyDescent="0.2">
      <c r="A222" s="149" t="s">
        <v>397</v>
      </c>
      <c r="B222" s="149"/>
      <c r="C222" s="149" t="s">
        <v>398</v>
      </c>
      <c r="D222" s="150"/>
      <c r="E222" s="52">
        <f>'Pay App 53'!E222</f>
        <v>0</v>
      </c>
      <c r="F222" s="45"/>
      <c r="G222" s="65">
        <f>'Pay App 53'!G222+F222</f>
        <v>0</v>
      </c>
      <c r="H222" s="188">
        <f>'Pay App 53'!K222</f>
        <v>0</v>
      </c>
      <c r="I222" s="189"/>
      <c r="J222" s="55"/>
      <c r="K222" s="33">
        <f t="shared" si="8"/>
        <v>0</v>
      </c>
      <c r="L222" s="68">
        <f t="shared" si="11"/>
        <v>0</v>
      </c>
      <c r="M222" s="66">
        <f t="shared" si="9"/>
        <v>0</v>
      </c>
      <c r="N222" s="32">
        <f t="shared" si="10"/>
        <v>0</v>
      </c>
      <c r="O222" s="52">
        <f>'Pay App 53'!O222+'Pay App 53'!P222</f>
        <v>0</v>
      </c>
      <c r="P222" s="45"/>
      <c r="Q222" s="66">
        <f>'Pay App 53'!Q222+N222+P222</f>
        <v>0</v>
      </c>
    </row>
    <row r="223" spans="1:17" ht="21" customHeight="1" x14ac:dyDescent="0.2">
      <c r="A223" s="149" t="s">
        <v>399</v>
      </c>
      <c r="B223" s="149"/>
      <c r="C223" s="149" t="s">
        <v>400</v>
      </c>
      <c r="D223" s="150"/>
      <c r="E223" s="52">
        <f>'Pay App 53'!E223</f>
        <v>0</v>
      </c>
      <c r="F223" s="45"/>
      <c r="G223" s="65">
        <f>'Pay App 53'!G223+F223</f>
        <v>0</v>
      </c>
      <c r="H223" s="188">
        <f>'Pay App 53'!K223</f>
        <v>0</v>
      </c>
      <c r="I223" s="189"/>
      <c r="J223" s="55"/>
      <c r="K223" s="33">
        <f t="shared" si="8"/>
        <v>0</v>
      </c>
      <c r="L223" s="68">
        <f t="shared" si="11"/>
        <v>0</v>
      </c>
      <c r="M223" s="66">
        <f t="shared" si="9"/>
        <v>0</v>
      </c>
      <c r="N223" s="32">
        <f t="shared" si="10"/>
        <v>0</v>
      </c>
      <c r="O223" s="52">
        <f>'Pay App 53'!O223+'Pay App 53'!P223</f>
        <v>0</v>
      </c>
      <c r="P223" s="45"/>
      <c r="Q223" s="66">
        <f>'Pay App 53'!Q223+N223+P223</f>
        <v>0</v>
      </c>
    </row>
    <row r="224" spans="1:17" ht="21" customHeight="1" x14ac:dyDescent="0.2">
      <c r="A224" s="149" t="s">
        <v>401</v>
      </c>
      <c r="B224" s="149"/>
      <c r="C224" s="149" t="s">
        <v>402</v>
      </c>
      <c r="D224" s="150"/>
      <c r="E224" s="52">
        <f>'Pay App 53'!E224</f>
        <v>0</v>
      </c>
      <c r="F224" s="45"/>
      <c r="G224" s="65">
        <f>'Pay App 53'!G224+F224</f>
        <v>0</v>
      </c>
      <c r="H224" s="188">
        <f>'Pay App 53'!K224</f>
        <v>0</v>
      </c>
      <c r="I224" s="189"/>
      <c r="J224" s="55"/>
      <c r="K224" s="33">
        <f t="shared" si="8"/>
        <v>0</v>
      </c>
      <c r="L224" s="68">
        <f t="shared" si="11"/>
        <v>0</v>
      </c>
      <c r="M224" s="66">
        <f t="shared" si="9"/>
        <v>0</v>
      </c>
      <c r="N224" s="32">
        <f t="shared" si="10"/>
        <v>0</v>
      </c>
      <c r="O224" s="52">
        <f>'Pay App 53'!O224+'Pay App 53'!P224</f>
        <v>0</v>
      </c>
      <c r="P224" s="45"/>
      <c r="Q224" s="66">
        <f>'Pay App 53'!Q224+N224+P224</f>
        <v>0</v>
      </c>
    </row>
    <row r="225" spans="1:17" ht="21" customHeight="1" x14ac:dyDescent="0.2">
      <c r="A225" s="149" t="s">
        <v>403</v>
      </c>
      <c r="B225" s="149"/>
      <c r="C225" s="149" t="s">
        <v>404</v>
      </c>
      <c r="D225" s="150"/>
      <c r="E225" s="52">
        <f>'Pay App 53'!E225</f>
        <v>0</v>
      </c>
      <c r="F225" s="45"/>
      <c r="G225" s="65">
        <f>'Pay App 53'!G225+F225</f>
        <v>0</v>
      </c>
      <c r="H225" s="188">
        <f>'Pay App 53'!K225</f>
        <v>0</v>
      </c>
      <c r="I225" s="189"/>
      <c r="J225" s="55"/>
      <c r="K225" s="33">
        <f t="shared" si="8"/>
        <v>0</v>
      </c>
      <c r="L225" s="68">
        <f t="shared" si="11"/>
        <v>0</v>
      </c>
      <c r="M225" s="66">
        <f t="shared" si="9"/>
        <v>0</v>
      </c>
      <c r="N225" s="32">
        <f t="shared" si="10"/>
        <v>0</v>
      </c>
      <c r="O225" s="52">
        <f>'Pay App 53'!O225+'Pay App 53'!P225</f>
        <v>0</v>
      </c>
      <c r="P225" s="45"/>
      <c r="Q225" s="66">
        <f>'Pay App 53'!Q225+N225+P225</f>
        <v>0</v>
      </c>
    </row>
    <row r="226" spans="1:17" ht="21" customHeight="1" x14ac:dyDescent="0.2">
      <c r="A226" s="141" t="s">
        <v>405</v>
      </c>
      <c r="B226" s="141"/>
      <c r="C226" s="141" t="s">
        <v>406</v>
      </c>
      <c r="D226" s="142"/>
      <c r="E226" s="52">
        <f>'Pay App 53'!E226</f>
        <v>0</v>
      </c>
      <c r="F226" s="45"/>
      <c r="G226" s="65">
        <f>'Pay App 53'!G226+F226</f>
        <v>0</v>
      </c>
      <c r="H226" s="188">
        <f>'Pay App 53'!K226</f>
        <v>0</v>
      </c>
      <c r="I226" s="189"/>
      <c r="J226" s="55"/>
      <c r="K226" s="33">
        <f t="shared" si="8"/>
        <v>0</v>
      </c>
      <c r="L226" s="68">
        <f t="shared" si="11"/>
        <v>0</v>
      </c>
      <c r="M226" s="66">
        <f t="shared" si="9"/>
        <v>0</v>
      </c>
      <c r="N226" s="32">
        <f t="shared" si="10"/>
        <v>0</v>
      </c>
      <c r="O226" s="52">
        <f>'Pay App 53'!O226+'Pay App 53'!P226</f>
        <v>0</v>
      </c>
      <c r="P226" s="45"/>
      <c r="Q226" s="66">
        <f>'Pay App 53'!Q226+N226+P226</f>
        <v>0</v>
      </c>
    </row>
    <row r="227" spans="1:17" ht="21" customHeight="1" x14ac:dyDescent="0.2">
      <c r="A227" s="149" t="s">
        <v>407</v>
      </c>
      <c r="B227" s="149"/>
      <c r="C227" s="149" t="s">
        <v>408</v>
      </c>
      <c r="D227" s="150"/>
      <c r="E227" s="52">
        <f>'Pay App 53'!E227</f>
        <v>0</v>
      </c>
      <c r="F227" s="45"/>
      <c r="G227" s="65">
        <f>'Pay App 53'!G227+F227</f>
        <v>0</v>
      </c>
      <c r="H227" s="188">
        <f>'Pay App 53'!K227</f>
        <v>0</v>
      </c>
      <c r="I227" s="189"/>
      <c r="J227" s="55"/>
      <c r="K227" s="33">
        <f t="shared" si="8"/>
        <v>0</v>
      </c>
      <c r="L227" s="68">
        <f t="shared" si="11"/>
        <v>0</v>
      </c>
      <c r="M227" s="66">
        <f t="shared" si="9"/>
        <v>0</v>
      </c>
      <c r="N227" s="32">
        <f t="shared" si="10"/>
        <v>0</v>
      </c>
      <c r="O227" s="52">
        <f>'Pay App 53'!O227+'Pay App 53'!P227</f>
        <v>0</v>
      </c>
      <c r="P227" s="45"/>
      <c r="Q227" s="66">
        <f>'Pay App 53'!Q227+N227+P227</f>
        <v>0</v>
      </c>
    </row>
    <row r="228" spans="1:17" ht="21" customHeight="1" x14ac:dyDescent="0.2">
      <c r="A228" s="149" t="s">
        <v>409</v>
      </c>
      <c r="B228" s="149"/>
      <c r="C228" s="149" t="s">
        <v>410</v>
      </c>
      <c r="D228" s="150"/>
      <c r="E228" s="52">
        <f>'Pay App 53'!E228</f>
        <v>0</v>
      </c>
      <c r="F228" s="45"/>
      <c r="G228" s="65">
        <f>'Pay App 53'!G228+F228</f>
        <v>0</v>
      </c>
      <c r="H228" s="188">
        <f>'Pay App 53'!K228</f>
        <v>0</v>
      </c>
      <c r="I228" s="189"/>
      <c r="J228" s="55"/>
      <c r="K228" s="33">
        <f t="shared" si="8"/>
        <v>0</v>
      </c>
      <c r="L228" s="68">
        <f t="shared" si="11"/>
        <v>0</v>
      </c>
      <c r="M228" s="66">
        <f t="shared" si="9"/>
        <v>0</v>
      </c>
      <c r="N228" s="32">
        <f t="shared" si="10"/>
        <v>0</v>
      </c>
      <c r="O228" s="52">
        <f>'Pay App 53'!O228+'Pay App 53'!P228</f>
        <v>0</v>
      </c>
      <c r="P228" s="45"/>
      <c r="Q228" s="66">
        <f>'Pay App 53'!Q228+N228+P228</f>
        <v>0</v>
      </c>
    </row>
    <row r="229" spans="1:17" ht="21" customHeight="1" x14ac:dyDescent="0.2">
      <c r="A229" s="149" t="s">
        <v>411</v>
      </c>
      <c r="B229" s="149"/>
      <c r="C229" s="149" t="s">
        <v>412</v>
      </c>
      <c r="D229" s="150"/>
      <c r="E229" s="52">
        <f>'Pay App 53'!E229</f>
        <v>0</v>
      </c>
      <c r="F229" s="45"/>
      <c r="G229" s="65">
        <f>'Pay App 53'!G229+F229</f>
        <v>0</v>
      </c>
      <c r="H229" s="188">
        <f>'Pay App 53'!K229</f>
        <v>0</v>
      </c>
      <c r="I229" s="189"/>
      <c r="J229" s="55"/>
      <c r="K229" s="33">
        <f t="shared" si="8"/>
        <v>0</v>
      </c>
      <c r="L229" s="68">
        <f t="shared" si="11"/>
        <v>0</v>
      </c>
      <c r="M229" s="66">
        <f t="shared" si="9"/>
        <v>0</v>
      </c>
      <c r="N229" s="32">
        <f t="shared" si="10"/>
        <v>0</v>
      </c>
      <c r="O229" s="52">
        <f>'Pay App 53'!O229+'Pay App 53'!P229</f>
        <v>0</v>
      </c>
      <c r="P229" s="45"/>
      <c r="Q229" s="66">
        <f>'Pay App 53'!Q229+N229+P229</f>
        <v>0</v>
      </c>
    </row>
    <row r="230" spans="1:17" ht="21" customHeight="1" x14ac:dyDescent="0.2">
      <c r="A230" s="149" t="s">
        <v>413</v>
      </c>
      <c r="B230" s="149"/>
      <c r="C230" s="149" t="s">
        <v>414</v>
      </c>
      <c r="D230" s="150"/>
      <c r="E230" s="52">
        <f>'Pay App 53'!E230</f>
        <v>0</v>
      </c>
      <c r="F230" s="45"/>
      <c r="G230" s="65">
        <f>'Pay App 53'!G230+F230</f>
        <v>0</v>
      </c>
      <c r="H230" s="188">
        <f>'Pay App 53'!K230</f>
        <v>0</v>
      </c>
      <c r="I230" s="189"/>
      <c r="J230" s="55"/>
      <c r="K230" s="33">
        <f t="shared" si="8"/>
        <v>0</v>
      </c>
      <c r="L230" s="68">
        <f t="shared" si="11"/>
        <v>0</v>
      </c>
      <c r="M230" s="66">
        <f t="shared" si="9"/>
        <v>0</v>
      </c>
      <c r="N230" s="32">
        <f t="shared" si="10"/>
        <v>0</v>
      </c>
      <c r="O230" s="52">
        <f>'Pay App 53'!O230+'Pay App 53'!P230</f>
        <v>0</v>
      </c>
      <c r="P230" s="45"/>
      <c r="Q230" s="66">
        <f>'Pay App 53'!Q230+N230+P230</f>
        <v>0</v>
      </c>
    </row>
    <row r="231" spans="1:17" ht="21" customHeight="1" x14ac:dyDescent="0.2">
      <c r="A231" s="149" t="s">
        <v>415</v>
      </c>
      <c r="B231" s="149"/>
      <c r="C231" s="149" t="s">
        <v>416</v>
      </c>
      <c r="D231" s="150"/>
      <c r="E231" s="52">
        <f>'Pay App 53'!E231</f>
        <v>0</v>
      </c>
      <c r="F231" s="45"/>
      <c r="G231" s="65">
        <f>'Pay App 53'!G231+F231</f>
        <v>0</v>
      </c>
      <c r="H231" s="188">
        <f>'Pay App 53'!K231</f>
        <v>0</v>
      </c>
      <c r="I231" s="189"/>
      <c r="J231" s="55"/>
      <c r="K231" s="33">
        <f t="shared" si="8"/>
        <v>0</v>
      </c>
      <c r="L231" s="68">
        <f t="shared" si="11"/>
        <v>0</v>
      </c>
      <c r="M231" s="66">
        <f t="shared" si="9"/>
        <v>0</v>
      </c>
      <c r="N231" s="32">
        <f t="shared" si="10"/>
        <v>0</v>
      </c>
      <c r="O231" s="52">
        <f>'Pay App 53'!O231+'Pay App 53'!P231</f>
        <v>0</v>
      </c>
      <c r="P231" s="45"/>
      <c r="Q231" s="66">
        <f>'Pay App 53'!Q231+N231+P231</f>
        <v>0</v>
      </c>
    </row>
    <row r="232" spans="1:17" ht="21" customHeight="1" x14ac:dyDescent="0.2">
      <c r="A232" s="141" t="s">
        <v>417</v>
      </c>
      <c r="B232" s="141"/>
      <c r="C232" s="141" t="s">
        <v>418</v>
      </c>
      <c r="D232" s="142"/>
      <c r="E232" s="52">
        <f>'Pay App 53'!E232</f>
        <v>0</v>
      </c>
      <c r="F232" s="45"/>
      <c r="G232" s="65">
        <f>'Pay App 53'!G232+F232</f>
        <v>0</v>
      </c>
      <c r="H232" s="188">
        <f>'Pay App 53'!K232</f>
        <v>0</v>
      </c>
      <c r="I232" s="189"/>
      <c r="J232" s="55"/>
      <c r="K232" s="33">
        <f t="shared" si="8"/>
        <v>0</v>
      </c>
      <c r="L232" s="68">
        <f t="shared" si="11"/>
        <v>0</v>
      </c>
      <c r="M232" s="66">
        <f t="shared" si="9"/>
        <v>0</v>
      </c>
      <c r="N232" s="32">
        <f t="shared" si="10"/>
        <v>0</v>
      </c>
      <c r="O232" s="52">
        <f>'Pay App 53'!O232+'Pay App 53'!P232</f>
        <v>0</v>
      </c>
      <c r="P232" s="45"/>
      <c r="Q232" s="66">
        <f>'Pay App 53'!Q232+N232+P232</f>
        <v>0</v>
      </c>
    </row>
    <row r="233" spans="1:17" ht="21" customHeight="1" x14ac:dyDescent="0.2">
      <c r="A233" s="149" t="s">
        <v>419</v>
      </c>
      <c r="B233" s="149"/>
      <c r="C233" s="149" t="s">
        <v>420</v>
      </c>
      <c r="D233" s="150"/>
      <c r="E233" s="52">
        <f>'Pay App 53'!E233</f>
        <v>0</v>
      </c>
      <c r="F233" s="45"/>
      <c r="G233" s="65">
        <f>'Pay App 53'!G233+F233</f>
        <v>0</v>
      </c>
      <c r="H233" s="188">
        <f>'Pay App 53'!K233</f>
        <v>0</v>
      </c>
      <c r="I233" s="189"/>
      <c r="J233" s="55"/>
      <c r="K233" s="33">
        <f t="shared" si="8"/>
        <v>0</v>
      </c>
      <c r="L233" s="68">
        <f t="shared" si="11"/>
        <v>0</v>
      </c>
      <c r="M233" s="66">
        <f t="shared" si="9"/>
        <v>0</v>
      </c>
      <c r="N233" s="32">
        <f t="shared" si="10"/>
        <v>0</v>
      </c>
      <c r="O233" s="52">
        <f>'Pay App 53'!O233+'Pay App 53'!P233</f>
        <v>0</v>
      </c>
      <c r="P233" s="45"/>
      <c r="Q233" s="66">
        <f>'Pay App 53'!Q233+N233+P233</f>
        <v>0</v>
      </c>
    </row>
    <row r="234" spans="1:17" ht="21" customHeight="1" x14ac:dyDescent="0.2">
      <c r="A234" s="149" t="s">
        <v>421</v>
      </c>
      <c r="B234" s="149"/>
      <c r="C234" s="149" t="s">
        <v>422</v>
      </c>
      <c r="D234" s="150"/>
      <c r="E234" s="52">
        <f>'Pay App 53'!E234</f>
        <v>0</v>
      </c>
      <c r="F234" s="45"/>
      <c r="G234" s="65">
        <f>'Pay App 53'!G234+F234</f>
        <v>0</v>
      </c>
      <c r="H234" s="188">
        <f>'Pay App 53'!K234</f>
        <v>0</v>
      </c>
      <c r="I234" s="189"/>
      <c r="J234" s="55"/>
      <c r="K234" s="33">
        <f t="shared" si="8"/>
        <v>0</v>
      </c>
      <c r="L234" s="68">
        <f t="shared" si="11"/>
        <v>0</v>
      </c>
      <c r="M234" s="66">
        <f t="shared" si="9"/>
        <v>0</v>
      </c>
      <c r="N234" s="32">
        <f t="shared" si="10"/>
        <v>0</v>
      </c>
      <c r="O234" s="52">
        <f>'Pay App 53'!O234+'Pay App 53'!P234</f>
        <v>0</v>
      </c>
      <c r="P234" s="45"/>
      <c r="Q234" s="66">
        <f>'Pay App 53'!Q234+N234+P234</f>
        <v>0</v>
      </c>
    </row>
    <row r="235" spans="1:17" ht="21" customHeight="1" x14ac:dyDescent="0.2">
      <c r="A235" s="149" t="s">
        <v>423</v>
      </c>
      <c r="B235" s="149"/>
      <c r="C235" s="149" t="s">
        <v>424</v>
      </c>
      <c r="D235" s="150"/>
      <c r="E235" s="52">
        <f>'Pay App 53'!E235</f>
        <v>0</v>
      </c>
      <c r="F235" s="45"/>
      <c r="G235" s="65">
        <f>'Pay App 53'!G235+F235</f>
        <v>0</v>
      </c>
      <c r="H235" s="188">
        <f>'Pay App 53'!K235</f>
        <v>0</v>
      </c>
      <c r="I235" s="189"/>
      <c r="J235" s="55"/>
      <c r="K235" s="33">
        <f t="shared" si="8"/>
        <v>0</v>
      </c>
      <c r="L235" s="68">
        <f t="shared" si="11"/>
        <v>0</v>
      </c>
      <c r="M235" s="66">
        <f t="shared" si="9"/>
        <v>0</v>
      </c>
      <c r="N235" s="32">
        <f t="shared" si="10"/>
        <v>0</v>
      </c>
      <c r="O235" s="52">
        <f>'Pay App 53'!O235+'Pay App 53'!P235</f>
        <v>0</v>
      </c>
      <c r="P235" s="45"/>
      <c r="Q235" s="66">
        <f>'Pay App 53'!Q235+N235+P235</f>
        <v>0</v>
      </c>
    </row>
    <row r="236" spans="1:17" ht="21" customHeight="1" x14ac:dyDescent="0.2">
      <c r="A236" s="149" t="s">
        <v>425</v>
      </c>
      <c r="B236" s="149"/>
      <c r="C236" s="149" t="s">
        <v>426</v>
      </c>
      <c r="D236" s="150"/>
      <c r="E236" s="52">
        <f>'Pay App 53'!E236</f>
        <v>0</v>
      </c>
      <c r="F236" s="45"/>
      <c r="G236" s="65">
        <f>'Pay App 53'!G236+F236</f>
        <v>0</v>
      </c>
      <c r="H236" s="188">
        <f>'Pay App 53'!K236</f>
        <v>0</v>
      </c>
      <c r="I236" s="189"/>
      <c r="J236" s="55"/>
      <c r="K236" s="33">
        <f t="shared" si="8"/>
        <v>0</v>
      </c>
      <c r="L236" s="68">
        <f t="shared" si="11"/>
        <v>0</v>
      </c>
      <c r="M236" s="66">
        <f t="shared" si="9"/>
        <v>0</v>
      </c>
      <c r="N236" s="32">
        <f t="shared" si="10"/>
        <v>0</v>
      </c>
      <c r="O236" s="52">
        <f>'Pay App 53'!O236+'Pay App 53'!P236</f>
        <v>0</v>
      </c>
      <c r="P236" s="45"/>
      <c r="Q236" s="66">
        <f>'Pay App 53'!Q236+N236+P236</f>
        <v>0</v>
      </c>
    </row>
    <row r="237" spans="1:17" ht="21" customHeight="1" x14ac:dyDescent="0.2">
      <c r="A237" s="149" t="s">
        <v>427</v>
      </c>
      <c r="B237" s="149"/>
      <c r="C237" s="149" t="s">
        <v>428</v>
      </c>
      <c r="D237" s="150"/>
      <c r="E237" s="52">
        <f>'Pay App 53'!E237</f>
        <v>0</v>
      </c>
      <c r="F237" s="45"/>
      <c r="G237" s="65">
        <f>'Pay App 53'!G237+F237</f>
        <v>0</v>
      </c>
      <c r="H237" s="188">
        <f>'Pay App 53'!K237</f>
        <v>0</v>
      </c>
      <c r="I237" s="189"/>
      <c r="J237" s="55"/>
      <c r="K237" s="33">
        <f t="shared" si="8"/>
        <v>0</v>
      </c>
      <c r="L237" s="68">
        <f t="shared" si="11"/>
        <v>0</v>
      </c>
      <c r="M237" s="66">
        <f t="shared" si="9"/>
        <v>0</v>
      </c>
      <c r="N237" s="32">
        <f t="shared" si="10"/>
        <v>0</v>
      </c>
      <c r="O237" s="52">
        <f>'Pay App 53'!O237+'Pay App 53'!P237</f>
        <v>0</v>
      </c>
      <c r="P237" s="45"/>
      <c r="Q237" s="66">
        <f>'Pay App 53'!Q237+N237+P237</f>
        <v>0</v>
      </c>
    </row>
    <row r="238" spans="1:17" ht="21" customHeight="1" x14ac:dyDescent="0.2">
      <c r="A238" s="149" t="s">
        <v>429</v>
      </c>
      <c r="B238" s="149"/>
      <c r="C238" s="149" t="s">
        <v>430</v>
      </c>
      <c r="D238" s="150"/>
      <c r="E238" s="52">
        <f>'Pay App 53'!E238</f>
        <v>0</v>
      </c>
      <c r="F238" s="45"/>
      <c r="G238" s="65">
        <f>'Pay App 53'!G238+F238</f>
        <v>0</v>
      </c>
      <c r="H238" s="188">
        <f>'Pay App 53'!K238</f>
        <v>0</v>
      </c>
      <c r="I238" s="189"/>
      <c r="J238" s="55"/>
      <c r="K238" s="33">
        <f t="shared" si="8"/>
        <v>0</v>
      </c>
      <c r="L238" s="68">
        <f t="shared" si="11"/>
        <v>0</v>
      </c>
      <c r="M238" s="66">
        <f t="shared" si="9"/>
        <v>0</v>
      </c>
      <c r="N238" s="32">
        <f t="shared" si="10"/>
        <v>0</v>
      </c>
      <c r="O238" s="52">
        <f>'Pay App 53'!O238+'Pay App 53'!P238</f>
        <v>0</v>
      </c>
      <c r="P238" s="45"/>
      <c r="Q238" s="66">
        <f>'Pay App 53'!Q238+N238+P238</f>
        <v>0</v>
      </c>
    </row>
    <row r="239" spans="1:17" ht="21" customHeight="1" x14ac:dyDescent="0.2">
      <c r="A239" s="149" t="s">
        <v>431</v>
      </c>
      <c r="B239" s="149"/>
      <c r="C239" s="149" t="s">
        <v>432</v>
      </c>
      <c r="D239" s="150"/>
      <c r="E239" s="52">
        <f>'Pay App 53'!E239</f>
        <v>0</v>
      </c>
      <c r="F239" s="45"/>
      <c r="G239" s="65">
        <f>'Pay App 53'!G239+F239</f>
        <v>0</v>
      </c>
      <c r="H239" s="188">
        <f>'Pay App 53'!K239</f>
        <v>0</v>
      </c>
      <c r="I239" s="189"/>
      <c r="J239" s="55"/>
      <c r="K239" s="33">
        <f t="shared" si="8"/>
        <v>0</v>
      </c>
      <c r="L239" s="68">
        <f t="shared" si="11"/>
        <v>0</v>
      </c>
      <c r="M239" s="66">
        <f t="shared" si="9"/>
        <v>0</v>
      </c>
      <c r="N239" s="32">
        <f t="shared" si="10"/>
        <v>0</v>
      </c>
      <c r="O239" s="52">
        <f>'Pay App 53'!O239+'Pay App 53'!P239</f>
        <v>0</v>
      </c>
      <c r="P239" s="45"/>
      <c r="Q239" s="66">
        <f>'Pay App 53'!Q239+N239+P239</f>
        <v>0</v>
      </c>
    </row>
    <row r="240" spans="1:17" ht="21" customHeight="1" x14ac:dyDescent="0.2">
      <c r="A240" s="141" t="s">
        <v>433</v>
      </c>
      <c r="B240" s="141"/>
      <c r="C240" s="141" t="s">
        <v>434</v>
      </c>
      <c r="D240" s="142"/>
      <c r="E240" s="52">
        <f>'Pay App 53'!E240</f>
        <v>0</v>
      </c>
      <c r="F240" s="45"/>
      <c r="G240" s="66">
        <f>'Pay App 53'!G240+F240</f>
        <v>0</v>
      </c>
      <c r="H240" s="188">
        <f>'Pay App 53'!K240</f>
        <v>0</v>
      </c>
      <c r="I240" s="189"/>
      <c r="J240" s="55"/>
      <c r="K240" s="33">
        <f>H240+J240</f>
        <v>0</v>
      </c>
      <c r="L240" s="69">
        <f t="shared" si="11"/>
        <v>0</v>
      </c>
      <c r="M240" s="66">
        <f>G240-K240</f>
        <v>0</v>
      </c>
      <c r="N240" s="32">
        <f t="shared" si="10"/>
        <v>0</v>
      </c>
      <c r="O240" s="52">
        <f>'Pay App 53'!O240+'Pay App 53'!P240</f>
        <v>0</v>
      </c>
      <c r="P240" s="45"/>
      <c r="Q240" s="66">
        <f>'Pay App 53'!Q240+N240+P240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qUtsYvEaOjSacwuj+K0UHQbDg3hmJZVEPKYM8OZQ8GG66IF1gxa1uxoKj3NhyIlBGSdcHMcNJOProlrH1hRxDw==" saltValue="NGCjbich+WwpcgwbGrUkGQ=="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3700-000000000000}">
      <formula1>0</formula1>
    </dataValidation>
    <dataValidation allowBlank="1" showInputMessage="1" sqref="P81:P240" xr:uid="{00000000-0002-0000-37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58.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8">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55</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49"/>
      <c r="D28" s="10"/>
      <c r="E28" s="11"/>
      <c r="F28" s="11"/>
      <c r="G28" s="10"/>
      <c r="K28" s="10"/>
      <c r="L28" s="10"/>
      <c r="M28" s="10"/>
      <c r="P28" s="10"/>
      <c r="Q28" s="10"/>
      <c r="T28" s="10"/>
    </row>
    <row r="29" spans="1:20" ht="19" x14ac:dyDescent="0.25">
      <c r="A29" s="177"/>
      <c r="B29" s="177"/>
      <c r="C29" s="50"/>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54'!F36+F241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54'!F51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54'!F55+'Pay App 54'!F57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54'!B62+N241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55.1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55</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54'!E81</f>
        <v>0</v>
      </c>
      <c r="F81" s="44"/>
      <c r="G81" s="64">
        <f>'Pay App 54'!G81+F81</f>
        <v>0</v>
      </c>
      <c r="H81" s="190">
        <f>'Pay App 54'!K81</f>
        <v>0</v>
      </c>
      <c r="I81" s="191"/>
      <c r="J81" s="54"/>
      <c r="K81" s="31">
        <f>H81+J81</f>
        <v>0</v>
      </c>
      <c r="L81" s="67">
        <f>IF(ISERROR(K81/G81),0,K81/G81)</f>
        <v>0</v>
      </c>
      <c r="M81" s="64">
        <f>G81-K81</f>
        <v>0</v>
      </c>
      <c r="N81" s="30">
        <f>IF(MOD(ROUND(ABS(J81*0.05)*10000,0),10)=5,ROUNDDOWN((J81*0.05),2),ROUND((J81*0.05),2))</f>
        <v>0</v>
      </c>
      <c r="O81" s="51">
        <f>'Pay App 54'!O81+'Pay App 54'!P81</f>
        <v>0</v>
      </c>
      <c r="P81" s="44"/>
      <c r="Q81" s="64">
        <f>'Pay App 54'!Q81+N81+P81</f>
        <v>0</v>
      </c>
    </row>
    <row r="82" spans="1:17" ht="21" customHeight="1" x14ac:dyDescent="0.2">
      <c r="A82" s="151" t="s">
        <v>118</v>
      </c>
      <c r="B82" s="151"/>
      <c r="C82" s="151" t="s">
        <v>119</v>
      </c>
      <c r="D82" s="152"/>
      <c r="E82" s="52">
        <f>'Pay App 54'!E82</f>
        <v>0</v>
      </c>
      <c r="F82" s="45"/>
      <c r="G82" s="65">
        <f>'Pay App 54'!G82+F82</f>
        <v>0</v>
      </c>
      <c r="H82" s="188">
        <f>'Pay App 54'!K82</f>
        <v>0</v>
      </c>
      <c r="I82" s="189"/>
      <c r="J82" s="55"/>
      <c r="K82" s="33">
        <f>H82+J82</f>
        <v>0</v>
      </c>
      <c r="L82" s="68">
        <f t="shared" ref="L82:L147" si="0">IF(ISERROR(K82/G82),0,K82/G82)</f>
        <v>0</v>
      </c>
      <c r="M82" s="66">
        <f>G82-K82</f>
        <v>0</v>
      </c>
      <c r="N82" s="32">
        <f>IF(MOD(ROUND(ABS(J82*0.05)*10000,0),10)=5,ROUNDDOWN((J82*0.05),2),ROUND((J82*0.05),2))</f>
        <v>0</v>
      </c>
      <c r="O82" s="52">
        <f>'Pay App 54'!O82+'Pay App 54'!P82</f>
        <v>0</v>
      </c>
      <c r="P82" s="45"/>
      <c r="Q82" s="66">
        <f>'Pay App 54'!Q82+N82+P82</f>
        <v>0</v>
      </c>
    </row>
    <row r="83" spans="1:17" ht="21" customHeight="1" x14ac:dyDescent="0.2">
      <c r="A83" s="151" t="s">
        <v>120</v>
      </c>
      <c r="B83" s="151"/>
      <c r="C83" s="83" t="s">
        <v>121</v>
      </c>
      <c r="D83" s="35"/>
      <c r="E83" s="52">
        <f>'Pay App 54'!E83</f>
        <v>0</v>
      </c>
      <c r="F83" s="45"/>
      <c r="G83" s="65">
        <f>'Pay App 54'!G83+F83</f>
        <v>0</v>
      </c>
      <c r="H83" s="188">
        <f>'Pay App 54'!K83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54'!O83+'Pay App 54'!P83</f>
        <v>0</v>
      </c>
      <c r="P83" s="45"/>
      <c r="Q83" s="66">
        <f>'Pay App 54'!Q83+N83+P83</f>
        <v>0</v>
      </c>
    </row>
    <row r="84" spans="1:17" ht="21" customHeight="1" x14ac:dyDescent="0.2">
      <c r="A84" s="151" t="s">
        <v>122</v>
      </c>
      <c r="B84" s="151"/>
      <c r="C84" s="151" t="s">
        <v>123</v>
      </c>
      <c r="D84" s="152"/>
      <c r="E84" s="52">
        <f>'Pay App 54'!E84</f>
        <v>0</v>
      </c>
      <c r="F84" s="45"/>
      <c r="G84" s="65">
        <f>'Pay App 54'!G84+F84</f>
        <v>0</v>
      </c>
      <c r="H84" s="188">
        <f>'Pay App 54'!K84</f>
        <v>0</v>
      </c>
      <c r="I84" s="189"/>
      <c r="J84" s="55"/>
      <c r="K84" s="33">
        <f t="shared" si="1"/>
        <v>0</v>
      </c>
      <c r="L84" s="68">
        <f t="shared" si="0"/>
        <v>0</v>
      </c>
      <c r="M84" s="66">
        <f t="shared" si="2"/>
        <v>0</v>
      </c>
      <c r="N84" s="32">
        <f t="shared" si="3"/>
        <v>0</v>
      </c>
      <c r="O84" s="52">
        <f>'Pay App 54'!O84+'Pay App 54'!P84</f>
        <v>0</v>
      </c>
      <c r="P84" s="45"/>
      <c r="Q84" s="66">
        <f>'Pay App 54'!Q84+N84+P84</f>
        <v>0</v>
      </c>
    </row>
    <row r="85" spans="1:17" ht="21" customHeight="1" x14ac:dyDescent="0.2">
      <c r="A85" s="151" t="s">
        <v>124</v>
      </c>
      <c r="B85" s="151"/>
      <c r="C85" s="151" t="s">
        <v>125</v>
      </c>
      <c r="D85" s="152"/>
      <c r="E85" s="52">
        <f>'Pay App 54'!E85</f>
        <v>0</v>
      </c>
      <c r="F85" s="45"/>
      <c r="G85" s="65">
        <f>'Pay App 54'!G85+F85</f>
        <v>0</v>
      </c>
      <c r="H85" s="188">
        <f>'Pay App 54'!K85</f>
        <v>0</v>
      </c>
      <c r="I85" s="189"/>
      <c r="J85" s="55"/>
      <c r="K85" s="33">
        <f t="shared" si="1"/>
        <v>0</v>
      </c>
      <c r="L85" s="68">
        <f t="shared" si="0"/>
        <v>0</v>
      </c>
      <c r="M85" s="66">
        <f t="shared" si="2"/>
        <v>0</v>
      </c>
      <c r="N85" s="32">
        <f t="shared" si="3"/>
        <v>0</v>
      </c>
      <c r="O85" s="52">
        <f>'Pay App 54'!O85+'Pay App 54'!P85</f>
        <v>0</v>
      </c>
      <c r="P85" s="45"/>
      <c r="Q85" s="66">
        <f>'Pay App 54'!Q85+N85+P85</f>
        <v>0</v>
      </c>
    </row>
    <row r="86" spans="1:17" ht="21" customHeight="1" x14ac:dyDescent="0.2">
      <c r="A86" s="151" t="s">
        <v>126</v>
      </c>
      <c r="B86" s="151"/>
      <c r="C86" s="151" t="s">
        <v>127</v>
      </c>
      <c r="D86" s="152"/>
      <c r="E86" s="52">
        <f>'Pay App 54'!E86</f>
        <v>0</v>
      </c>
      <c r="F86" s="45"/>
      <c r="G86" s="65">
        <f>'Pay App 54'!G86+F86</f>
        <v>0</v>
      </c>
      <c r="H86" s="188">
        <f>'Pay App 54'!K86</f>
        <v>0</v>
      </c>
      <c r="I86" s="189"/>
      <c r="J86" s="55"/>
      <c r="K86" s="33">
        <f t="shared" si="1"/>
        <v>0</v>
      </c>
      <c r="L86" s="68">
        <f t="shared" si="0"/>
        <v>0</v>
      </c>
      <c r="M86" s="66">
        <f t="shared" si="2"/>
        <v>0</v>
      </c>
      <c r="N86" s="32">
        <f t="shared" si="3"/>
        <v>0</v>
      </c>
      <c r="O86" s="52">
        <f>'Pay App 54'!O86+'Pay App 54'!P86</f>
        <v>0</v>
      </c>
      <c r="P86" s="45"/>
      <c r="Q86" s="66">
        <f>'Pay App 54'!Q86+N86+P86</f>
        <v>0</v>
      </c>
    </row>
    <row r="87" spans="1:17" ht="21" customHeight="1" x14ac:dyDescent="0.2">
      <c r="A87" s="151" t="s">
        <v>128</v>
      </c>
      <c r="B87" s="151"/>
      <c r="C87" s="151" t="s">
        <v>129</v>
      </c>
      <c r="D87" s="152"/>
      <c r="E87" s="52">
        <f>'Pay App 54'!E87</f>
        <v>0</v>
      </c>
      <c r="F87" s="45"/>
      <c r="G87" s="65">
        <f>'Pay App 54'!G87+F87</f>
        <v>0</v>
      </c>
      <c r="H87" s="188">
        <f>'Pay App 54'!K87</f>
        <v>0</v>
      </c>
      <c r="I87" s="189"/>
      <c r="J87" s="55"/>
      <c r="K87" s="33">
        <f t="shared" si="1"/>
        <v>0</v>
      </c>
      <c r="L87" s="68">
        <f>IF(ISERROR(K87/G87),0,K87/G87)</f>
        <v>0</v>
      </c>
      <c r="M87" s="66">
        <f t="shared" si="2"/>
        <v>0</v>
      </c>
      <c r="N87" s="32">
        <f t="shared" si="3"/>
        <v>0</v>
      </c>
      <c r="O87" s="52">
        <f>'Pay App 54'!O87+'Pay App 54'!P87</f>
        <v>0</v>
      </c>
      <c r="P87" s="45"/>
      <c r="Q87" s="66">
        <f>'Pay App 54'!Q87+N87+P87</f>
        <v>0</v>
      </c>
    </row>
    <row r="88" spans="1:17" ht="21" customHeight="1" x14ac:dyDescent="0.2">
      <c r="A88" s="151" t="s">
        <v>130</v>
      </c>
      <c r="B88" s="151"/>
      <c r="C88" s="151" t="s">
        <v>131</v>
      </c>
      <c r="D88" s="152"/>
      <c r="E88" s="52">
        <f>'Pay App 54'!E88</f>
        <v>0</v>
      </c>
      <c r="F88" s="45"/>
      <c r="G88" s="65">
        <f>'Pay App 54'!G88+F88</f>
        <v>0</v>
      </c>
      <c r="H88" s="188">
        <f>'Pay App 54'!K88</f>
        <v>0</v>
      </c>
      <c r="I88" s="189"/>
      <c r="J88" s="55"/>
      <c r="K88" s="33">
        <f t="shared" si="1"/>
        <v>0</v>
      </c>
      <c r="L88" s="68">
        <f t="shared" si="0"/>
        <v>0</v>
      </c>
      <c r="M88" s="66">
        <f t="shared" si="2"/>
        <v>0</v>
      </c>
      <c r="N88" s="32">
        <f t="shared" si="3"/>
        <v>0</v>
      </c>
      <c r="O88" s="52">
        <f>'Pay App 54'!O88+'Pay App 54'!P88</f>
        <v>0</v>
      </c>
      <c r="P88" s="45"/>
      <c r="Q88" s="66">
        <f>'Pay App 54'!Q88+N88+P88</f>
        <v>0</v>
      </c>
    </row>
    <row r="89" spans="1:17" ht="21" customHeight="1" x14ac:dyDescent="0.2">
      <c r="A89" s="151" t="s">
        <v>132</v>
      </c>
      <c r="B89" s="151"/>
      <c r="C89" s="151" t="s">
        <v>133</v>
      </c>
      <c r="D89" s="152"/>
      <c r="E89" s="52">
        <f>'Pay App 54'!E89</f>
        <v>0</v>
      </c>
      <c r="F89" s="45"/>
      <c r="G89" s="65">
        <f>'Pay App 54'!G89+F89</f>
        <v>0</v>
      </c>
      <c r="H89" s="188">
        <f>'Pay App 54'!K89</f>
        <v>0</v>
      </c>
      <c r="I89" s="189"/>
      <c r="J89" s="55"/>
      <c r="K89" s="33">
        <f t="shared" si="1"/>
        <v>0</v>
      </c>
      <c r="L89" s="68">
        <f>IF(ISERROR(K89/G89),0,K89/G89)</f>
        <v>0</v>
      </c>
      <c r="M89" s="66">
        <f t="shared" si="2"/>
        <v>0</v>
      </c>
      <c r="N89" s="32">
        <f t="shared" si="3"/>
        <v>0</v>
      </c>
      <c r="O89" s="52">
        <f>'Pay App 54'!O89+'Pay App 54'!P89</f>
        <v>0</v>
      </c>
      <c r="P89" s="45"/>
      <c r="Q89" s="66">
        <f>'Pay App 54'!Q89+N89+P89</f>
        <v>0</v>
      </c>
    </row>
    <row r="90" spans="1:17" ht="21" customHeight="1" x14ac:dyDescent="0.2">
      <c r="A90" s="153" t="s">
        <v>134</v>
      </c>
      <c r="B90" s="153"/>
      <c r="C90" s="158" t="s">
        <v>135</v>
      </c>
      <c r="D90" s="159"/>
      <c r="E90" s="52">
        <f>'Pay App 54'!E90</f>
        <v>0</v>
      </c>
      <c r="F90" s="45"/>
      <c r="G90" s="65">
        <f>'Pay App 54'!G90+F90</f>
        <v>0</v>
      </c>
      <c r="H90" s="188">
        <f>'Pay App 54'!K90</f>
        <v>0</v>
      </c>
      <c r="I90" s="189"/>
      <c r="J90" s="55"/>
      <c r="K90" s="33">
        <f t="shared" si="1"/>
        <v>0</v>
      </c>
      <c r="L90" s="68">
        <f t="shared" si="0"/>
        <v>0</v>
      </c>
      <c r="M90" s="66">
        <f t="shared" si="2"/>
        <v>0</v>
      </c>
      <c r="N90" s="32">
        <f t="shared" si="3"/>
        <v>0</v>
      </c>
      <c r="O90" s="52">
        <f>'Pay App 54'!O90+'Pay App 54'!P90</f>
        <v>0</v>
      </c>
      <c r="P90" s="45"/>
      <c r="Q90" s="66">
        <f>'Pay App 54'!Q90+N90+P90</f>
        <v>0</v>
      </c>
    </row>
    <row r="91" spans="1:17" ht="21" customHeight="1" x14ac:dyDescent="0.2">
      <c r="A91" s="151" t="s">
        <v>136</v>
      </c>
      <c r="B91" s="151"/>
      <c r="C91" s="151" t="s">
        <v>137</v>
      </c>
      <c r="D91" s="152"/>
      <c r="E91" s="52">
        <f>'Pay App 54'!E91</f>
        <v>0</v>
      </c>
      <c r="F91" s="45"/>
      <c r="G91" s="65">
        <f>'Pay App 54'!G91+F91</f>
        <v>0</v>
      </c>
      <c r="H91" s="188">
        <f>'Pay App 54'!K91</f>
        <v>0</v>
      </c>
      <c r="I91" s="189"/>
      <c r="J91" s="55"/>
      <c r="K91" s="33">
        <f t="shared" si="1"/>
        <v>0</v>
      </c>
      <c r="L91" s="68">
        <f t="shared" si="0"/>
        <v>0</v>
      </c>
      <c r="M91" s="66">
        <f t="shared" si="2"/>
        <v>0</v>
      </c>
      <c r="N91" s="32">
        <f t="shared" si="3"/>
        <v>0</v>
      </c>
      <c r="O91" s="52">
        <f>'Pay App 54'!O91+'Pay App 54'!P91</f>
        <v>0</v>
      </c>
      <c r="P91" s="45"/>
      <c r="Q91" s="66">
        <f>'Pay App 54'!Q91+N91+P91</f>
        <v>0</v>
      </c>
    </row>
    <row r="92" spans="1:17" ht="21" customHeight="1" x14ac:dyDescent="0.2">
      <c r="A92" s="151" t="s">
        <v>138</v>
      </c>
      <c r="B92" s="151"/>
      <c r="C92" s="151" t="s">
        <v>139</v>
      </c>
      <c r="D92" s="152"/>
      <c r="E92" s="52">
        <f>'Pay App 54'!E92</f>
        <v>0</v>
      </c>
      <c r="F92" s="45"/>
      <c r="G92" s="65">
        <f>'Pay App 54'!G92+F92</f>
        <v>0</v>
      </c>
      <c r="H92" s="188">
        <f>'Pay App 54'!K92</f>
        <v>0</v>
      </c>
      <c r="I92" s="189"/>
      <c r="J92" s="55"/>
      <c r="K92" s="33">
        <f t="shared" si="1"/>
        <v>0</v>
      </c>
      <c r="L92" s="68">
        <f t="shared" si="0"/>
        <v>0</v>
      </c>
      <c r="M92" s="66">
        <f t="shared" si="2"/>
        <v>0</v>
      </c>
      <c r="N92" s="32">
        <f t="shared" si="3"/>
        <v>0</v>
      </c>
      <c r="O92" s="52">
        <f>'Pay App 54'!O92+'Pay App 54'!P92</f>
        <v>0</v>
      </c>
      <c r="P92" s="45"/>
      <c r="Q92" s="66">
        <f>'Pay App 54'!Q92+N92+P92</f>
        <v>0</v>
      </c>
    </row>
    <row r="93" spans="1:17" ht="21" customHeight="1" x14ac:dyDescent="0.2">
      <c r="A93" s="151" t="s">
        <v>140</v>
      </c>
      <c r="B93" s="151"/>
      <c r="C93" s="151" t="s">
        <v>141</v>
      </c>
      <c r="D93" s="152"/>
      <c r="E93" s="52">
        <f>'Pay App 54'!E93</f>
        <v>0</v>
      </c>
      <c r="F93" s="45"/>
      <c r="G93" s="65">
        <f>'Pay App 54'!G93+F93</f>
        <v>0</v>
      </c>
      <c r="H93" s="188">
        <f>'Pay App 54'!K93</f>
        <v>0</v>
      </c>
      <c r="I93" s="189"/>
      <c r="J93" s="55"/>
      <c r="K93" s="33">
        <f t="shared" si="1"/>
        <v>0</v>
      </c>
      <c r="L93" s="68">
        <f t="shared" si="0"/>
        <v>0</v>
      </c>
      <c r="M93" s="66">
        <f t="shared" si="2"/>
        <v>0</v>
      </c>
      <c r="N93" s="32">
        <f t="shared" si="3"/>
        <v>0</v>
      </c>
      <c r="O93" s="52">
        <f>'Pay App 54'!O93+'Pay App 54'!P93</f>
        <v>0</v>
      </c>
      <c r="P93" s="45"/>
      <c r="Q93" s="66">
        <f>'Pay App 54'!Q93+N93+P93</f>
        <v>0</v>
      </c>
    </row>
    <row r="94" spans="1:17" ht="21" customHeight="1" x14ac:dyDescent="0.2">
      <c r="A94" s="151" t="s">
        <v>142</v>
      </c>
      <c r="B94" s="151"/>
      <c r="C94" s="151" t="s">
        <v>143</v>
      </c>
      <c r="D94" s="152"/>
      <c r="E94" s="52">
        <f>'Pay App 54'!E94</f>
        <v>0</v>
      </c>
      <c r="F94" s="45"/>
      <c r="G94" s="65">
        <f>'Pay App 54'!G94+F94</f>
        <v>0</v>
      </c>
      <c r="H94" s="188">
        <f>'Pay App 54'!K94</f>
        <v>0</v>
      </c>
      <c r="I94" s="189"/>
      <c r="J94" s="55"/>
      <c r="K94" s="33">
        <f t="shared" si="1"/>
        <v>0</v>
      </c>
      <c r="L94" s="68">
        <f t="shared" si="0"/>
        <v>0</v>
      </c>
      <c r="M94" s="66">
        <f t="shared" si="2"/>
        <v>0</v>
      </c>
      <c r="N94" s="32">
        <f t="shared" si="3"/>
        <v>0</v>
      </c>
      <c r="O94" s="52">
        <f>'Pay App 54'!O94+'Pay App 54'!P94</f>
        <v>0</v>
      </c>
      <c r="P94" s="45"/>
      <c r="Q94" s="66">
        <f>'Pay App 54'!Q94+N94+P94</f>
        <v>0</v>
      </c>
    </row>
    <row r="95" spans="1:17" ht="21" customHeight="1" x14ac:dyDescent="0.2">
      <c r="A95" s="151" t="s">
        <v>144</v>
      </c>
      <c r="B95" s="151"/>
      <c r="C95" s="151" t="s">
        <v>145</v>
      </c>
      <c r="D95" s="152"/>
      <c r="E95" s="52">
        <f>'Pay App 54'!E95</f>
        <v>0</v>
      </c>
      <c r="F95" s="45"/>
      <c r="G95" s="65">
        <f>'Pay App 54'!G95+F95</f>
        <v>0</v>
      </c>
      <c r="H95" s="188">
        <f>'Pay App 54'!K95</f>
        <v>0</v>
      </c>
      <c r="I95" s="189"/>
      <c r="J95" s="55"/>
      <c r="K95" s="33">
        <f t="shared" si="1"/>
        <v>0</v>
      </c>
      <c r="L95" s="68">
        <f t="shared" si="0"/>
        <v>0</v>
      </c>
      <c r="M95" s="66">
        <f t="shared" si="2"/>
        <v>0</v>
      </c>
      <c r="N95" s="32">
        <f t="shared" si="3"/>
        <v>0</v>
      </c>
      <c r="O95" s="52">
        <f>'Pay App 54'!O95+'Pay App 54'!P95</f>
        <v>0</v>
      </c>
      <c r="P95" s="45"/>
      <c r="Q95" s="66">
        <f>'Pay App 54'!Q95+N95+P95</f>
        <v>0</v>
      </c>
    </row>
    <row r="96" spans="1:17" ht="21" customHeight="1" x14ac:dyDescent="0.2">
      <c r="A96" s="151" t="s">
        <v>146</v>
      </c>
      <c r="B96" s="151"/>
      <c r="C96" s="151" t="s">
        <v>147</v>
      </c>
      <c r="D96" s="152"/>
      <c r="E96" s="52">
        <f>'Pay App 54'!E96</f>
        <v>0</v>
      </c>
      <c r="F96" s="45"/>
      <c r="G96" s="65">
        <f>'Pay App 54'!G96+F96</f>
        <v>0</v>
      </c>
      <c r="H96" s="188">
        <f>'Pay App 54'!K96</f>
        <v>0</v>
      </c>
      <c r="I96" s="189"/>
      <c r="J96" s="55"/>
      <c r="K96" s="33">
        <f t="shared" si="1"/>
        <v>0</v>
      </c>
      <c r="L96" s="68">
        <f t="shared" si="0"/>
        <v>0</v>
      </c>
      <c r="M96" s="66">
        <f t="shared" si="2"/>
        <v>0</v>
      </c>
      <c r="N96" s="32">
        <f t="shared" si="3"/>
        <v>0</v>
      </c>
      <c r="O96" s="52">
        <f>'Pay App 54'!O96+'Pay App 54'!P96</f>
        <v>0</v>
      </c>
      <c r="P96" s="45"/>
      <c r="Q96" s="66">
        <f>'Pay App 54'!Q96+N96+P96</f>
        <v>0</v>
      </c>
    </row>
    <row r="97" spans="1:17" ht="21" customHeight="1" x14ac:dyDescent="0.2">
      <c r="A97" s="151" t="s">
        <v>148</v>
      </c>
      <c r="B97" s="151"/>
      <c r="C97" s="151" t="s">
        <v>149</v>
      </c>
      <c r="D97" s="152"/>
      <c r="E97" s="52">
        <f>'Pay App 54'!E97</f>
        <v>0</v>
      </c>
      <c r="F97" s="45"/>
      <c r="G97" s="65">
        <f>'Pay App 54'!G97+F97</f>
        <v>0</v>
      </c>
      <c r="H97" s="188">
        <f>'Pay App 54'!K97</f>
        <v>0</v>
      </c>
      <c r="I97" s="189"/>
      <c r="J97" s="55"/>
      <c r="K97" s="33">
        <f t="shared" si="1"/>
        <v>0</v>
      </c>
      <c r="L97" s="68">
        <f t="shared" si="0"/>
        <v>0</v>
      </c>
      <c r="M97" s="66">
        <f t="shared" si="2"/>
        <v>0</v>
      </c>
      <c r="N97" s="32">
        <f t="shared" si="3"/>
        <v>0</v>
      </c>
      <c r="O97" s="52">
        <f>'Pay App 54'!O97+'Pay App 54'!P97</f>
        <v>0</v>
      </c>
      <c r="P97" s="45"/>
      <c r="Q97" s="66">
        <f>'Pay App 54'!Q97+N97+P97</f>
        <v>0</v>
      </c>
    </row>
    <row r="98" spans="1:17" ht="21" customHeight="1" x14ac:dyDescent="0.2">
      <c r="A98" s="151" t="s">
        <v>150</v>
      </c>
      <c r="B98" s="151"/>
      <c r="C98" s="151" t="s">
        <v>151</v>
      </c>
      <c r="D98" s="152"/>
      <c r="E98" s="52">
        <f>'Pay App 54'!E98</f>
        <v>0</v>
      </c>
      <c r="F98" s="45"/>
      <c r="G98" s="65">
        <f>'Pay App 54'!G98+F98</f>
        <v>0</v>
      </c>
      <c r="H98" s="188">
        <f>'Pay App 54'!K98</f>
        <v>0</v>
      </c>
      <c r="I98" s="189"/>
      <c r="J98" s="55"/>
      <c r="K98" s="33">
        <f t="shared" si="1"/>
        <v>0</v>
      </c>
      <c r="L98" s="68">
        <f t="shared" si="0"/>
        <v>0</v>
      </c>
      <c r="M98" s="66">
        <f t="shared" si="2"/>
        <v>0</v>
      </c>
      <c r="N98" s="32">
        <f t="shared" si="3"/>
        <v>0</v>
      </c>
      <c r="O98" s="52">
        <f>'Pay App 54'!O98+'Pay App 54'!P98</f>
        <v>0</v>
      </c>
      <c r="P98" s="45"/>
      <c r="Q98" s="66">
        <f>'Pay App 54'!Q98+N98+P98</f>
        <v>0</v>
      </c>
    </row>
    <row r="99" spans="1:17" ht="21" customHeight="1" x14ac:dyDescent="0.2">
      <c r="A99" s="151" t="s">
        <v>152</v>
      </c>
      <c r="B99" s="151"/>
      <c r="C99" s="151" t="s">
        <v>153</v>
      </c>
      <c r="D99" s="152"/>
      <c r="E99" s="52">
        <f>'Pay App 54'!E99</f>
        <v>0</v>
      </c>
      <c r="F99" s="45"/>
      <c r="G99" s="65">
        <f>'Pay App 54'!G99+F99</f>
        <v>0</v>
      </c>
      <c r="H99" s="188">
        <f>'Pay App 54'!K99</f>
        <v>0</v>
      </c>
      <c r="I99" s="189"/>
      <c r="J99" s="55"/>
      <c r="K99" s="33">
        <f t="shared" si="1"/>
        <v>0</v>
      </c>
      <c r="L99" s="68">
        <f t="shared" si="0"/>
        <v>0</v>
      </c>
      <c r="M99" s="66">
        <f t="shared" si="2"/>
        <v>0</v>
      </c>
      <c r="N99" s="32">
        <f t="shared" si="3"/>
        <v>0</v>
      </c>
      <c r="O99" s="52">
        <f>'Pay App 54'!O99+'Pay App 54'!P99</f>
        <v>0</v>
      </c>
      <c r="P99" s="45"/>
      <c r="Q99" s="66">
        <f>'Pay App 54'!Q99+N99+P99</f>
        <v>0</v>
      </c>
    </row>
    <row r="100" spans="1:17" ht="21" customHeight="1" x14ac:dyDescent="0.2">
      <c r="A100" s="151" t="s">
        <v>154</v>
      </c>
      <c r="B100" s="151"/>
      <c r="C100" s="151" t="s">
        <v>155</v>
      </c>
      <c r="D100" s="152"/>
      <c r="E100" s="52">
        <f>'Pay App 54'!E100</f>
        <v>0</v>
      </c>
      <c r="F100" s="45"/>
      <c r="G100" s="65">
        <f>'Pay App 54'!G100+F100</f>
        <v>0</v>
      </c>
      <c r="H100" s="188">
        <f>'Pay App 54'!K100</f>
        <v>0</v>
      </c>
      <c r="I100" s="189"/>
      <c r="J100" s="55"/>
      <c r="K100" s="33">
        <f t="shared" si="1"/>
        <v>0</v>
      </c>
      <c r="L100" s="68">
        <f t="shared" si="0"/>
        <v>0</v>
      </c>
      <c r="M100" s="66">
        <f t="shared" si="2"/>
        <v>0</v>
      </c>
      <c r="N100" s="32">
        <f t="shared" si="3"/>
        <v>0</v>
      </c>
      <c r="O100" s="52">
        <f>'Pay App 54'!O100+'Pay App 54'!P100</f>
        <v>0</v>
      </c>
      <c r="P100" s="45"/>
      <c r="Q100" s="66">
        <f>'Pay App 54'!Q100+N100+P100</f>
        <v>0</v>
      </c>
    </row>
    <row r="101" spans="1:17" ht="21" customHeight="1" x14ac:dyDescent="0.2">
      <c r="A101" s="151" t="s">
        <v>156</v>
      </c>
      <c r="B101" s="151"/>
      <c r="C101" s="151" t="s">
        <v>157</v>
      </c>
      <c r="D101" s="152"/>
      <c r="E101" s="52">
        <f>'Pay App 54'!E101</f>
        <v>0</v>
      </c>
      <c r="F101" s="45"/>
      <c r="G101" s="65">
        <f>'Pay App 54'!G101+F101</f>
        <v>0</v>
      </c>
      <c r="H101" s="188">
        <f>'Pay App 54'!K101</f>
        <v>0</v>
      </c>
      <c r="I101" s="189"/>
      <c r="J101" s="55"/>
      <c r="K101" s="33">
        <f t="shared" si="1"/>
        <v>0</v>
      </c>
      <c r="L101" s="68">
        <f t="shared" si="0"/>
        <v>0</v>
      </c>
      <c r="M101" s="66">
        <f t="shared" si="2"/>
        <v>0</v>
      </c>
      <c r="N101" s="32">
        <f t="shared" si="3"/>
        <v>0</v>
      </c>
      <c r="O101" s="52">
        <f>'Pay App 54'!O101+'Pay App 54'!P101</f>
        <v>0</v>
      </c>
      <c r="P101" s="45"/>
      <c r="Q101" s="66">
        <f>'Pay App 54'!Q101+N101+P101</f>
        <v>0</v>
      </c>
    </row>
    <row r="102" spans="1:17" ht="21" customHeight="1" x14ac:dyDescent="0.2">
      <c r="A102" s="151" t="s">
        <v>158</v>
      </c>
      <c r="B102" s="151"/>
      <c r="C102" s="151" t="s">
        <v>159</v>
      </c>
      <c r="D102" s="152"/>
      <c r="E102" s="52">
        <f>'Pay App 54'!E102</f>
        <v>0</v>
      </c>
      <c r="F102" s="45"/>
      <c r="G102" s="65">
        <f>'Pay App 54'!G102+F102</f>
        <v>0</v>
      </c>
      <c r="H102" s="188">
        <f>'Pay App 54'!K102</f>
        <v>0</v>
      </c>
      <c r="I102" s="189"/>
      <c r="J102" s="55"/>
      <c r="K102" s="33">
        <f t="shared" si="1"/>
        <v>0</v>
      </c>
      <c r="L102" s="68">
        <f t="shared" si="0"/>
        <v>0</v>
      </c>
      <c r="M102" s="66">
        <f t="shared" si="2"/>
        <v>0</v>
      </c>
      <c r="N102" s="32">
        <f t="shared" si="3"/>
        <v>0</v>
      </c>
      <c r="O102" s="52">
        <f>'Pay App 54'!O102+'Pay App 54'!P102</f>
        <v>0</v>
      </c>
      <c r="P102" s="45"/>
      <c r="Q102" s="66">
        <f>'Pay App 54'!Q102+N102+P102</f>
        <v>0</v>
      </c>
    </row>
    <row r="103" spans="1:17" ht="21" customHeight="1" x14ac:dyDescent="0.2">
      <c r="A103" s="151" t="s">
        <v>160</v>
      </c>
      <c r="B103" s="151"/>
      <c r="C103" s="151" t="s">
        <v>161</v>
      </c>
      <c r="D103" s="152"/>
      <c r="E103" s="52">
        <f>'Pay App 54'!E103</f>
        <v>0</v>
      </c>
      <c r="F103" s="45"/>
      <c r="G103" s="65">
        <f>'Pay App 54'!G103+F103</f>
        <v>0</v>
      </c>
      <c r="H103" s="188">
        <f>'Pay App 54'!K103</f>
        <v>0</v>
      </c>
      <c r="I103" s="189"/>
      <c r="J103" s="55"/>
      <c r="K103" s="33">
        <f t="shared" si="1"/>
        <v>0</v>
      </c>
      <c r="L103" s="68">
        <f t="shared" si="0"/>
        <v>0</v>
      </c>
      <c r="M103" s="66">
        <f t="shared" si="2"/>
        <v>0</v>
      </c>
      <c r="N103" s="32">
        <f t="shared" si="3"/>
        <v>0</v>
      </c>
      <c r="O103" s="52">
        <f>'Pay App 54'!O103+'Pay App 54'!P103</f>
        <v>0</v>
      </c>
      <c r="P103" s="45"/>
      <c r="Q103" s="66">
        <f>'Pay App 54'!Q103+N103+P103</f>
        <v>0</v>
      </c>
    </row>
    <row r="104" spans="1:17" ht="21" customHeight="1" x14ac:dyDescent="0.2">
      <c r="A104" s="151" t="s">
        <v>162</v>
      </c>
      <c r="B104" s="151"/>
      <c r="C104" s="151" t="s">
        <v>163</v>
      </c>
      <c r="D104" s="152"/>
      <c r="E104" s="52">
        <f>'Pay App 54'!E104</f>
        <v>0</v>
      </c>
      <c r="F104" s="45"/>
      <c r="G104" s="65">
        <f>'Pay App 54'!G104+F104</f>
        <v>0</v>
      </c>
      <c r="H104" s="188">
        <f>'Pay App 54'!K104</f>
        <v>0</v>
      </c>
      <c r="I104" s="189"/>
      <c r="J104" s="55"/>
      <c r="K104" s="33">
        <f t="shared" si="1"/>
        <v>0</v>
      </c>
      <c r="L104" s="68">
        <f t="shared" si="0"/>
        <v>0</v>
      </c>
      <c r="M104" s="66">
        <f t="shared" si="2"/>
        <v>0</v>
      </c>
      <c r="N104" s="32">
        <f t="shared" si="3"/>
        <v>0</v>
      </c>
      <c r="O104" s="52">
        <f>'Pay App 54'!O104+'Pay App 54'!P104</f>
        <v>0</v>
      </c>
      <c r="P104" s="45"/>
      <c r="Q104" s="66">
        <f>'Pay App 54'!Q104+N104+P104</f>
        <v>0</v>
      </c>
    </row>
    <row r="105" spans="1:17" ht="21" customHeight="1" x14ac:dyDescent="0.2">
      <c r="A105" s="151" t="s">
        <v>164</v>
      </c>
      <c r="B105" s="151"/>
      <c r="C105" s="151" t="s">
        <v>165</v>
      </c>
      <c r="D105" s="152"/>
      <c r="E105" s="52">
        <f>'Pay App 54'!E105</f>
        <v>0</v>
      </c>
      <c r="F105" s="45"/>
      <c r="G105" s="65">
        <f>'Pay App 54'!G105+F105</f>
        <v>0</v>
      </c>
      <c r="H105" s="188">
        <f>'Pay App 54'!K105</f>
        <v>0</v>
      </c>
      <c r="I105" s="189"/>
      <c r="J105" s="55"/>
      <c r="K105" s="33">
        <f t="shared" si="1"/>
        <v>0</v>
      </c>
      <c r="L105" s="68">
        <f t="shared" si="0"/>
        <v>0</v>
      </c>
      <c r="M105" s="66">
        <f t="shared" si="2"/>
        <v>0</v>
      </c>
      <c r="N105" s="32">
        <f t="shared" si="3"/>
        <v>0</v>
      </c>
      <c r="O105" s="52">
        <f>'Pay App 54'!O105+'Pay App 54'!P105</f>
        <v>0</v>
      </c>
      <c r="P105" s="45"/>
      <c r="Q105" s="66">
        <f>'Pay App 54'!Q105+N105+P105</f>
        <v>0</v>
      </c>
    </row>
    <row r="106" spans="1:17" ht="21" customHeight="1" x14ac:dyDescent="0.2">
      <c r="A106" s="151" t="s">
        <v>166</v>
      </c>
      <c r="B106" s="151"/>
      <c r="C106" s="151" t="s">
        <v>167</v>
      </c>
      <c r="D106" s="152"/>
      <c r="E106" s="52">
        <f>'Pay App 54'!E106</f>
        <v>0</v>
      </c>
      <c r="F106" s="45"/>
      <c r="G106" s="65">
        <f>'Pay App 54'!G106+F106</f>
        <v>0</v>
      </c>
      <c r="H106" s="188">
        <f>'Pay App 54'!K106</f>
        <v>0</v>
      </c>
      <c r="I106" s="189"/>
      <c r="J106" s="55"/>
      <c r="K106" s="33">
        <f t="shared" si="1"/>
        <v>0</v>
      </c>
      <c r="L106" s="68">
        <f t="shared" si="0"/>
        <v>0</v>
      </c>
      <c r="M106" s="66">
        <f t="shared" si="2"/>
        <v>0</v>
      </c>
      <c r="N106" s="32">
        <f t="shared" si="3"/>
        <v>0</v>
      </c>
      <c r="O106" s="52">
        <f>'Pay App 54'!O106+'Pay App 54'!P106</f>
        <v>0</v>
      </c>
      <c r="P106" s="45"/>
      <c r="Q106" s="66">
        <f>'Pay App 54'!Q106+N106+P106</f>
        <v>0</v>
      </c>
    </row>
    <row r="107" spans="1:17" ht="21" customHeight="1" x14ac:dyDescent="0.2">
      <c r="A107" s="151" t="s">
        <v>168</v>
      </c>
      <c r="B107" s="151"/>
      <c r="C107" s="151" t="s">
        <v>169</v>
      </c>
      <c r="D107" s="152"/>
      <c r="E107" s="52">
        <f>'Pay App 54'!E107</f>
        <v>0</v>
      </c>
      <c r="F107" s="45"/>
      <c r="G107" s="65">
        <f>'Pay App 54'!G107+F107</f>
        <v>0</v>
      </c>
      <c r="H107" s="188">
        <f>'Pay App 54'!K107</f>
        <v>0</v>
      </c>
      <c r="I107" s="189"/>
      <c r="J107" s="55"/>
      <c r="K107" s="33">
        <f t="shared" si="1"/>
        <v>0</v>
      </c>
      <c r="L107" s="68">
        <f t="shared" si="0"/>
        <v>0</v>
      </c>
      <c r="M107" s="66">
        <f t="shared" si="2"/>
        <v>0</v>
      </c>
      <c r="N107" s="32">
        <f t="shared" si="3"/>
        <v>0</v>
      </c>
      <c r="O107" s="52">
        <f>'Pay App 54'!O107+'Pay App 54'!P107</f>
        <v>0</v>
      </c>
      <c r="P107" s="45"/>
      <c r="Q107" s="66">
        <f>'Pay App 54'!Q107+N107+P107</f>
        <v>0</v>
      </c>
    </row>
    <row r="108" spans="1:17" ht="21" customHeight="1" x14ac:dyDescent="0.2">
      <c r="A108" s="151" t="s">
        <v>170</v>
      </c>
      <c r="B108" s="151"/>
      <c r="C108" s="151" t="s">
        <v>171</v>
      </c>
      <c r="D108" s="152"/>
      <c r="E108" s="52">
        <f>'Pay App 54'!E108</f>
        <v>0</v>
      </c>
      <c r="F108" s="45"/>
      <c r="G108" s="65">
        <f>'Pay App 54'!G108+F108</f>
        <v>0</v>
      </c>
      <c r="H108" s="188">
        <f>'Pay App 54'!K108</f>
        <v>0</v>
      </c>
      <c r="I108" s="189"/>
      <c r="J108" s="55"/>
      <c r="K108" s="33">
        <f t="shared" si="1"/>
        <v>0</v>
      </c>
      <c r="L108" s="68">
        <f t="shared" si="0"/>
        <v>0</v>
      </c>
      <c r="M108" s="66">
        <f t="shared" si="2"/>
        <v>0</v>
      </c>
      <c r="N108" s="32">
        <f t="shared" si="3"/>
        <v>0</v>
      </c>
      <c r="O108" s="52">
        <f>'Pay App 54'!O108+'Pay App 54'!P108</f>
        <v>0</v>
      </c>
      <c r="P108" s="45"/>
      <c r="Q108" s="66">
        <f>'Pay App 54'!Q108+N108+P108</f>
        <v>0</v>
      </c>
    </row>
    <row r="109" spans="1:17" ht="21" customHeight="1" x14ac:dyDescent="0.2">
      <c r="A109" s="151" t="s">
        <v>172</v>
      </c>
      <c r="B109" s="151"/>
      <c r="C109" s="151" t="s">
        <v>173</v>
      </c>
      <c r="D109" s="152"/>
      <c r="E109" s="52">
        <f>'Pay App 54'!E109</f>
        <v>0</v>
      </c>
      <c r="F109" s="45"/>
      <c r="G109" s="65">
        <f>'Pay App 54'!G109+F109</f>
        <v>0</v>
      </c>
      <c r="H109" s="188">
        <f>'Pay App 54'!K109</f>
        <v>0</v>
      </c>
      <c r="I109" s="189"/>
      <c r="J109" s="55"/>
      <c r="K109" s="33">
        <f t="shared" si="1"/>
        <v>0</v>
      </c>
      <c r="L109" s="68">
        <f t="shared" si="0"/>
        <v>0</v>
      </c>
      <c r="M109" s="66">
        <f t="shared" si="2"/>
        <v>0</v>
      </c>
      <c r="N109" s="32">
        <f t="shared" si="3"/>
        <v>0</v>
      </c>
      <c r="O109" s="52">
        <f>'Pay App 54'!O109+'Pay App 54'!P109</f>
        <v>0</v>
      </c>
      <c r="P109" s="45"/>
      <c r="Q109" s="66">
        <f>'Pay App 54'!Q109+N109+P109</f>
        <v>0</v>
      </c>
    </row>
    <row r="110" spans="1:17" ht="21" customHeight="1" x14ac:dyDescent="0.2">
      <c r="A110" s="151" t="s">
        <v>174</v>
      </c>
      <c r="B110" s="151"/>
      <c r="C110" s="151" t="s">
        <v>175</v>
      </c>
      <c r="D110" s="152"/>
      <c r="E110" s="52">
        <f>'Pay App 54'!E110</f>
        <v>0</v>
      </c>
      <c r="F110" s="45"/>
      <c r="G110" s="65">
        <f>'Pay App 54'!G110+F110</f>
        <v>0</v>
      </c>
      <c r="H110" s="188">
        <f>'Pay App 54'!K110</f>
        <v>0</v>
      </c>
      <c r="I110" s="189"/>
      <c r="J110" s="55"/>
      <c r="K110" s="33">
        <f t="shared" si="1"/>
        <v>0</v>
      </c>
      <c r="L110" s="68">
        <f t="shared" si="0"/>
        <v>0</v>
      </c>
      <c r="M110" s="66">
        <f t="shared" si="2"/>
        <v>0</v>
      </c>
      <c r="N110" s="32">
        <f t="shared" si="3"/>
        <v>0</v>
      </c>
      <c r="O110" s="52">
        <f>'Pay App 54'!O110+'Pay App 54'!P110</f>
        <v>0</v>
      </c>
      <c r="P110" s="45"/>
      <c r="Q110" s="66">
        <f>'Pay App 54'!Q110+N110+P110</f>
        <v>0</v>
      </c>
    </row>
    <row r="111" spans="1:17" ht="21" customHeight="1" x14ac:dyDescent="0.2">
      <c r="A111" s="151" t="s">
        <v>176</v>
      </c>
      <c r="B111" s="151"/>
      <c r="C111" s="151" t="s">
        <v>177</v>
      </c>
      <c r="D111" s="152"/>
      <c r="E111" s="52">
        <f>'Pay App 54'!E111</f>
        <v>0</v>
      </c>
      <c r="F111" s="45"/>
      <c r="G111" s="65">
        <f>'Pay App 54'!G111+F111</f>
        <v>0</v>
      </c>
      <c r="H111" s="188">
        <f>'Pay App 54'!K111</f>
        <v>0</v>
      </c>
      <c r="I111" s="189"/>
      <c r="J111" s="55"/>
      <c r="K111" s="33">
        <f t="shared" si="1"/>
        <v>0</v>
      </c>
      <c r="L111" s="68">
        <f t="shared" si="0"/>
        <v>0</v>
      </c>
      <c r="M111" s="66">
        <f t="shared" si="2"/>
        <v>0</v>
      </c>
      <c r="N111" s="32">
        <f t="shared" si="3"/>
        <v>0</v>
      </c>
      <c r="O111" s="52">
        <f>'Pay App 54'!O111+'Pay App 54'!P111</f>
        <v>0</v>
      </c>
      <c r="P111" s="45"/>
      <c r="Q111" s="66">
        <f>'Pay App 54'!Q111+N111+P111</f>
        <v>0</v>
      </c>
    </row>
    <row r="112" spans="1:17" ht="21" customHeight="1" x14ac:dyDescent="0.2">
      <c r="A112" s="151" t="s">
        <v>178</v>
      </c>
      <c r="B112" s="151"/>
      <c r="C112" s="151" t="s">
        <v>179</v>
      </c>
      <c r="D112" s="152"/>
      <c r="E112" s="52">
        <f>'Pay App 54'!E112</f>
        <v>0</v>
      </c>
      <c r="F112" s="45"/>
      <c r="G112" s="65">
        <f>'Pay App 54'!G112+F112</f>
        <v>0</v>
      </c>
      <c r="H112" s="188">
        <f>'Pay App 54'!K112</f>
        <v>0</v>
      </c>
      <c r="I112" s="189"/>
      <c r="J112" s="55"/>
      <c r="K112" s="33">
        <f t="shared" si="1"/>
        <v>0</v>
      </c>
      <c r="L112" s="68">
        <f t="shared" si="0"/>
        <v>0</v>
      </c>
      <c r="M112" s="66">
        <f t="shared" si="2"/>
        <v>0</v>
      </c>
      <c r="N112" s="32">
        <f t="shared" si="3"/>
        <v>0</v>
      </c>
      <c r="O112" s="52">
        <f>'Pay App 54'!O112+'Pay App 54'!P112</f>
        <v>0</v>
      </c>
      <c r="P112" s="45"/>
      <c r="Q112" s="66">
        <f>'Pay App 54'!Q112+N112+P112</f>
        <v>0</v>
      </c>
    </row>
    <row r="113" spans="1:17" ht="21" customHeight="1" x14ac:dyDescent="0.2">
      <c r="A113" s="151" t="s">
        <v>180</v>
      </c>
      <c r="B113" s="151"/>
      <c r="C113" s="151" t="s">
        <v>181</v>
      </c>
      <c r="D113" s="152"/>
      <c r="E113" s="52">
        <f>'Pay App 54'!E113</f>
        <v>0</v>
      </c>
      <c r="F113" s="45"/>
      <c r="G113" s="65">
        <f>'Pay App 54'!G113+F113</f>
        <v>0</v>
      </c>
      <c r="H113" s="188">
        <f>'Pay App 54'!K113</f>
        <v>0</v>
      </c>
      <c r="I113" s="189"/>
      <c r="J113" s="55"/>
      <c r="K113" s="33">
        <f t="shared" si="1"/>
        <v>0</v>
      </c>
      <c r="L113" s="68">
        <f t="shared" si="0"/>
        <v>0</v>
      </c>
      <c r="M113" s="66">
        <f t="shared" si="2"/>
        <v>0</v>
      </c>
      <c r="N113" s="32">
        <f t="shared" si="3"/>
        <v>0</v>
      </c>
      <c r="O113" s="52">
        <f>'Pay App 54'!O113+'Pay App 54'!P113</f>
        <v>0</v>
      </c>
      <c r="P113" s="45"/>
      <c r="Q113" s="66">
        <f>'Pay App 54'!Q113+N113+P113</f>
        <v>0</v>
      </c>
    </row>
    <row r="114" spans="1:17" ht="21" customHeight="1" x14ac:dyDescent="0.2">
      <c r="A114" s="153" t="s">
        <v>182</v>
      </c>
      <c r="B114" s="153"/>
      <c r="C114" s="153" t="s">
        <v>183</v>
      </c>
      <c r="D114" s="154"/>
      <c r="E114" s="52">
        <f>'Pay App 54'!E114</f>
        <v>0</v>
      </c>
      <c r="F114" s="45"/>
      <c r="G114" s="65">
        <f>'Pay App 54'!G114+F114</f>
        <v>0</v>
      </c>
      <c r="H114" s="188">
        <f>'Pay App 54'!K114</f>
        <v>0</v>
      </c>
      <c r="I114" s="189"/>
      <c r="J114" s="55"/>
      <c r="K114" s="33">
        <f t="shared" si="1"/>
        <v>0</v>
      </c>
      <c r="L114" s="68">
        <f t="shared" si="0"/>
        <v>0</v>
      </c>
      <c r="M114" s="66">
        <f t="shared" si="2"/>
        <v>0</v>
      </c>
      <c r="N114" s="32">
        <f t="shared" si="3"/>
        <v>0</v>
      </c>
      <c r="O114" s="52">
        <f>'Pay App 54'!O114+'Pay App 54'!P114</f>
        <v>0</v>
      </c>
      <c r="P114" s="45"/>
      <c r="Q114" s="66">
        <f>'Pay App 54'!Q114+N114+P114</f>
        <v>0</v>
      </c>
    </row>
    <row r="115" spans="1:17" ht="21" customHeight="1" x14ac:dyDescent="0.2">
      <c r="A115" s="151" t="s">
        <v>184</v>
      </c>
      <c r="B115" s="151"/>
      <c r="C115" s="151" t="s">
        <v>185</v>
      </c>
      <c r="D115" s="152"/>
      <c r="E115" s="52">
        <f>'Pay App 54'!E115</f>
        <v>0</v>
      </c>
      <c r="F115" s="45"/>
      <c r="G115" s="65">
        <f>'Pay App 54'!G115+F115</f>
        <v>0</v>
      </c>
      <c r="H115" s="188">
        <f>'Pay App 54'!K115</f>
        <v>0</v>
      </c>
      <c r="I115" s="189"/>
      <c r="J115" s="55"/>
      <c r="K115" s="33">
        <f t="shared" si="1"/>
        <v>0</v>
      </c>
      <c r="L115" s="68">
        <f t="shared" si="0"/>
        <v>0</v>
      </c>
      <c r="M115" s="66">
        <f t="shared" si="2"/>
        <v>0</v>
      </c>
      <c r="N115" s="32">
        <f t="shared" si="3"/>
        <v>0</v>
      </c>
      <c r="O115" s="52">
        <f>'Pay App 54'!O115+'Pay App 54'!P115</f>
        <v>0</v>
      </c>
      <c r="P115" s="45"/>
      <c r="Q115" s="66">
        <f>'Pay App 54'!Q115+N115+P115</f>
        <v>0</v>
      </c>
    </row>
    <row r="116" spans="1:17" ht="21" customHeight="1" x14ac:dyDescent="0.2">
      <c r="A116" s="151" t="s">
        <v>186</v>
      </c>
      <c r="B116" s="151"/>
      <c r="C116" s="151" t="s">
        <v>187</v>
      </c>
      <c r="D116" s="152"/>
      <c r="E116" s="52">
        <f>'Pay App 54'!E116</f>
        <v>0</v>
      </c>
      <c r="F116" s="45"/>
      <c r="G116" s="65">
        <f>'Pay App 54'!G116+F116</f>
        <v>0</v>
      </c>
      <c r="H116" s="188">
        <f>'Pay App 54'!K116</f>
        <v>0</v>
      </c>
      <c r="I116" s="189"/>
      <c r="J116" s="55"/>
      <c r="K116" s="33">
        <f t="shared" si="1"/>
        <v>0</v>
      </c>
      <c r="L116" s="68">
        <f t="shared" si="0"/>
        <v>0</v>
      </c>
      <c r="M116" s="66">
        <f t="shared" si="2"/>
        <v>0</v>
      </c>
      <c r="N116" s="32">
        <f t="shared" si="3"/>
        <v>0</v>
      </c>
      <c r="O116" s="52">
        <f>'Pay App 54'!O116+'Pay App 54'!P116</f>
        <v>0</v>
      </c>
      <c r="P116" s="45"/>
      <c r="Q116" s="66">
        <f>'Pay App 54'!Q116+N116+P116</f>
        <v>0</v>
      </c>
    </row>
    <row r="117" spans="1:17" ht="21" customHeight="1" x14ac:dyDescent="0.2">
      <c r="A117" s="151" t="s">
        <v>188</v>
      </c>
      <c r="B117" s="151"/>
      <c r="C117" s="151" t="s">
        <v>581</v>
      </c>
      <c r="D117" s="152"/>
      <c r="E117" s="52">
        <f>'Pay App 54'!E117</f>
        <v>0</v>
      </c>
      <c r="F117" s="45"/>
      <c r="G117" s="65">
        <f>'Pay App 54'!G117+F117</f>
        <v>0</v>
      </c>
      <c r="H117" s="188">
        <f>'Pay App 54'!K117</f>
        <v>0</v>
      </c>
      <c r="I117" s="189"/>
      <c r="J117" s="55"/>
      <c r="K117" s="33">
        <f t="shared" si="1"/>
        <v>0</v>
      </c>
      <c r="L117" s="68">
        <f t="shared" si="0"/>
        <v>0</v>
      </c>
      <c r="M117" s="66">
        <f t="shared" si="2"/>
        <v>0</v>
      </c>
      <c r="N117" s="32">
        <f t="shared" si="3"/>
        <v>0</v>
      </c>
      <c r="O117" s="52">
        <f>'Pay App 54'!O117+'Pay App 54'!P117</f>
        <v>0</v>
      </c>
      <c r="P117" s="45"/>
      <c r="Q117" s="66">
        <f>'Pay App 54'!Q117+N117+P117</f>
        <v>0</v>
      </c>
    </row>
    <row r="118" spans="1:17" ht="21" customHeight="1" x14ac:dyDescent="0.2">
      <c r="A118" s="153" t="s">
        <v>190</v>
      </c>
      <c r="B118" s="153"/>
      <c r="C118" s="142" t="s">
        <v>191</v>
      </c>
      <c r="D118" s="156"/>
      <c r="E118" s="52">
        <f>'Pay App 54'!E118</f>
        <v>0</v>
      </c>
      <c r="F118" s="45"/>
      <c r="G118" s="65">
        <f>'Pay App 54'!G118+F118</f>
        <v>0</v>
      </c>
      <c r="H118" s="188">
        <f>'Pay App 54'!K118</f>
        <v>0</v>
      </c>
      <c r="I118" s="189"/>
      <c r="J118" s="55"/>
      <c r="K118" s="33">
        <f t="shared" si="1"/>
        <v>0</v>
      </c>
      <c r="L118" s="68">
        <f t="shared" si="0"/>
        <v>0</v>
      </c>
      <c r="M118" s="66">
        <f t="shared" si="2"/>
        <v>0</v>
      </c>
      <c r="N118" s="32">
        <f t="shared" si="3"/>
        <v>0</v>
      </c>
      <c r="O118" s="52">
        <f>'Pay App 54'!O118+'Pay App 54'!P118</f>
        <v>0</v>
      </c>
      <c r="P118" s="45"/>
      <c r="Q118" s="66">
        <f>'Pay App 54'!Q118+N118+P118</f>
        <v>0</v>
      </c>
    </row>
    <row r="119" spans="1:17" ht="21" customHeight="1" x14ac:dyDescent="0.2">
      <c r="A119" s="151" t="s">
        <v>192</v>
      </c>
      <c r="B119" s="151"/>
      <c r="C119" s="151" t="s">
        <v>193</v>
      </c>
      <c r="D119" s="152"/>
      <c r="E119" s="52">
        <f>'Pay App 54'!E119</f>
        <v>0</v>
      </c>
      <c r="F119" s="45"/>
      <c r="G119" s="65">
        <f>'Pay App 54'!G119+F119</f>
        <v>0</v>
      </c>
      <c r="H119" s="188">
        <f>'Pay App 54'!K119</f>
        <v>0</v>
      </c>
      <c r="I119" s="189"/>
      <c r="J119" s="55"/>
      <c r="K119" s="33">
        <f t="shared" si="1"/>
        <v>0</v>
      </c>
      <c r="L119" s="68">
        <f t="shared" si="0"/>
        <v>0</v>
      </c>
      <c r="M119" s="66">
        <f t="shared" si="2"/>
        <v>0</v>
      </c>
      <c r="N119" s="32">
        <f t="shared" si="3"/>
        <v>0</v>
      </c>
      <c r="O119" s="52">
        <f>'Pay App 54'!O119+'Pay App 54'!P119</f>
        <v>0</v>
      </c>
      <c r="P119" s="45"/>
      <c r="Q119" s="66">
        <f>'Pay App 54'!Q119+N119+P119</f>
        <v>0</v>
      </c>
    </row>
    <row r="120" spans="1:17" ht="21" customHeight="1" x14ac:dyDescent="0.2">
      <c r="A120" s="151" t="s">
        <v>194</v>
      </c>
      <c r="B120" s="151"/>
      <c r="C120" s="150" t="s">
        <v>195</v>
      </c>
      <c r="D120" s="157"/>
      <c r="E120" s="52">
        <f>'Pay App 54'!E120</f>
        <v>0</v>
      </c>
      <c r="F120" s="45"/>
      <c r="G120" s="65">
        <f>'Pay App 54'!G120+F120</f>
        <v>0</v>
      </c>
      <c r="H120" s="188">
        <f>'Pay App 54'!K120</f>
        <v>0</v>
      </c>
      <c r="I120" s="189"/>
      <c r="J120" s="55"/>
      <c r="K120" s="33">
        <f t="shared" si="1"/>
        <v>0</v>
      </c>
      <c r="L120" s="68">
        <f t="shared" si="0"/>
        <v>0</v>
      </c>
      <c r="M120" s="66">
        <f t="shared" si="2"/>
        <v>0</v>
      </c>
      <c r="N120" s="32">
        <f t="shared" si="3"/>
        <v>0</v>
      </c>
      <c r="O120" s="52">
        <f>'Pay App 54'!O120+'Pay App 54'!P120</f>
        <v>0</v>
      </c>
      <c r="P120" s="45"/>
      <c r="Q120" s="66">
        <f>'Pay App 54'!Q120+N120+P120</f>
        <v>0</v>
      </c>
    </row>
    <row r="121" spans="1:17" ht="21" customHeight="1" x14ac:dyDescent="0.2">
      <c r="A121" s="151" t="s">
        <v>196</v>
      </c>
      <c r="B121" s="151"/>
      <c r="C121" s="151" t="s">
        <v>197</v>
      </c>
      <c r="D121" s="152"/>
      <c r="E121" s="52">
        <f>'Pay App 54'!E121</f>
        <v>0</v>
      </c>
      <c r="F121" s="45"/>
      <c r="G121" s="65">
        <f>'Pay App 54'!G121+F121</f>
        <v>0</v>
      </c>
      <c r="H121" s="188">
        <f>'Pay App 54'!K121</f>
        <v>0</v>
      </c>
      <c r="I121" s="189"/>
      <c r="J121" s="55"/>
      <c r="K121" s="33">
        <f t="shared" si="1"/>
        <v>0</v>
      </c>
      <c r="L121" s="68">
        <f t="shared" si="0"/>
        <v>0</v>
      </c>
      <c r="M121" s="66">
        <f t="shared" si="2"/>
        <v>0</v>
      </c>
      <c r="N121" s="32">
        <f t="shared" si="3"/>
        <v>0</v>
      </c>
      <c r="O121" s="52">
        <f>'Pay App 54'!O121+'Pay App 54'!P121</f>
        <v>0</v>
      </c>
      <c r="P121" s="45"/>
      <c r="Q121" s="66">
        <f>'Pay App 54'!Q121+N121+P121</f>
        <v>0</v>
      </c>
    </row>
    <row r="122" spans="1:17" ht="21" customHeight="1" x14ac:dyDescent="0.2">
      <c r="A122" s="151" t="s">
        <v>198</v>
      </c>
      <c r="B122" s="151"/>
      <c r="C122" s="151" t="s">
        <v>199</v>
      </c>
      <c r="D122" s="152"/>
      <c r="E122" s="52">
        <f>'Pay App 54'!E122</f>
        <v>0</v>
      </c>
      <c r="F122" s="45"/>
      <c r="G122" s="65">
        <f>'Pay App 54'!G122+F122</f>
        <v>0</v>
      </c>
      <c r="H122" s="188">
        <f>'Pay App 54'!K122</f>
        <v>0</v>
      </c>
      <c r="I122" s="189"/>
      <c r="J122" s="55"/>
      <c r="K122" s="33">
        <f t="shared" si="1"/>
        <v>0</v>
      </c>
      <c r="L122" s="68">
        <f t="shared" si="0"/>
        <v>0</v>
      </c>
      <c r="M122" s="66">
        <f t="shared" si="2"/>
        <v>0</v>
      </c>
      <c r="N122" s="32">
        <f t="shared" si="3"/>
        <v>0</v>
      </c>
      <c r="O122" s="52">
        <f>'Pay App 54'!O122+'Pay App 54'!P122</f>
        <v>0</v>
      </c>
      <c r="P122" s="45"/>
      <c r="Q122" s="66">
        <f>'Pay App 54'!Q122+N122+P122</f>
        <v>0</v>
      </c>
    </row>
    <row r="123" spans="1:17" ht="21" customHeight="1" x14ac:dyDescent="0.2">
      <c r="A123" s="151" t="s">
        <v>200</v>
      </c>
      <c r="B123" s="151"/>
      <c r="C123" s="151" t="s">
        <v>201</v>
      </c>
      <c r="D123" s="152"/>
      <c r="E123" s="52">
        <f>'Pay App 54'!E123</f>
        <v>0</v>
      </c>
      <c r="F123" s="45"/>
      <c r="G123" s="65">
        <f>'Pay App 54'!G123+F123</f>
        <v>0</v>
      </c>
      <c r="H123" s="188">
        <f>'Pay App 54'!K123</f>
        <v>0</v>
      </c>
      <c r="I123" s="189"/>
      <c r="J123" s="55"/>
      <c r="K123" s="33">
        <f t="shared" si="1"/>
        <v>0</v>
      </c>
      <c r="L123" s="68">
        <f t="shared" si="0"/>
        <v>0</v>
      </c>
      <c r="M123" s="66">
        <f t="shared" si="2"/>
        <v>0</v>
      </c>
      <c r="N123" s="32">
        <f t="shared" si="3"/>
        <v>0</v>
      </c>
      <c r="O123" s="52">
        <f>'Pay App 54'!O123+'Pay App 54'!P123</f>
        <v>0</v>
      </c>
      <c r="P123" s="45"/>
      <c r="Q123" s="66">
        <f>'Pay App 54'!Q123+N123+P123</f>
        <v>0</v>
      </c>
    </row>
    <row r="124" spans="1:17" ht="21" customHeight="1" x14ac:dyDescent="0.2">
      <c r="A124" s="153" t="s">
        <v>202</v>
      </c>
      <c r="B124" s="153"/>
      <c r="C124" s="154" t="s">
        <v>203</v>
      </c>
      <c r="D124" s="155"/>
      <c r="E124" s="52">
        <f>'Pay App 54'!E124</f>
        <v>0</v>
      </c>
      <c r="F124" s="45"/>
      <c r="G124" s="65">
        <f>'Pay App 54'!G124+F124</f>
        <v>0</v>
      </c>
      <c r="H124" s="188">
        <f>'Pay App 54'!K124</f>
        <v>0</v>
      </c>
      <c r="I124" s="189"/>
      <c r="J124" s="55"/>
      <c r="K124" s="33">
        <f t="shared" si="1"/>
        <v>0</v>
      </c>
      <c r="L124" s="68">
        <f t="shared" si="0"/>
        <v>0</v>
      </c>
      <c r="M124" s="66">
        <f t="shared" si="2"/>
        <v>0</v>
      </c>
      <c r="N124" s="32">
        <f t="shared" si="3"/>
        <v>0</v>
      </c>
      <c r="O124" s="52">
        <f>'Pay App 54'!O124+'Pay App 54'!P124</f>
        <v>0</v>
      </c>
      <c r="P124" s="45"/>
      <c r="Q124" s="66">
        <f>'Pay App 54'!Q124+N124+P124</f>
        <v>0</v>
      </c>
    </row>
    <row r="125" spans="1:17" ht="21" customHeight="1" x14ac:dyDescent="0.2">
      <c r="A125" s="151" t="s">
        <v>204</v>
      </c>
      <c r="B125" s="151"/>
      <c r="C125" s="151" t="s">
        <v>205</v>
      </c>
      <c r="D125" s="152"/>
      <c r="E125" s="52">
        <f>'Pay App 54'!E125</f>
        <v>0</v>
      </c>
      <c r="F125" s="45"/>
      <c r="G125" s="65">
        <f>'Pay App 54'!G125+F125</f>
        <v>0</v>
      </c>
      <c r="H125" s="188">
        <f>'Pay App 54'!K125</f>
        <v>0</v>
      </c>
      <c r="I125" s="189"/>
      <c r="J125" s="55"/>
      <c r="K125" s="33">
        <f t="shared" si="1"/>
        <v>0</v>
      </c>
      <c r="L125" s="68">
        <f t="shared" si="0"/>
        <v>0</v>
      </c>
      <c r="M125" s="66">
        <f t="shared" si="2"/>
        <v>0</v>
      </c>
      <c r="N125" s="32">
        <f t="shared" si="3"/>
        <v>0</v>
      </c>
      <c r="O125" s="52">
        <f>'Pay App 54'!O125+'Pay App 54'!P125</f>
        <v>0</v>
      </c>
      <c r="P125" s="45"/>
      <c r="Q125" s="66">
        <f>'Pay App 54'!Q125+N125+P125</f>
        <v>0</v>
      </c>
    </row>
    <row r="126" spans="1:17" ht="21" customHeight="1" x14ac:dyDescent="0.2">
      <c r="A126" s="151" t="s">
        <v>206</v>
      </c>
      <c r="B126" s="151"/>
      <c r="C126" s="151" t="s">
        <v>207</v>
      </c>
      <c r="D126" s="152"/>
      <c r="E126" s="52">
        <f>'Pay App 54'!E126</f>
        <v>0</v>
      </c>
      <c r="F126" s="45"/>
      <c r="G126" s="65">
        <f>'Pay App 54'!G126+F126</f>
        <v>0</v>
      </c>
      <c r="H126" s="188">
        <f>'Pay App 54'!K126</f>
        <v>0</v>
      </c>
      <c r="I126" s="189"/>
      <c r="J126" s="55"/>
      <c r="K126" s="33">
        <f t="shared" si="1"/>
        <v>0</v>
      </c>
      <c r="L126" s="68">
        <f t="shared" si="0"/>
        <v>0</v>
      </c>
      <c r="M126" s="66">
        <f t="shared" si="2"/>
        <v>0</v>
      </c>
      <c r="N126" s="32">
        <f t="shared" si="3"/>
        <v>0</v>
      </c>
      <c r="O126" s="52">
        <f>'Pay App 54'!O126+'Pay App 54'!P126</f>
        <v>0</v>
      </c>
      <c r="P126" s="45"/>
      <c r="Q126" s="66">
        <f>'Pay App 54'!Q126+N126+P126</f>
        <v>0</v>
      </c>
    </row>
    <row r="127" spans="1:17" ht="21" customHeight="1" x14ac:dyDescent="0.2">
      <c r="A127" s="151" t="s">
        <v>208</v>
      </c>
      <c r="B127" s="151"/>
      <c r="C127" s="151" t="s">
        <v>209</v>
      </c>
      <c r="D127" s="152"/>
      <c r="E127" s="52">
        <f>'Pay App 54'!E127</f>
        <v>0</v>
      </c>
      <c r="F127" s="45"/>
      <c r="G127" s="65">
        <f>'Pay App 54'!G127+F127</f>
        <v>0</v>
      </c>
      <c r="H127" s="188">
        <f>'Pay App 54'!K127</f>
        <v>0</v>
      </c>
      <c r="I127" s="189"/>
      <c r="J127" s="55"/>
      <c r="K127" s="33">
        <f t="shared" si="1"/>
        <v>0</v>
      </c>
      <c r="L127" s="68">
        <f t="shared" si="0"/>
        <v>0</v>
      </c>
      <c r="M127" s="66">
        <f t="shared" si="2"/>
        <v>0</v>
      </c>
      <c r="N127" s="32">
        <f t="shared" si="3"/>
        <v>0</v>
      </c>
      <c r="O127" s="52">
        <f>'Pay App 54'!O127+'Pay App 54'!P127</f>
        <v>0</v>
      </c>
      <c r="P127" s="45"/>
      <c r="Q127" s="66">
        <f>'Pay App 54'!Q127+N127+P127</f>
        <v>0</v>
      </c>
    </row>
    <row r="128" spans="1:17" ht="21" customHeight="1" x14ac:dyDescent="0.2">
      <c r="A128" s="153" t="s">
        <v>210</v>
      </c>
      <c r="B128" s="153"/>
      <c r="C128" s="153" t="s">
        <v>211</v>
      </c>
      <c r="D128" s="154"/>
      <c r="E128" s="52">
        <f>'Pay App 54'!E128</f>
        <v>0</v>
      </c>
      <c r="F128" s="45"/>
      <c r="G128" s="65">
        <f>'Pay App 54'!G128+F128</f>
        <v>0</v>
      </c>
      <c r="H128" s="188">
        <f>'Pay App 54'!K128</f>
        <v>0</v>
      </c>
      <c r="I128" s="189"/>
      <c r="J128" s="55"/>
      <c r="K128" s="33">
        <f t="shared" si="1"/>
        <v>0</v>
      </c>
      <c r="L128" s="68">
        <f t="shared" si="0"/>
        <v>0</v>
      </c>
      <c r="M128" s="66">
        <f t="shared" si="2"/>
        <v>0</v>
      </c>
      <c r="N128" s="32">
        <f t="shared" si="3"/>
        <v>0</v>
      </c>
      <c r="O128" s="52">
        <f>'Pay App 54'!O128+'Pay App 54'!P128</f>
        <v>0</v>
      </c>
      <c r="P128" s="45"/>
      <c r="Q128" s="66">
        <f>'Pay App 54'!Q128+N128+P128</f>
        <v>0</v>
      </c>
    </row>
    <row r="129" spans="1:17" ht="21" customHeight="1" x14ac:dyDescent="0.2">
      <c r="A129" s="151" t="s">
        <v>212</v>
      </c>
      <c r="B129" s="151"/>
      <c r="C129" s="151" t="s">
        <v>213</v>
      </c>
      <c r="D129" s="152"/>
      <c r="E129" s="52">
        <f>'Pay App 54'!E129</f>
        <v>0</v>
      </c>
      <c r="F129" s="45"/>
      <c r="G129" s="65">
        <f>'Pay App 54'!G129+F129</f>
        <v>0</v>
      </c>
      <c r="H129" s="188">
        <f>'Pay App 54'!K129</f>
        <v>0</v>
      </c>
      <c r="I129" s="189"/>
      <c r="J129" s="55"/>
      <c r="K129" s="33">
        <f t="shared" si="1"/>
        <v>0</v>
      </c>
      <c r="L129" s="68">
        <f t="shared" si="0"/>
        <v>0</v>
      </c>
      <c r="M129" s="66">
        <f t="shared" si="2"/>
        <v>0</v>
      </c>
      <c r="N129" s="32">
        <f t="shared" si="3"/>
        <v>0</v>
      </c>
      <c r="O129" s="52">
        <f>'Pay App 54'!O129+'Pay App 54'!P129</f>
        <v>0</v>
      </c>
      <c r="P129" s="45"/>
      <c r="Q129" s="66">
        <f>'Pay App 54'!Q129+N129+P129</f>
        <v>0</v>
      </c>
    </row>
    <row r="130" spans="1:17" ht="21" customHeight="1" x14ac:dyDescent="0.2">
      <c r="A130" s="151" t="s">
        <v>214</v>
      </c>
      <c r="B130" s="151"/>
      <c r="C130" s="151" t="s">
        <v>215</v>
      </c>
      <c r="D130" s="152"/>
      <c r="E130" s="52">
        <f>'Pay App 54'!E130</f>
        <v>0</v>
      </c>
      <c r="F130" s="45"/>
      <c r="G130" s="65">
        <f>'Pay App 54'!G130+F130</f>
        <v>0</v>
      </c>
      <c r="H130" s="188">
        <f>'Pay App 54'!K130</f>
        <v>0</v>
      </c>
      <c r="I130" s="189"/>
      <c r="J130" s="55"/>
      <c r="K130" s="33">
        <f t="shared" si="1"/>
        <v>0</v>
      </c>
      <c r="L130" s="68">
        <f t="shared" si="0"/>
        <v>0</v>
      </c>
      <c r="M130" s="66">
        <f t="shared" si="2"/>
        <v>0</v>
      </c>
      <c r="N130" s="32">
        <f t="shared" si="3"/>
        <v>0</v>
      </c>
      <c r="O130" s="52">
        <f>'Pay App 54'!O130+'Pay App 54'!P130</f>
        <v>0</v>
      </c>
      <c r="P130" s="45"/>
      <c r="Q130" s="66">
        <f>'Pay App 54'!Q130+N130+P130</f>
        <v>0</v>
      </c>
    </row>
    <row r="131" spans="1:17" ht="21" customHeight="1" x14ac:dyDescent="0.2">
      <c r="A131" s="151" t="s">
        <v>216</v>
      </c>
      <c r="B131" s="151"/>
      <c r="C131" s="151" t="s">
        <v>217</v>
      </c>
      <c r="D131" s="152"/>
      <c r="E131" s="52">
        <f>'Pay App 54'!E131</f>
        <v>0</v>
      </c>
      <c r="F131" s="45"/>
      <c r="G131" s="65">
        <f>'Pay App 54'!G131+F131</f>
        <v>0</v>
      </c>
      <c r="H131" s="188">
        <f>'Pay App 54'!K131</f>
        <v>0</v>
      </c>
      <c r="I131" s="189"/>
      <c r="J131" s="55"/>
      <c r="K131" s="33">
        <f t="shared" si="1"/>
        <v>0</v>
      </c>
      <c r="L131" s="68">
        <f t="shared" si="0"/>
        <v>0</v>
      </c>
      <c r="M131" s="66">
        <f t="shared" si="2"/>
        <v>0</v>
      </c>
      <c r="N131" s="32">
        <f t="shared" si="3"/>
        <v>0</v>
      </c>
      <c r="O131" s="52">
        <f>'Pay App 54'!O131+'Pay App 54'!P131</f>
        <v>0</v>
      </c>
      <c r="P131" s="45"/>
      <c r="Q131" s="66">
        <f>'Pay App 54'!Q131+N131+P131</f>
        <v>0</v>
      </c>
    </row>
    <row r="132" spans="1:17" ht="21" customHeight="1" x14ac:dyDescent="0.2">
      <c r="A132" s="151" t="s">
        <v>218</v>
      </c>
      <c r="B132" s="151"/>
      <c r="C132" s="151" t="s">
        <v>219</v>
      </c>
      <c r="D132" s="152"/>
      <c r="E132" s="52">
        <f>'Pay App 54'!E132</f>
        <v>0</v>
      </c>
      <c r="F132" s="45"/>
      <c r="G132" s="65">
        <f>'Pay App 54'!G132+F132</f>
        <v>0</v>
      </c>
      <c r="H132" s="188">
        <f>'Pay App 54'!K132</f>
        <v>0</v>
      </c>
      <c r="I132" s="189"/>
      <c r="J132" s="55"/>
      <c r="K132" s="33">
        <f t="shared" si="1"/>
        <v>0</v>
      </c>
      <c r="L132" s="68">
        <f t="shared" si="0"/>
        <v>0</v>
      </c>
      <c r="M132" s="66">
        <f t="shared" si="2"/>
        <v>0</v>
      </c>
      <c r="N132" s="32">
        <f t="shared" si="3"/>
        <v>0</v>
      </c>
      <c r="O132" s="52">
        <f>'Pay App 54'!O132+'Pay App 54'!P132</f>
        <v>0</v>
      </c>
      <c r="P132" s="45"/>
      <c r="Q132" s="66">
        <f>'Pay App 54'!Q132+N132+P132</f>
        <v>0</v>
      </c>
    </row>
    <row r="133" spans="1:17" ht="21" customHeight="1" x14ac:dyDescent="0.2">
      <c r="A133" s="151" t="s">
        <v>220</v>
      </c>
      <c r="B133" s="151"/>
      <c r="C133" s="151" t="s">
        <v>221</v>
      </c>
      <c r="D133" s="152"/>
      <c r="E133" s="52">
        <f>'Pay App 54'!E133</f>
        <v>0</v>
      </c>
      <c r="F133" s="45"/>
      <c r="G133" s="65">
        <f>'Pay App 54'!G133+F133</f>
        <v>0</v>
      </c>
      <c r="H133" s="188">
        <f>'Pay App 54'!K133</f>
        <v>0</v>
      </c>
      <c r="I133" s="189"/>
      <c r="J133" s="55"/>
      <c r="K133" s="33">
        <f t="shared" si="1"/>
        <v>0</v>
      </c>
      <c r="L133" s="68">
        <f t="shared" si="0"/>
        <v>0</v>
      </c>
      <c r="M133" s="66">
        <f t="shared" si="2"/>
        <v>0</v>
      </c>
      <c r="N133" s="32">
        <f t="shared" si="3"/>
        <v>0</v>
      </c>
      <c r="O133" s="52">
        <f>'Pay App 54'!O133+'Pay App 54'!P133</f>
        <v>0</v>
      </c>
      <c r="P133" s="45"/>
      <c r="Q133" s="66">
        <f>'Pay App 54'!Q133+N133+P133</f>
        <v>0</v>
      </c>
    </row>
    <row r="134" spans="1:17" ht="21" customHeight="1" x14ac:dyDescent="0.2">
      <c r="A134" s="151" t="s">
        <v>222</v>
      </c>
      <c r="B134" s="151"/>
      <c r="C134" s="151" t="s">
        <v>223</v>
      </c>
      <c r="D134" s="152"/>
      <c r="E134" s="52">
        <f>'Pay App 54'!E134</f>
        <v>0</v>
      </c>
      <c r="F134" s="45"/>
      <c r="G134" s="65">
        <f>'Pay App 54'!G134+F134</f>
        <v>0</v>
      </c>
      <c r="H134" s="188">
        <f>'Pay App 54'!K134</f>
        <v>0</v>
      </c>
      <c r="I134" s="189"/>
      <c r="J134" s="55"/>
      <c r="K134" s="33">
        <f t="shared" si="1"/>
        <v>0</v>
      </c>
      <c r="L134" s="68">
        <f t="shared" si="0"/>
        <v>0</v>
      </c>
      <c r="M134" s="66">
        <f t="shared" si="2"/>
        <v>0</v>
      </c>
      <c r="N134" s="32">
        <f t="shared" si="3"/>
        <v>0</v>
      </c>
      <c r="O134" s="52">
        <f>'Pay App 54'!O134+'Pay App 54'!P134</f>
        <v>0</v>
      </c>
      <c r="P134" s="45"/>
      <c r="Q134" s="66">
        <f>'Pay App 54'!Q134+N134+P134</f>
        <v>0</v>
      </c>
    </row>
    <row r="135" spans="1:17" ht="21" customHeight="1" x14ac:dyDescent="0.2">
      <c r="A135" s="153" t="s">
        <v>224</v>
      </c>
      <c r="B135" s="153"/>
      <c r="C135" s="153" t="s">
        <v>225</v>
      </c>
      <c r="D135" s="154"/>
      <c r="E135" s="52">
        <f>'Pay App 54'!E135</f>
        <v>0</v>
      </c>
      <c r="F135" s="45"/>
      <c r="G135" s="65">
        <f>'Pay App 54'!G135+F135</f>
        <v>0</v>
      </c>
      <c r="H135" s="188">
        <f>'Pay App 54'!K135</f>
        <v>0</v>
      </c>
      <c r="I135" s="189"/>
      <c r="J135" s="55"/>
      <c r="K135" s="33">
        <f t="shared" si="1"/>
        <v>0</v>
      </c>
      <c r="L135" s="68">
        <f t="shared" si="0"/>
        <v>0</v>
      </c>
      <c r="M135" s="66">
        <f t="shared" si="2"/>
        <v>0</v>
      </c>
      <c r="N135" s="32">
        <f t="shared" si="3"/>
        <v>0</v>
      </c>
      <c r="O135" s="52">
        <f>'Pay App 54'!O135+'Pay App 54'!P135</f>
        <v>0</v>
      </c>
      <c r="P135" s="45"/>
      <c r="Q135" s="66">
        <f>'Pay App 54'!Q135+N135+P135</f>
        <v>0</v>
      </c>
    </row>
    <row r="136" spans="1:17" ht="21" customHeight="1" x14ac:dyDescent="0.2">
      <c r="A136" s="151" t="s">
        <v>226</v>
      </c>
      <c r="B136" s="151"/>
      <c r="C136" s="151" t="s">
        <v>227</v>
      </c>
      <c r="D136" s="152"/>
      <c r="E136" s="52">
        <f>'Pay App 54'!E136</f>
        <v>0</v>
      </c>
      <c r="F136" s="45"/>
      <c r="G136" s="65">
        <f>'Pay App 54'!G136+F136</f>
        <v>0</v>
      </c>
      <c r="H136" s="188">
        <f>'Pay App 54'!K136</f>
        <v>0</v>
      </c>
      <c r="I136" s="189"/>
      <c r="J136" s="55"/>
      <c r="K136" s="33">
        <f t="shared" si="1"/>
        <v>0</v>
      </c>
      <c r="L136" s="68">
        <f t="shared" si="0"/>
        <v>0</v>
      </c>
      <c r="M136" s="66">
        <f t="shared" si="2"/>
        <v>0</v>
      </c>
      <c r="N136" s="32">
        <f t="shared" si="3"/>
        <v>0</v>
      </c>
      <c r="O136" s="52">
        <f>'Pay App 54'!O136+'Pay App 54'!P136</f>
        <v>0</v>
      </c>
      <c r="P136" s="45"/>
      <c r="Q136" s="66">
        <f>'Pay App 54'!Q136+N136+P136</f>
        <v>0</v>
      </c>
    </row>
    <row r="137" spans="1:17" ht="21" customHeight="1" x14ac:dyDescent="0.2">
      <c r="A137" s="151" t="s">
        <v>228</v>
      </c>
      <c r="B137" s="151"/>
      <c r="C137" s="151" t="s">
        <v>229</v>
      </c>
      <c r="D137" s="152"/>
      <c r="E137" s="52">
        <f>'Pay App 54'!E137</f>
        <v>0</v>
      </c>
      <c r="F137" s="45"/>
      <c r="G137" s="65">
        <f>'Pay App 54'!G137+F137</f>
        <v>0</v>
      </c>
      <c r="H137" s="188">
        <f>'Pay App 54'!K137</f>
        <v>0</v>
      </c>
      <c r="I137" s="189"/>
      <c r="J137" s="55"/>
      <c r="K137" s="33">
        <f t="shared" si="1"/>
        <v>0</v>
      </c>
      <c r="L137" s="68">
        <f t="shared" si="0"/>
        <v>0</v>
      </c>
      <c r="M137" s="66">
        <f t="shared" si="2"/>
        <v>0</v>
      </c>
      <c r="N137" s="32">
        <f t="shared" si="3"/>
        <v>0</v>
      </c>
      <c r="O137" s="52">
        <f>'Pay App 54'!O137+'Pay App 54'!P137</f>
        <v>0</v>
      </c>
      <c r="P137" s="45"/>
      <c r="Q137" s="66">
        <f>'Pay App 54'!Q137+N137+P137</f>
        <v>0</v>
      </c>
    </row>
    <row r="138" spans="1:17" ht="21" customHeight="1" x14ac:dyDescent="0.2">
      <c r="A138" s="151" t="s">
        <v>230</v>
      </c>
      <c r="B138" s="151"/>
      <c r="C138" s="151" t="s">
        <v>231</v>
      </c>
      <c r="D138" s="152"/>
      <c r="E138" s="52">
        <f>'Pay App 54'!E138</f>
        <v>0</v>
      </c>
      <c r="F138" s="45"/>
      <c r="G138" s="65">
        <f>'Pay App 54'!G138+F138</f>
        <v>0</v>
      </c>
      <c r="H138" s="188">
        <f>'Pay App 54'!K138</f>
        <v>0</v>
      </c>
      <c r="I138" s="189"/>
      <c r="J138" s="55"/>
      <c r="K138" s="33">
        <f t="shared" si="1"/>
        <v>0</v>
      </c>
      <c r="L138" s="68">
        <f t="shared" si="0"/>
        <v>0</v>
      </c>
      <c r="M138" s="66">
        <f t="shared" si="2"/>
        <v>0</v>
      </c>
      <c r="N138" s="32">
        <f t="shared" si="3"/>
        <v>0</v>
      </c>
      <c r="O138" s="52">
        <f>'Pay App 54'!O138+'Pay App 54'!P138</f>
        <v>0</v>
      </c>
      <c r="P138" s="45"/>
      <c r="Q138" s="66">
        <f>'Pay App 54'!Q138+N138+P138</f>
        <v>0</v>
      </c>
    </row>
    <row r="139" spans="1:17" ht="21" customHeight="1" x14ac:dyDescent="0.2">
      <c r="A139" s="153" t="s">
        <v>232</v>
      </c>
      <c r="B139" s="153"/>
      <c r="C139" s="153" t="s">
        <v>233</v>
      </c>
      <c r="D139" s="154"/>
      <c r="E139" s="52">
        <f>'Pay App 54'!E139</f>
        <v>0</v>
      </c>
      <c r="F139" s="45"/>
      <c r="G139" s="65">
        <f>'Pay App 54'!G139+F139</f>
        <v>0</v>
      </c>
      <c r="H139" s="188">
        <f>'Pay App 54'!K139</f>
        <v>0</v>
      </c>
      <c r="I139" s="189"/>
      <c r="J139" s="55"/>
      <c r="K139" s="33">
        <f t="shared" si="1"/>
        <v>0</v>
      </c>
      <c r="L139" s="68">
        <f t="shared" si="0"/>
        <v>0</v>
      </c>
      <c r="M139" s="66">
        <f t="shared" si="2"/>
        <v>0</v>
      </c>
      <c r="N139" s="32">
        <f t="shared" si="3"/>
        <v>0</v>
      </c>
      <c r="O139" s="52">
        <f>'Pay App 54'!O139+'Pay App 54'!P139</f>
        <v>0</v>
      </c>
      <c r="P139" s="45"/>
      <c r="Q139" s="66">
        <f>'Pay App 54'!Q139+N139+P139</f>
        <v>0</v>
      </c>
    </row>
    <row r="140" spans="1:17" ht="21" customHeight="1" x14ac:dyDescent="0.2">
      <c r="A140" s="151" t="s">
        <v>234</v>
      </c>
      <c r="B140" s="151"/>
      <c r="C140" s="151" t="s">
        <v>235</v>
      </c>
      <c r="D140" s="152"/>
      <c r="E140" s="52">
        <f>'Pay App 54'!E140</f>
        <v>0</v>
      </c>
      <c r="F140" s="45"/>
      <c r="G140" s="65">
        <f>'Pay App 54'!G140+F140</f>
        <v>0</v>
      </c>
      <c r="H140" s="188">
        <f>'Pay App 54'!K140</f>
        <v>0</v>
      </c>
      <c r="I140" s="189"/>
      <c r="J140" s="55"/>
      <c r="K140" s="33">
        <f t="shared" si="1"/>
        <v>0</v>
      </c>
      <c r="L140" s="68">
        <f t="shared" si="0"/>
        <v>0</v>
      </c>
      <c r="M140" s="66">
        <f t="shared" si="2"/>
        <v>0</v>
      </c>
      <c r="N140" s="32">
        <f t="shared" si="3"/>
        <v>0</v>
      </c>
      <c r="O140" s="52">
        <f>'Pay App 54'!O140+'Pay App 54'!P140</f>
        <v>0</v>
      </c>
      <c r="P140" s="45"/>
      <c r="Q140" s="66">
        <f>'Pay App 54'!Q140+N140+P140</f>
        <v>0</v>
      </c>
    </row>
    <row r="141" spans="1:17" ht="21" customHeight="1" x14ac:dyDescent="0.2">
      <c r="A141" s="151" t="s">
        <v>236</v>
      </c>
      <c r="B141" s="151"/>
      <c r="C141" s="151" t="s">
        <v>237</v>
      </c>
      <c r="D141" s="152"/>
      <c r="E141" s="52">
        <f>'Pay App 54'!E141</f>
        <v>0</v>
      </c>
      <c r="F141" s="45"/>
      <c r="G141" s="65">
        <f>'Pay App 54'!G141+F141</f>
        <v>0</v>
      </c>
      <c r="H141" s="188">
        <f>'Pay App 54'!K141</f>
        <v>0</v>
      </c>
      <c r="I141" s="189"/>
      <c r="J141" s="55"/>
      <c r="K141" s="33">
        <f t="shared" si="1"/>
        <v>0</v>
      </c>
      <c r="L141" s="68">
        <f t="shared" si="0"/>
        <v>0</v>
      </c>
      <c r="M141" s="66">
        <f t="shared" si="2"/>
        <v>0</v>
      </c>
      <c r="N141" s="32">
        <f t="shared" si="3"/>
        <v>0</v>
      </c>
      <c r="O141" s="52">
        <f>'Pay App 54'!O141+'Pay App 54'!P141</f>
        <v>0</v>
      </c>
      <c r="P141" s="45"/>
      <c r="Q141" s="66">
        <f>'Pay App 54'!Q141+N141+P141</f>
        <v>0</v>
      </c>
    </row>
    <row r="142" spans="1:17" ht="21" customHeight="1" x14ac:dyDescent="0.2">
      <c r="A142" s="151" t="s">
        <v>238</v>
      </c>
      <c r="B142" s="151"/>
      <c r="C142" s="151" t="s">
        <v>239</v>
      </c>
      <c r="D142" s="152"/>
      <c r="E142" s="52">
        <f>'Pay App 54'!E142</f>
        <v>0</v>
      </c>
      <c r="F142" s="45"/>
      <c r="G142" s="65">
        <f>'Pay App 54'!G142+F142</f>
        <v>0</v>
      </c>
      <c r="H142" s="188">
        <f>'Pay App 54'!K142</f>
        <v>0</v>
      </c>
      <c r="I142" s="189"/>
      <c r="J142" s="55"/>
      <c r="K142" s="33">
        <f t="shared" si="1"/>
        <v>0</v>
      </c>
      <c r="L142" s="68">
        <f t="shared" si="0"/>
        <v>0</v>
      </c>
      <c r="M142" s="66">
        <f t="shared" si="2"/>
        <v>0</v>
      </c>
      <c r="N142" s="32">
        <f t="shared" si="3"/>
        <v>0</v>
      </c>
      <c r="O142" s="52">
        <f>'Pay App 54'!O142+'Pay App 54'!P142</f>
        <v>0</v>
      </c>
      <c r="P142" s="45"/>
      <c r="Q142" s="66">
        <f>'Pay App 54'!Q142+N142+P142</f>
        <v>0</v>
      </c>
    </row>
    <row r="143" spans="1:17" ht="21" customHeight="1" x14ac:dyDescent="0.2">
      <c r="A143" s="151" t="s">
        <v>240</v>
      </c>
      <c r="B143" s="151"/>
      <c r="C143" s="151" t="s">
        <v>241</v>
      </c>
      <c r="D143" s="152"/>
      <c r="E143" s="52">
        <f>'Pay App 54'!E143</f>
        <v>0</v>
      </c>
      <c r="F143" s="45"/>
      <c r="G143" s="65">
        <f>'Pay App 54'!G143+F143</f>
        <v>0</v>
      </c>
      <c r="H143" s="188">
        <f>'Pay App 54'!K143</f>
        <v>0</v>
      </c>
      <c r="I143" s="189"/>
      <c r="J143" s="55"/>
      <c r="K143" s="33">
        <f t="shared" si="1"/>
        <v>0</v>
      </c>
      <c r="L143" s="68">
        <f t="shared" si="0"/>
        <v>0</v>
      </c>
      <c r="M143" s="66">
        <f t="shared" si="2"/>
        <v>0</v>
      </c>
      <c r="N143" s="32">
        <f t="shared" si="3"/>
        <v>0</v>
      </c>
      <c r="O143" s="52">
        <f>'Pay App 54'!O143+'Pay App 54'!P143</f>
        <v>0</v>
      </c>
      <c r="P143" s="45"/>
      <c r="Q143" s="66">
        <f>'Pay App 54'!Q143+N143+P143</f>
        <v>0</v>
      </c>
    </row>
    <row r="144" spans="1:17" ht="21" customHeight="1" x14ac:dyDescent="0.2">
      <c r="A144" s="151" t="s">
        <v>242</v>
      </c>
      <c r="B144" s="151"/>
      <c r="C144" s="151" t="s">
        <v>243</v>
      </c>
      <c r="D144" s="152"/>
      <c r="E144" s="52">
        <f>'Pay App 54'!E144</f>
        <v>0</v>
      </c>
      <c r="F144" s="45"/>
      <c r="G144" s="65">
        <f>'Pay App 54'!G144+F144</f>
        <v>0</v>
      </c>
      <c r="H144" s="188">
        <f>'Pay App 54'!K144</f>
        <v>0</v>
      </c>
      <c r="I144" s="189"/>
      <c r="J144" s="55"/>
      <c r="K144" s="33">
        <f t="shared" si="1"/>
        <v>0</v>
      </c>
      <c r="L144" s="68">
        <f t="shared" si="0"/>
        <v>0</v>
      </c>
      <c r="M144" s="66">
        <f t="shared" si="2"/>
        <v>0</v>
      </c>
      <c r="N144" s="32">
        <f t="shared" si="3"/>
        <v>0</v>
      </c>
      <c r="O144" s="52">
        <f>'Pay App 54'!O144+'Pay App 54'!P144</f>
        <v>0</v>
      </c>
      <c r="P144" s="45"/>
      <c r="Q144" s="66">
        <f>'Pay App 54'!Q144+N144+P144</f>
        <v>0</v>
      </c>
    </row>
    <row r="145" spans="1:17" ht="21" customHeight="1" x14ac:dyDescent="0.2">
      <c r="A145" s="151" t="s">
        <v>244</v>
      </c>
      <c r="B145" s="151"/>
      <c r="C145" s="151" t="s">
        <v>245</v>
      </c>
      <c r="D145" s="152"/>
      <c r="E145" s="52">
        <f>'Pay App 54'!E145</f>
        <v>0</v>
      </c>
      <c r="F145" s="45"/>
      <c r="G145" s="65">
        <f>'Pay App 54'!G145+F145</f>
        <v>0</v>
      </c>
      <c r="H145" s="188">
        <f>'Pay App 54'!K145</f>
        <v>0</v>
      </c>
      <c r="I145" s="189"/>
      <c r="J145" s="55"/>
      <c r="K145" s="33">
        <f t="shared" si="1"/>
        <v>0</v>
      </c>
      <c r="L145" s="68">
        <f t="shared" si="0"/>
        <v>0</v>
      </c>
      <c r="M145" s="66">
        <f t="shared" si="2"/>
        <v>0</v>
      </c>
      <c r="N145" s="32">
        <f t="shared" si="3"/>
        <v>0</v>
      </c>
      <c r="O145" s="52">
        <f>'Pay App 54'!O145+'Pay App 54'!P145</f>
        <v>0</v>
      </c>
      <c r="P145" s="45"/>
      <c r="Q145" s="66">
        <f>'Pay App 54'!Q145+N145+P145</f>
        <v>0</v>
      </c>
    </row>
    <row r="146" spans="1:17" ht="21" customHeight="1" x14ac:dyDescent="0.2">
      <c r="A146" s="151" t="s">
        <v>246</v>
      </c>
      <c r="B146" s="151"/>
      <c r="C146" s="151" t="s">
        <v>247</v>
      </c>
      <c r="D146" s="152"/>
      <c r="E146" s="52">
        <f>'Pay App 54'!E146</f>
        <v>0</v>
      </c>
      <c r="F146" s="45"/>
      <c r="G146" s="65">
        <f>'Pay App 54'!G146+F146</f>
        <v>0</v>
      </c>
      <c r="H146" s="188">
        <f>'Pay App 54'!K146</f>
        <v>0</v>
      </c>
      <c r="I146" s="189"/>
      <c r="J146" s="55"/>
      <c r="K146" s="33">
        <f t="shared" si="1"/>
        <v>0</v>
      </c>
      <c r="L146" s="68">
        <f t="shared" si="0"/>
        <v>0</v>
      </c>
      <c r="M146" s="66">
        <f t="shared" si="2"/>
        <v>0</v>
      </c>
      <c r="N146" s="32">
        <f t="shared" si="3"/>
        <v>0</v>
      </c>
      <c r="O146" s="52">
        <f>'Pay App 54'!O146+'Pay App 54'!P146</f>
        <v>0</v>
      </c>
      <c r="P146" s="45"/>
      <c r="Q146" s="66">
        <f>'Pay App 54'!Q146+N146+P146</f>
        <v>0</v>
      </c>
    </row>
    <row r="147" spans="1:17" ht="21" customHeight="1" x14ac:dyDescent="0.2">
      <c r="A147" s="151" t="s">
        <v>248</v>
      </c>
      <c r="B147" s="151"/>
      <c r="C147" s="151" t="s">
        <v>249</v>
      </c>
      <c r="D147" s="152"/>
      <c r="E147" s="52">
        <f>'Pay App 54'!E147</f>
        <v>0</v>
      </c>
      <c r="F147" s="45"/>
      <c r="G147" s="65">
        <f>'Pay App 54'!G147+F147</f>
        <v>0</v>
      </c>
      <c r="H147" s="188">
        <f>'Pay App 54'!K147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54'!O147+'Pay App 54'!P147</f>
        <v>0</v>
      </c>
      <c r="P147" s="45"/>
      <c r="Q147" s="66">
        <f>'Pay App 54'!Q147+N147+P147</f>
        <v>0</v>
      </c>
    </row>
    <row r="148" spans="1:17" ht="21" customHeight="1" x14ac:dyDescent="0.2">
      <c r="A148" s="151" t="s">
        <v>250</v>
      </c>
      <c r="B148" s="151"/>
      <c r="C148" s="151" t="s">
        <v>251</v>
      </c>
      <c r="D148" s="152"/>
      <c r="E148" s="52">
        <f>'Pay App 54'!E148</f>
        <v>0</v>
      </c>
      <c r="F148" s="45"/>
      <c r="G148" s="65">
        <f>'Pay App 54'!G148+F148</f>
        <v>0</v>
      </c>
      <c r="H148" s="188">
        <f>'Pay App 54'!K148</f>
        <v>0</v>
      </c>
      <c r="I148" s="189"/>
      <c r="J148" s="55"/>
      <c r="K148" s="33">
        <f t="shared" si="4"/>
        <v>0</v>
      </c>
      <c r="L148" s="68">
        <f t="shared" ref="L148:L211" si="7">IF(ISERROR(K148/G148),0,K148/G148)</f>
        <v>0</v>
      </c>
      <c r="M148" s="66">
        <f t="shared" si="5"/>
        <v>0</v>
      </c>
      <c r="N148" s="32">
        <f t="shared" si="6"/>
        <v>0</v>
      </c>
      <c r="O148" s="52">
        <f>'Pay App 54'!O148+'Pay App 54'!P148</f>
        <v>0</v>
      </c>
      <c r="P148" s="45"/>
      <c r="Q148" s="66">
        <f>'Pay App 54'!Q148+N148+P148</f>
        <v>0</v>
      </c>
    </row>
    <row r="149" spans="1:17" ht="21" customHeight="1" x14ac:dyDescent="0.2">
      <c r="A149" s="153" t="s">
        <v>252</v>
      </c>
      <c r="B149" s="153"/>
      <c r="C149" s="153" t="s">
        <v>253</v>
      </c>
      <c r="D149" s="154"/>
      <c r="E149" s="52">
        <f>'Pay App 54'!E149</f>
        <v>0</v>
      </c>
      <c r="F149" s="45"/>
      <c r="G149" s="65">
        <f>'Pay App 54'!G149+F149</f>
        <v>0</v>
      </c>
      <c r="H149" s="188">
        <f>'Pay App 54'!K149</f>
        <v>0</v>
      </c>
      <c r="I149" s="189"/>
      <c r="J149" s="55"/>
      <c r="K149" s="33">
        <f t="shared" si="4"/>
        <v>0</v>
      </c>
      <c r="L149" s="68">
        <f t="shared" si="7"/>
        <v>0</v>
      </c>
      <c r="M149" s="66">
        <f t="shared" si="5"/>
        <v>0</v>
      </c>
      <c r="N149" s="32">
        <f t="shared" si="6"/>
        <v>0</v>
      </c>
      <c r="O149" s="52">
        <f>'Pay App 54'!O149+'Pay App 54'!P149</f>
        <v>0</v>
      </c>
      <c r="P149" s="45"/>
      <c r="Q149" s="66">
        <f>'Pay App 54'!Q149+N149+P149</f>
        <v>0</v>
      </c>
    </row>
    <row r="150" spans="1:17" ht="21" customHeight="1" x14ac:dyDescent="0.2">
      <c r="A150" s="151" t="s">
        <v>254</v>
      </c>
      <c r="B150" s="151"/>
      <c r="C150" s="151" t="s">
        <v>255</v>
      </c>
      <c r="D150" s="152"/>
      <c r="E150" s="52">
        <f>'Pay App 54'!E150</f>
        <v>0</v>
      </c>
      <c r="F150" s="45"/>
      <c r="G150" s="65">
        <f>'Pay App 54'!G150+F150</f>
        <v>0</v>
      </c>
      <c r="H150" s="188">
        <f>'Pay App 54'!K150</f>
        <v>0</v>
      </c>
      <c r="I150" s="189"/>
      <c r="J150" s="55"/>
      <c r="K150" s="33">
        <f t="shared" si="4"/>
        <v>0</v>
      </c>
      <c r="L150" s="68">
        <f t="shared" si="7"/>
        <v>0</v>
      </c>
      <c r="M150" s="66">
        <f t="shared" si="5"/>
        <v>0</v>
      </c>
      <c r="N150" s="32">
        <f t="shared" si="6"/>
        <v>0</v>
      </c>
      <c r="O150" s="52">
        <f>'Pay App 54'!O150+'Pay App 54'!P150</f>
        <v>0</v>
      </c>
      <c r="P150" s="45"/>
      <c r="Q150" s="66">
        <f>'Pay App 54'!Q150+N150+P150</f>
        <v>0</v>
      </c>
    </row>
    <row r="151" spans="1:17" ht="21" customHeight="1" x14ac:dyDescent="0.2">
      <c r="A151" s="151" t="s">
        <v>256</v>
      </c>
      <c r="B151" s="151"/>
      <c r="C151" s="151" t="s">
        <v>257</v>
      </c>
      <c r="D151" s="152"/>
      <c r="E151" s="52">
        <f>'Pay App 54'!E151</f>
        <v>0</v>
      </c>
      <c r="F151" s="45"/>
      <c r="G151" s="65">
        <f>'Pay App 54'!G151+F151</f>
        <v>0</v>
      </c>
      <c r="H151" s="188">
        <f>'Pay App 54'!K151</f>
        <v>0</v>
      </c>
      <c r="I151" s="189"/>
      <c r="J151" s="55"/>
      <c r="K151" s="33">
        <f t="shared" si="4"/>
        <v>0</v>
      </c>
      <c r="L151" s="68">
        <f t="shared" si="7"/>
        <v>0</v>
      </c>
      <c r="M151" s="66">
        <f t="shared" si="5"/>
        <v>0</v>
      </c>
      <c r="N151" s="32">
        <f t="shared" si="6"/>
        <v>0</v>
      </c>
      <c r="O151" s="52">
        <f>'Pay App 54'!O151+'Pay App 54'!P151</f>
        <v>0</v>
      </c>
      <c r="P151" s="45"/>
      <c r="Q151" s="66">
        <f>'Pay App 54'!Q151+N151+P151</f>
        <v>0</v>
      </c>
    </row>
    <row r="152" spans="1:17" ht="21" customHeight="1" x14ac:dyDescent="0.2">
      <c r="A152" s="151" t="s">
        <v>258</v>
      </c>
      <c r="B152" s="151"/>
      <c r="C152" s="151" t="s">
        <v>259</v>
      </c>
      <c r="D152" s="152"/>
      <c r="E152" s="52">
        <f>'Pay App 54'!E152</f>
        <v>0</v>
      </c>
      <c r="F152" s="45"/>
      <c r="G152" s="65">
        <f>'Pay App 54'!G152+F152</f>
        <v>0</v>
      </c>
      <c r="H152" s="188">
        <f>'Pay App 54'!K152</f>
        <v>0</v>
      </c>
      <c r="I152" s="189"/>
      <c r="J152" s="55"/>
      <c r="K152" s="33">
        <f t="shared" si="4"/>
        <v>0</v>
      </c>
      <c r="L152" s="68">
        <f t="shared" si="7"/>
        <v>0</v>
      </c>
      <c r="M152" s="66">
        <f t="shared" si="5"/>
        <v>0</v>
      </c>
      <c r="N152" s="32">
        <f t="shared" si="6"/>
        <v>0</v>
      </c>
      <c r="O152" s="52">
        <f>'Pay App 54'!O152+'Pay App 54'!P152</f>
        <v>0</v>
      </c>
      <c r="P152" s="45"/>
      <c r="Q152" s="66">
        <f>'Pay App 54'!Q152+N152+P152</f>
        <v>0</v>
      </c>
    </row>
    <row r="153" spans="1:17" ht="21" customHeight="1" x14ac:dyDescent="0.2">
      <c r="A153" s="151" t="s">
        <v>260</v>
      </c>
      <c r="B153" s="151"/>
      <c r="C153" s="151" t="s">
        <v>261</v>
      </c>
      <c r="D153" s="152"/>
      <c r="E153" s="52">
        <f>'Pay App 54'!E153</f>
        <v>0</v>
      </c>
      <c r="F153" s="45"/>
      <c r="G153" s="65">
        <f>'Pay App 54'!G153+F153</f>
        <v>0</v>
      </c>
      <c r="H153" s="188">
        <f>'Pay App 54'!K153</f>
        <v>0</v>
      </c>
      <c r="I153" s="189"/>
      <c r="J153" s="55"/>
      <c r="K153" s="33">
        <f t="shared" si="4"/>
        <v>0</v>
      </c>
      <c r="L153" s="68">
        <f t="shared" si="7"/>
        <v>0</v>
      </c>
      <c r="M153" s="66">
        <f t="shared" si="5"/>
        <v>0</v>
      </c>
      <c r="N153" s="32">
        <f t="shared" si="6"/>
        <v>0</v>
      </c>
      <c r="O153" s="52">
        <f>'Pay App 54'!O153+'Pay App 54'!P153</f>
        <v>0</v>
      </c>
      <c r="P153" s="45"/>
      <c r="Q153" s="66">
        <f>'Pay App 54'!Q153+N153+P153</f>
        <v>0</v>
      </c>
    </row>
    <row r="154" spans="1:17" ht="21" customHeight="1" x14ac:dyDescent="0.2">
      <c r="A154" s="151" t="s">
        <v>262</v>
      </c>
      <c r="B154" s="151"/>
      <c r="C154" s="151" t="s">
        <v>263</v>
      </c>
      <c r="D154" s="152"/>
      <c r="E154" s="52">
        <f>'Pay App 54'!E154</f>
        <v>0</v>
      </c>
      <c r="F154" s="45"/>
      <c r="G154" s="65">
        <f>'Pay App 54'!G154+F154</f>
        <v>0</v>
      </c>
      <c r="H154" s="188">
        <f>'Pay App 54'!K154</f>
        <v>0</v>
      </c>
      <c r="I154" s="189"/>
      <c r="J154" s="55"/>
      <c r="K154" s="33">
        <f t="shared" si="4"/>
        <v>0</v>
      </c>
      <c r="L154" s="68">
        <f t="shared" si="7"/>
        <v>0</v>
      </c>
      <c r="M154" s="66">
        <f t="shared" si="5"/>
        <v>0</v>
      </c>
      <c r="N154" s="32">
        <f t="shared" si="6"/>
        <v>0</v>
      </c>
      <c r="O154" s="52">
        <f>'Pay App 54'!O154+'Pay App 54'!P154</f>
        <v>0</v>
      </c>
      <c r="P154" s="45"/>
      <c r="Q154" s="66">
        <f>'Pay App 54'!Q154+N154+P154</f>
        <v>0</v>
      </c>
    </row>
    <row r="155" spans="1:17" ht="21" customHeight="1" x14ac:dyDescent="0.2">
      <c r="A155" s="151" t="s">
        <v>264</v>
      </c>
      <c r="B155" s="151"/>
      <c r="C155" s="151" t="s">
        <v>265</v>
      </c>
      <c r="D155" s="152"/>
      <c r="E155" s="52">
        <f>'Pay App 54'!E155</f>
        <v>0</v>
      </c>
      <c r="F155" s="45"/>
      <c r="G155" s="65">
        <f>'Pay App 54'!G155+F155</f>
        <v>0</v>
      </c>
      <c r="H155" s="188">
        <f>'Pay App 54'!K155</f>
        <v>0</v>
      </c>
      <c r="I155" s="189"/>
      <c r="J155" s="55"/>
      <c r="K155" s="33">
        <f t="shared" si="4"/>
        <v>0</v>
      </c>
      <c r="L155" s="68">
        <f t="shared" si="7"/>
        <v>0</v>
      </c>
      <c r="M155" s="66">
        <f t="shared" si="5"/>
        <v>0</v>
      </c>
      <c r="N155" s="32">
        <f t="shared" si="6"/>
        <v>0</v>
      </c>
      <c r="O155" s="52">
        <f>'Pay App 54'!O155+'Pay App 54'!P155</f>
        <v>0</v>
      </c>
      <c r="P155" s="45"/>
      <c r="Q155" s="66">
        <f>'Pay App 54'!Q155+N155+P155</f>
        <v>0</v>
      </c>
    </row>
    <row r="156" spans="1:17" ht="21" customHeight="1" x14ac:dyDescent="0.2">
      <c r="A156" s="151" t="s">
        <v>266</v>
      </c>
      <c r="B156" s="151"/>
      <c r="C156" s="151" t="s">
        <v>267</v>
      </c>
      <c r="D156" s="152"/>
      <c r="E156" s="52">
        <f>'Pay App 54'!E156</f>
        <v>0</v>
      </c>
      <c r="F156" s="45"/>
      <c r="G156" s="65">
        <f>'Pay App 54'!G156+F156</f>
        <v>0</v>
      </c>
      <c r="H156" s="188">
        <f>'Pay App 54'!K156</f>
        <v>0</v>
      </c>
      <c r="I156" s="189"/>
      <c r="J156" s="55"/>
      <c r="K156" s="33">
        <f t="shared" si="4"/>
        <v>0</v>
      </c>
      <c r="L156" s="68">
        <f t="shared" si="7"/>
        <v>0</v>
      </c>
      <c r="M156" s="66">
        <f t="shared" si="5"/>
        <v>0</v>
      </c>
      <c r="N156" s="32">
        <f t="shared" si="6"/>
        <v>0</v>
      </c>
      <c r="O156" s="52">
        <f>'Pay App 54'!O156+'Pay App 54'!P156</f>
        <v>0</v>
      </c>
      <c r="P156" s="45"/>
      <c r="Q156" s="66">
        <f>'Pay App 54'!Q156+N156+P156</f>
        <v>0</v>
      </c>
    </row>
    <row r="157" spans="1:17" ht="21" customHeight="1" x14ac:dyDescent="0.2">
      <c r="A157" s="151" t="s">
        <v>268</v>
      </c>
      <c r="B157" s="151"/>
      <c r="C157" s="151" t="s">
        <v>269</v>
      </c>
      <c r="D157" s="152"/>
      <c r="E157" s="52">
        <f>'Pay App 54'!E157</f>
        <v>0</v>
      </c>
      <c r="F157" s="45"/>
      <c r="G157" s="65">
        <f>'Pay App 54'!G157+F157</f>
        <v>0</v>
      </c>
      <c r="H157" s="188">
        <f>'Pay App 54'!K157</f>
        <v>0</v>
      </c>
      <c r="I157" s="189"/>
      <c r="J157" s="55"/>
      <c r="K157" s="33">
        <f t="shared" si="4"/>
        <v>0</v>
      </c>
      <c r="L157" s="68">
        <f t="shared" si="7"/>
        <v>0</v>
      </c>
      <c r="M157" s="66">
        <f t="shared" si="5"/>
        <v>0</v>
      </c>
      <c r="N157" s="32">
        <f t="shared" si="6"/>
        <v>0</v>
      </c>
      <c r="O157" s="52">
        <f>'Pay App 54'!O157+'Pay App 54'!P157</f>
        <v>0</v>
      </c>
      <c r="P157" s="45"/>
      <c r="Q157" s="66">
        <f>'Pay App 54'!Q157+N157+P157</f>
        <v>0</v>
      </c>
    </row>
    <row r="158" spans="1:17" ht="21" customHeight="1" x14ac:dyDescent="0.2">
      <c r="A158" s="153" t="s">
        <v>270</v>
      </c>
      <c r="B158" s="153"/>
      <c r="C158" s="153" t="s">
        <v>271</v>
      </c>
      <c r="D158" s="154"/>
      <c r="E158" s="52">
        <f>'Pay App 54'!E158</f>
        <v>0</v>
      </c>
      <c r="F158" s="45"/>
      <c r="G158" s="65">
        <f>'Pay App 54'!G158+F158</f>
        <v>0</v>
      </c>
      <c r="H158" s="188">
        <f>'Pay App 54'!K158</f>
        <v>0</v>
      </c>
      <c r="I158" s="189"/>
      <c r="J158" s="55"/>
      <c r="K158" s="33">
        <f t="shared" si="4"/>
        <v>0</v>
      </c>
      <c r="L158" s="68">
        <f t="shared" si="7"/>
        <v>0</v>
      </c>
      <c r="M158" s="66">
        <f t="shared" si="5"/>
        <v>0</v>
      </c>
      <c r="N158" s="32">
        <f t="shared" si="6"/>
        <v>0</v>
      </c>
      <c r="O158" s="52">
        <f>'Pay App 54'!O158+'Pay App 54'!P158</f>
        <v>0</v>
      </c>
      <c r="P158" s="45"/>
      <c r="Q158" s="66">
        <f>'Pay App 54'!Q158+N158+P158</f>
        <v>0</v>
      </c>
    </row>
    <row r="159" spans="1:17" ht="21" customHeight="1" x14ac:dyDescent="0.2">
      <c r="A159" s="151" t="s">
        <v>272</v>
      </c>
      <c r="B159" s="151"/>
      <c r="C159" s="151" t="s">
        <v>273</v>
      </c>
      <c r="D159" s="152"/>
      <c r="E159" s="52">
        <f>'Pay App 54'!E159</f>
        <v>0</v>
      </c>
      <c r="F159" s="45"/>
      <c r="G159" s="65">
        <f>'Pay App 54'!G159+F159</f>
        <v>0</v>
      </c>
      <c r="H159" s="188">
        <f>'Pay App 54'!K159</f>
        <v>0</v>
      </c>
      <c r="I159" s="189"/>
      <c r="J159" s="55"/>
      <c r="K159" s="33">
        <f t="shared" si="4"/>
        <v>0</v>
      </c>
      <c r="L159" s="68">
        <f t="shared" si="7"/>
        <v>0</v>
      </c>
      <c r="M159" s="66">
        <f t="shared" si="5"/>
        <v>0</v>
      </c>
      <c r="N159" s="32">
        <f t="shared" si="6"/>
        <v>0</v>
      </c>
      <c r="O159" s="52">
        <f>'Pay App 54'!O159+'Pay App 54'!P159</f>
        <v>0</v>
      </c>
      <c r="P159" s="45"/>
      <c r="Q159" s="66">
        <f>'Pay App 54'!Q159+N159+P159</f>
        <v>0</v>
      </c>
    </row>
    <row r="160" spans="1:17" ht="21" customHeight="1" x14ac:dyDescent="0.2">
      <c r="A160" s="151" t="s">
        <v>274</v>
      </c>
      <c r="B160" s="151"/>
      <c r="C160" s="151" t="s">
        <v>275</v>
      </c>
      <c r="D160" s="152"/>
      <c r="E160" s="52">
        <f>'Pay App 54'!E160</f>
        <v>0</v>
      </c>
      <c r="F160" s="45"/>
      <c r="G160" s="65">
        <f>'Pay App 54'!G160+F160</f>
        <v>0</v>
      </c>
      <c r="H160" s="188">
        <f>'Pay App 54'!K160</f>
        <v>0</v>
      </c>
      <c r="I160" s="189"/>
      <c r="J160" s="55"/>
      <c r="K160" s="33">
        <f t="shared" si="4"/>
        <v>0</v>
      </c>
      <c r="L160" s="68">
        <f t="shared" si="7"/>
        <v>0</v>
      </c>
      <c r="M160" s="66">
        <f t="shared" si="5"/>
        <v>0</v>
      </c>
      <c r="N160" s="32">
        <f t="shared" si="6"/>
        <v>0</v>
      </c>
      <c r="O160" s="52">
        <f>'Pay App 54'!O160+'Pay App 54'!P160</f>
        <v>0</v>
      </c>
      <c r="P160" s="45"/>
      <c r="Q160" s="66">
        <f>'Pay App 54'!Q160+N160+P160</f>
        <v>0</v>
      </c>
    </row>
    <row r="161" spans="1:17" ht="21" customHeight="1" x14ac:dyDescent="0.2">
      <c r="A161" s="151" t="s">
        <v>276</v>
      </c>
      <c r="B161" s="151"/>
      <c r="C161" s="151" t="s">
        <v>277</v>
      </c>
      <c r="D161" s="152"/>
      <c r="E161" s="52">
        <f>'Pay App 54'!E161</f>
        <v>0</v>
      </c>
      <c r="F161" s="45"/>
      <c r="G161" s="65">
        <f>'Pay App 54'!G161+F161</f>
        <v>0</v>
      </c>
      <c r="H161" s="188">
        <f>'Pay App 54'!K161</f>
        <v>0</v>
      </c>
      <c r="I161" s="189"/>
      <c r="J161" s="55"/>
      <c r="K161" s="33">
        <f t="shared" si="4"/>
        <v>0</v>
      </c>
      <c r="L161" s="68">
        <f t="shared" si="7"/>
        <v>0</v>
      </c>
      <c r="M161" s="66">
        <f t="shared" si="5"/>
        <v>0</v>
      </c>
      <c r="N161" s="32">
        <f t="shared" si="6"/>
        <v>0</v>
      </c>
      <c r="O161" s="52">
        <f>'Pay App 54'!O161+'Pay App 54'!P161</f>
        <v>0</v>
      </c>
      <c r="P161" s="45"/>
      <c r="Q161" s="66">
        <f>'Pay App 54'!Q161+N161+P161</f>
        <v>0</v>
      </c>
    </row>
    <row r="162" spans="1:17" ht="21" customHeight="1" x14ac:dyDescent="0.2">
      <c r="A162" s="151" t="s">
        <v>278</v>
      </c>
      <c r="B162" s="151"/>
      <c r="C162" s="151" t="s">
        <v>279</v>
      </c>
      <c r="D162" s="152"/>
      <c r="E162" s="52">
        <f>'Pay App 54'!E162</f>
        <v>0</v>
      </c>
      <c r="F162" s="45"/>
      <c r="G162" s="65">
        <f>'Pay App 54'!G162+F162</f>
        <v>0</v>
      </c>
      <c r="H162" s="188">
        <f>'Pay App 54'!K162</f>
        <v>0</v>
      </c>
      <c r="I162" s="189"/>
      <c r="J162" s="55"/>
      <c r="K162" s="33">
        <f t="shared" si="4"/>
        <v>0</v>
      </c>
      <c r="L162" s="68">
        <f t="shared" si="7"/>
        <v>0</v>
      </c>
      <c r="M162" s="66">
        <f t="shared" si="5"/>
        <v>0</v>
      </c>
      <c r="N162" s="32">
        <f t="shared" si="6"/>
        <v>0</v>
      </c>
      <c r="O162" s="52">
        <f>'Pay App 54'!O162+'Pay App 54'!P162</f>
        <v>0</v>
      </c>
      <c r="P162" s="45"/>
      <c r="Q162" s="66">
        <f>'Pay App 54'!Q162+N162+P162</f>
        <v>0</v>
      </c>
    </row>
    <row r="163" spans="1:17" ht="21" customHeight="1" x14ac:dyDescent="0.2">
      <c r="A163" s="151" t="s">
        <v>280</v>
      </c>
      <c r="B163" s="151"/>
      <c r="C163" s="151" t="s">
        <v>281</v>
      </c>
      <c r="D163" s="152"/>
      <c r="E163" s="52">
        <f>'Pay App 54'!E163</f>
        <v>0</v>
      </c>
      <c r="F163" s="45"/>
      <c r="G163" s="65">
        <f>'Pay App 54'!G163+F163</f>
        <v>0</v>
      </c>
      <c r="H163" s="188">
        <f>'Pay App 54'!K163</f>
        <v>0</v>
      </c>
      <c r="I163" s="189"/>
      <c r="J163" s="55"/>
      <c r="K163" s="33">
        <f t="shared" si="4"/>
        <v>0</v>
      </c>
      <c r="L163" s="68">
        <f t="shared" si="7"/>
        <v>0</v>
      </c>
      <c r="M163" s="66">
        <f t="shared" si="5"/>
        <v>0</v>
      </c>
      <c r="N163" s="32">
        <f t="shared" si="6"/>
        <v>0</v>
      </c>
      <c r="O163" s="52">
        <f>'Pay App 54'!O163+'Pay App 54'!P163</f>
        <v>0</v>
      </c>
      <c r="P163" s="45"/>
      <c r="Q163" s="66">
        <f>'Pay App 54'!Q163+N163+P163</f>
        <v>0</v>
      </c>
    </row>
    <row r="164" spans="1:17" ht="21" customHeight="1" x14ac:dyDescent="0.2">
      <c r="A164" s="151" t="s">
        <v>282</v>
      </c>
      <c r="B164" s="151"/>
      <c r="C164" s="151" t="s">
        <v>283</v>
      </c>
      <c r="D164" s="152"/>
      <c r="E164" s="52">
        <f>'Pay App 54'!E164</f>
        <v>0</v>
      </c>
      <c r="F164" s="45"/>
      <c r="G164" s="65">
        <f>'Pay App 54'!G164+F164</f>
        <v>0</v>
      </c>
      <c r="H164" s="188">
        <f>'Pay App 54'!K164</f>
        <v>0</v>
      </c>
      <c r="I164" s="189"/>
      <c r="J164" s="55"/>
      <c r="K164" s="33">
        <f t="shared" si="4"/>
        <v>0</v>
      </c>
      <c r="L164" s="68">
        <f t="shared" si="7"/>
        <v>0</v>
      </c>
      <c r="M164" s="66">
        <f t="shared" si="5"/>
        <v>0</v>
      </c>
      <c r="N164" s="32">
        <f t="shared" si="6"/>
        <v>0</v>
      </c>
      <c r="O164" s="52">
        <f>'Pay App 54'!O164+'Pay App 54'!P164</f>
        <v>0</v>
      </c>
      <c r="P164" s="45"/>
      <c r="Q164" s="66">
        <f>'Pay App 54'!Q164+N164+P164</f>
        <v>0</v>
      </c>
    </row>
    <row r="165" spans="1:17" ht="21" customHeight="1" x14ac:dyDescent="0.2">
      <c r="A165" s="151" t="s">
        <v>284</v>
      </c>
      <c r="B165" s="151"/>
      <c r="C165" s="151" t="s">
        <v>285</v>
      </c>
      <c r="D165" s="152"/>
      <c r="E165" s="52">
        <f>'Pay App 54'!E165</f>
        <v>0</v>
      </c>
      <c r="F165" s="45"/>
      <c r="G165" s="65">
        <f>'Pay App 54'!G165+F165</f>
        <v>0</v>
      </c>
      <c r="H165" s="188">
        <f>'Pay App 54'!K165</f>
        <v>0</v>
      </c>
      <c r="I165" s="189"/>
      <c r="J165" s="55"/>
      <c r="K165" s="33">
        <f t="shared" si="4"/>
        <v>0</v>
      </c>
      <c r="L165" s="68">
        <f t="shared" si="7"/>
        <v>0</v>
      </c>
      <c r="M165" s="66">
        <f t="shared" si="5"/>
        <v>0</v>
      </c>
      <c r="N165" s="32">
        <f t="shared" si="6"/>
        <v>0</v>
      </c>
      <c r="O165" s="52">
        <f>'Pay App 54'!O165+'Pay App 54'!P165</f>
        <v>0</v>
      </c>
      <c r="P165" s="45"/>
      <c r="Q165" s="66">
        <f>'Pay App 54'!Q165+N165+P165</f>
        <v>0</v>
      </c>
    </row>
    <row r="166" spans="1:17" ht="21" customHeight="1" x14ac:dyDescent="0.2">
      <c r="A166" s="153" t="s">
        <v>286</v>
      </c>
      <c r="B166" s="153"/>
      <c r="C166" s="153" t="s">
        <v>287</v>
      </c>
      <c r="D166" s="154"/>
      <c r="E166" s="52">
        <f>'Pay App 54'!E166</f>
        <v>0</v>
      </c>
      <c r="F166" s="45"/>
      <c r="G166" s="65">
        <f>'Pay App 54'!G166+F166</f>
        <v>0</v>
      </c>
      <c r="H166" s="188">
        <f>'Pay App 54'!K166</f>
        <v>0</v>
      </c>
      <c r="I166" s="189"/>
      <c r="J166" s="55"/>
      <c r="K166" s="33">
        <f t="shared" si="4"/>
        <v>0</v>
      </c>
      <c r="L166" s="68">
        <f t="shared" si="7"/>
        <v>0</v>
      </c>
      <c r="M166" s="66">
        <f t="shared" si="5"/>
        <v>0</v>
      </c>
      <c r="N166" s="32">
        <f t="shared" si="6"/>
        <v>0</v>
      </c>
      <c r="O166" s="52">
        <f>'Pay App 54'!O166+'Pay App 54'!P166</f>
        <v>0</v>
      </c>
      <c r="P166" s="45"/>
      <c r="Q166" s="66">
        <f>'Pay App 54'!Q166+N166+P166</f>
        <v>0</v>
      </c>
    </row>
    <row r="167" spans="1:17" ht="21" customHeight="1" x14ac:dyDescent="0.2">
      <c r="A167" s="153" t="s">
        <v>288</v>
      </c>
      <c r="B167" s="153"/>
      <c r="C167" s="153" t="s">
        <v>289</v>
      </c>
      <c r="D167" s="154"/>
      <c r="E167" s="52">
        <f>'Pay App 54'!E167</f>
        <v>0</v>
      </c>
      <c r="F167" s="45"/>
      <c r="G167" s="65">
        <f>'Pay App 54'!G167+F167</f>
        <v>0</v>
      </c>
      <c r="H167" s="188">
        <f>'Pay App 54'!K167</f>
        <v>0</v>
      </c>
      <c r="I167" s="189"/>
      <c r="J167" s="55"/>
      <c r="K167" s="33">
        <f t="shared" si="4"/>
        <v>0</v>
      </c>
      <c r="L167" s="68">
        <f t="shared" si="7"/>
        <v>0</v>
      </c>
      <c r="M167" s="66">
        <f t="shared" si="5"/>
        <v>0</v>
      </c>
      <c r="N167" s="32">
        <f t="shared" si="6"/>
        <v>0</v>
      </c>
      <c r="O167" s="52">
        <f>'Pay App 54'!O167+'Pay App 54'!P167</f>
        <v>0</v>
      </c>
      <c r="P167" s="45"/>
      <c r="Q167" s="66">
        <f>'Pay App 54'!Q167+N167+P167</f>
        <v>0</v>
      </c>
    </row>
    <row r="168" spans="1:17" ht="21" customHeight="1" x14ac:dyDescent="0.2">
      <c r="A168" s="151" t="s">
        <v>290</v>
      </c>
      <c r="B168" s="151"/>
      <c r="C168" s="151" t="s">
        <v>291</v>
      </c>
      <c r="D168" s="152"/>
      <c r="E168" s="52">
        <f>'Pay App 54'!E168</f>
        <v>0</v>
      </c>
      <c r="F168" s="45"/>
      <c r="G168" s="65">
        <f>'Pay App 54'!G168+F168</f>
        <v>0</v>
      </c>
      <c r="H168" s="188">
        <f>'Pay App 54'!K168</f>
        <v>0</v>
      </c>
      <c r="I168" s="189"/>
      <c r="J168" s="55"/>
      <c r="K168" s="33">
        <f t="shared" si="4"/>
        <v>0</v>
      </c>
      <c r="L168" s="68">
        <f t="shared" si="7"/>
        <v>0</v>
      </c>
      <c r="M168" s="66">
        <f t="shared" si="5"/>
        <v>0</v>
      </c>
      <c r="N168" s="32">
        <f t="shared" si="6"/>
        <v>0</v>
      </c>
      <c r="O168" s="52">
        <f>'Pay App 54'!O168+'Pay App 54'!P168</f>
        <v>0</v>
      </c>
      <c r="P168" s="45"/>
      <c r="Q168" s="66">
        <f>'Pay App 54'!Q168+N168+P168</f>
        <v>0</v>
      </c>
    </row>
    <row r="169" spans="1:17" ht="21" customHeight="1" x14ac:dyDescent="0.2">
      <c r="A169" s="151" t="s">
        <v>292</v>
      </c>
      <c r="B169" s="151"/>
      <c r="C169" s="151" t="s">
        <v>293</v>
      </c>
      <c r="D169" s="152"/>
      <c r="E169" s="52">
        <f>'Pay App 54'!E169</f>
        <v>0</v>
      </c>
      <c r="F169" s="45"/>
      <c r="G169" s="65">
        <f>'Pay App 54'!G169+F169</f>
        <v>0</v>
      </c>
      <c r="H169" s="188">
        <f>'Pay App 54'!K169</f>
        <v>0</v>
      </c>
      <c r="I169" s="189"/>
      <c r="J169" s="55"/>
      <c r="K169" s="33">
        <f t="shared" si="4"/>
        <v>0</v>
      </c>
      <c r="L169" s="68">
        <f t="shared" si="7"/>
        <v>0</v>
      </c>
      <c r="M169" s="66">
        <f t="shared" si="5"/>
        <v>0</v>
      </c>
      <c r="N169" s="32">
        <f t="shared" si="6"/>
        <v>0</v>
      </c>
      <c r="O169" s="52">
        <f>'Pay App 54'!O169+'Pay App 54'!P169</f>
        <v>0</v>
      </c>
      <c r="P169" s="45"/>
      <c r="Q169" s="66">
        <f>'Pay App 54'!Q169+N169+P169</f>
        <v>0</v>
      </c>
    </row>
    <row r="170" spans="1:17" ht="21" customHeight="1" x14ac:dyDescent="0.2">
      <c r="A170" s="151" t="s">
        <v>294</v>
      </c>
      <c r="B170" s="151"/>
      <c r="C170" s="151" t="s">
        <v>295</v>
      </c>
      <c r="D170" s="152"/>
      <c r="E170" s="52">
        <f>'Pay App 54'!E170</f>
        <v>0</v>
      </c>
      <c r="F170" s="45"/>
      <c r="G170" s="65">
        <f>'Pay App 54'!G170+F170</f>
        <v>0</v>
      </c>
      <c r="H170" s="188">
        <f>'Pay App 54'!K170</f>
        <v>0</v>
      </c>
      <c r="I170" s="189"/>
      <c r="J170" s="55"/>
      <c r="K170" s="33">
        <f t="shared" si="4"/>
        <v>0</v>
      </c>
      <c r="L170" s="68">
        <f t="shared" si="7"/>
        <v>0</v>
      </c>
      <c r="M170" s="66">
        <f t="shared" si="5"/>
        <v>0</v>
      </c>
      <c r="N170" s="32">
        <f t="shared" si="6"/>
        <v>0</v>
      </c>
      <c r="O170" s="52">
        <f>'Pay App 54'!O170+'Pay App 54'!P170</f>
        <v>0</v>
      </c>
      <c r="P170" s="45"/>
      <c r="Q170" s="66">
        <f>'Pay App 54'!Q170+N170+P170</f>
        <v>0</v>
      </c>
    </row>
    <row r="171" spans="1:17" ht="21" customHeight="1" x14ac:dyDescent="0.2">
      <c r="A171" s="151" t="s">
        <v>296</v>
      </c>
      <c r="B171" s="151"/>
      <c r="C171" s="151" t="s">
        <v>297</v>
      </c>
      <c r="D171" s="152"/>
      <c r="E171" s="52">
        <f>'Pay App 54'!E171</f>
        <v>0</v>
      </c>
      <c r="F171" s="45"/>
      <c r="G171" s="65">
        <f>'Pay App 54'!G171+F171</f>
        <v>0</v>
      </c>
      <c r="H171" s="188">
        <f>'Pay App 54'!K171</f>
        <v>0</v>
      </c>
      <c r="I171" s="189"/>
      <c r="J171" s="55"/>
      <c r="K171" s="33">
        <f t="shared" si="4"/>
        <v>0</v>
      </c>
      <c r="L171" s="68">
        <f t="shared" si="7"/>
        <v>0</v>
      </c>
      <c r="M171" s="66">
        <f t="shared" si="5"/>
        <v>0</v>
      </c>
      <c r="N171" s="32">
        <f t="shared" si="6"/>
        <v>0</v>
      </c>
      <c r="O171" s="52">
        <f>'Pay App 54'!O171+'Pay App 54'!P171</f>
        <v>0</v>
      </c>
      <c r="P171" s="45"/>
      <c r="Q171" s="66">
        <f>'Pay App 54'!Q171+N171+P171</f>
        <v>0</v>
      </c>
    </row>
    <row r="172" spans="1:17" ht="21" customHeight="1" x14ac:dyDescent="0.2">
      <c r="A172" s="151" t="s">
        <v>298</v>
      </c>
      <c r="B172" s="151"/>
      <c r="C172" s="151" t="s">
        <v>299</v>
      </c>
      <c r="D172" s="152"/>
      <c r="E172" s="52">
        <f>'Pay App 54'!E172</f>
        <v>0</v>
      </c>
      <c r="F172" s="45"/>
      <c r="G172" s="65">
        <f>'Pay App 54'!G172+F172</f>
        <v>0</v>
      </c>
      <c r="H172" s="188">
        <f>'Pay App 54'!K172</f>
        <v>0</v>
      </c>
      <c r="I172" s="189"/>
      <c r="J172" s="55"/>
      <c r="K172" s="33">
        <f t="shared" si="4"/>
        <v>0</v>
      </c>
      <c r="L172" s="68">
        <f t="shared" si="7"/>
        <v>0</v>
      </c>
      <c r="M172" s="66">
        <f t="shared" si="5"/>
        <v>0</v>
      </c>
      <c r="N172" s="32">
        <f t="shared" si="6"/>
        <v>0</v>
      </c>
      <c r="O172" s="52">
        <f>'Pay App 54'!O172+'Pay App 54'!P172</f>
        <v>0</v>
      </c>
      <c r="P172" s="45"/>
      <c r="Q172" s="66">
        <f>'Pay App 54'!Q172+N172+P172</f>
        <v>0</v>
      </c>
    </row>
    <row r="173" spans="1:17" ht="21" customHeight="1" x14ac:dyDescent="0.2">
      <c r="A173" s="151" t="s">
        <v>300</v>
      </c>
      <c r="B173" s="151"/>
      <c r="C173" s="151" t="s">
        <v>301</v>
      </c>
      <c r="D173" s="152"/>
      <c r="E173" s="52">
        <f>'Pay App 54'!E173</f>
        <v>0</v>
      </c>
      <c r="F173" s="45"/>
      <c r="G173" s="65">
        <f>'Pay App 54'!G173+F173</f>
        <v>0</v>
      </c>
      <c r="H173" s="188">
        <f>'Pay App 54'!K173</f>
        <v>0</v>
      </c>
      <c r="I173" s="189"/>
      <c r="J173" s="55"/>
      <c r="K173" s="33">
        <f t="shared" si="4"/>
        <v>0</v>
      </c>
      <c r="L173" s="68">
        <f t="shared" si="7"/>
        <v>0</v>
      </c>
      <c r="M173" s="66">
        <f t="shared" si="5"/>
        <v>0</v>
      </c>
      <c r="N173" s="32">
        <f t="shared" si="6"/>
        <v>0</v>
      </c>
      <c r="O173" s="52">
        <f>'Pay App 54'!O173+'Pay App 54'!P173</f>
        <v>0</v>
      </c>
      <c r="P173" s="45"/>
      <c r="Q173" s="66">
        <f>'Pay App 54'!Q173+N173+P173</f>
        <v>0</v>
      </c>
    </row>
    <row r="174" spans="1:17" ht="21" customHeight="1" x14ac:dyDescent="0.2">
      <c r="A174" s="151" t="s">
        <v>302</v>
      </c>
      <c r="B174" s="151"/>
      <c r="C174" s="151" t="s">
        <v>303</v>
      </c>
      <c r="D174" s="152"/>
      <c r="E174" s="52">
        <f>'Pay App 54'!E174</f>
        <v>0</v>
      </c>
      <c r="F174" s="45"/>
      <c r="G174" s="65">
        <f>'Pay App 54'!G174+F174</f>
        <v>0</v>
      </c>
      <c r="H174" s="188">
        <f>'Pay App 54'!K174</f>
        <v>0</v>
      </c>
      <c r="I174" s="189"/>
      <c r="J174" s="55"/>
      <c r="K174" s="33">
        <f t="shared" si="4"/>
        <v>0</v>
      </c>
      <c r="L174" s="68">
        <f t="shared" si="7"/>
        <v>0</v>
      </c>
      <c r="M174" s="66">
        <f t="shared" si="5"/>
        <v>0</v>
      </c>
      <c r="N174" s="32">
        <f t="shared" si="6"/>
        <v>0</v>
      </c>
      <c r="O174" s="52">
        <f>'Pay App 54'!O174+'Pay App 54'!P174</f>
        <v>0</v>
      </c>
      <c r="P174" s="45"/>
      <c r="Q174" s="66">
        <f>'Pay App 54'!Q174+N174+P174</f>
        <v>0</v>
      </c>
    </row>
    <row r="175" spans="1:17" ht="21" customHeight="1" x14ac:dyDescent="0.2">
      <c r="A175" s="151" t="s">
        <v>304</v>
      </c>
      <c r="B175" s="151"/>
      <c r="C175" s="151" t="s">
        <v>305</v>
      </c>
      <c r="D175" s="152"/>
      <c r="E175" s="52">
        <f>'Pay App 54'!E175</f>
        <v>0</v>
      </c>
      <c r="F175" s="45"/>
      <c r="G175" s="65">
        <f>'Pay App 54'!G175+F175</f>
        <v>0</v>
      </c>
      <c r="H175" s="188">
        <f>'Pay App 54'!K175</f>
        <v>0</v>
      </c>
      <c r="I175" s="189"/>
      <c r="J175" s="55"/>
      <c r="K175" s="33">
        <f t="shared" si="4"/>
        <v>0</v>
      </c>
      <c r="L175" s="68">
        <f t="shared" si="7"/>
        <v>0</v>
      </c>
      <c r="M175" s="66">
        <f t="shared" si="5"/>
        <v>0</v>
      </c>
      <c r="N175" s="32">
        <f t="shared" si="6"/>
        <v>0</v>
      </c>
      <c r="O175" s="52">
        <f>'Pay App 54'!O175+'Pay App 54'!P175</f>
        <v>0</v>
      </c>
      <c r="P175" s="45"/>
      <c r="Q175" s="66">
        <f>'Pay App 54'!Q175+N175+P175</f>
        <v>0</v>
      </c>
    </row>
    <row r="176" spans="1:17" ht="21" customHeight="1" x14ac:dyDescent="0.2">
      <c r="A176" s="151" t="s">
        <v>306</v>
      </c>
      <c r="B176" s="151"/>
      <c r="C176" s="151" t="s">
        <v>307</v>
      </c>
      <c r="D176" s="152"/>
      <c r="E176" s="52">
        <f>'Pay App 54'!E176</f>
        <v>0</v>
      </c>
      <c r="F176" s="45"/>
      <c r="G176" s="65">
        <f>'Pay App 54'!G176+F176</f>
        <v>0</v>
      </c>
      <c r="H176" s="188">
        <f>'Pay App 54'!K176</f>
        <v>0</v>
      </c>
      <c r="I176" s="189"/>
      <c r="J176" s="55"/>
      <c r="K176" s="33">
        <f t="shared" si="4"/>
        <v>0</v>
      </c>
      <c r="L176" s="68">
        <f t="shared" si="7"/>
        <v>0</v>
      </c>
      <c r="M176" s="66">
        <f t="shared" si="5"/>
        <v>0</v>
      </c>
      <c r="N176" s="32">
        <f t="shared" si="6"/>
        <v>0</v>
      </c>
      <c r="O176" s="52">
        <f>'Pay App 54'!O176+'Pay App 54'!P176</f>
        <v>0</v>
      </c>
      <c r="P176" s="45"/>
      <c r="Q176" s="66">
        <f>'Pay App 54'!Q176+N176+P176</f>
        <v>0</v>
      </c>
    </row>
    <row r="177" spans="1:17" ht="21" customHeight="1" x14ac:dyDescent="0.2">
      <c r="A177" s="151" t="s">
        <v>308</v>
      </c>
      <c r="B177" s="151"/>
      <c r="C177" s="151" t="s">
        <v>309</v>
      </c>
      <c r="D177" s="152"/>
      <c r="E177" s="52">
        <f>'Pay App 54'!E177</f>
        <v>0</v>
      </c>
      <c r="F177" s="45"/>
      <c r="G177" s="65">
        <f>'Pay App 54'!G177+F177</f>
        <v>0</v>
      </c>
      <c r="H177" s="188">
        <f>'Pay App 54'!K177</f>
        <v>0</v>
      </c>
      <c r="I177" s="189"/>
      <c r="J177" s="55"/>
      <c r="K177" s="33">
        <f t="shared" si="4"/>
        <v>0</v>
      </c>
      <c r="L177" s="68">
        <f t="shared" si="7"/>
        <v>0</v>
      </c>
      <c r="M177" s="66">
        <f t="shared" si="5"/>
        <v>0</v>
      </c>
      <c r="N177" s="32">
        <f t="shared" si="6"/>
        <v>0</v>
      </c>
      <c r="O177" s="52">
        <f>'Pay App 54'!O177+'Pay App 54'!P177</f>
        <v>0</v>
      </c>
      <c r="P177" s="45"/>
      <c r="Q177" s="66">
        <f>'Pay App 54'!Q177+N177+P177</f>
        <v>0</v>
      </c>
    </row>
    <row r="178" spans="1:17" ht="21" customHeight="1" x14ac:dyDescent="0.2">
      <c r="A178" s="141" t="s">
        <v>310</v>
      </c>
      <c r="B178" s="141"/>
      <c r="C178" s="141" t="s">
        <v>311</v>
      </c>
      <c r="D178" s="142"/>
      <c r="E178" s="52">
        <f>'Pay App 54'!E178</f>
        <v>0</v>
      </c>
      <c r="F178" s="45"/>
      <c r="G178" s="65">
        <f>'Pay App 54'!G178+F178</f>
        <v>0</v>
      </c>
      <c r="H178" s="188">
        <f>'Pay App 54'!K178</f>
        <v>0</v>
      </c>
      <c r="I178" s="189"/>
      <c r="J178" s="55"/>
      <c r="K178" s="33">
        <f t="shared" si="4"/>
        <v>0</v>
      </c>
      <c r="L178" s="68">
        <f t="shared" si="7"/>
        <v>0</v>
      </c>
      <c r="M178" s="66">
        <f t="shared" si="5"/>
        <v>0</v>
      </c>
      <c r="N178" s="32">
        <f t="shared" si="6"/>
        <v>0</v>
      </c>
      <c r="O178" s="52">
        <f>'Pay App 54'!O178+'Pay App 54'!P178</f>
        <v>0</v>
      </c>
      <c r="P178" s="45"/>
      <c r="Q178" s="66">
        <f>'Pay App 54'!Q178+N178+P178</f>
        <v>0</v>
      </c>
    </row>
    <row r="179" spans="1:17" ht="21" customHeight="1" x14ac:dyDescent="0.2">
      <c r="A179" s="151" t="s">
        <v>312</v>
      </c>
      <c r="B179" s="151"/>
      <c r="C179" s="151" t="s">
        <v>313</v>
      </c>
      <c r="D179" s="152"/>
      <c r="E179" s="52">
        <f>'Pay App 54'!E179</f>
        <v>0</v>
      </c>
      <c r="F179" s="45"/>
      <c r="G179" s="65">
        <f>'Pay App 54'!G179+F179</f>
        <v>0</v>
      </c>
      <c r="H179" s="188">
        <f>'Pay App 54'!K179</f>
        <v>0</v>
      </c>
      <c r="I179" s="189"/>
      <c r="J179" s="55"/>
      <c r="K179" s="33">
        <f t="shared" si="4"/>
        <v>0</v>
      </c>
      <c r="L179" s="68">
        <f t="shared" si="7"/>
        <v>0</v>
      </c>
      <c r="M179" s="66">
        <f t="shared" si="5"/>
        <v>0</v>
      </c>
      <c r="N179" s="32">
        <f t="shared" si="6"/>
        <v>0</v>
      </c>
      <c r="O179" s="52">
        <f>'Pay App 54'!O179+'Pay App 54'!P179</f>
        <v>0</v>
      </c>
      <c r="P179" s="45"/>
      <c r="Q179" s="66">
        <f>'Pay App 54'!Q179+N179+P179</f>
        <v>0</v>
      </c>
    </row>
    <row r="180" spans="1:17" ht="21" customHeight="1" x14ac:dyDescent="0.2">
      <c r="A180" s="151" t="s">
        <v>314</v>
      </c>
      <c r="B180" s="151"/>
      <c r="C180" s="149" t="s">
        <v>315</v>
      </c>
      <c r="D180" s="150"/>
      <c r="E180" s="52">
        <f>'Pay App 54'!E180</f>
        <v>0</v>
      </c>
      <c r="F180" s="45"/>
      <c r="G180" s="65">
        <f>'Pay App 54'!G180+F180</f>
        <v>0</v>
      </c>
      <c r="H180" s="188">
        <f>'Pay App 54'!K180</f>
        <v>0</v>
      </c>
      <c r="I180" s="189"/>
      <c r="J180" s="55"/>
      <c r="K180" s="33">
        <f t="shared" si="4"/>
        <v>0</v>
      </c>
      <c r="L180" s="68">
        <f t="shared" si="7"/>
        <v>0</v>
      </c>
      <c r="M180" s="66">
        <f t="shared" si="5"/>
        <v>0</v>
      </c>
      <c r="N180" s="32">
        <f t="shared" si="6"/>
        <v>0</v>
      </c>
      <c r="O180" s="52">
        <f>'Pay App 54'!O180+'Pay App 54'!P180</f>
        <v>0</v>
      </c>
      <c r="P180" s="45"/>
      <c r="Q180" s="66">
        <f>'Pay App 54'!Q180+N180+P180</f>
        <v>0</v>
      </c>
    </row>
    <row r="181" spans="1:17" ht="21" customHeight="1" x14ac:dyDescent="0.2">
      <c r="A181" s="151" t="s">
        <v>316</v>
      </c>
      <c r="B181" s="151"/>
      <c r="C181" s="151" t="s">
        <v>317</v>
      </c>
      <c r="D181" s="152"/>
      <c r="E181" s="52">
        <f>'Pay App 54'!E181</f>
        <v>0</v>
      </c>
      <c r="F181" s="45"/>
      <c r="G181" s="65">
        <f>'Pay App 54'!G181+F181</f>
        <v>0</v>
      </c>
      <c r="H181" s="188">
        <f>'Pay App 54'!K181</f>
        <v>0</v>
      </c>
      <c r="I181" s="189"/>
      <c r="J181" s="55"/>
      <c r="K181" s="33">
        <f t="shared" si="4"/>
        <v>0</v>
      </c>
      <c r="L181" s="68">
        <f t="shared" si="7"/>
        <v>0</v>
      </c>
      <c r="M181" s="66">
        <f t="shared" si="5"/>
        <v>0</v>
      </c>
      <c r="N181" s="32">
        <f t="shared" si="6"/>
        <v>0</v>
      </c>
      <c r="O181" s="52">
        <f>'Pay App 54'!O181+'Pay App 54'!P181</f>
        <v>0</v>
      </c>
      <c r="P181" s="45"/>
      <c r="Q181" s="66">
        <f>'Pay App 54'!Q181+N181+P181</f>
        <v>0</v>
      </c>
    </row>
    <row r="182" spans="1:17" ht="21" customHeight="1" x14ac:dyDescent="0.2">
      <c r="A182" s="151" t="s">
        <v>318</v>
      </c>
      <c r="B182" s="151"/>
      <c r="C182" s="151" t="s">
        <v>319</v>
      </c>
      <c r="D182" s="152"/>
      <c r="E182" s="52">
        <f>'Pay App 54'!E182</f>
        <v>0</v>
      </c>
      <c r="F182" s="45"/>
      <c r="G182" s="65">
        <f>'Pay App 54'!G182+F182</f>
        <v>0</v>
      </c>
      <c r="H182" s="188">
        <f>'Pay App 54'!K182</f>
        <v>0</v>
      </c>
      <c r="I182" s="189"/>
      <c r="J182" s="55"/>
      <c r="K182" s="33">
        <f t="shared" si="4"/>
        <v>0</v>
      </c>
      <c r="L182" s="68">
        <f t="shared" si="7"/>
        <v>0</v>
      </c>
      <c r="M182" s="66">
        <f t="shared" si="5"/>
        <v>0</v>
      </c>
      <c r="N182" s="32">
        <f t="shared" si="6"/>
        <v>0</v>
      </c>
      <c r="O182" s="52">
        <f>'Pay App 54'!O182+'Pay App 54'!P182</f>
        <v>0</v>
      </c>
      <c r="P182" s="45"/>
      <c r="Q182" s="66">
        <f>'Pay App 54'!Q182+N182+P182</f>
        <v>0</v>
      </c>
    </row>
    <row r="183" spans="1:17" ht="21" customHeight="1" x14ac:dyDescent="0.2">
      <c r="A183" s="151" t="s">
        <v>320</v>
      </c>
      <c r="B183" s="151"/>
      <c r="C183" s="151" t="s">
        <v>321</v>
      </c>
      <c r="D183" s="152"/>
      <c r="E183" s="52">
        <f>'Pay App 54'!E183</f>
        <v>0</v>
      </c>
      <c r="F183" s="45"/>
      <c r="G183" s="65">
        <f>'Pay App 54'!G183+F183</f>
        <v>0</v>
      </c>
      <c r="H183" s="188">
        <f>'Pay App 54'!K183</f>
        <v>0</v>
      </c>
      <c r="I183" s="189"/>
      <c r="J183" s="55"/>
      <c r="K183" s="33">
        <f t="shared" si="4"/>
        <v>0</v>
      </c>
      <c r="L183" s="68">
        <f t="shared" si="7"/>
        <v>0</v>
      </c>
      <c r="M183" s="66">
        <f t="shared" si="5"/>
        <v>0</v>
      </c>
      <c r="N183" s="32">
        <f t="shared" si="6"/>
        <v>0</v>
      </c>
      <c r="O183" s="52">
        <f>'Pay App 54'!O183+'Pay App 54'!P183</f>
        <v>0</v>
      </c>
      <c r="P183" s="45"/>
      <c r="Q183" s="66">
        <f>'Pay App 54'!Q183+N183+P183</f>
        <v>0</v>
      </c>
    </row>
    <row r="184" spans="1:17" ht="21" customHeight="1" x14ac:dyDescent="0.2">
      <c r="A184" s="151" t="s">
        <v>322</v>
      </c>
      <c r="B184" s="151"/>
      <c r="C184" s="151" t="s">
        <v>323</v>
      </c>
      <c r="D184" s="152"/>
      <c r="E184" s="52">
        <f>'Pay App 54'!E184</f>
        <v>0</v>
      </c>
      <c r="F184" s="45"/>
      <c r="G184" s="65">
        <f>'Pay App 54'!G184+F184</f>
        <v>0</v>
      </c>
      <c r="H184" s="188">
        <f>'Pay App 54'!K184</f>
        <v>0</v>
      </c>
      <c r="I184" s="189"/>
      <c r="J184" s="55"/>
      <c r="K184" s="33">
        <f t="shared" si="4"/>
        <v>0</v>
      </c>
      <c r="L184" s="68">
        <f t="shared" si="7"/>
        <v>0</v>
      </c>
      <c r="M184" s="66">
        <f t="shared" si="5"/>
        <v>0</v>
      </c>
      <c r="N184" s="32">
        <f t="shared" si="6"/>
        <v>0</v>
      </c>
      <c r="O184" s="52">
        <f>'Pay App 54'!O184+'Pay App 54'!P184</f>
        <v>0</v>
      </c>
      <c r="P184" s="45"/>
      <c r="Q184" s="66">
        <f>'Pay App 54'!Q184+N184+P184</f>
        <v>0</v>
      </c>
    </row>
    <row r="185" spans="1:17" ht="21" customHeight="1" x14ac:dyDescent="0.2">
      <c r="A185" s="141" t="s">
        <v>324</v>
      </c>
      <c r="B185" s="141"/>
      <c r="C185" s="141" t="s">
        <v>325</v>
      </c>
      <c r="D185" s="142"/>
      <c r="E185" s="52">
        <f>'Pay App 54'!E185</f>
        <v>0</v>
      </c>
      <c r="F185" s="45"/>
      <c r="G185" s="65">
        <f>'Pay App 54'!G185+F185</f>
        <v>0</v>
      </c>
      <c r="H185" s="188">
        <f>'Pay App 54'!K185</f>
        <v>0</v>
      </c>
      <c r="I185" s="189"/>
      <c r="J185" s="55"/>
      <c r="K185" s="33">
        <f t="shared" si="4"/>
        <v>0</v>
      </c>
      <c r="L185" s="68">
        <f t="shared" si="7"/>
        <v>0</v>
      </c>
      <c r="M185" s="66">
        <f t="shared" si="5"/>
        <v>0</v>
      </c>
      <c r="N185" s="32">
        <f t="shared" si="6"/>
        <v>0</v>
      </c>
      <c r="O185" s="52">
        <f>'Pay App 54'!O185+'Pay App 54'!P185</f>
        <v>0</v>
      </c>
      <c r="P185" s="45"/>
      <c r="Q185" s="66">
        <f>'Pay App 54'!Q185+N185+P185</f>
        <v>0</v>
      </c>
    </row>
    <row r="186" spans="1:17" ht="21" customHeight="1" x14ac:dyDescent="0.2">
      <c r="A186" s="141" t="s">
        <v>326</v>
      </c>
      <c r="B186" s="141"/>
      <c r="C186" s="141" t="s">
        <v>327</v>
      </c>
      <c r="D186" s="142"/>
      <c r="E186" s="52">
        <f>'Pay App 54'!E186</f>
        <v>0</v>
      </c>
      <c r="F186" s="45"/>
      <c r="G186" s="65">
        <f>'Pay App 54'!G186+F186</f>
        <v>0</v>
      </c>
      <c r="H186" s="188">
        <f>'Pay App 54'!K186</f>
        <v>0</v>
      </c>
      <c r="I186" s="189"/>
      <c r="J186" s="55"/>
      <c r="K186" s="33">
        <f t="shared" si="4"/>
        <v>0</v>
      </c>
      <c r="L186" s="68">
        <f t="shared" si="7"/>
        <v>0</v>
      </c>
      <c r="M186" s="66">
        <f t="shared" si="5"/>
        <v>0</v>
      </c>
      <c r="N186" s="32">
        <f t="shared" si="6"/>
        <v>0</v>
      </c>
      <c r="O186" s="52">
        <f>'Pay App 54'!O186+'Pay App 54'!P186</f>
        <v>0</v>
      </c>
      <c r="P186" s="45"/>
      <c r="Q186" s="66">
        <f>'Pay App 54'!Q186+N186+P186</f>
        <v>0</v>
      </c>
    </row>
    <row r="187" spans="1:17" ht="21" customHeight="1" x14ac:dyDescent="0.2">
      <c r="A187" s="151" t="s">
        <v>328</v>
      </c>
      <c r="B187" s="151"/>
      <c r="C187" s="151" t="s">
        <v>329</v>
      </c>
      <c r="D187" s="152"/>
      <c r="E187" s="52">
        <f>'Pay App 54'!E187</f>
        <v>0</v>
      </c>
      <c r="F187" s="45"/>
      <c r="G187" s="65">
        <f>'Pay App 54'!G187+F187</f>
        <v>0</v>
      </c>
      <c r="H187" s="188">
        <f>'Pay App 54'!K187</f>
        <v>0</v>
      </c>
      <c r="I187" s="189"/>
      <c r="J187" s="55"/>
      <c r="K187" s="33">
        <f t="shared" si="4"/>
        <v>0</v>
      </c>
      <c r="L187" s="68">
        <f t="shared" si="7"/>
        <v>0</v>
      </c>
      <c r="M187" s="66">
        <f t="shared" si="5"/>
        <v>0</v>
      </c>
      <c r="N187" s="32">
        <f t="shared" si="6"/>
        <v>0</v>
      </c>
      <c r="O187" s="52">
        <f>'Pay App 54'!O187+'Pay App 54'!P187</f>
        <v>0</v>
      </c>
      <c r="P187" s="45"/>
      <c r="Q187" s="66">
        <f>'Pay App 54'!Q187+N187+P187</f>
        <v>0</v>
      </c>
    </row>
    <row r="188" spans="1:17" ht="21" customHeight="1" x14ac:dyDescent="0.2">
      <c r="A188" s="151" t="s">
        <v>330</v>
      </c>
      <c r="B188" s="151"/>
      <c r="C188" s="151" t="s">
        <v>331</v>
      </c>
      <c r="D188" s="152"/>
      <c r="E188" s="52">
        <f>'Pay App 54'!E188</f>
        <v>0</v>
      </c>
      <c r="F188" s="45"/>
      <c r="G188" s="65">
        <f>'Pay App 54'!G188+F188</f>
        <v>0</v>
      </c>
      <c r="H188" s="188">
        <f>'Pay App 54'!K188</f>
        <v>0</v>
      </c>
      <c r="I188" s="189"/>
      <c r="J188" s="55"/>
      <c r="K188" s="33">
        <f t="shared" si="4"/>
        <v>0</v>
      </c>
      <c r="L188" s="68">
        <f t="shared" si="7"/>
        <v>0</v>
      </c>
      <c r="M188" s="66">
        <f t="shared" si="5"/>
        <v>0</v>
      </c>
      <c r="N188" s="32">
        <f t="shared" si="6"/>
        <v>0</v>
      </c>
      <c r="O188" s="52">
        <f>'Pay App 54'!O188+'Pay App 54'!P188</f>
        <v>0</v>
      </c>
      <c r="P188" s="45"/>
      <c r="Q188" s="66">
        <f>'Pay App 54'!Q188+N188+P188</f>
        <v>0</v>
      </c>
    </row>
    <row r="189" spans="1:17" ht="21" customHeight="1" x14ac:dyDescent="0.2">
      <c r="A189" s="151" t="s">
        <v>332</v>
      </c>
      <c r="B189" s="151"/>
      <c r="C189" s="151" t="s">
        <v>333</v>
      </c>
      <c r="D189" s="152"/>
      <c r="E189" s="52">
        <f>'Pay App 54'!E189</f>
        <v>0</v>
      </c>
      <c r="F189" s="45"/>
      <c r="G189" s="65">
        <f>'Pay App 54'!G189+F189</f>
        <v>0</v>
      </c>
      <c r="H189" s="188">
        <f>'Pay App 54'!K189</f>
        <v>0</v>
      </c>
      <c r="I189" s="189"/>
      <c r="J189" s="55"/>
      <c r="K189" s="33">
        <f t="shared" si="4"/>
        <v>0</v>
      </c>
      <c r="L189" s="68">
        <f t="shared" si="7"/>
        <v>0</v>
      </c>
      <c r="M189" s="66">
        <f t="shared" si="5"/>
        <v>0</v>
      </c>
      <c r="N189" s="32">
        <f t="shared" si="6"/>
        <v>0</v>
      </c>
      <c r="O189" s="52">
        <f>'Pay App 54'!O189+'Pay App 54'!P189</f>
        <v>0</v>
      </c>
      <c r="P189" s="45"/>
      <c r="Q189" s="66">
        <f>'Pay App 54'!Q189+N189+P189</f>
        <v>0</v>
      </c>
    </row>
    <row r="190" spans="1:17" ht="21" customHeight="1" x14ac:dyDescent="0.2">
      <c r="A190" s="141" t="s">
        <v>334</v>
      </c>
      <c r="B190" s="141"/>
      <c r="C190" s="141" t="s">
        <v>335</v>
      </c>
      <c r="D190" s="142"/>
      <c r="E190" s="52">
        <f>'Pay App 54'!E190</f>
        <v>0</v>
      </c>
      <c r="F190" s="45"/>
      <c r="G190" s="65">
        <f>'Pay App 54'!G190+F190</f>
        <v>0</v>
      </c>
      <c r="H190" s="188">
        <f>'Pay App 54'!K190</f>
        <v>0</v>
      </c>
      <c r="I190" s="189"/>
      <c r="J190" s="55"/>
      <c r="K190" s="33">
        <f t="shared" si="4"/>
        <v>0</v>
      </c>
      <c r="L190" s="68">
        <f t="shared" si="7"/>
        <v>0</v>
      </c>
      <c r="M190" s="66">
        <f t="shared" si="5"/>
        <v>0</v>
      </c>
      <c r="N190" s="32">
        <f t="shared" si="6"/>
        <v>0</v>
      </c>
      <c r="O190" s="52">
        <f>'Pay App 54'!O190+'Pay App 54'!P190</f>
        <v>0</v>
      </c>
      <c r="P190" s="45"/>
      <c r="Q190" s="66">
        <f>'Pay App 54'!Q190+N190+P190</f>
        <v>0</v>
      </c>
    </row>
    <row r="191" spans="1:17" ht="21" customHeight="1" x14ac:dyDescent="0.2">
      <c r="A191" s="149" t="s">
        <v>336</v>
      </c>
      <c r="B191" s="149"/>
      <c r="C191" s="149" t="s">
        <v>337</v>
      </c>
      <c r="D191" s="150"/>
      <c r="E191" s="52">
        <f>'Pay App 54'!E191</f>
        <v>0</v>
      </c>
      <c r="F191" s="45"/>
      <c r="G191" s="65">
        <f>'Pay App 54'!G191+F191</f>
        <v>0</v>
      </c>
      <c r="H191" s="188">
        <f>'Pay App 54'!K191</f>
        <v>0</v>
      </c>
      <c r="I191" s="189"/>
      <c r="J191" s="55"/>
      <c r="K191" s="33">
        <f t="shared" si="4"/>
        <v>0</v>
      </c>
      <c r="L191" s="68">
        <f t="shared" si="7"/>
        <v>0</v>
      </c>
      <c r="M191" s="66">
        <f t="shared" si="5"/>
        <v>0</v>
      </c>
      <c r="N191" s="32">
        <f t="shared" si="6"/>
        <v>0</v>
      </c>
      <c r="O191" s="52">
        <f>'Pay App 54'!O191+'Pay App 54'!P191</f>
        <v>0</v>
      </c>
      <c r="P191" s="45"/>
      <c r="Q191" s="66">
        <f>'Pay App 54'!Q191+N191+P191</f>
        <v>0</v>
      </c>
    </row>
    <row r="192" spans="1:17" ht="21" customHeight="1" x14ac:dyDescent="0.2">
      <c r="A192" s="149" t="s">
        <v>338</v>
      </c>
      <c r="B192" s="149"/>
      <c r="C192" s="151" t="s">
        <v>339</v>
      </c>
      <c r="D192" s="152"/>
      <c r="E192" s="52">
        <f>'Pay App 54'!E192</f>
        <v>0</v>
      </c>
      <c r="F192" s="45"/>
      <c r="G192" s="65">
        <f>'Pay App 54'!G192+F192</f>
        <v>0</v>
      </c>
      <c r="H192" s="188">
        <f>'Pay App 54'!K192</f>
        <v>0</v>
      </c>
      <c r="I192" s="189"/>
      <c r="J192" s="55"/>
      <c r="K192" s="33">
        <f t="shared" si="4"/>
        <v>0</v>
      </c>
      <c r="L192" s="68">
        <f t="shared" si="7"/>
        <v>0</v>
      </c>
      <c r="M192" s="66">
        <f t="shared" si="5"/>
        <v>0</v>
      </c>
      <c r="N192" s="32">
        <f t="shared" si="6"/>
        <v>0</v>
      </c>
      <c r="O192" s="52">
        <f>'Pay App 54'!O192+'Pay App 54'!P192</f>
        <v>0</v>
      </c>
      <c r="P192" s="45"/>
      <c r="Q192" s="66">
        <f>'Pay App 54'!Q192+N192+P192</f>
        <v>0</v>
      </c>
    </row>
    <row r="193" spans="1:17" ht="21" customHeight="1" x14ac:dyDescent="0.2">
      <c r="A193" s="141" t="s">
        <v>340</v>
      </c>
      <c r="B193" s="141"/>
      <c r="C193" s="141" t="s">
        <v>341</v>
      </c>
      <c r="D193" s="142"/>
      <c r="E193" s="52">
        <f>'Pay App 54'!E193</f>
        <v>0</v>
      </c>
      <c r="F193" s="45"/>
      <c r="G193" s="65">
        <f>'Pay App 54'!G193+F193</f>
        <v>0</v>
      </c>
      <c r="H193" s="188">
        <f>'Pay App 54'!K193</f>
        <v>0</v>
      </c>
      <c r="I193" s="189"/>
      <c r="J193" s="55"/>
      <c r="K193" s="33">
        <f t="shared" si="4"/>
        <v>0</v>
      </c>
      <c r="L193" s="68">
        <f t="shared" si="7"/>
        <v>0</v>
      </c>
      <c r="M193" s="66">
        <f t="shared" si="5"/>
        <v>0</v>
      </c>
      <c r="N193" s="32">
        <f t="shared" si="6"/>
        <v>0</v>
      </c>
      <c r="O193" s="52">
        <f>'Pay App 54'!O193+'Pay App 54'!P193</f>
        <v>0</v>
      </c>
      <c r="P193" s="45"/>
      <c r="Q193" s="66">
        <f>'Pay App 54'!Q193+N193+P193</f>
        <v>0</v>
      </c>
    </row>
    <row r="194" spans="1:17" ht="21" customHeight="1" x14ac:dyDescent="0.2">
      <c r="A194" s="149" t="s">
        <v>342</v>
      </c>
      <c r="B194" s="149"/>
      <c r="C194" s="149" t="s">
        <v>343</v>
      </c>
      <c r="D194" s="150"/>
      <c r="E194" s="52">
        <f>'Pay App 54'!E194</f>
        <v>0</v>
      </c>
      <c r="F194" s="45"/>
      <c r="G194" s="65">
        <f>'Pay App 54'!G194+F194</f>
        <v>0</v>
      </c>
      <c r="H194" s="188">
        <f>'Pay App 54'!K194</f>
        <v>0</v>
      </c>
      <c r="I194" s="189"/>
      <c r="J194" s="55"/>
      <c r="K194" s="33">
        <f t="shared" si="4"/>
        <v>0</v>
      </c>
      <c r="L194" s="68">
        <f t="shared" si="7"/>
        <v>0</v>
      </c>
      <c r="M194" s="66">
        <f t="shared" si="5"/>
        <v>0</v>
      </c>
      <c r="N194" s="32">
        <f t="shared" si="6"/>
        <v>0</v>
      </c>
      <c r="O194" s="52">
        <f>'Pay App 54'!O194+'Pay App 54'!P194</f>
        <v>0</v>
      </c>
      <c r="P194" s="45"/>
      <c r="Q194" s="66">
        <f>'Pay App 54'!Q194+N194+P194</f>
        <v>0</v>
      </c>
    </row>
    <row r="195" spans="1:17" ht="21" customHeight="1" x14ac:dyDescent="0.2">
      <c r="A195" s="149" t="s">
        <v>344</v>
      </c>
      <c r="B195" s="149"/>
      <c r="C195" s="151" t="s">
        <v>345</v>
      </c>
      <c r="D195" s="152"/>
      <c r="E195" s="52">
        <f>'Pay App 54'!E195</f>
        <v>0</v>
      </c>
      <c r="F195" s="45"/>
      <c r="G195" s="65">
        <f>'Pay App 54'!G195+F195</f>
        <v>0</v>
      </c>
      <c r="H195" s="188">
        <f>'Pay App 54'!K195</f>
        <v>0</v>
      </c>
      <c r="I195" s="189"/>
      <c r="J195" s="55"/>
      <c r="K195" s="33">
        <f t="shared" si="4"/>
        <v>0</v>
      </c>
      <c r="L195" s="68">
        <f t="shared" si="7"/>
        <v>0</v>
      </c>
      <c r="M195" s="66">
        <f t="shared" si="5"/>
        <v>0</v>
      </c>
      <c r="N195" s="32">
        <f t="shared" si="6"/>
        <v>0</v>
      </c>
      <c r="O195" s="52">
        <f>'Pay App 54'!O195+'Pay App 54'!P195</f>
        <v>0</v>
      </c>
      <c r="P195" s="45"/>
      <c r="Q195" s="66">
        <f>'Pay App 54'!Q195+N195+P195</f>
        <v>0</v>
      </c>
    </row>
    <row r="196" spans="1:17" ht="21" customHeight="1" x14ac:dyDescent="0.2">
      <c r="A196" s="149" t="s">
        <v>346</v>
      </c>
      <c r="B196" s="149"/>
      <c r="C196" s="149" t="s">
        <v>347</v>
      </c>
      <c r="D196" s="150"/>
      <c r="E196" s="52">
        <f>'Pay App 54'!E196</f>
        <v>0</v>
      </c>
      <c r="F196" s="45"/>
      <c r="G196" s="65">
        <f>'Pay App 54'!G196+F196</f>
        <v>0</v>
      </c>
      <c r="H196" s="188">
        <f>'Pay App 54'!K196</f>
        <v>0</v>
      </c>
      <c r="I196" s="189"/>
      <c r="J196" s="55"/>
      <c r="K196" s="33">
        <f t="shared" si="4"/>
        <v>0</v>
      </c>
      <c r="L196" s="68">
        <f t="shared" si="7"/>
        <v>0</v>
      </c>
      <c r="M196" s="66">
        <f t="shared" si="5"/>
        <v>0</v>
      </c>
      <c r="N196" s="32">
        <f t="shared" si="6"/>
        <v>0</v>
      </c>
      <c r="O196" s="52">
        <f>'Pay App 54'!O196+'Pay App 54'!P196</f>
        <v>0</v>
      </c>
      <c r="P196" s="45"/>
      <c r="Q196" s="66">
        <f>'Pay App 54'!Q196+N196+P196</f>
        <v>0</v>
      </c>
    </row>
    <row r="197" spans="1:17" ht="21" customHeight="1" x14ac:dyDescent="0.2">
      <c r="A197" s="149" t="s">
        <v>348</v>
      </c>
      <c r="B197" s="149"/>
      <c r="C197" s="149" t="s">
        <v>349</v>
      </c>
      <c r="D197" s="150"/>
      <c r="E197" s="52">
        <f>'Pay App 54'!E197</f>
        <v>0</v>
      </c>
      <c r="F197" s="45"/>
      <c r="G197" s="65">
        <f>'Pay App 54'!G197+F197</f>
        <v>0</v>
      </c>
      <c r="H197" s="188">
        <f>'Pay App 54'!K197</f>
        <v>0</v>
      </c>
      <c r="I197" s="189"/>
      <c r="J197" s="55"/>
      <c r="K197" s="33">
        <f t="shared" si="4"/>
        <v>0</v>
      </c>
      <c r="L197" s="68">
        <f t="shared" si="7"/>
        <v>0</v>
      </c>
      <c r="M197" s="66">
        <f t="shared" si="5"/>
        <v>0</v>
      </c>
      <c r="N197" s="32">
        <f t="shared" si="6"/>
        <v>0</v>
      </c>
      <c r="O197" s="52">
        <f>'Pay App 54'!O197+'Pay App 54'!P197</f>
        <v>0</v>
      </c>
      <c r="P197" s="45"/>
      <c r="Q197" s="66">
        <f>'Pay App 54'!Q197+N197+P197</f>
        <v>0</v>
      </c>
    </row>
    <row r="198" spans="1:17" ht="21" customHeight="1" x14ac:dyDescent="0.2">
      <c r="A198" s="149" t="s">
        <v>350</v>
      </c>
      <c r="B198" s="149"/>
      <c r="C198" s="151" t="s">
        <v>305</v>
      </c>
      <c r="D198" s="152"/>
      <c r="E198" s="52">
        <f>'Pay App 54'!E198</f>
        <v>0</v>
      </c>
      <c r="F198" s="45"/>
      <c r="G198" s="65">
        <f>'Pay App 54'!G198+F198</f>
        <v>0</v>
      </c>
      <c r="H198" s="188">
        <f>'Pay App 54'!K198</f>
        <v>0</v>
      </c>
      <c r="I198" s="189"/>
      <c r="J198" s="55"/>
      <c r="K198" s="33">
        <f t="shared" si="4"/>
        <v>0</v>
      </c>
      <c r="L198" s="68">
        <f t="shared" si="7"/>
        <v>0</v>
      </c>
      <c r="M198" s="66">
        <f t="shared" si="5"/>
        <v>0</v>
      </c>
      <c r="N198" s="32">
        <f t="shared" si="6"/>
        <v>0</v>
      </c>
      <c r="O198" s="52">
        <f>'Pay App 54'!O198+'Pay App 54'!P198</f>
        <v>0</v>
      </c>
      <c r="P198" s="45"/>
      <c r="Q198" s="66">
        <f>'Pay App 54'!Q198+N198+P198</f>
        <v>0</v>
      </c>
    </row>
    <row r="199" spans="1:17" ht="21" customHeight="1" x14ac:dyDescent="0.2">
      <c r="A199" s="141" t="s">
        <v>351</v>
      </c>
      <c r="B199" s="141"/>
      <c r="C199" s="141" t="s">
        <v>352</v>
      </c>
      <c r="D199" s="142"/>
      <c r="E199" s="52">
        <f>'Pay App 54'!E199</f>
        <v>0</v>
      </c>
      <c r="F199" s="45"/>
      <c r="G199" s="65">
        <f>'Pay App 54'!G199+F199</f>
        <v>0</v>
      </c>
      <c r="H199" s="188">
        <f>'Pay App 54'!K199</f>
        <v>0</v>
      </c>
      <c r="I199" s="189"/>
      <c r="J199" s="55"/>
      <c r="K199" s="33">
        <f t="shared" si="4"/>
        <v>0</v>
      </c>
      <c r="L199" s="68">
        <f t="shared" si="7"/>
        <v>0</v>
      </c>
      <c r="M199" s="66">
        <f t="shared" si="5"/>
        <v>0</v>
      </c>
      <c r="N199" s="32">
        <f t="shared" si="6"/>
        <v>0</v>
      </c>
      <c r="O199" s="52">
        <f>'Pay App 54'!O199+'Pay App 54'!P199</f>
        <v>0</v>
      </c>
      <c r="P199" s="45"/>
      <c r="Q199" s="66">
        <f>'Pay App 54'!Q199+N199+P199</f>
        <v>0</v>
      </c>
    </row>
    <row r="200" spans="1:17" ht="21" customHeight="1" x14ac:dyDescent="0.2">
      <c r="A200" s="149" t="s">
        <v>353</v>
      </c>
      <c r="B200" s="149"/>
      <c r="C200" s="149" t="s">
        <v>354</v>
      </c>
      <c r="D200" s="150"/>
      <c r="E200" s="52">
        <f>'Pay App 54'!E200</f>
        <v>0</v>
      </c>
      <c r="F200" s="45"/>
      <c r="G200" s="65">
        <f>'Pay App 54'!G200+F200</f>
        <v>0</v>
      </c>
      <c r="H200" s="188">
        <f>'Pay App 54'!K200</f>
        <v>0</v>
      </c>
      <c r="I200" s="189"/>
      <c r="J200" s="55"/>
      <c r="K200" s="33">
        <f t="shared" si="4"/>
        <v>0</v>
      </c>
      <c r="L200" s="68">
        <f t="shared" si="7"/>
        <v>0</v>
      </c>
      <c r="M200" s="66">
        <f t="shared" si="5"/>
        <v>0</v>
      </c>
      <c r="N200" s="32">
        <f t="shared" si="6"/>
        <v>0</v>
      </c>
      <c r="O200" s="52">
        <f>'Pay App 54'!O200+'Pay App 54'!P200</f>
        <v>0</v>
      </c>
      <c r="P200" s="45"/>
      <c r="Q200" s="66">
        <f>'Pay App 54'!Q200+N200+P200</f>
        <v>0</v>
      </c>
    </row>
    <row r="201" spans="1:17" ht="21" customHeight="1" x14ac:dyDescent="0.2">
      <c r="A201" s="149" t="s">
        <v>355</v>
      </c>
      <c r="B201" s="149"/>
      <c r="C201" s="149" t="s">
        <v>356</v>
      </c>
      <c r="D201" s="150"/>
      <c r="E201" s="52">
        <f>'Pay App 54'!E201</f>
        <v>0</v>
      </c>
      <c r="F201" s="45"/>
      <c r="G201" s="65">
        <f>'Pay App 54'!G201+F201</f>
        <v>0</v>
      </c>
      <c r="H201" s="188">
        <f>'Pay App 54'!K201</f>
        <v>0</v>
      </c>
      <c r="I201" s="189"/>
      <c r="J201" s="55"/>
      <c r="K201" s="33">
        <f t="shared" si="4"/>
        <v>0</v>
      </c>
      <c r="L201" s="68">
        <f t="shared" si="7"/>
        <v>0</v>
      </c>
      <c r="M201" s="66">
        <f t="shared" si="5"/>
        <v>0</v>
      </c>
      <c r="N201" s="32">
        <f t="shared" si="6"/>
        <v>0</v>
      </c>
      <c r="O201" s="52">
        <f>'Pay App 54'!O201+'Pay App 54'!P201</f>
        <v>0</v>
      </c>
      <c r="P201" s="45"/>
      <c r="Q201" s="66">
        <f>'Pay App 54'!Q201+N201+P201</f>
        <v>0</v>
      </c>
    </row>
    <row r="202" spans="1:17" ht="21" customHeight="1" x14ac:dyDescent="0.2">
      <c r="A202" s="149" t="s">
        <v>357</v>
      </c>
      <c r="B202" s="149"/>
      <c r="C202" s="151" t="s">
        <v>358</v>
      </c>
      <c r="D202" s="152"/>
      <c r="E202" s="52">
        <f>'Pay App 54'!E202</f>
        <v>0</v>
      </c>
      <c r="F202" s="45"/>
      <c r="G202" s="65">
        <f>'Pay App 54'!G202+F202</f>
        <v>0</v>
      </c>
      <c r="H202" s="188">
        <f>'Pay App 54'!K202</f>
        <v>0</v>
      </c>
      <c r="I202" s="189"/>
      <c r="J202" s="55"/>
      <c r="K202" s="33">
        <f t="shared" si="4"/>
        <v>0</v>
      </c>
      <c r="L202" s="68">
        <f t="shared" si="7"/>
        <v>0</v>
      </c>
      <c r="M202" s="66">
        <f t="shared" si="5"/>
        <v>0</v>
      </c>
      <c r="N202" s="32">
        <f t="shared" si="6"/>
        <v>0</v>
      </c>
      <c r="O202" s="52">
        <f>'Pay App 54'!O202+'Pay App 54'!P202</f>
        <v>0</v>
      </c>
      <c r="P202" s="45"/>
      <c r="Q202" s="66">
        <f>'Pay App 54'!Q202+N202+P202</f>
        <v>0</v>
      </c>
    </row>
    <row r="203" spans="1:17" ht="21" customHeight="1" x14ac:dyDescent="0.2">
      <c r="A203" s="149" t="s">
        <v>359</v>
      </c>
      <c r="B203" s="149"/>
      <c r="C203" s="151" t="s">
        <v>360</v>
      </c>
      <c r="D203" s="152"/>
      <c r="E203" s="52">
        <f>'Pay App 54'!E203</f>
        <v>0</v>
      </c>
      <c r="F203" s="45"/>
      <c r="G203" s="65">
        <f>'Pay App 54'!G203+F203</f>
        <v>0</v>
      </c>
      <c r="H203" s="188">
        <f>'Pay App 54'!K203</f>
        <v>0</v>
      </c>
      <c r="I203" s="189"/>
      <c r="J203" s="55"/>
      <c r="K203" s="33">
        <f t="shared" si="4"/>
        <v>0</v>
      </c>
      <c r="L203" s="68">
        <f t="shared" si="7"/>
        <v>0</v>
      </c>
      <c r="M203" s="66">
        <f t="shared" si="5"/>
        <v>0</v>
      </c>
      <c r="N203" s="32">
        <f t="shared" si="6"/>
        <v>0</v>
      </c>
      <c r="O203" s="52">
        <f>'Pay App 54'!O203+'Pay App 54'!P203</f>
        <v>0</v>
      </c>
      <c r="P203" s="45"/>
      <c r="Q203" s="66">
        <f>'Pay App 54'!Q203+N203+P203</f>
        <v>0</v>
      </c>
    </row>
    <row r="204" spans="1:17" ht="21" customHeight="1" x14ac:dyDescent="0.2">
      <c r="A204" s="149" t="s">
        <v>361</v>
      </c>
      <c r="B204" s="149"/>
      <c r="C204" s="149" t="s">
        <v>362</v>
      </c>
      <c r="D204" s="150"/>
      <c r="E204" s="52">
        <f>'Pay App 54'!E204</f>
        <v>0</v>
      </c>
      <c r="F204" s="45"/>
      <c r="G204" s="65">
        <f>'Pay App 54'!G204+F204</f>
        <v>0</v>
      </c>
      <c r="H204" s="188">
        <f>'Pay App 54'!K204</f>
        <v>0</v>
      </c>
      <c r="I204" s="189"/>
      <c r="J204" s="55"/>
      <c r="K204" s="33">
        <f t="shared" si="4"/>
        <v>0</v>
      </c>
      <c r="L204" s="68">
        <f t="shared" si="7"/>
        <v>0</v>
      </c>
      <c r="M204" s="66">
        <f t="shared" si="5"/>
        <v>0</v>
      </c>
      <c r="N204" s="32">
        <f t="shared" si="6"/>
        <v>0</v>
      </c>
      <c r="O204" s="52">
        <f>'Pay App 54'!O204+'Pay App 54'!P204</f>
        <v>0</v>
      </c>
      <c r="P204" s="45"/>
      <c r="Q204" s="66">
        <f>'Pay App 54'!Q204+N204+P204</f>
        <v>0</v>
      </c>
    </row>
    <row r="205" spans="1:17" ht="21" customHeight="1" x14ac:dyDescent="0.2">
      <c r="A205" s="149" t="s">
        <v>363</v>
      </c>
      <c r="B205" s="149"/>
      <c r="C205" s="151" t="s">
        <v>364</v>
      </c>
      <c r="D205" s="152"/>
      <c r="E205" s="52">
        <f>'Pay App 54'!E205</f>
        <v>0</v>
      </c>
      <c r="F205" s="45"/>
      <c r="G205" s="65">
        <f>'Pay App 54'!G205+F205</f>
        <v>0</v>
      </c>
      <c r="H205" s="188">
        <f>'Pay App 54'!K205</f>
        <v>0</v>
      </c>
      <c r="I205" s="189"/>
      <c r="J205" s="55"/>
      <c r="K205" s="33">
        <f t="shared" si="4"/>
        <v>0</v>
      </c>
      <c r="L205" s="68">
        <f t="shared" si="7"/>
        <v>0</v>
      </c>
      <c r="M205" s="66">
        <f t="shared" si="5"/>
        <v>0</v>
      </c>
      <c r="N205" s="32">
        <f t="shared" si="6"/>
        <v>0</v>
      </c>
      <c r="O205" s="52">
        <f>'Pay App 54'!O205+'Pay App 54'!P205</f>
        <v>0</v>
      </c>
      <c r="P205" s="45"/>
      <c r="Q205" s="66">
        <f>'Pay App 54'!Q205+N205+P205</f>
        <v>0</v>
      </c>
    </row>
    <row r="206" spans="1:17" ht="21" customHeight="1" x14ac:dyDescent="0.2">
      <c r="A206" s="141" t="s">
        <v>365</v>
      </c>
      <c r="B206" s="141"/>
      <c r="C206" s="141" t="s">
        <v>366</v>
      </c>
      <c r="D206" s="142"/>
      <c r="E206" s="52">
        <f>'Pay App 54'!E206</f>
        <v>0</v>
      </c>
      <c r="F206" s="45"/>
      <c r="G206" s="65">
        <f>'Pay App 54'!G206+F206</f>
        <v>0</v>
      </c>
      <c r="H206" s="188">
        <f>'Pay App 54'!K206</f>
        <v>0</v>
      </c>
      <c r="I206" s="189"/>
      <c r="J206" s="55"/>
      <c r="K206" s="33">
        <f t="shared" si="4"/>
        <v>0</v>
      </c>
      <c r="L206" s="68">
        <f t="shared" si="7"/>
        <v>0</v>
      </c>
      <c r="M206" s="66">
        <f t="shared" si="5"/>
        <v>0</v>
      </c>
      <c r="N206" s="32">
        <f t="shared" si="6"/>
        <v>0</v>
      </c>
      <c r="O206" s="52">
        <f>'Pay App 54'!O206+'Pay App 54'!P206</f>
        <v>0</v>
      </c>
      <c r="P206" s="45"/>
      <c r="Q206" s="66">
        <f>'Pay App 54'!Q206+N206+P206</f>
        <v>0</v>
      </c>
    </row>
    <row r="207" spans="1:17" ht="21" customHeight="1" x14ac:dyDescent="0.2">
      <c r="A207" s="149" t="s">
        <v>367</v>
      </c>
      <c r="B207" s="149"/>
      <c r="C207" s="149" t="s">
        <v>368</v>
      </c>
      <c r="D207" s="150"/>
      <c r="E207" s="52">
        <f>'Pay App 54'!E207</f>
        <v>0</v>
      </c>
      <c r="F207" s="45"/>
      <c r="G207" s="65">
        <f>'Pay App 54'!G207+F207</f>
        <v>0</v>
      </c>
      <c r="H207" s="188">
        <f>'Pay App 54'!K207</f>
        <v>0</v>
      </c>
      <c r="I207" s="189"/>
      <c r="J207" s="55"/>
      <c r="K207" s="33">
        <f t="shared" si="4"/>
        <v>0</v>
      </c>
      <c r="L207" s="68">
        <f t="shared" si="7"/>
        <v>0</v>
      </c>
      <c r="M207" s="66">
        <f t="shared" si="5"/>
        <v>0</v>
      </c>
      <c r="N207" s="32">
        <f t="shared" si="6"/>
        <v>0</v>
      </c>
      <c r="O207" s="52">
        <f>'Pay App 54'!O207+'Pay App 54'!P207</f>
        <v>0</v>
      </c>
      <c r="P207" s="45"/>
      <c r="Q207" s="66">
        <f>'Pay App 54'!Q207+N207+P207</f>
        <v>0</v>
      </c>
    </row>
    <row r="208" spans="1:17" ht="21" customHeight="1" x14ac:dyDescent="0.2">
      <c r="A208" s="141" t="s">
        <v>369</v>
      </c>
      <c r="B208" s="141"/>
      <c r="C208" s="141" t="s">
        <v>370</v>
      </c>
      <c r="D208" s="142"/>
      <c r="E208" s="52">
        <f>'Pay App 54'!E208</f>
        <v>0</v>
      </c>
      <c r="F208" s="45"/>
      <c r="G208" s="65">
        <f>'Pay App 54'!G208+F208</f>
        <v>0</v>
      </c>
      <c r="H208" s="188">
        <f>'Pay App 54'!K208</f>
        <v>0</v>
      </c>
      <c r="I208" s="189"/>
      <c r="J208" s="55"/>
      <c r="K208" s="33">
        <f t="shared" si="4"/>
        <v>0</v>
      </c>
      <c r="L208" s="68">
        <f t="shared" si="7"/>
        <v>0</v>
      </c>
      <c r="M208" s="66">
        <f t="shared" si="5"/>
        <v>0</v>
      </c>
      <c r="N208" s="32">
        <f t="shared" si="6"/>
        <v>0</v>
      </c>
      <c r="O208" s="52">
        <f>'Pay App 54'!O208+'Pay App 54'!P208</f>
        <v>0</v>
      </c>
      <c r="P208" s="45"/>
      <c r="Q208" s="66">
        <f>'Pay App 54'!Q208+N208+P208</f>
        <v>0</v>
      </c>
    </row>
    <row r="209" spans="1:17" ht="21" customHeight="1" x14ac:dyDescent="0.2">
      <c r="A209" s="149" t="s">
        <v>371</v>
      </c>
      <c r="B209" s="149"/>
      <c r="C209" s="149" t="s">
        <v>372</v>
      </c>
      <c r="D209" s="150"/>
      <c r="E209" s="52">
        <f>'Pay App 54'!E209</f>
        <v>0</v>
      </c>
      <c r="F209" s="45"/>
      <c r="G209" s="65">
        <f>'Pay App 54'!G209+F209</f>
        <v>0</v>
      </c>
      <c r="H209" s="188">
        <f>'Pay App 54'!K209</f>
        <v>0</v>
      </c>
      <c r="I209" s="189"/>
      <c r="J209" s="55"/>
      <c r="K209" s="33">
        <f t="shared" si="4"/>
        <v>0</v>
      </c>
      <c r="L209" s="68">
        <f t="shared" si="7"/>
        <v>0</v>
      </c>
      <c r="M209" s="66">
        <f t="shared" si="5"/>
        <v>0</v>
      </c>
      <c r="N209" s="32">
        <f t="shared" si="6"/>
        <v>0</v>
      </c>
      <c r="O209" s="52">
        <f>'Pay App 54'!O209+'Pay App 54'!P209</f>
        <v>0</v>
      </c>
      <c r="P209" s="45"/>
      <c r="Q209" s="66">
        <f>'Pay App 54'!Q209+N209+P209</f>
        <v>0</v>
      </c>
    </row>
    <row r="210" spans="1:17" ht="21" customHeight="1" x14ac:dyDescent="0.2">
      <c r="A210" s="149" t="s">
        <v>373</v>
      </c>
      <c r="B210" s="149"/>
      <c r="C210" s="151" t="s">
        <v>374</v>
      </c>
      <c r="D210" s="152"/>
      <c r="E210" s="52">
        <f>'Pay App 54'!E210</f>
        <v>0</v>
      </c>
      <c r="F210" s="45"/>
      <c r="G210" s="65">
        <f>'Pay App 54'!G210+F210</f>
        <v>0</v>
      </c>
      <c r="H210" s="188">
        <f>'Pay App 54'!K210</f>
        <v>0</v>
      </c>
      <c r="I210" s="189"/>
      <c r="J210" s="55"/>
      <c r="K210" s="33">
        <f t="shared" si="4"/>
        <v>0</v>
      </c>
      <c r="L210" s="68">
        <f t="shared" si="7"/>
        <v>0</v>
      </c>
      <c r="M210" s="66">
        <f t="shared" si="5"/>
        <v>0</v>
      </c>
      <c r="N210" s="32">
        <f t="shared" si="6"/>
        <v>0</v>
      </c>
      <c r="O210" s="52">
        <f>'Pay App 54'!O210+'Pay App 54'!P210</f>
        <v>0</v>
      </c>
      <c r="P210" s="45"/>
      <c r="Q210" s="66">
        <f>'Pay App 54'!Q210+N210+P210</f>
        <v>0</v>
      </c>
    </row>
    <row r="211" spans="1:17" ht="21" customHeight="1" x14ac:dyDescent="0.2">
      <c r="A211" s="149" t="s">
        <v>375</v>
      </c>
      <c r="B211" s="149"/>
      <c r="C211" s="149" t="s">
        <v>376</v>
      </c>
      <c r="D211" s="150"/>
      <c r="E211" s="52">
        <f>'Pay App 54'!E211</f>
        <v>0</v>
      </c>
      <c r="F211" s="45"/>
      <c r="G211" s="65">
        <f>'Pay App 54'!G211+F211</f>
        <v>0</v>
      </c>
      <c r="H211" s="188">
        <f>'Pay App 54'!K211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54'!O211+'Pay App 54'!P211</f>
        <v>0</v>
      </c>
      <c r="P211" s="45"/>
      <c r="Q211" s="66">
        <f>'Pay App 54'!Q211+N211+P211</f>
        <v>0</v>
      </c>
    </row>
    <row r="212" spans="1:17" ht="21" customHeight="1" x14ac:dyDescent="0.2">
      <c r="A212" s="149" t="s">
        <v>377</v>
      </c>
      <c r="B212" s="149"/>
      <c r="C212" s="151" t="s">
        <v>378</v>
      </c>
      <c r="D212" s="152"/>
      <c r="E212" s="52">
        <f>'Pay App 54'!E212</f>
        <v>0</v>
      </c>
      <c r="F212" s="45"/>
      <c r="G212" s="65">
        <f>'Pay App 54'!G212+F212</f>
        <v>0</v>
      </c>
      <c r="H212" s="188">
        <f>'Pay App 54'!K212</f>
        <v>0</v>
      </c>
      <c r="I212" s="189"/>
      <c r="J212" s="55"/>
      <c r="K212" s="33">
        <f t="shared" si="8"/>
        <v>0</v>
      </c>
      <c r="L212" s="68">
        <f t="shared" ref="L212:L241" si="11">IF(ISERROR(K212/G212),0,K212/G212)</f>
        <v>0</v>
      </c>
      <c r="M212" s="66">
        <f t="shared" si="9"/>
        <v>0</v>
      </c>
      <c r="N212" s="32">
        <f t="shared" si="10"/>
        <v>0</v>
      </c>
      <c r="O212" s="52">
        <f>'Pay App 54'!O212+'Pay App 54'!P212</f>
        <v>0</v>
      </c>
      <c r="P212" s="45"/>
      <c r="Q212" s="66">
        <f>'Pay App 54'!Q212+N212+P212</f>
        <v>0</v>
      </c>
    </row>
    <row r="213" spans="1:17" ht="21" customHeight="1" x14ac:dyDescent="0.2">
      <c r="A213" s="141" t="s">
        <v>379</v>
      </c>
      <c r="B213" s="141"/>
      <c r="C213" s="141" t="s">
        <v>380</v>
      </c>
      <c r="D213" s="142"/>
      <c r="E213" s="52">
        <f>'Pay App 54'!E213</f>
        <v>0</v>
      </c>
      <c r="F213" s="45"/>
      <c r="G213" s="65">
        <f>'Pay App 54'!G213+F213</f>
        <v>0</v>
      </c>
      <c r="H213" s="188">
        <f>'Pay App 54'!K213</f>
        <v>0</v>
      </c>
      <c r="I213" s="189"/>
      <c r="J213" s="55"/>
      <c r="K213" s="33">
        <f t="shared" si="8"/>
        <v>0</v>
      </c>
      <c r="L213" s="68">
        <f t="shared" si="11"/>
        <v>0</v>
      </c>
      <c r="M213" s="66">
        <f t="shared" si="9"/>
        <v>0</v>
      </c>
      <c r="N213" s="32">
        <f t="shared" si="10"/>
        <v>0</v>
      </c>
      <c r="O213" s="52">
        <f>'Pay App 54'!O213+'Pay App 54'!P213</f>
        <v>0</v>
      </c>
      <c r="P213" s="45"/>
      <c r="Q213" s="66">
        <f>'Pay App 54'!Q213+N213+P213</f>
        <v>0</v>
      </c>
    </row>
    <row r="214" spans="1:17" ht="21" customHeight="1" x14ac:dyDescent="0.2">
      <c r="A214" s="149" t="s">
        <v>381</v>
      </c>
      <c r="B214" s="149"/>
      <c r="C214" s="151" t="s">
        <v>382</v>
      </c>
      <c r="D214" s="152"/>
      <c r="E214" s="52">
        <f>'Pay App 54'!E214</f>
        <v>0</v>
      </c>
      <c r="F214" s="45"/>
      <c r="G214" s="65">
        <f>'Pay App 54'!G214+F214</f>
        <v>0</v>
      </c>
      <c r="H214" s="188">
        <f>'Pay App 54'!K214</f>
        <v>0</v>
      </c>
      <c r="I214" s="189"/>
      <c r="J214" s="55"/>
      <c r="K214" s="33">
        <f t="shared" si="8"/>
        <v>0</v>
      </c>
      <c r="L214" s="68">
        <f t="shared" si="11"/>
        <v>0</v>
      </c>
      <c r="M214" s="66">
        <f t="shared" si="9"/>
        <v>0</v>
      </c>
      <c r="N214" s="32">
        <f t="shared" si="10"/>
        <v>0</v>
      </c>
      <c r="O214" s="52">
        <f>'Pay App 54'!O214+'Pay App 54'!P214</f>
        <v>0</v>
      </c>
      <c r="P214" s="45"/>
      <c r="Q214" s="66">
        <f>'Pay App 54'!Q214+N214+P214</f>
        <v>0</v>
      </c>
    </row>
    <row r="215" spans="1:17" ht="21" customHeight="1" x14ac:dyDescent="0.2">
      <c r="A215" s="149" t="s">
        <v>383</v>
      </c>
      <c r="B215" s="149"/>
      <c r="C215" s="149" t="s">
        <v>384</v>
      </c>
      <c r="D215" s="150"/>
      <c r="E215" s="52">
        <f>'Pay App 54'!E215</f>
        <v>0</v>
      </c>
      <c r="F215" s="45"/>
      <c r="G215" s="65">
        <f>'Pay App 54'!G215+F215</f>
        <v>0</v>
      </c>
      <c r="H215" s="188">
        <f>'Pay App 54'!K215</f>
        <v>0</v>
      </c>
      <c r="I215" s="189"/>
      <c r="J215" s="55"/>
      <c r="K215" s="33">
        <f t="shared" si="8"/>
        <v>0</v>
      </c>
      <c r="L215" s="68">
        <f t="shared" si="11"/>
        <v>0</v>
      </c>
      <c r="M215" s="66">
        <f t="shared" si="9"/>
        <v>0</v>
      </c>
      <c r="N215" s="32">
        <f t="shared" si="10"/>
        <v>0</v>
      </c>
      <c r="O215" s="52">
        <f>'Pay App 54'!O215+'Pay App 54'!P215</f>
        <v>0</v>
      </c>
      <c r="P215" s="45"/>
      <c r="Q215" s="66">
        <f>'Pay App 54'!Q215+N215+P215</f>
        <v>0</v>
      </c>
    </row>
    <row r="216" spans="1:17" ht="21" customHeight="1" x14ac:dyDescent="0.2">
      <c r="A216" s="149" t="s">
        <v>385</v>
      </c>
      <c r="B216" s="149"/>
      <c r="C216" s="149" t="s">
        <v>386</v>
      </c>
      <c r="D216" s="150"/>
      <c r="E216" s="52">
        <f>'Pay App 54'!E216</f>
        <v>0</v>
      </c>
      <c r="F216" s="45"/>
      <c r="G216" s="65">
        <f>'Pay App 54'!G216+F216</f>
        <v>0</v>
      </c>
      <c r="H216" s="188">
        <f>'Pay App 54'!K216</f>
        <v>0</v>
      </c>
      <c r="I216" s="189"/>
      <c r="J216" s="55"/>
      <c r="K216" s="33">
        <f t="shared" si="8"/>
        <v>0</v>
      </c>
      <c r="L216" s="68">
        <f t="shared" si="11"/>
        <v>0</v>
      </c>
      <c r="M216" s="66">
        <f t="shared" si="9"/>
        <v>0</v>
      </c>
      <c r="N216" s="32">
        <f t="shared" si="10"/>
        <v>0</v>
      </c>
      <c r="O216" s="52">
        <f>'Pay App 54'!O216+'Pay App 54'!P216</f>
        <v>0</v>
      </c>
      <c r="P216" s="45"/>
      <c r="Q216" s="66">
        <f>'Pay App 54'!Q216+N216+P216</f>
        <v>0</v>
      </c>
    </row>
    <row r="217" spans="1:17" ht="21" customHeight="1" x14ac:dyDescent="0.2">
      <c r="A217" s="149" t="s">
        <v>387</v>
      </c>
      <c r="B217" s="149"/>
      <c r="C217" s="149" t="s">
        <v>388</v>
      </c>
      <c r="D217" s="150"/>
      <c r="E217" s="52">
        <f>'Pay App 54'!E217</f>
        <v>0</v>
      </c>
      <c r="F217" s="45"/>
      <c r="G217" s="65">
        <f>'Pay App 54'!G217+F217</f>
        <v>0</v>
      </c>
      <c r="H217" s="188">
        <f>'Pay App 54'!K217</f>
        <v>0</v>
      </c>
      <c r="I217" s="189"/>
      <c r="J217" s="55"/>
      <c r="K217" s="33">
        <f t="shared" si="8"/>
        <v>0</v>
      </c>
      <c r="L217" s="68">
        <f t="shared" si="11"/>
        <v>0</v>
      </c>
      <c r="M217" s="66">
        <f>G217-K217</f>
        <v>0</v>
      </c>
      <c r="N217" s="32">
        <f t="shared" si="10"/>
        <v>0</v>
      </c>
      <c r="O217" s="52">
        <f>'Pay App 54'!O217+'Pay App 54'!P217</f>
        <v>0</v>
      </c>
      <c r="P217" s="45"/>
      <c r="Q217" s="66">
        <f>'Pay App 54'!Q217+N217+P217</f>
        <v>0</v>
      </c>
    </row>
    <row r="218" spans="1:17" ht="21" customHeight="1" x14ac:dyDescent="0.2">
      <c r="A218" s="149" t="s">
        <v>389</v>
      </c>
      <c r="B218" s="149"/>
      <c r="C218" s="151" t="s">
        <v>390</v>
      </c>
      <c r="D218" s="152"/>
      <c r="E218" s="52">
        <f>'Pay App 54'!E218</f>
        <v>0</v>
      </c>
      <c r="F218" s="45"/>
      <c r="G218" s="65">
        <f>'Pay App 54'!G218+F218</f>
        <v>0</v>
      </c>
      <c r="H218" s="188">
        <f>'Pay App 54'!K218</f>
        <v>0</v>
      </c>
      <c r="I218" s="189"/>
      <c r="J218" s="55"/>
      <c r="K218" s="33">
        <f t="shared" si="8"/>
        <v>0</v>
      </c>
      <c r="L218" s="68">
        <f t="shared" si="11"/>
        <v>0</v>
      </c>
      <c r="M218" s="66">
        <f t="shared" si="9"/>
        <v>0</v>
      </c>
      <c r="N218" s="32">
        <f t="shared" si="10"/>
        <v>0</v>
      </c>
      <c r="O218" s="52">
        <f>'Pay App 54'!O218+'Pay App 54'!P218</f>
        <v>0</v>
      </c>
      <c r="P218" s="45"/>
      <c r="Q218" s="66">
        <f>'Pay App 54'!Q218+N218+P218</f>
        <v>0</v>
      </c>
    </row>
    <row r="219" spans="1:17" ht="21" customHeight="1" x14ac:dyDescent="0.2">
      <c r="A219" s="141" t="s">
        <v>391</v>
      </c>
      <c r="B219" s="141"/>
      <c r="C219" s="141" t="s">
        <v>392</v>
      </c>
      <c r="D219" s="142"/>
      <c r="E219" s="52">
        <f>'Pay App 54'!E219</f>
        <v>0</v>
      </c>
      <c r="F219" s="45"/>
      <c r="G219" s="65">
        <f>'Pay App 54'!G219+F219</f>
        <v>0</v>
      </c>
      <c r="H219" s="188">
        <f>'Pay App 54'!K219</f>
        <v>0</v>
      </c>
      <c r="I219" s="189"/>
      <c r="J219" s="55"/>
      <c r="K219" s="33">
        <f t="shared" si="8"/>
        <v>0</v>
      </c>
      <c r="L219" s="68">
        <f t="shared" si="11"/>
        <v>0</v>
      </c>
      <c r="M219" s="66">
        <f t="shared" si="9"/>
        <v>0</v>
      </c>
      <c r="N219" s="32">
        <f t="shared" si="10"/>
        <v>0</v>
      </c>
      <c r="O219" s="52">
        <f>'Pay App 54'!O219+'Pay App 54'!P219</f>
        <v>0</v>
      </c>
      <c r="P219" s="45"/>
      <c r="Q219" s="66">
        <f>'Pay App 54'!Q219+N219+P219</f>
        <v>0</v>
      </c>
    </row>
    <row r="220" spans="1:17" ht="21" customHeight="1" x14ac:dyDescent="0.2">
      <c r="A220" s="149" t="s">
        <v>393</v>
      </c>
      <c r="B220" s="149"/>
      <c r="C220" s="149" t="s">
        <v>394</v>
      </c>
      <c r="D220" s="150"/>
      <c r="E220" s="52">
        <f>'Pay App 54'!E220</f>
        <v>0</v>
      </c>
      <c r="F220" s="45"/>
      <c r="G220" s="65">
        <f>'Pay App 54'!G220+F220</f>
        <v>0</v>
      </c>
      <c r="H220" s="188">
        <f>'Pay App 54'!K220</f>
        <v>0</v>
      </c>
      <c r="I220" s="189"/>
      <c r="J220" s="55"/>
      <c r="K220" s="33">
        <f t="shared" si="8"/>
        <v>0</v>
      </c>
      <c r="L220" s="68">
        <f t="shared" si="11"/>
        <v>0</v>
      </c>
      <c r="M220" s="66">
        <f t="shared" si="9"/>
        <v>0</v>
      </c>
      <c r="N220" s="32">
        <f t="shared" si="10"/>
        <v>0</v>
      </c>
      <c r="O220" s="52">
        <f>'Pay App 54'!O220+'Pay App 54'!P220</f>
        <v>0</v>
      </c>
      <c r="P220" s="45"/>
      <c r="Q220" s="66">
        <f>'Pay App 54'!Q220+N220+P220</f>
        <v>0</v>
      </c>
    </row>
    <row r="221" spans="1:17" ht="21" customHeight="1" x14ac:dyDescent="0.2">
      <c r="A221" s="141" t="s">
        <v>395</v>
      </c>
      <c r="B221" s="141"/>
      <c r="C221" s="141" t="s">
        <v>396</v>
      </c>
      <c r="D221" s="142"/>
      <c r="E221" s="52">
        <f>'Pay App 54'!E221</f>
        <v>0</v>
      </c>
      <c r="F221" s="45"/>
      <c r="G221" s="65">
        <f>'Pay App 54'!G221+F221</f>
        <v>0</v>
      </c>
      <c r="H221" s="188">
        <f>'Pay App 54'!K221</f>
        <v>0</v>
      </c>
      <c r="I221" s="189"/>
      <c r="J221" s="55"/>
      <c r="K221" s="33">
        <f t="shared" si="8"/>
        <v>0</v>
      </c>
      <c r="L221" s="68">
        <f t="shared" si="11"/>
        <v>0</v>
      </c>
      <c r="M221" s="66">
        <f t="shared" si="9"/>
        <v>0</v>
      </c>
      <c r="N221" s="32">
        <f t="shared" si="10"/>
        <v>0</v>
      </c>
      <c r="O221" s="52">
        <f>'Pay App 54'!O221+'Pay App 54'!P221</f>
        <v>0</v>
      </c>
      <c r="P221" s="45"/>
      <c r="Q221" s="66">
        <f>'Pay App 54'!Q221+N221+P221</f>
        <v>0</v>
      </c>
    </row>
    <row r="222" spans="1:17" ht="21" customHeight="1" x14ac:dyDescent="0.2">
      <c r="A222" s="149" t="s">
        <v>397</v>
      </c>
      <c r="B222" s="149"/>
      <c r="C222" s="149" t="s">
        <v>398</v>
      </c>
      <c r="D222" s="150"/>
      <c r="E222" s="52">
        <f>'Pay App 54'!E222</f>
        <v>0</v>
      </c>
      <c r="F222" s="45"/>
      <c r="G222" s="65">
        <f>'Pay App 54'!G222+F222</f>
        <v>0</v>
      </c>
      <c r="H222" s="188">
        <f>'Pay App 54'!K222</f>
        <v>0</v>
      </c>
      <c r="I222" s="189"/>
      <c r="J222" s="55"/>
      <c r="K222" s="33">
        <f t="shared" si="8"/>
        <v>0</v>
      </c>
      <c r="L222" s="68">
        <f t="shared" si="11"/>
        <v>0</v>
      </c>
      <c r="M222" s="66">
        <f t="shared" si="9"/>
        <v>0</v>
      </c>
      <c r="N222" s="32">
        <f t="shared" si="10"/>
        <v>0</v>
      </c>
      <c r="O222" s="52">
        <f>'Pay App 54'!O222+'Pay App 54'!P222</f>
        <v>0</v>
      </c>
      <c r="P222" s="45"/>
      <c r="Q222" s="66">
        <f>'Pay App 54'!Q222+N222+P222</f>
        <v>0</v>
      </c>
    </row>
    <row r="223" spans="1:17" ht="21" customHeight="1" x14ac:dyDescent="0.2">
      <c r="A223" s="149" t="s">
        <v>399</v>
      </c>
      <c r="B223" s="149"/>
      <c r="C223" s="149" t="s">
        <v>400</v>
      </c>
      <c r="D223" s="150"/>
      <c r="E223" s="52">
        <f>'Pay App 54'!E223</f>
        <v>0</v>
      </c>
      <c r="F223" s="45"/>
      <c r="G223" s="65">
        <f>'Pay App 54'!G223+F223</f>
        <v>0</v>
      </c>
      <c r="H223" s="188">
        <f>'Pay App 54'!K223</f>
        <v>0</v>
      </c>
      <c r="I223" s="189"/>
      <c r="J223" s="55"/>
      <c r="K223" s="33">
        <f t="shared" si="8"/>
        <v>0</v>
      </c>
      <c r="L223" s="68">
        <f t="shared" si="11"/>
        <v>0</v>
      </c>
      <c r="M223" s="66">
        <f t="shared" si="9"/>
        <v>0</v>
      </c>
      <c r="N223" s="32">
        <f t="shared" si="10"/>
        <v>0</v>
      </c>
      <c r="O223" s="52">
        <f>'Pay App 54'!O223+'Pay App 54'!P223</f>
        <v>0</v>
      </c>
      <c r="P223" s="45"/>
      <c r="Q223" s="66">
        <f>'Pay App 54'!Q223+N223+P223</f>
        <v>0</v>
      </c>
    </row>
    <row r="224" spans="1:17" ht="21" customHeight="1" x14ac:dyDescent="0.2">
      <c r="A224" s="149" t="s">
        <v>401</v>
      </c>
      <c r="B224" s="149"/>
      <c r="C224" s="149" t="s">
        <v>402</v>
      </c>
      <c r="D224" s="150"/>
      <c r="E224" s="52">
        <f>'Pay App 54'!E224</f>
        <v>0</v>
      </c>
      <c r="F224" s="45"/>
      <c r="G224" s="65">
        <f>'Pay App 54'!G224+F224</f>
        <v>0</v>
      </c>
      <c r="H224" s="188">
        <f>'Pay App 54'!K224</f>
        <v>0</v>
      </c>
      <c r="I224" s="189"/>
      <c r="J224" s="55"/>
      <c r="K224" s="33">
        <f t="shared" si="8"/>
        <v>0</v>
      </c>
      <c r="L224" s="68">
        <f t="shared" si="11"/>
        <v>0</v>
      </c>
      <c r="M224" s="66">
        <f t="shared" si="9"/>
        <v>0</v>
      </c>
      <c r="N224" s="32">
        <f t="shared" si="10"/>
        <v>0</v>
      </c>
      <c r="O224" s="52">
        <f>'Pay App 54'!O224+'Pay App 54'!P224</f>
        <v>0</v>
      </c>
      <c r="P224" s="45"/>
      <c r="Q224" s="66">
        <f>'Pay App 54'!Q224+N224+P224</f>
        <v>0</v>
      </c>
    </row>
    <row r="225" spans="1:17" ht="21" customHeight="1" x14ac:dyDescent="0.2">
      <c r="A225" s="149" t="s">
        <v>403</v>
      </c>
      <c r="B225" s="149"/>
      <c r="C225" s="149" t="s">
        <v>404</v>
      </c>
      <c r="D225" s="150"/>
      <c r="E225" s="52">
        <f>'Pay App 54'!E225</f>
        <v>0</v>
      </c>
      <c r="F225" s="45"/>
      <c r="G225" s="65">
        <f>'Pay App 54'!G225+F225</f>
        <v>0</v>
      </c>
      <c r="H225" s="188">
        <f>'Pay App 54'!K225</f>
        <v>0</v>
      </c>
      <c r="I225" s="189"/>
      <c r="J225" s="55"/>
      <c r="K225" s="33">
        <f t="shared" si="8"/>
        <v>0</v>
      </c>
      <c r="L225" s="68">
        <f t="shared" si="11"/>
        <v>0</v>
      </c>
      <c r="M225" s="66">
        <f t="shared" si="9"/>
        <v>0</v>
      </c>
      <c r="N225" s="32">
        <f t="shared" si="10"/>
        <v>0</v>
      </c>
      <c r="O225" s="52">
        <f>'Pay App 54'!O225+'Pay App 54'!P225</f>
        <v>0</v>
      </c>
      <c r="P225" s="45"/>
      <c r="Q225" s="66">
        <f>'Pay App 54'!Q225+N225+P225</f>
        <v>0</v>
      </c>
    </row>
    <row r="226" spans="1:17" ht="21" customHeight="1" x14ac:dyDescent="0.2">
      <c r="A226" s="141" t="s">
        <v>405</v>
      </c>
      <c r="B226" s="141"/>
      <c r="C226" s="141" t="s">
        <v>406</v>
      </c>
      <c r="D226" s="142"/>
      <c r="E226" s="52">
        <f>'Pay App 54'!E226</f>
        <v>0</v>
      </c>
      <c r="F226" s="45"/>
      <c r="G226" s="65">
        <f>'Pay App 54'!G226+F226</f>
        <v>0</v>
      </c>
      <c r="H226" s="188">
        <f>'Pay App 54'!K226</f>
        <v>0</v>
      </c>
      <c r="I226" s="189"/>
      <c r="J226" s="55"/>
      <c r="K226" s="33">
        <f t="shared" si="8"/>
        <v>0</v>
      </c>
      <c r="L226" s="68">
        <f t="shared" si="11"/>
        <v>0</v>
      </c>
      <c r="M226" s="66">
        <f t="shared" si="9"/>
        <v>0</v>
      </c>
      <c r="N226" s="32">
        <f t="shared" si="10"/>
        <v>0</v>
      </c>
      <c r="O226" s="52">
        <f>'Pay App 54'!O226+'Pay App 54'!P226</f>
        <v>0</v>
      </c>
      <c r="P226" s="45"/>
      <c r="Q226" s="66">
        <f>'Pay App 54'!Q226+N226+P226</f>
        <v>0</v>
      </c>
    </row>
    <row r="227" spans="1:17" ht="21" customHeight="1" x14ac:dyDescent="0.2">
      <c r="A227" s="149" t="s">
        <v>407</v>
      </c>
      <c r="B227" s="149"/>
      <c r="C227" s="149" t="s">
        <v>408</v>
      </c>
      <c r="D227" s="150"/>
      <c r="E227" s="52">
        <f>'Pay App 54'!E227</f>
        <v>0</v>
      </c>
      <c r="F227" s="45"/>
      <c r="G227" s="65">
        <f>'Pay App 54'!G227+F227</f>
        <v>0</v>
      </c>
      <c r="H227" s="188">
        <f>'Pay App 54'!K227</f>
        <v>0</v>
      </c>
      <c r="I227" s="189"/>
      <c r="J227" s="55"/>
      <c r="K227" s="33">
        <f t="shared" si="8"/>
        <v>0</v>
      </c>
      <c r="L227" s="68">
        <f t="shared" si="11"/>
        <v>0</v>
      </c>
      <c r="M227" s="66">
        <f t="shared" si="9"/>
        <v>0</v>
      </c>
      <c r="N227" s="32">
        <f t="shared" si="10"/>
        <v>0</v>
      </c>
      <c r="O227" s="52">
        <f>'Pay App 54'!O227+'Pay App 54'!P227</f>
        <v>0</v>
      </c>
      <c r="P227" s="45"/>
      <c r="Q227" s="66">
        <f>'Pay App 54'!Q227+N227+P227</f>
        <v>0</v>
      </c>
    </row>
    <row r="228" spans="1:17" ht="21" customHeight="1" x14ac:dyDescent="0.2">
      <c r="A228" s="149" t="s">
        <v>409</v>
      </c>
      <c r="B228" s="149"/>
      <c r="C228" s="149" t="s">
        <v>410</v>
      </c>
      <c r="D228" s="150"/>
      <c r="E228" s="52">
        <f>'Pay App 54'!E228</f>
        <v>0</v>
      </c>
      <c r="F228" s="45"/>
      <c r="G228" s="65">
        <f>'Pay App 54'!G228+F228</f>
        <v>0</v>
      </c>
      <c r="H228" s="188">
        <f>'Pay App 54'!K228</f>
        <v>0</v>
      </c>
      <c r="I228" s="189"/>
      <c r="J228" s="55"/>
      <c r="K228" s="33">
        <f t="shared" si="8"/>
        <v>0</v>
      </c>
      <c r="L228" s="68">
        <f t="shared" si="11"/>
        <v>0</v>
      </c>
      <c r="M228" s="66">
        <f t="shared" si="9"/>
        <v>0</v>
      </c>
      <c r="N228" s="32">
        <f t="shared" si="10"/>
        <v>0</v>
      </c>
      <c r="O228" s="52">
        <f>'Pay App 54'!O228+'Pay App 54'!P228</f>
        <v>0</v>
      </c>
      <c r="P228" s="45"/>
      <c r="Q228" s="66">
        <f>'Pay App 54'!Q228+N228+P228</f>
        <v>0</v>
      </c>
    </row>
    <row r="229" spans="1:17" ht="21" customHeight="1" x14ac:dyDescent="0.2">
      <c r="A229" s="149" t="s">
        <v>411</v>
      </c>
      <c r="B229" s="149"/>
      <c r="C229" s="149" t="s">
        <v>412</v>
      </c>
      <c r="D229" s="150"/>
      <c r="E229" s="52">
        <f>'Pay App 54'!E229</f>
        <v>0</v>
      </c>
      <c r="F229" s="45"/>
      <c r="G229" s="65">
        <f>'Pay App 54'!G229+F229</f>
        <v>0</v>
      </c>
      <c r="H229" s="188">
        <f>'Pay App 54'!K229</f>
        <v>0</v>
      </c>
      <c r="I229" s="189"/>
      <c r="J229" s="55"/>
      <c r="K229" s="33">
        <f t="shared" si="8"/>
        <v>0</v>
      </c>
      <c r="L229" s="68">
        <f t="shared" si="11"/>
        <v>0</v>
      </c>
      <c r="M229" s="66">
        <f t="shared" si="9"/>
        <v>0</v>
      </c>
      <c r="N229" s="32">
        <f t="shared" si="10"/>
        <v>0</v>
      </c>
      <c r="O229" s="52">
        <f>'Pay App 54'!O229+'Pay App 54'!P229</f>
        <v>0</v>
      </c>
      <c r="P229" s="45"/>
      <c r="Q229" s="66">
        <f>'Pay App 54'!Q229+N229+P229</f>
        <v>0</v>
      </c>
    </row>
    <row r="230" spans="1:17" ht="21" customHeight="1" x14ac:dyDescent="0.2">
      <c r="A230" s="149" t="s">
        <v>413</v>
      </c>
      <c r="B230" s="149"/>
      <c r="C230" s="149" t="s">
        <v>414</v>
      </c>
      <c r="D230" s="150"/>
      <c r="E230" s="52">
        <f>'Pay App 54'!E230</f>
        <v>0</v>
      </c>
      <c r="F230" s="45"/>
      <c r="G230" s="65">
        <f>'Pay App 54'!G230+F230</f>
        <v>0</v>
      </c>
      <c r="H230" s="188">
        <f>'Pay App 54'!K230</f>
        <v>0</v>
      </c>
      <c r="I230" s="189"/>
      <c r="J230" s="55"/>
      <c r="K230" s="33">
        <f t="shared" si="8"/>
        <v>0</v>
      </c>
      <c r="L230" s="68">
        <f t="shared" si="11"/>
        <v>0</v>
      </c>
      <c r="M230" s="66">
        <f t="shared" si="9"/>
        <v>0</v>
      </c>
      <c r="N230" s="32">
        <f t="shared" si="10"/>
        <v>0</v>
      </c>
      <c r="O230" s="52">
        <f>'Pay App 54'!O230+'Pay App 54'!P230</f>
        <v>0</v>
      </c>
      <c r="P230" s="45"/>
      <c r="Q230" s="66">
        <f>'Pay App 54'!Q230+N230+P230</f>
        <v>0</v>
      </c>
    </row>
    <row r="231" spans="1:17" ht="21" customHeight="1" x14ac:dyDescent="0.2">
      <c r="A231" s="149" t="s">
        <v>415</v>
      </c>
      <c r="B231" s="149"/>
      <c r="C231" s="149" t="s">
        <v>416</v>
      </c>
      <c r="D231" s="150"/>
      <c r="E231" s="52">
        <f>'Pay App 54'!E231</f>
        <v>0</v>
      </c>
      <c r="F231" s="45"/>
      <c r="G231" s="65">
        <f>'Pay App 54'!G231+F231</f>
        <v>0</v>
      </c>
      <c r="H231" s="188">
        <f>'Pay App 54'!K231</f>
        <v>0</v>
      </c>
      <c r="I231" s="189"/>
      <c r="J231" s="55"/>
      <c r="K231" s="33">
        <f t="shared" si="8"/>
        <v>0</v>
      </c>
      <c r="L231" s="68">
        <f t="shared" si="11"/>
        <v>0</v>
      </c>
      <c r="M231" s="66">
        <f t="shared" si="9"/>
        <v>0</v>
      </c>
      <c r="N231" s="32">
        <f t="shared" si="10"/>
        <v>0</v>
      </c>
      <c r="O231" s="52">
        <f>'Pay App 54'!O231+'Pay App 54'!P231</f>
        <v>0</v>
      </c>
      <c r="P231" s="45"/>
      <c r="Q231" s="66">
        <f>'Pay App 54'!Q231+N231+P231</f>
        <v>0</v>
      </c>
    </row>
    <row r="232" spans="1:17" ht="21" customHeight="1" x14ac:dyDescent="0.2">
      <c r="A232" s="141" t="s">
        <v>417</v>
      </c>
      <c r="B232" s="141"/>
      <c r="C232" s="141" t="s">
        <v>418</v>
      </c>
      <c r="D232" s="142"/>
      <c r="E232" s="52">
        <f>'Pay App 54'!E232</f>
        <v>0</v>
      </c>
      <c r="F232" s="45"/>
      <c r="G232" s="65">
        <f>'Pay App 54'!G232+F232</f>
        <v>0</v>
      </c>
      <c r="H232" s="188">
        <f>'Pay App 54'!K232</f>
        <v>0</v>
      </c>
      <c r="I232" s="189"/>
      <c r="J232" s="55"/>
      <c r="K232" s="33">
        <f t="shared" si="8"/>
        <v>0</v>
      </c>
      <c r="L232" s="68">
        <f t="shared" si="11"/>
        <v>0</v>
      </c>
      <c r="M232" s="66">
        <f t="shared" si="9"/>
        <v>0</v>
      </c>
      <c r="N232" s="32">
        <f t="shared" si="10"/>
        <v>0</v>
      </c>
      <c r="O232" s="52">
        <f>'Pay App 54'!O232+'Pay App 54'!P232</f>
        <v>0</v>
      </c>
      <c r="P232" s="45"/>
      <c r="Q232" s="66">
        <f>'Pay App 54'!Q232+N232+P232</f>
        <v>0</v>
      </c>
    </row>
    <row r="233" spans="1:17" ht="21" customHeight="1" x14ac:dyDescent="0.2">
      <c r="A233" s="149" t="s">
        <v>419</v>
      </c>
      <c r="B233" s="149"/>
      <c r="C233" s="149" t="s">
        <v>420</v>
      </c>
      <c r="D233" s="150"/>
      <c r="E233" s="52">
        <f>'Pay App 54'!E233</f>
        <v>0</v>
      </c>
      <c r="F233" s="45"/>
      <c r="G233" s="65">
        <f>'Pay App 54'!G233+F233</f>
        <v>0</v>
      </c>
      <c r="H233" s="188">
        <f>'Pay App 54'!K233</f>
        <v>0</v>
      </c>
      <c r="I233" s="189"/>
      <c r="J233" s="55"/>
      <c r="K233" s="33">
        <f t="shared" si="8"/>
        <v>0</v>
      </c>
      <c r="L233" s="68">
        <f t="shared" si="11"/>
        <v>0</v>
      </c>
      <c r="M233" s="66">
        <f t="shared" si="9"/>
        <v>0</v>
      </c>
      <c r="N233" s="32">
        <f t="shared" si="10"/>
        <v>0</v>
      </c>
      <c r="O233" s="52">
        <f>'Pay App 54'!O233+'Pay App 54'!P233</f>
        <v>0</v>
      </c>
      <c r="P233" s="45"/>
      <c r="Q233" s="66">
        <f>'Pay App 54'!Q233+N233+P233</f>
        <v>0</v>
      </c>
    </row>
    <row r="234" spans="1:17" ht="21" customHeight="1" x14ac:dyDescent="0.2">
      <c r="A234" s="149" t="s">
        <v>421</v>
      </c>
      <c r="B234" s="149"/>
      <c r="C234" s="149" t="s">
        <v>422</v>
      </c>
      <c r="D234" s="150"/>
      <c r="E234" s="52">
        <f>'Pay App 54'!E234</f>
        <v>0</v>
      </c>
      <c r="F234" s="45"/>
      <c r="G234" s="65">
        <f>'Pay App 54'!G234+F234</f>
        <v>0</v>
      </c>
      <c r="H234" s="188">
        <f>'Pay App 54'!K234</f>
        <v>0</v>
      </c>
      <c r="I234" s="189"/>
      <c r="J234" s="55"/>
      <c r="K234" s="33">
        <f t="shared" si="8"/>
        <v>0</v>
      </c>
      <c r="L234" s="68">
        <f t="shared" si="11"/>
        <v>0</v>
      </c>
      <c r="M234" s="66">
        <f t="shared" si="9"/>
        <v>0</v>
      </c>
      <c r="N234" s="32">
        <f t="shared" si="10"/>
        <v>0</v>
      </c>
      <c r="O234" s="52">
        <f>'Pay App 54'!O234+'Pay App 54'!P234</f>
        <v>0</v>
      </c>
      <c r="P234" s="45"/>
      <c r="Q234" s="66">
        <f>'Pay App 54'!Q234+N234+P234</f>
        <v>0</v>
      </c>
    </row>
    <row r="235" spans="1:17" ht="21" customHeight="1" x14ac:dyDescent="0.2">
      <c r="A235" s="149" t="s">
        <v>423</v>
      </c>
      <c r="B235" s="149"/>
      <c r="C235" s="149" t="s">
        <v>424</v>
      </c>
      <c r="D235" s="150"/>
      <c r="E235" s="52">
        <f>'Pay App 54'!E235</f>
        <v>0</v>
      </c>
      <c r="F235" s="45"/>
      <c r="G235" s="65">
        <f>'Pay App 54'!G235+F235</f>
        <v>0</v>
      </c>
      <c r="H235" s="188">
        <f>'Pay App 54'!K235</f>
        <v>0</v>
      </c>
      <c r="I235" s="189"/>
      <c r="J235" s="55"/>
      <c r="K235" s="33">
        <f t="shared" si="8"/>
        <v>0</v>
      </c>
      <c r="L235" s="68">
        <f t="shared" si="11"/>
        <v>0</v>
      </c>
      <c r="M235" s="66">
        <f t="shared" si="9"/>
        <v>0</v>
      </c>
      <c r="N235" s="32">
        <f t="shared" si="10"/>
        <v>0</v>
      </c>
      <c r="O235" s="52">
        <f>'Pay App 54'!O235+'Pay App 54'!P235</f>
        <v>0</v>
      </c>
      <c r="P235" s="45"/>
      <c r="Q235" s="66">
        <f>'Pay App 54'!Q235+N235+P235</f>
        <v>0</v>
      </c>
    </row>
    <row r="236" spans="1:17" ht="21" customHeight="1" x14ac:dyDescent="0.2">
      <c r="A236" s="149" t="s">
        <v>425</v>
      </c>
      <c r="B236" s="149"/>
      <c r="C236" s="149" t="s">
        <v>426</v>
      </c>
      <c r="D236" s="150"/>
      <c r="E236" s="52">
        <f>'Pay App 54'!E236</f>
        <v>0</v>
      </c>
      <c r="F236" s="45"/>
      <c r="G236" s="65">
        <f>'Pay App 54'!G236+F236</f>
        <v>0</v>
      </c>
      <c r="H236" s="188">
        <f>'Pay App 54'!K236</f>
        <v>0</v>
      </c>
      <c r="I236" s="189"/>
      <c r="J236" s="55"/>
      <c r="K236" s="33">
        <f t="shared" si="8"/>
        <v>0</v>
      </c>
      <c r="L236" s="68">
        <f t="shared" si="11"/>
        <v>0</v>
      </c>
      <c r="M236" s="66">
        <f t="shared" si="9"/>
        <v>0</v>
      </c>
      <c r="N236" s="32">
        <f t="shared" si="10"/>
        <v>0</v>
      </c>
      <c r="O236" s="52">
        <f>'Pay App 54'!O236+'Pay App 54'!P236</f>
        <v>0</v>
      </c>
      <c r="P236" s="45"/>
      <c r="Q236" s="66">
        <f>'Pay App 54'!Q236+N236+P236</f>
        <v>0</v>
      </c>
    </row>
    <row r="237" spans="1:17" ht="21" customHeight="1" x14ac:dyDescent="0.2">
      <c r="A237" s="149" t="s">
        <v>427</v>
      </c>
      <c r="B237" s="149"/>
      <c r="C237" s="149" t="s">
        <v>428</v>
      </c>
      <c r="D237" s="150"/>
      <c r="E237" s="52">
        <f>'Pay App 54'!E237</f>
        <v>0</v>
      </c>
      <c r="F237" s="45"/>
      <c r="G237" s="65">
        <f>'Pay App 54'!G237+F237</f>
        <v>0</v>
      </c>
      <c r="H237" s="188">
        <f>'Pay App 54'!K237</f>
        <v>0</v>
      </c>
      <c r="I237" s="189"/>
      <c r="J237" s="55"/>
      <c r="K237" s="33">
        <f t="shared" si="8"/>
        <v>0</v>
      </c>
      <c r="L237" s="68">
        <f t="shared" si="11"/>
        <v>0</v>
      </c>
      <c r="M237" s="66">
        <f t="shared" si="9"/>
        <v>0</v>
      </c>
      <c r="N237" s="32">
        <f t="shared" si="10"/>
        <v>0</v>
      </c>
      <c r="O237" s="52">
        <f>'Pay App 54'!O237+'Pay App 54'!P237</f>
        <v>0</v>
      </c>
      <c r="P237" s="45"/>
      <c r="Q237" s="66">
        <f>'Pay App 54'!Q237+N237+P237</f>
        <v>0</v>
      </c>
    </row>
    <row r="238" spans="1:17" ht="21" customHeight="1" x14ac:dyDescent="0.2">
      <c r="A238" s="149" t="s">
        <v>429</v>
      </c>
      <c r="B238" s="149"/>
      <c r="C238" s="149" t="s">
        <v>430</v>
      </c>
      <c r="D238" s="150"/>
      <c r="E238" s="52">
        <f>'Pay App 54'!E238</f>
        <v>0</v>
      </c>
      <c r="F238" s="45"/>
      <c r="G238" s="65">
        <f>'Pay App 54'!G238+F238</f>
        <v>0</v>
      </c>
      <c r="H238" s="188">
        <f>'Pay App 54'!K238</f>
        <v>0</v>
      </c>
      <c r="I238" s="189"/>
      <c r="J238" s="55"/>
      <c r="K238" s="33">
        <f t="shared" si="8"/>
        <v>0</v>
      </c>
      <c r="L238" s="68">
        <f t="shared" si="11"/>
        <v>0</v>
      </c>
      <c r="M238" s="66">
        <f t="shared" si="9"/>
        <v>0</v>
      </c>
      <c r="N238" s="32">
        <f t="shared" si="10"/>
        <v>0</v>
      </c>
      <c r="O238" s="52">
        <f>'Pay App 54'!O238+'Pay App 54'!P238</f>
        <v>0</v>
      </c>
      <c r="P238" s="45"/>
      <c r="Q238" s="66">
        <f>'Pay App 54'!Q238+N238+P238</f>
        <v>0</v>
      </c>
    </row>
    <row r="239" spans="1:17" ht="21" customHeight="1" x14ac:dyDescent="0.2">
      <c r="A239" s="149" t="s">
        <v>431</v>
      </c>
      <c r="B239" s="149"/>
      <c r="C239" s="149" t="s">
        <v>432</v>
      </c>
      <c r="D239" s="150"/>
      <c r="E239" s="52">
        <f>'Pay App 54'!E239</f>
        <v>0</v>
      </c>
      <c r="F239" s="45"/>
      <c r="G239" s="65">
        <f>'Pay App 54'!G239+F239</f>
        <v>0</v>
      </c>
      <c r="H239" s="188">
        <f>'Pay App 54'!K239</f>
        <v>0</v>
      </c>
      <c r="I239" s="189"/>
      <c r="J239" s="55"/>
      <c r="K239" s="33">
        <f t="shared" si="8"/>
        <v>0</v>
      </c>
      <c r="L239" s="68">
        <f t="shared" si="11"/>
        <v>0</v>
      </c>
      <c r="M239" s="66">
        <f t="shared" si="9"/>
        <v>0</v>
      </c>
      <c r="N239" s="32">
        <f t="shared" si="10"/>
        <v>0</v>
      </c>
      <c r="O239" s="52">
        <f>'Pay App 54'!O239+'Pay App 54'!P239</f>
        <v>0</v>
      </c>
      <c r="P239" s="45"/>
      <c r="Q239" s="66">
        <f>'Pay App 54'!Q239+N239+P239</f>
        <v>0</v>
      </c>
    </row>
    <row r="240" spans="1:17" ht="21" customHeight="1" x14ac:dyDescent="0.2">
      <c r="A240" s="141" t="s">
        <v>433</v>
      </c>
      <c r="B240" s="141"/>
      <c r="C240" s="141" t="s">
        <v>434</v>
      </c>
      <c r="D240" s="142"/>
      <c r="E240" s="52">
        <f>'Pay App 54'!E240</f>
        <v>0</v>
      </c>
      <c r="F240" s="45"/>
      <c r="G240" s="66">
        <f>'Pay App 54'!G240+F240</f>
        <v>0</v>
      </c>
      <c r="H240" s="188">
        <f>'Pay App 54'!K240</f>
        <v>0</v>
      </c>
      <c r="I240" s="189"/>
      <c r="J240" s="55"/>
      <c r="K240" s="33">
        <f>H240+J240</f>
        <v>0</v>
      </c>
      <c r="L240" s="69">
        <f t="shared" si="11"/>
        <v>0</v>
      </c>
      <c r="M240" s="66">
        <f>G240-K240</f>
        <v>0</v>
      </c>
      <c r="N240" s="32">
        <f t="shared" si="10"/>
        <v>0</v>
      </c>
      <c r="O240" s="52">
        <f>'Pay App 54'!O240+'Pay App 54'!P240</f>
        <v>0</v>
      </c>
      <c r="P240" s="45"/>
      <c r="Q240" s="66">
        <f>'Pay App 54'!Q240+N240+P240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kIDK7pGIPH6iuwLjH+HQwj1y3xHEjEX7fWZkSVCB6HOqF7DNghYNAn9AfvI1LyAFmP3jeBxKHNcCDf/D7U8l5A==" saltValue="Sjlm9al4tlGneCN7hy09nQ=="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3800-000000000000}"/>
    <dataValidation type="decimal" operator="lessThanOrEqual" allowBlank="1" showInputMessage="1" showErrorMessage="1" errorTitle="Release retention" error="In order to release retention, the number entered into this cell must be negative." sqref="O81:O240" xr:uid="{00000000-0002-0000-38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59.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56</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49"/>
      <c r="D28" s="10"/>
      <c r="E28" s="11"/>
      <c r="F28" s="11"/>
      <c r="G28" s="10"/>
      <c r="K28" s="10"/>
      <c r="L28" s="10"/>
      <c r="M28" s="10"/>
      <c r="P28" s="10"/>
      <c r="Q28" s="10"/>
      <c r="T28" s="10"/>
    </row>
    <row r="29" spans="1:20" ht="19" x14ac:dyDescent="0.25">
      <c r="A29" s="177"/>
      <c r="B29" s="177"/>
      <c r="C29" s="50"/>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55'!F36+F241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55'!F51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55'!F55+'Pay App 55'!F57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55'!B62+N241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56.1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56</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55'!E81</f>
        <v>0</v>
      </c>
      <c r="F81" s="44"/>
      <c r="G81" s="64">
        <f>'Pay App 55'!G81+F81</f>
        <v>0</v>
      </c>
      <c r="H81" s="190">
        <f>'Pay App 55'!K81</f>
        <v>0</v>
      </c>
      <c r="I81" s="191"/>
      <c r="J81" s="54"/>
      <c r="K81" s="31">
        <f>H81+J81</f>
        <v>0</v>
      </c>
      <c r="L81" s="67">
        <f>IF(ISERROR(K81/G81),0,K81/G81)</f>
        <v>0</v>
      </c>
      <c r="M81" s="64">
        <f>G81-K81</f>
        <v>0</v>
      </c>
      <c r="N81" s="30">
        <f>IF(MOD(ROUND(ABS(J81*0.05)*10000,0),10)=5,ROUNDDOWN((J81*0.05),2),ROUND((J81*0.05),2))</f>
        <v>0</v>
      </c>
      <c r="O81" s="51">
        <f>'Pay App 55'!O81+'Pay App 55'!P81</f>
        <v>0</v>
      </c>
      <c r="P81" s="44"/>
      <c r="Q81" s="64">
        <f>'Pay App 55'!Q81+N81+P81</f>
        <v>0</v>
      </c>
    </row>
    <row r="82" spans="1:17" ht="21" customHeight="1" x14ac:dyDescent="0.2">
      <c r="A82" s="151" t="s">
        <v>118</v>
      </c>
      <c r="B82" s="151"/>
      <c r="C82" s="151" t="s">
        <v>119</v>
      </c>
      <c r="D82" s="152"/>
      <c r="E82" s="52">
        <f>'Pay App 55'!E82</f>
        <v>0</v>
      </c>
      <c r="F82" s="45"/>
      <c r="G82" s="65">
        <f>'Pay App 55'!G82+F82</f>
        <v>0</v>
      </c>
      <c r="H82" s="188">
        <f>'Pay App 55'!K82</f>
        <v>0</v>
      </c>
      <c r="I82" s="189"/>
      <c r="J82" s="55"/>
      <c r="K82" s="33">
        <f>H82+J82</f>
        <v>0</v>
      </c>
      <c r="L82" s="68">
        <f t="shared" ref="L82:L147" si="0">IF(ISERROR(K82/G82),0,K82/G82)</f>
        <v>0</v>
      </c>
      <c r="M82" s="66">
        <f>G82-K82</f>
        <v>0</v>
      </c>
      <c r="N82" s="32">
        <f>IF(MOD(ROUND(ABS(J82*0.05)*10000,0),10)=5,ROUNDDOWN((J82*0.05),2),ROUND((J82*0.05),2))</f>
        <v>0</v>
      </c>
      <c r="O82" s="52">
        <f>'Pay App 55'!O82+'Pay App 55'!P82</f>
        <v>0</v>
      </c>
      <c r="P82" s="45"/>
      <c r="Q82" s="66">
        <f>'Pay App 55'!Q82+N82+P82</f>
        <v>0</v>
      </c>
    </row>
    <row r="83" spans="1:17" ht="21" customHeight="1" x14ac:dyDescent="0.2">
      <c r="A83" s="151" t="s">
        <v>120</v>
      </c>
      <c r="B83" s="151"/>
      <c r="C83" s="83" t="s">
        <v>121</v>
      </c>
      <c r="D83" s="35"/>
      <c r="E83" s="52">
        <f>'Pay App 55'!E83</f>
        <v>0</v>
      </c>
      <c r="F83" s="45"/>
      <c r="G83" s="65">
        <f>'Pay App 55'!G83+F83</f>
        <v>0</v>
      </c>
      <c r="H83" s="188">
        <f>'Pay App 55'!K83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55'!O83+'Pay App 55'!P83</f>
        <v>0</v>
      </c>
      <c r="P83" s="45"/>
      <c r="Q83" s="66">
        <f>'Pay App 55'!Q83+N83+P83</f>
        <v>0</v>
      </c>
    </row>
    <row r="84" spans="1:17" ht="21" customHeight="1" x14ac:dyDescent="0.2">
      <c r="A84" s="151" t="s">
        <v>122</v>
      </c>
      <c r="B84" s="151"/>
      <c r="C84" s="151" t="s">
        <v>123</v>
      </c>
      <c r="D84" s="152"/>
      <c r="E84" s="52">
        <f>'Pay App 55'!E84</f>
        <v>0</v>
      </c>
      <c r="F84" s="45"/>
      <c r="G84" s="65">
        <f>'Pay App 55'!G84+F84</f>
        <v>0</v>
      </c>
      <c r="H84" s="188">
        <f>'Pay App 55'!K84</f>
        <v>0</v>
      </c>
      <c r="I84" s="189"/>
      <c r="J84" s="55"/>
      <c r="K84" s="33">
        <f t="shared" si="1"/>
        <v>0</v>
      </c>
      <c r="L84" s="68">
        <f t="shared" si="0"/>
        <v>0</v>
      </c>
      <c r="M84" s="66">
        <f t="shared" si="2"/>
        <v>0</v>
      </c>
      <c r="N84" s="32">
        <f t="shared" si="3"/>
        <v>0</v>
      </c>
      <c r="O84" s="52">
        <f>'Pay App 55'!O84+'Pay App 55'!P84</f>
        <v>0</v>
      </c>
      <c r="P84" s="45"/>
      <c r="Q84" s="66">
        <f>'Pay App 55'!Q84+N84+P84</f>
        <v>0</v>
      </c>
    </row>
    <row r="85" spans="1:17" ht="21" customHeight="1" x14ac:dyDescent="0.2">
      <c r="A85" s="151" t="s">
        <v>124</v>
      </c>
      <c r="B85" s="151"/>
      <c r="C85" s="151" t="s">
        <v>125</v>
      </c>
      <c r="D85" s="152"/>
      <c r="E85" s="52">
        <f>'Pay App 55'!E85</f>
        <v>0</v>
      </c>
      <c r="F85" s="45"/>
      <c r="G85" s="65">
        <f>'Pay App 55'!G85+F85</f>
        <v>0</v>
      </c>
      <c r="H85" s="188">
        <f>'Pay App 55'!K85</f>
        <v>0</v>
      </c>
      <c r="I85" s="189"/>
      <c r="J85" s="55"/>
      <c r="K85" s="33">
        <f t="shared" si="1"/>
        <v>0</v>
      </c>
      <c r="L85" s="68">
        <f t="shared" si="0"/>
        <v>0</v>
      </c>
      <c r="M85" s="66">
        <f t="shared" si="2"/>
        <v>0</v>
      </c>
      <c r="N85" s="32">
        <f t="shared" si="3"/>
        <v>0</v>
      </c>
      <c r="O85" s="52">
        <f>'Pay App 55'!O85+'Pay App 55'!P85</f>
        <v>0</v>
      </c>
      <c r="P85" s="45"/>
      <c r="Q85" s="66">
        <f>'Pay App 55'!Q85+N85+P85</f>
        <v>0</v>
      </c>
    </row>
    <row r="86" spans="1:17" ht="21" customHeight="1" x14ac:dyDescent="0.2">
      <c r="A86" s="151" t="s">
        <v>126</v>
      </c>
      <c r="B86" s="151"/>
      <c r="C86" s="151" t="s">
        <v>127</v>
      </c>
      <c r="D86" s="152"/>
      <c r="E86" s="52">
        <f>'Pay App 55'!E86</f>
        <v>0</v>
      </c>
      <c r="F86" s="45"/>
      <c r="G86" s="65">
        <f>'Pay App 55'!G86+F86</f>
        <v>0</v>
      </c>
      <c r="H86" s="188">
        <f>'Pay App 55'!K86</f>
        <v>0</v>
      </c>
      <c r="I86" s="189"/>
      <c r="J86" s="55"/>
      <c r="K86" s="33">
        <f t="shared" si="1"/>
        <v>0</v>
      </c>
      <c r="L86" s="68">
        <f t="shared" si="0"/>
        <v>0</v>
      </c>
      <c r="M86" s="66">
        <f t="shared" si="2"/>
        <v>0</v>
      </c>
      <c r="N86" s="32">
        <f t="shared" si="3"/>
        <v>0</v>
      </c>
      <c r="O86" s="52">
        <f>'Pay App 55'!O86+'Pay App 55'!P86</f>
        <v>0</v>
      </c>
      <c r="P86" s="45"/>
      <c r="Q86" s="66">
        <f>'Pay App 55'!Q86+N86+P86</f>
        <v>0</v>
      </c>
    </row>
    <row r="87" spans="1:17" ht="21" customHeight="1" x14ac:dyDescent="0.2">
      <c r="A87" s="151" t="s">
        <v>128</v>
      </c>
      <c r="B87" s="151"/>
      <c r="C87" s="151" t="s">
        <v>129</v>
      </c>
      <c r="D87" s="152"/>
      <c r="E87" s="52">
        <f>'Pay App 55'!E87</f>
        <v>0</v>
      </c>
      <c r="F87" s="45"/>
      <c r="G87" s="65">
        <f>'Pay App 55'!G87+F87</f>
        <v>0</v>
      </c>
      <c r="H87" s="188">
        <f>'Pay App 55'!K87</f>
        <v>0</v>
      </c>
      <c r="I87" s="189"/>
      <c r="J87" s="55"/>
      <c r="K87" s="33">
        <f t="shared" si="1"/>
        <v>0</v>
      </c>
      <c r="L87" s="68">
        <f>IF(ISERROR(K87/G87),0,K87/G87)</f>
        <v>0</v>
      </c>
      <c r="M87" s="66">
        <f t="shared" si="2"/>
        <v>0</v>
      </c>
      <c r="N87" s="32">
        <f t="shared" si="3"/>
        <v>0</v>
      </c>
      <c r="O87" s="52">
        <f>'Pay App 55'!O87+'Pay App 55'!P87</f>
        <v>0</v>
      </c>
      <c r="P87" s="45"/>
      <c r="Q87" s="66">
        <f>'Pay App 55'!Q87+N87+P87</f>
        <v>0</v>
      </c>
    </row>
    <row r="88" spans="1:17" ht="21" customHeight="1" x14ac:dyDescent="0.2">
      <c r="A88" s="151" t="s">
        <v>130</v>
      </c>
      <c r="B88" s="151"/>
      <c r="C88" s="151" t="s">
        <v>131</v>
      </c>
      <c r="D88" s="152"/>
      <c r="E88" s="52">
        <f>'Pay App 55'!E88</f>
        <v>0</v>
      </c>
      <c r="F88" s="45"/>
      <c r="G88" s="65">
        <f>'Pay App 55'!G88+F88</f>
        <v>0</v>
      </c>
      <c r="H88" s="188">
        <f>'Pay App 55'!K88</f>
        <v>0</v>
      </c>
      <c r="I88" s="189"/>
      <c r="J88" s="55"/>
      <c r="K88" s="33">
        <f t="shared" si="1"/>
        <v>0</v>
      </c>
      <c r="L88" s="68">
        <f t="shared" si="0"/>
        <v>0</v>
      </c>
      <c r="M88" s="66">
        <f t="shared" si="2"/>
        <v>0</v>
      </c>
      <c r="N88" s="32">
        <f t="shared" si="3"/>
        <v>0</v>
      </c>
      <c r="O88" s="52">
        <f>'Pay App 55'!O88+'Pay App 55'!P88</f>
        <v>0</v>
      </c>
      <c r="P88" s="45"/>
      <c r="Q88" s="66">
        <f>'Pay App 55'!Q88+N88+P88</f>
        <v>0</v>
      </c>
    </row>
    <row r="89" spans="1:17" ht="21" customHeight="1" x14ac:dyDescent="0.2">
      <c r="A89" s="151" t="s">
        <v>132</v>
      </c>
      <c r="B89" s="151"/>
      <c r="C89" s="151" t="s">
        <v>133</v>
      </c>
      <c r="D89" s="152"/>
      <c r="E89" s="52">
        <f>'Pay App 55'!E89</f>
        <v>0</v>
      </c>
      <c r="F89" s="45"/>
      <c r="G89" s="65">
        <f>'Pay App 55'!G89+F89</f>
        <v>0</v>
      </c>
      <c r="H89" s="188">
        <f>'Pay App 55'!K89</f>
        <v>0</v>
      </c>
      <c r="I89" s="189"/>
      <c r="J89" s="55"/>
      <c r="K89" s="33">
        <f t="shared" si="1"/>
        <v>0</v>
      </c>
      <c r="L89" s="68">
        <f>IF(ISERROR(K89/G89),0,K89/G89)</f>
        <v>0</v>
      </c>
      <c r="M89" s="66">
        <f t="shared" si="2"/>
        <v>0</v>
      </c>
      <c r="N89" s="32">
        <f t="shared" si="3"/>
        <v>0</v>
      </c>
      <c r="O89" s="52">
        <f>'Pay App 55'!O89+'Pay App 55'!P89</f>
        <v>0</v>
      </c>
      <c r="P89" s="45"/>
      <c r="Q89" s="66">
        <f>'Pay App 55'!Q89+N89+P89</f>
        <v>0</v>
      </c>
    </row>
    <row r="90" spans="1:17" ht="21" customHeight="1" x14ac:dyDescent="0.2">
      <c r="A90" s="153" t="s">
        <v>134</v>
      </c>
      <c r="B90" s="153"/>
      <c r="C90" s="158" t="s">
        <v>135</v>
      </c>
      <c r="D90" s="159"/>
      <c r="E90" s="52">
        <f>'Pay App 55'!E90</f>
        <v>0</v>
      </c>
      <c r="F90" s="45"/>
      <c r="G90" s="65">
        <f>'Pay App 55'!G90+F90</f>
        <v>0</v>
      </c>
      <c r="H90" s="188">
        <f>'Pay App 55'!K90</f>
        <v>0</v>
      </c>
      <c r="I90" s="189"/>
      <c r="J90" s="55"/>
      <c r="K90" s="33">
        <f t="shared" si="1"/>
        <v>0</v>
      </c>
      <c r="L90" s="68">
        <f t="shared" si="0"/>
        <v>0</v>
      </c>
      <c r="M90" s="66">
        <f t="shared" si="2"/>
        <v>0</v>
      </c>
      <c r="N90" s="32">
        <f t="shared" si="3"/>
        <v>0</v>
      </c>
      <c r="O90" s="52">
        <f>'Pay App 55'!O90+'Pay App 55'!P90</f>
        <v>0</v>
      </c>
      <c r="P90" s="45"/>
      <c r="Q90" s="66">
        <f>'Pay App 55'!Q90+N90+P90</f>
        <v>0</v>
      </c>
    </row>
    <row r="91" spans="1:17" ht="21" customHeight="1" x14ac:dyDescent="0.2">
      <c r="A91" s="151" t="s">
        <v>136</v>
      </c>
      <c r="B91" s="151"/>
      <c r="C91" s="151" t="s">
        <v>137</v>
      </c>
      <c r="D91" s="152"/>
      <c r="E91" s="52">
        <f>'Pay App 55'!E91</f>
        <v>0</v>
      </c>
      <c r="F91" s="45"/>
      <c r="G91" s="65">
        <f>'Pay App 55'!G91+F91</f>
        <v>0</v>
      </c>
      <c r="H91" s="188">
        <f>'Pay App 55'!K91</f>
        <v>0</v>
      </c>
      <c r="I91" s="189"/>
      <c r="J91" s="55"/>
      <c r="K91" s="33">
        <f t="shared" si="1"/>
        <v>0</v>
      </c>
      <c r="L91" s="68">
        <f t="shared" si="0"/>
        <v>0</v>
      </c>
      <c r="M91" s="66">
        <f t="shared" si="2"/>
        <v>0</v>
      </c>
      <c r="N91" s="32">
        <f t="shared" si="3"/>
        <v>0</v>
      </c>
      <c r="O91" s="52">
        <f>'Pay App 55'!O91+'Pay App 55'!P91</f>
        <v>0</v>
      </c>
      <c r="P91" s="45"/>
      <c r="Q91" s="66">
        <f>'Pay App 55'!Q91+N91+P91</f>
        <v>0</v>
      </c>
    </row>
    <row r="92" spans="1:17" ht="21" customHeight="1" x14ac:dyDescent="0.2">
      <c r="A92" s="151" t="s">
        <v>138</v>
      </c>
      <c r="B92" s="151"/>
      <c r="C92" s="151" t="s">
        <v>139</v>
      </c>
      <c r="D92" s="152"/>
      <c r="E92" s="52">
        <f>'Pay App 55'!E92</f>
        <v>0</v>
      </c>
      <c r="F92" s="45"/>
      <c r="G92" s="65">
        <f>'Pay App 55'!G92+F92</f>
        <v>0</v>
      </c>
      <c r="H92" s="188">
        <f>'Pay App 55'!K92</f>
        <v>0</v>
      </c>
      <c r="I92" s="189"/>
      <c r="J92" s="55"/>
      <c r="K92" s="33">
        <f t="shared" si="1"/>
        <v>0</v>
      </c>
      <c r="L92" s="68">
        <f t="shared" si="0"/>
        <v>0</v>
      </c>
      <c r="M92" s="66">
        <f t="shared" si="2"/>
        <v>0</v>
      </c>
      <c r="N92" s="32">
        <f t="shared" si="3"/>
        <v>0</v>
      </c>
      <c r="O92" s="52">
        <f>'Pay App 55'!O92+'Pay App 55'!P92</f>
        <v>0</v>
      </c>
      <c r="P92" s="45"/>
      <c r="Q92" s="66">
        <f>'Pay App 55'!Q92+N92+P92</f>
        <v>0</v>
      </c>
    </row>
    <row r="93" spans="1:17" ht="21" customHeight="1" x14ac:dyDescent="0.2">
      <c r="A93" s="151" t="s">
        <v>140</v>
      </c>
      <c r="B93" s="151"/>
      <c r="C93" s="151" t="s">
        <v>141</v>
      </c>
      <c r="D93" s="152"/>
      <c r="E93" s="52">
        <f>'Pay App 55'!E93</f>
        <v>0</v>
      </c>
      <c r="F93" s="45"/>
      <c r="G93" s="65">
        <f>'Pay App 55'!G93+F93</f>
        <v>0</v>
      </c>
      <c r="H93" s="188">
        <f>'Pay App 55'!K93</f>
        <v>0</v>
      </c>
      <c r="I93" s="189"/>
      <c r="J93" s="55"/>
      <c r="K93" s="33">
        <f t="shared" si="1"/>
        <v>0</v>
      </c>
      <c r="L93" s="68">
        <f t="shared" si="0"/>
        <v>0</v>
      </c>
      <c r="M93" s="66">
        <f t="shared" si="2"/>
        <v>0</v>
      </c>
      <c r="N93" s="32">
        <f t="shared" si="3"/>
        <v>0</v>
      </c>
      <c r="O93" s="52">
        <f>'Pay App 55'!O93+'Pay App 55'!P93</f>
        <v>0</v>
      </c>
      <c r="P93" s="45"/>
      <c r="Q93" s="66">
        <f>'Pay App 55'!Q93+N93+P93</f>
        <v>0</v>
      </c>
    </row>
    <row r="94" spans="1:17" ht="21" customHeight="1" x14ac:dyDescent="0.2">
      <c r="A94" s="151" t="s">
        <v>142</v>
      </c>
      <c r="B94" s="151"/>
      <c r="C94" s="151" t="s">
        <v>143</v>
      </c>
      <c r="D94" s="152"/>
      <c r="E94" s="52">
        <f>'Pay App 55'!E94</f>
        <v>0</v>
      </c>
      <c r="F94" s="45"/>
      <c r="G94" s="65">
        <f>'Pay App 55'!G94+F94</f>
        <v>0</v>
      </c>
      <c r="H94" s="188">
        <f>'Pay App 55'!K94</f>
        <v>0</v>
      </c>
      <c r="I94" s="189"/>
      <c r="J94" s="55"/>
      <c r="K94" s="33">
        <f t="shared" si="1"/>
        <v>0</v>
      </c>
      <c r="L94" s="68">
        <f t="shared" si="0"/>
        <v>0</v>
      </c>
      <c r="M94" s="66">
        <f t="shared" si="2"/>
        <v>0</v>
      </c>
      <c r="N94" s="32">
        <f t="shared" si="3"/>
        <v>0</v>
      </c>
      <c r="O94" s="52">
        <f>'Pay App 55'!O94+'Pay App 55'!P94</f>
        <v>0</v>
      </c>
      <c r="P94" s="45"/>
      <c r="Q94" s="66">
        <f>'Pay App 55'!Q94+N94+P94</f>
        <v>0</v>
      </c>
    </row>
    <row r="95" spans="1:17" ht="21" customHeight="1" x14ac:dyDescent="0.2">
      <c r="A95" s="151" t="s">
        <v>144</v>
      </c>
      <c r="B95" s="151"/>
      <c r="C95" s="151" t="s">
        <v>145</v>
      </c>
      <c r="D95" s="152"/>
      <c r="E95" s="52">
        <f>'Pay App 55'!E95</f>
        <v>0</v>
      </c>
      <c r="F95" s="45"/>
      <c r="G95" s="65">
        <f>'Pay App 55'!G95+F95</f>
        <v>0</v>
      </c>
      <c r="H95" s="188">
        <f>'Pay App 55'!K95</f>
        <v>0</v>
      </c>
      <c r="I95" s="189"/>
      <c r="J95" s="55"/>
      <c r="K95" s="33">
        <f t="shared" si="1"/>
        <v>0</v>
      </c>
      <c r="L95" s="68">
        <f t="shared" si="0"/>
        <v>0</v>
      </c>
      <c r="M95" s="66">
        <f t="shared" si="2"/>
        <v>0</v>
      </c>
      <c r="N95" s="32">
        <f t="shared" si="3"/>
        <v>0</v>
      </c>
      <c r="O95" s="52">
        <f>'Pay App 55'!O95+'Pay App 55'!P95</f>
        <v>0</v>
      </c>
      <c r="P95" s="45"/>
      <c r="Q95" s="66">
        <f>'Pay App 55'!Q95+N95+P95</f>
        <v>0</v>
      </c>
    </row>
    <row r="96" spans="1:17" ht="21" customHeight="1" x14ac:dyDescent="0.2">
      <c r="A96" s="151" t="s">
        <v>146</v>
      </c>
      <c r="B96" s="151"/>
      <c r="C96" s="151" t="s">
        <v>147</v>
      </c>
      <c r="D96" s="152"/>
      <c r="E96" s="52">
        <f>'Pay App 55'!E96</f>
        <v>0</v>
      </c>
      <c r="F96" s="45"/>
      <c r="G96" s="65">
        <f>'Pay App 55'!G96+F96</f>
        <v>0</v>
      </c>
      <c r="H96" s="188">
        <f>'Pay App 55'!K96</f>
        <v>0</v>
      </c>
      <c r="I96" s="189"/>
      <c r="J96" s="55"/>
      <c r="K96" s="33">
        <f t="shared" si="1"/>
        <v>0</v>
      </c>
      <c r="L96" s="68">
        <f t="shared" si="0"/>
        <v>0</v>
      </c>
      <c r="M96" s="66">
        <f t="shared" si="2"/>
        <v>0</v>
      </c>
      <c r="N96" s="32">
        <f t="shared" si="3"/>
        <v>0</v>
      </c>
      <c r="O96" s="52">
        <f>'Pay App 55'!O96+'Pay App 55'!P96</f>
        <v>0</v>
      </c>
      <c r="P96" s="45"/>
      <c r="Q96" s="66">
        <f>'Pay App 55'!Q96+N96+P96</f>
        <v>0</v>
      </c>
    </row>
    <row r="97" spans="1:17" ht="21" customHeight="1" x14ac:dyDescent="0.2">
      <c r="A97" s="151" t="s">
        <v>148</v>
      </c>
      <c r="B97" s="151"/>
      <c r="C97" s="151" t="s">
        <v>149</v>
      </c>
      <c r="D97" s="152"/>
      <c r="E97" s="52">
        <f>'Pay App 55'!E97</f>
        <v>0</v>
      </c>
      <c r="F97" s="45"/>
      <c r="G97" s="65">
        <f>'Pay App 55'!G97+F97</f>
        <v>0</v>
      </c>
      <c r="H97" s="188">
        <f>'Pay App 55'!K97</f>
        <v>0</v>
      </c>
      <c r="I97" s="189"/>
      <c r="J97" s="55"/>
      <c r="K97" s="33">
        <f t="shared" si="1"/>
        <v>0</v>
      </c>
      <c r="L97" s="68">
        <f t="shared" si="0"/>
        <v>0</v>
      </c>
      <c r="M97" s="66">
        <f t="shared" si="2"/>
        <v>0</v>
      </c>
      <c r="N97" s="32">
        <f t="shared" si="3"/>
        <v>0</v>
      </c>
      <c r="O97" s="52">
        <f>'Pay App 55'!O97+'Pay App 55'!P97</f>
        <v>0</v>
      </c>
      <c r="P97" s="45"/>
      <c r="Q97" s="66">
        <f>'Pay App 55'!Q97+N97+P97</f>
        <v>0</v>
      </c>
    </row>
    <row r="98" spans="1:17" ht="21" customHeight="1" x14ac:dyDescent="0.2">
      <c r="A98" s="151" t="s">
        <v>150</v>
      </c>
      <c r="B98" s="151"/>
      <c r="C98" s="151" t="s">
        <v>151</v>
      </c>
      <c r="D98" s="152"/>
      <c r="E98" s="52">
        <f>'Pay App 55'!E98</f>
        <v>0</v>
      </c>
      <c r="F98" s="45"/>
      <c r="G98" s="65">
        <f>'Pay App 55'!G98+F98</f>
        <v>0</v>
      </c>
      <c r="H98" s="188">
        <f>'Pay App 55'!K98</f>
        <v>0</v>
      </c>
      <c r="I98" s="189"/>
      <c r="J98" s="55"/>
      <c r="K98" s="33">
        <f t="shared" si="1"/>
        <v>0</v>
      </c>
      <c r="L98" s="68">
        <f t="shared" si="0"/>
        <v>0</v>
      </c>
      <c r="M98" s="66">
        <f t="shared" si="2"/>
        <v>0</v>
      </c>
      <c r="N98" s="32">
        <f t="shared" si="3"/>
        <v>0</v>
      </c>
      <c r="O98" s="52">
        <f>'Pay App 55'!O98+'Pay App 55'!P98</f>
        <v>0</v>
      </c>
      <c r="P98" s="45"/>
      <c r="Q98" s="66">
        <f>'Pay App 55'!Q98+N98+P98</f>
        <v>0</v>
      </c>
    </row>
    <row r="99" spans="1:17" ht="21" customHeight="1" x14ac:dyDescent="0.2">
      <c r="A99" s="151" t="s">
        <v>152</v>
      </c>
      <c r="B99" s="151"/>
      <c r="C99" s="151" t="s">
        <v>153</v>
      </c>
      <c r="D99" s="152"/>
      <c r="E99" s="52">
        <f>'Pay App 55'!E99</f>
        <v>0</v>
      </c>
      <c r="F99" s="45"/>
      <c r="G99" s="65">
        <f>'Pay App 55'!G99+F99</f>
        <v>0</v>
      </c>
      <c r="H99" s="188">
        <f>'Pay App 55'!K99</f>
        <v>0</v>
      </c>
      <c r="I99" s="189"/>
      <c r="J99" s="55"/>
      <c r="K99" s="33">
        <f t="shared" si="1"/>
        <v>0</v>
      </c>
      <c r="L99" s="68">
        <f t="shared" si="0"/>
        <v>0</v>
      </c>
      <c r="M99" s="66">
        <f t="shared" si="2"/>
        <v>0</v>
      </c>
      <c r="N99" s="32">
        <f t="shared" si="3"/>
        <v>0</v>
      </c>
      <c r="O99" s="52">
        <f>'Pay App 55'!O99+'Pay App 55'!P99</f>
        <v>0</v>
      </c>
      <c r="P99" s="45"/>
      <c r="Q99" s="66">
        <f>'Pay App 55'!Q99+N99+P99</f>
        <v>0</v>
      </c>
    </row>
    <row r="100" spans="1:17" ht="21" customHeight="1" x14ac:dyDescent="0.2">
      <c r="A100" s="151" t="s">
        <v>154</v>
      </c>
      <c r="B100" s="151"/>
      <c r="C100" s="151" t="s">
        <v>155</v>
      </c>
      <c r="D100" s="152"/>
      <c r="E100" s="52">
        <f>'Pay App 55'!E100</f>
        <v>0</v>
      </c>
      <c r="F100" s="45"/>
      <c r="G100" s="65">
        <f>'Pay App 55'!G100+F100</f>
        <v>0</v>
      </c>
      <c r="H100" s="188">
        <f>'Pay App 55'!K100</f>
        <v>0</v>
      </c>
      <c r="I100" s="189"/>
      <c r="J100" s="55"/>
      <c r="K100" s="33">
        <f t="shared" si="1"/>
        <v>0</v>
      </c>
      <c r="L100" s="68">
        <f t="shared" si="0"/>
        <v>0</v>
      </c>
      <c r="M100" s="66">
        <f t="shared" si="2"/>
        <v>0</v>
      </c>
      <c r="N100" s="32">
        <f t="shared" si="3"/>
        <v>0</v>
      </c>
      <c r="O100" s="52">
        <f>'Pay App 55'!O100+'Pay App 55'!P100</f>
        <v>0</v>
      </c>
      <c r="P100" s="45"/>
      <c r="Q100" s="66">
        <f>'Pay App 55'!Q100+N100+P100</f>
        <v>0</v>
      </c>
    </row>
    <row r="101" spans="1:17" ht="21" customHeight="1" x14ac:dyDescent="0.2">
      <c r="A101" s="151" t="s">
        <v>156</v>
      </c>
      <c r="B101" s="151"/>
      <c r="C101" s="151" t="s">
        <v>157</v>
      </c>
      <c r="D101" s="152"/>
      <c r="E101" s="52">
        <f>'Pay App 55'!E101</f>
        <v>0</v>
      </c>
      <c r="F101" s="45"/>
      <c r="G101" s="65">
        <f>'Pay App 55'!G101+F101</f>
        <v>0</v>
      </c>
      <c r="H101" s="188">
        <f>'Pay App 55'!K101</f>
        <v>0</v>
      </c>
      <c r="I101" s="189"/>
      <c r="J101" s="55"/>
      <c r="K101" s="33">
        <f t="shared" si="1"/>
        <v>0</v>
      </c>
      <c r="L101" s="68">
        <f t="shared" si="0"/>
        <v>0</v>
      </c>
      <c r="M101" s="66">
        <f t="shared" si="2"/>
        <v>0</v>
      </c>
      <c r="N101" s="32">
        <f t="shared" si="3"/>
        <v>0</v>
      </c>
      <c r="O101" s="52">
        <f>'Pay App 55'!O101+'Pay App 55'!P101</f>
        <v>0</v>
      </c>
      <c r="P101" s="45"/>
      <c r="Q101" s="66">
        <f>'Pay App 55'!Q101+N101+P101</f>
        <v>0</v>
      </c>
    </row>
    <row r="102" spans="1:17" ht="21" customHeight="1" x14ac:dyDescent="0.2">
      <c r="A102" s="151" t="s">
        <v>158</v>
      </c>
      <c r="B102" s="151"/>
      <c r="C102" s="151" t="s">
        <v>159</v>
      </c>
      <c r="D102" s="152"/>
      <c r="E102" s="52">
        <f>'Pay App 55'!E102</f>
        <v>0</v>
      </c>
      <c r="F102" s="45"/>
      <c r="G102" s="65">
        <f>'Pay App 55'!G102+F102</f>
        <v>0</v>
      </c>
      <c r="H102" s="188">
        <f>'Pay App 55'!K102</f>
        <v>0</v>
      </c>
      <c r="I102" s="189"/>
      <c r="J102" s="55"/>
      <c r="K102" s="33">
        <f t="shared" si="1"/>
        <v>0</v>
      </c>
      <c r="L102" s="68">
        <f t="shared" si="0"/>
        <v>0</v>
      </c>
      <c r="M102" s="66">
        <f t="shared" si="2"/>
        <v>0</v>
      </c>
      <c r="N102" s="32">
        <f t="shared" si="3"/>
        <v>0</v>
      </c>
      <c r="O102" s="52">
        <f>'Pay App 55'!O102+'Pay App 55'!P102</f>
        <v>0</v>
      </c>
      <c r="P102" s="45"/>
      <c r="Q102" s="66">
        <f>'Pay App 55'!Q102+N102+P102</f>
        <v>0</v>
      </c>
    </row>
    <row r="103" spans="1:17" ht="21" customHeight="1" x14ac:dyDescent="0.2">
      <c r="A103" s="151" t="s">
        <v>160</v>
      </c>
      <c r="B103" s="151"/>
      <c r="C103" s="151" t="s">
        <v>161</v>
      </c>
      <c r="D103" s="152"/>
      <c r="E103" s="52">
        <f>'Pay App 55'!E103</f>
        <v>0</v>
      </c>
      <c r="F103" s="45"/>
      <c r="G103" s="65">
        <f>'Pay App 55'!G103+F103</f>
        <v>0</v>
      </c>
      <c r="H103" s="188">
        <f>'Pay App 55'!K103</f>
        <v>0</v>
      </c>
      <c r="I103" s="189"/>
      <c r="J103" s="55"/>
      <c r="K103" s="33">
        <f t="shared" si="1"/>
        <v>0</v>
      </c>
      <c r="L103" s="68">
        <f t="shared" si="0"/>
        <v>0</v>
      </c>
      <c r="M103" s="66">
        <f t="shared" si="2"/>
        <v>0</v>
      </c>
      <c r="N103" s="32">
        <f t="shared" si="3"/>
        <v>0</v>
      </c>
      <c r="O103" s="52">
        <f>'Pay App 55'!O103+'Pay App 55'!P103</f>
        <v>0</v>
      </c>
      <c r="P103" s="45"/>
      <c r="Q103" s="66">
        <f>'Pay App 55'!Q103+N103+P103</f>
        <v>0</v>
      </c>
    </row>
    <row r="104" spans="1:17" ht="21" customHeight="1" x14ac:dyDescent="0.2">
      <c r="A104" s="151" t="s">
        <v>162</v>
      </c>
      <c r="B104" s="151"/>
      <c r="C104" s="151" t="s">
        <v>163</v>
      </c>
      <c r="D104" s="152"/>
      <c r="E104" s="52">
        <f>'Pay App 55'!E104</f>
        <v>0</v>
      </c>
      <c r="F104" s="45"/>
      <c r="G104" s="65">
        <f>'Pay App 55'!G104+F104</f>
        <v>0</v>
      </c>
      <c r="H104" s="188">
        <f>'Pay App 55'!K104</f>
        <v>0</v>
      </c>
      <c r="I104" s="189"/>
      <c r="J104" s="55"/>
      <c r="K104" s="33">
        <f t="shared" si="1"/>
        <v>0</v>
      </c>
      <c r="L104" s="68">
        <f t="shared" si="0"/>
        <v>0</v>
      </c>
      <c r="M104" s="66">
        <f t="shared" si="2"/>
        <v>0</v>
      </c>
      <c r="N104" s="32">
        <f t="shared" si="3"/>
        <v>0</v>
      </c>
      <c r="O104" s="52">
        <f>'Pay App 55'!O104+'Pay App 55'!P104</f>
        <v>0</v>
      </c>
      <c r="P104" s="45"/>
      <c r="Q104" s="66">
        <f>'Pay App 55'!Q104+N104+P104</f>
        <v>0</v>
      </c>
    </row>
    <row r="105" spans="1:17" ht="21" customHeight="1" x14ac:dyDescent="0.2">
      <c r="A105" s="151" t="s">
        <v>164</v>
      </c>
      <c r="B105" s="151"/>
      <c r="C105" s="151" t="s">
        <v>165</v>
      </c>
      <c r="D105" s="152"/>
      <c r="E105" s="52">
        <f>'Pay App 55'!E105</f>
        <v>0</v>
      </c>
      <c r="F105" s="45"/>
      <c r="G105" s="65">
        <f>'Pay App 55'!G105+F105</f>
        <v>0</v>
      </c>
      <c r="H105" s="188">
        <f>'Pay App 55'!K105</f>
        <v>0</v>
      </c>
      <c r="I105" s="189"/>
      <c r="J105" s="55"/>
      <c r="K105" s="33">
        <f t="shared" si="1"/>
        <v>0</v>
      </c>
      <c r="L105" s="68">
        <f t="shared" si="0"/>
        <v>0</v>
      </c>
      <c r="M105" s="66">
        <f t="shared" si="2"/>
        <v>0</v>
      </c>
      <c r="N105" s="32">
        <f t="shared" si="3"/>
        <v>0</v>
      </c>
      <c r="O105" s="52">
        <f>'Pay App 55'!O105+'Pay App 55'!P105</f>
        <v>0</v>
      </c>
      <c r="P105" s="45"/>
      <c r="Q105" s="66">
        <f>'Pay App 55'!Q105+N105+P105</f>
        <v>0</v>
      </c>
    </row>
    <row r="106" spans="1:17" ht="21" customHeight="1" x14ac:dyDescent="0.2">
      <c r="A106" s="151" t="s">
        <v>166</v>
      </c>
      <c r="B106" s="151"/>
      <c r="C106" s="151" t="s">
        <v>167</v>
      </c>
      <c r="D106" s="152"/>
      <c r="E106" s="52">
        <f>'Pay App 55'!E106</f>
        <v>0</v>
      </c>
      <c r="F106" s="45"/>
      <c r="G106" s="65">
        <f>'Pay App 55'!G106+F106</f>
        <v>0</v>
      </c>
      <c r="H106" s="188">
        <f>'Pay App 55'!K106</f>
        <v>0</v>
      </c>
      <c r="I106" s="189"/>
      <c r="J106" s="55"/>
      <c r="K106" s="33">
        <f t="shared" si="1"/>
        <v>0</v>
      </c>
      <c r="L106" s="68">
        <f t="shared" si="0"/>
        <v>0</v>
      </c>
      <c r="M106" s="66">
        <f t="shared" si="2"/>
        <v>0</v>
      </c>
      <c r="N106" s="32">
        <f t="shared" si="3"/>
        <v>0</v>
      </c>
      <c r="O106" s="52">
        <f>'Pay App 55'!O106+'Pay App 55'!P106</f>
        <v>0</v>
      </c>
      <c r="P106" s="45"/>
      <c r="Q106" s="66">
        <f>'Pay App 55'!Q106+N106+P106</f>
        <v>0</v>
      </c>
    </row>
    <row r="107" spans="1:17" ht="21" customHeight="1" x14ac:dyDescent="0.2">
      <c r="A107" s="151" t="s">
        <v>168</v>
      </c>
      <c r="B107" s="151"/>
      <c r="C107" s="151" t="s">
        <v>169</v>
      </c>
      <c r="D107" s="152"/>
      <c r="E107" s="52">
        <f>'Pay App 55'!E107</f>
        <v>0</v>
      </c>
      <c r="F107" s="45"/>
      <c r="G107" s="65">
        <f>'Pay App 55'!G107+F107</f>
        <v>0</v>
      </c>
      <c r="H107" s="188">
        <f>'Pay App 55'!K107</f>
        <v>0</v>
      </c>
      <c r="I107" s="189"/>
      <c r="J107" s="55"/>
      <c r="K107" s="33">
        <f t="shared" si="1"/>
        <v>0</v>
      </c>
      <c r="L107" s="68">
        <f t="shared" si="0"/>
        <v>0</v>
      </c>
      <c r="M107" s="66">
        <f t="shared" si="2"/>
        <v>0</v>
      </c>
      <c r="N107" s="32">
        <f t="shared" si="3"/>
        <v>0</v>
      </c>
      <c r="O107" s="52">
        <f>'Pay App 55'!O107+'Pay App 55'!P107</f>
        <v>0</v>
      </c>
      <c r="P107" s="45"/>
      <c r="Q107" s="66">
        <f>'Pay App 55'!Q107+N107+P107</f>
        <v>0</v>
      </c>
    </row>
    <row r="108" spans="1:17" ht="21" customHeight="1" x14ac:dyDescent="0.2">
      <c r="A108" s="151" t="s">
        <v>170</v>
      </c>
      <c r="B108" s="151"/>
      <c r="C108" s="151" t="s">
        <v>171</v>
      </c>
      <c r="D108" s="152"/>
      <c r="E108" s="52">
        <f>'Pay App 55'!E108</f>
        <v>0</v>
      </c>
      <c r="F108" s="45"/>
      <c r="G108" s="65">
        <f>'Pay App 55'!G108+F108</f>
        <v>0</v>
      </c>
      <c r="H108" s="188">
        <f>'Pay App 55'!K108</f>
        <v>0</v>
      </c>
      <c r="I108" s="189"/>
      <c r="J108" s="55"/>
      <c r="K108" s="33">
        <f t="shared" si="1"/>
        <v>0</v>
      </c>
      <c r="L108" s="68">
        <f t="shared" si="0"/>
        <v>0</v>
      </c>
      <c r="M108" s="66">
        <f t="shared" si="2"/>
        <v>0</v>
      </c>
      <c r="N108" s="32">
        <f t="shared" si="3"/>
        <v>0</v>
      </c>
      <c r="O108" s="52">
        <f>'Pay App 55'!O108+'Pay App 55'!P108</f>
        <v>0</v>
      </c>
      <c r="P108" s="45"/>
      <c r="Q108" s="66">
        <f>'Pay App 55'!Q108+N108+P108</f>
        <v>0</v>
      </c>
    </row>
    <row r="109" spans="1:17" ht="21" customHeight="1" x14ac:dyDescent="0.2">
      <c r="A109" s="151" t="s">
        <v>172</v>
      </c>
      <c r="B109" s="151"/>
      <c r="C109" s="151" t="s">
        <v>173</v>
      </c>
      <c r="D109" s="152"/>
      <c r="E109" s="52">
        <f>'Pay App 55'!E109</f>
        <v>0</v>
      </c>
      <c r="F109" s="45"/>
      <c r="G109" s="65">
        <f>'Pay App 55'!G109+F109</f>
        <v>0</v>
      </c>
      <c r="H109" s="188">
        <f>'Pay App 55'!K109</f>
        <v>0</v>
      </c>
      <c r="I109" s="189"/>
      <c r="J109" s="55"/>
      <c r="K109" s="33">
        <f t="shared" si="1"/>
        <v>0</v>
      </c>
      <c r="L109" s="68">
        <f t="shared" si="0"/>
        <v>0</v>
      </c>
      <c r="M109" s="66">
        <f t="shared" si="2"/>
        <v>0</v>
      </c>
      <c r="N109" s="32">
        <f t="shared" si="3"/>
        <v>0</v>
      </c>
      <c r="O109" s="52">
        <f>'Pay App 55'!O109+'Pay App 55'!P109</f>
        <v>0</v>
      </c>
      <c r="P109" s="45"/>
      <c r="Q109" s="66">
        <f>'Pay App 55'!Q109+N109+P109</f>
        <v>0</v>
      </c>
    </row>
    <row r="110" spans="1:17" ht="21" customHeight="1" x14ac:dyDescent="0.2">
      <c r="A110" s="151" t="s">
        <v>174</v>
      </c>
      <c r="B110" s="151"/>
      <c r="C110" s="151" t="s">
        <v>175</v>
      </c>
      <c r="D110" s="152"/>
      <c r="E110" s="52">
        <f>'Pay App 55'!E110</f>
        <v>0</v>
      </c>
      <c r="F110" s="45"/>
      <c r="G110" s="65">
        <f>'Pay App 55'!G110+F110</f>
        <v>0</v>
      </c>
      <c r="H110" s="188">
        <f>'Pay App 55'!K110</f>
        <v>0</v>
      </c>
      <c r="I110" s="189"/>
      <c r="J110" s="55"/>
      <c r="K110" s="33">
        <f t="shared" si="1"/>
        <v>0</v>
      </c>
      <c r="L110" s="68">
        <f t="shared" si="0"/>
        <v>0</v>
      </c>
      <c r="M110" s="66">
        <f t="shared" si="2"/>
        <v>0</v>
      </c>
      <c r="N110" s="32">
        <f t="shared" si="3"/>
        <v>0</v>
      </c>
      <c r="O110" s="52">
        <f>'Pay App 55'!O110+'Pay App 55'!P110</f>
        <v>0</v>
      </c>
      <c r="P110" s="45"/>
      <c r="Q110" s="66">
        <f>'Pay App 55'!Q110+N110+P110</f>
        <v>0</v>
      </c>
    </row>
    <row r="111" spans="1:17" ht="21" customHeight="1" x14ac:dyDescent="0.2">
      <c r="A111" s="151" t="s">
        <v>176</v>
      </c>
      <c r="B111" s="151"/>
      <c r="C111" s="151" t="s">
        <v>177</v>
      </c>
      <c r="D111" s="152"/>
      <c r="E111" s="52">
        <f>'Pay App 55'!E111</f>
        <v>0</v>
      </c>
      <c r="F111" s="45"/>
      <c r="G111" s="65">
        <f>'Pay App 55'!G111+F111</f>
        <v>0</v>
      </c>
      <c r="H111" s="188">
        <f>'Pay App 55'!K111</f>
        <v>0</v>
      </c>
      <c r="I111" s="189"/>
      <c r="J111" s="55"/>
      <c r="K111" s="33">
        <f t="shared" si="1"/>
        <v>0</v>
      </c>
      <c r="L111" s="68">
        <f t="shared" si="0"/>
        <v>0</v>
      </c>
      <c r="M111" s="66">
        <f t="shared" si="2"/>
        <v>0</v>
      </c>
      <c r="N111" s="32">
        <f t="shared" si="3"/>
        <v>0</v>
      </c>
      <c r="O111" s="52">
        <f>'Pay App 55'!O111+'Pay App 55'!P111</f>
        <v>0</v>
      </c>
      <c r="P111" s="45"/>
      <c r="Q111" s="66">
        <f>'Pay App 55'!Q111+N111+P111</f>
        <v>0</v>
      </c>
    </row>
    <row r="112" spans="1:17" ht="21" customHeight="1" x14ac:dyDescent="0.2">
      <c r="A112" s="151" t="s">
        <v>178</v>
      </c>
      <c r="B112" s="151"/>
      <c r="C112" s="151" t="s">
        <v>179</v>
      </c>
      <c r="D112" s="152"/>
      <c r="E112" s="52">
        <f>'Pay App 55'!E112</f>
        <v>0</v>
      </c>
      <c r="F112" s="45"/>
      <c r="G112" s="65">
        <f>'Pay App 55'!G112+F112</f>
        <v>0</v>
      </c>
      <c r="H112" s="188">
        <f>'Pay App 55'!K112</f>
        <v>0</v>
      </c>
      <c r="I112" s="189"/>
      <c r="J112" s="55"/>
      <c r="K112" s="33">
        <f t="shared" si="1"/>
        <v>0</v>
      </c>
      <c r="L112" s="68">
        <f t="shared" si="0"/>
        <v>0</v>
      </c>
      <c r="M112" s="66">
        <f t="shared" si="2"/>
        <v>0</v>
      </c>
      <c r="N112" s="32">
        <f t="shared" si="3"/>
        <v>0</v>
      </c>
      <c r="O112" s="52">
        <f>'Pay App 55'!O112+'Pay App 55'!P112</f>
        <v>0</v>
      </c>
      <c r="P112" s="45"/>
      <c r="Q112" s="66">
        <f>'Pay App 55'!Q112+N112+P112</f>
        <v>0</v>
      </c>
    </row>
    <row r="113" spans="1:17" ht="21" customHeight="1" x14ac:dyDescent="0.2">
      <c r="A113" s="151" t="s">
        <v>180</v>
      </c>
      <c r="B113" s="151"/>
      <c r="C113" s="151" t="s">
        <v>181</v>
      </c>
      <c r="D113" s="152"/>
      <c r="E113" s="52">
        <f>'Pay App 55'!E113</f>
        <v>0</v>
      </c>
      <c r="F113" s="45"/>
      <c r="G113" s="65">
        <f>'Pay App 55'!G113+F113</f>
        <v>0</v>
      </c>
      <c r="H113" s="188">
        <f>'Pay App 55'!K113</f>
        <v>0</v>
      </c>
      <c r="I113" s="189"/>
      <c r="J113" s="55"/>
      <c r="K113" s="33">
        <f t="shared" si="1"/>
        <v>0</v>
      </c>
      <c r="L113" s="68">
        <f t="shared" si="0"/>
        <v>0</v>
      </c>
      <c r="M113" s="66">
        <f t="shared" si="2"/>
        <v>0</v>
      </c>
      <c r="N113" s="32">
        <f t="shared" si="3"/>
        <v>0</v>
      </c>
      <c r="O113" s="52">
        <f>'Pay App 55'!O113+'Pay App 55'!P113</f>
        <v>0</v>
      </c>
      <c r="P113" s="45"/>
      <c r="Q113" s="66">
        <f>'Pay App 55'!Q113+N113+P113</f>
        <v>0</v>
      </c>
    </row>
    <row r="114" spans="1:17" ht="21" customHeight="1" x14ac:dyDescent="0.2">
      <c r="A114" s="153" t="s">
        <v>182</v>
      </c>
      <c r="B114" s="153"/>
      <c r="C114" s="153" t="s">
        <v>183</v>
      </c>
      <c r="D114" s="154"/>
      <c r="E114" s="52">
        <f>'Pay App 55'!E114</f>
        <v>0</v>
      </c>
      <c r="F114" s="45"/>
      <c r="G114" s="65">
        <f>'Pay App 55'!G114+F114</f>
        <v>0</v>
      </c>
      <c r="H114" s="188">
        <f>'Pay App 55'!K114</f>
        <v>0</v>
      </c>
      <c r="I114" s="189"/>
      <c r="J114" s="55"/>
      <c r="K114" s="33">
        <f t="shared" si="1"/>
        <v>0</v>
      </c>
      <c r="L114" s="68">
        <f t="shared" si="0"/>
        <v>0</v>
      </c>
      <c r="M114" s="66">
        <f t="shared" si="2"/>
        <v>0</v>
      </c>
      <c r="N114" s="32">
        <f t="shared" si="3"/>
        <v>0</v>
      </c>
      <c r="O114" s="52">
        <f>'Pay App 55'!O114+'Pay App 55'!P114</f>
        <v>0</v>
      </c>
      <c r="P114" s="45"/>
      <c r="Q114" s="66">
        <f>'Pay App 55'!Q114+N114+P114</f>
        <v>0</v>
      </c>
    </row>
    <row r="115" spans="1:17" ht="21" customHeight="1" x14ac:dyDescent="0.2">
      <c r="A115" s="151" t="s">
        <v>184</v>
      </c>
      <c r="B115" s="151"/>
      <c r="C115" s="151" t="s">
        <v>185</v>
      </c>
      <c r="D115" s="152"/>
      <c r="E115" s="52">
        <f>'Pay App 55'!E115</f>
        <v>0</v>
      </c>
      <c r="F115" s="45"/>
      <c r="G115" s="65">
        <f>'Pay App 55'!G115+F115</f>
        <v>0</v>
      </c>
      <c r="H115" s="188">
        <f>'Pay App 55'!K115</f>
        <v>0</v>
      </c>
      <c r="I115" s="189"/>
      <c r="J115" s="55"/>
      <c r="K115" s="33">
        <f t="shared" si="1"/>
        <v>0</v>
      </c>
      <c r="L115" s="68">
        <f t="shared" si="0"/>
        <v>0</v>
      </c>
      <c r="M115" s="66">
        <f t="shared" si="2"/>
        <v>0</v>
      </c>
      <c r="N115" s="32">
        <f t="shared" si="3"/>
        <v>0</v>
      </c>
      <c r="O115" s="52">
        <f>'Pay App 55'!O115+'Pay App 55'!P115</f>
        <v>0</v>
      </c>
      <c r="P115" s="45"/>
      <c r="Q115" s="66">
        <f>'Pay App 55'!Q115+N115+P115</f>
        <v>0</v>
      </c>
    </row>
    <row r="116" spans="1:17" ht="21" customHeight="1" x14ac:dyDescent="0.2">
      <c r="A116" s="151" t="s">
        <v>186</v>
      </c>
      <c r="B116" s="151"/>
      <c r="C116" s="151" t="s">
        <v>187</v>
      </c>
      <c r="D116" s="152"/>
      <c r="E116" s="52">
        <f>'Pay App 55'!E116</f>
        <v>0</v>
      </c>
      <c r="F116" s="45"/>
      <c r="G116" s="65">
        <f>'Pay App 55'!G116+F116</f>
        <v>0</v>
      </c>
      <c r="H116" s="188">
        <f>'Pay App 55'!K116</f>
        <v>0</v>
      </c>
      <c r="I116" s="189"/>
      <c r="J116" s="55"/>
      <c r="K116" s="33">
        <f t="shared" si="1"/>
        <v>0</v>
      </c>
      <c r="L116" s="68">
        <f t="shared" si="0"/>
        <v>0</v>
      </c>
      <c r="M116" s="66">
        <f t="shared" si="2"/>
        <v>0</v>
      </c>
      <c r="N116" s="32">
        <f t="shared" si="3"/>
        <v>0</v>
      </c>
      <c r="O116" s="52">
        <f>'Pay App 55'!O116+'Pay App 55'!P116</f>
        <v>0</v>
      </c>
      <c r="P116" s="45"/>
      <c r="Q116" s="66">
        <f>'Pay App 55'!Q116+N116+P116</f>
        <v>0</v>
      </c>
    </row>
    <row r="117" spans="1:17" ht="21" customHeight="1" x14ac:dyDescent="0.2">
      <c r="A117" s="151" t="s">
        <v>188</v>
      </c>
      <c r="B117" s="151"/>
      <c r="C117" s="151" t="s">
        <v>581</v>
      </c>
      <c r="D117" s="152"/>
      <c r="E117" s="52">
        <f>'Pay App 55'!E117</f>
        <v>0</v>
      </c>
      <c r="F117" s="45"/>
      <c r="G117" s="65">
        <f>'Pay App 55'!G117+F117</f>
        <v>0</v>
      </c>
      <c r="H117" s="188">
        <f>'Pay App 55'!K117</f>
        <v>0</v>
      </c>
      <c r="I117" s="189"/>
      <c r="J117" s="55"/>
      <c r="K117" s="33">
        <f t="shared" si="1"/>
        <v>0</v>
      </c>
      <c r="L117" s="68">
        <f t="shared" si="0"/>
        <v>0</v>
      </c>
      <c r="M117" s="66">
        <f t="shared" si="2"/>
        <v>0</v>
      </c>
      <c r="N117" s="32">
        <f t="shared" si="3"/>
        <v>0</v>
      </c>
      <c r="O117" s="52">
        <f>'Pay App 55'!O117+'Pay App 55'!P117</f>
        <v>0</v>
      </c>
      <c r="P117" s="45"/>
      <c r="Q117" s="66">
        <f>'Pay App 55'!Q117+N117+P117</f>
        <v>0</v>
      </c>
    </row>
    <row r="118" spans="1:17" ht="21" customHeight="1" x14ac:dyDescent="0.2">
      <c r="A118" s="153" t="s">
        <v>190</v>
      </c>
      <c r="B118" s="153"/>
      <c r="C118" s="142" t="s">
        <v>191</v>
      </c>
      <c r="D118" s="156"/>
      <c r="E118" s="52">
        <f>'Pay App 55'!E118</f>
        <v>0</v>
      </c>
      <c r="F118" s="45"/>
      <c r="G118" s="65">
        <f>'Pay App 55'!G118+F118</f>
        <v>0</v>
      </c>
      <c r="H118" s="188">
        <f>'Pay App 55'!K118</f>
        <v>0</v>
      </c>
      <c r="I118" s="189"/>
      <c r="J118" s="55"/>
      <c r="K118" s="33">
        <f t="shared" si="1"/>
        <v>0</v>
      </c>
      <c r="L118" s="68">
        <f t="shared" si="0"/>
        <v>0</v>
      </c>
      <c r="M118" s="66">
        <f t="shared" si="2"/>
        <v>0</v>
      </c>
      <c r="N118" s="32">
        <f t="shared" si="3"/>
        <v>0</v>
      </c>
      <c r="O118" s="52">
        <f>'Pay App 55'!O118+'Pay App 55'!P118</f>
        <v>0</v>
      </c>
      <c r="P118" s="45"/>
      <c r="Q118" s="66">
        <f>'Pay App 55'!Q118+N118+P118</f>
        <v>0</v>
      </c>
    </row>
    <row r="119" spans="1:17" ht="21" customHeight="1" x14ac:dyDescent="0.2">
      <c r="A119" s="151" t="s">
        <v>192</v>
      </c>
      <c r="B119" s="151"/>
      <c r="C119" s="151" t="s">
        <v>193</v>
      </c>
      <c r="D119" s="152"/>
      <c r="E119" s="52">
        <f>'Pay App 55'!E119</f>
        <v>0</v>
      </c>
      <c r="F119" s="45"/>
      <c r="G119" s="65">
        <f>'Pay App 55'!G119+F119</f>
        <v>0</v>
      </c>
      <c r="H119" s="188">
        <f>'Pay App 55'!K119</f>
        <v>0</v>
      </c>
      <c r="I119" s="189"/>
      <c r="J119" s="55"/>
      <c r="K119" s="33">
        <f t="shared" si="1"/>
        <v>0</v>
      </c>
      <c r="L119" s="68">
        <f t="shared" si="0"/>
        <v>0</v>
      </c>
      <c r="M119" s="66">
        <f t="shared" si="2"/>
        <v>0</v>
      </c>
      <c r="N119" s="32">
        <f t="shared" si="3"/>
        <v>0</v>
      </c>
      <c r="O119" s="52">
        <f>'Pay App 55'!O119+'Pay App 55'!P119</f>
        <v>0</v>
      </c>
      <c r="P119" s="45"/>
      <c r="Q119" s="66">
        <f>'Pay App 55'!Q119+N119+P119</f>
        <v>0</v>
      </c>
    </row>
    <row r="120" spans="1:17" ht="21" customHeight="1" x14ac:dyDescent="0.2">
      <c r="A120" s="151" t="s">
        <v>194</v>
      </c>
      <c r="B120" s="151"/>
      <c r="C120" s="150" t="s">
        <v>195</v>
      </c>
      <c r="D120" s="157"/>
      <c r="E120" s="52">
        <f>'Pay App 55'!E120</f>
        <v>0</v>
      </c>
      <c r="F120" s="45"/>
      <c r="G120" s="65">
        <f>'Pay App 55'!G120+F120</f>
        <v>0</v>
      </c>
      <c r="H120" s="188">
        <f>'Pay App 55'!K120</f>
        <v>0</v>
      </c>
      <c r="I120" s="189"/>
      <c r="J120" s="55"/>
      <c r="K120" s="33">
        <f t="shared" si="1"/>
        <v>0</v>
      </c>
      <c r="L120" s="68">
        <f t="shared" si="0"/>
        <v>0</v>
      </c>
      <c r="M120" s="66">
        <f t="shared" si="2"/>
        <v>0</v>
      </c>
      <c r="N120" s="32">
        <f t="shared" si="3"/>
        <v>0</v>
      </c>
      <c r="O120" s="52">
        <f>'Pay App 55'!O120+'Pay App 55'!P120</f>
        <v>0</v>
      </c>
      <c r="P120" s="45"/>
      <c r="Q120" s="66">
        <f>'Pay App 55'!Q120+N120+P120</f>
        <v>0</v>
      </c>
    </row>
    <row r="121" spans="1:17" ht="21" customHeight="1" x14ac:dyDescent="0.2">
      <c r="A121" s="151" t="s">
        <v>196</v>
      </c>
      <c r="B121" s="151"/>
      <c r="C121" s="151" t="s">
        <v>197</v>
      </c>
      <c r="D121" s="152"/>
      <c r="E121" s="52">
        <f>'Pay App 55'!E121</f>
        <v>0</v>
      </c>
      <c r="F121" s="45"/>
      <c r="G121" s="65">
        <f>'Pay App 55'!G121+F121</f>
        <v>0</v>
      </c>
      <c r="H121" s="188">
        <f>'Pay App 55'!K121</f>
        <v>0</v>
      </c>
      <c r="I121" s="189"/>
      <c r="J121" s="55"/>
      <c r="K121" s="33">
        <f t="shared" si="1"/>
        <v>0</v>
      </c>
      <c r="L121" s="68">
        <f t="shared" si="0"/>
        <v>0</v>
      </c>
      <c r="M121" s="66">
        <f t="shared" si="2"/>
        <v>0</v>
      </c>
      <c r="N121" s="32">
        <f t="shared" si="3"/>
        <v>0</v>
      </c>
      <c r="O121" s="52">
        <f>'Pay App 55'!O121+'Pay App 55'!P121</f>
        <v>0</v>
      </c>
      <c r="P121" s="45"/>
      <c r="Q121" s="66">
        <f>'Pay App 55'!Q121+N121+P121</f>
        <v>0</v>
      </c>
    </row>
    <row r="122" spans="1:17" ht="21" customHeight="1" x14ac:dyDescent="0.2">
      <c r="A122" s="151" t="s">
        <v>198</v>
      </c>
      <c r="B122" s="151"/>
      <c r="C122" s="151" t="s">
        <v>199</v>
      </c>
      <c r="D122" s="152"/>
      <c r="E122" s="52">
        <f>'Pay App 55'!E122</f>
        <v>0</v>
      </c>
      <c r="F122" s="45"/>
      <c r="G122" s="65">
        <f>'Pay App 55'!G122+F122</f>
        <v>0</v>
      </c>
      <c r="H122" s="188">
        <f>'Pay App 55'!K122</f>
        <v>0</v>
      </c>
      <c r="I122" s="189"/>
      <c r="J122" s="55"/>
      <c r="K122" s="33">
        <f t="shared" si="1"/>
        <v>0</v>
      </c>
      <c r="L122" s="68">
        <f t="shared" si="0"/>
        <v>0</v>
      </c>
      <c r="M122" s="66">
        <f t="shared" si="2"/>
        <v>0</v>
      </c>
      <c r="N122" s="32">
        <f t="shared" si="3"/>
        <v>0</v>
      </c>
      <c r="O122" s="52">
        <f>'Pay App 55'!O122+'Pay App 55'!P122</f>
        <v>0</v>
      </c>
      <c r="P122" s="45"/>
      <c r="Q122" s="66">
        <f>'Pay App 55'!Q122+N122+P122</f>
        <v>0</v>
      </c>
    </row>
    <row r="123" spans="1:17" ht="21" customHeight="1" x14ac:dyDescent="0.2">
      <c r="A123" s="151" t="s">
        <v>200</v>
      </c>
      <c r="B123" s="151"/>
      <c r="C123" s="151" t="s">
        <v>201</v>
      </c>
      <c r="D123" s="152"/>
      <c r="E123" s="52">
        <f>'Pay App 55'!E123</f>
        <v>0</v>
      </c>
      <c r="F123" s="45"/>
      <c r="G123" s="65">
        <f>'Pay App 55'!G123+F123</f>
        <v>0</v>
      </c>
      <c r="H123" s="188">
        <f>'Pay App 55'!K123</f>
        <v>0</v>
      </c>
      <c r="I123" s="189"/>
      <c r="J123" s="55"/>
      <c r="K123" s="33">
        <f t="shared" si="1"/>
        <v>0</v>
      </c>
      <c r="L123" s="68">
        <f t="shared" si="0"/>
        <v>0</v>
      </c>
      <c r="M123" s="66">
        <f t="shared" si="2"/>
        <v>0</v>
      </c>
      <c r="N123" s="32">
        <f t="shared" si="3"/>
        <v>0</v>
      </c>
      <c r="O123" s="52">
        <f>'Pay App 55'!O123+'Pay App 55'!P123</f>
        <v>0</v>
      </c>
      <c r="P123" s="45"/>
      <c r="Q123" s="66">
        <f>'Pay App 55'!Q123+N123+P123</f>
        <v>0</v>
      </c>
    </row>
    <row r="124" spans="1:17" ht="21" customHeight="1" x14ac:dyDescent="0.2">
      <c r="A124" s="153" t="s">
        <v>202</v>
      </c>
      <c r="B124" s="153"/>
      <c r="C124" s="154" t="s">
        <v>203</v>
      </c>
      <c r="D124" s="155"/>
      <c r="E124" s="52">
        <f>'Pay App 55'!E124</f>
        <v>0</v>
      </c>
      <c r="F124" s="45"/>
      <c r="G124" s="65">
        <f>'Pay App 55'!G124+F124</f>
        <v>0</v>
      </c>
      <c r="H124" s="188">
        <f>'Pay App 55'!K124</f>
        <v>0</v>
      </c>
      <c r="I124" s="189"/>
      <c r="J124" s="55"/>
      <c r="K124" s="33">
        <f t="shared" si="1"/>
        <v>0</v>
      </c>
      <c r="L124" s="68">
        <f t="shared" si="0"/>
        <v>0</v>
      </c>
      <c r="M124" s="66">
        <f t="shared" si="2"/>
        <v>0</v>
      </c>
      <c r="N124" s="32">
        <f t="shared" si="3"/>
        <v>0</v>
      </c>
      <c r="O124" s="52">
        <f>'Pay App 55'!O124+'Pay App 55'!P124</f>
        <v>0</v>
      </c>
      <c r="P124" s="45"/>
      <c r="Q124" s="66">
        <f>'Pay App 55'!Q124+N124+P124</f>
        <v>0</v>
      </c>
    </row>
    <row r="125" spans="1:17" ht="21" customHeight="1" x14ac:dyDescent="0.2">
      <c r="A125" s="151" t="s">
        <v>204</v>
      </c>
      <c r="B125" s="151"/>
      <c r="C125" s="151" t="s">
        <v>205</v>
      </c>
      <c r="D125" s="152"/>
      <c r="E125" s="52">
        <f>'Pay App 55'!E125</f>
        <v>0</v>
      </c>
      <c r="F125" s="45"/>
      <c r="G125" s="65">
        <f>'Pay App 55'!G125+F125</f>
        <v>0</v>
      </c>
      <c r="H125" s="188">
        <f>'Pay App 55'!K125</f>
        <v>0</v>
      </c>
      <c r="I125" s="189"/>
      <c r="J125" s="55"/>
      <c r="K125" s="33">
        <f t="shared" si="1"/>
        <v>0</v>
      </c>
      <c r="L125" s="68">
        <f t="shared" si="0"/>
        <v>0</v>
      </c>
      <c r="M125" s="66">
        <f t="shared" si="2"/>
        <v>0</v>
      </c>
      <c r="N125" s="32">
        <f t="shared" si="3"/>
        <v>0</v>
      </c>
      <c r="O125" s="52">
        <f>'Pay App 55'!O125+'Pay App 55'!P125</f>
        <v>0</v>
      </c>
      <c r="P125" s="45"/>
      <c r="Q125" s="66">
        <f>'Pay App 55'!Q125+N125+P125</f>
        <v>0</v>
      </c>
    </row>
    <row r="126" spans="1:17" ht="21" customHeight="1" x14ac:dyDescent="0.2">
      <c r="A126" s="151" t="s">
        <v>206</v>
      </c>
      <c r="B126" s="151"/>
      <c r="C126" s="151" t="s">
        <v>207</v>
      </c>
      <c r="D126" s="152"/>
      <c r="E126" s="52">
        <f>'Pay App 55'!E126</f>
        <v>0</v>
      </c>
      <c r="F126" s="45"/>
      <c r="G126" s="65">
        <f>'Pay App 55'!G126+F126</f>
        <v>0</v>
      </c>
      <c r="H126" s="188">
        <f>'Pay App 55'!K126</f>
        <v>0</v>
      </c>
      <c r="I126" s="189"/>
      <c r="J126" s="55"/>
      <c r="K126" s="33">
        <f t="shared" si="1"/>
        <v>0</v>
      </c>
      <c r="L126" s="68">
        <f t="shared" si="0"/>
        <v>0</v>
      </c>
      <c r="M126" s="66">
        <f t="shared" si="2"/>
        <v>0</v>
      </c>
      <c r="N126" s="32">
        <f t="shared" si="3"/>
        <v>0</v>
      </c>
      <c r="O126" s="52">
        <f>'Pay App 55'!O126+'Pay App 55'!P126</f>
        <v>0</v>
      </c>
      <c r="P126" s="45"/>
      <c r="Q126" s="66">
        <f>'Pay App 55'!Q126+N126+P126</f>
        <v>0</v>
      </c>
    </row>
    <row r="127" spans="1:17" ht="21" customHeight="1" x14ac:dyDescent="0.2">
      <c r="A127" s="151" t="s">
        <v>208</v>
      </c>
      <c r="B127" s="151"/>
      <c r="C127" s="151" t="s">
        <v>209</v>
      </c>
      <c r="D127" s="152"/>
      <c r="E127" s="52">
        <f>'Pay App 55'!E127</f>
        <v>0</v>
      </c>
      <c r="F127" s="45"/>
      <c r="G127" s="65">
        <f>'Pay App 55'!G127+F127</f>
        <v>0</v>
      </c>
      <c r="H127" s="188">
        <f>'Pay App 55'!K127</f>
        <v>0</v>
      </c>
      <c r="I127" s="189"/>
      <c r="J127" s="55"/>
      <c r="K127" s="33">
        <f t="shared" si="1"/>
        <v>0</v>
      </c>
      <c r="L127" s="68">
        <f t="shared" si="0"/>
        <v>0</v>
      </c>
      <c r="M127" s="66">
        <f t="shared" si="2"/>
        <v>0</v>
      </c>
      <c r="N127" s="32">
        <f t="shared" si="3"/>
        <v>0</v>
      </c>
      <c r="O127" s="52">
        <f>'Pay App 55'!O127+'Pay App 55'!P127</f>
        <v>0</v>
      </c>
      <c r="P127" s="45"/>
      <c r="Q127" s="66">
        <f>'Pay App 55'!Q127+N127+P127</f>
        <v>0</v>
      </c>
    </row>
    <row r="128" spans="1:17" ht="21" customHeight="1" x14ac:dyDescent="0.2">
      <c r="A128" s="153" t="s">
        <v>210</v>
      </c>
      <c r="B128" s="153"/>
      <c r="C128" s="153" t="s">
        <v>211</v>
      </c>
      <c r="D128" s="154"/>
      <c r="E128" s="52">
        <f>'Pay App 55'!E128</f>
        <v>0</v>
      </c>
      <c r="F128" s="45"/>
      <c r="G128" s="65">
        <f>'Pay App 55'!G128+F128</f>
        <v>0</v>
      </c>
      <c r="H128" s="188">
        <f>'Pay App 55'!K128</f>
        <v>0</v>
      </c>
      <c r="I128" s="189"/>
      <c r="J128" s="55"/>
      <c r="K128" s="33">
        <f t="shared" si="1"/>
        <v>0</v>
      </c>
      <c r="L128" s="68">
        <f t="shared" si="0"/>
        <v>0</v>
      </c>
      <c r="M128" s="66">
        <f t="shared" si="2"/>
        <v>0</v>
      </c>
      <c r="N128" s="32">
        <f t="shared" si="3"/>
        <v>0</v>
      </c>
      <c r="O128" s="52">
        <f>'Pay App 55'!O128+'Pay App 55'!P128</f>
        <v>0</v>
      </c>
      <c r="P128" s="45"/>
      <c r="Q128" s="66">
        <f>'Pay App 55'!Q128+N128+P128</f>
        <v>0</v>
      </c>
    </row>
    <row r="129" spans="1:17" ht="21" customHeight="1" x14ac:dyDescent="0.2">
      <c r="A129" s="151" t="s">
        <v>212</v>
      </c>
      <c r="B129" s="151"/>
      <c r="C129" s="151" t="s">
        <v>213</v>
      </c>
      <c r="D129" s="152"/>
      <c r="E129" s="52">
        <f>'Pay App 55'!E129</f>
        <v>0</v>
      </c>
      <c r="F129" s="45"/>
      <c r="G129" s="65">
        <f>'Pay App 55'!G129+F129</f>
        <v>0</v>
      </c>
      <c r="H129" s="188">
        <f>'Pay App 55'!K129</f>
        <v>0</v>
      </c>
      <c r="I129" s="189"/>
      <c r="J129" s="55"/>
      <c r="K129" s="33">
        <f t="shared" si="1"/>
        <v>0</v>
      </c>
      <c r="L129" s="68">
        <f t="shared" si="0"/>
        <v>0</v>
      </c>
      <c r="M129" s="66">
        <f t="shared" si="2"/>
        <v>0</v>
      </c>
      <c r="N129" s="32">
        <f t="shared" si="3"/>
        <v>0</v>
      </c>
      <c r="O129" s="52">
        <f>'Pay App 55'!O129+'Pay App 55'!P129</f>
        <v>0</v>
      </c>
      <c r="P129" s="45"/>
      <c r="Q129" s="66">
        <f>'Pay App 55'!Q129+N129+P129</f>
        <v>0</v>
      </c>
    </row>
    <row r="130" spans="1:17" ht="21" customHeight="1" x14ac:dyDescent="0.2">
      <c r="A130" s="151" t="s">
        <v>214</v>
      </c>
      <c r="B130" s="151"/>
      <c r="C130" s="151" t="s">
        <v>215</v>
      </c>
      <c r="D130" s="152"/>
      <c r="E130" s="52">
        <f>'Pay App 55'!E130</f>
        <v>0</v>
      </c>
      <c r="F130" s="45"/>
      <c r="G130" s="65">
        <f>'Pay App 55'!G130+F130</f>
        <v>0</v>
      </c>
      <c r="H130" s="188">
        <f>'Pay App 55'!K130</f>
        <v>0</v>
      </c>
      <c r="I130" s="189"/>
      <c r="J130" s="55"/>
      <c r="K130" s="33">
        <f t="shared" si="1"/>
        <v>0</v>
      </c>
      <c r="L130" s="68">
        <f t="shared" si="0"/>
        <v>0</v>
      </c>
      <c r="M130" s="66">
        <f t="shared" si="2"/>
        <v>0</v>
      </c>
      <c r="N130" s="32">
        <f t="shared" si="3"/>
        <v>0</v>
      </c>
      <c r="O130" s="52">
        <f>'Pay App 55'!O130+'Pay App 55'!P130</f>
        <v>0</v>
      </c>
      <c r="P130" s="45"/>
      <c r="Q130" s="66">
        <f>'Pay App 55'!Q130+N130+P130</f>
        <v>0</v>
      </c>
    </row>
    <row r="131" spans="1:17" ht="21" customHeight="1" x14ac:dyDescent="0.2">
      <c r="A131" s="151" t="s">
        <v>216</v>
      </c>
      <c r="B131" s="151"/>
      <c r="C131" s="151" t="s">
        <v>217</v>
      </c>
      <c r="D131" s="152"/>
      <c r="E131" s="52">
        <f>'Pay App 55'!E131</f>
        <v>0</v>
      </c>
      <c r="F131" s="45"/>
      <c r="G131" s="65">
        <f>'Pay App 55'!G131+F131</f>
        <v>0</v>
      </c>
      <c r="H131" s="188">
        <f>'Pay App 55'!K131</f>
        <v>0</v>
      </c>
      <c r="I131" s="189"/>
      <c r="J131" s="55"/>
      <c r="K131" s="33">
        <f t="shared" si="1"/>
        <v>0</v>
      </c>
      <c r="L131" s="68">
        <f t="shared" si="0"/>
        <v>0</v>
      </c>
      <c r="M131" s="66">
        <f t="shared" si="2"/>
        <v>0</v>
      </c>
      <c r="N131" s="32">
        <f t="shared" si="3"/>
        <v>0</v>
      </c>
      <c r="O131" s="52">
        <f>'Pay App 55'!O131+'Pay App 55'!P131</f>
        <v>0</v>
      </c>
      <c r="P131" s="45"/>
      <c r="Q131" s="66">
        <f>'Pay App 55'!Q131+N131+P131</f>
        <v>0</v>
      </c>
    </row>
    <row r="132" spans="1:17" ht="21" customHeight="1" x14ac:dyDescent="0.2">
      <c r="A132" s="151" t="s">
        <v>218</v>
      </c>
      <c r="B132" s="151"/>
      <c r="C132" s="151" t="s">
        <v>219</v>
      </c>
      <c r="D132" s="152"/>
      <c r="E132" s="52">
        <f>'Pay App 55'!E132</f>
        <v>0</v>
      </c>
      <c r="F132" s="45"/>
      <c r="G132" s="65">
        <f>'Pay App 55'!G132+F132</f>
        <v>0</v>
      </c>
      <c r="H132" s="188">
        <f>'Pay App 55'!K132</f>
        <v>0</v>
      </c>
      <c r="I132" s="189"/>
      <c r="J132" s="55"/>
      <c r="K132" s="33">
        <f t="shared" si="1"/>
        <v>0</v>
      </c>
      <c r="L132" s="68">
        <f t="shared" si="0"/>
        <v>0</v>
      </c>
      <c r="M132" s="66">
        <f t="shared" si="2"/>
        <v>0</v>
      </c>
      <c r="N132" s="32">
        <f t="shared" si="3"/>
        <v>0</v>
      </c>
      <c r="O132" s="52">
        <f>'Pay App 55'!O132+'Pay App 55'!P132</f>
        <v>0</v>
      </c>
      <c r="P132" s="45"/>
      <c r="Q132" s="66">
        <f>'Pay App 55'!Q132+N132+P132</f>
        <v>0</v>
      </c>
    </row>
    <row r="133" spans="1:17" ht="21" customHeight="1" x14ac:dyDescent="0.2">
      <c r="A133" s="151" t="s">
        <v>220</v>
      </c>
      <c r="B133" s="151"/>
      <c r="C133" s="151" t="s">
        <v>221</v>
      </c>
      <c r="D133" s="152"/>
      <c r="E133" s="52">
        <f>'Pay App 55'!E133</f>
        <v>0</v>
      </c>
      <c r="F133" s="45"/>
      <c r="G133" s="65">
        <f>'Pay App 55'!G133+F133</f>
        <v>0</v>
      </c>
      <c r="H133" s="188">
        <f>'Pay App 55'!K133</f>
        <v>0</v>
      </c>
      <c r="I133" s="189"/>
      <c r="J133" s="55"/>
      <c r="K133" s="33">
        <f t="shared" si="1"/>
        <v>0</v>
      </c>
      <c r="L133" s="68">
        <f t="shared" si="0"/>
        <v>0</v>
      </c>
      <c r="M133" s="66">
        <f t="shared" si="2"/>
        <v>0</v>
      </c>
      <c r="N133" s="32">
        <f t="shared" si="3"/>
        <v>0</v>
      </c>
      <c r="O133" s="52">
        <f>'Pay App 55'!O133+'Pay App 55'!P133</f>
        <v>0</v>
      </c>
      <c r="P133" s="45"/>
      <c r="Q133" s="66">
        <f>'Pay App 55'!Q133+N133+P133</f>
        <v>0</v>
      </c>
    </row>
    <row r="134" spans="1:17" ht="21" customHeight="1" x14ac:dyDescent="0.2">
      <c r="A134" s="151" t="s">
        <v>222</v>
      </c>
      <c r="B134" s="151"/>
      <c r="C134" s="151" t="s">
        <v>223</v>
      </c>
      <c r="D134" s="152"/>
      <c r="E134" s="52">
        <f>'Pay App 55'!E134</f>
        <v>0</v>
      </c>
      <c r="F134" s="45"/>
      <c r="G134" s="65">
        <f>'Pay App 55'!G134+F134</f>
        <v>0</v>
      </c>
      <c r="H134" s="188">
        <f>'Pay App 55'!K134</f>
        <v>0</v>
      </c>
      <c r="I134" s="189"/>
      <c r="J134" s="55"/>
      <c r="K134" s="33">
        <f t="shared" si="1"/>
        <v>0</v>
      </c>
      <c r="L134" s="68">
        <f t="shared" si="0"/>
        <v>0</v>
      </c>
      <c r="M134" s="66">
        <f t="shared" si="2"/>
        <v>0</v>
      </c>
      <c r="N134" s="32">
        <f t="shared" si="3"/>
        <v>0</v>
      </c>
      <c r="O134" s="52">
        <f>'Pay App 55'!O134+'Pay App 55'!P134</f>
        <v>0</v>
      </c>
      <c r="P134" s="45"/>
      <c r="Q134" s="66">
        <f>'Pay App 55'!Q134+N134+P134</f>
        <v>0</v>
      </c>
    </row>
    <row r="135" spans="1:17" ht="21" customHeight="1" x14ac:dyDescent="0.2">
      <c r="A135" s="153" t="s">
        <v>224</v>
      </c>
      <c r="B135" s="153"/>
      <c r="C135" s="153" t="s">
        <v>225</v>
      </c>
      <c r="D135" s="154"/>
      <c r="E135" s="52">
        <f>'Pay App 55'!E135</f>
        <v>0</v>
      </c>
      <c r="F135" s="45"/>
      <c r="G135" s="65">
        <f>'Pay App 55'!G135+F135</f>
        <v>0</v>
      </c>
      <c r="H135" s="188">
        <f>'Pay App 55'!K135</f>
        <v>0</v>
      </c>
      <c r="I135" s="189"/>
      <c r="J135" s="55"/>
      <c r="K135" s="33">
        <f t="shared" si="1"/>
        <v>0</v>
      </c>
      <c r="L135" s="68">
        <f t="shared" si="0"/>
        <v>0</v>
      </c>
      <c r="M135" s="66">
        <f t="shared" si="2"/>
        <v>0</v>
      </c>
      <c r="N135" s="32">
        <f t="shared" si="3"/>
        <v>0</v>
      </c>
      <c r="O135" s="52">
        <f>'Pay App 55'!O135+'Pay App 55'!P135</f>
        <v>0</v>
      </c>
      <c r="P135" s="45"/>
      <c r="Q135" s="66">
        <f>'Pay App 55'!Q135+N135+P135</f>
        <v>0</v>
      </c>
    </row>
    <row r="136" spans="1:17" ht="21" customHeight="1" x14ac:dyDescent="0.2">
      <c r="A136" s="151" t="s">
        <v>226</v>
      </c>
      <c r="B136" s="151"/>
      <c r="C136" s="151" t="s">
        <v>227</v>
      </c>
      <c r="D136" s="152"/>
      <c r="E136" s="52">
        <f>'Pay App 55'!E136</f>
        <v>0</v>
      </c>
      <c r="F136" s="45"/>
      <c r="G136" s="65">
        <f>'Pay App 55'!G136+F136</f>
        <v>0</v>
      </c>
      <c r="H136" s="188">
        <f>'Pay App 55'!K136</f>
        <v>0</v>
      </c>
      <c r="I136" s="189"/>
      <c r="J136" s="55"/>
      <c r="K136" s="33">
        <f t="shared" si="1"/>
        <v>0</v>
      </c>
      <c r="L136" s="68">
        <f t="shared" si="0"/>
        <v>0</v>
      </c>
      <c r="M136" s="66">
        <f t="shared" si="2"/>
        <v>0</v>
      </c>
      <c r="N136" s="32">
        <f t="shared" si="3"/>
        <v>0</v>
      </c>
      <c r="O136" s="52">
        <f>'Pay App 55'!O136+'Pay App 55'!P136</f>
        <v>0</v>
      </c>
      <c r="P136" s="45"/>
      <c r="Q136" s="66">
        <f>'Pay App 55'!Q136+N136+P136</f>
        <v>0</v>
      </c>
    </row>
    <row r="137" spans="1:17" ht="21" customHeight="1" x14ac:dyDescent="0.2">
      <c r="A137" s="151" t="s">
        <v>228</v>
      </c>
      <c r="B137" s="151"/>
      <c r="C137" s="151" t="s">
        <v>229</v>
      </c>
      <c r="D137" s="152"/>
      <c r="E137" s="52">
        <f>'Pay App 55'!E137</f>
        <v>0</v>
      </c>
      <c r="F137" s="45"/>
      <c r="G137" s="65">
        <f>'Pay App 55'!G137+F137</f>
        <v>0</v>
      </c>
      <c r="H137" s="188">
        <f>'Pay App 55'!K137</f>
        <v>0</v>
      </c>
      <c r="I137" s="189"/>
      <c r="J137" s="55"/>
      <c r="K137" s="33">
        <f t="shared" si="1"/>
        <v>0</v>
      </c>
      <c r="L137" s="68">
        <f t="shared" si="0"/>
        <v>0</v>
      </c>
      <c r="M137" s="66">
        <f t="shared" si="2"/>
        <v>0</v>
      </c>
      <c r="N137" s="32">
        <f t="shared" si="3"/>
        <v>0</v>
      </c>
      <c r="O137" s="52">
        <f>'Pay App 55'!O137+'Pay App 55'!P137</f>
        <v>0</v>
      </c>
      <c r="P137" s="45"/>
      <c r="Q137" s="66">
        <f>'Pay App 55'!Q137+N137+P137</f>
        <v>0</v>
      </c>
    </row>
    <row r="138" spans="1:17" ht="21" customHeight="1" x14ac:dyDescent="0.2">
      <c r="A138" s="151" t="s">
        <v>230</v>
      </c>
      <c r="B138" s="151"/>
      <c r="C138" s="151" t="s">
        <v>231</v>
      </c>
      <c r="D138" s="152"/>
      <c r="E138" s="52">
        <f>'Pay App 55'!E138</f>
        <v>0</v>
      </c>
      <c r="F138" s="45"/>
      <c r="G138" s="65">
        <f>'Pay App 55'!G138+F138</f>
        <v>0</v>
      </c>
      <c r="H138" s="188">
        <f>'Pay App 55'!K138</f>
        <v>0</v>
      </c>
      <c r="I138" s="189"/>
      <c r="J138" s="55"/>
      <c r="K138" s="33">
        <f t="shared" si="1"/>
        <v>0</v>
      </c>
      <c r="L138" s="68">
        <f t="shared" si="0"/>
        <v>0</v>
      </c>
      <c r="M138" s="66">
        <f t="shared" si="2"/>
        <v>0</v>
      </c>
      <c r="N138" s="32">
        <f t="shared" si="3"/>
        <v>0</v>
      </c>
      <c r="O138" s="52">
        <f>'Pay App 55'!O138+'Pay App 55'!P138</f>
        <v>0</v>
      </c>
      <c r="P138" s="45"/>
      <c r="Q138" s="66">
        <f>'Pay App 55'!Q138+N138+P138</f>
        <v>0</v>
      </c>
    </row>
    <row r="139" spans="1:17" ht="21" customHeight="1" x14ac:dyDescent="0.2">
      <c r="A139" s="153" t="s">
        <v>232</v>
      </c>
      <c r="B139" s="153"/>
      <c r="C139" s="153" t="s">
        <v>233</v>
      </c>
      <c r="D139" s="154"/>
      <c r="E139" s="52">
        <f>'Pay App 55'!E139</f>
        <v>0</v>
      </c>
      <c r="F139" s="45"/>
      <c r="G139" s="65">
        <f>'Pay App 55'!G139+F139</f>
        <v>0</v>
      </c>
      <c r="H139" s="188">
        <f>'Pay App 55'!K139</f>
        <v>0</v>
      </c>
      <c r="I139" s="189"/>
      <c r="J139" s="55"/>
      <c r="K139" s="33">
        <f t="shared" si="1"/>
        <v>0</v>
      </c>
      <c r="L139" s="68">
        <f t="shared" si="0"/>
        <v>0</v>
      </c>
      <c r="M139" s="66">
        <f t="shared" si="2"/>
        <v>0</v>
      </c>
      <c r="N139" s="32">
        <f t="shared" si="3"/>
        <v>0</v>
      </c>
      <c r="O139" s="52">
        <f>'Pay App 55'!O139+'Pay App 55'!P139</f>
        <v>0</v>
      </c>
      <c r="P139" s="45"/>
      <c r="Q139" s="66">
        <f>'Pay App 55'!Q139+N139+P139</f>
        <v>0</v>
      </c>
    </row>
    <row r="140" spans="1:17" ht="21" customHeight="1" x14ac:dyDescent="0.2">
      <c r="A140" s="151" t="s">
        <v>234</v>
      </c>
      <c r="B140" s="151"/>
      <c r="C140" s="151" t="s">
        <v>235</v>
      </c>
      <c r="D140" s="152"/>
      <c r="E140" s="52">
        <f>'Pay App 55'!E140</f>
        <v>0</v>
      </c>
      <c r="F140" s="45"/>
      <c r="G140" s="65">
        <f>'Pay App 55'!G140+F140</f>
        <v>0</v>
      </c>
      <c r="H140" s="188">
        <f>'Pay App 55'!K140</f>
        <v>0</v>
      </c>
      <c r="I140" s="189"/>
      <c r="J140" s="55"/>
      <c r="K140" s="33">
        <f t="shared" si="1"/>
        <v>0</v>
      </c>
      <c r="L140" s="68">
        <f t="shared" si="0"/>
        <v>0</v>
      </c>
      <c r="M140" s="66">
        <f t="shared" si="2"/>
        <v>0</v>
      </c>
      <c r="N140" s="32">
        <f t="shared" si="3"/>
        <v>0</v>
      </c>
      <c r="O140" s="52">
        <f>'Pay App 55'!O140+'Pay App 55'!P140</f>
        <v>0</v>
      </c>
      <c r="P140" s="45"/>
      <c r="Q140" s="66">
        <f>'Pay App 55'!Q140+N140+P140</f>
        <v>0</v>
      </c>
    </row>
    <row r="141" spans="1:17" ht="21" customHeight="1" x14ac:dyDescent="0.2">
      <c r="A141" s="151" t="s">
        <v>236</v>
      </c>
      <c r="B141" s="151"/>
      <c r="C141" s="151" t="s">
        <v>237</v>
      </c>
      <c r="D141" s="152"/>
      <c r="E141" s="52">
        <f>'Pay App 55'!E141</f>
        <v>0</v>
      </c>
      <c r="F141" s="45"/>
      <c r="G141" s="65">
        <f>'Pay App 55'!G141+F141</f>
        <v>0</v>
      </c>
      <c r="H141" s="188">
        <f>'Pay App 55'!K141</f>
        <v>0</v>
      </c>
      <c r="I141" s="189"/>
      <c r="J141" s="55"/>
      <c r="K141" s="33">
        <f t="shared" si="1"/>
        <v>0</v>
      </c>
      <c r="L141" s="68">
        <f t="shared" si="0"/>
        <v>0</v>
      </c>
      <c r="M141" s="66">
        <f t="shared" si="2"/>
        <v>0</v>
      </c>
      <c r="N141" s="32">
        <f t="shared" si="3"/>
        <v>0</v>
      </c>
      <c r="O141" s="52">
        <f>'Pay App 55'!O141+'Pay App 55'!P141</f>
        <v>0</v>
      </c>
      <c r="P141" s="45"/>
      <c r="Q141" s="66">
        <f>'Pay App 55'!Q141+N141+P141</f>
        <v>0</v>
      </c>
    </row>
    <row r="142" spans="1:17" ht="21" customHeight="1" x14ac:dyDescent="0.2">
      <c r="A142" s="151" t="s">
        <v>238</v>
      </c>
      <c r="B142" s="151"/>
      <c r="C142" s="151" t="s">
        <v>239</v>
      </c>
      <c r="D142" s="152"/>
      <c r="E142" s="52">
        <f>'Pay App 55'!E142</f>
        <v>0</v>
      </c>
      <c r="F142" s="45"/>
      <c r="G142" s="65">
        <f>'Pay App 55'!G142+F142</f>
        <v>0</v>
      </c>
      <c r="H142" s="188">
        <f>'Pay App 55'!K142</f>
        <v>0</v>
      </c>
      <c r="I142" s="189"/>
      <c r="J142" s="55"/>
      <c r="K142" s="33">
        <f t="shared" si="1"/>
        <v>0</v>
      </c>
      <c r="L142" s="68">
        <f t="shared" si="0"/>
        <v>0</v>
      </c>
      <c r="M142" s="66">
        <f t="shared" si="2"/>
        <v>0</v>
      </c>
      <c r="N142" s="32">
        <f t="shared" si="3"/>
        <v>0</v>
      </c>
      <c r="O142" s="52">
        <f>'Pay App 55'!O142+'Pay App 55'!P142</f>
        <v>0</v>
      </c>
      <c r="P142" s="45"/>
      <c r="Q142" s="66">
        <f>'Pay App 55'!Q142+N142+P142</f>
        <v>0</v>
      </c>
    </row>
    <row r="143" spans="1:17" ht="21" customHeight="1" x14ac:dyDescent="0.2">
      <c r="A143" s="151" t="s">
        <v>240</v>
      </c>
      <c r="B143" s="151"/>
      <c r="C143" s="151" t="s">
        <v>241</v>
      </c>
      <c r="D143" s="152"/>
      <c r="E143" s="52">
        <f>'Pay App 55'!E143</f>
        <v>0</v>
      </c>
      <c r="F143" s="45"/>
      <c r="G143" s="65">
        <f>'Pay App 55'!G143+F143</f>
        <v>0</v>
      </c>
      <c r="H143" s="188">
        <f>'Pay App 55'!K143</f>
        <v>0</v>
      </c>
      <c r="I143" s="189"/>
      <c r="J143" s="55"/>
      <c r="K143" s="33">
        <f t="shared" si="1"/>
        <v>0</v>
      </c>
      <c r="L143" s="68">
        <f t="shared" si="0"/>
        <v>0</v>
      </c>
      <c r="M143" s="66">
        <f t="shared" si="2"/>
        <v>0</v>
      </c>
      <c r="N143" s="32">
        <f t="shared" si="3"/>
        <v>0</v>
      </c>
      <c r="O143" s="52">
        <f>'Pay App 55'!O143+'Pay App 55'!P143</f>
        <v>0</v>
      </c>
      <c r="P143" s="45"/>
      <c r="Q143" s="66">
        <f>'Pay App 55'!Q143+N143+P143</f>
        <v>0</v>
      </c>
    </row>
    <row r="144" spans="1:17" ht="21" customHeight="1" x14ac:dyDescent="0.2">
      <c r="A144" s="151" t="s">
        <v>242</v>
      </c>
      <c r="B144" s="151"/>
      <c r="C144" s="151" t="s">
        <v>243</v>
      </c>
      <c r="D144" s="152"/>
      <c r="E144" s="52">
        <f>'Pay App 55'!E144</f>
        <v>0</v>
      </c>
      <c r="F144" s="45"/>
      <c r="G144" s="65">
        <f>'Pay App 55'!G144+F144</f>
        <v>0</v>
      </c>
      <c r="H144" s="188">
        <f>'Pay App 55'!K144</f>
        <v>0</v>
      </c>
      <c r="I144" s="189"/>
      <c r="J144" s="55"/>
      <c r="K144" s="33">
        <f t="shared" si="1"/>
        <v>0</v>
      </c>
      <c r="L144" s="68">
        <f t="shared" si="0"/>
        <v>0</v>
      </c>
      <c r="M144" s="66">
        <f t="shared" si="2"/>
        <v>0</v>
      </c>
      <c r="N144" s="32">
        <f t="shared" si="3"/>
        <v>0</v>
      </c>
      <c r="O144" s="52">
        <f>'Pay App 55'!O144+'Pay App 55'!P144</f>
        <v>0</v>
      </c>
      <c r="P144" s="45"/>
      <c r="Q144" s="66">
        <f>'Pay App 55'!Q144+N144+P144</f>
        <v>0</v>
      </c>
    </row>
    <row r="145" spans="1:17" ht="21" customHeight="1" x14ac:dyDescent="0.2">
      <c r="A145" s="151" t="s">
        <v>244</v>
      </c>
      <c r="B145" s="151"/>
      <c r="C145" s="151" t="s">
        <v>245</v>
      </c>
      <c r="D145" s="152"/>
      <c r="E145" s="52">
        <f>'Pay App 55'!E145</f>
        <v>0</v>
      </c>
      <c r="F145" s="45"/>
      <c r="G145" s="65">
        <f>'Pay App 55'!G145+F145</f>
        <v>0</v>
      </c>
      <c r="H145" s="188">
        <f>'Pay App 55'!K145</f>
        <v>0</v>
      </c>
      <c r="I145" s="189"/>
      <c r="J145" s="55"/>
      <c r="K145" s="33">
        <f t="shared" si="1"/>
        <v>0</v>
      </c>
      <c r="L145" s="68">
        <f t="shared" si="0"/>
        <v>0</v>
      </c>
      <c r="M145" s="66">
        <f t="shared" si="2"/>
        <v>0</v>
      </c>
      <c r="N145" s="32">
        <f t="shared" si="3"/>
        <v>0</v>
      </c>
      <c r="O145" s="52">
        <f>'Pay App 55'!O145+'Pay App 55'!P145</f>
        <v>0</v>
      </c>
      <c r="P145" s="45"/>
      <c r="Q145" s="66">
        <f>'Pay App 55'!Q145+N145+P145</f>
        <v>0</v>
      </c>
    </row>
    <row r="146" spans="1:17" ht="21" customHeight="1" x14ac:dyDescent="0.2">
      <c r="A146" s="151" t="s">
        <v>246</v>
      </c>
      <c r="B146" s="151"/>
      <c r="C146" s="151" t="s">
        <v>247</v>
      </c>
      <c r="D146" s="152"/>
      <c r="E146" s="52">
        <f>'Pay App 55'!E146</f>
        <v>0</v>
      </c>
      <c r="F146" s="45"/>
      <c r="G146" s="65">
        <f>'Pay App 55'!G146+F146</f>
        <v>0</v>
      </c>
      <c r="H146" s="188">
        <f>'Pay App 55'!K146</f>
        <v>0</v>
      </c>
      <c r="I146" s="189"/>
      <c r="J146" s="55"/>
      <c r="K146" s="33">
        <f t="shared" si="1"/>
        <v>0</v>
      </c>
      <c r="L146" s="68">
        <f t="shared" si="0"/>
        <v>0</v>
      </c>
      <c r="M146" s="66">
        <f t="shared" si="2"/>
        <v>0</v>
      </c>
      <c r="N146" s="32">
        <f t="shared" si="3"/>
        <v>0</v>
      </c>
      <c r="O146" s="52">
        <f>'Pay App 55'!O146+'Pay App 55'!P146</f>
        <v>0</v>
      </c>
      <c r="P146" s="45"/>
      <c r="Q146" s="66">
        <f>'Pay App 55'!Q146+N146+P146</f>
        <v>0</v>
      </c>
    </row>
    <row r="147" spans="1:17" ht="21" customHeight="1" x14ac:dyDescent="0.2">
      <c r="A147" s="151" t="s">
        <v>248</v>
      </c>
      <c r="B147" s="151"/>
      <c r="C147" s="151" t="s">
        <v>249</v>
      </c>
      <c r="D147" s="152"/>
      <c r="E147" s="52">
        <f>'Pay App 55'!E147</f>
        <v>0</v>
      </c>
      <c r="F147" s="45"/>
      <c r="G147" s="65">
        <f>'Pay App 55'!G147+F147</f>
        <v>0</v>
      </c>
      <c r="H147" s="188">
        <f>'Pay App 55'!K147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55'!O147+'Pay App 55'!P147</f>
        <v>0</v>
      </c>
      <c r="P147" s="45"/>
      <c r="Q147" s="66">
        <f>'Pay App 55'!Q147+N147+P147</f>
        <v>0</v>
      </c>
    </row>
    <row r="148" spans="1:17" ht="21" customHeight="1" x14ac:dyDescent="0.2">
      <c r="A148" s="151" t="s">
        <v>250</v>
      </c>
      <c r="B148" s="151"/>
      <c r="C148" s="151" t="s">
        <v>251</v>
      </c>
      <c r="D148" s="152"/>
      <c r="E148" s="52">
        <f>'Pay App 55'!E148</f>
        <v>0</v>
      </c>
      <c r="F148" s="45"/>
      <c r="G148" s="65">
        <f>'Pay App 55'!G148+F148</f>
        <v>0</v>
      </c>
      <c r="H148" s="188">
        <f>'Pay App 55'!K148</f>
        <v>0</v>
      </c>
      <c r="I148" s="189"/>
      <c r="J148" s="55"/>
      <c r="K148" s="33">
        <f t="shared" si="4"/>
        <v>0</v>
      </c>
      <c r="L148" s="68">
        <f t="shared" ref="L148:L211" si="7">IF(ISERROR(K148/G148),0,K148/G148)</f>
        <v>0</v>
      </c>
      <c r="M148" s="66">
        <f t="shared" si="5"/>
        <v>0</v>
      </c>
      <c r="N148" s="32">
        <f t="shared" si="6"/>
        <v>0</v>
      </c>
      <c r="O148" s="52">
        <f>'Pay App 55'!O148+'Pay App 55'!P148</f>
        <v>0</v>
      </c>
      <c r="P148" s="45"/>
      <c r="Q148" s="66">
        <f>'Pay App 55'!Q148+N148+P148</f>
        <v>0</v>
      </c>
    </row>
    <row r="149" spans="1:17" ht="21" customHeight="1" x14ac:dyDescent="0.2">
      <c r="A149" s="153" t="s">
        <v>252</v>
      </c>
      <c r="B149" s="153"/>
      <c r="C149" s="153" t="s">
        <v>253</v>
      </c>
      <c r="D149" s="154"/>
      <c r="E149" s="52">
        <f>'Pay App 55'!E149</f>
        <v>0</v>
      </c>
      <c r="F149" s="45"/>
      <c r="G149" s="65">
        <f>'Pay App 55'!G149+F149</f>
        <v>0</v>
      </c>
      <c r="H149" s="188">
        <f>'Pay App 55'!K149</f>
        <v>0</v>
      </c>
      <c r="I149" s="189"/>
      <c r="J149" s="55"/>
      <c r="K149" s="33">
        <f t="shared" si="4"/>
        <v>0</v>
      </c>
      <c r="L149" s="68">
        <f t="shared" si="7"/>
        <v>0</v>
      </c>
      <c r="M149" s="66">
        <f t="shared" si="5"/>
        <v>0</v>
      </c>
      <c r="N149" s="32">
        <f t="shared" si="6"/>
        <v>0</v>
      </c>
      <c r="O149" s="52">
        <f>'Pay App 55'!O149+'Pay App 55'!P149</f>
        <v>0</v>
      </c>
      <c r="P149" s="45"/>
      <c r="Q149" s="66">
        <f>'Pay App 55'!Q149+N149+P149</f>
        <v>0</v>
      </c>
    </row>
    <row r="150" spans="1:17" ht="21" customHeight="1" x14ac:dyDescent="0.2">
      <c r="A150" s="151" t="s">
        <v>254</v>
      </c>
      <c r="B150" s="151"/>
      <c r="C150" s="151" t="s">
        <v>255</v>
      </c>
      <c r="D150" s="152"/>
      <c r="E150" s="52">
        <f>'Pay App 55'!E150</f>
        <v>0</v>
      </c>
      <c r="F150" s="45"/>
      <c r="G150" s="65">
        <f>'Pay App 55'!G150+F150</f>
        <v>0</v>
      </c>
      <c r="H150" s="188">
        <f>'Pay App 55'!K150</f>
        <v>0</v>
      </c>
      <c r="I150" s="189"/>
      <c r="J150" s="55"/>
      <c r="K150" s="33">
        <f t="shared" si="4"/>
        <v>0</v>
      </c>
      <c r="L150" s="68">
        <f t="shared" si="7"/>
        <v>0</v>
      </c>
      <c r="M150" s="66">
        <f t="shared" si="5"/>
        <v>0</v>
      </c>
      <c r="N150" s="32">
        <f t="shared" si="6"/>
        <v>0</v>
      </c>
      <c r="O150" s="52">
        <f>'Pay App 55'!O150+'Pay App 55'!P150</f>
        <v>0</v>
      </c>
      <c r="P150" s="45"/>
      <c r="Q150" s="66">
        <f>'Pay App 55'!Q150+N150+P150</f>
        <v>0</v>
      </c>
    </row>
    <row r="151" spans="1:17" ht="21" customHeight="1" x14ac:dyDescent="0.2">
      <c r="A151" s="151" t="s">
        <v>256</v>
      </c>
      <c r="B151" s="151"/>
      <c r="C151" s="151" t="s">
        <v>257</v>
      </c>
      <c r="D151" s="152"/>
      <c r="E151" s="52">
        <f>'Pay App 55'!E151</f>
        <v>0</v>
      </c>
      <c r="F151" s="45"/>
      <c r="G151" s="65">
        <f>'Pay App 55'!G151+F151</f>
        <v>0</v>
      </c>
      <c r="H151" s="188">
        <f>'Pay App 55'!K151</f>
        <v>0</v>
      </c>
      <c r="I151" s="189"/>
      <c r="J151" s="55"/>
      <c r="K151" s="33">
        <f t="shared" si="4"/>
        <v>0</v>
      </c>
      <c r="L151" s="68">
        <f t="shared" si="7"/>
        <v>0</v>
      </c>
      <c r="M151" s="66">
        <f t="shared" si="5"/>
        <v>0</v>
      </c>
      <c r="N151" s="32">
        <f t="shared" si="6"/>
        <v>0</v>
      </c>
      <c r="O151" s="52">
        <f>'Pay App 55'!O151+'Pay App 55'!P151</f>
        <v>0</v>
      </c>
      <c r="P151" s="45"/>
      <c r="Q151" s="66">
        <f>'Pay App 55'!Q151+N151+P151</f>
        <v>0</v>
      </c>
    </row>
    <row r="152" spans="1:17" ht="21" customHeight="1" x14ac:dyDescent="0.2">
      <c r="A152" s="151" t="s">
        <v>258</v>
      </c>
      <c r="B152" s="151"/>
      <c r="C152" s="151" t="s">
        <v>259</v>
      </c>
      <c r="D152" s="152"/>
      <c r="E152" s="52">
        <f>'Pay App 55'!E152</f>
        <v>0</v>
      </c>
      <c r="F152" s="45"/>
      <c r="G152" s="65">
        <f>'Pay App 55'!G152+F152</f>
        <v>0</v>
      </c>
      <c r="H152" s="188">
        <f>'Pay App 55'!K152</f>
        <v>0</v>
      </c>
      <c r="I152" s="189"/>
      <c r="J152" s="55"/>
      <c r="K152" s="33">
        <f t="shared" si="4"/>
        <v>0</v>
      </c>
      <c r="L152" s="68">
        <f t="shared" si="7"/>
        <v>0</v>
      </c>
      <c r="M152" s="66">
        <f t="shared" si="5"/>
        <v>0</v>
      </c>
      <c r="N152" s="32">
        <f t="shared" si="6"/>
        <v>0</v>
      </c>
      <c r="O152" s="52">
        <f>'Pay App 55'!O152+'Pay App 55'!P152</f>
        <v>0</v>
      </c>
      <c r="P152" s="45"/>
      <c r="Q152" s="66">
        <f>'Pay App 55'!Q152+N152+P152</f>
        <v>0</v>
      </c>
    </row>
    <row r="153" spans="1:17" ht="21" customHeight="1" x14ac:dyDescent="0.2">
      <c r="A153" s="151" t="s">
        <v>260</v>
      </c>
      <c r="B153" s="151"/>
      <c r="C153" s="151" t="s">
        <v>261</v>
      </c>
      <c r="D153" s="152"/>
      <c r="E153" s="52">
        <f>'Pay App 55'!E153</f>
        <v>0</v>
      </c>
      <c r="F153" s="45"/>
      <c r="G153" s="65">
        <f>'Pay App 55'!G153+F153</f>
        <v>0</v>
      </c>
      <c r="H153" s="188">
        <f>'Pay App 55'!K153</f>
        <v>0</v>
      </c>
      <c r="I153" s="189"/>
      <c r="J153" s="55"/>
      <c r="K153" s="33">
        <f t="shared" si="4"/>
        <v>0</v>
      </c>
      <c r="L153" s="68">
        <f t="shared" si="7"/>
        <v>0</v>
      </c>
      <c r="M153" s="66">
        <f t="shared" si="5"/>
        <v>0</v>
      </c>
      <c r="N153" s="32">
        <f t="shared" si="6"/>
        <v>0</v>
      </c>
      <c r="O153" s="52">
        <f>'Pay App 55'!O153+'Pay App 55'!P153</f>
        <v>0</v>
      </c>
      <c r="P153" s="45"/>
      <c r="Q153" s="66">
        <f>'Pay App 55'!Q153+N153+P153</f>
        <v>0</v>
      </c>
    </row>
    <row r="154" spans="1:17" ht="21" customHeight="1" x14ac:dyDescent="0.2">
      <c r="A154" s="151" t="s">
        <v>262</v>
      </c>
      <c r="B154" s="151"/>
      <c r="C154" s="151" t="s">
        <v>263</v>
      </c>
      <c r="D154" s="152"/>
      <c r="E154" s="52">
        <f>'Pay App 55'!E154</f>
        <v>0</v>
      </c>
      <c r="F154" s="45"/>
      <c r="G154" s="65">
        <f>'Pay App 55'!G154+F154</f>
        <v>0</v>
      </c>
      <c r="H154" s="188">
        <f>'Pay App 55'!K154</f>
        <v>0</v>
      </c>
      <c r="I154" s="189"/>
      <c r="J154" s="55"/>
      <c r="K154" s="33">
        <f t="shared" si="4"/>
        <v>0</v>
      </c>
      <c r="L154" s="68">
        <f t="shared" si="7"/>
        <v>0</v>
      </c>
      <c r="M154" s="66">
        <f t="shared" si="5"/>
        <v>0</v>
      </c>
      <c r="N154" s="32">
        <f t="shared" si="6"/>
        <v>0</v>
      </c>
      <c r="O154" s="52">
        <f>'Pay App 55'!O154+'Pay App 55'!P154</f>
        <v>0</v>
      </c>
      <c r="P154" s="45"/>
      <c r="Q154" s="66">
        <f>'Pay App 55'!Q154+N154+P154</f>
        <v>0</v>
      </c>
    </row>
    <row r="155" spans="1:17" ht="21" customHeight="1" x14ac:dyDescent="0.2">
      <c r="A155" s="151" t="s">
        <v>264</v>
      </c>
      <c r="B155" s="151"/>
      <c r="C155" s="151" t="s">
        <v>265</v>
      </c>
      <c r="D155" s="152"/>
      <c r="E155" s="52">
        <f>'Pay App 55'!E155</f>
        <v>0</v>
      </c>
      <c r="F155" s="45"/>
      <c r="G155" s="65">
        <f>'Pay App 55'!G155+F155</f>
        <v>0</v>
      </c>
      <c r="H155" s="188">
        <f>'Pay App 55'!K155</f>
        <v>0</v>
      </c>
      <c r="I155" s="189"/>
      <c r="J155" s="55"/>
      <c r="K155" s="33">
        <f t="shared" si="4"/>
        <v>0</v>
      </c>
      <c r="L155" s="68">
        <f t="shared" si="7"/>
        <v>0</v>
      </c>
      <c r="M155" s="66">
        <f t="shared" si="5"/>
        <v>0</v>
      </c>
      <c r="N155" s="32">
        <f t="shared" si="6"/>
        <v>0</v>
      </c>
      <c r="O155" s="52">
        <f>'Pay App 55'!O155+'Pay App 55'!P155</f>
        <v>0</v>
      </c>
      <c r="P155" s="45"/>
      <c r="Q155" s="66">
        <f>'Pay App 55'!Q155+N155+P155</f>
        <v>0</v>
      </c>
    </row>
    <row r="156" spans="1:17" ht="21" customHeight="1" x14ac:dyDescent="0.2">
      <c r="A156" s="151" t="s">
        <v>266</v>
      </c>
      <c r="B156" s="151"/>
      <c r="C156" s="151" t="s">
        <v>267</v>
      </c>
      <c r="D156" s="152"/>
      <c r="E156" s="52">
        <f>'Pay App 55'!E156</f>
        <v>0</v>
      </c>
      <c r="F156" s="45"/>
      <c r="G156" s="65">
        <f>'Pay App 55'!G156+F156</f>
        <v>0</v>
      </c>
      <c r="H156" s="188">
        <f>'Pay App 55'!K156</f>
        <v>0</v>
      </c>
      <c r="I156" s="189"/>
      <c r="J156" s="55"/>
      <c r="K156" s="33">
        <f t="shared" si="4"/>
        <v>0</v>
      </c>
      <c r="L156" s="68">
        <f t="shared" si="7"/>
        <v>0</v>
      </c>
      <c r="M156" s="66">
        <f t="shared" si="5"/>
        <v>0</v>
      </c>
      <c r="N156" s="32">
        <f t="shared" si="6"/>
        <v>0</v>
      </c>
      <c r="O156" s="52">
        <f>'Pay App 55'!O156+'Pay App 55'!P156</f>
        <v>0</v>
      </c>
      <c r="P156" s="45"/>
      <c r="Q156" s="66">
        <f>'Pay App 55'!Q156+N156+P156</f>
        <v>0</v>
      </c>
    </row>
    <row r="157" spans="1:17" ht="21" customHeight="1" x14ac:dyDescent="0.2">
      <c r="A157" s="151" t="s">
        <v>268</v>
      </c>
      <c r="B157" s="151"/>
      <c r="C157" s="151" t="s">
        <v>269</v>
      </c>
      <c r="D157" s="152"/>
      <c r="E157" s="52">
        <f>'Pay App 55'!E157</f>
        <v>0</v>
      </c>
      <c r="F157" s="45"/>
      <c r="G157" s="65">
        <f>'Pay App 55'!G157+F157</f>
        <v>0</v>
      </c>
      <c r="H157" s="188">
        <f>'Pay App 55'!K157</f>
        <v>0</v>
      </c>
      <c r="I157" s="189"/>
      <c r="J157" s="55"/>
      <c r="K157" s="33">
        <f t="shared" si="4"/>
        <v>0</v>
      </c>
      <c r="L157" s="68">
        <f t="shared" si="7"/>
        <v>0</v>
      </c>
      <c r="M157" s="66">
        <f t="shared" si="5"/>
        <v>0</v>
      </c>
      <c r="N157" s="32">
        <f t="shared" si="6"/>
        <v>0</v>
      </c>
      <c r="O157" s="52">
        <f>'Pay App 55'!O157+'Pay App 55'!P157</f>
        <v>0</v>
      </c>
      <c r="P157" s="45"/>
      <c r="Q157" s="66">
        <f>'Pay App 55'!Q157+N157+P157</f>
        <v>0</v>
      </c>
    </row>
    <row r="158" spans="1:17" ht="21" customHeight="1" x14ac:dyDescent="0.2">
      <c r="A158" s="153" t="s">
        <v>270</v>
      </c>
      <c r="B158" s="153"/>
      <c r="C158" s="153" t="s">
        <v>271</v>
      </c>
      <c r="D158" s="154"/>
      <c r="E158" s="52">
        <f>'Pay App 55'!E158</f>
        <v>0</v>
      </c>
      <c r="F158" s="45"/>
      <c r="G158" s="65">
        <f>'Pay App 55'!G158+F158</f>
        <v>0</v>
      </c>
      <c r="H158" s="188">
        <f>'Pay App 55'!K158</f>
        <v>0</v>
      </c>
      <c r="I158" s="189"/>
      <c r="J158" s="55"/>
      <c r="K158" s="33">
        <f t="shared" si="4"/>
        <v>0</v>
      </c>
      <c r="L158" s="68">
        <f t="shared" si="7"/>
        <v>0</v>
      </c>
      <c r="M158" s="66">
        <f t="shared" si="5"/>
        <v>0</v>
      </c>
      <c r="N158" s="32">
        <f t="shared" si="6"/>
        <v>0</v>
      </c>
      <c r="O158" s="52">
        <f>'Pay App 55'!O158+'Pay App 55'!P158</f>
        <v>0</v>
      </c>
      <c r="P158" s="45"/>
      <c r="Q158" s="66">
        <f>'Pay App 55'!Q158+N158+P158</f>
        <v>0</v>
      </c>
    </row>
    <row r="159" spans="1:17" ht="21" customHeight="1" x14ac:dyDescent="0.2">
      <c r="A159" s="151" t="s">
        <v>272</v>
      </c>
      <c r="B159" s="151"/>
      <c r="C159" s="151" t="s">
        <v>273</v>
      </c>
      <c r="D159" s="152"/>
      <c r="E159" s="52">
        <f>'Pay App 55'!E159</f>
        <v>0</v>
      </c>
      <c r="F159" s="45"/>
      <c r="G159" s="65">
        <f>'Pay App 55'!G159+F159</f>
        <v>0</v>
      </c>
      <c r="H159" s="188">
        <f>'Pay App 55'!K159</f>
        <v>0</v>
      </c>
      <c r="I159" s="189"/>
      <c r="J159" s="55"/>
      <c r="K159" s="33">
        <f t="shared" si="4"/>
        <v>0</v>
      </c>
      <c r="L159" s="68">
        <f t="shared" si="7"/>
        <v>0</v>
      </c>
      <c r="M159" s="66">
        <f t="shared" si="5"/>
        <v>0</v>
      </c>
      <c r="N159" s="32">
        <f t="shared" si="6"/>
        <v>0</v>
      </c>
      <c r="O159" s="52">
        <f>'Pay App 55'!O159+'Pay App 55'!P159</f>
        <v>0</v>
      </c>
      <c r="P159" s="45"/>
      <c r="Q159" s="66">
        <f>'Pay App 55'!Q159+N159+P159</f>
        <v>0</v>
      </c>
    </row>
    <row r="160" spans="1:17" ht="21" customHeight="1" x14ac:dyDescent="0.2">
      <c r="A160" s="151" t="s">
        <v>274</v>
      </c>
      <c r="B160" s="151"/>
      <c r="C160" s="151" t="s">
        <v>275</v>
      </c>
      <c r="D160" s="152"/>
      <c r="E160" s="52">
        <f>'Pay App 55'!E160</f>
        <v>0</v>
      </c>
      <c r="F160" s="45"/>
      <c r="G160" s="65">
        <f>'Pay App 55'!G160+F160</f>
        <v>0</v>
      </c>
      <c r="H160" s="188">
        <f>'Pay App 55'!K160</f>
        <v>0</v>
      </c>
      <c r="I160" s="189"/>
      <c r="J160" s="55"/>
      <c r="K160" s="33">
        <f t="shared" si="4"/>
        <v>0</v>
      </c>
      <c r="L160" s="68">
        <f t="shared" si="7"/>
        <v>0</v>
      </c>
      <c r="M160" s="66">
        <f t="shared" si="5"/>
        <v>0</v>
      </c>
      <c r="N160" s="32">
        <f t="shared" si="6"/>
        <v>0</v>
      </c>
      <c r="O160" s="52">
        <f>'Pay App 55'!O160+'Pay App 55'!P160</f>
        <v>0</v>
      </c>
      <c r="P160" s="45"/>
      <c r="Q160" s="66">
        <f>'Pay App 55'!Q160+N160+P160</f>
        <v>0</v>
      </c>
    </row>
    <row r="161" spans="1:17" ht="21" customHeight="1" x14ac:dyDescent="0.2">
      <c r="A161" s="151" t="s">
        <v>276</v>
      </c>
      <c r="B161" s="151"/>
      <c r="C161" s="151" t="s">
        <v>277</v>
      </c>
      <c r="D161" s="152"/>
      <c r="E161" s="52">
        <f>'Pay App 55'!E161</f>
        <v>0</v>
      </c>
      <c r="F161" s="45"/>
      <c r="G161" s="65">
        <f>'Pay App 55'!G161+F161</f>
        <v>0</v>
      </c>
      <c r="H161" s="188">
        <f>'Pay App 55'!K161</f>
        <v>0</v>
      </c>
      <c r="I161" s="189"/>
      <c r="J161" s="55"/>
      <c r="K161" s="33">
        <f t="shared" si="4"/>
        <v>0</v>
      </c>
      <c r="L161" s="68">
        <f t="shared" si="7"/>
        <v>0</v>
      </c>
      <c r="M161" s="66">
        <f t="shared" si="5"/>
        <v>0</v>
      </c>
      <c r="N161" s="32">
        <f t="shared" si="6"/>
        <v>0</v>
      </c>
      <c r="O161" s="52">
        <f>'Pay App 55'!O161+'Pay App 55'!P161</f>
        <v>0</v>
      </c>
      <c r="P161" s="45"/>
      <c r="Q161" s="66">
        <f>'Pay App 55'!Q161+N161+P161</f>
        <v>0</v>
      </c>
    </row>
    <row r="162" spans="1:17" ht="21" customHeight="1" x14ac:dyDescent="0.2">
      <c r="A162" s="151" t="s">
        <v>278</v>
      </c>
      <c r="B162" s="151"/>
      <c r="C162" s="151" t="s">
        <v>279</v>
      </c>
      <c r="D162" s="152"/>
      <c r="E162" s="52">
        <f>'Pay App 55'!E162</f>
        <v>0</v>
      </c>
      <c r="F162" s="45"/>
      <c r="G162" s="65">
        <f>'Pay App 55'!G162+F162</f>
        <v>0</v>
      </c>
      <c r="H162" s="188">
        <f>'Pay App 55'!K162</f>
        <v>0</v>
      </c>
      <c r="I162" s="189"/>
      <c r="J162" s="55"/>
      <c r="K162" s="33">
        <f t="shared" si="4"/>
        <v>0</v>
      </c>
      <c r="L162" s="68">
        <f t="shared" si="7"/>
        <v>0</v>
      </c>
      <c r="M162" s="66">
        <f t="shared" si="5"/>
        <v>0</v>
      </c>
      <c r="N162" s="32">
        <f t="shared" si="6"/>
        <v>0</v>
      </c>
      <c r="O162" s="52">
        <f>'Pay App 55'!O162+'Pay App 55'!P162</f>
        <v>0</v>
      </c>
      <c r="P162" s="45"/>
      <c r="Q162" s="66">
        <f>'Pay App 55'!Q162+N162+P162</f>
        <v>0</v>
      </c>
    </row>
    <row r="163" spans="1:17" ht="21" customHeight="1" x14ac:dyDescent="0.2">
      <c r="A163" s="151" t="s">
        <v>280</v>
      </c>
      <c r="B163" s="151"/>
      <c r="C163" s="151" t="s">
        <v>281</v>
      </c>
      <c r="D163" s="152"/>
      <c r="E163" s="52">
        <f>'Pay App 55'!E163</f>
        <v>0</v>
      </c>
      <c r="F163" s="45"/>
      <c r="G163" s="65">
        <f>'Pay App 55'!G163+F163</f>
        <v>0</v>
      </c>
      <c r="H163" s="188">
        <f>'Pay App 55'!K163</f>
        <v>0</v>
      </c>
      <c r="I163" s="189"/>
      <c r="J163" s="55"/>
      <c r="K163" s="33">
        <f t="shared" si="4"/>
        <v>0</v>
      </c>
      <c r="L163" s="68">
        <f t="shared" si="7"/>
        <v>0</v>
      </c>
      <c r="M163" s="66">
        <f t="shared" si="5"/>
        <v>0</v>
      </c>
      <c r="N163" s="32">
        <f t="shared" si="6"/>
        <v>0</v>
      </c>
      <c r="O163" s="52">
        <f>'Pay App 55'!O163+'Pay App 55'!P163</f>
        <v>0</v>
      </c>
      <c r="P163" s="45"/>
      <c r="Q163" s="66">
        <f>'Pay App 55'!Q163+N163+P163</f>
        <v>0</v>
      </c>
    </row>
    <row r="164" spans="1:17" ht="21" customHeight="1" x14ac:dyDescent="0.2">
      <c r="A164" s="151" t="s">
        <v>282</v>
      </c>
      <c r="B164" s="151"/>
      <c r="C164" s="151" t="s">
        <v>283</v>
      </c>
      <c r="D164" s="152"/>
      <c r="E164" s="52">
        <f>'Pay App 55'!E164</f>
        <v>0</v>
      </c>
      <c r="F164" s="45"/>
      <c r="G164" s="65">
        <f>'Pay App 55'!G164+F164</f>
        <v>0</v>
      </c>
      <c r="H164" s="188">
        <f>'Pay App 55'!K164</f>
        <v>0</v>
      </c>
      <c r="I164" s="189"/>
      <c r="J164" s="55"/>
      <c r="K164" s="33">
        <f t="shared" si="4"/>
        <v>0</v>
      </c>
      <c r="L164" s="68">
        <f t="shared" si="7"/>
        <v>0</v>
      </c>
      <c r="M164" s="66">
        <f t="shared" si="5"/>
        <v>0</v>
      </c>
      <c r="N164" s="32">
        <f t="shared" si="6"/>
        <v>0</v>
      </c>
      <c r="O164" s="52">
        <f>'Pay App 55'!O164+'Pay App 55'!P164</f>
        <v>0</v>
      </c>
      <c r="P164" s="45"/>
      <c r="Q164" s="66">
        <f>'Pay App 55'!Q164+N164+P164</f>
        <v>0</v>
      </c>
    </row>
    <row r="165" spans="1:17" ht="21" customHeight="1" x14ac:dyDescent="0.2">
      <c r="A165" s="151" t="s">
        <v>284</v>
      </c>
      <c r="B165" s="151"/>
      <c r="C165" s="151" t="s">
        <v>285</v>
      </c>
      <c r="D165" s="152"/>
      <c r="E165" s="52">
        <f>'Pay App 55'!E165</f>
        <v>0</v>
      </c>
      <c r="F165" s="45"/>
      <c r="G165" s="65">
        <f>'Pay App 55'!G165+F165</f>
        <v>0</v>
      </c>
      <c r="H165" s="188">
        <f>'Pay App 55'!K165</f>
        <v>0</v>
      </c>
      <c r="I165" s="189"/>
      <c r="J165" s="55"/>
      <c r="K165" s="33">
        <f t="shared" si="4"/>
        <v>0</v>
      </c>
      <c r="L165" s="68">
        <f t="shared" si="7"/>
        <v>0</v>
      </c>
      <c r="M165" s="66">
        <f t="shared" si="5"/>
        <v>0</v>
      </c>
      <c r="N165" s="32">
        <f t="shared" si="6"/>
        <v>0</v>
      </c>
      <c r="O165" s="52">
        <f>'Pay App 55'!O165+'Pay App 55'!P165</f>
        <v>0</v>
      </c>
      <c r="P165" s="45"/>
      <c r="Q165" s="66">
        <f>'Pay App 55'!Q165+N165+P165</f>
        <v>0</v>
      </c>
    </row>
    <row r="166" spans="1:17" ht="21" customHeight="1" x14ac:dyDescent="0.2">
      <c r="A166" s="153" t="s">
        <v>286</v>
      </c>
      <c r="B166" s="153"/>
      <c r="C166" s="153" t="s">
        <v>287</v>
      </c>
      <c r="D166" s="154"/>
      <c r="E166" s="52">
        <f>'Pay App 55'!E166</f>
        <v>0</v>
      </c>
      <c r="F166" s="45"/>
      <c r="G166" s="65">
        <f>'Pay App 55'!G166+F166</f>
        <v>0</v>
      </c>
      <c r="H166" s="188">
        <f>'Pay App 55'!K166</f>
        <v>0</v>
      </c>
      <c r="I166" s="189"/>
      <c r="J166" s="55"/>
      <c r="K166" s="33">
        <f t="shared" si="4"/>
        <v>0</v>
      </c>
      <c r="L166" s="68">
        <f t="shared" si="7"/>
        <v>0</v>
      </c>
      <c r="M166" s="66">
        <f t="shared" si="5"/>
        <v>0</v>
      </c>
      <c r="N166" s="32">
        <f t="shared" si="6"/>
        <v>0</v>
      </c>
      <c r="O166" s="52">
        <f>'Pay App 55'!O166+'Pay App 55'!P166</f>
        <v>0</v>
      </c>
      <c r="P166" s="45"/>
      <c r="Q166" s="66">
        <f>'Pay App 55'!Q166+N166+P166</f>
        <v>0</v>
      </c>
    </row>
    <row r="167" spans="1:17" ht="21" customHeight="1" x14ac:dyDescent="0.2">
      <c r="A167" s="153" t="s">
        <v>288</v>
      </c>
      <c r="B167" s="153"/>
      <c r="C167" s="153" t="s">
        <v>289</v>
      </c>
      <c r="D167" s="154"/>
      <c r="E167" s="52">
        <f>'Pay App 55'!E167</f>
        <v>0</v>
      </c>
      <c r="F167" s="45"/>
      <c r="G167" s="65">
        <f>'Pay App 55'!G167+F167</f>
        <v>0</v>
      </c>
      <c r="H167" s="188">
        <f>'Pay App 55'!K167</f>
        <v>0</v>
      </c>
      <c r="I167" s="189"/>
      <c r="J167" s="55"/>
      <c r="K167" s="33">
        <f t="shared" si="4"/>
        <v>0</v>
      </c>
      <c r="L167" s="68">
        <f t="shared" si="7"/>
        <v>0</v>
      </c>
      <c r="M167" s="66">
        <f t="shared" si="5"/>
        <v>0</v>
      </c>
      <c r="N167" s="32">
        <f t="shared" si="6"/>
        <v>0</v>
      </c>
      <c r="O167" s="52">
        <f>'Pay App 55'!O167+'Pay App 55'!P167</f>
        <v>0</v>
      </c>
      <c r="P167" s="45"/>
      <c r="Q167" s="66">
        <f>'Pay App 55'!Q167+N167+P167</f>
        <v>0</v>
      </c>
    </row>
    <row r="168" spans="1:17" ht="21" customHeight="1" x14ac:dyDescent="0.2">
      <c r="A168" s="151" t="s">
        <v>290</v>
      </c>
      <c r="B168" s="151"/>
      <c r="C168" s="151" t="s">
        <v>291</v>
      </c>
      <c r="D168" s="152"/>
      <c r="E168" s="52">
        <f>'Pay App 55'!E168</f>
        <v>0</v>
      </c>
      <c r="F168" s="45"/>
      <c r="G168" s="65">
        <f>'Pay App 55'!G168+F168</f>
        <v>0</v>
      </c>
      <c r="H168" s="188">
        <f>'Pay App 55'!K168</f>
        <v>0</v>
      </c>
      <c r="I168" s="189"/>
      <c r="J168" s="55"/>
      <c r="K168" s="33">
        <f t="shared" si="4"/>
        <v>0</v>
      </c>
      <c r="L168" s="68">
        <f t="shared" si="7"/>
        <v>0</v>
      </c>
      <c r="M168" s="66">
        <f t="shared" si="5"/>
        <v>0</v>
      </c>
      <c r="N168" s="32">
        <f t="shared" si="6"/>
        <v>0</v>
      </c>
      <c r="O168" s="52">
        <f>'Pay App 55'!O168+'Pay App 55'!P168</f>
        <v>0</v>
      </c>
      <c r="P168" s="45"/>
      <c r="Q168" s="66">
        <f>'Pay App 55'!Q168+N168+P168</f>
        <v>0</v>
      </c>
    </row>
    <row r="169" spans="1:17" ht="21" customHeight="1" x14ac:dyDescent="0.2">
      <c r="A169" s="151" t="s">
        <v>292</v>
      </c>
      <c r="B169" s="151"/>
      <c r="C169" s="151" t="s">
        <v>293</v>
      </c>
      <c r="D169" s="152"/>
      <c r="E169" s="52">
        <f>'Pay App 55'!E169</f>
        <v>0</v>
      </c>
      <c r="F169" s="45"/>
      <c r="G169" s="65">
        <f>'Pay App 55'!G169+F169</f>
        <v>0</v>
      </c>
      <c r="H169" s="188">
        <f>'Pay App 55'!K169</f>
        <v>0</v>
      </c>
      <c r="I169" s="189"/>
      <c r="J169" s="55"/>
      <c r="K169" s="33">
        <f t="shared" si="4"/>
        <v>0</v>
      </c>
      <c r="L169" s="68">
        <f t="shared" si="7"/>
        <v>0</v>
      </c>
      <c r="M169" s="66">
        <f t="shared" si="5"/>
        <v>0</v>
      </c>
      <c r="N169" s="32">
        <f t="shared" si="6"/>
        <v>0</v>
      </c>
      <c r="O169" s="52">
        <f>'Pay App 55'!O169+'Pay App 55'!P169</f>
        <v>0</v>
      </c>
      <c r="P169" s="45"/>
      <c r="Q169" s="66">
        <f>'Pay App 55'!Q169+N169+P169</f>
        <v>0</v>
      </c>
    </row>
    <row r="170" spans="1:17" ht="21" customHeight="1" x14ac:dyDescent="0.2">
      <c r="A170" s="151" t="s">
        <v>294</v>
      </c>
      <c r="B170" s="151"/>
      <c r="C170" s="151" t="s">
        <v>295</v>
      </c>
      <c r="D170" s="152"/>
      <c r="E170" s="52">
        <f>'Pay App 55'!E170</f>
        <v>0</v>
      </c>
      <c r="F170" s="45"/>
      <c r="G170" s="65">
        <f>'Pay App 55'!G170+F170</f>
        <v>0</v>
      </c>
      <c r="H170" s="188">
        <f>'Pay App 55'!K170</f>
        <v>0</v>
      </c>
      <c r="I170" s="189"/>
      <c r="J170" s="55"/>
      <c r="K170" s="33">
        <f t="shared" si="4"/>
        <v>0</v>
      </c>
      <c r="L170" s="68">
        <f t="shared" si="7"/>
        <v>0</v>
      </c>
      <c r="M170" s="66">
        <f t="shared" si="5"/>
        <v>0</v>
      </c>
      <c r="N170" s="32">
        <f t="shared" si="6"/>
        <v>0</v>
      </c>
      <c r="O170" s="52">
        <f>'Pay App 55'!O170+'Pay App 55'!P170</f>
        <v>0</v>
      </c>
      <c r="P170" s="45"/>
      <c r="Q170" s="66">
        <f>'Pay App 55'!Q170+N170+P170</f>
        <v>0</v>
      </c>
    </row>
    <row r="171" spans="1:17" ht="21" customHeight="1" x14ac:dyDescent="0.2">
      <c r="A171" s="151" t="s">
        <v>296</v>
      </c>
      <c r="B171" s="151"/>
      <c r="C171" s="151" t="s">
        <v>297</v>
      </c>
      <c r="D171" s="152"/>
      <c r="E171" s="52">
        <f>'Pay App 55'!E171</f>
        <v>0</v>
      </c>
      <c r="F171" s="45"/>
      <c r="G171" s="65">
        <f>'Pay App 55'!G171+F171</f>
        <v>0</v>
      </c>
      <c r="H171" s="188">
        <f>'Pay App 55'!K171</f>
        <v>0</v>
      </c>
      <c r="I171" s="189"/>
      <c r="J171" s="55"/>
      <c r="K171" s="33">
        <f t="shared" si="4"/>
        <v>0</v>
      </c>
      <c r="L171" s="68">
        <f t="shared" si="7"/>
        <v>0</v>
      </c>
      <c r="M171" s="66">
        <f t="shared" si="5"/>
        <v>0</v>
      </c>
      <c r="N171" s="32">
        <f t="shared" si="6"/>
        <v>0</v>
      </c>
      <c r="O171" s="52">
        <f>'Pay App 55'!O171+'Pay App 55'!P171</f>
        <v>0</v>
      </c>
      <c r="P171" s="45"/>
      <c r="Q171" s="66">
        <f>'Pay App 55'!Q171+N171+P171</f>
        <v>0</v>
      </c>
    </row>
    <row r="172" spans="1:17" ht="21" customHeight="1" x14ac:dyDescent="0.2">
      <c r="A172" s="151" t="s">
        <v>298</v>
      </c>
      <c r="B172" s="151"/>
      <c r="C172" s="151" t="s">
        <v>299</v>
      </c>
      <c r="D172" s="152"/>
      <c r="E172" s="52">
        <f>'Pay App 55'!E172</f>
        <v>0</v>
      </c>
      <c r="F172" s="45"/>
      <c r="G172" s="65">
        <f>'Pay App 55'!G172+F172</f>
        <v>0</v>
      </c>
      <c r="H172" s="188">
        <f>'Pay App 55'!K172</f>
        <v>0</v>
      </c>
      <c r="I172" s="189"/>
      <c r="J172" s="55"/>
      <c r="K172" s="33">
        <f t="shared" si="4"/>
        <v>0</v>
      </c>
      <c r="L172" s="68">
        <f t="shared" si="7"/>
        <v>0</v>
      </c>
      <c r="M172" s="66">
        <f t="shared" si="5"/>
        <v>0</v>
      </c>
      <c r="N172" s="32">
        <f t="shared" si="6"/>
        <v>0</v>
      </c>
      <c r="O172" s="52">
        <f>'Pay App 55'!O172+'Pay App 55'!P172</f>
        <v>0</v>
      </c>
      <c r="P172" s="45"/>
      <c r="Q172" s="66">
        <f>'Pay App 55'!Q172+N172+P172</f>
        <v>0</v>
      </c>
    </row>
    <row r="173" spans="1:17" ht="21" customHeight="1" x14ac:dyDescent="0.2">
      <c r="A173" s="151" t="s">
        <v>300</v>
      </c>
      <c r="B173" s="151"/>
      <c r="C173" s="151" t="s">
        <v>301</v>
      </c>
      <c r="D173" s="152"/>
      <c r="E173" s="52">
        <f>'Pay App 55'!E173</f>
        <v>0</v>
      </c>
      <c r="F173" s="45"/>
      <c r="G173" s="65">
        <f>'Pay App 55'!G173+F173</f>
        <v>0</v>
      </c>
      <c r="H173" s="188">
        <f>'Pay App 55'!K173</f>
        <v>0</v>
      </c>
      <c r="I173" s="189"/>
      <c r="J173" s="55"/>
      <c r="K173" s="33">
        <f t="shared" si="4"/>
        <v>0</v>
      </c>
      <c r="L173" s="68">
        <f t="shared" si="7"/>
        <v>0</v>
      </c>
      <c r="M173" s="66">
        <f t="shared" si="5"/>
        <v>0</v>
      </c>
      <c r="N173" s="32">
        <f t="shared" si="6"/>
        <v>0</v>
      </c>
      <c r="O173" s="52">
        <f>'Pay App 55'!O173+'Pay App 55'!P173</f>
        <v>0</v>
      </c>
      <c r="P173" s="45"/>
      <c r="Q173" s="66">
        <f>'Pay App 55'!Q173+N173+P173</f>
        <v>0</v>
      </c>
    </row>
    <row r="174" spans="1:17" ht="21" customHeight="1" x14ac:dyDescent="0.2">
      <c r="A174" s="151" t="s">
        <v>302</v>
      </c>
      <c r="B174" s="151"/>
      <c r="C174" s="151" t="s">
        <v>303</v>
      </c>
      <c r="D174" s="152"/>
      <c r="E174" s="52">
        <f>'Pay App 55'!E174</f>
        <v>0</v>
      </c>
      <c r="F174" s="45"/>
      <c r="G174" s="65">
        <f>'Pay App 55'!G174+F174</f>
        <v>0</v>
      </c>
      <c r="H174" s="188">
        <f>'Pay App 55'!K174</f>
        <v>0</v>
      </c>
      <c r="I174" s="189"/>
      <c r="J174" s="55"/>
      <c r="K174" s="33">
        <f t="shared" si="4"/>
        <v>0</v>
      </c>
      <c r="L174" s="68">
        <f t="shared" si="7"/>
        <v>0</v>
      </c>
      <c r="M174" s="66">
        <f t="shared" si="5"/>
        <v>0</v>
      </c>
      <c r="N174" s="32">
        <f t="shared" si="6"/>
        <v>0</v>
      </c>
      <c r="O174" s="52">
        <f>'Pay App 55'!O174+'Pay App 55'!P174</f>
        <v>0</v>
      </c>
      <c r="P174" s="45"/>
      <c r="Q174" s="66">
        <f>'Pay App 55'!Q174+N174+P174</f>
        <v>0</v>
      </c>
    </row>
    <row r="175" spans="1:17" ht="21" customHeight="1" x14ac:dyDescent="0.2">
      <c r="A175" s="151" t="s">
        <v>304</v>
      </c>
      <c r="B175" s="151"/>
      <c r="C175" s="151" t="s">
        <v>305</v>
      </c>
      <c r="D175" s="152"/>
      <c r="E175" s="52">
        <f>'Pay App 55'!E175</f>
        <v>0</v>
      </c>
      <c r="F175" s="45"/>
      <c r="G175" s="65">
        <f>'Pay App 55'!G175+F175</f>
        <v>0</v>
      </c>
      <c r="H175" s="188">
        <f>'Pay App 55'!K175</f>
        <v>0</v>
      </c>
      <c r="I175" s="189"/>
      <c r="J175" s="55"/>
      <c r="K175" s="33">
        <f t="shared" si="4"/>
        <v>0</v>
      </c>
      <c r="L175" s="68">
        <f t="shared" si="7"/>
        <v>0</v>
      </c>
      <c r="M175" s="66">
        <f t="shared" si="5"/>
        <v>0</v>
      </c>
      <c r="N175" s="32">
        <f t="shared" si="6"/>
        <v>0</v>
      </c>
      <c r="O175" s="52">
        <f>'Pay App 55'!O175+'Pay App 55'!P175</f>
        <v>0</v>
      </c>
      <c r="P175" s="45"/>
      <c r="Q175" s="66">
        <f>'Pay App 55'!Q175+N175+P175</f>
        <v>0</v>
      </c>
    </row>
    <row r="176" spans="1:17" ht="21" customHeight="1" x14ac:dyDescent="0.2">
      <c r="A176" s="151" t="s">
        <v>306</v>
      </c>
      <c r="B176" s="151"/>
      <c r="C176" s="151" t="s">
        <v>307</v>
      </c>
      <c r="D176" s="152"/>
      <c r="E176" s="52">
        <f>'Pay App 55'!E176</f>
        <v>0</v>
      </c>
      <c r="F176" s="45"/>
      <c r="G176" s="65">
        <f>'Pay App 55'!G176+F176</f>
        <v>0</v>
      </c>
      <c r="H176" s="188">
        <f>'Pay App 55'!K176</f>
        <v>0</v>
      </c>
      <c r="I176" s="189"/>
      <c r="J176" s="55"/>
      <c r="K176" s="33">
        <f t="shared" si="4"/>
        <v>0</v>
      </c>
      <c r="L176" s="68">
        <f t="shared" si="7"/>
        <v>0</v>
      </c>
      <c r="M176" s="66">
        <f t="shared" si="5"/>
        <v>0</v>
      </c>
      <c r="N176" s="32">
        <f t="shared" si="6"/>
        <v>0</v>
      </c>
      <c r="O176" s="52">
        <f>'Pay App 55'!O176+'Pay App 55'!P176</f>
        <v>0</v>
      </c>
      <c r="P176" s="45"/>
      <c r="Q176" s="66">
        <f>'Pay App 55'!Q176+N176+P176</f>
        <v>0</v>
      </c>
    </row>
    <row r="177" spans="1:17" ht="21" customHeight="1" x14ac:dyDescent="0.2">
      <c r="A177" s="151" t="s">
        <v>308</v>
      </c>
      <c r="B177" s="151"/>
      <c r="C177" s="151" t="s">
        <v>309</v>
      </c>
      <c r="D177" s="152"/>
      <c r="E177" s="52">
        <f>'Pay App 55'!E177</f>
        <v>0</v>
      </c>
      <c r="F177" s="45"/>
      <c r="G177" s="65">
        <f>'Pay App 55'!G177+F177</f>
        <v>0</v>
      </c>
      <c r="H177" s="188">
        <f>'Pay App 55'!K177</f>
        <v>0</v>
      </c>
      <c r="I177" s="189"/>
      <c r="J177" s="55"/>
      <c r="K177" s="33">
        <f t="shared" si="4"/>
        <v>0</v>
      </c>
      <c r="L177" s="68">
        <f t="shared" si="7"/>
        <v>0</v>
      </c>
      <c r="M177" s="66">
        <f t="shared" si="5"/>
        <v>0</v>
      </c>
      <c r="N177" s="32">
        <f t="shared" si="6"/>
        <v>0</v>
      </c>
      <c r="O177" s="52">
        <f>'Pay App 55'!O177+'Pay App 55'!P177</f>
        <v>0</v>
      </c>
      <c r="P177" s="45"/>
      <c r="Q177" s="66">
        <f>'Pay App 55'!Q177+N177+P177</f>
        <v>0</v>
      </c>
    </row>
    <row r="178" spans="1:17" ht="21" customHeight="1" x14ac:dyDescent="0.2">
      <c r="A178" s="141" t="s">
        <v>310</v>
      </c>
      <c r="B178" s="141"/>
      <c r="C178" s="141" t="s">
        <v>311</v>
      </c>
      <c r="D178" s="142"/>
      <c r="E178" s="52">
        <f>'Pay App 55'!E178</f>
        <v>0</v>
      </c>
      <c r="F178" s="45"/>
      <c r="G178" s="65">
        <f>'Pay App 55'!G178+F178</f>
        <v>0</v>
      </c>
      <c r="H178" s="188">
        <f>'Pay App 55'!K178</f>
        <v>0</v>
      </c>
      <c r="I178" s="189"/>
      <c r="J178" s="55"/>
      <c r="K178" s="33">
        <f t="shared" si="4"/>
        <v>0</v>
      </c>
      <c r="L178" s="68">
        <f t="shared" si="7"/>
        <v>0</v>
      </c>
      <c r="M178" s="66">
        <f t="shared" si="5"/>
        <v>0</v>
      </c>
      <c r="N178" s="32">
        <f t="shared" si="6"/>
        <v>0</v>
      </c>
      <c r="O178" s="52">
        <f>'Pay App 55'!O178+'Pay App 55'!P178</f>
        <v>0</v>
      </c>
      <c r="P178" s="45"/>
      <c r="Q178" s="66">
        <f>'Pay App 55'!Q178+N178+P178</f>
        <v>0</v>
      </c>
    </row>
    <row r="179" spans="1:17" ht="21" customHeight="1" x14ac:dyDescent="0.2">
      <c r="A179" s="151" t="s">
        <v>312</v>
      </c>
      <c r="B179" s="151"/>
      <c r="C179" s="151" t="s">
        <v>313</v>
      </c>
      <c r="D179" s="152"/>
      <c r="E179" s="52">
        <f>'Pay App 55'!E179</f>
        <v>0</v>
      </c>
      <c r="F179" s="45"/>
      <c r="G179" s="65">
        <f>'Pay App 55'!G179+F179</f>
        <v>0</v>
      </c>
      <c r="H179" s="188">
        <f>'Pay App 55'!K179</f>
        <v>0</v>
      </c>
      <c r="I179" s="189"/>
      <c r="J179" s="55"/>
      <c r="K179" s="33">
        <f t="shared" si="4"/>
        <v>0</v>
      </c>
      <c r="L179" s="68">
        <f t="shared" si="7"/>
        <v>0</v>
      </c>
      <c r="M179" s="66">
        <f t="shared" si="5"/>
        <v>0</v>
      </c>
      <c r="N179" s="32">
        <f t="shared" si="6"/>
        <v>0</v>
      </c>
      <c r="O179" s="52">
        <f>'Pay App 55'!O179+'Pay App 55'!P179</f>
        <v>0</v>
      </c>
      <c r="P179" s="45"/>
      <c r="Q179" s="66">
        <f>'Pay App 55'!Q179+N179+P179</f>
        <v>0</v>
      </c>
    </row>
    <row r="180" spans="1:17" ht="21" customHeight="1" x14ac:dyDescent="0.2">
      <c r="A180" s="151" t="s">
        <v>314</v>
      </c>
      <c r="B180" s="151"/>
      <c r="C180" s="149" t="s">
        <v>315</v>
      </c>
      <c r="D180" s="150"/>
      <c r="E180" s="52">
        <f>'Pay App 55'!E180</f>
        <v>0</v>
      </c>
      <c r="F180" s="45"/>
      <c r="G180" s="65">
        <f>'Pay App 55'!G180+F180</f>
        <v>0</v>
      </c>
      <c r="H180" s="188">
        <f>'Pay App 55'!K180</f>
        <v>0</v>
      </c>
      <c r="I180" s="189"/>
      <c r="J180" s="55"/>
      <c r="K180" s="33">
        <f t="shared" si="4"/>
        <v>0</v>
      </c>
      <c r="L180" s="68">
        <f t="shared" si="7"/>
        <v>0</v>
      </c>
      <c r="M180" s="66">
        <f t="shared" si="5"/>
        <v>0</v>
      </c>
      <c r="N180" s="32">
        <f t="shared" si="6"/>
        <v>0</v>
      </c>
      <c r="O180" s="52">
        <f>'Pay App 55'!O180+'Pay App 55'!P180</f>
        <v>0</v>
      </c>
      <c r="P180" s="45"/>
      <c r="Q180" s="66">
        <f>'Pay App 55'!Q180+N180+P180</f>
        <v>0</v>
      </c>
    </row>
    <row r="181" spans="1:17" ht="21" customHeight="1" x14ac:dyDescent="0.2">
      <c r="A181" s="151" t="s">
        <v>316</v>
      </c>
      <c r="B181" s="151"/>
      <c r="C181" s="151" t="s">
        <v>317</v>
      </c>
      <c r="D181" s="152"/>
      <c r="E181" s="52">
        <f>'Pay App 55'!E181</f>
        <v>0</v>
      </c>
      <c r="F181" s="45"/>
      <c r="G181" s="65">
        <f>'Pay App 55'!G181+F181</f>
        <v>0</v>
      </c>
      <c r="H181" s="188">
        <f>'Pay App 55'!K181</f>
        <v>0</v>
      </c>
      <c r="I181" s="189"/>
      <c r="J181" s="55"/>
      <c r="K181" s="33">
        <f t="shared" si="4"/>
        <v>0</v>
      </c>
      <c r="L181" s="68">
        <f t="shared" si="7"/>
        <v>0</v>
      </c>
      <c r="M181" s="66">
        <f t="shared" si="5"/>
        <v>0</v>
      </c>
      <c r="N181" s="32">
        <f t="shared" si="6"/>
        <v>0</v>
      </c>
      <c r="O181" s="52">
        <f>'Pay App 55'!O181+'Pay App 55'!P181</f>
        <v>0</v>
      </c>
      <c r="P181" s="45"/>
      <c r="Q181" s="66">
        <f>'Pay App 55'!Q181+N181+P181</f>
        <v>0</v>
      </c>
    </row>
    <row r="182" spans="1:17" ht="21" customHeight="1" x14ac:dyDescent="0.2">
      <c r="A182" s="151" t="s">
        <v>318</v>
      </c>
      <c r="B182" s="151"/>
      <c r="C182" s="151" t="s">
        <v>319</v>
      </c>
      <c r="D182" s="152"/>
      <c r="E182" s="52">
        <f>'Pay App 55'!E182</f>
        <v>0</v>
      </c>
      <c r="F182" s="45"/>
      <c r="G182" s="65">
        <f>'Pay App 55'!G182+F182</f>
        <v>0</v>
      </c>
      <c r="H182" s="188">
        <f>'Pay App 55'!K182</f>
        <v>0</v>
      </c>
      <c r="I182" s="189"/>
      <c r="J182" s="55"/>
      <c r="K182" s="33">
        <f t="shared" si="4"/>
        <v>0</v>
      </c>
      <c r="L182" s="68">
        <f t="shared" si="7"/>
        <v>0</v>
      </c>
      <c r="M182" s="66">
        <f t="shared" si="5"/>
        <v>0</v>
      </c>
      <c r="N182" s="32">
        <f t="shared" si="6"/>
        <v>0</v>
      </c>
      <c r="O182" s="52">
        <f>'Pay App 55'!O182+'Pay App 55'!P182</f>
        <v>0</v>
      </c>
      <c r="P182" s="45"/>
      <c r="Q182" s="66">
        <f>'Pay App 55'!Q182+N182+P182</f>
        <v>0</v>
      </c>
    </row>
    <row r="183" spans="1:17" ht="21" customHeight="1" x14ac:dyDescent="0.2">
      <c r="A183" s="151" t="s">
        <v>320</v>
      </c>
      <c r="B183" s="151"/>
      <c r="C183" s="151" t="s">
        <v>321</v>
      </c>
      <c r="D183" s="152"/>
      <c r="E183" s="52">
        <f>'Pay App 55'!E183</f>
        <v>0</v>
      </c>
      <c r="F183" s="45"/>
      <c r="G183" s="65">
        <f>'Pay App 55'!G183+F183</f>
        <v>0</v>
      </c>
      <c r="H183" s="188">
        <f>'Pay App 55'!K183</f>
        <v>0</v>
      </c>
      <c r="I183" s="189"/>
      <c r="J183" s="55"/>
      <c r="K183" s="33">
        <f t="shared" si="4"/>
        <v>0</v>
      </c>
      <c r="L183" s="68">
        <f t="shared" si="7"/>
        <v>0</v>
      </c>
      <c r="M183" s="66">
        <f t="shared" si="5"/>
        <v>0</v>
      </c>
      <c r="N183" s="32">
        <f t="shared" si="6"/>
        <v>0</v>
      </c>
      <c r="O183" s="52">
        <f>'Pay App 55'!O183+'Pay App 55'!P183</f>
        <v>0</v>
      </c>
      <c r="P183" s="45"/>
      <c r="Q183" s="66">
        <f>'Pay App 55'!Q183+N183+P183</f>
        <v>0</v>
      </c>
    </row>
    <row r="184" spans="1:17" ht="21" customHeight="1" x14ac:dyDescent="0.2">
      <c r="A184" s="151" t="s">
        <v>322</v>
      </c>
      <c r="B184" s="151"/>
      <c r="C184" s="151" t="s">
        <v>323</v>
      </c>
      <c r="D184" s="152"/>
      <c r="E184" s="52">
        <f>'Pay App 55'!E184</f>
        <v>0</v>
      </c>
      <c r="F184" s="45"/>
      <c r="G184" s="65">
        <f>'Pay App 55'!G184+F184</f>
        <v>0</v>
      </c>
      <c r="H184" s="188">
        <f>'Pay App 55'!K184</f>
        <v>0</v>
      </c>
      <c r="I184" s="189"/>
      <c r="J184" s="55"/>
      <c r="K184" s="33">
        <f t="shared" si="4"/>
        <v>0</v>
      </c>
      <c r="L184" s="68">
        <f t="shared" si="7"/>
        <v>0</v>
      </c>
      <c r="M184" s="66">
        <f t="shared" si="5"/>
        <v>0</v>
      </c>
      <c r="N184" s="32">
        <f t="shared" si="6"/>
        <v>0</v>
      </c>
      <c r="O184" s="52">
        <f>'Pay App 55'!O184+'Pay App 55'!P184</f>
        <v>0</v>
      </c>
      <c r="P184" s="45"/>
      <c r="Q184" s="66">
        <f>'Pay App 55'!Q184+N184+P184</f>
        <v>0</v>
      </c>
    </row>
    <row r="185" spans="1:17" ht="21" customHeight="1" x14ac:dyDescent="0.2">
      <c r="A185" s="141" t="s">
        <v>324</v>
      </c>
      <c r="B185" s="141"/>
      <c r="C185" s="141" t="s">
        <v>325</v>
      </c>
      <c r="D185" s="142"/>
      <c r="E185" s="52">
        <f>'Pay App 55'!E185</f>
        <v>0</v>
      </c>
      <c r="F185" s="45"/>
      <c r="G185" s="65">
        <f>'Pay App 55'!G185+F185</f>
        <v>0</v>
      </c>
      <c r="H185" s="188">
        <f>'Pay App 55'!K185</f>
        <v>0</v>
      </c>
      <c r="I185" s="189"/>
      <c r="J185" s="55"/>
      <c r="K185" s="33">
        <f t="shared" si="4"/>
        <v>0</v>
      </c>
      <c r="L185" s="68">
        <f t="shared" si="7"/>
        <v>0</v>
      </c>
      <c r="M185" s="66">
        <f t="shared" si="5"/>
        <v>0</v>
      </c>
      <c r="N185" s="32">
        <f t="shared" si="6"/>
        <v>0</v>
      </c>
      <c r="O185" s="52">
        <f>'Pay App 55'!O185+'Pay App 55'!P185</f>
        <v>0</v>
      </c>
      <c r="P185" s="45"/>
      <c r="Q185" s="66">
        <f>'Pay App 55'!Q185+N185+P185</f>
        <v>0</v>
      </c>
    </row>
    <row r="186" spans="1:17" ht="21" customHeight="1" x14ac:dyDescent="0.2">
      <c r="A186" s="141" t="s">
        <v>326</v>
      </c>
      <c r="B186" s="141"/>
      <c r="C186" s="141" t="s">
        <v>327</v>
      </c>
      <c r="D186" s="142"/>
      <c r="E186" s="52">
        <f>'Pay App 55'!E186</f>
        <v>0</v>
      </c>
      <c r="F186" s="45"/>
      <c r="G186" s="65">
        <f>'Pay App 55'!G186+F186</f>
        <v>0</v>
      </c>
      <c r="H186" s="188">
        <f>'Pay App 55'!K186</f>
        <v>0</v>
      </c>
      <c r="I186" s="189"/>
      <c r="J186" s="55"/>
      <c r="K186" s="33">
        <f t="shared" si="4"/>
        <v>0</v>
      </c>
      <c r="L186" s="68">
        <f t="shared" si="7"/>
        <v>0</v>
      </c>
      <c r="M186" s="66">
        <f t="shared" si="5"/>
        <v>0</v>
      </c>
      <c r="N186" s="32">
        <f t="shared" si="6"/>
        <v>0</v>
      </c>
      <c r="O186" s="52">
        <f>'Pay App 55'!O186+'Pay App 55'!P186</f>
        <v>0</v>
      </c>
      <c r="P186" s="45"/>
      <c r="Q186" s="66">
        <f>'Pay App 55'!Q186+N186+P186</f>
        <v>0</v>
      </c>
    </row>
    <row r="187" spans="1:17" ht="21" customHeight="1" x14ac:dyDescent="0.2">
      <c r="A187" s="151" t="s">
        <v>328</v>
      </c>
      <c r="B187" s="151"/>
      <c r="C187" s="151" t="s">
        <v>329</v>
      </c>
      <c r="D187" s="152"/>
      <c r="E187" s="52">
        <f>'Pay App 55'!E187</f>
        <v>0</v>
      </c>
      <c r="F187" s="45"/>
      <c r="G187" s="65">
        <f>'Pay App 55'!G187+F187</f>
        <v>0</v>
      </c>
      <c r="H187" s="188">
        <f>'Pay App 55'!K187</f>
        <v>0</v>
      </c>
      <c r="I187" s="189"/>
      <c r="J187" s="55"/>
      <c r="K187" s="33">
        <f t="shared" si="4"/>
        <v>0</v>
      </c>
      <c r="L187" s="68">
        <f t="shared" si="7"/>
        <v>0</v>
      </c>
      <c r="M187" s="66">
        <f t="shared" si="5"/>
        <v>0</v>
      </c>
      <c r="N187" s="32">
        <f t="shared" si="6"/>
        <v>0</v>
      </c>
      <c r="O187" s="52">
        <f>'Pay App 55'!O187+'Pay App 55'!P187</f>
        <v>0</v>
      </c>
      <c r="P187" s="45"/>
      <c r="Q187" s="66">
        <f>'Pay App 55'!Q187+N187+P187</f>
        <v>0</v>
      </c>
    </row>
    <row r="188" spans="1:17" ht="21" customHeight="1" x14ac:dyDescent="0.2">
      <c r="A188" s="151" t="s">
        <v>330</v>
      </c>
      <c r="B188" s="151"/>
      <c r="C188" s="151" t="s">
        <v>331</v>
      </c>
      <c r="D188" s="152"/>
      <c r="E188" s="52">
        <f>'Pay App 55'!E188</f>
        <v>0</v>
      </c>
      <c r="F188" s="45"/>
      <c r="G188" s="65">
        <f>'Pay App 55'!G188+F188</f>
        <v>0</v>
      </c>
      <c r="H188" s="188">
        <f>'Pay App 55'!K188</f>
        <v>0</v>
      </c>
      <c r="I188" s="189"/>
      <c r="J188" s="55"/>
      <c r="K188" s="33">
        <f t="shared" si="4"/>
        <v>0</v>
      </c>
      <c r="L188" s="68">
        <f t="shared" si="7"/>
        <v>0</v>
      </c>
      <c r="M188" s="66">
        <f t="shared" si="5"/>
        <v>0</v>
      </c>
      <c r="N188" s="32">
        <f t="shared" si="6"/>
        <v>0</v>
      </c>
      <c r="O188" s="52">
        <f>'Pay App 55'!O188+'Pay App 55'!P188</f>
        <v>0</v>
      </c>
      <c r="P188" s="45"/>
      <c r="Q188" s="66">
        <f>'Pay App 55'!Q188+N188+P188</f>
        <v>0</v>
      </c>
    </row>
    <row r="189" spans="1:17" ht="21" customHeight="1" x14ac:dyDescent="0.2">
      <c r="A189" s="151" t="s">
        <v>332</v>
      </c>
      <c r="B189" s="151"/>
      <c r="C189" s="151" t="s">
        <v>333</v>
      </c>
      <c r="D189" s="152"/>
      <c r="E189" s="52">
        <f>'Pay App 55'!E189</f>
        <v>0</v>
      </c>
      <c r="F189" s="45"/>
      <c r="G189" s="65">
        <f>'Pay App 55'!G189+F189</f>
        <v>0</v>
      </c>
      <c r="H189" s="188">
        <f>'Pay App 55'!K189</f>
        <v>0</v>
      </c>
      <c r="I189" s="189"/>
      <c r="J189" s="55"/>
      <c r="K189" s="33">
        <f t="shared" si="4"/>
        <v>0</v>
      </c>
      <c r="L189" s="68">
        <f t="shared" si="7"/>
        <v>0</v>
      </c>
      <c r="M189" s="66">
        <f t="shared" si="5"/>
        <v>0</v>
      </c>
      <c r="N189" s="32">
        <f t="shared" si="6"/>
        <v>0</v>
      </c>
      <c r="O189" s="52">
        <f>'Pay App 55'!O189+'Pay App 55'!P189</f>
        <v>0</v>
      </c>
      <c r="P189" s="45"/>
      <c r="Q189" s="66">
        <f>'Pay App 55'!Q189+N189+P189</f>
        <v>0</v>
      </c>
    </row>
    <row r="190" spans="1:17" ht="21" customHeight="1" x14ac:dyDescent="0.2">
      <c r="A190" s="141" t="s">
        <v>334</v>
      </c>
      <c r="B190" s="141"/>
      <c r="C190" s="141" t="s">
        <v>335</v>
      </c>
      <c r="D190" s="142"/>
      <c r="E190" s="52">
        <f>'Pay App 55'!E190</f>
        <v>0</v>
      </c>
      <c r="F190" s="45"/>
      <c r="G190" s="65">
        <f>'Pay App 55'!G190+F190</f>
        <v>0</v>
      </c>
      <c r="H190" s="188">
        <f>'Pay App 55'!K190</f>
        <v>0</v>
      </c>
      <c r="I190" s="189"/>
      <c r="J190" s="55"/>
      <c r="K190" s="33">
        <f t="shared" si="4"/>
        <v>0</v>
      </c>
      <c r="L190" s="68">
        <f t="shared" si="7"/>
        <v>0</v>
      </c>
      <c r="M190" s="66">
        <f t="shared" si="5"/>
        <v>0</v>
      </c>
      <c r="N190" s="32">
        <f t="shared" si="6"/>
        <v>0</v>
      </c>
      <c r="O190" s="52">
        <f>'Pay App 55'!O190+'Pay App 55'!P190</f>
        <v>0</v>
      </c>
      <c r="P190" s="45"/>
      <c r="Q190" s="66">
        <f>'Pay App 55'!Q190+N190+P190</f>
        <v>0</v>
      </c>
    </row>
    <row r="191" spans="1:17" ht="21" customHeight="1" x14ac:dyDescent="0.2">
      <c r="A191" s="149" t="s">
        <v>336</v>
      </c>
      <c r="B191" s="149"/>
      <c r="C191" s="149" t="s">
        <v>337</v>
      </c>
      <c r="D191" s="150"/>
      <c r="E191" s="52">
        <f>'Pay App 55'!E191</f>
        <v>0</v>
      </c>
      <c r="F191" s="45"/>
      <c r="G191" s="65">
        <f>'Pay App 55'!G191+F191</f>
        <v>0</v>
      </c>
      <c r="H191" s="188">
        <f>'Pay App 55'!K191</f>
        <v>0</v>
      </c>
      <c r="I191" s="189"/>
      <c r="J191" s="55"/>
      <c r="K191" s="33">
        <f t="shared" si="4"/>
        <v>0</v>
      </c>
      <c r="L191" s="68">
        <f t="shared" si="7"/>
        <v>0</v>
      </c>
      <c r="M191" s="66">
        <f t="shared" si="5"/>
        <v>0</v>
      </c>
      <c r="N191" s="32">
        <f t="shared" si="6"/>
        <v>0</v>
      </c>
      <c r="O191" s="52">
        <f>'Pay App 55'!O191+'Pay App 55'!P191</f>
        <v>0</v>
      </c>
      <c r="P191" s="45"/>
      <c r="Q191" s="66">
        <f>'Pay App 55'!Q191+N191+P191</f>
        <v>0</v>
      </c>
    </row>
    <row r="192" spans="1:17" ht="21" customHeight="1" x14ac:dyDescent="0.2">
      <c r="A192" s="149" t="s">
        <v>338</v>
      </c>
      <c r="B192" s="149"/>
      <c r="C192" s="151" t="s">
        <v>339</v>
      </c>
      <c r="D192" s="152"/>
      <c r="E192" s="52">
        <f>'Pay App 55'!E192</f>
        <v>0</v>
      </c>
      <c r="F192" s="45"/>
      <c r="G192" s="65">
        <f>'Pay App 55'!G192+F192</f>
        <v>0</v>
      </c>
      <c r="H192" s="188">
        <f>'Pay App 55'!K192</f>
        <v>0</v>
      </c>
      <c r="I192" s="189"/>
      <c r="J192" s="55"/>
      <c r="K192" s="33">
        <f t="shared" si="4"/>
        <v>0</v>
      </c>
      <c r="L192" s="68">
        <f t="shared" si="7"/>
        <v>0</v>
      </c>
      <c r="M192" s="66">
        <f t="shared" si="5"/>
        <v>0</v>
      </c>
      <c r="N192" s="32">
        <f t="shared" si="6"/>
        <v>0</v>
      </c>
      <c r="O192" s="52">
        <f>'Pay App 55'!O192+'Pay App 55'!P192</f>
        <v>0</v>
      </c>
      <c r="P192" s="45"/>
      <c r="Q192" s="66">
        <f>'Pay App 55'!Q192+N192+P192</f>
        <v>0</v>
      </c>
    </row>
    <row r="193" spans="1:17" ht="21" customHeight="1" x14ac:dyDescent="0.2">
      <c r="A193" s="141" t="s">
        <v>340</v>
      </c>
      <c r="B193" s="141"/>
      <c r="C193" s="141" t="s">
        <v>341</v>
      </c>
      <c r="D193" s="142"/>
      <c r="E193" s="52">
        <f>'Pay App 55'!E193</f>
        <v>0</v>
      </c>
      <c r="F193" s="45"/>
      <c r="G193" s="65">
        <f>'Pay App 55'!G193+F193</f>
        <v>0</v>
      </c>
      <c r="H193" s="188">
        <f>'Pay App 55'!K193</f>
        <v>0</v>
      </c>
      <c r="I193" s="189"/>
      <c r="J193" s="55"/>
      <c r="K193" s="33">
        <f t="shared" si="4"/>
        <v>0</v>
      </c>
      <c r="L193" s="68">
        <f t="shared" si="7"/>
        <v>0</v>
      </c>
      <c r="M193" s="66">
        <f t="shared" si="5"/>
        <v>0</v>
      </c>
      <c r="N193" s="32">
        <f t="shared" si="6"/>
        <v>0</v>
      </c>
      <c r="O193" s="52">
        <f>'Pay App 55'!O193+'Pay App 55'!P193</f>
        <v>0</v>
      </c>
      <c r="P193" s="45"/>
      <c r="Q193" s="66">
        <f>'Pay App 55'!Q193+N193+P193</f>
        <v>0</v>
      </c>
    </row>
    <row r="194" spans="1:17" ht="21" customHeight="1" x14ac:dyDescent="0.2">
      <c r="A194" s="149" t="s">
        <v>342</v>
      </c>
      <c r="B194" s="149"/>
      <c r="C194" s="149" t="s">
        <v>343</v>
      </c>
      <c r="D194" s="150"/>
      <c r="E194" s="52">
        <f>'Pay App 55'!E194</f>
        <v>0</v>
      </c>
      <c r="F194" s="45"/>
      <c r="G194" s="65">
        <f>'Pay App 55'!G194+F194</f>
        <v>0</v>
      </c>
      <c r="H194" s="188">
        <f>'Pay App 55'!K194</f>
        <v>0</v>
      </c>
      <c r="I194" s="189"/>
      <c r="J194" s="55"/>
      <c r="K194" s="33">
        <f t="shared" si="4"/>
        <v>0</v>
      </c>
      <c r="L194" s="68">
        <f t="shared" si="7"/>
        <v>0</v>
      </c>
      <c r="M194" s="66">
        <f t="shared" si="5"/>
        <v>0</v>
      </c>
      <c r="N194" s="32">
        <f t="shared" si="6"/>
        <v>0</v>
      </c>
      <c r="O194" s="52">
        <f>'Pay App 55'!O194+'Pay App 55'!P194</f>
        <v>0</v>
      </c>
      <c r="P194" s="45"/>
      <c r="Q194" s="66">
        <f>'Pay App 55'!Q194+N194+P194</f>
        <v>0</v>
      </c>
    </row>
    <row r="195" spans="1:17" ht="21" customHeight="1" x14ac:dyDescent="0.2">
      <c r="A195" s="149" t="s">
        <v>344</v>
      </c>
      <c r="B195" s="149"/>
      <c r="C195" s="151" t="s">
        <v>345</v>
      </c>
      <c r="D195" s="152"/>
      <c r="E195" s="52">
        <f>'Pay App 55'!E195</f>
        <v>0</v>
      </c>
      <c r="F195" s="45"/>
      <c r="G195" s="65">
        <f>'Pay App 55'!G195+F195</f>
        <v>0</v>
      </c>
      <c r="H195" s="188">
        <f>'Pay App 55'!K195</f>
        <v>0</v>
      </c>
      <c r="I195" s="189"/>
      <c r="J195" s="55"/>
      <c r="K195" s="33">
        <f t="shared" si="4"/>
        <v>0</v>
      </c>
      <c r="L195" s="68">
        <f t="shared" si="7"/>
        <v>0</v>
      </c>
      <c r="M195" s="66">
        <f t="shared" si="5"/>
        <v>0</v>
      </c>
      <c r="N195" s="32">
        <f t="shared" si="6"/>
        <v>0</v>
      </c>
      <c r="O195" s="52">
        <f>'Pay App 55'!O195+'Pay App 55'!P195</f>
        <v>0</v>
      </c>
      <c r="P195" s="45"/>
      <c r="Q195" s="66">
        <f>'Pay App 55'!Q195+N195+P195</f>
        <v>0</v>
      </c>
    </row>
    <row r="196" spans="1:17" ht="21" customHeight="1" x14ac:dyDescent="0.2">
      <c r="A196" s="149" t="s">
        <v>346</v>
      </c>
      <c r="B196" s="149"/>
      <c r="C196" s="149" t="s">
        <v>347</v>
      </c>
      <c r="D196" s="150"/>
      <c r="E196" s="52">
        <f>'Pay App 55'!E196</f>
        <v>0</v>
      </c>
      <c r="F196" s="45"/>
      <c r="G196" s="65">
        <f>'Pay App 55'!G196+F196</f>
        <v>0</v>
      </c>
      <c r="H196" s="188">
        <f>'Pay App 55'!K196</f>
        <v>0</v>
      </c>
      <c r="I196" s="189"/>
      <c r="J196" s="55"/>
      <c r="K196" s="33">
        <f t="shared" si="4"/>
        <v>0</v>
      </c>
      <c r="L196" s="68">
        <f t="shared" si="7"/>
        <v>0</v>
      </c>
      <c r="M196" s="66">
        <f t="shared" si="5"/>
        <v>0</v>
      </c>
      <c r="N196" s="32">
        <f t="shared" si="6"/>
        <v>0</v>
      </c>
      <c r="O196" s="52">
        <f>'Pay App 55'!O196+'Pay App 55'!P196</f>
        <v>0</v>
      </c>
      <c r="P196" s="45"/>
      <c r="Q196" s="66">
        <f>'Pay App 55'!Q196+N196+P196</f>
        <v>0</v>
      </c>
    </row>
    <row r="197" spans="1:17" ht="21" customHeight="1" x14ac:dyDescent="0.2">
      <c r="A197" s="149" t="s">
        <v>348</v>
      </c>
      <c r="B197" s="149"/>
      <c r="C197" s="149" t="s">
        <v>349</v>
      </c>
      <c r="D197" s="150"/>
      <c r="E197" s="52">
        <f>'Pay App 55'!E197</f>
        <v>0</v>
      </c>
      <c r="F197" s="45"/>
      <c r="G197" s="65">
        <f>'Pay App 55'!G197+F197</f>
        <v>0</v>
      </c>
      <c r="H197" s="188">
        <f>'Pay App 55'!K197</f>
        <v>0</v>
      </c>
      <c r="I197" s="189"/>
      <c r="J197" s="55"/>
      <c r="K197" s="33">
        <f t="shared" si="4"/>
        <v>0</v>
      </c>
      <c r="L197" s="68">
        <f t="shared" si="7"/>
        <v>0</v>
      </c>
      <c r="M197" s="66">
        <f t="shared" si="5"/>
        <v>0</v>
      </c>
      <c r="N197" s="32">
        <f t="shared" si="6"/>
        <v>0</v>
      </c>
      <c r="O197" s="52">
        <f>'Pay App 55'!O197+'Pay App 55'!P197</f>
        <v>0</v>
      </c>
      <c r="P197" s="45"/>
      <c r="Q197" s="66">
        <f>'Pay App 55'!Q197+N197+P197</f>
        <v>0</v>
      </c>
    </row>
    <row r="198" spans="1:17" ht="21" customHeight="1" x14ac:dyDescent="0.2">
      <c r="A198" s="149" t="s">
        <v>350</v>
      </c>
      <c r="B198" s="149"/>
      <c r="C198" s="151" t="s">
        <v>305</v>
      </c>
      <c r="D198" s="152"/>
      <c r="E198" s="52">
        <f>'Pay App 55'!E198</f>
        <v>0</v>
      </c>
      <c r="F198" s="45"/>
      <c r="G198" s="65">
        <f>'Pay App 55'!G198+F198</f>
        <v>0</v>
      </c>
      <c r="H198" s="188">
        <f>'Pay App 55'!K198</f>
        <v>0</v>
      </c>
      <c r="I198" s="189"/>
      <c r="J198" s="55"/>
      <c r="K198" s="33">
        <f t="shared" si="4"/>
        <v>0</v>
      </c>
      <c r="L198" s="68">
        <f t="shared" si="7"/>
        <v>0</v>
      </c>
      <c r="M198" s="66">
        <f t="shared" si="5"/>
        <v>0</v>
      </c>
      <c r="N198" s="32">
        <f t="shared" si="6"/>
        <v>0</v>
      </c>
      <c r="O198" s="52">
        <f>'Pay App 55'!O198+'Pay App 55'!P198</f>
        <v>0</v>
      </c>
      <c r="P198" s="45"/>
      <c r="Q198" s="66">
        <f>'Pay App 55'!Q198+N198+P198</f>
        <v>0</v>
      </c>
    </row>
    <row r="199" spans="1:17" ht="21" customHeight="1" x14ac:dyDescent="0.2">
      <c r="A199" s="141" t="s">
        <v>351</v>
      </c>
      <c r="B199" s="141"/>
      <c r="C199" s="141" t="s">
        <v>352</v>
      </c>
      <c r="D199" s="142"/>
      <c r="E199" s="52">
        <f>'Pay App 55'!E199</f>
        <v>0</v>
      </c>
      <c r="F199" s="45"/>
      <c r="G199" s="65">
        <f>'Pay App 55'!G199+F199</f>
        <v>0</v>
      </c>
      <c r="H199" s="188">
        <f>'Pay App 55'!K199</f>
        <v>0</v>
      </c>
      <c r="I199" s="189"/>
      <c r="J199" s="55"/>
      <c r="K199" s="33">
        <f t="shared" si="4"/>
        <v>0</v>
      </c>
      <c r="L199" s="68">
        <f t="shared" si="7"/>
        <v>0</v>
      </c>
      <c r="M199" s="66">
        <f t="shared" si="5"/>
        <v>0</v>
      </c>
      <c r="N199" s="32">
        <f t="shared" si="6"/>
        <v>0</v>
      </c>
      <c r="O199" s="52">
        <f>'Pay App 55'!O199+'Pay App 55'!P199</f>
        <v>0</v>
      </c>
      <c r="P199" s="45"/>
      <c r="Q199" s="66">
        <f>'Pay App 55'!Q199+N199+P199</f>
        <v>0</v>
      </c>
    </row>
    <row r="200" spans="1:17" ht="21" customHeight="1" x14ac:dyDescent="0.2">
      <c r="A200" s="149" t="s">
        <v>353</v>
      </c>
      <c r="B200" s="149"/>
      <c r="C200" s="149" t="s">
        <v>354</v>
      </c>
      <c r="D200" s="150"/>
      <c r="E200" s="52">
        <f>'Pay App 55'!E200</f>
        <v>0</v>
      </c>
      <c r="F200" s="45"/>
      <c r="G200" s="65">
        <f>'Pay App 55'!G200+F200</f>
        <v>0</v>
      </c>
      <c r="H200" s="188">
        <f>'Pay App 55'!K200</f>
        <v>0</v>
      </c>
      <c r="I200" s="189"/>
      <c r="J200" s="55"/>
      <c r="K200" s="33">
        <f t="shared" si="4"/>
        <v>0</v>
      </c>
      <c r="L200" s="68">
        <f t="shared" si="7"/>
        <v>0</v>
      </c>
      <c r="M200" s="66">
        <f t="shared" si="5"/>
        <v>0</v>
      </c>
      <c r="N200" s="32">
        <f t="shared" si="6"/>
        <v>0</v>
      </c>
      <c r="O200" s="52">
        <f>'Pay App 55'!O200+'Pay App 55'!P200</f>
        <v>0</v>
      </c>
      <c r="P200" s="45"/>
      <c r="Q200" s="66">
        <f>'Pay App 55'!Q200+N200+P200</f>
        <v>0</v>
      </c>
    </row>
    <row r="201" spans="1:17" ht="21" customHeight="1" x14ac:dyDescent="0.2">
      <c r="A201" s="149" t="s">
        <v>355</v>
      </c>
      <c r="B201" s="149"/>
      <c r="C201" s="149" t="s">
        <v>356</v>
      </c>
      <c r="D201" s="150"/>
      <c r="E201" s="52">
        <f>'Pay App 55'!E201</f>
        <v>0</v>
      </c>
      <c r="F201" s="45"/>
      <c r="G201" s="65">
        <f>'Pay App 55'!G201+F201</f>
        <v>0</v>
      </c>
      <c r="H201" s="188">
        <f>'Pay App 55'!K201</f>
        <v>0</v>
      </c>
      <c r="I201" s="189"/>
      <c r="J201" s="55"/>
      <c r="K201" s="33">
        <f t="shared" si="4"/>
        <v>0</v>
      </c>
      <c r="L201" s="68">
        <f t="shared" si="7"/>
        <v>0</v>
      </c>
      <c r="M201" s="66">
        <f t="shared" si="5"/>
        <v>0</v>
      </c>
      <c r="N201" s="32">
        <f t="shared" si="6"/>
        <v>0</v>
      </c>
      <c r="O201" s="52">
        <f>'Pay App 55'!O201+'Pay App 55'!P201</f>
        <v>0</v>
      </c>
      <c r="P201" s="45"/>
      <c r="Q201" s="66">
        <f>'Pay App 55'!Q201+N201+P201</f>
        <v>0</v>
      </c>
    </row>
    <row r="202" spans="1:17" ht="21" customHeight="1" x14ac:dyDescent="0.2">
      <c r="A202" s="149" t="s">
        <v>357</v>
      </c>
      <c r="B202" s="149"/>
      <c r="C202" s="151" t="s">
        <v>358</v>
      </c>
      <c r="D202" s="152"/>
      <c r="E202" s="52">
        <f>'Pay App 55'!E202</f>
        <v>0</v>
      </c>
      <c r="F202" s="45"/>
      <c r="G202" s="65">
        <f>'Pay App 55'!G202+F202</f>
        <v>0</v>
      </c>
      <c r="H202" s="188">
        <f>'Pay App 55'!K202</f>
        <v>0</v>
      </c>
      <c r="I202" s="189"/>
      <c r="J202" s="55"/>
      <c r="K202" s="33">
        <f t="shared" si="4"/>
        <v>0</v>
      </c>
      <c r="L202" s="68">
        <f t="shared" si="7"/>
        <v>0</v>
      </c>
      <c r="M202" s="66">
        <f t="shared" si="5"/>
        <v>0</v>
      </c>
      <c r="N202" s="32">
        <f t="shared" si="6"/>
        <v>0</v>
      </c>
      <c r="O202" s="52">
        <f>'Pay App 55'!O202+'Pay App 55'!P202</f>
        <v>0</v>
      </c>
      <c r="P202" s="45"/>
      <c r="Q202" s="66">
        <f>'Pay App 55'!Q202+N202+P202</f>
        <v>0</v>
      </c>
    </row>
    <row r="203" spans="1:17" ht="21" customHeight="1" x14ac:dyDescent="0.2">
      <c r="A203" s="149" t="s">
        <v>359</v>
      </c>
      <c r="B203" s="149"/>
      <c r="C203" s="151" t="s">
        <v>360</v>
      </c>
      <c r="D203" s="152"/>
      <c r="E203" s="52">
        <f>'Pay App 55'!E203</f>
        <v>0</v>
      </c>
      <c r="F203" s="45"/>
      <c r="G203" s="65">
        <f>'Pay App 55'!G203+F203</f>
        <v>0</v>
      </c>
      <c r="H203" s="188">
        <f>'Pay App 55'!K203</f>
        <v>0</v>
      </c>
      <c r="I203" s="189"/>
      <c r="J203" s="55"/>
      <c r="K203" s="33">
        <f t="shared" si="4"/>
        <v>0</v>
      </c>
      <c r="L203" s="68">
        <f t="shared" si="7"/>
        <v>0</v>
      </c>
      <c r="M203" s="66">
        <f t="shared" si="5"/>
        <v>0</v>
      </c>
      <c r="N203" s="32">
        <f t="shared" si="6"/>
        <v>0</v>
      </c>
      <c r="O203" s="52">
        <f>'Pay App 55'!O203+'Pay App 55'!P203</f>
        <v>0</v>
      </c>
      <c r="P203" s="45"/>
      <c r="Q203" s="66">
        <f>'Pay App 55'!Q203+N203+P203</f>
        <v>0</v>
      </c>
    </row>
    <row r="204" spans="1:17" ht="21" customHeight="1" x14ac:dyDescent="0.2">
      <c r="A204" s="149" t="s">
        <v>361</v>
      </c>
      <c r="B204" s="149"/>
      <c r="C204" s="149" t="s">
        <v>362</v>
      </c>
      <c r="D204" s="150"/>
      <c r="E204" s="52">
        <f>'Pay App 55'!E204</f>
        <v>0</v>
      </c>
      <c r="F204" s="45"/>
      <c r="G204" s="65">
        <f>'Pay App 55'!G204+F204</f>
        <v>0</v>
      </c>
      <c r="H204" s="188">
        <f>'Pay App 55'!K204</f>
        <v>0</v>
      </c>
      <c r="I204" s="189"/>
      <c r="J204" s="55"/>
      <c r="K204" s="33">
        <f t="shared" si="4"/>
        <v>0</v>
      </c>
      <c r="L204" s="68">
        <f t="shared" si="7"/>
        <v>0</v>
      </c>
      <c r="M204" s="66">
        <f t="shared" si="5"/>
        <v>0</v>
      </c>
      <c r="N204" s="32">
        <f t="shared" si="6"/>
        <v>0</v>
      </c>
      <c r="O204" s="52">
        <f>'Pay App 55'!O204+'Pay App 55'!P204</f>
        <v>0</v>
      </c>
      <c r="P204" s="45"/>
      <c r="Q204" s="66">
        <f>'Pay App 55'!Q204+N204+P204</f>
        <v>0</v>
      </c>
    </row>
    <row r="205" spans="1:17" ht="21" customHeight="1" x14ac:dyDescent="0.2">
      <c r="A205" s="149" t="s">
        <v>363</v>
      </c>
      <c r="B205" s="149"/>
      <c r="C205" s="151" t="s">
        <v>364</v>
      </c>
      <c r="D205" s="152"/>
      <c r="E205" s="52">
        <f>'Pay App 55'!E205</f>
        <v>0</v>
      </c>
      <c r="F205" s="45"/>
      <c r="G205" s="65">
        <f>'Pay App 55'!G205+F205</f>
        <v>0</v>
      </c>
      <c r="H205" s="188">
        <f>'Pay App 55'!K205</f>
        <v>0</v>
      </c>
      <c r="I205" s="189"/>
      <c r="J205" s="55"/>
      <c r="K205" s="33">
        <f t="shared" si="4"/>
        <v>0</v>
      </c>
      <c r="L205" s="68">
        <f t="shared" si="7"/>
        <v>0</v>
      </c>
      <c r="M205" s="66">
        <f t="shared" si="5"/>
        <v>0</v>
      </c>
      <c r="N205" s="32">
        <f t="shared" si="6"/>
        <v>0</v>
      </c>
      <c r="O205" s="52">
        <f>'Pay App 55'!O205+'Pay App 55'!P205</f>
        <v>0</v>
      </c>
      <c r="P205" s="45"/>
      <c r="Q205" s="66">
        <f>'Pay App 55'!Q205+N205+P205</f>
        <v>0</v>
      </c>
    </row>
    <row r="206" spans="1:17" ht="21" customHeight="1" x14ac:dyDescent="0.2">
      <c r="A206" s="141" t="s">
        <v>365</v>
      </c>
      <c r="B206" s="141"/>
      <c r="C206" s="141" t="s">
        <v>366</v>
      </c>
      <c r="D206" s="142"/>
      <c r="E206" s="52">
        <f>'Pay App 55'!E206</f>
        <v>0</v>
      </c>
      <c r="F206" s="45"/>
      <c r="G206" s="65">
        <f>'Pay App 55'!G206+F206</f>
        <v>0</v>
      </c>
      <c r="H206" s="188">
        <f>'Pay App 55'!K206</f>
        <v>0</v>
      </c>
      <c r="I206" s="189"/>
      <c r="J206" s="55"/>
      <c r="K206" s="33">
        <f t="shared" si="4"/>
        <v>0</v>
      </c>
      <c r="L206" s="68">
        <f t="shared" si="7"/>
        <v>0</v>
      </c>
      <c r="M206" s="66">
        <f t="shared" si="5"/>
        <v>0</v>
      </c>
      <c r="N206" s="32">
        <f t="shared" si="6"/>
        <v>0</v>
      </c>
      <c r="O206" s="52">
        <f>'Pay App 55'!O206+'Pay App 55'!P206</f>
        <v>0</v>
      </c>
      <c r="P206" s="45"/>
      <c r="Q206" s="66">
        <f>'Pay App 55'!Q206+N206+P206</f>
        <v>0</v>
      </c>
    </row>
    <row r="207" spans="1:17" ht="21" customHeight="1" x14ac:dyDescent="0.2">
      <c r="A207" s="149" t="s">
        <v>367</v>
      </c>
      <c r="B207" s="149"/>
      <c r="C207" s="149" t="s">
        <v>368</v>
      </c>
      <c r="D207" s="150"/>
      <c r="E207" s="52">
        <f>'Pay App 55'!E207</f>
        <v>0</v>
      </c>
      <c r="F207" s="45"/>
      <c r="G207" s="65">
        <f>'Pay App 55'!G207+F207</f>
        <v>0</v>
      </c>
      <c r="H207" s="188">
        <f>'Pay App 55'!K207</f>
        <v>0</v>
      </c>
      <c r="I207" s="189"/>
      <c r="J207" s="55"/>
      <c r="K207" s="33">
        <f t="shared" si="4"/>
        <v>0</v>
      </c>
      <c r="L207" s="68">
        <f t="shared" si="7"/>
        <v>0</v>
      </c>
      <c r="M207" s="66">
        <f t="shared" si="5"/>
        <v>0</v>
      </c>
      <c r="N207" s="32">
        <f t="shared" si="6"/>
        <v>0</v>
      </c>
      <c r="O207" s="52">
        <f>'Pay App 55'!O207+'Pay App 55'!P207</f>
        <v>0</v>
      </c>
      <c r="P207" s="45"/>
      <c r="Q207" s="66">
        <f>'Pay App 55'!Q207+N207+P207</f>
        <v>0</v>
      </c>
    </row>
    <row r="208" spans="1:17" ht="21" customHeight="1" x14ac:dyDescent="0.2">
      <c r="A208" s="141" t="s">
        <v>369</v>
      </c>
      <c r="B208" s="141"/>
      <c r="C208" s="141" t="s">
        <v>370</v>
      </c>
      <c r="D208" s="142"/>
      <c r="E208" s="52">
        <f>'Pay App 55'!E208</f>
        <v>0</v>
      </c>
      <c r="F208" s="45"/>
      <c r="G208" s="65">
        <f>'Pay App 55'!G208+F208</f>
        <v>0</v>
      </c>
      <c r="H208" s="188">
        <f>'Pay App 55'!K208</f>
        <v>0</v>
      </c>
      <c r="I208" s="189"/>
      <c r="J208" s="55"/>
      <c r="K208" s="33">
        <f t="shared" si="4"/>
        <v>0</v>
      </c>
      <c r="L208" s="68">
        <f t="shared" si="7"/>
        <v>0</v>
      </c>
      <c r="M208" s="66">
        <f t="shared" si="5"/>
        <v>0</v>
      </c>
      <c r="N208" s="32">
        <f t="shared" si="6"/>
        <v>0</v>
      </c>
      <c r="O208" s="52">
        <f>'Pay App 55'!O208+'Pay App 55'!P208</f>
        <v>0</v>
      </c>
      <c r="P208" s="45"/>
      <c r="Q208" s="66">
        <f>'Pay App 55'!Q208+N208+P208</f>
        <v>0</v>
      </c>
    </row>
    <row r="209" spans="1:17" ht="21" customHeight="1" x14ac:dyDescent="0.2">
      <c r="A209" s="149" t="s">
        <v>371</v>
      </c>
      <c r="B209" s="149"/>
      <c r="C209" s="149" t="s">
        <v>372</v>
      </c>
      <c r="D209" s="150"/>
      <c r="E209" s="52">
        <f>'Pay App 55'!E209</f>
        <v>0</v>
      </c>
      <c r="F209" s="45"/>
      <c r="G209" s="65">
        <f>'Pay App 55'!G209+F209</f>
        <v>0</v>
      </c>
      <c r="H209" s="188">
        <f>'Pay App 55'!K209</f>
        <v>0</v>
      </c>
      <c r="I209" s="189"/>
      <c r="J209" s="55"/>
      <c r="K209" s="33">
        <f t="shared" si="4"/>
        <v>0</v>
      </c>
      <c r="L209" s="68">
        <f t="shared" si="7"/>
        <v>0</v>
      </c>
      <c r="M209" s="66">
        <f t="shared" si="5"/>
        <v>0</v>
      </c>
      <c r="N209" s="32">
        <f t="shared" si="6"/>
        <v>0</v>
      </c>
      <c r="O209" s="52">
        <f>'Pay App 55'!O209+'Pay App 55'!P209</f>
        <v>0</v>
      </c>
      <c r="P209" s="45"/>
      <c r="Q209" s="66">
        <f>'Pay App 55'!Q209+N209+P209</f>
        <v>0</v>
      </c>
    </row>
    <row r="210" spans="1:17" ht="21" customHeight="1" x14ac:dyDescent="0.2">
      <c r="A210" s="149" t="s">
        <v>373</v>
      </c>
      <c r="B210" s="149"/>
      <c r="C210" s="151" t="s">
        <v>374</v>
      </c>
      <c r="D210" s="152"/>
      <c r="E210" s="52">
        <f>'Pay App 55'!E210</f>
        <v>0</v>
      </c>
      <c r="F210" s="45"/>
      <c r="G210" s="65">
        <f>'Pay App 55'!G210+F210</f>
        <v>0</v>
      </c>
      <c r="H210" s="188">
        <f>'Pay App 55'!K210</f>
        <v>0</v>
      </c>
      <c r="I210" s="189"/>
      <c r="J210" s="55"/>
      <c r="K210" s="33">
        <f t="shared" si="4"/>
        <v>0</v>
      </c>
      <c r="L210" s="68">
        <f t="shared" si="7"/>
        <v>0</v>
      </c>
      <c r="M210" s="66">
        <f t="shared" si="5"/>
        <v>0</v>
      </c>
      <c r="N210" s="32">
        <f t="shared" si="6"/>
        <v>0</v>
      </c>
      <c r="O210" s="52">
        <f>'Pay App 55'!O210+'Pay App 55'!P210</f>
        <v>0</v>
      </c>
      <c r="P210" s="45"/>
      <c r="Q210" s="66">
        <f>'Pay App 55'!Q210+N210+P210</f>
        <v>0</v>
      </c>
    </row>
    <row r="211" spans="1:17" ht="21" customHeight="1" x14ac:dyDescent="0.2">
      <c r="A211" s="149" t="s">
        <v>375</v>
      </c>
      <c r="B211" s="149"/>
      <c r="C211" s="149" t="s">
        <v>376</v>
      </c>
      <c r="D211" s="150"/>
      <c r="E211" s="52">
        <f>'Pay App 55'!E211</f>
        <v>0</v>
      </c>
      <c r="F211" s="45"/>
      <c r="G211" s="65">
        <f>'Pay App 55'!G211+F211</f>
        <v>0</v>
      </c>
      <c r="H211" s="188">
        <f>'Pay App 55'!K211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55'!O211+'Pay App 55'!P211</f>
        <v>0</v>
      </c>
      <c r="P211" s="45"/>
      <c r="Q211" s="66">
        <f>'Pay App 55'!Q211+N211+P211</f>
        <v>0</v>
      </c>
    </row>
    <row r="212" spans="1:17" ht="21" customHeight="1" x14ac:dyDescent="0.2">
      <c r="A212" s="149" t="s">
        <v>377</v>
      </c>
      <c r="B212" s="149"/>
      <c r="C212" s="151" t="s">
        <v>378</v>
      </c>
      <c r="D212" s="152"/>
      <c r="E212" s="52">
        <f>'Pay App 55'!E212</f>
        <v>0</v>
      </c>
      <c r="F212" s="45"/>
      <c r="G212" s="65">
        <f>'Pay App 55'!G212+F212</f>
        <v>0</v>
      </c>
      <c r="H212" s="188">
        <f>'Pay App 55'!K212</f>
        <v>0</v>
      </c>
      <c r="I212" s="189"/>
      <c r="J212" s="55"/>
      <c r="K212" s="33">
        <f t="shared" si="8"/>
        <v>0</v>
      </c>
      <c r="L212" s="68">
        <f t="shared" ref="L212:L241" si="11">IF(ISERROR(K212/G212),0,K212/G212)</f>
        <v>0</v>
      </c>
      <c r="M212" s="66">
        <f t="shared" si="9"/>
        <v>0</v>
      </c>
      <c r="N212" s="32">
        <f t="shared" si="10"/>
        <v>0</v>
      </c>
      <c r="O212" s="52">
        <f>'Pay App 55'!O212+'Pay App 55'!P212</f>
        <v>0</v>
      </c>
      <c r="P212" s="45"/>
      <c r="Q212" s="66">
        <f>'Pay App 55'!Q212+N212+P212</f>
        <v>0</v>
      </c>
    </row>
    <row r="213" spans="1:17" ht="21" customHeight="1" x14ac:dyDescent="0.2">
      <c r="A213" s="141" t="s">
        <v>379</v>
      </c>
      <c r="B213" s="141"/>
      <c r="C213" s="141" t="s">
        <v>380</v>
      </c>
      <c r="D213" s="142"/>
      <c r="E213" s="52">
        <f>'Pay App 55'!E213</f>
        <v>0</v>
      </c>
      <c r="F213" s="45"/>
      <c r="G213" s="65">
        <f>'Pay App 55'!G213+F213</f>
        <v>0</v>
      </c>
      <c r="H213" s="188">
        <f>'Pay App 55'!K213</f>
        <v>0</v>
      </c>
      <c r="I213" s="189"/>
      <c r="J213" s="55"/>
      <c r="K213" s="33">
        <f t="shared" si="8"/>
        <v>0</v>
      </c>
      <c r="L213" s="68">
        <f t="shared" si="11"/>
        <v>0</v>
      </c>
      <c r="M213" s="66">
        <f t="shared" si="9"/>
        <v>0</v>
      </c>
      <c r="N213" s="32">
        <f t="shared" si="10"/>
        <v>0</v>
      </c>
      <c r="O213" s="52">
        <f>'Pay App 55'!O213+'Pay App 55'!P213</f>
        <v>0</v>
      </c>
      <c r="P213" s="45"/>
      <c r="Q213" s="66">
        <f>'Pay App 55'!Q213+N213+P213</f>
        <v>0</v>
      </c>
    </row>
    <row r="214" spans="1:17" ht="21" customHeight="1" x14ac:dyDescent="0.2">
      <c r="A214" s="149" t="s">
        <v>381</v>
      </c>
      <c r="B214" s="149"/>
      <c r="C214" s="151" t="s">
        <v>382</v>
      </c>
      <c r="D214" s="152"/>
      <c r="E214" s="52">
        <f>'Pay App 55'!E214</f>
        <v>0</v>
      </c>
      <c r="F214" s="45"/>
      <c r="G214" s="65">
        <f>'Pay App 55'!G214+F214</f>
        <v>0</v>
      </c>
      <c r="H214" s="188">
        <f>'Pay App 55'!K214</f>
        <v>0</v>
      </c>
      <c r="I214" s="189"/>
      <c r="J214" s="55"/>
      <c r="K214" s="33">
        <f t="shared" si="8"/>
        <v>0</v>
      </c>
      <c r="L214" s="68">
        <f t="shared" si="11"/>
        <v>0</v>
      </c>
      <c r="M214" s="66">
        <f t="shared" si="9"/>
        <v>0</v>
      </c>
      <c r="N214" s="32">
        <f t="shared" si="10"/>
        <v>0</v>
      </c>
      <c r="O214" s="52">
        <f>'Pay App 55'!O214+'Pay App 55'!P214</f>
        <v>0</v>
      </c>
      <c r="P214" s="45"/>
      <c r="Q214" s="66">
        <f>'Pay App 55'!Q214+N214+P214</f>
        <v>0</v>
      </c>
    </row>
    <row r="215" spans="1:17" ht="21" customHeight="1" x14ac:dyDescent="0.2">
      <c r="A215" s="149" t="s">
        <v>383</v>
      </c>
      <c r="B215" s="149"/>
      <c r="C215" s="149" t="s">
        <v>384</v>
      </c>
      <c r="D215" s="150"/>
      <c r="E215" s="52">
        <f>'Pay App 55'!E215</f>
        <v>0</v>
      </c>
      <c r="F215" s="45"/>
      <c r="G215" s="65">
        <f>'Pay App 55'!G215+F215</f>
        <v>0</v>
      </c>
      <c r="H215" s="188">
        <f>'Pay App 55'!K215</f>
        <v>0</v>
      </c>
      <c r="I215" s="189"/>
      <c r="J215" s="55"/>
      <c r="K215" s="33">
        <f t="shared" si="8"/>
        <v>0</v>
      </c>
      <c r="L215" s="68">
        <f t="shared" si="11"/>
        <v>0</v>
      </c>
      <c r="M215" s="66">
        <f t="shared" si="9"/>
        <v>0</v>
      </c>
      <c r="N215" s="32">
        <f t="shared" si="10"/>
        <v>0</v>
      </c>
      <c r="O215" s="52">
        <f>'Pay App 55'!O215+'Pay App 55'!P215</f>
        <v>0</v>
      </c>
      <c r="P215" s="45"/>
      <c r="Q215" s="66">
        <f>'Pay App 55'!Q215+N215+P215</f>
        <v>0</v>
      </c>
    </row>
    <row r="216" spans="1:17" ht="21" customHeight="1" x14ac:dyDescent="0.2">
      <c r="A216" s="149" t="s">
        <v>385</v>
      </c>
      <c r="B216" s="149"/>
      <c r="C216" s="149" t="s">
        <v>386</v>
      </c>
      <c r="D216" s="150"/>
      <c r="E216" s="52">
        <f>'Pay App 55'!E216</f>
        <v>0</v>
      </c>
      <c r="F216" s="45"/>
      <c r="G216" s="65">
        <f>'Pay App 55'!G216+F216</f>
        <v>0</v>
      </c>
      <c r="H216" s="188">
        <f>'Pay App 55'!K216</f>
        <v>0</v>
      </c>
      <c r="I216" s="189"/>
      <c r="J216" s="55"/>
      <c r="K216" s="33">
        <f t="shared" si="8"/>
        <v>0</v>
      </c>
      <c r="L216" s="68">
        <f t="shared" si="11"/>
        <v>0</v>
      </c>
      <c r="M216" s="66">
        <f t="shared" si="9"/>
        <v>0</v>
      </c>
      <c r="N216" s="32">
        <f t="shared" si="10"/>
        <v>0</v>
      </c>
      <c r="O216" s="52">
        <f>'Pay App 55'!O216+'Pay App 55'!P216</f>
        <v>0</v>
      </c>
      <c r="P216" s="45"/>
      <c r="Q216" s="66">
        <f>'Pay App 55'!Q216+N216+P216</f>
        <v>0</v>
      </c>
    </row>
    <row r="217" spans="1:17" ht="21" customHeight="1" x14ac:dyDescent="0.2">
      <c r="A217" s="149" t="s">
        <v>387</v>
      </c>
      <c r="B217" s="149"/>
      <c r="C217" s="149" t="s">
        <v>388</v>
      </c>
      <c r="D217" s="150"/>
      <c r="E217" s="52">
        <f>'Pay App 55'!E217</f>
        <v>0</v>
      </c>
      <c r="F217" s="45"/>
      <c r="G217" s="65">
        <f>'Pay App 55'!G217+F217</f>
        <v>0</v>
      </c>
      <c r="H217" s="188">
        <f>'Pay App 55'!K217</f>
        <v>0</v>
      </c>
      <c r="I217" s="189"/>
      <c r="J217" s="55"/>
      <c r="K217" s="33">
        <f t="shared" si="8"/>
        <v>0</v>
      </c>
      <c r="L217" s="68">
        <f t="shared" si="11"/>
        <v>0</v>
      </c>
      <c r="M217" s="66">
        <f>G217-K217</f>
        <v>0</v>
      </c>
      <c r="N217" s="32">
        <f t="shared" si="10"/>
        <v>0</v>
      </c>
      <c r="O217" s="52">
        <f>'Pay App 55'!O217+'Pay App 55'!P217</f>
        <v>0</v>
      </c>
      <c r="P217" s="45"/>
      <c r="Q217" s="66">
        <f>'Pay App 55'!Q217+N217+P217</f>
        <v>0</v>
      </c>
    </row>
    <row r="218" spans="1:17" ht="21" customHeight="1" x14ac:dyDescent="0.2">
      <c r="A218" s="149" t="s">
        <v>389</v>
      </c>
      <c r="B218" s="149"/>
      <c r="C218" s="151" t="s">
        <v>390</v>
      </c>
      <c r="D218" s="152"/>
      <c r="E218" s="52">
        <f>'Pay App 55'!E218</f>
        <v>0</v>
      </c>
      <c r="F218" s="45"/>
      <c r="G218" s="65">
        <f>'Pay App 55'!G218+F218</f>
        <v>0</v>
      </c>
      <c r="H218" s="188">
        <f>'Pay App 55'!K218</f>
        <v>0</v>
      </c>
      <c r="I218" s="189"/>
      <c r="J218" s="55"/>
      <c r="K218" s="33">
        <f t="shared" si="8"/>
        <v>0</v>
      </c>
      <c r="L218" s="68">
        <f t="shared" si="11"/>
        <v>0</v>
      </c>
      <c r="M218" s="66">
        <f t="shared" si="9"/>
        <v>0</v>
      </c>
      <c r="N218" s="32">
        <f t="shared" si="10"/>
        <v>0</v>
      </c>
      <c r="O218" s="52">
        <f>'Pay App 55'!O218+'Pay App 55'!P218</f>
        <v>0</v>
      </c>
      <c r="P218" s="45"/>
      <c r="Q218" s="66">
        <f>'Pay App 55'!Q218+N218+P218</f>
        <v>0</v>
      </c>
    </row>
    <row r="219" spans="1:17" ht="21" customHeight="1" x14ac:dyDescent="0.2">
      <c r="A219" s="141" t="s">
        <v>391</v>
      </c>
      <c r="B219" s="141"/>
      <c r="C219" s="141" t="s">
        <v>392</v>
      </c>
      <c r="D219" s="142"/>
      <c r="E219" s="52">
        <f>'Pay App 55'!E219</f>
        <v>0</v>
      </c>
      <c r="F219" s="45"/>
      <c r="G219" s="65">
        <f>'Pay App 55'!G219+F219</f>
        <v>0</v>
      </c>
      <c r="H219" s="188">
        <f>'Pay App 55'!K219</f>
        <v>0</v>
      </c>
      <c r="I219" s="189"/>
      <c r="J219" s="55"/>
      <c r="K219" s="33">
        <f t="shared" si="8"/>
        <v>0</v>
      </c>
      <c r="L219" s="68">
        <f t="shared" si="11"/>
        <v>0</v>
      </c>
      <c r="M219" s="66">
        <f t="shared" si="9"/>
        <v>0</v>
      </c>
      <c r="N219" s="32">
        <f t="shared" si="10"/>
        <v>0</v>
      </c>
      <c r="O219" s="52">
        <f>'Pay App 55'!O219+'Pay App 55'!P219</f>
        <v>0</v>
      </c>
      <c r="P219" s="45"/>
      <c r="Q219" s="66">
        <f>'Pay App 55'!Q219+N219+P219</f>
        <v>0</v>
      </c>
    </row>
    <row r="220" spans="1:17" ht="21" customHeight="1" x14ac:dyDescent="0.2">
      <c r="A220" s="149" t="s">
        <v>393</v>
      </c>
      <c r="B220" s="149"/>
      <c r="C220" s="149" t="s">
        <v>394</v>
      </c>
      <c r="D220" s="150"/>
      <c r="E220" s="52">
        <f>'Pay App 55'!E220</f>
        <v>0</v>
      </c>
      <c r="F220" s="45"/>
      <c r="G220" s="65">
        <f>'Pay App 55'!G220+F220</f>
        <v>0</v>
      </c>
      <c r="H220" s="188">
        <f>'Pay App 55'!K220</f>
        <v>0</v>
      </c>
      <c r="I220" s="189"/>
      <c r="J220" s="55"/>
      <c r="K220" s="33">
        <f t="shared" si="8"/>
        <v>0</v>
      </c>
      <c r="L220" s="68">
        <f t="shared" si="11"/>
        <v>0</v>
      </c>
      <c r="M220" s="66">
        <f t="shared" si="9"/>
        <v>0</v>
      </c>
      <c r="N220" s="32">
        <f t="shared" si="10"/>
        <v>0</v>
      </c>
      <c r="O220" s="52">
        <f>'Pay App 55'!O220+'Pay App 55'!P220</f>
        <v>0</v>
      </c>
      <c r="P220" s="45"/>
      <c r="Q220" s="66">
        <f>'Pay App 55'!Q220+N220+P220</f>
        <v>0</v>
      </c>
    </row>
    <row r="221" spans="1:17" ht="21" customHeight="1" x14ac:dyDescent="0.2">
      <c r="A221" s="141" t="s">
        <v>395</v>
      </c>
      <c r="B221" s="141"/>
      <c r="C221" s="141" t="s">
        <v>396</v>
      </c>
      <c r="D221" s="142"/>
      <c r="E221" s="52">
        <f>'Pay App 55'!E221</f>
        <v>0</v>
      </c>
      <c r="F221" s="45"/>
      <c r="G221" s="65">
        <f>'Pay App 55'!G221+F221</f>
        <v>0</v>
      </c>
      <c r="H221" s="188">
        <f>'Pay App 55'!K221</f>
        <v>0</v>
      </c>
      <c r="I221" s="189"/>
      <c r="J221" s="55"/>
      <c r="K221" s="33">
        <f t="shared" si="8"/>
        <v>0</v>
      </c>
      <c r="L221" s="68">
        <f t="shared" si="11"/>
        <v>0</v>
      </c>
      <c r="M221" s="66">
        <f t="shared" si="9"/>
        <v>0</v>
      </c>
      <c r="N221" s="32">
        <f t="shared" si="10"/>
        <v>0</v>
      </c>
      <c r="O221" s="52">
        <f>'Pay App 55'!O221+'Pay App 55'!P221</f>
        <v>0</v>
      </c>
      <c r="P221" s="45"/>
      <c r="Q221" s="66">
        <f>'Pay App 55'!Q221+N221+P221</f>
        <v>0</v>
      </c>
    </row>
    <row r="222" spans="1:17" ht="21" customHeight="1" x14ac:dyDescent="0.2">
      <c r="A222" s="149" t="s">
        <v>397</v>
      </c>
      <c r="B222" s="149"/>
      <c r="C222" s="149" t="s">
        <v>398</v>
      </c>
      <c r="D222" s="150"/>
      <c r="E222" s="52">
        <f>'Pay App 55'!E222</f>
        <v>0</v>
      </c>
      <c r="F222" s="45"/>
      <c r="G222" s="65">
        <f>'Pay App 55'!G222+F222</f>
        <v>0</v>
      </c>
      <c r="H222" s="188">
        <f>'Pay App 55'!K222</f>
        <v>0</v>
      </c>
      <c r="I222" s="189"/>
      <c r="J222" s="55"/>
      <c r="K222" s="33">
        <f t="shared" si="8"/>
        <v>0</v>
      </c>
      <c r="L222" s="68">
        <f t="shared" si="11"/>
        <v>0</v>
      </c>
      <c r="M222" s="66">
        <f t="shared" si="9"/>
        <v>0</v>
      </c>
      <c r="N222" s="32">
        <f t="shared" si="10"/>
        <v>0</v>
      </c>
      <c r="O222" s="52">
        <f>'Pay App 55'!O222+'Pay App 55'!P222</f>
        <v>0</v>
      </c>
      <c r="P222" s="45"/>
      <c r="Q222" s="66">
        <f>'Pay App 55'!Q222+N222+P222</f>
        <v>0</v>
      </c>
    </row>
    <row r="223" spans="1:17" ht="21" customHeight="1" x14ac:dyDescent="0.2">
      <c r="A223" s="149" t="s">
        <v>399</v>
      </c>
      <c r="B223" s="149"/>
      <c r="C223" s="149" t="s">
        <v>400</v>
      </c>
      <c r="D223" s="150"/>
      <c r="E223" s="52">
        <f>'Pay App 55'!E223</f>
        <v>0</v>
      </c>
      <c r="F223" s="45"/>
      <c r="G223" s="65">
        <f>'Pay App 55'!G223+F223</f>
        <v>0</v>
      </c>
      <c r="H223" s="188">
        <f>'Pay App 55'!K223</f>
        <v>0</v>
      </c>
      <c r="I223" s="189"/>
      <c r="J223" s="55"/>
      <c r="K223" s="33">
        <f t="shared" si="8"/>
        <v>0</v>
      </c>
      <c r="L223" s="68">
        <f t="shared" si="11"/>
        <v>0</v>
      </c>
      <c r="M223" s="66">
        <f t="shared" si="9"/>
        <v>0</v>
      </c>
      <c r="N223" s="32">
        <f t="shared" si="10"/>
        <v>0</v>
      </c>
      <c r="O223" s="52">
        <f>'Pay App 55'!O223+'Pay App 55'!P223</f>
        <v>0</v>
      </c>
      <c r="P223" s="45"/>
      <c r="Q223" s="66">
        <f>'Pay App 55'!Q223+N223+P223</f>
        <v>0</v>
      </c>
    </row>
    <row r="224" spans="1:17" ht="21" customHeight="1" x14ac:dyDescent="0.2">
      <c r="A224" s="149" t="s">
        <v>401</v>
      </c>
      <c r="B224" s="149"/>
      <c r="C224" s="149" t="s">
        <v>402</v>
      </c>
      <c r="D224" s="150"/>
      <c r="E224" s="52">
        <f>'Pay App 55'!E224</f>
        <v>0</v>
      </c>
      <c r="F224" s="45"/>
      <c r="G224" s="65">
        <f>'Pay App 55'!G224+F224</f>
        <v>0</v>
      </c>
      <c r="H224" s="188">
        <f>'Pay App 55'!K224</f>
        <v>0</v>
      </c>
      <c r="I224" s="189"/>
      <c r="J224" s="55"/>
      <c r="K224" s="33">
        <f t="shared" si="8"/>
        <v>0</v>
      </c>
      <c r="L224" s="68">
        <f t="shared" si="11"/>
        <v>0</v>
      </c>
      <c r="M224" s="66">
        <f t="shared" si="9"/>
        <v>0</v>
      </c>
      <c r="N224" s="32">
        <f t="shared" si="10"/>
        <v>0</v>
      </c>
      <c r="O224" s="52">
        <f>'Pay App 55'!O224+'Pay App 55'!P224</f>
        <v>0</v>
      </c>
      <c r="P224" s="45"/>
      <c r="Q224" s="66">
        <f>'Pay App 55'!Q224+N224+P224</f>
        <v>0</v>
      </c>
    </row>
    <row r="225" spans="1:17" ht="21" customHeight="1" x14ac:dyDescent="0.2">
      <c r="A225" s="149" t="s">
        <v>403</v>
      </c>
      <c r="B225" s="149"/>
      <c r="C225" s="149" t="s">
        <v>404</v>
      </c>
      <c r="D225" s="150"/>
      <c r="E225" s="52">
        <f>'Pay App 55'!E225</f>
        <v>0</v>
      </c>
      <c r="F225" s="45"/>
      <c r="G225" s="65">
        <f>'Pay App 55'!G225+F225</f>
        <v>0</v>
      </c>
      <c r="H225" s="188">
        <f>'Pay App 55'!K225</f>
        <v>0</v>
      </c>
      <c r="I225" s="189"/>
      <c r="J225" s="55"/>
      <c r="K225" s="33">
        <f t="shared" si="8"/>
        <v>0</v>
      </c>
      <c r="L225" s="68">
        <f t="shared" si="11"/>
        <v>0</v>
      </c>
      <c r="M225" s="66">
        <f t="shared" si="9"/>
        <v>0</v>
      </c>
      <c r="N225" s="32">
        <f t="shared" si="10"/>
        <v>0</v>
      </c>
      <c r="O225" s="52">
        <f>'Pay App 55'!O225+'Pay App 55'!P225</f>
        <v>0</v>
      </c>
      <c r="P225" s="45"/>
      <c r="Q225" s="66">
        <f>'Pay App 55'!Q225+N225+P225</f>
        <v>0</v>
      </c>
    </row>
    <row r="226" spans="1:17" ht="21" customHeight="1" x14ac:dyDescent="0.2">
      <c r="A226" s="141" t="s">
        <v>405</v>
      </c>
      <c r="B226" s="141"/>
      <c r="C226" s="141" t="s">
        <v>406</v>
      </c>
      <c r="D226" s="142"/>
      <c r="E226" s="52">
        <f>'Pay App 55'!E226</f>
        <v>0</v>
      </c>
      <c r="F226" s="45"/>
      <c r="G226" s="65">
        <f>'Pay App 55'!G226+F226</f>
        <v>0</v>
      </c>
      <c r="H226" s="188">
        <f>'Pay App 55'!K226</f>
        <v>0</v>
      </c>
      <c r="I226" s="189"/>
      <c r="J226" s="55"/>
      <c r="K226" s="33">
        <f t="shared" si="8"/>
        <v>0</v>
      </c>
      <c r="L226" s="68">
        <f t="shared" si="11"/>
        <v>0</v>
      </c>
      <c r="M226" s="66">
        <f t="shared" si="9"/>
        <v>0</v>
      </c>
      <c r="N226" s="32">
        <f t="shared" si="10"/>
        <v>0</v>
      </c>
      <c r="O226" s="52">
        <f>'Pay App 55'!O226+'Pay App 55'!P226</f>
        <v>0</v>
      </c>
      <c r="P226" s="45"/>
      <c r="Q226" s="66">
        <f>'Pay App 55'!Q226+N226+P226</f>
        <v>0</v>
      </c>
    </row>
    <row r="227" spans="1:17" ht="21" customHeight="1" x14ac:dyDescent="0.2">
      <c r="A227" s="149" t="s">
        <v>407</v>
      </c>
      <c r="B227" s="149"/>
      <c r="C227" s="149" t="s">
        <v>408</v>
      </c>
      <c r="D227" s="150"/>
      <c r="E227" s="52">
        <f>'Pay App 55'!E227</f>
        <v>0</v>
      </c>
      <c r="F227" s="45"/>
      <c r="G227" s="65">
        <f>'Pay App 55'!G227+F227</f>
        <v>0</v>
      </c>
      <c r="H227" s="188">
        <f>'Pay App 55'!K227</f>
        <v>0</v>
      </c>
      <c r="I227" s="189"/>
      <c r="J227" s="55"/>
      <c r="K227" s="33">
        <f t="shared" si="8"/>
        <v>0</v>
      </c>
      <c r="L227" s="68">
        <f t="shared" si="11"/>
        <v>0</v>
      </c>
      <c r="M227" s="66">
        <f t="shared" si="9"/>
        <v>0</v>
      </c>
      <c r="N227" s="32">
        <f t="shared" si="10"/>
        <v>0</v>
      </c>
      <c r="O227" s="52">
        <f>'Pay App 55'!O227+'Pay App 55'!P227</f>
        <v>0</v>
      </c>
      <c r="P227" s="45"/>
      <c r="Q227" s="66">
        <f>'Pay App 55'!Q227+N227+P227</f>
        <v>0</v>
      </c>
    </row>
    <row r="228" spans="1:17" ht="21" customHeight="1" x14ac:dyDescent="0.2">
      <c r="A228" s="149" t="s">
        <v>409</v>
      </c>
      <c r="B228" s="149"/>
      <c r="C228" s="149" t="s">
        <v>410</v>
      </c>
      <c r="D228" s="150"/>
      <c r="E228" s="52">
        <f>'Pay App 55'!E228</f>
        <v>0</v>
      </c>
      <c r="F228" s="45"/>
      <c r="G228" s="65">
        <f>'Pay App 55'!G228+F228</f>
        <v>0</v>
      </c>
      <c r="H228" s="188">
        <f>'Pay App 55'!K228</f>
        <v>0</v>
      </c>
      <c r="I228" s="189"/>
      <c r="J228" s="55"/>
      <c r="K228" s="33">
        <f t="shared" si="8"/>
        <v>0</v>
      </c>
      <c r="L228" s="68">
        <f t="shared" si="11"/>
        <v>0</v>
      </c>
      <c r="M228" s="66">
        <f t="shared" si="9"/>
        <v>0</v>
      </c>
      <c r="N228" s="32">
        <f t="shared" si="10"/>
        <v>0</v>
      </c>
      <c r="O228" s="52">
        <f>'Pay App 55'!O228+'Pay App 55'!P228</f>
        <v>0</v>
      </c>
      <c r="P228" s="45"/>
      <c r="Q228" s="66">
        <f>'Pay App 55'!Q228+N228+P228</f>
        <v>0</v>
      </c>
    </row>
    <row r="229" spans="1:17" ht="21" customHeight="1" x14ac:dyDescent="0.2">
      <c r="A229" s="149" t="s">
        <v>411</v>
      </c>
      <c r="B229" s="149"/>
      <c r="C229" s="149" t="s">
        <v>412</v>
      </c>
      <c r="D229" s="150"/>
      <c r="E229" s="52">
        <f>'Pay App 55'!E229</f>
        <v>0</v>
      </c>
      <c r="F229" s="45"/>
      <c r="G229" s="65">
        <f>'Pay App 55'!G229+F229</f>
        <v>0</v>
      </c>
      <c r="H229" s="188">
        <f>'Pay App 55'!K229</f>
        <v>0</v>
      </c>
      <c r="I229" s="189"/>
      <c r="J229" s="55"/>
      <c r="K229" s="33">
        <f t="shared" si="8"/>
        <v>0</v>
      </c>
      <c r="L229" s="68">
        <f t="shared" si="11"/>
        <v>0</v>
      </c>
      <c r="M229" s="66">
        <f t="shared" si="9"/>
        <v>0</v>
      </c>
      <c r="N229" s="32">
        <f t="shared" si="10"/>
        <v>0</v>
      </c>
      <c r="O229" s="52">
        <f>'Pay App 55'!O229+'Pay App 55'!P229</f>
        <v>0</v>
      </c>
      <c r="P229" s="45"/>
      <c r="Q229" s="66">
        <f>'Pay App 55'!Q229+N229+P229</f>
        <v>0</v>
      </c>
    </row>
    <row r="230" spans="1:17" ht="21" customHeight="1" x14ac:dyDescent="0.2">
      <c r="A230" s="149" t="s">
        <v>413</v>
      </c>
      <c r="B230" s="149"/>
      <c r="C230" s="149" t="s">
        <v>414</v>
      </c>
      <c r="D230" s="150"/>
      <c r="E230" s="52">
        <f>'Pay App 55'!E230</f>
        <v>0</v>
      </c>
      <c r="F230" s="45"/>
      <c r="G230" s="65">
        <f>'Pay App 55'!G230+F230</f>
        <v>0</v>
      </c>
      <c r="H230" s="188">
        <f>'Pay App 55'!K230</f>
        <v>0</v>
      </c>
      <c r="I230" s="189"/>
      <c r="J230" s="55"/>
      <c r="K230" s="33">
        <f t="shared" si="8"/>
        <v>0</v>
      </c>
      <c r="L230" s="68">
        <f t="shared" si="11"/>
        <v>0</v>
      </c>
      <c r="M230" s="66">
        <f t="shared" si="9"/>
        <v>0</v>
      </c>
      <c r="N230" s="32">
        <f t="shared" si="10"/>
        <v>0</v>
      </c>
      <c r="O230" s="52">
        <f>'Pay App 55'!O230+'Pay App 55'!P230</f>
        <v>0</v>
      </c>
      <c r="P230" s="45"/>
      <c r="Q230" s="66">
        <f>'Pay App 55'!Q230+N230+P230</f>
        <v>0</v>
      </c>
    </row>
    <row r="231" spans="1:17" ht="21" customHeight="1" x14ac:dyDescent="0.2">
      <c r="A231" s="149" t="s">
        <v>415</v>
      </c>
      <c r="B231" s="149"/>
      <c r="C231" s="149" t="s">
        <v>416</v>
      </c>
      <c r="D231" s="150"/>
      <c r="E231" s="52">
        <f>'Pay App 55'!E231</f>
        <v>0</v>
      </c>
      <c r="F231" s="45"/>
      <c r="G231" s="65">
        <f>'Pay App 55'!G231+F231</f>
        <v>0</v>
      </c>
      <c r="H231" s="188">
        <f>'Pay App 55'!K231</f>
        <v>0</v>
      </c>
      <c r="I231" s="189"/>
      <c r="J231" s="55"/>
      <c r="K231" s="33">
        <f t="shared" si="8"/>
        <v>0</v>
      </c>
      <c r="L231" s="68">
        <f t="shared" si="11"/>
        <v>0</v>
      </c>
      <c r="M231" s="66">
        <f t="shared" si="9"/>
        <v>0</v>
      </c>
      <c r="N231" s="32">
        <f t="shared" si="10"/>
        <v>0</v>
      </c>
      <c r="O231" s="52">
        <f>'Pay App 55'!O231+'Pay App 55'!P231</f>
        <v>0</v>
      </c>
      <c r="P231" s="45"/>
      <c r="Q231" s="66">
        <f>'Pay App 55'!Q231+N231+P231</f>
        <v>0</v>
      </c>
    </row>
    <row r="232" spans="1:17" ht="21" customHeight="1" x14ac:dyDescent="0.2">
      <c r="A232" s="141" t="s">
        <v>417</v>
      </c>
      <c r="B232" s="141"/>
      <c r="C232" s="141" t="s">
        <v>418</v>
      </c>
      <c r="D232" s="142"/>
      <c r="E232" s="52">
        <f>'Pay App 55'!E232</f>
        <v>0</v>
      </c>
      <c r="F232" s="45"/>
      <c r="G232" s="65">
        <f>'Pay App 55'!G232+F232</f>
        <v>0</v>
      </c>
      <c r="H232" s="188">
        <f>'Pay App 55'!K232</f>
        <v>0</v>
      </c>
      <c r="I232" s="189"/>
      <c r="J232" s="55"/>
      <c r="K232" s="33">
        <f t="shared" si="8"/>
        <v>0</v>
      </c>
      <c r="L232" s="68">
        <f t="shared" si="11"/>
        <v>0</v>
      </c>
      <c r="M232" s="66">
        <f t="shared" si="9"/>
        <v>0</v>
      </c>
      <c r="N232" s="32">
        <f t="shared" si="10"/>
        <v>0</v>
      </c>
      <c r="O232" s="52">
        <f>'Pay App 55'!O232+'Pay App 55'!P232</f>
        <v>0</v>
      </c>
      <c r="P232" s="45"/>
      <c r="Q232" s="66">
        <f>'Pay App 55'!Q232+N232+P232</f>
        <v>0</v>
      </c>
    </row>
    <row r="233" spans="1:17" ht="21" customHeight="1" x14ac:dyDescent="0.2">
      <c r="A233" s="149" t="s">
        <v>419</v>
      </c>
      <c r="B233" s="149"/>
      <c r="C233" s="149" t="s">
        <v>420</v>
      </c>
      <c r="D233" s="150"/>
      <c r="E233" s="52">
        <f>'Pay App 55'!E233</f>
        <v>0</v>
      </c>
      <c r="F233" s="45"/>
      <c r="G233" s="65">
        <f>'Pay App 55'!G233+F233</f>
        <v>0</v>
      </c>
      <c r="H233" s="188">
        <f>'Pay App 55'!K233</f>
        <v>0</v>
      </c>
      <c r="I233" s="189"/>
      <c r="J233" s="55"/>
      <c r="K233" s="33">
        <f t="shared" si="8"/>
        <v>0</v>
      </c>
      <c r="L233" s="68">
        <f t="shared" si="11"/>
        <v>0</v>
      </c>
      <c r="M233" s="66">
        <f t="shared" si="9"/>
        <v>0</v>
      </c>
      <c r="N233" s="32">
        <f t="shared" si="10"/>
        <v>0</v>
      </c>
      <c r="O233" s="52">
        <f>'Pay App 55'!O233+'Pay App 55'!P233</f>
        <v>0</v>
      </c>
      <c r="P233" s="45"/>
      <c r="Q233" s="66">
        <f>'Pay App 55'!Q233+N233+P233</f>
        <v>0</v>
      </c>
    </row>
    <row r="234" spans="1:17" ht="21" customHeight="1" x14ac:dyDescent="0.2">
      <c r="A234" s="149" t="s">
        <v>421</v>
      </c>
      <c r="B234" s="149"/>
      <c r="C234" s="149" t="s">
        <v>422</v>
      </c>
      <c r="D234" s="150"/>
      <c r="E234" s="52">
        <f>'Pay App 55'!E234</f>
        <v>0</v>
      </c>
      <c r="F234" s="45"/>
      <c r="G234" s="65">
        <f>'Pay App 55'!G234+F234</f>
        <v>0</v>
      </c>
      <c r="H234" s="188">
        <f>'Pay App 55'!K234</f>
        <v>0</v>
      </c>
      <c r="I234" s="189"/>
      <c r="J234" s="55"/>
      <c r="K234" s="33">
        <f t="shared" si="8"/>
        <v>0</v>
      </c>
      <c r="L234" s="68">
        <f t="shared" si="11"/>
        <v>0</v>
      </c>
      <c r="M234" s="66">
        <f t="shared" si="9"/>
        <v>0</v>
      </c>
      <c r="N234" s="32">
        <f t="shared" si="10"/>
        <v>0</v>
      </c>
      <c r="O234" s="52">
        <f>'Pay App 55'!O234+'Pay App 55'!P234</f>
        <v>0</v>
      </c>
      <c r="P234" s="45"/>
      <c r="Q234" s="66">
        <f>'Pay App 55'!Q234+N234+P234</f>
        <v>0</v>
      </c>
    </row>
    <row r="235" spans="1:17" ht="21" customHeight="1" x14ac:dyDescent="0.2">
      <c r="A235" s="149" t="s">
        <v>423</v>
      </c>
      <c r="B235" s="149"/>
      <c r="C235" s="149" t="s">
        <v>424</v>
      </c>
      <c r="D235" s="150"/>
      <c r="E235" s="52">
        <f>'Pay App 55'!E235</f>
        <v>0</v>
      </c>
      <c r="F235" s="45"/>
      <c r="G235" s="65">
        <f>'Pay App 55'!G235+F235</f>
        <v>0</v>
      </c>
      <c r="H235" s="188">
        <f>'Pay App 55'!K235</f>
        <v>0</v>
      </c>
      <c r="I235" s="189"/>
      <c r="J235" s="55"/>
      <c r="K235" s="33">
        <f t="shared" si="8"/>
        <v>0</v>
      </c>
      <c r="L235" s="68">
        <f t="shared" si="11"/>
        <v>0</v>
      </c>
      <c r="M235" s="66">
        <f t="shared" si="9"/>
        <v>0</v>
      </c>
      <c r="N235" s="32">
        <f t="shared" si="10"/>
        <v>0</v>
      </c>
      <c r="O235" s="52">
        <f>'Pay App 55'!O235+'Pay App 55'!P235</f>
        <v>0</v>
      </c>
      <c r="P235" s="45"/>
      <c r="Q235" s="66">
        <f>'Pay App 55'!Q235+N235+P235</f>
        <v>0</v>
      </c>
    </row>
    <row r="236" spans="1:17" ht="21" customHeight="1" x14ac:dyDescent="0.2">
      <c r="A236" s="149" t="s">
        <v>425</v>
      </c>
      <c r="B236" s="149"/>
      <c r="C236" s="149" t="s">
        <v>426</v>
      </c>
      <c r="D236" s="150"/>
      <c r="E236" s="52">
        <f>'Pay App 55'!E236</f>
        <v>0</v>
      </c>
      <c r="F236" s="45"/>
      <c r="G236" s="65">
        <f>'Pay App 55'!G236+F236</f>
        <v>0</v>
      </c>
      <c r="H236" s="188">
        <f>'Pay App 55'!K236</f>
        <v>0</v>
      </c>
      <c r="I236" s="189"/>
      <c r="J236" s="55"/>
      <c r="K236" s="33">
        <f t="shared" si="8"/>
        <v>0</v>
      </c>
      <c r="L236" s="68">
        <f t="shared" si="11"/>
        <v>0</v>
      </c>
      <c r="M236" s="66">
        <f t="shared" si="9"/>
        <v>0</v>
      </c>
      <c r="N236" s="32">
        <f t="shared" si="10"/>
        <v>0</v>
      </c>
      <c r="O236" s="52">
        <f>'Pay App 55'!O236+'Pay App 55'!P236</f>
        <v>0</v>
      </c>
      <c r="P236" s="45"/>
      <c r="Q236" s="66">
        <f>'Pay App 55'!Q236+N236+P236</f>
        <v>0</v>
      </c>
    </row>
    <row r="237" spans="1:17" ht="21" customHeight="1" x14ac:dyDescent="0.2">
      <c r="A237" s="149" t="s">
        <v>427</v>
      </c>
      <c r="B237" s="149"/>
      <c r="C237" s="149" t="s">
        <v>428</v>
      </c>
      <c r="D237" s="150"/>
      <c r="E237" s="52">
        <f>'Pay App 55'!E237</f>
        <v>0</v>
      </c>
      <c r="F237" s="45"/>
      <c r="G237" s="65">
        <f>'Pay App 55'!G237+F237</f>
        <v>0</v>
      </c>
      <c r="H237" s="188">
        <f>'Pay App 55'!K237</f>
        <v>0</v>
      </c>
      <c r="I237" s="189"/>
      <c r="J237" s="55"/>
      <c r="K237" s="33">
        <f t="shared" si="8"/>
        <v>0</v>
      </c>
      <c r="L237" s="68">
        <f t="shared" si="11"/>
        <v>0</v>
      </c>
      <c r="M237" s="66">
        <f t="shared" si="9"/>
        <v>0</v>
      </c>
      <c r="N237" s="32">
        <f t="shared" si="10"/>
        <v>0</v>
      </c>
      <c r="O237" s="52">
        <f>'Pay App 55'!O237+'Pay App 55'!P237</f>
        <v>0</v>
      </c>
      <c r="P237" s="45"/>
      <c r="Q237" s="66">
        <f>'Pay App 55'!Q237+N237+P237</f>
        <v>0</v>
      </c>
    </row>
    <row r="238" spans="1:17" ht="21" customHeight="1" x14ac:dyDescent="0.2">
      <c r="A238" s="149" t="s">
        <v>429</v>
      </c>
      <c r="B238" s="149"/>
      <c r="C238" s="149" t="s">
        <v>430</v>
      </c>
      <c r="D238" s="150"/>
      <c r="E238" s="52">
        <f>'Pay App 55'!E238</f>
        <v>0</v>
      </c>
      <c r="F238" s="45"/>
      <c r="G238" s="65">
        <f>'Pay App 55'!G238+F238</f>
        <v>0</v>
      </c>
      <c r="H238" s="188">
        <f>'Pay App 55'!K238</f>
        <v>0</v>
      </c>
      <c r="I238" s="189"/>
      <c r="J238" s="55"/>
      <c r="K238" s="33">
        <f t="shared" si="8"/>
        <v>0</v>
      </c>
      <c r="L238" s="68">
        <f t="shared" si="11"/>
        <v>0</v>
      </c>
      <c r="M238" s="66">
        <f t="shared" si="9"/>
        <v>0</v>
      </c>
      <c r="N238" s="32">
        <f t="shared" si="10"/>
        <v>0</v>
      </c>
      <c r="O238" s="52">
        <f>'Pay App 55'!O238+'Pay App 55'!P238</f>
        <v>0</v>
      </c>
      <c r="P238" s="45"/>
      <c r="Q238" s="66">
        <f>'Pay App 55'!Q238+N238+P238</f>
        <v>0</v>
      </c>
    </row>
    <row r="239" spans="1:17" ht="21" customHeight="1" x14ac:dyDescent="0.2">
      <c r="A239" s="149" t="s">
        <v>431</v>
      </c>
      <c r="B239" s="149"/>
      <c r="C239" s="149" t="s">
        <v>432</v>
      </c>
      <c r="D239" s="150"/>
      <c r="E239" s="52">
        <f>'Pay App 55'!E239</f>
        <v>0</v>
      </c>
      <c r="F239" s="45"/>
      <c r="G239" s="65">
        <f>'Pay App 55'!G239+F239</f>
        <v>0</v>
      </c>
      <c r="H239" s="188">
        <f>'Pay App 55'!K239</f>
        <v>0</v>
      </c>
      <c r="I239" s="189"/>
      <c r="J239" s="55"/>
      <c r="K239" s="33">
        <f t="shared" si="8"/>
        <v>0</v>
      </c>
      <c r="L239" s="68">
        <f t="shared" si="11"/>
        <v>0</v>
      </c>
      <c r="M239" s="66">
        <f t="shared" si="9"/>
        <v>0</v>
      </c>
      <c r="N239" s="32">
        <f t="shared" si="10"/>
        <v>0</v>
      </c>
      <c r="O239" s="52">
        <f>'Pay App 55'!O239+'Pay App 55'!P239</f>
        <v>0</v>
      </c>
      <c r="P239" s="45"/>
      <c r="Q239" s="66">
        <f>'Pay App 55'!Q239+N239+P239</f>
        <v>0</v>
      </c>
    </row>
    <row r="240" spans="1:17" ht="21" customHeight="1" x14ac:dyDescent="0.2">
      <c r="A240" s="141" t="s">
        <v>433</v>
      </c>
      <c r="B240" s="141"/>
      <c r="C240" s="141" t="s">
        <v>434</v>
      </c>
      <c r="D240" s="142"/>
      <c r="E240" s="52">
        <f>'Pay App 55'!E240</f>
        <v>0</v>
      </c>
      <c r="F240" s="45"/>
      <c r="G240" s="66">
        <f>'Pay App 55'!G240+F240</f>
        <v>0</v>
      </c>
      <c r="H240" s="188">
        <f>'Pay App 55'!K240</f>
        <v>0</v>
      </c>
      <c r="I240" s="189"/>
      <c r="J240" s="55"/>
      <c r="K240" s="33">
        <f>H240+J240</f>
        <v>0</v>
      </c>
      <c r="L240" s="69">
        <f t="shared" si="11"/>
        <v>0</v>
      </c>
      <c r="M240" s="66">
        <f>G240-K240</f>
        <v>0</v>
      </c>
      <c r="N240" s="32">
        <f t="shared" si="10"/>
        <v>0</v>
      </c>
      <c r="O240" s="52">
        <f>'Pay App 55'!O240+'Pay App 55'!P240</f>
        <v>0</v>
      </c>
      <c r="P240" s="45"/>
      <c r="Q240" s="66">
        <f>'Pay App 55'!Q240+N240+P240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UOrLIr/92g7zv9f69wMaa/4G3p6LnZIz0DWmxis1GQL26fJU5IhuwqBwdh/lU0eLHwg7pXL76SUOl/Jl561Pcw==" saltValue="R1nOpHI+qXjoNhweUyYPlg=="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3900-000000000000}">
      <formula1>0</formula1>
    </dataValidation>
    <dataValidation allowBlank="1" showInputMessage="1" sqref="P81:P240" xr:uid="{00000000-0002-0000-39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6.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FF00"/>
  </sheetPr>
  <dimension ref="A1:T244"/>
  <sheetViews>
    <sheetView showGridLines="0"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3"/>
      <c r="C1" s="1"/>
      <c r="D1" s="1"/>
      <c r="E1" s="1"/>
      <c r="F1" s="1"/>
      <c r="G1" s="1"/>
      <c r="H1" s="1"/>
      <c r="I1" s="1"/>
      <c r="J1" s="1"/>
      <c r="K1" s="1"/>
      <c r="L1" s="1"/>
      <c r="M1" s="1"/>
      <c r="N1" s="103"/>
      <c r="O1" s="1"/>
      <c r="P1" s="1"/>
      <c r="Q1" s="116" t="s">
        <v>30</v>
      </c>
    </row>
    <row r="2" spans="1:19" ht="29.5" customHeight="1" x14ac:dyDescent="0.3">
      <c r="A2" s="1"/>
      <c r="B2" s="1"/>
      <c r="C2" s="1"/>
      <c r="D2" s="1"/>
      <c r="E2" s="1"/>
      <c r="F2" s="1"/>
      <c r="G2" s="1"/>
      <c r="H2" s="1"/>
      <c r="I2" s="1"/>
      <c r="J2" s="1"/>
      <c r="K2" s="1"/>
      <c r="L2" s="1"/>
      <c r="M2" s="1"/>
      <c r="N2" s="1"/>
      <c r="O2" s="185" t="s">
        <v>31</v>
      </c>
      <c r="P2" s="185"/>
      <c r="Q2" s="63">
        <v>3</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2'!F36+F241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2'!F51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2'!F55+'Pay App 2'!F57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2'!B62+N241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3"/>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3.1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1.75" customHeight="1" x14ac:dyDescent="0.2">
      <c r="A76" s="5"/>
      <c r="C76" s="172">
        <f>'Project Summary Sheet'!$C$15:$F$15</f>
        <v>0</v>
      </c>
      <c r="D76" s="172"/>
      <c r="E76" s="6"/>
      <c r="F76" s="6"/>
      <c r="G76" s="187" t="s">
        <v>87</v>
      </c>
      <c r="H76" s="187"/>
      <c r="I76" s="187"/>
      <c r="J76" s="73">
        <f>$Q$2</f>
        <v>3</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2'!E81</f>
        <v>0</v>
      </c>
      <c r="F81" s="44"/>
      <c r="G81" s="64">
        <f>'Pay App 2'!G81+F81</f>
        <v>0</v>
      </c>
      <c r="H81" s="190">
        <f>'Pay App 2'!K81</f>
        <v>0</v>
      </c>
      <c r="I81" s="191"/>
      <c r="J81" s="54"/>
      <c r="K81" s="31">
        <f>H81+J81</f>
        <v>0</v>
      </c>
      <c r="L81" s="67">
        <f>IF(ISERROR(K81/G81),0,K81/G81)</f>
        <v>0</v>
      </c>
      <c r="M81" s="64">
        <f>G81-K81</f>
        <v>0</v>
      </c>
      <c r="N81" s="30">
        <f>IF(MOD(ROUND(ABS(J81*0.05)*10000,0),10)=5,ROUNDDOWN((J81*0.05),2),ROUND((J81*0.05),2))</f>
        <v>0</v>
      </c>
      <c r="O81" s="51">
        <f>'Pay App 2'!O81+'Pay App 2'!P81</f>
        <v>0</v>
      </c>
      <c r="P81" s="44"/>
      <c r="Q81" s="64">
        <f>'Pay App 2'!Q81+N81+P81</f>
        <v>0</v>
      </c>
    </row>
    <row r="82" spans="1:17" ht="21" customHeight="1" x14ac:dyDescent="0.2">
      <c r="A82" s="151" t="s">
        <v>118</v>
      </c>
      <c r="B82" s="151"/>
      <c r="C82" s="151" t="s">
        <v>119</v>
      </c>
      <c r="D82" s="152"/>
      <c r="E82" s="52">
        <f>'Pay App 2'!E82</f>
        <v>0</v>
      </c>
      <c r="F82" s="45"/>
      <c r="G82" s="65">
        <f>'Pay App 2'!G82+F82</f>
        <v>0</v>
      </c>
      <c r="H82" s="188">
        <f>'Pay App 2'!K82</f>
        <v>0</v>
      </c>
      <c r="I82" s="189"/>
      <c r="J82" s="55"/>
      <c r="K82" s="33">
        <f>H82+J82</f>
        <v>0</v>
      </c>
      <c r="L82" s="68">
        <f t="shared" ref="L82:L147" si="0">IF(ISERROR(K82/G82),0,K82/G82)</f>
        <v>0</v>
      </c>
      <c r="M82" s="66">
        <f>G82-K82</f>
        <v>0</v>
      </c>
      <c r="N82" s="32">
        <f>IF(MOD(ROUND(ABS(J82*0.05)*10000,0),10)=5,ROUNDDOWN((J82*0.05),2),ROUND((J82*0.05),2))</f>
        <v>0</v>
      </c>
      <c r="O82" s="52">
        <f>'Pay App 2'!O82+'Pay App 2'!P82</f>
        <v>0</v>
      </c>
      <c r="P82" s="45"/>
      <c r="Q82" s="66">
        <f>'Pay App 2'!Q82+N82+P82</f>
        <v>0</v>
      </c>
    </row>
    <row r="83" spans="1:17" ht="21" customHeight="1" x14ac:dyDescent="0.2">
      <c r="A83" s="151" t="s">
        <v>120</v>
      </c>
      <c r="B83" s="151"/>
      <c r="C83" s="83" t="s">
        <v>121</v>
      </c>
      <c r="D83" s="35"/>
      <c r="E83" s="52">
        <f>'Pay App 2'!E83</f>
        <v>0</v>
      </c>
      <c r="F83" s="45"/>
      <c r="G83" s="65">
        <f>'Pay App 2'!G83+F83</f>
        <v>0</v>
      </c>
      <c r="H83" s="188">
        <f>'Pay App 2'!K83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2'!O83+'Pay App 2'!P83</f>
        <v>0</v>
      </c>
      <c r="P83" s="45"/>
      <c r="Q83" s="66">
        <f>'Pay App 2'!Q83+N83+P83</f>
        <v>0</v>
      </c>
    </row>
    <row r="84" spans="1:17" ht="21" customHeight="1" x14ac:dyDescent="0.2">
      <c r="A84" s="151" t="s">
        <v>122</v>
      </c>
      <c r="B84" s="151"/>
      <c r="C84" s="151" t="s">
        <v>123</v>
      </c>
      <c r="D84" s="152"/>
      <c r="E84" s="52">
        <f>'Pay App 2'!E84</f>
        <v>0</v>
      </c>
      <c r="F84" s="45"/>
      <c r="G84" s="65">
        <f>'Pay App 2'!G84+F84</f>
        <v>0</v>
      </c>
      <c r="H84" s="188">
        <f>'Pay App 2'!K84</f>
        <v>0</v>
      </c>
      <c r="I84" s="189"/>
      <c r="J84" s="55"/>
      <c r="K84" s="33">
        <f t="shared" si="1"/>
        <v>0</v>
      </c>
      <c r="L84" s="68">
        <f t="shared" si="0"/>
        <v>0</v>
      </c>
      <c r="M84" s="66">
        <f t="shared" si="2"/>
        <v>0</v>
      </c>
      <c r="N84" s="32">
        <f t="shared" si="3"/>
        <v>0</v>
      </c>
      <c r="O84" s="52">
        <f>'Pay App 2'!O84+'Pay App 2'!P84</f>
        <v>0</v>
      </c>
      <c r="P84" s="45"/>
      <c r="Q84" s="66">
        <f>'Pay App 2'!Q84+N84+P84</f>
        <v>0</v>
      </c>
    </row>
    <row r="85" spans="1:17" ht="21" customHeight="1" x14ac:dyDescent="0.2">
      <c r="A85" s="151" t="s">
        <v>124</v>
      </c>
      <c r="B85" s="151"/>
      <c r="C85" s="151" t="s">
        <v>125</v>
      </c>
      <c r="D85" s="152"/>
      <c r="E85" s="52">
        <f>'Pay App 2'!E85</f>
        <v>0</v>
      </c>
      <c r="F85" s="45"/>
      <c r="G85" s="65">
        <f>'Pay App 2'!G85+F85</f>
        <v>0</v>
      </c>
      <c r="H85" s="188">
        <f>'Pay App 2'!K85</f>
        <v>0</v>
      </c>
      <c r="I85" s="189"/>
      <c r="J85" s="55"/>
      <c r="K85" s="33">
        <f t="shared" si="1"/>
        <v>0</v>
      </c>
      <c r="L85" s="68">
        <f t="shared" si="0"/>
        <v>0</v>
      </c>
      <c r="M85" s="66">
        <f t="shared" si="2"/>
        <v>0</v>
      </c>
      <c r="N85" s="32">
        <f t="shared" si="3"/>
        <v>0</v>
      </c>
      <c r="O85" s="52">
        <f>'Pay App 2'!O85+'Pay App 2'!P85</f>
        <v>0</v>
      </c>
      <c r="P85" s="45"/>
      <c r="Q85" s="66">
        <f>'Pay App 2'!Q85+N85+P85</f>
        <v>0</v>
      </c>
    </row>
    <row r="86" spans="1:17" ht="21" customHeight="1" x14ac:dyDescent="0.2">
      <c r="A86" s="151" t="s">
        <v>126</v>
      </c>
      <c r="B86" s="151"/>
      <c r="C86" s="151" t="s">
        <v>127</v>
      </c>
      <c r="D86" s="152"/>
      <c r="E86" s="52">
        <f>'Pay App 2'!E86</f>
        <v>0</v>
      </c>
      <c r="F86" s="45"/>
      <c r="G86" s="65">
        <f>'Pay App 2'!G86+F86</f>
        <v>0</v>
      </c>
      <c r="H86" s="188">
        <f>'Pay App 2'!K86</f>
        <v>0</v>
      </c>
      <c r="I86" s="189"/>
      <c r="J86" s="55"/>
      <c r="K86" s="33">
        <f t="shared" si="1"/>
        <v>0</v>
      </c>
      <c r="L86" s="68">
        <f t="shared" si="0"/>
        <v>0</v>
      </c>
      <c r="M86" s="66">
        <f t="shared" si="2"/>
        <v>0</v>
      </c>
      <c r="N86" s="32">
        <f t="shared" si="3"/>
        <v>0</v>
      </c>
      <c r="O86" s="52">
        <f>'Pay App 2'!O86+'Pay App 2'!P86</f>
        <v>0</v>
      </c>
      <c r="P86" s="45"/>
      <c r="Q86" s="66">
        <f>'Pay App 2'!Q86+N86+P86</f>
        <v>0</v>
      </c>
    </row>
    <row r="87" spans="1:17" ht="21" customHeight="1" x14ac:dyDescent="0.2">
      <c r="A87" s="151" t="s">
        <v>128</v>
      </c>
      <c r="B87" s="151"/>
      <c r="C87" s="151" t="s">
        <v>129</v>
      </c>
      <c r="D87" s="152"/>
      <c r="E87" s="52">
        <f>'Pay App 2'!E87</f>
        <v>0</v>
      </c>
      <c r="F87" s="45"/>
      <c r="G87" s="65">
        <f>'Pay App 2'!G87+F87</f>
        <v>0</v>
      </c>
      <c r="H87" s="188">
        <f>'Pay App 2'!K87</f>
        <v>0</v>
      </c>
      <c r="I87" s="189"/>
      <c r="J87" s="55"/>
      <c r="K87" s="33">
        <f t="shared" si="1"/>
        <v>0</v>
      </c>
      <c r="L87" s="68">
        <f>IF(ISERROR(K87/G87),0,K87/G87)</f>
        <v>0</v>
      </c>
      <c r="M87" s="66">
        <f t="shared" si="2"/>
        <v>0</v>
      </c>
      <c r="N87" s="32">
        <f t="shared" si="3"/>
        <v>0</v>
      </c>
      <c r="O87" s="52">
        <f>'Pay App 2'!O87+'Pay App 2'!P87</f>
        <v>0</v>
      </c>
      <c r="P87" s="45"/>
      <c r="Q87" s="66">
        <f>'Pay App 2'!Q87+N87+P87</f>
        <v>0</v>
      </c>
    </row>
    <row r="88" spans="1:17" ht="21" customHeight="1" x14ac:dyDescent="0.2">
      <c r="A88" s="151" t="s">
        <v>130</v>
      </c>
      <c r="B88" s="151"/>
      <c r="C88" s="151" t="s">
        <v>131</v>
      </c>
      <c r="D88" s="152"/>
      <c r="E88" s="52">
        <f>'Pay App 2'!E88</f>
        <v>0</v>
      </c>
      <c r="F88" s="45"/>
      <c r="G88" s="65">
        <f>'Pay App 2'!G88+F88</f>
        <v>0</v>
      </c>
      <c r="H88" s="188">
        <f>'Pay App 2'!K88</f>
        <v>0</v>
      </c>
      <c r="I88" s="189"/>
      <c r="J88" s="55"/>
      <c r="K88" s="33">
        <f t="shared" si="1"/>
        <v>0</v>
      </c>
      <c r="L88" s="68">
        <f t="shared" si="0"/>
        <v>0</v>
      </c>
      <c r="M88" s="66">
        <f t="shared" si="2"/>
        <v>0</v>
      </c>
      <c r="N88" s="32">
        <f t="shared" si="3"/>
        <v>0</v>
      </c>
      <c r="O88" s="52">
        <f>'Pay App 2'!O88+'Pay App 2'!P88</f>
        <v>0</v>
      </c>
      <c r="P88" s="45"/>
      <c r="Q88" s="66">
        <f>'Pay App 2'!Q88+N88+P88</f>
        <v>0</v>
      </c>
    </row>
    <row r="89" spans="1:17" ht="21" customHeight="1" x14ac:dyDescent="0.2">
      <c r="A89" s="151" t="s">
        <v>132</v>
      </c>
      <c r="B89" s="151"/>
      <c r="C89" s="151" t="s">
        <v>133</v>
      </c>
      <c r="D89" s="152"/>
      <c r="E89" s="52">
        <f>'Pay App 2'!E89</f>
        <v>0</v>
      </c>
      <c r="F89" s="45"/>
      <c r="G89" s="65">
        <f>'Pay App 2'!G89+F89</f>
        <v>0</v>
      </c>
      <c r="H89" s="188">
        <f>'Pay App 2'!K89</f>
        <v>0</v>
      </c>
      <c r="I89" s="189"/>
      <c r="J89" s="55"/>
      <c r="K89" s="33">
        <f t="shared" si="1"/>
        <v>0</v>
      </c>
      <c r="L89" s="68">
        <f>IF(ISERROR(K89/G89),0,K89/G89)</f>
        <v>0</v>
      </c>
      <c r="M89" s="66">
        <f t="shared" si="2"/>
        <v>0</v>
      </c>
      <c r="N89" s="32">
        <f t="shared" si="3"/>
        <v>0</v>
      </c>
      <c r="O89" s="52">
        <f>'Pay App 2'!O89+'Pay App 2'!P89</f>
        <v>0</v>
      </c>
      <c r="P89" s="45"/>
      <c r="Q89" s="66">
        <f>'Pay App 2'!Q89+N89+P89</f>
        <v>0</v>
      </c>
    </row>
    <row r="90" spans="1:17" ht="21" customHeight="1" x14ac:dyDescent="0.2">
      <c r="A90" s="153" t="s">
        <v>134</v>
      </c>
      <c r="B90" s="153"/>
      <c r="C90" s="158" t="s">
        <v>135</v>
      </c>
      <c r="D90" s="159"/>
      <c r="E90" s="52">
        <f>'Pay App 2'!E90</f>
        <v>0</v>
      </c>
      <c r="F90" s="45"/>
      <c r="G90" s="65">
        <f>'Pay App 2'!G90+F90</f>
        <v>0</v>
      </c>
      <c r="H90" s="188">
        <f>'Pay App 2'!K90</f>
        <v>0</v>
      </c>
      <c r="I90" s="189"/>
      <c r="J90" s="55"/>
      <c r="K90" s="33">
        <f t="shared" si="1"/>
        <v>0</v>
      </c>
      <c r="L90" s="68">
        <f t="shared" si="0"/>
        <v>0</v>
      </c>
      <c r="M90" s="66">
        <f t="shared" si="2"/>
        <v>0</v>
      </c>
      <c r="N90" s="32">
        <f t="shared" si="3"/>
        <v>0</v>
      </c>
      <c r="O90" s="52">
        <f>'Pay App 2'!O90+'Pay App 2'!P90</f>
        <v>0</v>
      </c>
      <c r="P90" s="45"/>
      <c r="Q90" s="66">
        <f>'Pay App 2'!Q90+N90+P90</f>
        <v>0</v>
      </c>
    </row>
    <row r="91" spans="1:17" ht="21" customHeight="1" x14ac:dyDescent="0.2">
      <c r="A91" s="151" t="s">
        <v>136</v>
      </c>
      <c r="B91" s="151"/>
      <c r="C91" s="151" t="s">
        <v>137</v>
      </c>
      <c r="D91" s="152"/>
      <c r="E91" s="52">
        <f>'Pay App 2'!E91</f>
        <v>0</v>
      </c>
      <c r="F91" s="45"/>
      <c r="G91" s="65">
        <f>'Pay App 2'!G91+F91</f>
        <v>0</v>
      </c>
      <c r="H91" s="188">
        <f>'Pay App 2'!K91</f>
        <v>0</v>
      </c>
      <c r="I91" s="189"/>
      <c r="J91" s="55"/>
      <c r="K91" s="33">
        <f t="shared" si="1"/>
        <v>0</v>
      </c>
      <c r="L91" s="68">
        <f t="shared" si="0"/>
        <v>0</v>
      </c>
      <c r="M91" s="66">
        <f t="shared" si="2"/>
        <v>0</v>
      </c>
      <c r="N91" s="32">
        <f t="shared" si="3"/>
        <v>0</v>
      </c>
      <c r="O91" s="52">
        <f>'Pay App 2'!O91+'Pay App 2'!P91</f>
        <v>0</v>
      </c>
      <c r="P91" s="45"/>
      <c r="Q91" s="66">
        <f>'Pay App 2'!Q91+N91+P91</f>
        <v>0</v>
      </c>
    </row>
    <row r="92" spans="1:17" ht="21" customHeight="1" x14ac:dyDescent="0.2">
      <c r="A92" s="151" t="s">
        <v>138</v>
      </c>
      <c r="B92" s="151"/>
      <c r="C92" s="151" t="s">
        <v>139</v>
      </c>
      <c r="D92" s="152"/>
      <c r="E92" s="52">
        <f>'Pay App 2'!E92</f>
        <v>0</v>
      </c>
      <c r="F92" s="45"/>
      <c r="G92" s="65">
        <f>'Pay App 2'!G92+F92</f>
        <v>0</v>
      </c>
      <c r="H92" s="188">
        <f>'Pay App 2'!K92</f>
        <v>0</v>
      </c>
      <c r="I92" s="189"/>
      <c r="J92" s="55"/>
      <c r="K92" s="33">
        <f t="shared" si="1"/>
        <v>0</v>
      </c>
      <c r="L92" s="68">
        <f t="shared" si="0"/>
        <v>0</v>
      </c>
      <c r="M92" s="66">
        <f t="shared" si="2"/>
        <v>0</v>
      </c>
      <c r="N92" s="32">
        <f t="shared" si="3"/>
        <v>0</v>
      </c>
      <c r="O92" s="52">
        <f>'Pay App 2'!O92+'Pay App 2'!P92</f>
        <v>0</v>
      </c>
      <c r="P92" s="45"/>
      <c r="Q92" s="66">
        <f>'Pay App 2'!Q92+N92+P92</f>
        <v>0</v>
      </c>
    </row>
    <row r="93" spans="1:17" ht="21" customHeight="1" x14ac:dyDescent="0.2">
      <c r="A93" s="151" t="s">
        <v>140</v>
      </c>
      <c r="B93" s="151"/>
      <c r="C93" s="151" t="s">
        <v>141</v>
      </c>
      <c r="D93" s="152"/>
      <c r="E93" s="52">
        <f>'Pay App 2'!E93</f>
        <v>0</v>
      </c>
      <c r="F93" s="45"/>
      <c r="G93" s="65">
        <f>'Pay App 2'!G93+F93</f>
        <v>0</v>
      </c>
      <c r="H93" s="188">
        <f>'Pay App 2'!K93</f>
        <v>0</v>
      </c>
      <c r="I93" s="189"/>
      <c r="J93" s="55"/>
      <c r="K93" s="33">
        <f t="shared" si="1"/>
        <v>0</v>
      </c>
      <c r="L93" s="68">
        <f t="shared" si="0"/>
        <v>0</v>
      </c>
      <c r="M93" s="66">
        <f t="shared" si="2"/>
        <v>0</v>
      </c>
      <c r="N93" s="32">
        <f t="shared" si="3"/>
        <v>0</v>
      </c>
      <c r="O93" s="52">
        <f>'Pay App 2'!O93+'Pay App 2'!P93</f>
        <v>0</v>
      </c>
      <c r="P93" s="45"/>
      <c r="Q93" s="66">
        <f>'Pay App 2'!Q93+N93+P93</f>
        <v>0</v>
      </c>
    </row>
    <row r="94" spans="1:17" ht="21" customHeight="1" x14ac:dyDescent="0.2">
      <c r="A94" s="151" t="s">
        <v>142</v>
      </c>
      <c r="B94" s="151"/>
      <c r="C94" s="151" t="s">
        <v>143</v>
      </c>
      <c r="D94" s="152"/>
      <c r="E94" s="52">
        <f>'Pay App 2'!E94</f>
        <v>0</v>
      </c>
      <c r="F94" s="45"/>
      <c r="G94" s="65">
        <f>'Pay App 2'!G94+F94</f>
        <v>0</v>
      </c>
      <c r="H94" s="188">
        <f>'Pay App 2'!K94</f>
        <v>0</v>
      </c>
      <c r="I94" s="189"/>
      <c r="J94" s="55"/>
      <c r="K94" s="33">
        <f t="shared" si="1"/>
        <v>0</v>
      </c>
      <c r="L94" s="68">
        <f t="shared" si="0"/>
        <v>0</v>
      </c>
      <c r="M94" s="66">
        <f t="shared" si="2"/>
        <v>0</v>
      </c>
      <c r="N94" s="32">
        <f t="shared" si="3"/>
        <v>0</v>
      </c>
      <c r="O94" s="52">
        <f>'Pay App 2'!O94+'Pay App 2'!P94</f>
        <v>0</v>
      </c>
      <c r="P94" s="45"/>
      <c r="Q94" s="66">
        <f>'Pay App 2'!Q94+N94+P94</f>
        <v>0</v>
      </c>
    </row>
    <row r="95" spans="1:17" ht="21" customHeight="1" x14ac:dyDescent="0.2">
      <c r="A95" s="151" t="s">
        <v>144</v>
      </c>
      <c r="B95" s="151"/>
      <c r="C95" s="151" t="s">
        <v>145</v>
      </c>
      <c r="D95" s="152"/>
      <c r="E95" s="52">
        <f>'Pay App 2'!E95</f>
        <v>0</v>
      </c>
      <c r="F95" s="45"/>
      <c r="G95" s="65">
        <f>'Pay App 2'!G95+F95</f>
        <v>0</v>
      </c>
      <c r="H95" s="188">
        <f>'Pay App 2'!K95</f>
        <v>0</v>
      </c>
      <c r="I95" s="189"/>
      <c r="J95" s="55"/>
      <c r="K95" s="33">
        <f t="shared" si="1"/>
        <v>0</v>
      </c>
      <c r="L95" s="68">
        <f t="shared" si="0"/>
        <v>0</v>
      </c>
      <c r="M95" s="66">
        <f t="shared" si="2"/>
        <v>0</v>
      </c>
      <c r="N95" s="32">
        <f t="shared" si="3"/>
        <v>0</v>
      </c>
      <c r="O95" s="52">
        <f>'Pay App 2'!O95+'Pay App 2'!P95</f>
        <v>0</v>
      </c>
      <c r="P95" s="45"/>
      <c r="Q95" s="66">
        <f>'Pay App 2'!Q95+N95+P95</f>
        <v>0</v>
      </c>
    </row>
    <row r="96" spans="1:17" ht="21" customHeight="1" x14ac:dyDescent="0.2">
      <c r="A96" s="151" t="s">
        <v>146</v>
      </c>
      <c r="B96" s="151"/>
      <c r="C96" s="151" t="s">
        <v>147</v>
      </c>
      <c r="D96" s="152"/>
      <c r="E96" s="52">
        <f>'Pay App 2'!E96</f>
        <v>0</v>
      </c>
      <c r="F96" s="45"/>
      <c r="G96" s="65">
        <f>'Pay App 2'!G96+F96</f>
        <v>0</v>
      </c>
      <c r="H96" s="188">
        <f>'Pay App 2'!K96</f>
        <v>0</v>
      </c>
      <c r="I96" s="189"/>
      <c r="J96" s="55"/>
      <c r="K96" s="33">
        <f t="shared" si="1"/>
        <v>0</v>
      </c>
      <c r="L96" s="68">
        <f t="shared" si="0"/>
        <v>0</v>
      </c>
      <c r="M96" s="66">
        <f t="shared" si="2"/>
        <v>0</v>
      </c>
      <c r="N96" s="32">
        <f t="shared" si="3"/>
        <v>0</v>
      </c>
      <c r="O96" s="52">
        <f>'Pay App 2'!O96+'Pay App 2'!P96</f>
        <v>0</v>
      </c>
      <c r="P96" s="45"/>
      <c r="Q96" s="66">
        <f>'Pay App 2'!Q96+N96+P96</f>
        <v>0</v>
      </c>
    </row>
    <row r="97" spans="1:17" ht="21" customHeight="1" x14ac:dyDescent="0.2">
      <c r="A97" s="151" t="s">
        <v>148</v>
      </c>
      <c r="B97" s="151"/>
      <c r="C97" s="151" t="s">
        <v>149</v>
      </c>
      <c r="D97" s="152"/>
      <c r="E97" s="52">
        <f>'Pay App 2'!E97</f>
        <v>0</v>
      </c>
      <c r="F97" s="45"/>
      <c r="G97" s="65">
        <f>'Pay App 2'!G97+F97</f>
        <v>0</v>
      </c>
      <c r="H97" s="188">
        <f>'Pay App 2'!K97</f>
        <v>0</v>
      </c>
      <c r="I97" s="189"/>
      <c r="J97" s="55"/>
      <c r="K97" s="33">
        <f t="shared" si="1"/>
        <v>0</v>
      </c>
      <c r="L97" s="68">
        <f t="shared" si="0"/>
        <v>0</v>
      </c>
      <c r="M97" s="66">
        <f t="shared" si="2"/>
        <v>0</v>
      </c>
      <c r="N97" s="32">
        <f t="shared" si="3"/>
        <v>0</v>
      </c>
      <c r="O97" s="52">
        <f>'Pay App 2'!O97+'Pay App 2'!P97</f>
        <v>0</v>
      </c>
      <c r="P97" s="45"/>
      <c r="Q97" s="66">
        <f>'Pay App 2'!Q97+N97+P97</f>
        <v>0</v>
      </c>
    </row>
    <row r="98" spans="1:17" ht="21" customHeight="1" x14ac:dyDescent="0.2">
      <c r="A98" s="151" t="s">
        <v>150</v>
      </c>
      <c r="B98" s="151"/>
      <c r="C98" s="151" t="s">
        <v>151</v>
      </c>
      <c r="D98" s="152"/>
      <c r="E98" s="52">
        <f>'Pay App 2'!E98</f>
        <v>0</v>
      </c>
      <c r="F98" s="45"/>
      <c r="G98" s="65">
        <f>'Pay App 2'!G98+F98</f>
        <v>0</v>
      </c>
      <c r="H98" s="188">
        <f>'Pay App 2'!K98</f>
        <v>0</v>
      </c>
      <c r="I98" s="189"/>
      <c r="J98" s="55"/>
      <c r="K98" s="33">
        <f t="shared" si="1"/>
        <v>0</v>
      </c>
      <c r="L98" s="68">
        <f t="shared" si="0"/>
        <v>0</v>
      </c>
      <c r="M98" s="66">
        <f t="shared" si="2"/>
        <v>0</v>
      </c>
      <c r="N98" s="32">
        <f t="shared" si="3"/>
        <v>0</v>
      </c>
      <c r="O98" s="52">
        <f>'Pay App 2'!O98+'Pay App 2'!P98</f>
        <v>0</v>
      </c>
      <c r="P98" s="45"/>
      <c r="Q98" s="66">
        <f>'Pay App 2'!Q98+N98+P98</f>
        <v>0</v>
      </c>
    </row>
    <row r="99" spans="1:17" ht="21" customHeight="1" x14ac:dyDescent="0.2">
      <c r="A99" s="151" t="s">
        <v>152</v>
      </c>
      <c r="B99" s="151"/>
      <c r="C99" s="151" t="s">
        <v>153</v>
      </c>
      <c r="D99" s="152"/>
      <c r="E99" s="52">
        <f>'Pay App 2'!E99</f>
        <v>0</v>
      </c>
      <c r="F99" s="45"/>
      <c r="G99" s="65">
        <f>'Pay App 2'!G99+F99</f>
        <v>0</v>
      </c>
      <c r="H99" s="188">
        <f>'Pay App 2'!K99</f>
        <v>0</v>
      </c>
      <c r="I99" s="189"/>
      <c r="J99" s="55"/>
      <c r="K99" s="33">
        <f t="shared" si="1"/>
        <v>0</v>
      </c>
      <c r="L99" s="68">
        <f t="shared" si="0"/>
        <v>0</v>
      </c>
      <c r="M99" s="66">
        <f t="shared" si="2"/>
        <v>0</v>
      </c>
      <c r="N99" s="32">
        <f t="shared" si="3"/>
        <v>0</v>
      </c>
      <c r="O99" s="52">
        <f>'Pay App 2'!O99+'Pay App 2'!P99</f>
        <v>0</v>
      </c>
      <c r="P99" s="45"/>
      <c r="Q99" s="66">
        <f>'Pay App 2'!Q99+N99+P99</f>
        <v>0</v>
      </c>
    </row>
    <row r="100" spans="1:17" ht="21" customHeight="1" x14ac:dyDescent="0.2">
      <c r="A100" s="151" t="s">
        <v>154</v>
      </c>
      <c r="B100" s="151"/>
      <c r="C100" s="151" t="s">
        <v>155</v>
      </c>
      <c r="D100" s="152"/>
      <c r="E100" s="52">
        <f>'Pay App 2'!E100</f>
        <v>0</v>
      </c>
      <c r="F100" s="45"/>
      <c r="G100" s="65">
        <f>'Pay App 2'!G100+F100</f>
        <v>0</v>
      </c>
      <c r="H100" s="188">
        <f>'Pay App 2'!K100</f>
        <v>0</v>
      </c>
      <c r="I100" s="189"/>
      <c r="J100" s="55"/>
      <c r="K100" s="33">
        <f t="shared" si="1"/>
        <v>0</v>
      </c>
      <c r="L100" s="68">
        <f t="shared" si="0"/>
        <v>0</v>
      </c>
      <c r="M100" s="66">
        <f t="shared" si="2"/>
        <v>0</v>
      </c>
      <c r="N100" s="32">
        <f t="shared" si="3"/>
        <v>0</v>
      </c>
      <c r="O100" s="52">
        <f>'Pay App 2'!O100+'Pay App 2'!P100</f>
        <v>0</v>
      </c>
      <c r="P100" s="45"/>
      <c r="Q100" s="66">
        <f>'Pay App 2'!Q100+N100+P100</f>
        <v>0</v>
      </c>
    </row>
    <row r="101" spans="1:17" ht="21" customHeight="1" x14ac:dyDescent="0.2">
      <c r="A101" s="151" t="s">
        <v>156</v>
      </c>
      <c r="B101" s="151"/>
      <c r="C101" s="151" t="s">
        <v>157</v>
      </c>
      <c r="D101" s="152"/>
      <c r="E101" s="52">
        <f>'Pay App 2'!E101</f>
        <v>0</v>
      </c>
      <c r="F101" s="45"/>
      <c r="G101" s="65">
        <f>'Pay App 2'!G101+F101</f>
        <v>0</v>
      </c>
      <c r="H101" s="188">
        <f>'Pay App 2'!K101</f>
        <v>0</v>
      </c>
      <c r="I101" s="189"/>
      <c r="J101" s="55"/>
      <c r="K101" s="33">
        <f t="shared" si="1"/>
        <v>0</v>
      </c>
      <c r="L101" s="68">
        <f t="shared" si="0"/>
        <v>0</v>
      </c>
      <c r="M101" s="66">
        <f t="shared" si="2"/>
        <v>0</v>
      </c>
      <c r="N101" s="32">
        <f t="shared" si="3"/>
        <v>0</v>
      </c>
      <c r="O101" s="52">
        <f>'Pay App 2'!O101+'Pay App 2'!P101</f>
        <v>0</v>
      </c>
      <c r="P101" s="45"/>
      <c r="Q101" s="66">
        <f>'Pay App 2'!Q101+N101+P101</f>
        <v>0</v>
      </c>
    </row>
    <row r="102" spans="1:17" ht="21" customHeight="1" x14ac:dyDescent="0.2">
      <c r="A102" s="151" t="s">
        <v>158</v>
      </c>
      <c r="B102" s="151"/>
      <c r="C102" s="151" t="s">
        <v>159</v>
      </c>
      <c r="D102" s="152"/>
      <c r="E102" s="52">
        <f>'Pay App 2'!E102</f>
        <v>0</v>
      </c>
      <c r="F102" s="45"/>
      <c r="G102" s="65">
        <f>'Pay App 2'!G102+F102</f>
        <v>0</v>
      </c>
      <c r="H102" s="188">
        <f>'Pay App 2'!K102</f>
        <v>0</v>
      </c>
      <c r="I102" s="189"/>
      <c r="J102" s="55"/>
      <c r="K102" s="33">
        <f t="shared" si="1"/>
        <v>0</v>
      </c>
      <c r="L102" s="68">
        <f t="shared" si="0"/>
        <v>0</v>
      </c>
      <c r="M102" s="66">
        <f t="shared" si="2"/>
        <v>0</v>
      </c>
      <c r="N102" s="32">
        <f t="shared" si="3"/>
        <v>0</v>
      </c>
      <c r="O102" s="52">
        <f>'Pay App 2'!O102+'Pay App 2'!P102</f>
        <v>0</v>
      </c>
      <c r="P102" s="45"/>
      <c r="Q102" s="66">
        <f>'Pay App 2'!Q102+N102+P102</f>
        <v>0</v>
      </c>
    </row>
    <row r="103" spans="1:17" ht="21" customHeight="1" x14ac:dyDescent="0.2">
      <c r="A103" s="151" t="s">
        <v>160</v>
      </c>
      <c r="B103" s="151"/>
      <c r="C103" s="151" t="s">
        <v>161</v>
      </c>
      <c r="D103" s="152"/>
      <c r="E103" s="52">
        <f>'Pay App 2'!E103</f>
        <v>0</v>
      </c>
      <c r="F103" s="45"/>
      <c r="G103" s="65">
        <f>'Pay App 2'!G103+F103</f>
        <v>0</v>
      </c>
      <c r="H103" s="188">
        <f>'Pay App 2'!K103</f>
        <v>0</v>
      </c>
      <c r="I103" s="189"/>
      <c r="J103" s="55"/>
      <c r="K103" s="33">
        <f t="shared" si="1"/>
        <v>0</v>
      </c>
      <c r="L103" s="68">
        <f t="shared" si="0"/>
        <v>0</v>
      </c>
      <c r="M103" s="66">
        <f t="shared" si="2"/>
        <v>0</v>
      </c>
      <c r="N103" s="32">
        <f t="shared" si="3"/>
        <v>0</v>
      </c>
      <c r="O103" s="52">
        <f>'Pay App 2'!O103+'Pay App 2'!P103</f>
        <v>0</v>
      </c>
      <c r="P103" s="45"/>
      <c r="Q103" s="66">
        <f>'Pay App 2'!Q103+N103+P103</f>
        <v>0</v>
      </c>
    </row>
    <row r="104" spans="1:17" ht="21" customHeight="1" x14ac:dyDescent="0.2">
      <c r="A104" s="151" t="s">
        <v>162</v>
      </c>
      <c r="B104" s="151"/>
      <c r="C104" s="151" t="s">
        <v>163</v>
      </c>
      <c r="D104" s="152"/>
      <c r="E104" s="52">
        <f>'Pay App 2'!E104</f>
        <v>0</v>
      </c>
      <c r="F104" s="45"/>
      <c r="G104" s="65">
        <f>'Pay App 2'!G104+F104</f>
        <v>0</v>
      </c>
      <c r="H104" s="188">
        <f>'Pay App 2'!K104</f>
        <v>0</v>
      </c>
      <c r="I104" s="189"/>
      <c r="J104" s="55"/>
      <c r="K104" s="33">
        <f t="shared" si="1"/>
        <v>0</v>
      </c>
      <c r="L104" s="68">
        <f t="shared" si="0"/>
        <v>0</v>
      </c>
      <c r="M104" s="66">
        <f t="shared" si="2"/>
        <v>0</v>
      </c>
      <c r="N104" s="32">
        <f t="shared" si="3"/>
        <v>0</v>
      </c>
      <c r="O104" s="52">
        <f>'Pay App 2'!O104+'Pay App 2'!P104</f>
        <v>0</v>
      </c>
      <c r="P104" s="45"/>
      <c r="Q104" s="66">
        <f>'Pay App 2'!Q104+N104+P104</f>
        <v>0</v>
      </c>
    </row>
    <row r="105" spans="1:17" ht="21" customHeight="1" x14ac:dyDescent="0.2">
      <c r="A105" s="151" t="s">
        <v>164</v>
      </c>
      <c r="B105" s="151"/>
      <c r="C105" s="151" t="s">
        <v>165</v>
      </c>
      <c r="D105" s="152"/>
      <c r="E105" s="52">
        <f>'Pay App 2'!E105</f>
        <v>0</v>
      </c>
      <c r="F105" s="45"/>
      <c r="G105" s="65">
        <f>'Pay App 2'!G105+F105</f>
        <v>0</v>
      </c>
      <c r="H105" s="188">
        <f>'Pay App 2'!K105</f>
        <v>0</v>
      </c>
      <c r="I105" s="189"/>
      <c r="J105" s="55"/>
      <c r="K105" s="33">
        <f t="shared" si="1"/>
        <v>0</v>
      </c>
      <c r="L105" s="68">
        <f t="shared" si="0"/>
        <v>0</v>
      </c>
      <c r="M105" s="66">
        <f t="shared" si="2"/>
        <v>0</v>
      </c>
      <c r="N105" s="32">
        <f t="shared" si="3"/>
        <v>0</v>
      </c>
      <c r="O105" s="52">
        <f>'Pay App 2'!O105+'Pay App 2'!P105</f>
        <v>0</v>
      </c>
      <c r="P105" s="45"/>
      <c r="Q105" s="66">
        <f>'Pay App 2'!Q105+N105+P105</f>
        <v>0</v>
      </c>
    </row>
    <row r="106" spans="1:17" ht="21" customHeight="1" x14ac:dyDescent="0.2">
      <c r="A106" s="151" t="s">
        <v>166</v>
      </c>
      <c r="B106" s="151"/>
      <c r="C106" s="151" t="s">
        <v>167</v>
      </c>
      <c r="D106" s="152"/>
      <c r="E106" s="52">
        <f>'Pay App 2'!E106</f>
        <v>0</v>
      </c>
      <c r="F106" s="45"/>
      <c r="G106" s="65">
        <f>'Pay App 2'!G106+F106</f>
        <v>0</v>
      </c>
      <c r="H106" s="188">
        <f>'Pay App 2'!K106</f>
        <v>0</v>
      </c>
      <c r="I106" s="189"/>
      <c r="J106" s="55"/>
      <c r="K106" s="33">
        <f t="shared" si="1"/>
        <v>0</v>
      </c>
      <c r="L106" s="68">
        <f t="shared" si="0"/>
        <v>0</v>
      </c>
      <c r="M106" s="66">
        <f t="shared" si="2"/>
        <v>0</v>
      </c>
      <c r="N106" s="32">
        <f t="shared" si="3"/>
        <v>0</v>
      </c>
      <c r="O106" s="52">
        <f>'Pay App 2'!O106+'Pay App 2'!P106</f>
        <v>0</v>
      </c>
      <c r="P106" s="45"/>
      <c r="Q106" s="66">
        <f>'Pay App 2'!Q106+N106+P106</f>
        <v>0</v>
      </c>
    </row>
    <row r="107" spans="1:17" ht="21" customHeight="1" x14ac:dyDescent="0.2">
      <c r="A107" s="151" t="s">
        <v>168</v>
      </c>
      <c r="B107" s="151"/>
      <c r="C107" s="151" t="s">
        <v>169</v>
      </c>
      <c r="D107" s="152"/>
      <c r="E107" s="52">
        <f>'Pay App 2'!E107</f>
        <v>0</v>
      </c>
      <c r="F107" s="45"/>
      <c r="G107" s="65">
        <f>'Pay App 2'!G107+F107</f>
        <v>0</v>
      </c>
      <c r="H107" s="188">
        <f>'Pay App 2'!K107</f>
        <v>0</v>
      </c>
      <c r="I107" s="189"/>
      <c r="J107" s="55"/>
      <c r="K107" s="33">
        <f t="shared" si="1"/>
        <v>0</v>
      </c>
      <c r="L107" s="68">
        <f t="shared" si="0"/>
        <v>0</v>
      </c>
      <c r="M107" s="66">
        <f t="shared" si="2"/>
        <v>0</v>
      </c>
      <c r="N107" s="32">
        <f t="shared" si="3"/>
        <v>0</v>
      </c>
      <c r="O107" s="52">
        <f>'Pay App 2'!O107+'Pay App 2'!P107</f>
        <v>0</v>
      </c>
      <c r="P107" s="45"/>
      <c r="Q107" s="66">
        <f>'Pay App 2'!Q107+N107+P107</f>
        <v>0</v>
      </c>
    </row>
    <row r="108" spans="1:17" ht="21" customHeight="1" x14ac:dyDescent="0.2">
      <c r="A108" s="151" t="s">
        <v>170</v>
      </c>
      <c r="B108" s="151"/>
      <c r="C108" s="151" t="s">
        <v>171</v>
      </c>
      <c r="D108" s="152"/>
      <c r="E108" s="52">
        <f>'Pay App 2'!E108</f>
        <v>0</v>
      </c>
      <c r="F108" s="45"/>
      <c r="G108" s="65">
        <f>'Pay App 2'!G108+F108</f>
        <v>0</v>
      </c>
      <c r="H108" s="188">
        <f>'Pay App 2'!K108</f>
        <v>0</v>
      </c>
      <c r="I108" s="189"/>
      <c r="J108" s="55"/>
      <c r="K108" s="33">
        <f t="shared" si="1"/>
        <v>0</v>
      </c>
      <c r="L108" s="68">
        <f t="shared" si="0"/>
        <v>0</v>
      </c>
      <c r="M108" s="66">
        <f t="shared" si="2"/>
        <v>0</v>
      </c>
      <c r="N108" s="32">
        <f t="shared" si="3"/>
        <v>0</v>
      </c>
      <c r="O108" s="52">
        <f>'Pay App 2'!O108+'Pay App 2'!P108</f>
        <v>0</v>
      </c>
      <c r="P108" s="45"/>
      <c r="Q108" s="66">
        <f>'Pay App 2'!Q108+N108+P108</f>
        <v>0</v>
      </c>
    </row>
    <row r="109" spans="1:17" ht="21" customHeight="1" x14ac:dyDescent="0.2">
      <c r="A109" s="151" t="s">
        <v>172</v>
      </c>
      <c r="B109" s="151"/>
      <c r="C109" s="151" t="s">
        <v>173</v>
      </c>
      <c r="D109" s="152"/>
      <c r="E109" s="52">
        <f>'Pay App 2'!E109</f>
        <v>0</v>
      </c>
      <c r="F109" s="45"/>
      <c r="G109" s="65">
        <f>'Pay App 2'!G109+F109</f>
        <v>0</v>
      </c>
      <c r="H109" s="188">
        <f>'Pay App 2'!K109</f>
        <v>0</v>
      </c>
      <c r="I109" s="189"/>
      <c r="J109" s="55"/>
      <c r="K109" s="33">
        <f t="shared" si="1"/>
        <v>0</v>
      </c>
      <c r="L109" s="68">
        <f t="shared" si="0"/>
        <v>0</v>
      </c>
      <c r="M109" s="66">
        <f t="shared" si="2"/>
        <v>0</v>
      </c>
      <c r="N109" s="32">
        <f t="shared" si="3"/>
        <v>0</v>
      </c>
      <c r="O109" s="52">
        <f>'Pay App 2'!O109+'Pay App 2'!P109</f>
        <v>0</v>
      </c>
      <c r="P109" s="45"/>
      <c r="Q109" s="66">
        <f>'Pay App 2'!Q109+N109+P109</f>
        <v>0</v>
      </c>
    </row>
    <row r="110" spans="1:17" ht="21" customHeight="1" x14ac:dyDescent="0.2">
      <c r="A110" s="151" t="s">
        <v>174</v>
      </c>
      <c r="B110" s="151"/>
      <c r="C110" s="151" t="s">
        <v>175</v>
      </c>
      <c r="D110" s="152"/>
      <c r="E110" s="52">
        <f>'Pay App 2'!E110</f>
        <v>0</v>
      </c>
      <c r="F110" s="45"/>
      <c r="G110" s="65">
        <f>'Pay App 2'!G110+F110</f>
        <v>0</v>
      </c>
      <c r="H110" s="188">
        <f>'Pay App 2'!K110</f>
        <v>0</v>
      </c>
      <c r="I110" s="189"/>
      <c r="J110" s="55"/>
      <c r="K110" s="33">
        <f t="shared" si="1"/>
        <v>0</v>
      </c>
      <c r="L110" s="68">
        <f t="shared" si="0"/>
        <v>0</v>
      </c>
      <c r="M110" s="66">
        <f t="shared" si="2"/>
        <v>0</v>
      </c>
      <c r="N110" s="32">
        <f t="shared" si="3"/>
        <v>0</v>
      </c>
      <c r="O110" s="52">
        <f>'Pay App 2'!O110+'Pay App 2'!P110</f>
        <v>0</v>
      </c>
      <c r="P110" s="45"/>
      <c r="Q110" s="66">
        <f>'Pay App 2'!Q110+N110+P110</f>
        <v>0</v>
      </c>
    </row>
    <row r="111" spans="1:17" ht="21" customHeight="1" x14ac:dyDescent="0.2">
      <c r="A111" s="151" t="s">
        <v>176</v>
      </c>
      <c r="B111" s="151"/>
      <c r="C111" s="151" t="s">
        <v>177</v>
      </c>
      <c r="D111" s="152"/>
      <c r="E111" s="52">
        <f>'Pay App 2'!E111</f>
        <v>0</v>
      </c>
      <c r="F111" s="45"/>
      <c r="G111" s="65">
        <f>'Pay App 2'!G111+F111</f>
        <v>0</v>
      </c>
      <c r="H111" s="188">
        <f>'Pay App 2'!K111</f>
        <v>0</v>
      </c>
      <c r="I111" s="189"/>
      <c r="J111" s="55"/>
      <c r="K111" s="33">
        <f t="shared" si="1"/>
        <v>0</v>
      </c>
      <c r="L111" s="68">
        <f t="shared" si="0"/>
        <v>0</v>
      </c>
      <c r="M111" s="66">
        <f t="shared" si="2"/>
        <v>0</v>
      </c>
      <c r="N111" s="32">
        <f t="shared" si="3"/>
        <v>0</v>
      </c>
      <c r="O111" s="52">
        <f>'Pay App 2'!O111+'Pay App 2'!P111</f>
        <v>0</v>
      </c>
      <c r="P111" s="45"/>
      <c r="Q111" s="66">
        <f>'Pay App 2'!Q111+N111+P111</f>
        <v>0</v>
      </c>
    </row>
    <row r="112" spans="1:17" ht="21" customHeight="1" x14ac:dyDescent="0.2">
      <c r="A112" s="151" t="s">
        <v>178</v>
      </c>
      <c r="B112" s="151"/>
      <c r="C112" s="151" t="s">
        <v>179</v>
      </c>
      <c r="D112" s="152"/>
      <c r="E112" s="52">
        <f>'Pay App 2'!E112</f>
        <v>0</v>
      </c>
      <c r="F112" s="45"/>
      <c r="G112" s="65">
        <f>'Pay App 2'!G112+F112</f>
        <v>0</v>
      </c>
      <c r="H112" s="188">
        <f>'Pay App 2'!K112</f>
        <v>0</v>
      </c>
      <c r="I112" s="189"/>
      <c r="J112" s="55"/>
      <c r="K112" s="33">
        <f t="shared" si="1"/>
        <v>0</v>
      </c>
      <c r="L112" s="68">
        <f t="shared" si="0"/>
        <v>0</v>
      </c>
      <c r="M112" s="66">
        <f t="shared" si="2"/>
        <v>0</v>
      </c>
      <c r="N112" s="32">
        <f t="shared" si="3"/>
        <v>0</v>
      </c>
      <c r="O112" s="52">
        <f>'Pay App 2'!O112+'Pay App 2'!P112</f>
        <v>0</v>
      </c>
      <c r="P112" s="45"/>
      <c r="Q112" s="66">
        <f>'Pay App 2'!Q112+N112+P112</f>
        <v>0</v>
      </c>
    </row>
    <row r="113" spans="1:17" ht="21" customHeight="1" x14ac:dyDescent="0.2">
      <c r="A113" s="151" t="s">
        <v>180</v>
      </c>
      <c r="B113" s="151"/>
      <c r="C113" s="151" t="s">
        <v>181</v>
      </c>
      <c r="D113" s="152"/>
      <c r="E113" s="52">
        <f>'Pay App 2'!E113</f>
        <v>0</v>
      </c>
      <c r="F113" s="45"/>
      <c r="G113" s="65">
        <f>'Pay App 2'!G113+F113</f>
        <v>0</v>
      </c>
      <c r="H113" s="188">
        <f>'Pay App 2'!K113</f>
        <v>0</v>
      </c>
      <c r="I113" s="189"/>
      <c r="J113" s="55"/>
      <c r="K113" s="33">
        <f t="shared" si="1"/>
        <v>0</v>
      </c>
      <c r="L113" s="68">
        <f t="shared" si="0"/>
        <v>0</v>
      </c>
      <c r="M113" s="66">
        <f t="shared" si="2"/>
        <v>0</v>
      </c>
      <c r="N113" s="32">
        <f t="shared" si="3"/>
        <v>0</v>
      </c>
      <c r="O113" s="52">
        <f>'Pay App 2'!O113+'Pay App 2'!P113</f>
        <v>0</v>
      </c>
      <c r="P113" s="45"/>
      <c r="Q113" s="66">
        <f>'Pay App 2'!Q113+N113+P113</f>
        <v>0</v>
      </c>
    </row>
    <row r="114" spans="1:17" ht="21" customHeight="1" x14ac:dyDescent="0.2">
      <c r="A114" s="153" t="s">
        <v>182</v>
      </c>
      <c r="B114" s="153"/>
      <c r="C114" s="153" t="s">
        <v>183</v>
      </c>
      <c r="D114" s="154"/>
      <c r="E114" s="52">
        <f>'Pay App 2'!E114</f>
        <v>0</v>
      </c>
      <c r="F114" s="45"/>
      <c r="G114" s="65">
        <f>'Pay App 2'!G114+F114</f>
        <v>0</v>
      </c>
      <c r="H114" s="188">
        <f>'Pay App 2'!K114</f>
        <v>0</v>
      </c>
      <c r="I114" s="189"/>
      <c r="J114" s="55"/>
      <c r="K114" s="33">
        <f t="shared" si="1"/>
        <v>0</v>
      </c>
      <c r="L114" s="68">
        <f t="shared" si="0"/>
        <v>0</v>
      </c>
      <c r="M114" s="66">
        <f t="shared" si="2"/>
        <v>0</v>
      </c>
      <c r="N114" s="32">
        <f t="shared" si="3"/>
        <v>0</v>
      </c>
      <c r="O114" s="52">
        <f>'Pay App 2'!O114+'Pay App 2'!P114</f>
        <v>0</v>
      </c>
      <c r="P114" s="45"/>
      <c r="Q114" s="66">
        <f>'Pay App 2'!Q114+N114+P114</f>
        <v>0</v>
      </c>
    </row>
    <row r="115" spans="1:17" ht="21" customHeight="1" x14ac:dyDescent="0.2">
      <c r="A115" s="151" t="s">
        <v>184</v>
      </c>
      <c r="B115" s="151"/>
      <c r="C115" s="151" t="s">
        <v>185</v>
      </c>
      <c r="D115" s="152"/>
      <c r="E115" s="52">
        <f>'Pay App 2'!E115</f>
        <v>0</v>
      </c>
      <c r="F115" s="45"/>
      <c r="G115" s="65">
        <f>'Pay App 2'!G115+F115</f>
        <v>0</v>
      </c>
      <c r="H115" s="188">
        <f>'Pay App 2'!K115</f>
        <v>0</v>
      </c>
      <c r="I115" s="189"/>
      <c r="J115" s="55"/>
      <c r="K115" s="33">
        <f t="shared" si="1"/>
        <v>0</v>
      </c>
      <c r="L115" s="68">
        <f t="shared" si="0"/>
        <v>0</v>
      </c>
      <c r="M115" s="66">
        <f t="shared" si="2"/>
        <v>0</v>
      </c>
      <c r="N115" s="32">
        <f t="shared" si="3"/>
        <v>0</v>
      </c>
      <c r="O115" s="52">
        <f>'Pay App 2'!O115+'Pay App 2'!P115</f>
        <v>0</v>
      </c>
      <c r="P115" s="45"/>
      <c r="Q115" s="66">
        <f>'Pay App 2'!Q115+N115+P115</f>
        <v>0</v>
      </c>
    </row>
    <row r="116" spans="1:17" ht="21" customHeight="1" x14ac:dyDescent="0.2">
      <c r="A116" s="151" t="s">
        <v>186</v>
      </c>
      <c r="B116" s="151"/>
      <c r="C116" s="151" t="s">
        <v>187</v>
      </c>
      <c r="D116" s="152"/>
      <c r="E116" s="52">
        <f>'Pay App 2'!E116</f>
        <v>0</v>
      </c>
      <c r="F116" s="45"/>
      <c r="G116" s="65">
        <f>'Pay App 2'!G116+F116</f>
        <v>0</v>
      </c>
      <c r="H116" s="188">
        <f>'Pay App 2'!K116</f>
        <v>0</v>
      </c>
      <c r="I116" s="189"/>
      <c r="J116" s="55"/>
      <c r="K116" s="33">
        <f t="shared" si="1"/>
        <v>0</v>
      </c>
      <c r="L116" s="68">
        <f t="shared" si="0"/>
        <v>0</v>
      </c>
      <c r="M116" s="66">
        <f t="shared" si="2"/>
        <v>0</v>
      </c>
      <c r="N116" s="32">
        <f t="shared" si="3"/>
        <v>0</v>
      </c>
      <c r="O116" s="52">
        <f>'Pay App 2'!O116+'Pay App 2'!P116</f>
        <v>0</v>
      </c>
      <c r="P116" s="45"/>
      <c r="Q116" s="66">
        <f>'Pay App 2'!Q116+N116+P116</f>
        <v>0</v>
      </c>
    </row>
    <row r="117" spans="1:17" ht="21" customHeight="1" x14ac:dyDescent="0.2">
      <c r="A117" s="151" t="s">
        <v>188</v>
      </c>
      <c r="B117" s="151"/>
      <c r="C117" s="151" t="s">
        <v>581</v>
      </c>
      <c r="D117" s="152"/>
      <c r="E117" s="52">
        <f>'Pay App 2'!E117</f>
        <v>0</v>
      </c>
      <c r="F117" s="45"/>
      <c r="G117" s="65">
        <f>'Pay App 2'!G117+F117</f>
        <v>0</v>
      </c>
      <c r="H117" s="188">
        <f>'Pay App 2'!K117</f>
        <v>0</v>
      </c>
      <c r="I117" s="189"/>
      <c r="J117" s="55"/>
      <c r="K117" s="33">
        <f t="shared" si="1"/>
        <v>0</v>
      </c>
      <c r="L117" s="68">
        <f t="shared" si="0"/>
        <v>0</v>
      </c>
      <c r="M117" s="66">
        <f t="shared" si="2"/>
        <v>0</v>
      </c>
      <c r="N117" s="32">
        <f t="shared" si="3"/>
        <v>0</v>
      </c>
      <c r="O117" s="52">
        <f>'Pay App 2'!O117+'Pay App 2'!P117</f>
        <v>0</v>
      </c>
      <c r="P117" s="45"/>
      <c r="Q117" s="66">
        <f>'Pay App 2'!Q117+N117+P117</f>
        <v>0</v>
      </c>
    </row>
    <row r="118" spans="1:17" ht="21" customHeight="1" x14ac:dyDescent="0.2">
      <c r="A118" s="153" t="s">
        <v>190</v>
      </c>
      <c r="B118" s="153"/>
      <c r="C118" s="142" t="s">
        <v>191</v>
      </c>
      <c r="D118" s="156"/>
      <c r="E118" s="52">
        <f>'Pay App 2'!E118</f>
        <v>0</v>
      </c>
      <c r="F118" s="45"/>
      <c r="G118" s="65">
        <f>'Pay App 2'!G118+F118</f>
        <v>0</v>
      </c>
      <c r="H118" s="188">
        <f>'Pay App 2'!K118</f>
        <v>0</v>
      </c>
      <c r="I118" s="189"/>
      <c r="J118" s="55"/>
      <c r="K118" s="33">
        <f t="shared" si="1"/>
        <v>0</v>
      </c>
      <c r="L118" s="68">
        <f t="shared" si="0"/>
        <v>0</v>
      </c>
      <c r="M118" s="66">
        <f t="shared" si="2"/>
        <v>0</v>
      </c>
      <c r="N118" s="32">
        <f t="shared" si="3"/>
        <v>0</v>
      </c>
      <c r="O118" s="52">
        <f>'Pay App 2'!O118+'Pay App 2'!P118</f>
        <v>0</v>
      </c>
      <c r="P118" s="45"/>
      <c r="Q118" s="66">
        <f>'Pay App 2'!Q118+N118+P118</f>
        <v>0</v>
      </c>
    </row>
    <row r="119" spans="1:17" ht="21" customHeight="1" x14ac:dyDescent="0.2">
      <c r="A119" s="151" t="s">
        <v>192</v>
      </c>
      <c r="B119" s="151"/>
      <c r="C119" s="151" t="s">
        <v>193</v>
      </c>
      <c r="D119" s="152"/>
      <c r="E119" s="52">
        <f>'Pay App 2'!E119</f>
        <v>0</v>
      </c>
      <c r="F119" s="45"/>
      <c r="G119" s="65">
        <f>'Pay App 2'!G119+F119</f>
        <v>0</v>
      </c>
      <c r="H119" s="188">
        <f>'Pay App 2'!K119</f>
        <v>0</v>
      </c>
      <c r="I119" s="189"/>
      <c r="J119" s="55"/>
      <c r="K119" s="33">
        <f t="shared" si="1"/>
        <v>0</v>
      </c>
      <c r="L119" s="68">
        <f t="shared" si="0"/>
        <v>0</v>
      </c>
      <c r="M119" s="66">
        <f t="shared" si="2"/>
        <v>0</v>
      </c>
      <c r="N119" s="32">
        <f t="shared" si="3"/>
        <v>0</v>
      </c>
      <c r="O119" s="52">
        <f>'Pay App 2'!O119+'Pay App 2'!P119</f>
        <v>0</v>
      </c>
      <c r="P119" s="45"/>
      <c r="Q119" s="66">
        <f>'Pay App 2'!Q119+N119+P119</f>
        <v>0</v>
      </c>
    </row>
    <row r="120" spans="1:17" ht="21" customHeight="1" x14ac:dyDescent="0.2">
      <c r="A120" s="151" t="s">
        <v>194</v>
      </c>
      <c r="B120" s="151"/>
      <c r="C120" s="150" t="s">
        <v>195</v>
      </c>
      <c r="D120" s="157"/>
      <c r="E120" s="52">
        <f>'Pay App 2'!E120</f>
        <v>0</v>
      </c>
      <c r="F120" s="45"/>
      <c r="G120" s="65">
        <f>'Pay App 2'!G120+F120</f>
        <v>0</v>
      </c>
      <c r="H120" s="188">
        <f>'Pay App 2'!K120</f>
        <v>0</v>
      </c>
      <c r="I120" s="189"/>
      <c r="J120" s="55"/>
      <c r="K120" s="33">
        <f t="shared" si="1"/>
        <v>0</v>
      </c>
      <c r="L120" s="68">
        <f t="shared" si="0"/>
        <v>0</v>
      </c>
      <c r="M120" s="66">
        <f t="shared" si="2"/>
        <v>0</v>
      </c>
      <c r="N120" s="32">
        <f t="shared" si="3"/>
        <v>0</v>
      </c>
      <c r="O120" s="52">
        <f>'Pay App 2'!O120+'Pay App 2'!P120</f>
        <v>0</v>
      </c>
      <c r="P120" s="45"/>
      <c r="Q120" s="66">
        <f>'Pay App 2'!Q120+N120+P120</f>
        <v>0</v>
      </c>
    </row>
    <row r="121" spans="1:17" ht="21" customHeight="1" x14ac:dyDescent="0.2">
      <c r="A121" s="151" t="s">
        <v>196</v>
      </c>
      <c r="B121" s="151"/>
      <c r="C121" s="151" t="s">
        <v>197</v>
      </c>
      <c r="D121" s="152"/>
      <c r="E121" s="52">
        <f>'Pay App 2'!E121</f>
        <v>0</v>
      </c>
      <c r="F121" s="45"/>
      <c r="G121" s="65">
        <f>'Pay App 2'!G121+F121</f>
        <v>0</v>
      </c>
      <c r="H121" s="188">
        <f>'Pay App 2'!K121</f>
        <v>0</v>
      </c>
      <c r="I121" s="189"/>
      <c r="J121" s="55"/>
      <c r="K121" s="33">
        <f t="shared" si="1"/>
        <v>0</v>
      </c>
      <c r="L121" s="68">
        <f t="shared" si="0"/>
        <v>0</v>
      </c>
      <c r="M121" s="66">
        <f t="shared" si="2"/>
        <v>0</v>
      </c>
      <c r="N121" s="32">
        <f t="shared" si="3"/>
        <v>0</v>
      </c>
      <c r="O121" s="52">
        <f>'Pay App 2'!O121+'Pay App 2'!P121</f>
        <v>0</v>
      </c>
      <c r="P121" s="45"/>
      <c r="Q121" s="66">
        <f>'Pay App 2'!Q121+N121+P121</f>
        <v>0</v>
      </c>
    </row>
    <row r="122" spans="1:17" ht="21" customHeight="1" x14ac:dyDescent="0.2">
      <c r="A122" s="151" t="s">
        <v>198</v>
      </c>
      <c r="B122" s="151"/>
      <c r="C122" s="151" t="s">
        <v>199</v>
      </c>
      <c r="D122" s="152"/>
      <c r="E122" s="52">
        <f>'Pay App 2'!E122</f>
        <v>0</v>
      </c>
      <c r="F122" s="45"/>
      <c r="G122" s="65">
        <f>'Pay App 2'!G122+F122</f>
        <v>0</v>
      </c>
      <c r="H122" s="188">
        <f>'Pay App 2'!K122</f>
        <v>0</v>
      </c>
      <c r="I122" s="189"/>
      <c r="J122" s="55"/>
      <c r="K122" s="33">
        <f t="shared" si="1"/>
        <v>0</v>
      </c>
      <c r="L122" s="68">
        <f t="shared" si="0"/>
        <v>0</v>
      </c>
      <c r="M122" s="66">
        <f t="shared" si="2"/>
        <v>0</v>
      </c>
      <c r="N122" s="32">
        <f t="shared" si="3"/>
        <v>0</v>
      </c>
      <c r="O122" s="52">
        <f>'Pay App 2'!O122+'Pay App 2'!P122</f>
        <v>0</v>
      </c>
      <c r="P122" s="45"/>
      <c r="Q122" s="66">
        <f>'Pay App 2'!Q122+N122+P122</f>
        <v>0</v>
      </c>
    </row>
    <row r="123" spans="1:17" ht="21" customHeight="1" x14ac:dyDescent="0.2">
      <c r="A123" s="151" t="s">
        <v>200</v>
      </c>
      <c r="B123" s="151"/>
      <c r="C123" s="151" t="s">
        <v>201</v>
      </c>
      <c r="D123" s="152"/>
      <c r="E123" s="52">
        <f>'Pay App 2'!E123</f>
        <v>0</v>
      </c>
      <c r="F123" s="45"/>
      <c r="G123" s="65">
        <f>'Pay App 2'!G123+F123</f>
        <v>0</v>
      </c>
      <c r="H123" s="188">
        <f>'Pay App 2'!K123</f>
        <v>0</v>
      </c>
      <c r="I123" s="189"/>
      <c r="J123" s="55"/>
      <c r="K123" s="33">
        <f t="shared" si="1"/>
        <v>0</v>
      </c>
      <c r="L123" s="68">
        <f t="shared" si="0"/>
        <v>0</v>
      </c>
      <c r="M123" s="66">
        <f t="shared" si="2"/>
        <v>0</v>
      </c>
      <c r="N123" s="32">
        <f t="shared" si="3"/>
        <v>0</v>
      </c>
      <c r="O123" s="52">
        <f>'Pay App 2'!O123+'Pay App 2'!P123</f>
        <v>0</v>
      </c>
      <c r="P123" s="45"/>
      <c r="Q123" s="66">
        <f>'Pay App 2'!Q123+N123+P123</f>
        <v>0</v>
      </c>
    </row>
    <row r="124" spans="1:17" ht="21" customHeight="1" x14ac:dyDescent="0.2">
      <c r="A124" s="153" t="s">
        <v>202</v>
      </c>
      <c r="B124" s="153"/>
      <c r="C124" s="154" t="s">
        <v>203</v>
      </c>
      <c r="D124" s="155"/>
      <c r="E124" s="52">
        <f>'Pay App 2'!E124</f>
        <v>0</v>
      </c>
      <c r="F124" s="45"/>
      <c r="G124" s="65">
        <f>'Pay App 2'!G124+F124</f>
        <v>0</v>
      </c>
      <c r="H124" s="188">
        <f>'Pay App 2'!K124</f>
        <v>0</v>
      </c>
      <c r="I124" s="189"/>
      <c r="J124" s="55"/>
      <c r="K124" s="33">
        <f t="shared" si="1"/>
        <v>0</v>
      </c>
      <c r="L124" s="68">
        <f t="shared" si="0"/>
        <v>0</v>
      </c>
      <c r="M124" s="66">
        <f t="shared" si="2"/>
        <v>0</v>
      </c>
      <c r="N124" s="32">
        <f t="shared" si="3"/>
        <v>0</v>
      </c>
      <c r="O124" s="52">
        <f>'Pay App 2'!O124+'Pay App 2'!P124</f>
        <v>0</v>
      </c>
      <c r="P124" s="45"/>
      <c r="Q124" s="66">
        <f>'Pay App 2'!Q124+N124+P124</f>
        <v>0</v>
      </c>
    </row>
    <row r="125" spans="1:17" ht="21" customHeight="1" x14ac:dyDescent="0.2">
      <c r="A125" s="151" t="s">
        <v>204</v>
      </c>
      <c r="B125" s="151"/>
      <c r="C125" s="151" t="s">
        <v>205</v>
      </c>
      <c r="D125" s="152"/>
      <c r="E125" s="52">
        <f>'Pay App 2'!E125</f>
        <v>0</v>
      </c>
      <c r="F125" s="45"/>
      <c r="G125" s="65">
        <f>'Pay App 2'!G125+F125</f>
        <v>0</v>
      </c>
      <c r="H125" s="188">
        <f>'Pay App 2'!K125</f>
        <v>0</v>
      </c>
      <c r="I125" s="189"/>
      <c r="J125" s="55"/>
      <c r="K125" s="33">
        <f t="shared" si="1"/>
        <v>0</v>
      </c>
      <c r="L125" s="68">
        <f t="shared" si="0"/>
        <v>0</v>
      </c>
      <c r="M125" s="66">
        <f t="shared" si="2"/>
        <v>0</v>
      </c>
      <c r="N125" s="32">
        <f t="shared" si="3"/>
        <v>0</v>
      </c>
      <c r="O125" s="52">
        <f>'Pay App 2'!O125+'Pay App 2'!P125</f>
        <v>0</v>
      </c>
      <c r="P125" s="45"/>
      <c r="Q125" s="66">
        <f>'Pay App 2'!Q125+N125+P125</f>
        <v>0</v>
      </c>
    </row>
    <row r="126" spans="1:17" ht="21" customHeight="1" x14ac:dyDescent="0.2">
      <c r="A126" s="151" t="s">
        <v>206</v>
      </c>
      <c r="B126" s="151"/>
      <c r="C126" s="151" t="s">
        <v>207</v>
      </c>
      <c r="D126" s="152"/>
      <c r="E126" s="52">
        <f>'Pay App 2'!E126</f>
        <v>0</v>
      </c>
      <c r="F126" s="45"/>
      <c r="G126" s="65">
        <f>'Pay App 2'!G126+F126</f>
        <v>0</v>
      </c>
      <c r="H126" s="188">
        <f>'Pay App 2'!K126</f>
        <v>0</v>
      </c>
      <c r="I126" s="189"/>
      <c r="J126" s="55"/>
      <c r="K126" s="33">
        <f t="shared" si="1"/>
        <v>0</v>
      </c>
      <c r="L126" s="68">
        <f t="shared" si="0"/>
        <v>0</v>
      </c>
      <c r="M126" s="66">
        <f t="shared" si="2"/>
        <v>0</v>
      </c>
      <c r="N126" s="32">
        <f t="shared" si="3"/>
        <v>0</v>
      </c>
      <c r="O126" s="52">
        <f>'Pay App 2'!O126+'Pay App 2'!P126</f>
        <v>0</v>
      </c>
      <c r="P126" s="45"/>
      <c r="Q126" s="66">
        <f>'Pay App 2'!Q126+N126+P126</f>
        <v>0</v>
      </c>
    </row>
    <row r="127" spans="1:17" ht="21" customHeight="1" x14ac:dyDescent="0.2">
      <c r="A127" s="151" t="s">
        <v>208</v>
      </c>
      <c r="B127" s="151"/>
      <c r="C127" s="151" t="s">
        <v>209</v>
      </c>
      <c r="D127" s="152"/>
      <c r="E127" s="52">
        <f>'Pay App 2'!E127</f>
        <v>0</v>
      </c>
      <c r="F127" s="45"/>
      <c r="G127" s="65">
        <f>'Pay App 2'!G127+F127</f>
        <v>0</v>
      </c>
      <c r="H127" s="188">
        <f>'Pay App 2'!K127</f>
        <v>0</v>
      </c>
      <c r="I127" s="189"/>
      <c r="J127" s="55"/>
      <c r="K127" s="33">
        <f t="shared" si="1"/>
        <v>0</v>
      </c>
      <c r="L127" s="68">
        <f t="shared" si="0"/>
        <v>0</v>
      </c>
      <c r="M127" s="66">
        <f t="shared" si="2"/>
        <v>0</v>
      </c>
      <c r="N127" s="32">
        <f t="shared" si="3"/>
        <v>0</v>
      </c>
      <c r="O127" s="52">
        <f>'Pay App 2'!O127+'Pay App 2'!P127</f>
        <v>0</v>
      </c>
      <c r="P127" s="45"/>
      <c r="Q127" s="66">
        <f>'Pay App 2'!Q127+N127+P127</f>
        <v>0</v>
      </c>
    </row>
    <row r="128" spans="1:17" ht="21" customHeight="1" x14ac:dyDescent="0.2">
      <c r="A128" s="153" t="s">
        <v>210</v>
      </c>
      <c r="B128" s="153"/>
      <c r="C128" s="153" t="s">
        <v>211</v>
      </c>
      <c r="D128" s="154"/>
      <c r="E128" s="52">
        <f>'Pay App 2'!E128</f>
        <v>0</v>
      </c>
      <c r="F128" s="45"/>
      <c r="G128" s="65">
        <f>'Pay App 2'!G128+F128</f>
        <v>0</v>
      </c>
      <c r="H128" s="188">
        <f>'Pay App 2'!K128</f>
        <v>0</v>
      </c>
      <c r="I128" s="189"/>
      <c r="J128" s="55"/>
      <c r="K128" s="33">
        <f t="shared" si="1"/>
        <v>0</v>
      </c>
      <c r="L128" s="68">
        <f t="shared" si="0"/>
        <v>0</v>
      </c>
      <c r="M128" s="66">
        <f t="shared" si="2"/>
        <v>0</v>
      </c>
      <c r="N128" s="32">
        <f t="shared" si="3"/>
        <v>0</v>
      </c>
      <c r="O128" s="52">
        <f>'Pay App 2'!O128+'Pay App 2'!P128</f>
        <v>0</v>
      </c>
      <c r="P128" s="45"/>
      <c r="Q128" s="66">
        <f>'Pay App 2'!Q128+N128+P128</f>
        <v>0</v>
      </c>
    </row>
    <row r="129" spans="1:17" ht="21" customHeight="1" x14ac:dyDescent="0.2">
      <c r="A129" s="151" t="s">
        <v>212</v>
      </c>
      <c r="B129" s="151"/>
      <c r="C129" s="151" t="s">
        <v>213</v>
      </c>
      <c r="D129" s="152"/>
      <c r="E129" s="52">
        <f>'Pay App 2'!E129</f>
        <v>0</v>
      </c>
      <c r="F129" s="45"/>
      <c r="G129" s="65">
        <f>'Pay App 2'!G129+F129</f>
        <v>0</v>
      </c>
      <c r="H129" s="188">
        <f>'Pay App 2'!K129</f>
        <v>0</v>
      </c>
      <c r="I129" s="189"/>
      <c r="J129" s="55"/>
      <c r="K129" s="33">
        <f t="shared" si="1"/>
        <v>0</v>
      </c>
      <c r="L129" s="68">
        <f t="shared" si="0"/>
        <v>0</v>
      </c>
      <c r="M129" s="66">
        <f t="shared" si="2"/>
        <v>0</v>
      </c>
      <c r="N129" s="32">
        <f t="shared" si="3"/>
        <v>0</v>
      </c>
      <c r="O129" s="52">
        <f>'Pay App 2'!O129+'Pay App 2'!P129</f>
        <v>0</v>
      </c>
      <c r="P129" s="45"/>
      <c r="Q129" s="66">
        <f>'Pay App 2'!Q129+N129+P129</f>
        <v>0</v>
      </c>
    </row>
    <row r="130" spans="1:17" ht="21" customHeight="1" x14ac:dyDescent="0.2">
      <c r="A130" s="151" t="s">
        <v>214</v>
      </c>
      <c r="B130" s="151"/>
      <c r="C130" s="151" t="s">
        <v>215</v>
      </c>
      <c r="D130" s="152"/>
      <c r="E130" s="52">
        <f>'Pay App 2'!E130</f>
        <v>0</v>
      </c>
      <c r="F130" s="45"/>
      <c r="G130" s="65">
        <f>'Pay App 2'!G130+F130</f>
        <v>0</v>
      </c>
      <c r="H130" s="188">
        <f>'Pay App 2'!K130</f>
        <v>0</v>
      </c>
      <c r="I130" s="189"/>
      <c r="J130" s="55"/>
      <c r="K130" s="33">
        <f t="shared" si="1"/>
        <v>0</v>
      </c>
      <c r="L130" s="68">
        <f t="shared" si="0"/>
        <v>0</v>
      </c>
      <c r="M130" s="66">
        <f t="shared" si="2"/>
        <v>0</v>
      </c>
      <c r="N130" s="32">
        <f t="shared" si="3"/>
        <v>0</v>
      </c>
      <c r="O130" s="52">
        <f>'Pay App 2'!O130+'Pay App 2'!P130</f>
        <v>0</v>
      </c>
      <c r="P130" s="45"/>
      <c r="Q130" s="66">
        <f>'Pay App 2'!Q130+N130+P130</f>
        <v>0</v>
      </c>
    </row>
    <row r="131" spans="1:17" ht="21" customHeight="1" x14ac:dyDescent="0.2">
      <c r="A131" s="151" t="s">
        <v>216</v>
      </c>
      <c r="B131" s="151"/>
      <c r="C131" s="151" t="s">
        <v>217</v>
      </c>
      <c r="D131" s="152"/>
      <c r="E131" s="52">
        <f>'Pay App 2'!E131</f>
        <v>0</v>
      </c>
      <c r="F131" s="45"/>
      <c r="G131" s="65">
        <f>'Pay App 2'!G131+F131</f>
        <v>0</v>
      </c>
      <c r="H131" s="188">
        <f>'Pay App 2'!K131</f>
        <v>0</v>
      </c>
      <c r="I131" s="189"/>
      <c r="J131" s="55"/>
      <c r="K131" s="33">
        <f t="shared" si="1"/>
        <v>0</v>
      </c>
      <c r="L131" s="68">
        <f t="shared" si="0"/>
        <v>0</v>
      </c>
      <c r="M131" s="66">
        <f t="shared" si="2"/>
        <v>0</v>
      </c>
      <c r="N131" s="32">
        <f t="shared" si="3"/>
        <v>0</v>
      </c>
      <c r="O131" s="52">
        <f>'Pay App 2'!O131+'Pay App 2'!P131</f>
        <v>0</v>
      </c>
      <c r="P131" s="45"/>
      <c r="Q131" s="66">
        <f>'Pay App 2'!Q131+N131+P131</f>
        <v>0</v>
      </c>
    </row>
    <row r="132" spans="1:17" ht="21" customHeight="1" x14ac:dyDescent="0.2">
      <c r="A132" s="151" t="s">
        <v>218</v>
      </c>
      <c r="B132" s="151"/>
      <c r="C132" s="151" t="s">
        <v>219</v>
      </c>
      <c r="D132" s="152"/>
      <c r="E132" s="52">
        <f>'Pay App 2'!E132</f>
        <v>0</v>
      </c>
      <c r="F132" s="45"/>
      <c r="G132" s="65">
        <f>'Pay App 2'!G132+F132</f>
        <v>0</v>
      </c>
      <c r="H132" s="188">
        <f>'Pay App 2'!K132</f>
        <v>0</v>
      </c>
      <c r="I132" s="189"/>
      <c r="J132" s="55"/>
      <c r="K132" s="33">
        <f t="shared" si="1"/>
        <v>0</v>
      </c>
      <c r="L132" s="68">
        <f t="shared" si="0"/>
        <v>0</v>
      </c>
      <c r="M132" s="66">
        <f t="shared" si="2"/>
        <v>0</v>
      </c>
      <c r="N132" s="32">
        <f t="shared" si="3"/>
        <v>0</v>
      </c>
      <c r="O132" s="52">
        <f>'Pay App 2'!O132+'Pay App 2'!P132</f>
        <v>0</v>
      </c>
      <c r="P132" s="45"/>
      <c r="Q132" s="66">
        <f>'Pay App 2'!Q132+N132+P132</f>
        <v>0</v>
      </c>
    </row>
    <row r="133" spans="1:17" ht="21" customHeight="1" x14ac:dyDescent="0.2">
      <c r="A133" s="151" t="s">
        <v>220</v>
      </c>
      <c r="B133" s="151"/>
      <c r="C133" s="151" t="s">
        <v>221</v>
      </c>
      <c r="D133" s="152"/>
      <c r="E133" s="52">
        <f>'Pay App 2'!E133</f>
        <v>0</v>
      </c>
      <c r="F133" s="45"/>
      <c r="G133" s="65">
        <f>'Pay App 2'!G133+F133</f>
        <v>0</v>
      </c>
      <c r="H133" s="188">
        <f>'Pay App 2'!K133</f>
        <v>0</v>
      </c>
      <c r="I133" s="189"/>
      <c r="J133" s="55"/>
      <c r="K133" s="33">
        <f t="shared" si="1"/>
        <v>0</v>
      </c>
      <c r="L133" s="68">
        <f t="shared" si="0"/>
        <v>0</v>
      </c>
      <c r="M133" s="66">
        <f t="shared" si="2"/>
        <v>0</v>
      </c>
      <c r="N133" s="32">
        <f t="shared" si="3"/>
        <v>0</v>
      </c>
      <c r="O133" s="52">
        <f>'Pay App 2'!O133+'Pay App 2'!P133</f>
        <v>0</v>
      </c>
      <c r="P133" s="45"/>
      <c r="Q133" s="66">
        <f>'Pay App 2'!Q133+N133+P133</f>
        <v>0</v>
      </c>
    </row>
    <row r="134" spans="1:17" ht="21" customHeight="1" x14ac:dyDescent="0.2">
      <c r="A134" s="151" t="s">
        <v>222</v>
      </c>
      <c r="B134" s="151"/>
      <c r="C134" s="151" t="s">
        <v>223</v>
      </c>
      <c r="D134" s="152"/>
      <c r="E134" s="52">
        <f>'Pay App 2'!E134</f>
        <v>0</v>
      </c>
      <c r="F134" s="45"/>
      <c r="G134" s="65">
        <f>'Pay App 2'!G134+F134</f>
        <v>0</v>
      </c>
      <c r="H134" s="188">
        <f>'Pay App 2'!K134</f>
        <v>0</v>
      </c>
      <c r="I134" s="189"/>
      <c r="J134" s="55"/>
      <c r="K134" s="33">
        <f t="shared" si="1"/>
        <v>0</v>
      </c>
      <c r="L134" s="68">
        <f t="shared" si="0"/>
        <v>0</v>
      </c>
      <c r="M134" s="66">
        <f t="shared" si="2"/>
        <v>0</v>
      </c>
      <c r="N134" s="32">
        <f t="shared" si="3"/>
        <v>0</v>
      </c>
      <c r="O134" s="52">
        <f>'Pay App 2'!O134+'Pay App 2'!P134</f>
        <v>0</v>
      </c>
      <c r="P134" s="45"/>
      <c r="Q134" s="66">
        <f>'Pay App 2'!Q134+N134+P134</f>
        <v>0</v>
      </c>
    </row>
    <row r="135" spans="1:17" ht="21" customHeight="1" x14ac:dyDescent="0.2">
      <c r="A135" s="153" t="s">
        <v>224</v>
      </c>
      <c r="B135" s="153"/>
      <c r="C135" s="153" t="s">
        <v>225</v>
      </c>
      <c r="D135" s="154"/>
      <c r="E135" s="52">
        <f>'Pay App 2'!E135</f>
        <v>0</v>
      </c>
      <c r="F135" s="45"/>
      <c r="G135" s="65">
        <f>'Pay App 2'!G135+F135</f>
        <v>0</v>
      </c>
      <c r="H135" s="188">
        <f>'Pay App 2'!K135</f>
        <v>0</v>
      </c>
      <c r="I135" s="189"/>
      <c r="J135" s="55"/>
      <c r="K135" s="33">
        <f t="shared" si="1"/>
        <v>0</v>
      </c>
      <c r="L135" s="68">
        <f t="shared" si="0"/>
        <v>0</v>
      </c>
      <c r="M135" s="66">
        <f t="shared" si="2"/>
        <v>0</v>
      </c>
      <c r="N135" s="32">
        <f t="shared" si="3"/>
        <v>0</v>
      </c>
      <c r="O135" s="52">
        <f>'Pay App 2'!O135+'Pay App 2'!P135</f>
        <v>0</v>
      </c>
      <c r="P135" s="45"/>
      <c r="Q135" s="66">
        <f>'Pay App 2'!Q135+N135+P135</f>
        <v>0</v>
      </c>
    </row>
    <row r="136" spans="1:17" ht="21" customHeight="1" x14ac:dyDescent="0.2">
      <c r="A136" s="151" t="s">
        <v>226</v>
      </c>
      <c r="B136" s="151"/>
      <c r="C136" s="151" t="s">
        <v>227</v>
      </c>
      <c r="D136" s="152"/>
      <c r="E136" s="52">
        <f>'Pay App 2'!E136</f>
        <v>0</v>
      </c>
      <c r="F136" s="45"/>
      <c r="G136" s="65">
        <f>'Pay App 2'!G136+F136</f>
        <v>0</v>
      </c>
      <c r="H136" s="188">
        <f>'Pay App 2'!K136</f>
        <v>0</v>
      </c>
      <c r="I136" s="189"/>
      <c r="J136" s="55"/>
      <c r="K136" s="33">
        <f t="shared" si="1"/>
        <v>0</v>
      </c>
      <c r="L136" s="68">
        <f t="shared" si="0"/>
        <v>0</v>
      </c>
      <c r="M136" s="66">
        <f t="shared" si="2"/>
        <v>0</v>
      </c>
      <c r="N136" s="32">
        <f t="shared" si="3"/>
        <v>0</v>
      </c>
      <c r="O136" s="52">
        <f>'Pay App 2'!O136+'Pay App 2'!P136</f>
        <v>0</v>
      </c>
      <c r="P136" s="45"/>
      <c r="Q136" s="66">
        <f>'Pay App 2'!Q136+N136+P136</f>
        <v>0</v>
      </c>
    </row>
    <row r="137" spans="1:17" ht="21" customHeight="1" x14ac:dyDescent="0.2">
      <c r="A137" s="151" t="s">
        <v>228</v>
      </c>
      <c r="B137" s="151"/>
      <c r="C137" s="151" t="s">
        <v>229</v>
      </c>
      <c r="D137" s="152"/>
      <c r="E137" s="52">
        <f>'Pay App 2'!E137</f>
        <v>0</v>
      </c>
      <c r="F137" s="45"/>
      <c r="G137" s="65">
        <f>'Pay App 2'!G137+F137</f>
        <v>0</v>
      </c>
      <c r="H137" s="188">
        <f>'Pay App 2'!K137</f>
        <v>0</v>
      </c>
      <c r="I137" s="189"/>
      <c r="J137" s="55"/>
      <c r="K137" s="33">
        <f t="shared" si="1"/>
        <v>0</v>
      </c>
      <c r="L137" s="68">
        <f t="shared" si="0"/>
        <v>0</v>
      </c>
      <c r="M137" s="66">
        <f t="shared" si="2"/>
        <v>0</v>
      </c>
      <c r="N137" s="32">
        <f t="shared" si="3"/>
        <v>0</v>
      </c>
      <c r="O137" s="52">
        <f>'Pay App 2'!O137+'Pay App 2'!P137</f>
        <v>0</v>
      </c>
      <c r="P137" s="45"/>
      <c r="Q137" s="66">
        <f>'Pay App 2'!Q137+N137+P137</f>
        <v>0</v>
      </c>
    </row>
    <row r="138" spans="1:17" ht="21" customHeight="1" x14ac:dyDescent="0.2">
      <c r="A138" s="151" t="s">
        <v>230</v>
      </c>
      <c r="B138" s="151"/>
      <c r="C138" s="151" t="s">
        <v>231</v>
      </c>
      <c r="D138" s="152"/>
      <c r="E138" s="52">
        <f>'Pay App 2'!E138</f>
        <v>0</v>
      </c>
      <c r="F138" s="45"/>
      <c r="G138" s="65">
        <f>'Pay App 2'!G138+F138</f>
        <v>0</v>
      </c>
      <c r="H138" s="188">
        <f>'Pay App 2'!K138</f>
        <v>0</v>
      </c>
      <c r="I138" s="189"/>
      <c r="J138" s="55"/>
      <c r="K138" s="33">
        <f t="shared" si="1"/>
        <v>0</v>
      </c>
      <c r="L138" s="68">
        <f t="shared" si="0"/>
        <v>0</v>
      </c>
      <c r="M138" s="66">
        <f t="shared" si="2"/>
        <v>0</v>
      </c>
      <c r="N138" s="32">
        <f t="shared" si="3"/>
        <v>0</v>
      </c>
      <c r="O138" s="52">
        <f>'Pay App 2'!O138+'Pay App 2'!P138</f>
        <v>0</v>
      </c>
      <c r="P138" s="45"/>
      <c r="Q138" s="66">
        <f>'Pay App 2'!Q138+N138+P138</f>
        <v>0</v>
      </c>
    </row>
    <row r="139" spans="1:17" ht="21" customHeight="1" x14ac:dyDescent="0.2">
      <c r="A139" s="153" t="s">
        <v>232</v>
      </c>
      <c r="B139" s="153"/>
      <c r="C139" s="153" t="s">
        <v>233</v>
      </c>
      <c r="D139" s="154"/>
      <c r="E139" s="52">
        <f>'Pay App 2'!E139</f>
        <v>0</v>
      </c>
      <c r="F139" s="45"/>
      <c r="G139" s="65">
        <f>'Pay App 2'!G139+F139</f>
        <v>0</v>
      </c>
      <c r="H139" s="188">
        <f>'Pay App 2'!K139</f>
        <v>0</v>
      </c>
      <c r="I139" s="189"/>
      <c r="J139" s="55"/>
      <c r="K139" s="33">
        <f t="shared" si="1"/>
        <v>0</v>
      </c>
      <c r="L139" s="68">
        <f t="shared" si="0"/>
        <v>0</v>
      </c>
      <c r="M139" s="66">
        <f t="shared" si="2"/>
        <v>0</v>
      </c>
      <c r="N139" s="32">
        <f t="shared" si="3"/>
        <v>0</v>
      </c>
      <c r="O139" s="52">
        <f>'Pay App 2'!O139+'Pay App 2'!P139</f>
        <v>0</v>
      </c>
      <c r="P139" s="45"/>
      <c r="Q139" s="66">
        <f>'Pay App 2'!Q139+N139+P139</f>
        <v>0</v>
      </c>
    </row>
    <row r="140" spans="1:17" ht="21" customHeight="1" x14ac:dyDescent="0.2">
      <c r="A140" s="151" t="s">
        <v>234</v>
      </c>
      <c r="B140" s="151"/>
      <c r="C140" s="151" t="s">
        <v>235</v>
      </c>
      <c r="D140" s="152"/>
      <c r="E140" s="52">
        <f>'Pay App 2'!E140</f>
        <v>0</v>
      </c>
      <c r="F140" s="45"/>
      <c r="G140" s="65">
        <f>'Pay App 2'!G140+F140</f>
        <v>0</v>
      </c>
      <c r="H140" s="188">
        <f>'Pay App 2'!K140</f>
        <v>0</v>
      </c>
      <c r="I140" s="189"/>
      <c r="J140" s="55"/>
      <c r="K140" s="33">
        <f t="shared" si="1"/>
        <v>0</v>
      </c>
      <c r="L140" s="68">
        <f t="shared" si="0"/>
        <v>0</v>
      </c>
      <c r="M140" s="66">
        <f t="shared" si="2"/>
        <v>0</v>
      </c>
      <c r="N140" s="32">
        <f t="shared" si="3"/>
        <v>0</v>
      </c>
      <c r="O140" s="52">
        <f>'Pay App 2'!O140+'Pay App 2'!P140</f>
        <v>0</v>
      </c>
      <c r="P140" s="45"/>
      <c r="Q140" s="66">
        <f>'Pay App 2'!Q140+N140+P140</f>
        <v>0</v>
      </c>
    </row>
    <row r="141" spans="1:17" ht="21" customHeight="1" x14ac:dyDescent="0.2">
      <c r="A141" s="151" t="s">
        <v>236</v>
      </c>
      <c r="B141" s="151"/>
      <c r="C141" s="151" t="s">
        <v>237</v>
      </c>
      <c r="D141" s="152"/>
      <c r="E141" s="52">
        <f>'Pay App 2'!E141</f>
        <v>0</v>
      </c>
      <c r="F141" s="45"/>
      <c r="G141" s="65">
        <f>'Pay App 2'!G141+F141</f>
        <v>0</v>
      </c>
      <c r="H141" s="188">
        <f>'Pay App 2'!K141</f>
        <v>0</v>
      </c>
      <c r="I141" s="189"/>
      <c r="J141" s="55"/>
      <c r="K141" s="33">
        <f t="shared" si="1"/>
        <v>0</v>
      </c>
      <c r="L141" s="68">
        <f t="shared" si="0"/>
        <v>0</v>
      </c>
      <c r="M141" s="66">
        <f t="shared" si="2"/>
        <v>0</v>
      </c>
      <c r="N141" s="32">
        <f t="shared" si="3"/>
        <v>0</v>
      </c>
      <c r="O141" s="52">
        <f>'Pay App 2'!O141+'Pay App 2'!P141</f>
        <v>0</v>
      </c>
      <c r="P141" s="45"/>
      <c r="Q141" s="66">
        <f>'Pay App 2'!Q141+N141+P141</f>
        <v>0</v>
      </c>
    </row>
    <row r="142" spans="1:17" ht="21" customHeight="1" x14ac:dyDescent="0.2">
      <c r="A142" s="151" t="s">
        <v>238</v>
      </c>
      <c r="B142" s="151"/>
      <c r="C142" s="151" t="s">
        <v>239</v>
      </c>
      <c r="D142" s="152"/>
      <c r="E142" s="52">
        <f>'Pay App 2'!E142</f>
        <v>0</v>
      </c>
      <c r="F142" s="45"/>
      <c r="G142" s="65">
        <f>'Pay App 2'!G142+F142</f>
        <v>0</v>
      </c>
      <c r="H142" s="188">
        <f>'Pay App 2'!K142</f>
        <v>0</v>
      </c>
      <c r="I142" s="189"/>
      <c r="J142" s="55"/>
      <c r="K142" s="33">
        <f t="shared" si="1"/>
        <v>0</v>
      </c>
      <c r="L142" s="68">
        <f t="shared" si="0"/>
        <v>0</v>
      </c>
      <c r="M142" s="66">
        <f t="shared" si="2"/>
        <v>0</v>
      </c>
      <c r="N142" s="32">
        <f t="shared" si="3"/>
        <v>0</v>
      </c>
      <c r="O142" s="52">
        <f>'Pay App 2'!O142+'Pay App 2'!P142</f>
        <v>0</v>
      </c>
      <c r="P142" s="45"/>
      <c r="Q142" s="66">
        <f>'Pay App 2'!Q142+N142+P142</f>
        <v>0</v>
      </c>
    </row>
    <row r="143" spans="1:17" ht="21" customHeight="1" x14ac:dyDescent="0.2">
      <c r="A143" s="151" t="s">
        <v>240</v>
      </c>
      <c r="B143" s="151"/>
      <c r="C143" s="151" t="s">
        <v>241</v>
      </c>
      <c r="D143" s="152"/>
      <c r="E143" s="52">
        <f>'Pay App 2'!E143</f>
        <v>0</v>
      </c>
      <c r="F143" s="45"/>
      <c r="G143" s="65">
        <f>'Pay App 2'!G143+F143</f>
        <v>0</v>
      </c>
      <c r="H143" s="188">
        <f>'Pay App 2'!K143</f>
        <v>0</v>
      </c>
      <c r="I143" s="189"/>
      <c r="J143" s="55"/>
      <c r="K143" s="33">
        <f t="shared" si="1"/>
        <v>0</v>
      </c>
      <c r="L143" s="68">
        <f t="shared" si="0"/>
        <v>0</v>
      </c>
      <c r="M143" s="66">
        <f t="shared" si="2"/>
        <v>0</v>
      </c>
      <c r="N143" s="32">
        <f t="shared" si="3"/>
        <v>0</v>
      </c>
      <c r="O143" s="52">
        <f>'Pay App 2'!O143+'Pay App 2'!P143</f>
        <v>0</v>
      </c>
      <c r="P143" s="45"/>
      <c r="Q143" s="66">
        <f>'Pay App 2'!Q143+N143+P143</f>
        <v>0</v>
      </c>
    </row>
    <row r="144" spans="1:17" ht="21" customHeight="1" x14ac:dyDescent="0.2">
      <c r="A144" s="151" t="s">
        <v>242</v>
      </c>
      <c r="B144" s="151"/>
      <c r="C144" s="151" t="s">
        <v>243</v>
      </c>
      <c r="D144" s="152"/>
      <c r="E144" s="52">
        <f>'Pay App 2'!E144</f>
        <v>0</v>
      </c>
      <c r="F144" s="45"/>
      <c r="G144" s="65">
        <f>'Pay App 2'!G144+F144</f>
        <v>0</v>
      </c>
      <c r="H144" s="188">
        <f>'Pay App 2'!K144</f>
        <v>0</v>
      </c>
      <c r="I144" s="189"/>
      <c r="J144" s="55"/>
      <c r="K144" s="33">
        <f t="shared" si="1"/>
        <v>0</v>
      </c>
      <c r="L144" s="68">
        <f t="shared" si="0"/>
        <v>0</v>
      </c>
      <c r="M144" s="66">
        <f t="shared" si="2"/>
        <v>0</v>
      </c>
      <c r="N144" s="32">
        <f t="shared" si="3"/>
        <v>0</v>
      </c>
      <c r="O144" s="52">
        <f>'Pay App 2'!O144+'Pay App 2'!P144</f>
        <v>0</v>
      </c>
      <c r="P144" s="45"/>
      <c r="Q144" s="66">
        <f>'Pay App 2'!Q144+N144+P144</f>
        <v>0</v>
      </c>
    </row>
    <row r="145" spans="1:17" ht="21" customHeight="1" x14ac:dyDescent="0.2">
      <c r="A145" s="151" t="s">
        <v>244</v>
      </c>
      <c r="B145" s="151"/>
      <c r="C145" s="151" t="s">
        <v>245</v>
      </c>
      <c r="D145" s="152"/>
      <c r="E145" s="52">
        <f>'Pay App 2'!E145</f>
        <v>0</v>
      </c>
      <c r="F145" s="45"/>
      <c r="G145" s="65">
        <f>'Pay App 2'!G145+F145</f>
        <v>0</v>
      </c>
      <c r="H145" s="188">
        <f>'Pay App 2'!K145</f>
        <v>0</v>
      </c>
      <c r="I145" s="189"/>
      <c r="J145" s="55"/>
      <c r="K145" s="33">
        <f t="shared" si="1"/>
        <v>0</v>
      </c>
      <c r="L145" s="68">
        <f t="shared" si="0"/>
        <v>0</v>
      </c>
      <c r="M145" s="66">
        <f t="shared" si="2"/>
        <v>0</v>
      </c>
      <c r="N145" s="32">
        <f t="shared" si="3"/>
        <v>0</v>
      </c>
      <c r="O145" s="52">
        <f>'Pay App 2'!O145+'Pay App 2'!P145</f>
        <v>0</v>
      </c>
      <c r="P145" s="45"/>
      <c r="Q145" s="66">
        <f>'Pay App 2'!Q145+N145+P145</f>
        <v>0</v>
      </c>
    </row>
    <row r="146" spans="1:17" ht="21" customHeight="1" x14ac:dyDescent="0.2">
      <c r="A146" s="151" t="s">
        <v>246</v>
      </c>
      <c r="B146" s="151"/>
      <c r="C146" s="151" t="s">
        <v>247</v>
      </c>
      <c r="D146" s="152"/>
      <c r="E146" s="52">
        <f>'Pay App 2'!E146</f>
        <v>0</v>
      </c>
      <c r="F146" s="45"/>
      <c r="G146" s="65">
        <f>'Pay App 2'!G146+F146</f>
        <v>0</v>
      </c>
      <c r="H146" s="188">
        <f>'Pay App 2'!K146</f>
        <v>0</v>
      </c>
      <c r="I146" s="189"/>
      <c r="J146" s="55"/>
      <c r="K146" s="33">
        <f t="shared" si="1"/>
        <v>0</v>
      </c>
      <c r="L146" s="68">
        <f t="shared" si="0"/>
        <v>0</v>
      </c>
      <c r="M146" s="66">
        <f t="shared" si="2"/>
        <v>0</v>
      </c>
      <c r="N146" s="32">
        <f t="shared" si="3"/>
        <v>0</v>
      </c>
      <c r="O146" s="52">
        <f>'Pay App 2'!O146+'Pay App 2'!P146</f>
        <v>0</v>
      </c>
      <c r="P146" s="45"/>
      <c r="Q146" s="66">
        <f>'Pay App 2'!Q146+N146+P146</f>
        <v>0</v>
      </c>
    </row>
    <row r="147" spans="1:17" ht="21" customHeight="1" x14ac:dyDescent="0.2">
      <c r="A147" s="151" t="s">
        <v>248</v>
      </c>
      <c r="B147" s="151"/>
      <c r="C147" s="151" t="s">
        <v>249</v>
      </c>
      <c r="D147" s="152"/>
      <c r="E147" s="52">
        <f>'Pay App 2'!E147</f>
        <v>0</v>
      </c>
      <c r="F147" s="45"/>
      <c r="G147" s="65">
        <f>'Pay App 2'!G147+F147</f>
        <v>0</v>
      </c>
      <c r="H147" s="188">
        <f>'Pay App 2'!K147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2'!O147+'Pay App 2'!P147</f>
        <v>0</v>
      </c>
      <c r="P147" s="45"/>
      <c r="Q147" s="66">
        <f>'Pay App 2'!Q147+N147+P147</f>
        <v>0</v>
      </c>
    </row>
    <row r="148" spans="1:17" ht="21" customHeight="1" x14ac:dyDescent="0.2">
      <c r="A148" s="151" t="s">
        <v>250</v>
      </c>
      <c r="B148" s="151"/>
      <c r="C148" s="151" t="s">
        <v>251</v>
      </c>
      <c r="D148" s="152"/>
      <c r="E148" s="52">
        <f>'Pay App 2'!E148</f>
        <v>0</v>
      </c>
      <c r="F148" s="45"/>
      <c r="G148" s="65">
        <f>'Pay App 2'!G148+F148</f>
        <v>0</v>
      </c>
      <c r="H148" s="188">
        <f>'Pay App 2'!K148</f>
        <v>0</v>
      </c>
      <c r="I148" s="189"/>
      <c r="J148" s="55"/>
      <c r="K148" s="33">
        <f t="shared" si="4"/>
        <v>0</v>
      </c>
      <c r="L148" s="68">
        <f t="shared" ref="L148:L211" si="7">IF(ISERROR(K148/G148),0,K148/G148)</f>
        <v>0</v>
      </c>
      <c r="M148" s="66">
        <f t="shared" si="5"/>
        <v>0</v>
      </c>
      <c r="N148" s="32">
        <f t="shared" si="6"/>
        <v>0</v>
      </c>
      <c r="O148" s="52">
        <f>'Pay App 2'!O148+'Pay App 2'!P148</f>
        <v>0</v>
      </c>
      <c r="P148" s="45"/>
      <c r="Q148" s="66">
        <f>'Pay App 2'!Q148+N148+P148</f>
        <v>0</v>
      </c>
    </row>
    <row r="149" spans="1:17" ht="21" customHeight="1" x14ac:dyDescent="0.2">
      <c r="A149" s="153" t="s">
        <v>252</v>
      </c>
      <c r="B149" s="153"/>
      <c r="C149" s="153" t="s">
        <v>253</v>
      </c>
      <c r="D149" s="154"/>
      <c r="E149" s="52">
        <f>'Pay App 2'!E149</f>
        <v>0</v>
      </c>
      <c r="F149" s="45"/>
      <c r="G149" s="65">
        <f>'Pay App 2'!G149+F149</f>
        <v>0</v>
      </c>
      <c r="H149" s="188">
        <f>'Pay App 2'!K149</f>
        <v>0</v>
      </c>
      <c r="I149" s="189"/>
      <c r="J149" s="55"/>
      <c r="K149" s="33">
        <f t="shared" si="4"/>
        <v>0</v>
      </c>
      <c r="L149" s="68">
        <f t="shared" si="7"/>
        <v>0</v>
      </c>
      <c r="M149" s="66">
        <f t="shared" si="5"/>
        <v>0</v>
      </c>
      <c r="N149" s="32">
        <f t="shared" si="6"/>
        <v>0</v>
      </c>
      <c r="O149" s="52">
        <f>'Pay App 2'!O149+'Pay App 2'!P149</f>
        <v>0</v>
      </c>
      <c r="P149" s="45"/>
      <c r="Q149" s="66">
        <f>'Pay App 2'!Q149+N149+P149</f>
        <v>0</v>
      </c>
    </row>
    <row r="150" spans="1:17" ht="21" customHeight="1" x14ac:dyDescent="0.2">
      <c r="A150" s="151" t="s">
        <v>254</v>
      </c>
      <c r="B150" s="151"/>
      <c r="C150" s="151" t="s">
        <v>255</v>
      </c>
      <c r="D150" s="152"/>
      <c r="E150" s="52">
        <f>'Pay App 2'!E150</f>
        <v>0</v>
      </c>
      <c r="F150" s="45"/>
      <c r="G150" s="65">
        <f>'Pay App 2'!G150+F150</f>
        <v>0</v>
      </c>
      <c r="H150" s="188">
        <f>'Pay App 2'!K150</f>
        <v>0</v>
      </c>
      <c r="I150" s="189"/>
      <c r="J150" s="55"/>
      <c r="K150" s="33">
        <f t="shared" si="4"/>
        <v>0</v>
      </c>
      <c r="L150" s="68">
        <f t="shared" si="7"/>
        <v>0</v>
      </c>
      <c r="M150" s="66">
        <f t="shared" si="5"/>
        <v>0</v>
      </c>
      <c r="N150" s="32">
        <f t="shared" si="6"/>
        <v>0</v>
      </c>
      <c r="O150" s="52">
        <f>'Pay App 2'!O150+'Pay App 2'!P150</f>
        <v>0</v>
      </c>
      <c r="P150" s="45"/>
      <c r="Q150" s="66">
        <f>'Pay App 2'!Q150+N150+P150</f>
        <v>0</v>
      </c>
    </row>
    <row r="151" spans="1:17" ht="21" customHeight="1" x14ac:dyDescent="0.2">
      <c r="A151" s="151" t="s">
        <v>256</v>
      </c>
      <c r="B151" s="151"/>
      <c r="C151" s="151" t="s">
        <v>257</v>
      </c>
      <c r="D151" s="152"/>
      <c r="E151" s="52">
        <f>'Pay App 2'!E151</f>
        <v>0</v>
      </c>
      <c r="F151" s="45"/>
      <c r="G151" s="65">
        <f>'Pay App 2'!G151+F151</f>
        <v>0</v>
      </c>
      <c r="H151" s="188">
        <f>'Pay App 2'!K151</f>
        <v>0</v>
      </c>
      <c r="I151" s="189"/>
      <c r="J151" s="55"/>
      <c r="K151" s="33">
        <f t="shared" si="4"/>
        <v>0</v>
      </c>
      <c r="L151" s="68">
        <f t="shared" si="7"/>
        <v>0</v>
      </c>
      <c r="M151" s="66">
        <f t="shared" si="5"/>
        <v>0</v>
      </c>
      <c r="N151" s="32">
        <f t="shared" si="6"/>
        <v>0</v>
      </c>
      <c r="O151" s="52">
        <f>'Pay App 2'!O151+'Pay App 2'!P151</f>
        <v>0</v>
      </c>
      <c r="P151" s="45"/>
      <c r="Q151" s="66">
        <f>'Pay App 2'!Q151+N151+P151</f>
        <v>0</v>
      </c>
    </row>
    <row r="152" spans="1:17" ht="21" customHeight="1" x14ac:dyDescent="0.2">
      <c r="A152" s="151" t="s">
        <v>258</v>
      </c>
      <c r="B152" s="151"/>
      <c r="C152" s="151" t="s">
        <v>259</v>
      </c>
      <c r="D152" s="152"/>
      <c r="E152" s="52">
        <f>'Pay App 2'!E152</f>
        <v>0</v>
      </c>
      <c r="F152" s="45"/>
      <c r="G152" s="65">
        <f>'Pay App 2'!G152+F152</f>
        <v>0</v>
      </c>
      <c r="H152" s="188">
        <f>'Pay App 2'!K152</f>
        <v>0</v>
      </c>
      <c r="I152" s="189"/>
      <c r="J152" s="55"/>
      <c r="K152" s="33">
        <f t="shared" si="4"/>
        <v>0</v>
      </c>
      <c r="L152" s="68">
        <f t="shared" si="7"/>
        <v>0</v>
      </c>
      <c r="M152" s="66">
        <f t="shared" si="5"/>
        <v>0</v>
      </c>
      <c r="N152" s="32">
        <f t="shared" si="6"/>
        <v>0</v>
      </c>
      <c r="O152" s="52">
        <f>'Pay App 2'!O152+'Pay App 2'!P152</f>
        <v>0</v>
      </c>
      <c r="P152" s="45"/>
      <c r="Q152" s="66">
        <f>'Pay App 2'!Q152+N152+P152</f>
        <v>0</v>
      </c>
    </row>
    <row r="153" spans="1:17" ht="21" customHeight="1" x14ac:dyDescent="0.2">
      <c r="A153" s="151" t="s">
        <v>260</v>
      </c>
      <c r="B153" s="151"/>
      <c r="C153" s="151" t="s">
        <v>261</v>
      </c>
      <c r="D153" s="152"/>
      <c r="E153" s="52">
        <f>'Pay App 2'!E153</f>
        <v>0</v>
      </c>
      <c r="F153" s="45"/>
      <c r="G153" s="65">
        <f>'Pay App 2'!G153+F153</f>
        <v>0</v>
      </c>
      <c r="H153" s="188">
        <f>'Pay App 2'!K153</f>
        <v>0</v>
      </c>
      <c r="I153" s="189"/>
      <c r="J153" s="55"/>
      <c r="K153" s="33">
        <f t="shared" si="4"/>
        <v>0</v>
      </c>
      <c r="L153" s="68">
        <f t="shared" si="7"/>
        <v>0</v>
      </c>
      <c r="M153" s="66">
        <f t="shared" si="5"/>
        <v>0</v>
      </c>
      <c r="N153" s="32">
        <f t="shared" si="6"/>
        <v>0</v>
      </c>
      <c r="O153" s="52">
        <f>'Pay App 2'!O153+'Pay App 2'!P153</f>
        <v>0</v>
      </c>
      <c r="P153" s="45"/>
      <c r="Q153" s="66">
        <f>'Pay App 2'!Q153+N153+P153</f>
        <v>0</v>
      </c>
    </row>
    <row r="154" spans="1:17" ht="21" customHeight="1" x14ac:dyDescent="0.2">
      <c r="A154" s="151" t="s">
        <v>262</v>
      </c>
      <c r="B154" s="151"/>
      <c r="C154" s="151" t="s">
        <v>263</v>
      </c>
      <c r="D154" s="152"/>
      <c r="E154" s="52">
        <f>'Pay App 2'!E154</f>
        <v>0</v>
      </c>
      <c r="F154" s="45"/>
      <c r="G154" s="65">
        <f>'Pay App 2'!G154+F154</f>
        <v>0</v>
      </c>
      <c r="H154" s="188">
        <f>'Pay App 2'!K154</f>
        <v>0</v>
      </c>
      <c r="I154" s="189"/>
      <c r="J154" s="55"/>
      <c r="K154" s="33">
        <f t="shared" si="4"/>
        <v>0</v>
      </c>
      <c r="L154" s="68">
        <f t="shared" si="7"/>
        <v>0</v>
      </c>
      <c r="M154" s="66">
        <f t="shared" si="5"/>
        <v>0</v>
      </c>
      <c r="N154" s="32">
        <f t="shared" si="6"/>
        <v>0</v>
      </c>
      <c r="O154" s="52">
        <f>'Pay App 2'!O154+'Pay App 2'!P154</f>
        <v>0</v>
      </c>
      <c r="P154" s="45"/>
      <c r="Q154" s="66">
        <f>'Pay App 2'!Q154+N154+P154</f>
        <v>0</v>
      </c>
    </row>
    <row r="155" spans="1:17" ht="21" customHeight="1" x14ac:dyDescent="0.2">
      <c r="A155" s="151" t="s">
        <v>264</v>
      </c>
      <c r="B155" s="151"/>
      <c r="C155" s="151" t="s">
        <v>265</v>
      </c>
      <c r="D155" s="152"/>
      <c r="E155" s="52">
        <f>'Pay App 2'!E155</f>
        <v>0</v>
      </c>
      <c r="F155" s="45"/>
      <c r="G155" s="65">
        <f>'Pay App 2'!G155+F155</f>
        <v>0</v>
      </c>
      <c r="H155" s="188">
        <f>'Pay App 2'!K155</f>
        <v>0</v>
      </c>
      <c r="I155" s="189"/>
      <c r="J155" s="55"/>
      <c r="K155" s="33">
        <f t="shared" si="4"/>
        <v>0</v>
      </c>
      <c r="L155" s="68">
        <f t="shared" si="7"/>
        <v>0</v>
      </c>
      <c r="M155" s="66">
        <f t="shared" si="5"/>
        <v>0</v>
      </c>
      <c r="N155" s="32">
        <f t="shared" si="6"/>
        <v>0</v>
      </c>
      <c r="O155" s="52">
        <f>'Pay App 2'!O155+'Pay App 2'!P155</f>
        <v>0</v>
      </c>
      <c r="P155" s="45"/>
      <c r="Q155" s="66">
        <f>'Pay App 2'!Q155+N155+P155</f>
        <v>0</v>
      </c>
    </row>
    <row r="156" spans="1:17" ht="21" customHeight="1" x14ac:dyDescent="0.2">
      <c r="A156" s="151" t="s">
        <v>266</v>
      </c>
      <c r="B156" s="151"/>
      <c r="C156" s="151" t="s">
        <v>267</v>
      </c>
      <c r="D156" s="152"/>
      <c r="E156" s="52">
        <f>'Pay App 2'!E156</f>
        <v>0</v>
      </c>
      <c r="F156" s="45"/>
      <c r="G156" s="65">
        <f>'Pay App 2'!G156+F156</f>
        <v>0</v>
      </c>
      <c r="H156" s="188">
        <f>'Pay App 2'!K156</f>
        <v>0</v>
      </c>
      <c r="I156" s="189"/>
      <c r="J156" s="55"/>
      <c r="K156" s="33">
        <f t="shared" si="4"/>
        <v>0</v>
      </c>
      <c r="L156" s="68">
        <f t="shared" si="7"/>
        <v>0</v>
      </c>
      <c r="M156" s="66">
        <f t="shared" si="5"/>
        <v>0</v>
      </c>
      <c r="N156" s="32">
        <f t="shared" si="6"/>
        <v>0</v>
      </c>
      <c r="O156" s="52">
        <f>'Pay App 2'!O156+'Pay App 2'!P156</f>
        <v>0</v>
      </c>
      <c r="P156" s="45"/>
      <c r="Q156" s="66">
        <f>'Pay App 2'!Q156+N156+P156</f>
        <v>0</v>
      </c>
    </row>
    <row r="157" spans="1:17" ht="21" customHeight="1" x14ac:dyDescent="0.2">
      <c r="A157" s="151" t="s">
        <v>268</v>
      </c>
      <c r="B157" s="151"/>
      <c r="C157" s="151" t="s">
        <v>269</v>
      </c>
      <c r="D157" s="152"/>
      <c r="E157" s="52">
        <f>'Pay App 2'!E157</f>
        <v>0</v>
      </c>
      <c r="F157" s="45"/>
      <c r="G157" s="65">
        <f>'Pay App 2'!G157+F157</f>
        <v>0</v>
      </c>
      <c r="H157" s="188">
        <f>'Pay App 2'!K157</f>
        <v>0</v>
      </c>
      <c r="I157" s="189"/>
      <c r="J157" s="55"/>
      <c r="K157" s="33">
        <f t="shared" si="4"/>
        <v>0</v>
      </c>
      <c r="L157" s="68">
        <f t="shared" si="7"/>
        <v>0</v>
      </c>
      <c r="M157" s="66">
        <f t="shared" si="5"/>
        <v>0</v>
      </c>
      <c r="N157" s="32">
        <f t="shared" si="6"/>
        <v>0</v>
      </c>
      <c r="O157" s="52">
        <f>'Pay App 2'!O157+'Pay App 2'!P157</f>
        <v>0</v>
      </c>
      <c r="P157" s="45"/>
      <c r="Q157" s="66">
        <f>'Pay App 2'!Q157+N157+P157</f>
        <v>0</v>
      </c>
    </row>
    <row r="158" spans="1:17" ht="21" customHeight="1" x14ac:dyDescent="0.2">
      <c r="A158" s="153" t="s">
        <v>270</v>
      </c>
      <c r="B158" s="153"/>
      <c r="C158" s="153" t="s">
        <v>271</v>
      </c>
      <c r="D158" s="154"/>
      <c r="E158" s="52">
        <f>'Pay App 2'!E158</f>
        <v>0</v>
      </c>
      <c r="F158" s="45"/>
      <c r="G158" s="65">
        <f>'Pay App 2'!G158+F158</f>
        <v>0</v>
      </c>
      <c r="H158" s="188">
        <f>'Pay App 2'!K158</f>
        <v>0</v>
      </c>
      <c r="I158" s="189"/>
      <c r="J158" s="55"/>
      <c r="K158" s="33">
        <f t="shared" si="4"/>
        <v>0</v>
      </c>
      <c r="L158" s="68">
        <f t="shared" si="7"/>
        <v>0</v>
      </c>
      <c r="M158" s="66">
        <f t="shared" si="5"/>
        <v>0</v>
      </c>
      <c r="N158" s="32">
        <f t="shared" si="6"/>
        <v>0</v>
      </c>
      <c r="O158" s="52">
        <f>'Pay App 2'!O158+'Pay App 2'!P158</f>
        <v>0</v>
      </c>
      <c r="P158" s="45"/>
      <c r="Q158" s="66">
        <f>'Pay App 2'!Q158+N158+P158</f>
        <v>0</v>
      </c>
    </row>
    <row r="159" spans="1:17" ht="21" customHeight="1" x14ac:dyDescent="0.2">
      <c r="A159" s="151" t="s">
        <v>272</v>
      </c>
      <c r="B159" s="151"/>
      <c r="C159" s="151" t="s">
        <v>273</v>
      </c>
      <c r="D159" s="152"/>
      <c r="E159" s="52">
        <f>'Pay App 2'!E159</f>
        <v>0</v>
      </c>
      <c r="F159" s="45"/>
      <c r="G159" s="65">
        <f>'Pay App 2'!G159+F159</f>
        <v>0</v>
      </c>
      <c r="H159" s="188">
        <f>'Pay App 2'!K159</f>
        <v>0</v>
      </c>
      <c r="I159" s="189"/>
      <c r="J159" s="55"/>
      <c r="K159" s="33">
        <f t="shared" si="4"/>
        <v>0</v>
      </c>
      <c r="L159" s="68">
        <f t="shared" si="7"/>
        <v>0</v>
      </c>
      <c r="M159" s="66">
        <f t="shared" si="5"/>
        <v>0</v>
      </c>
      <c r="N159" s="32">
        <f t="shared" si="6"/>
        <v>0</v>
      </c>
      <c r="O159" s="52">
        <f>'Pay App 2'!O159+'Pay App 2'!P159</f>
        <v>0</v>
      </c>
      <c r="P159" s="45"/>
      <c r="Q159" s="66">
        <f>'Pay App 2'!Q159+N159+P159</f>
        <v>0</v>
      </c>
    </row>
    <row r="160" spans="1:17" ht="21" customHeight="1" x14ac:dyDescent="0.2">
      <c r="A160" s="151" t="s">
        <v>274</v>
      </c>
      <c r="B160" s="151"/>
      <c r="C160" s="151" t="s">
        <v>275</v>
      </c>
      <c r="D160" s="152"/>
      <c r="E160" s="52">
        <f>'Pay App 2'!E160</f>
        <v>0</v>
      </c>
      <c r="F160" s="45"/>
      <c r="G160" s="65">
        <f>'Pay App 2'!G160+F160</f>
        <v>0</v>
      </c>
      <c r="H160" s="188">
        <f>'Pay App 2'!K160</f>
        <v>0</v>
      </c>
      <c r="I160" s="189"/>
      <c r="J160" s="55"/>
      <c r="K160" s="33">
        <f t="shared" si="4"/>
        <v>0</v>
      </c>
      <c r="L160" s="68">
        <f t="shared" si="7"/>
        <v>0</v>
      </c>
      <c r="M160" s="66">
        <f t="shared" si="5"/>
        <v>0</v>
      </c>
      <c r="N160" s="32">
        <f t="shared" si="6"/>
        <v>0</v>
      </c>
      <c r="O160" s="52">
        <f>'Pay App 2'!O160+'Pay App 2'!P160</f>
        <v>0</v>
      </c>
      <c r="P160" s="45"/>
      <c r="Q160" s="66">
        <f>'Pay App 2'!Q160+N160+P160</f>
        <v>0</v>
      </c>
    </row>
    <row r="161" spans="1:17" ht="21" customHeight="1" x14ac:dyDescent="0.2">
      <c r="A161" s="151" t="s">
        <v>276</v>
      </c>
      <c r="B161" s="151"/>
      <c r="C161" s="151" t="s">
        <v>277</v>
      </c>
      <c r="D161" s="152"/>
      <c r="E161" s="52">
        <f>'Pay App 2'!E161</f>
        <v>0</v>
      </c>
      <c r="F161" s="45"/>
      <c r="G161" s="65">
        <f>'Pay App 2'!G161+F161</f>
        <v>0</v>
      </c>
      <c r="H161" s="188">
        <f>'Pay App 2'!K161</f>
        <v>0</v>
      </c>
      <c r="I161" s="189"/>
      <c r="J161" s="55"/>
      <c r="K161" s="33">
        <f t="shared" si="4"/>
        <v>0</v>
      </c>
      <c r="L161" s="68">
        <f t="shared" si="7"/>
        <v>0</v>
      </c>
      <c r="M161" s="66">
        <f t="shared" si="5"/>
        <v>0</v>
      </c>
      <c r="N161" s="32">
        <f t="shared" si="6"/>
        <v>0</v>
      </c>
      <c r="O161" s="52">
        <f>'Pay App 2'!O161+'Pay App 2'!P161</f>
        <v>0</v>
      </c>
      <c r="P161" s="45"/>
      <c r="Q161" s="66">
        <f>'Pay App 2'!Q161+N161+P161</f>
        <v>0</v>
      </c>
    </row>
    <row r="162" spans="1:17" ht="21" customHeight="1" x14ac:dyDescent="0.2">
      <c r="A162" s="151" t="s">
        <v>278</v>
      </c>
      <c r="B162" s="151"/>
      <c r="C162" s="151" t="s">
        <v>279</v>
      </c>
      <c r="D162" s="152"/>
      <c r="E162" s="52">
        <f>'Pay App 2'!E162</f>
        <v>0</v>
      </c>
      <c r="F162" s="45"/>
      <c r="G162" s="65">
        <f>'Pay App 2'!G162+F162</f>
        <v>0</v>
      </c>
      <c r="H162" s="188">
        <f>'Pay App 2'!K162</f>
        <v>0</v>
      </c>
      <c r="I162" s="189"/>
      <c r="J162" s="55"/>
      <c r="K162" s="33">
        <f t="shared" si="4"/>
        <v>0</v>
      </c>
      <c r="L162" s="68">
        <f t="shared" si="7"/>
        <v>0</v>
      </c>
      <c r="M162" s="66">
        <f t="shared" si="5"/>
        <v>0</v>
      </c>
      <c r="N162" s="32">
        <f t="shared" si="6"/>
        <v>0</v>
      </c>
      <c r="O162" s="52">
        <f>'Pay App 2'!O162+'Pay App 2'!P162</f>
        <v>0</v>
      </c>
      <c r="P162" s="45"/>
      <c r="Q162" s="66">
        <f>'Pay App 2'!Q162+N162+P162</f>
        <v>0</v>
      </c>
    </row>
    <row r="163" spans="1:17" ht="21" customHeight="1" x14ac:dyDescent="0.2">
      <c r="A163" s="151" t="s">
        <v>280</v>
      </c>
      <c r="B163" s="151"/>
      <c r="C163" s="151" t="s">
        <v>281</v>
      </c>
      <c r="D163" s="152"/>
      <c r="E163" s="52">
        <f>'Pay App 2'!E163</f>
        <v>0</v>
      </c>
      <c r="F163" s="45"/>
      <c r="G163" s="65">
        <f>'Pay App 2'!G163+F163</f>
        <v>0</v>
      </c>
      <c r="H163" s="188">
        <f>'Pay App 2'!K163</f>
        <v>0</v>
      </c>
      <c r="I163" s="189"/>
      <c r="J163" s="55"/>
      <c r="K163" s="33">
        <f t="shared" si="4"/>
        <v>0</v>
      </c>
      <c r="L163" s="68">
        <f t="shared" si="7"/>
        <v>0</v>
      </c>
      <c r="M163" s="66">
        <f t="shared" si="5"/>
        <v>0</v>
      </c>
      <c r="N163" s="32">
        <f t="shared" si="6"/>
        <v>0</v>
      </c>
      <c r="O163" s="52">
        <f>'Pay App 2'!O163+'Pay App 2'!P163</f>
        <v>0</v>
      </c>
      <c r="P163" s="45"/>
      <c r="Q163" s="66">
        <f>'Pay App 2'!Q163+N163+P163</f>
        <v>0</v>
      </c>
    </row>
    <row r="164" spans="1:17" ht="21" customHeight="1" x14ac:dyDescent="0.2">
      <c r="A164" s="151" t="s">
        <v>282</v>
      </c>
      <c r="B164" s="151"/>
      <c r="C164" s="151" t="s">
        <v>283</v>
      </c>
      <c r="D164" s="152"/>
      <c r="E164" s="52">
        <f>'Pay App 2'!E164</f>
        <v>0</v>
      </c>
      <c r="F164" s="45"/>
      <c r="G164" s="65">
        <f>'Pay App 2'!G164+F164</f>
        <v>0</v>
      </c>
      <c r="H164" s="188">
        <f>'Pay App 2'!K164</f>
        <v>0</v>
      </c>
      <c r="I164" s="189"/>
      <c r="J164" s="55"/>
      <c r="K164" s="33">
        <f t="shared" si="4"/>
        <v>0</v>
      </c>
      <c r="L164" s="68">
        <f t="shared" si="7"/>
        <v>0</v>
      </c>
      <c r="M164" s="66">
        <f t="shared" si="5"/>
        <v>0</v>
      </c>
      <c r="N164" s="32">
        <f t="shared" si="6"/>
        <v>0</v>
      </c>
      <c r="O164" s="52">
        <f>'Pay App 2'!O164+'Pay App 2'!P164</f>
        <v>0</v>
      </c>
      <c r="P164" s="45"/>
      <c r="Q164" s="66">
        <f>'Pay App 2'!Q164+N164+P164</f>
        <v>0</v>
      </c>
    </row>
    <row r="165" spans="1:17" ht="21" customHeight="1" x14ac:dyDescent="0.2">
      <c r="A165" s="151" t="s">
        <v>284</v>
      </c>
      <c r="B165" s="151"/>
      <c r="C165" s="151" t="s">
        <v>285</v>
      </c>
      <c r="D165" s="152"/>
      <c r="E165" s="52">
        <f>'Pay App 2'!E165</f>
        <v>0</v>
      </c>
      <c r="F165" s="45"/>
      <c r="G165" s="65">
        <f>'Pay App 2'!G165+F165</f>
        <v>0</v>
      </c>
      <c r="H165" s="188">
        <f>'Pay App 2'!K165</f>
        <v>0</v>
      </c>
      <c r="I165" s="189"/>
      <c r="J165" s="55"/>
      <c r="K165" s="33">
        <f t="shared" si="4"/>
        <v>0</v>
      </c>
      <c r="L165" s="68">
        <f t="shared" si="7"/>
        <v>0</v>
      </c>
      <c r="M165" s="66">
        <f t="shared" si="5"/>
        <v>0</v>
      </c>
      <c r="N165" s="32">
        <f t="shared" si="6"/>
        <v>0</v>
      </c>
      <c r="O165" s="52">
        <f>'Pay App 2'!O165+'Pay App 2'!P165</f>
        <v>0</v>
      </c>
      <c r="P165" s="45"/>
      <c r="Q165" s="66">
        <f>'Pay App 2'!Q165+N165+P165</f>
        <v>0</v>
      </c>
    </row>
    <row r="166" spans="1:17" ht="21" customHeight="1" x14ac:dyDescent="0.2">
      <c r="A166" s="153" t="s">
        <v>286</v>
      </c>
      <c r="B166" s="153"/>
      <c r="C166" s="153" t="s">
        <v>287</v>
      </c>
      <c r="D166" s="154"/>
      <c r="E166" s="52">
        <f>'Pay App 2'!E166</f>
        <v>0</v>
      </c>
      <c r="F166" s="45"/>
      <c r="G166" s="65">
        <f>'Pay App 2'!G166+F166</f>
        <v>0</v>
      </c>
      <c r="H166" s="188">
        <f>'Pay App 2'!K166</f>
        <v>0</v>
      </c>
      <c r="I166" s="189"/>
      <c r="J166" s="55"/>
      <c r="K166" s="33">
        <f t="shared" si="4"/>
        <v>0</v>
      </c>
      <c r="L166" s="68">
        <f t="shared" si="7"/>
        <v>0</v>
      </c>
      <c r="M166" s="66">
        <f t="shared" si="5"/>
        <v>0</v>
      </c>
      <c r="N166" s="32">
        <f t="shared" si="6"/>
        <v>0</v>
      </c>
      <c r="O166" s="52">
        <f>'Pay App 2'!O166+'Pay App 2'!P166</f>
        <v>0</v>
      </c>
      <c r="P166" s="45"/>
      <c r="Q166" s="66">
        <f>'Pay App 2'!Q166+N166+P166</f>
        <v>0</v>
      </c>
    </row>
    <row r="167" spans="1:17" ht="21" customHeight="1" x14ac:dyDescent="0.2">
      <c r="A167" s="153" t="s">
        <v>288</v>
      </c>
      <c r="B167" s="153"/>
      <c r="C167" s="153" t="s">
        <v>289</v>
      </c>
      <c r="D167" s="154"/>
      <c r="E167" s="52">
        <f>'Pay App 2'!E167</f>
        <v>0</v>
      </c>
      <c r="F167" s="45"/>
      <c r="G167" s="65">
        <f>'Pay App 2'!G167+F167</f>
        <v>0</v>
      </c>
      <c r="H167" s="188">
        <f>'Pay App 2'!K167</f>
        <v>0</v>
      </c>
      <c r="I167" s="189"/>
      <c r="J167" s="55"/>
      <c r="K167" s="33">
        <f t="shared" si="4"/>
        <v>0</v>
      </c>
      <c r="L167" s="68">
        <f t="shared" si="7"/>
        <v>0</v>
      </c>
      <c r="M167" s="66">
        <f t="shared" si="5"/>
        <v>0</v>
      </c>
      <c r="N167" s="32">
        <f t="shared" si="6"/>
        <v>0</v>
      </c>
      <c r="O167" s="52">
        <f>'Pay App 2'!O167+'Pay App 2'!P167</f>
        <v>0</v>
      </c>
      <c r="P167" s="45"/>
      <c r="Q167" s="66">
        <f>'Pay App 2'!Q167+N167+P167</f>
        <v>0</v>
      </c>
    </row>
    <row r="168" spans="1:17" ht="21" customHeight="1" x14ac:dyDescent="0.2">
      <c r="A168" s="151" t="s">
        <v>290</v>
      </c>
      <c r="B168" s="151"/>
      <c r="C168" s="151" t="s">
        <v>291</v>
      </c>
      <c r="D168" s="152"/>
      <c r="E168" s="52">
        <f>'Pay App 2'!E168</f>
        <v>0</v>
      </c>
      <c r="F168" s="45"/>
      <c r="G168" s="65">
        <f>'Pay App 2'!G168+F168</f>
        <v>0</v>
      </c>
      <c r="H168" s="188">
        <f>'Pay App 2'!K168</f>
        <v>0</v>
      </c>
      <c r="I168" s="189"/>
      <c r="J168" s="55"/>
      <c r="K168" s="33">
        <f t="shared" si="4"/>
        <v>0</v>
      </c>
      <c r="L168" s="68">
        <f t="shared" si="7"/>
        <v>0</v>
      </c>
      <c r="M168" s="66">
        <f t="shared" si="5"/>
        <v>0</v>
      </c>
      <c r="N168" s="32">
        <f t="shared" si="6"/>
        <v>0</v>
      </c>
      <c r="O168" s="52">
        <f>'Pay App 2'!O168+'Pay App 2'!P168</f>
        <v>0</v>
      </c>
      <c r="P168" s="45"/>
      <c r="Q168" s="66">
        <f>'Pay App 2'!Q168+N168+P168</f>
        <v>0</v>
      </c>
    </row>
    <row r="169" spans="1:17" ht="21" customHeight="1" x14ac:dyDescent="0.2">
      <c r="A169" s="151" t="s">
        <v>292</v>
      </c>
      <c r="B169" s="151"/>
      <c r="C169" s="151" t="s">
        <v>293</v>
      </c>
      <c r="D169" s="152"/>
      <c r="E169" s="52">
        <f>'Pay App 2'!E169</f>
        <v>0</v>
      </c>
      <c r="F169" s="45"/>
      <c r="G169" s="65">
        <f>'Pay App 2'!G169+F169</f>
        <v>0</v>
      </c>
      <c r="H169" s="188">
        <f>'Pay App 2'!K169</f>
        <v>0</v>
      </c>
      <c r="I169" s="189"/>
      <c r="J169" s="55"/>
      <c r="K169" s="33">
        <f t="shared" si="4"/>
        <v>0</v>
      </c>
      <c r="L169" s="68">
        <f t="shared" si="7"/>
        <v>0</v>
      </c>
      <c r="M169" s="66">
        <f t="shared" si="5"/>
        <v>0</v>
      </c>
      <c r="N169" s="32">
        <f t="shared" si="6"/>
        <v>0</v>
      </c>
      <c r="O169" s="52">
        <f>'Pay App 2'!O169+'Pay App 2'!P169</f>
        <v>0</v>
      </c>
      <c r="P169" s="45"/>
      <c r="Q169" s="66">
        <f>'Pay App 2'!Q169+N169+P169</f>
        <v>0</v>
      </c>
    </row>
    <row r="170" spans="1:17" ht="21" customHeight="1" x14ac:dyDescent="0.2">
      <c r="A170" s="151" t="s">
        <v>294</v>
      </c>
      <c r="B170" s="151"/>
      <c r="C170" s="151" t="s">
        <v>295</v>
      </c>
      <c r="D170" s="152"/>
      <c r="E170" s="52">
        <f>'Pay App 2'!E170</f>
        <v>0</v>
      </c>
      <c r="F170" s="45"/>
      <c r="G170" s="65">
        <f>'Pay App 2'!G170+F170</f>
        <v>0</v>
      </c>
      <c r="H170" s="188">
        <f>'Pay App 2'!K170</f>
        <v>0</v>
      </c>
      <c r="I170" s="189"/>
      <c r="J170" s="55"/>
      <c r="K170" s="33">
        <f t="shared" si="4"/>
        <v>0</v>
      </c>
      <c r="L170" s="68">
        <f t="shared" si="7"/>
        <v>0</v>
      </c>
      <c r="M170" s="66">
        <f t="shared" si="5"/>
        <v>0</v>
      </c>
      <c r="N170" s="32">
        <f t="shared" si="6"/>
        <v>0</v>
      </c>
      <c r="O170" s="52">
        <f>'Pay App 2'!O170+'Pay App 2'!P170</f>
        <v>0</v>
      </c>
      <c r="P170" s="45"/>
      <c r="Q170" s="66">
        <f>'Pay App 2'!Q170+N170+P170</f>
        <v>0</v>
      </c>
    </row>
    <row r="171" spans="1:17" ht="21" customHeight="1" x14ac:dyDescent="0.2">
      <c r="A171" s="151" t="s">
        <v>296</v>
      </c>
      <c r="B171" s="151"/>
      <c r="C171" s="151" t="s">
        <v>297</v>
      </c>
      <c r="D171" s="152"/>
      <c r="E171" s="52">
        <f>'Pay App 2'!E171</f>
        <v>0</v>
      </c>
      <c r="F171" s="45"/>
      <c r="G171" s="65">
        <f>'Pay App 2'!G171+F171</f>
        <v>0</v>
      </c>
      <c r="H171" s="188">
        <f>'Pay App 2'!K171</f>
        <v>0</v>
      </c>
      <c r="I171" s="189"/>
      <c r="J171" s="55"/>
      <c r="K171" s="33">
        <f t="shared" si="4"/>
        <v>0</v>
      </c>
      <c r="L171" s="68">
        <f t="shared" si="7"/>
        <v>0</v>
      </c>
      <c r="M171" s="66">
        <f t="shared" si="5"/>
        <v>0</v>
      </c>
      <c r="N171" s="32">
        <f t="shared" si="6"/>
        <v>0</v>
      </c>
      <c r="O171" s="52">
        <f>'Pay App 2'!O171+'Pay App 2'!P171</f>
        <v>0</v>
      </c>
      <c r="P171" s="45"/>
      <c r="Q171" s="66">
        <f>'Pay App 2'!Q171+N171+P171</f>
        <v>0</v>
      </c>
    </row>
    <row r="172" spans="1:17" ht="21" customHeight="1" x14ac:dyDescent="0.2">
      <c r="A172" s="151" t="s">
        <v>298</v>
      </c>
      <c r="B172" s="151"/>
      <c r="C172" s="151" t="s">
        <v>299</v>
      </c>
      <c r="D172" s="152"/>
      <c r="E172" s="52">
        <f>'Pay App 2'!E172</f>
        <v>0</v>
      </c>
      <c r="F172" s="45"/>
      <c r="G172" s="65">
        <f>'Pay App 2'!G172+F172</f>
        <v>0</v>
      </c>
      <c r="H172" s="188">
        <f>'Pay App 2'!K172</f>
        <v>0</v>
      </c>
      <c r="I172" s="189"/>
      <c r="J172" s="55"/>
      <c r="K172" s="33">
        <f t="shared" si="4"/>
        <v>0</v>
      </c>
      <c r="L172" s="68">
        <f t="shared" si="7"/>
        <v>0</v>
      </c>
      <c r="M172" s="66">
        <f t="shared" si="5"/>
        <v>0</v>
      </c>
      <c r="N172" s="32">
        <f t="shared" si="6"/>
        <v>0</v>
      </c>
      <c r="O172" s="52">
        <f>'Pay App 2'!O172+'Pay App 2'!P172</f>
        <v>0</v>
      </c>
      <c r="P172" s="45"/>
      <c r="Q172" s="66">
        <f>'Pay App 2'!Q172+N172+P172</f>
        <v>0</v>
      </c>
    </row>
    <row r="173" spans="1:17" ht="21" customHeight="1" x14ac:dyDescent="0.2">
      <c r="A173" s="151" t="s">
        <v>300</v>
      </c>
      <c r="B173" s="151"/>
      <c r="C173" s="151" t="s">
        <v>301</v>
      </c>
      <c r="D173" s="152"/>
      <c r="E173" s="52">
        <f>'Pay App 2'!E173</f>
        <v>0</v>
      </c>
      <c r="F173" s="45"/>
      <c r="G173" s="65">
        <f>'Pay App 2'!G173+F173</f>
        <v>0</v>
      </c>
      <c r="H173" s="188">
        <f>'Pay App 2'!K173</f>
        <v>0</v>
      </c>
      <c r="I173" s="189"/>
      <c r="J173" s="55"/>
      <c r="K173" s="33">
        <f t="shared" si="4"/>
        <v>0</v>
      </c>
      <c r="L173" s="68">
        <f t="shared" si="7"/>
        <v>0</v>
      </c>
      <c r="M173" s="66">
        <f t="shared" si="5"/>
        <v>0</v>
      </c>
      <c r="N173" s="32">
        <f t="shared" si="6"/>
        <v>0</v>
      </c>
      <c r="O173" s="52">
        <f>'Pay App 2'!O173+'Pay App 2'!P173</f>
        <v>0</v>
      </c>
      <c r="P173" s="45"/>
      <c r="Q173" s="66">
        <f>'Pay App 2'!Q173+N173+P173</f>
        <v>0</v>
      </c>
    </row>
    <row r="174" spans="1:17" ht="21" customHeight="1" x14ac:dyDescent="0.2">
      <c r="A174" s="151" t="s">
        <v>302</v>
      </c>
      <c r="B174" s="151"/>
      <c r="C174" s="151" t="s">
        <v>303</v>
      </c>
      <c r="D174" s="152"/>
      <c r="E174" s="52">
        <f>'Pay App 2'!E174</f>
        <v>0</v>
      </c>
      <c r="F174" s="45"/>
      <c r="G174" s="65">
        <f>'Pay App 2'!G174+F174</f>
        <v>0</v>
      </c>
      <c r="H174" s="188">
        <f>'Pay App 2'!K174</f>
        <v>0</v>
      </c>
      <c r="I174" s="189"/>
      <c r="J174" s="55"/>
      <c r="K174" s="33">
        <f t="shared" si="4"/>
        <v>0</v>
      </c>
      <c r="L174" s="68">
        <f t="shared" si="7"/>
        <v>0</v>
      </c>
      <c r="M174" s="66">
        <f t="shared" si="5"/>
        <v>0</v>
      </c>
      <c r="N174" s="32">
        <f t="shared" si="6"/>
        <v>0</v>
      </c>
      <c r="O174" s="52">
        <f>'Pay App 2'!O174+'Pay App 2'!P174</f>
        <v>0</v>
      </c>
      <c r="P174" s="45"/>
      <c r="Q174" s="66">
        <f>'Pay App 2'!Q174+N174+P174</f>
        <v>0</v>
      </c>
    </row>
    <row r="175" spans="1:17" ht="21" customHeight="1" x14ac:dyDescent="0.2">
      <c r="A175" s="151" t="s">
        <v>304</v>
      </c>
      <c r="B175" s="151"/>
      <c r="C175" s="151" t="s">
        <v>305</v>
      </c>
      <c r="D175" s="152"/>
      <c r="E175" s="52">
        <f>'Pay App 2'!E175</f>
        <v>0</v>
      </c>
      <c r="F175" s="45"/>
      <c r="G175" s="65">
        <f>'Pay App 2'!G175+F175</f>
        <v>0</v>
      </c>
      <c r="H175" s="188">
        <f>'Pay App 2'!K175</f>
        <v>0</v>
      </c>
      <c r="I175" s="189"/>
      <c r="J175" s="55"/>
      <c r="K175" s="33">
        <f t="shared" si="4"/>
        <v>0</v>
      </c>
      <c r="L175" s="68">
        <f t="shared" si="7"/>
        <v>0</v>
      </c>
      <c r="M175" s="66">
        <f t="shared" si="5"/>
        <v>0</v>
      </c>
      <c r="N175" s="32">
        <f t="shared" si="6"/>
        <v>0</v>
      </c>
      <c r="O175" s="52">
        <f>'Pay App 2'!O175+'Pay App 2'!P175</f>
        <v>0</v>
      </c>
      <c r="P175" s="45"/>
      <c r="Q175" s="66">
        <f>'Pay App 2'!Q175+N175+P175</f>
        <v>0</v>
      </c>
    </row>
    <row r="176" spans="1:17" ht="21" customHeight="1" x14ac:dyDescent="0.2">
      <c r="A176" s="151" t="s">
        <v>306</v>
      </c>
      <c r="B176" s="151"/>
      <c r="C176" s="151" t="s">
        <v>307</v>
      </c>
      <c r="D176" s="152"/>
      <c r="E176" s="52">
        <f>'Pay App 2'!E176</f>
        <v>0</v>
      </c>
      <c r="F176" s="45"/>
      <c r="G176" s="65">
        <f>'Pay App 2'!G176+F176</f>
        <v>0</v>
      </c>
      <c r="H176" s="188">
        <f>'Pay App 2'!K176</f>
        <v>0</v>
      </c>
      <c r="I176" s="189"/>
      <c r="J176" s="55"/>
      <c r="K176" s="33">
        <f t="shared" si="4"/>
        <v>0</v>
      </c>
      <c r="L176" s="68">
        <f t="shared" si="7"/>
        <v>0</v>
      </c>
      <c r="M176" s="66">
        <f t="shared" si="5"/>
        <v>0</v>
      </c>
      <c r="N176" s="32">
        <f t="shared" si="6"/>
        <v>0</v>
      </c>
      <c r="O176" s="52">
        <f>'Pay App 2'!O176+'Pay App 2'!P176</f>
        <v>0</v>
      </c>
      <c r="P176" s="45"/>
      <c r="Q176" s="66">
        <f>'Pay App 2'!Q176+N176+P176</f>
        <v>0</v>
      </c>
    </row>
    <row r="177" spans="1:17" ht="21" customHeight="1" x14ac:dyDescent="0.2">
      <c r="A177" s="151" t="s">
        <v>308</v>
      </c>
      <c r="B177" s="151"/>
      <c r="C177" s="151" t="s">
        <v>309</v>
      </c>
      <c r="D177" s="152"/>
      <c r="E177" s="52">
        <f>'Pay App 2'!E177</f>
        <v>0</v>
      </c>
      <c r="F177" s="45"/>
      <c r="G177" s="65">
        <f>'Pay App 2'!G177+F177</f>
        <v>0</v>
      </c>
      <c r="H177" s="188">
        <f>'Pay App 2'!K177</f>
        <v>0</v>
      </c>
      <c r="I177" s="189"/>
      <c r="J177" s="55"/>
      <c r="K177" s="33">
        <f t="shared" si="4"/>
        <v>0</v>
      </c>
      <c r="L177" s="68">
        <f t="shared" si="7"/>
        <v>0</v>
      </c>
      <c r="M177" s="66">
        <f t="shared" si="5"/>
        <v>0</v>
      </c>
      <c r="N177" s="32">
        <f t="shared" si="6"/>
        <v>0</v>
      </c>
      <c r="O177" s="52">
        <f>'Pay App 2'!O177+'Pay App 2'!P177</f>
        <v>0</v>
      </c>
      <c r="P177" s="45"/>
      <c r="Q177" s="66">
        <f>'Pay App 2'!Q177+N177+P177</f>
        <v>0</v>
      </c>
    </row>
    <row r="178" spans="1:17" ht="21" customHeight="1" x14ac:dyDescent="0.2">
      <c r="A178" s="141" t="s">
        <v>310</v>
      </c>
      <c r="B178" s="141"/>
      <c r="C178" s="141" t="s">
        <v>311</v>
      </c>
      <c r="D178" s="142"/>
      <c r="E178" s="52">
        <f>'Pay App 2'!E178</f>
        <v>0</v>
      </c>
      <c r="F178" s="45"/>
      <c r="G178" s="65">
        <f>'Pay App 2'!G178+F178</f>
        <v>0</v>
      </c>
      <c r="H178" s="188">
        <f>'Pay App 2'!K178</f>
        <v>0</v>
      </c>
      <c r="I178" s="189"/>
      <c r="J178" s="55"/>
      <c r="K178" s="33">
        <f t="shared" si="4"/>
        <v>0</v>
      </c>
      <c r="L178" s="68">
        <f t="shared" si="7"/>
        <v>0</v>
      </c>
      <c r="M178" s="66">
        <f t="shared" si="5"/>
        <v>0</v>
      </c>
      <c r="N178" s="32">
        <f t="shared" si="6"/>
        <v>0</v>
      </c>
      <c r="O178" s="52">
        <f>'Pay App 2'!O178+'Pay App 2'!P178</f>
        <v>0</v>
      </c>
      <c r="P178" s="45"/>
      <c r="Q178" s="66">
        <f>'Pay App 2'!Q178+N178+P178</f>
        <v>0</v>
      </c>
    </row>
    <row r="179" spans="1:17" ht="21" customHeight="1" x14ac:dyDescent="0.2">
      <c r="A179" s="151" t="s">
        <v>312</v>
      </c>
      <c r="B179" s="151"/>
      <c r="C179" s="151" t="s">
        <v>313</v>
      </c>
      <c r="D179" s="152"/>
      <c r="E179" s="52">
        <f>'Pay App 2'!E179</f>
        <v>0</v>
      </c>
      <c r="F179" s="45"/>
      <c r="G179" s="65">
        <f>'Pay App 2'!G179+F179</f>
        <v>0</v>
      </c>
      <c r="H179" s="188">
        <f>'Pay App 2'!K179</f>
        <v>0</v>
      </c>
      <c r="I179" s="189"/>
      <c r="J179" s="55"/>
      <c r="K179" s="33">
        <f t="shared" si="4"/>
        <v>0</v>
      </c>
      <c r="L179" s="68">
        <f t="shared" si="7"/>
        <v>0</v>
      </c>
      <c r="M179" s="66">
        <f t="shared" si="5"/>
        <v>0</v>
      </c>
      <c r="N179" s="32">
        <f t="shared" si="6"/>
        <v>0</v>
      </c>
      <c r="O179" s="52">
        <f>'Pay App 2'!O179+'Pay App 2'!P179</f>
        <v>0</v>
      </c>
      <c r="P179" s="45"/>
      <c r="Q179" s="66">
        <f>'Pay App 2'!Q179+N179+P179</f>
        <v>0</v>
      </c>
    </row>
    <row r="180" spans="1:17" ht="21" customHeight="1" x14ac:dyDescent="0.2">
      <c r="A180" s="151" t="s">
        <v>314</v>
      </c>
      <c r="B180" s="151"/>
      <c r="C180" s="149" t="s">
        <v>315</v>
      </c>
      <c r="D180" s="150"/>
      <c r="E180" s="52">
        <f>'Pay App 2'!E180</f>
        <v>0</v>
      </c>
      <c r="F180" s="45"/>
      <c r="G180" s="65">
        <f>'Pay App 2'!G180+F180</f>
        <v>0</v>
      </c>
      <c r="H180" s="188">
        <f>'Pay App 2'!K180</f>
        <v>0</v>
      </c>
      <c r="I180" s="189"/>
      <c r="J180" s="55"/>
      <c r="K180" s="33">
        <f t="shared" si="4"/>
        <v>0</v>
      </c>
      <c r="L180" s="68">
        <f t="shared" si="7"/>
        <v>0</v>
      </c>
      <c r="M180" s="66">
        <f t="shared" si="5"/>
        <v>0</v>
      </c>
      <c r="N180" s="32">
        <f t="shared" si="6"/>
        <v>0</v>
      </c>
      <c r="O180" s="52">
        <f>'Pay App 2'!O180+'Pay App 2'!P180</f>
        <v>0</v>
      </c>
      <c r="P180" s="45"/>
      <c r="Q180" s="66">
        <f>'Pay App 2'!Q180+N180+P180</f>
        <v>0</v>
      </c>
    </row>
    <row r="181" spans="1:17" ht="21" customHeight="1" x14ac:dyDescent="0.2">
      <c r="A181" s="151" t="s">
        <v>316</v>
      </c>
      <c r="B181" s="151"/>
      <c r="C181" s="151" t="s">
        <v>317</v>
      </c>
      <c r="D181" s="152"/>
      <c r="E181" s="52">
        <f>'Pay App 2'!E181</f>
        <v>0</v>
      </c>
      <c r="F181" s="45"/>
      <c r="G181" s="65">
        <f>'Pay App 2'!G181+F181</f>
        <v>0</v>
      </c>
      <c r="H181" s="188">
        <f>'Pay App 2'!K181</f>
        <v>0</v>
      </c>
      <c r="I181" s="189"/>
      <c r="J181" s="55"/>
      <c r="K181" s="33">
        <f t="shared" si="4"/>
        <v>0</v>
      </c>
      <c r="L181" s="68">
        <f t="shared" si="7"/>
        <v>0</v>
      </c>
      <c r="M181" s="66">
        <f t="shared" si="5"/>
        <v>0</v>
      </c>
      <c r="N181" s="32">
        <f t="shared" si="6"/>
        <v>0</v>
      </c>
      <c r="O181" s="52">
        <f>'Pay App 2'!O181+'Pay App 2'!P181</f>
        <v>0</v>
      </c>
      <c r="P181" s="45"/>
      <c r="Q181" s="66">
        <f>'Pay App 2'!Q181+N181+P181</f>
        <v>0</v>
      </c>
    </row>
    <row r="182" spans="1:17" ht="21" customHeight="1" x14ac:dyDescent="0.2">
      <c r="A182" s="151" t="s">
        <v>318</v>
      </c>
      <c r="B182" s="151"/>
      <c r="C182" s="151" t="s">
        <v>319</v>
      </c>
      <c r="D182" s="152"/>
      <c r="E182" s="52">
        <f>'Pay App 2'!E182</f>
        <v>0</v>
      </c>
      <c r="F182" s="45"/>
      <c r="G182" s="65">
        <f>'Pay App 2'!G182+F182</f>
        <v>0</v>
      </c>
      <c r="H182" s="188">
        <f>'Pay App 2'!K182</f>
        <v>0</v>
      </c>
      <c r="I182" s="189"/>
      <c r="J182" s="55"/>
      <c r="K182" s="33">
        <f t="shared" si="4"/>
        <v>0</v>
      </c>
      <c r="L182" s="68">
        <f t="shared" si="7"/>
        <v>0</v>
      </c>
      <c r="M182" s="66">
        <f t="shared" si="5"/>
        <v>0</v>
      </c>
      <c r="N182" s="32">
        <f t="shared" si="6"/>
        <v>0</v>
      </c>
      <c r="O182" s="52">
        <f>'Pay App 2'!O182+'Pay App 2'!P182</f>
        <v>0</v>
      </c>
      <c r="P182" s="45"/>
      <c r="Q182" s="66">
        <f>'Pay App 2'!Q182+N182+P182</f>
        <v>0</v>
      </c>
    </row>
    <row r="183" spans="1:17" ht="21" customHeight="1" x14ac:dyDescent="0.2">
      <c r="A183" s="151" t="s">
        <v>320</v>
      </c>
      <c r="B183" s="151"/>
      <c r="C183" s="151" t="s">
        <v>321</v>
      </c>
      <c r="D183" s="152"/>
      <c r="E183" s="52">
        <f>'Pay App 2'!E183</f>
        <v>0</v>
      </c>
      <c r="F183" s="45"/>
      <c r="G183" s="65">
        <f>'Pay App 2'!G183+F183</f>
        <v>0</v>
      </c>
      <c r="H183" s="188">
        <f>'Pay App 2'!K183</f>
        <v>0</v>
      </c>
      <c r="I183" s="189"/>
      <c r="J183" s="55"/>
      <c r="K183" s="33">
        <f t="shared" si="4"/>
        <v>0</v>
      </c>
      <c r="L183" s="68">
        <f t="shared" si="7"/>
        <v>0</v>
      </c>
      <c r="M183" s="66">
        <f t="shared" si="5"/>
        <v>0</v>
      </c>
      <c r="N183" s="32">
        <f t="shared" si="6"/>
        <v>0</v>
      </c>
      <c r="O183" s="52">
        <f>'Pay App 2'!O183+'Pay App 2'!P183</f>
        <v>0</v>
      </c>
      <c r="P183" s="45"/>
      <c r="Q183" s="66">
        <f>'Pay App 2'!Q183+N183+P183</f>
        <v>0</v>
      </c>
    </row>
    <row r="184" spans="1:17" ht="21" customHeight="1" x14ac:dyDescent="0.2">
      <c r="A184" s="151" t="s">
        <v>322</v>
      </c>
      <c r="B184" s="151"/>
      <c r="C184" s="151" t="s">
        <v>323</v>
      </c>
      <c r="D184" s="152"/>
      <c r="E184" s="52">
        <f>'Pay App 2'!E184</f>
        <v>0</v>
      </c>
      <c r="F184" s="45"/>
      <c r="G184" s="65">
        <f>'Pay App 2'!G184+F184</f>
        <v>0</v>
      </c>
      <c r="H184" s="188">
        <f>'Pay App 2'!K184</f>
        <v>0</v>
      </c>
      <c r="I184" s="189"/>
      <c r="J184" s="55"/>
      <c r="K184" s="33">
        <f t="shared" si="4"/>
        <v>0</v>
      </c>
      <c r="L184" s="68">
        <f t="shared" si="7"/>
        <v>0</v>
      </c>
      <c r="M184" s="66">
        <f t="shared" si="5"/>
        <v>0</v>
      </c>
      <c r="N184" s="32">
        <f t="shared" si="6"/>
        <v>0</v>
      </c>
      <c r="O184" s="52">
        <f>'Pay App 2'!O184+'Pay App 2'!P184</f>
        <v>0</v>
      </c>
      <c r="P184" s="45"/>
      <c r="Q184" s="66">
        <f>'Pay App 2'!Q184+N184+P184</f>
        <v>0</v>
      </c>
    </row>
    <row r="185" spans="1:17" ht="21" customHeight="1" x14ac:dyDescent="0.2">
      <c r="A185" s="141" t="s">
        <v>324</v>
      </c>
      <c r="B185" s="141"/>
      <c r="C185" s="141" t="s">
        <v>325</v>
      </c>
      <c r="D185" s="142"/>
      <c r="E185" s="52">
        <f>'Pay App 2'!E185</f>
        <v>0</v>
      </c>
      <c r="F185" s="45"/>
      <c r="G185" s="65">
        <f>'Pay App 2'!G185+F185</f>
        <v>0</v>
      </c>
      <c r="H185" s="188">
        <f>'Pay App 2'!K185</f>
        <v>0</v>
      </c>
      <c r="I185" s="189"/>
      <c r="J185" s="55"/>
      <c r="K185" s="33">
        <f t="shared" si="4"/>
        <v>0</v>
      </c>
      <c r="L185" s="68">
        <f t="shared" si="7"/>
        <v>0</v>
      </c>
      <c r="M185" s="66">
        <f t="shared" si="5"/>
        <v>0</v>
      </c>
      <c r="N185" s="32">
        <f t="shared" si="6"/>
        <v>0</v>
      </c>
      <c r="O185" s="52">
        <f>'Pay App 2'!O185+'Pay App 2'!P185</f>
        <v>0</v>
      </c>
      <c r="P185" s="45"/>
      <c r="Q185" s="66">
        <f>'Pay App 2'!Q185+N185+P185</f>
        <v>0</v>
      </c>
    </row>
    <row r="186" spans="1:17" ht="21" customHeight="1" x14ac:dyDescent="0.2">
      <c r="A186" s="141" t="s">
        <v>326</v>
      </c>
      <c r="B186" s="141"/>
      <c r="C186" s="141" t="s">
        <v>327</v>
      </c>
      <c r="D186" s="142"/>
      <c r="E186" s="52">
        <f>'Pay App 2'!E186</f>
        <v>0</v>
      </c>
      <c r="F186" s="45"/>
      <c r="G186" s="65">
        <f>'Pay App 2'!G186+F186</f>
        <v>0</v>
      </c>
      <c r="H186" s="188">
        <f>'Pay App 2'!K186</f>
        <v>0</v>
      </c>
      <c r="I186" s="189"/>
      <c r="J186" s="55"/>
      <c r="K186" s="33">
        <f t="shared" si="4"/>
        <v>0</v>
      </c>
      <c r="L186" s="68">
        <f t="shared" si="7"/>
        <v>0</v>
      </c>
      <c r="M186" s="66">
        <f t="shared" si="5"/>
        <v>0</v>
      </c>
      <c r="N186" s="32">
        <f t="shared" si="6"/>
        <v>0</v>
      </c>
      <c r="O186" s="52">
        <f>'Pay App 2'!O186+'Pay App 2'!P186</f>
        <v>0</v>
      </c>
      <c r="P186" s="45"/>
      <c r="Q186" s="66">
        <f>'Pay App 2'!Q186+N186+P186</f>
        <v>0</v>
      </c>
    </row>
    <row r="187" spans="1:17" ht="21" customHeight="1" x14ac:dyDescent="0.2">
      <c r="A187" s="151" t="s">
        <v>328</v>
      </c>
      <c r="B187" s="151"/>
      <c r="C187" s="151" t="s">
        <v>329</v>
      </c>
      <c r="D187" s="152"/>
      <c r="E187" s="52">
        <f>'Pay App 2'!E187</f>
        <v>0</v>
      </c>
      <c r="F187" s="45"/>
      <c r="G187" s="65">
        <f>'Pay App 2'!G187+F187</f>
        <v>0</v>
      </c>
      <c r="H187" s="188">
        <f>'Pay App 2'!K187</f>
        <v>0</v>
      </c>
      <c r="I187" s="189"/>
      <c r="J187" s="55"/>
      <c r="K187" s="33">
        <f t="shared" si="4"/>
        <v>0</v>
      </c>
      <c r="L187" s="68">
        <f t="shared" si="7"/>
        <v>0</v>
      </c>
      <c r="M187" s="66">
        <f t="shared" si="5"/>
        <v>0</v>
      </c>
      <c r="N187" s="32">
        <f t="shared" si="6"/>
        <v>0</v>
      </c>
      <c r="O187" s="52">
        <f>'Pay App 2'!O187+'Pay App 2'!P187</f>
        <v>0</v>
      </c>
      <c r="P187" s="45"/>
      <c r="Q187" s="66">
        <f>'Pay App 2'!Q187+N187+P187</f>
        <v>0</v>
      </c>
    </row>
    <row r="188" spans="1:17" ht="21" customHeight="1" x14ac:dyDescent="0.2">
      <c r="A188" s="151" t="s">
        <v>330</v>
      </c>
      <c r="B188" s="151"/>
      <c r="C188" s="151" t="s">
        <v>331</v>
      </c>
      <c r="D188" s="152"/>
      <c r="E188" s="52">
        <f>'Pay App 2'!E188</f>
        <v>0</v>
      </c>
      <c r="F188" s="45"/>
      <c r="G188" s="65">
        <f>'Pay App 2'!G188+F188</f>
        <v>0</v>
      </c>
      <c r="H188" s="188">
        <f>'Pay App 2'!K188</f>
        <v>0</v>
      </c>
      <c r="I188" s="189"/>
      <c r="J188" s="55"/>
      <c r="K188" s="33">
        <f t="shared" si="4"/>
        <v>0</v>
      </c>
      <c r="L188" s="68">
        <f t="shared" si="7"/>
        <v>0</v>
      </c>
      <c r="M188" s="66">
        <f t="shared" si="5"/>
        <v>0</v>
      </c>
      <c r="N188" s="32">
        <f t="shared" si="6"/>
        <v>0</v>
      </c>
      <c r="O188" s="52">
        <f>'Pay App 2'!O188+'Pay App 2'!P188</f>
        <v>0</v>
      </c>
      <c r="P188" s="45"/>
      <c r="Q188" s="66">
        <f>'Pay App 2'!Q188+N188+P188</f>
        <v>0</v>
      </c>
    </row>
    <row r="189" spans="1:17" ht="21" customHeight="1" x14ac:dyDescent="0.2">
      <c r="A189" s="151" t="s">
        <v>332</v>
      </c>
      <c r="B189" s="151"/>
      <c r="C189" s="151" t="s">
        <v>333</v>
      </c>
      <c r="D189" s="152"/>
      <c r="E189" s="52">
        <f>'Pay App 2'!E189</f>
        <v>0</v>
      </c>
      <c r="F189" s="45"/>
      <c r="G189" s="65">
        <f>'Pay App 2'!G189+F189</f>
        <v>0</v>
      </c>
      <c r="H189" s="188">
        <f>'Pay App 2'!K189</f>
        <v>0</v>
      </c>
      <c r="I189" s="189"/>
      <c r="J189" s="55"/>
      <c r="K189" s="33">
        <f t="shared" si="4"/>
        <v>0</v>
      </c>
      <c r="L189" s="68">
        <f t="shared" si="7"/>
        <v>0</v>
      </c>
      <c r="M189" s="66">
        <f t="shared" si="5"/>
        <v>0</v>
      </c>
      <c r="N189" s="32">
        <f t="shared" si="6"/>
        <v>0</v>
      </c>
      <c r="O189" s="52">
        <f>'Pay App 2'!O189+'Pay App 2'!P189</f>
        <v>0</v>
      </c>
      <c r="P189" s="45"/>
      <c r="Q189" s="66">
        <f>'Pay App 2'!Q189+N189+P189</f>
        <v>0</v>
      </c>
    </row>
    <row r="190" spans="1:17" ht="21" customHeight="1" x14ac:dyDescent="0.2">
      <c r="A190" s="141" t="s">
        <v>334</v>
      </c>
      <c r="B190" s="141"/>
      <c r="C190" s="141" t="s">
        <v>335</v>
      </c>
      <c r="D190" s="142"/>
      <c r="E190" s="52">
        <f>'Pay App 2'!E190</f>
        <v>0</v>
      </c>
      <c r="F190" s="45"/>
      <c r="G190" s="65">
        <f>'Pay App 2'!G190+F190</f>
        <v>0</v>
      </c>
      <c r="H190" s="188">
        <f>'Pay App 2'!K190</f>
        <v>0</v>
      </c>
      <c r="I190" s="189"/>
      <c r="J190" s="55"/>
      <c r="K190" s="33">
        <f t="shared" si="4"/>
        <v>0</v>
      </c>
      <c r="L190" s="68">
        <f t="shared" si="7"/>
        <v>0</v>
      </c>
      <c r="M190" s="66">
        <f t="shared" si="5"/>
        <v>0</v>
      </c>
      <c r="N190" s="32">
        <f t="shared" si="6"/>
        <v>0</v>
      </c>
      <c r="O190" s="52">
        <f>'Pay App 2'!O190+'Pay App 2'!P190</f>
        <v>0</v>
      </c>
      <c r="P190" s="45"/>
      <c r="Q190" s="66">
        <f>'Pay App 2'!Q190+N190+P190</f>
        <v>0</v>
      </c>
    </row>
    <row r="191" spans="1:17" ht="21" customHeight="1" x14ac:dyDescent="0.2">
      <c r="A191" s="149" t="s">
        <v>336</v>
      </c>
      <c r="B191" s="149"/>
      <c r="C191" s="149" t="s">
        <v>337</v>
      </c>
      <c r="D191" s="150"/>
      <c r="E191" s="52">
        <f>'Pay App 2'!E191</f>
        <v>0</v>
      </c>
      <c r="F191" s="45"/>
      <c r="G191" s="65">
        <f>'Pay App 2'!G191+F191</f>
        <v>0</v>
      </c>
      <c r="H191" s="188">
        <f>'Pay App 2'!K191</f>
        <v>0</v>
      </c>
      <c r="I191" s="189"/>
      <c r="J191" s="55"/>
      <c r="K191" s="33">
        <f t="shared" si="4"/>
        <v>0</v>
      </c>
      <c r="L191" s="68">
        <f t="shared" si="7"/>
        <v>0</v>
      </c>
      <c r="M191" s="66">
        <f t="shared" si="5"/>
        <v>0</v>
      </c>
      <c r="N191" s="32">
        <f t="shared" si="6"/>
        <v>0</v>
      </c>
      <c r="O191" s="52">
        <f>'Pay App 2'!O191+'Pay App 2'!P191</f>
        <v>0</v>
      </c>
      <c r="P191" s="45"/>
      <c r="Q191" s="66">
        <f>'Pay App 2'!Q191+N191+P191</f>
        <v>0</v>
      </c>
    </row>
    <row r="192" spans="1:17" ht="21" customHeight="1" x14ac:dyDescent="0.2">
      <c r="A192" s="149" t="s">
        <v>338</v>
      </c>
      <c r="B192" s="149"/>
      <c r="C192" s="151" t="s">
        <v>339</v>
      </c>
      <c r="D192" s="152"/>
      <c r="E192" s="52">
        <f>'Pay App 2'!E192</f>
        <v>0</v>
      </c>
      <c r="F192" s="45"/>
      <c r="G192" s="65">
        <f>'Pay App 2'!G192+F192</f>
        <v>0</v>
      </c>
      <c r="H192" s="188">
        <f>'Pay App 2'!K192</f>
        <v>0</v>
      </c>
      <c r="I192" s="189"/>
      <c r="J192" s="55"/>
      <c r="K192" s="33">
        <f t="shared" si="4"/>
        <v>0</v>
      </c>
      <c r="L192" s="68">
        <f t="shared" si="7"/>
        <v>0</v>
      </c>
      <c r="M192" s="66">
        <f t="shared" si="5"/>
        <v>0</v>
      </c>
      <c r="N192" s="32">
        <f t="shared" si="6"/>
        <v>0</v>
      </c>
      <c r="O192" s="52">
        <f>'Pay App 2'!O192+'Pay App 2'!P192</f>
        <v>0</v>
      </c>
      <c r="P192" s="45"/>
      <c r="Q192" s="66">
        <f>'Pay App 2'!Q192+N192+P192</f>
        <v>0</v>
      </c>
    </row>
    <row r="193" spans="1:17" ht="21" customHeight="1" x14ac:dyDescent="0.2">
      <c r="A193" s="141" t="s">
        <v>340</v>
      </c>
      <c r="B193" s="141"/>
      <c r="C193" s="141" t="s">
        <v>341</v>
      </c>
      <c r="D193" s="142"/>
      <c r="E193" s="52">
        <f>'Pay App 2'!E193</f>
        <v>0</v>
      </c>
      <c r="F193" s="45"/>
      <c r="G193" s="65">
        <f>'Pay App 2'!G193+F193</f>
        <v>0</v>
      </c>
      <c r="H193" s="188">
        <f>'Pay App 2'!K193</f>
        <v>0</v>
      </c>
      <c r="I193" s="189"/>
      <c r="J193" s="55"/>
      <c r="K193" s="33">
        <f t="shared" si="4"/>
        <v>0</v>
      </c>
      <c r="L193" s="68">
        <f t="shared" si="7"/>
        <v>0</v>
      </c>
      <c r="M193" s="66">
        <f t="shared" si="5"/>
        <v>0</v>
      </c>
      <c r="N193" s="32">
        <f t="shared" si="6"/>
        <v>0</v>
      </c>
      <c r="O193" s="52">
        <f>'Pay App 2'!O193+'Pay App 2'!P193</f>
        <v>0</v>
      </c>
      <c r="P193" s="45"/>
      <c r="Q193" s="66">
        <f>'Pay App 2'!Q193+N193+P193</f>
        <v>0</v>
      </c>
    </row>
    <row r="194" spans="1:17" ht="21" customHeight="1" x14ac:dyDescent="0.2">
      <c r="A194" s="149" t="s">
        <v>342</v>
      </c>
      <c r="B194" s="149"/>
      <c r="C194" s="149" t="s">
        <v>343</v>
      </c>
      <c r="D194" s="150"/>
      <c r="E194" s="52">
        <f>'Pay App 2'!E194</f>
        <v>0</v>
      </c>
      <c r="F194" s="45"/>
      <c r="G194" s="65">
        <f>'Pay App 2'!G194+F194</f>
        <v>0</v>
      </c>
      <c r="H194" s="188">
        <f>'Pay App 2'!K194</f>
        <v>0</v>
      </c>
      <c r="I194" s="189"/>
      <c r="J194" s="55"/>
      <c r="K194" s="33">
        <f t="shared" si="4"/>
        <v>0</v>
      </c>
      <c r="L194" s="68">
        <f t="shared" si="7"/>
        <v>0</v>
      </c>
      <c r="M194" s="66">
        <f t="shared" si="5"/>
        <v>0</v>
      </c>
      <c r="N194" s="32">
        <f t="shared" si="6"/>
        <v>0</v>
      </c>
      <c r="O194" s="52">
        <f>'Pay App 2'!O194+'Pay App 2'!P194</f>
        <v>0</v>
      </c>
      <c r="P194" s="45"/>
      <c r="Q194" s="66">
        <f>'Pay App 2'!Q194+N194+P194</f>
        <v>0</v>
      </c>
    </row>
    <row r="195" spans="1:17" ht="21" customHeight="1" x14ac:dyDescent="0.2">
      <c r="A195" s="149" t="s">
        <v>344</v>
      </c>
      <c r="B195" s="149"/>
      <c r="C195" s="151" t="s">
        <v>345</v>
      </c>
      <c r="D195" s="152"/>
      <c r="E195" s="52">
        <f>'Pay App 2'!E195</f>
        <v>0</v>
      </c>
      <c r="F195" s="45"/>
      <c r="G195" s="65">
        <f>'Pay App 2'!G195+F195</f>
        <v>0</v>
      </c>
      <c r="H195" s="188">
        <f>'Pay App 2'!K195</f>
        <v>0</v>
      </c>
      <c r="I195" s="189"/>
      <c r="J195" s="55"/>
      <c r="K195" s="33">
        <f t="shared" si="4"/>
        <v>0</v>
      </c>
      <c r="L195" s="68">
        <f t="shared" si="7"/>
        <v>0</v>
      </c>
      <c r="M195" s="66">
        <f t="shared" si="5"/>
        <v>0</v>
      </c>
      <c r="N195" s="32">
        <f t="shared" si="6"/>
        <v>0</v>
      </c>
      <c r="O195" s="52">
        <f>'Pay App 2'!O195+'Pay App 2'!P195</f>
        <v>0</v>
      </c>
      <c r="P195" s="45"/>
      <c r="Q195" s="66">
        <f>'Pay App 2'!Q195+N195+P195</f>
        <v>0</v>
      </c>
    </row>
    <row r="196" spans="1:17" ht="21" customHeight="1" x14ac:dyDescent="0.2">
      <c r="A196" s="149" t="s">
        <v>346</v>
      </c>
      <c r="B196" s="149"/>
      <c r="C196" s="149" t="s">
        <v>347</v>
      </c>
      <c r="D196" s="150"/>
      <c r="E196" s="52">
        <f>'Pay App 2'!E196</f>
        <v>0</v>
      </c>
      <c r="F196" s="45"/>
      <c r="G196" s="65">
        <f>'Pay App 2'!G196+F196</f>
        <v>0</v>
      </c>
      <c r="H196" s="188">
        <f>'Pay App 2'!K196</f>
        <v>0</v>
      </c>
      <c r="I196" s="189"/>
      <c r="J196" s="55"/>
      <c r="K196" s="33">
        <f t="shared" si="4"/>
        <v>0</v>
      </c>
      <c r="L196" s="68">
        <f t="shared" si="7"/>
        <v>0</v>
      </c>
      <c r="M196" s="66">
        <f t="shared" si="5"/>
        <v>0</v>
      </c>
      <c r="N196" s="32">
        <f t="shared" si="6"/>
        <v>0</v>
      </c>
      <c r="O196" s="52">
        <f>'Pay App 2'!O196+'Pay App 2'!P196</f>
        <v>0</v>
      </c>
      <c r="P196" s="45"/>
      <c r="Q196" s="66">
        <f>'Pay App 2'!Q196+N196+P196</f>
        <v>0</v>
      </c>
    </row>
    <row r="197" spans="1:17" ht="21" customHeight="1" x14ac:dyDescent="0.2">
      <c r="A197" s="149" t="s">
        <v>348</v>
      </c>
      <c r="B197" s="149"/>
      <c r="C197" s="149" t="s">
        <v>349</v>
      </c>
      <c r="D197" s="150"/>
      <c r="E197" s="52">
        <f>'Pay App 2'!E197</f>
        <v>0</v>
      </c>
      <c r="F197" s="45"/>
      <c r="G197" s="65">
        <f>'Pay App 2'!G197+F197</f>
        <v>0</v>
      </c>
      <c r="H197" s="188">
        <f>'Pay App 2'!K197</f>
        <v>0</v>
      </c>
      <c r="I197" s="189"/>
      <c r="J197" s="55"/>
      <c r="K197" s="33">
        <f t="shared" si="4"/>
        <v>0</v>
      </c>
      <c r="L197" s="68">
        <f t="shared" si="7"/>
        <v>0</v>
      </c>
      <c r="M197" s="66">
        <f t="shared" si="5"/>
        <v>0</v>
      </c>
      <c r="N197" s="32">
        <f t="shared" si="6"/>
        <v>0</v>
      </c>
      <c r="O197" s="52">
        <f>'Pay App 2'!O197+'Pay App 2'!P197</f>
        <v>0</v>
      </c>
      <c r="P197" s="45"/>
      <c r="Q197" s="66">
        <f>'Pay App 2'!Q197+N197+P197</f>
        <v>0</v>
      </c>
    </row>
    <row r="198" spans="1:17" ht="21" customHeight="1" x14ac:dyDescent="0.2">
      <c r="A198" s="149" t="s">
        <v>350</v>
      </c>
      <c r="B198" s="149"/>
      <c r="C198" s="151" t="s">
        <v>305</v>
      </c>
      <c r="D198" s="152"/>
      <c r="E198" s="52">
        <f>'Pay App 2'!E198</f>
        <v>0</v>
      </c>
      <c r="F198" s="45"/>
      <c r="G198" s="65">
        <f>'Pay App 2'!G198+F198</f>
        <v>0</v>
      </c>
      <c r="H198" s="188">
        <f>'Pay App 2'!K198</f>
        <v>0</v>
      </c>
      <c r="I198" s="189"/>
      <c r="J198" s="55"/>
      <c r="K198" s="33">
        <f t="shared" si="4"/>
        <v>0</v>
      </c>
      <c r="L198" s="68">
        <f t="shared" si="7"/>
        <v>0</v>
      </c>
      <c r="M198" s="66">
        <f t="shared" si="5"/>
        <v>0</v>
      </c>
      <c r="N198" s="32">
        <f t="shared" si="6"/>
        <v>0</v>
      </c>
      <c r="O198" s="52">
        <f>'Pay App 2'!O198+'Pay App 2'!P198</f>
        <v>0</v>
      </c>
      <c r="P198" s="45"/>
      <c r="Q198" s="66">
        <f>'Pay App 2'!Q198+N198+P198</f>
        <v>0</v>
      </c>
    </row>
    <row r="199" spans="1:17" ht="21" customHeight="1" x14ac:dyDescent="0.2">
      <c r="A199" s="141" t="s">
        <v>351</v>
      </c>
      <c r="B199" s="141"/>
      <c r="C199" s="141" t="s">
        <v>352</v>
      </c>
      <c r="D199" s="142"/>
      <c r="E199" s="52">
        <f>'Pay App 2'!E199</f>
        <v>0</v>
      </c>
      <c r="F199" s="45"/>
      <c r="G199" s="65">
        <f>'Pay App 2'!G199+F199</f>
        <v>0</v>
      </c>
      <c r="H199" s="188">
        <f>'Pay App 2'!K199</f>
        <v>0</v>
      </c>
      <c r="I199" s="189"/>
      <c r="J199" s="55"/>
      <c r="K199" s="33">
        <f t="shared" si="4"/>
        <v>0</v>
      </c>
      <c r="L199" s="68">
        <f t="shared" si="7"/>
        <v>0</v>
      </c>
      <c r="M199" s="66">
        <f t="shared" si="5"/>
        <v>0</v>
      </c>
      <c r="N199" s="32">
        <f t="shared" si="6"/>
        <v>0</v>
      </c>
      <c r="O199" s="52">
        <f>'Pay App 2'!O199+'Pay App 2'!P199</f>
        <v>0</v>
      </c>
      <c r="P199" s="45"/>
      <c r="Q199" s="66">
        <f>'Pay App 2'!Q199+N199+P199</f>
        <v>0</v>
      </c>
    </row>
    <row r="200" spans="1:17" ht="21" customHeight="1" x14ac:dyDescent="0.2">
      <c r="A200" s="149" t="s">
        <v>353</v>
      </c>
      <c r="B200" s="149"/>
      <c r="C200" s="149" t="s">
        <v>354</v>
      </c>
      <c r="D200" s="150"/>
      <c r="E200" s="52">
        <f>'Pay App 2'!E200</f>
        <v>0</v>
      </c>
      <c r="F200" s="45"/>
      <c r="G200" s="65">
        <f>'Pay App 2'!G200+F200</f>
        <v>0</v>
      </c>
      <c r="H200" s="188">
        <f>'Pay App 2'!K200</f>
        <v>0</v>
      </c>
      <c r="I200" s="189"/>
      <c r="J200" s="55"/>
      <c r="K200" s="33">
        <f t="shared" si="4"/>
        <v>0</v>
      </c>
      <c r="L200" s="68">
        <f t="shared" si="7"/>
        <v>0</v>
      </c>
      <c r="M200" s="66">
        <f t="shared" si="5"/>
        <v>0</v>
      </c>
      <c r="N200" s="32">
        <f t="shared" si="6"/>
        <v>0</v>
      </c>
      <c r="O200" s="52">
        <f>'Pay App 2'!O200+'Pay App 2'!P200</f>
        <v>0</v>
      </c>
      <c r="P200" s="45"/>
      <c r="Q200" s="66">
        <f>'Pay App 2'!Q200+N200+P200</f>
        <v>0</v>
      </c>
    </row>
    <row r="201" spans="1:17" ht="21" customHeight="1" x14ac:dyDescent="0.2">
      <c r="A201" s="149" t="s">
        <v>355</v>
      </c>
      <c r="B201" s="149"/>
      <c r="C201" s="149" t="s">
        <v>356</v>
      </c>
      <c r="D201" s="150"/>
      <c r="E201" s="52">
        <f>'Pay App 2'!E201</f>
        <v>0</v>
      </c>
      <c r="F201" s="45"/>
      <c r="G201" s="65">
        <f>'Pay App 2'!G201+F201</f>
        <v>0</v>
      </c>
      <c r="H201" s="188">
        <f>'Pay App 2'!K201</f>
        <v>0</v>
      </c>
      <c r="I201" s="189"/>
      <c r="J201" s="55"/>
      <c r="K201" s="33">
        <f t="shared" si="4"/>
        <v>0</v>
      </c>
      <c r="L201" s="68">
        <f t="shared" si="7"/>
        <v>0</v>
      </c>
      <c r="M201" s="66">
        <f t="shared" si="5"/>
        <v>0</v>
      </c>
      <c r="N201" s="32">
        <f t="shared" si="6"/>
        <v>0</v>
      </c>
      <c r="O201" s="52">
        <f>'Pay App 2'!O201+'Pay App 2'!P201</f>
        <v>0</v>
      </c>
      <c r="P201" s="45"/>
      <c r="Q201" s="66">
        <f>'Pay App 2'!Q201+N201+P201</f>
        <v>0</v>
      </c>
    </row>
    <row r="202" spans="1:17" ht="21" customHeight="1" x14ac:dyDescent="0.2">
      <c r="A202" s="149" t="s">
        <v>357</v>
      </c>
      <c r="B202" s="149"/>
      <c r="C202" s="151" t="s">
        <v>358</v>
      </c>
      <c r="D202" s="152"/>
      <c r="E202" s="52">
        <f>'Pay App 2'!E202</f>
        <v>0</v>
      </c>
      <c r="F202" s="45"/>
      <c r="G202" s="65">
        <f>'Pay App 2'!G202+F202</f>
        <v>0</v>
      </c>
      <c r="H202" s="188">
        <f>'Pay App 2'!K202</f>
        <v>0</v>
      </c>
      <c r="I202" s="189"/>
      <c r="J202" s="55"/>
      <c r="K202" s="33">
        <f t="shared" si="4"/>
        <v>0</v>
      </c>
      <c r="L202" s="68">
        <f t="shared" si="7"/>
        <v>0</v>
      </c>
      <c r="M202" s="66">
        <f t="shared" si="5"/>
        <v>0</v>
      </c>
      <c r="N202" s="32">
        <f t="shared" si="6"/>
        <v>0</v>
      </c>
      <c r="O202" s="52">
        <f>'Pay App 2'!O202+'Pay App 2'!P202</f>
        <v>0</v>
      </c>
      <c r="P202" s="45"/>
      <c r="Q202" s="66">
        <f>'Pay App 2'!Q202+N202+P202</f>
        <v>0</v>
      </c>
    </row>
    <row r="203" spans="1:17" ht="21" customHeight="1" x14ac:dyDescent="0.2">
      <c r="A203" s="149" t="s">
        <v>359</v>
      </c>
      <c r="B203" s="149"/>
      <c r="C203" s="151" t="s">
        <v>360</v>
      </c>
      <c r="D203" s="152"/>
      <c r="E203" s="52">
        <f>'Pay App 2'!E203</f>
        <v>0</v>
      </c>
      <c r="F203" s="45"/>
      <c r="G203" s="65">
        <f>'Pay App 2'!G203+F203</f>
        <v>0</v>
      </c>
      <c r="H203" s="188">
        <f>'Pay App 2'!K203</f>
        <v>0</v>
      </c>
      <c r="I203" s="189"/>
      <c r="J203" s="55"/>
      <c r="K203" s="33">
        <f t="shared" si="4"/>
        <v>0</v>
      </c>
      <c r="L203" s="68">
        <f t="shared" si="7"/>
        <v>0</v>
      </c>
      <c r="M203" s="66">
        <f t="shared" si="5"/>
        <v>0</v>
      </c>
      <c r="N203" s="32">
        <f t="shared" si="6"/>
        <v>0</v>
      </c>
      <c r="O203" s="52">
        <f>'Pay App 2'!O203+'Pay App 2'!P203</f>
        <v>0</v>
      </c>
      <c r="P203" s="45"/>
      <c r="Q203" s="66">
        <f>'Pay App 2'!Q203+N203+P203</f>
        <v>0</v>
      </c>
    </row>
    <row r="204" spans="1:17" ht="21" customHeight="1" x14ac:dyDescent="0.2">
      <c r="A204" s="149" t="s">
        <v>361</v>
      </c>
      <c r="B204" s="149"/>
      <c r="C204" s="149" t="s">
        <v>362</v>
      </c>
      <c r="D204" s="150"/>
      <c r="E204" s="52">
        <f>'Pay App 2'!E204</f>
        <v>0</v>
      </c>
      <c r="F204" s="45"/>
      <c r="G204" s="65">
        <f>'Pay App 2'!G204+F204</f>
        <v>0</v>
      </c>
      <c r="H204" s="188">
        <f>'Pay App 2'!K204</f>
        <v>0</v>
      </c>
      <c r="I204" s="189"/>
      <c r="J204" s="55"/>
      <c r="K204" s="33">
        <f t="shared" si="4"/>
        <v>0</v>
      </c>
      <c r="L204" s="68">
        <f t="shared" si="7"/>
        <v>0</v>
      </c>
      <c r="M204" s="66">
        <f t="shared" si="5"/>
        <v>0</v>
      </c>
      <c r="N204" s="32">
        <f t="shared" si="6"/>
        <v>0</v>
      </c>
      <c r="O204" s="52">
        <f>'Pay App 2'!O204+'Pay App 2'!P204</f>
        <v>0</v>
      </c>
      <c r="P204" s="45"/>
      <c r="Q204" s="66">
        <f>'Pay App 2'!Q204+N204+P204</f>
        <v>0</v>
      </c>
    </row>
    <row r="205" spans="1:17" ht="21" customHeight="1" x14ac:dyDescent="0.2">
      <c r="A205" s="149" t="s">
        <v>363</v>
      </c>
      <c r="B205" s="149"/>
      <c r="C205" s="151" t="s">
        <v>364</v>
      </c>
      <c r="D205" s="152"/>
      <c r="E205" s="52">
        <f>'Pay App 2'!E205</f>
        <v>0</v>
      </c>
      <c r="F205" s="45"/>
      <c r="G205" s="65">
        <f>'Pay App 2'!G205+F205</f>
        <v>0</v>
      </c>
      <c r="H205" s="188">
        <f>'Pay App 2'!K205</f>
        <v>0</v>
      </c>
      <c r="I205" s="189"/>
      <c r="J205" s="55"/>
      <c r="K205" s="33">
        <f t="shared" si="4"/>
        <v>0</v>
      </c>
      <c r="L205" s="68">
        <f t="shared" si="7"/>
        <v>0</v>
      </c>
      <c r="M205" s="66">
        <f t="shared" si="5"/>
        <v>0</v>
      </c>
      <c r="N205" s="32">
        <f t="shared" si="6"/>
        <v>0</v>
      </c>
      <c r="O205" s="52">
        <f>'Pay App 2'!O205+'Pay App 2'!P205</f>
        <v>0</v>
      </c>
      <c r="P205" s="45"/>
      <c r="Q205" s="66">
        <f>'Pay App 2'!Q205+N205+P205</f>
        <v>0</v>
      </c>
    </row>
    <row r="206" spans="1:17" ht="21" customHeight="1" x14ac:dyDescent="0.2">
      <c r="A206" s="141" t="s">
        <v>365</v>
      </c>
      <c r="B206" s="141"/>
      <c r="C206" s="141" t="s">
        <v>366</v>
      </c>
      <c r="D206" s="142"/>
      <c r="E206" s="52">
        <f>'Pay App 2'!E206</f>
        <v>0</v>
      </c>
      <c r="F206" s="45"/>
      <c r="G206" s="65">
        <f>'Pay App 2'!G206+F206</f>
        <v>0</v>
      </c>
      <c r="H206" s="188">
        <f>'Pay App 2'!K206</f>
        <v>0</v>
      </c>
      <c r="I206" s="189"/>
      <c r="J206" s="55"/>
      <c r="K206" s="33">
        <f t="shared" si="4"/>
        <v>0</v>
      </c>
      <c r="L206" s="68">
        <f t="shared" si="7"/>
        <v>0</v>
      </c>
      <c r="M206" s="66">
        <f t="shared" si="5"/>
        <v>0</v>
      </c>
      <c r="N206" s="32">
        <f t="shared" si="6"/>
        <v>0</v>
      </c>
      <c r="O206" s="52">
        <f>'Pay App 2'!O206+'Pay App 2'!P206</f>
        <v>0</v>
      </c>
      <c r="P206" s="45"/>
      <c r="Q206" s="66">
        <f>'Pay App 2'!Q206+N206+P206</f>
        <v>0</v>
      </c>
    </row>
    <row r="207" spans="1:17" ht="21" customHeight="1" x14ac:dyDescent="0.2">
      <c r="A207" s="149" t="s">
        <v>367</v>
      </c>
      <c r="B207" s="149"/>
      <c r="C207" s="149" t="s">
        <v>368</v>
      </c>
      <c r="D207" s="150"/>
      <c r="E207" s="52">
        <f>'Pay App 2'!E207</f>
        <v>0</v>
      </c>
      <c r="F207" s="45"/>
      <c r="G207" s="65">
        <f>'Pay App 2'!G207+F207</f>
        <v>0</v>
      </c>
      <c r="H207" s="188">
        <f>'Pay App 2'!K207</f>
        <v>0</v>
      </c>
      <c r="I207" s="189"/>
      <c r="J207" s="55"/>
      <c r="K207" s="33">
        <f t="shared" si="4"/>
        <v>0</v>
      </c>
      <c r="L207" s="68">
        <f t="shared" si="7"/>
        <v>0</v>
      </c>
      <c r="M207" s="66">
        <f t="shared" si="5"/>
        <v>0</v>
      </c>
      <c r="N207" s="32">
        <f t="shared" si="6"/>
        <v>0</v>
      </c>
      <c r="O207" s="52">
        <f>'Pay App 2'!O207+'Pay App 2'!P207</f>
        <v>0</v>
      </c>
      <c r="P207" s="45"/>
      <c r="Q207" s="66">
        <f>'Pay App 2'!Q207+N207+P207</f>
        <v>0</v>
      </c>
    </row>
    <row r="208" spans="1:17" ht="21" customHeight="1" x14ac:dyDescent="0.2">
      <c r="A208" s="141" t="s">
        <v>369</v>
      </c>
      <c r="B208" s="141"/>
      <c r="C208" s="141" t="s">
        <v>370</v>
      </c>
      <c r="D208" s="142"/>
      <c r="E208" s="52">
        <f>'Pay App 2'!E208</f>
        <v>0</v>
      </c>
      <c r="F208" s="45"/>
      <c r="G208" s="65">
        <f>'Pay App 2'!G208+F208</f>
        <v>0</v>
      </c>
      <c r="H208" s="188">
        <f>'Pay App 2'!K208</f>
        <v>0</v>
      </c>
      <c r="I208" s="189"/>
      <c r="J208" s="55"/>
      <c r="K208" s="33">
        <f t="shared" si="4"/>
        <v>0</v>
      </c>
      <c r="L208" s="68">
        <f t="shared" si="7"/>
        <v>0</v>
      </c>
      <c r="M208" s="66">
        <f t="shared" si="5"/>
        <v>0</v>
      </c>
      <c r="N208" s="32">
        <f t="shared" si="6"/>
        <v>0</v>
      </c>
      <c r="O208" s="52">
        <f>'Pay App 2'!O208+'Pay App 2'!P208</f>
        <v>0</v>
      </c>
      <c r="P208" s="45"/>
      <c r="Q208" s="66">
        <f>'Pay App 2'!Q208+N208+P208</f>
        <v>0</v>
      </c>
    </row>
    <row r="209" spans="1:17" ht="21" customHeight="1" x14ac:dyDescent="0.2">
      <c r="A209" s="149" t="s">
        <v>371</v>
      </c>
      <c r="B209" s="149"/>
      <c r="C209" s="149" t="s">
        <v>372</v>
      </c>
      <c r="D209" s="150"/>
      <c r="E209" s="52">
        <f>'Pay App 2'!E209</f>
        <v>0</v>
      </c>
      <c r="F209" s="45"/>
      <c r="G209" s="65">
        <f>'Pay App 2'!G209+F209</f>
        <v>0</v>
      </c>
      <c r="H209" s="188">
        <f>'Pay App 2'!K209</f>
        <v>0</v>
      </c>
      <c r="I209" s="189"/>
      <c r="J209" s="55"/>
      <c r="K209" s="33">
        <f t="shared" si="4"/>
        <v>0</v>
      </c>
      <c r="L209" s="68">
        <f t="shared" si="7"/>
        <v>0</v>
      </c>
      <c r="M209" s="66">
        <f t="shared" si="5"/>
        <v>0</v>
      </c>
      <c r="N209" s="32">
        <f t="shared" si="6"/>
        <v>0</v>
      </c>
      <c r="O209" s="52">
        <f>'Pay App 2'!O209+'Pay App 2'!P209</f>
        <v>0</v>
      </c>
      <c r="P209" s="45"/>
      <c r="Q209" s="66">
        <f>'Pay App 2'!Q209+N209+P209</f>
        <v>0</v>
      </c>
    </row>
    <row r="210" spans="1:17" ht="21" customHeight="1" x14ac:dyDescent="0.2">
      <c r="A210" s="149" t="s">
        <v>373</v>
      </c>
      <c r="B210" s="149"/>
      <c r="C210" s="151" t="s">
        <v>374</v>
      </c>
      <c r="D210" s="152"/>
      <c r="E210" s="52">
        <f>'Pay App 2'!E210</f>
        <v>0</v>
      </c>
      <c r="F210" s="45"/>
      <c r="G210" s="65">
        <f>'Pay App 2'!G210+F210</f>
        <v>0</v>
      </c>
      <c r="H210" s="188">
        <f>'Pay App 2'!K210</f>
        <v>0</v>
      </c>
      <c r="I210" s="189"/>
      <c r="J210" s="55"/>
      <c r="K210" s="33">
        <f t="shared" si="4"/>
        <v>0</v>
      </c>
      <c r="L210" s="68">
        <f t="shared" si="7"/>
        <v>0</v>
      </c>
      <c r="M210" s="66">
        <f t="shared" si="5"/>
        <v>0</v>
      </c>
      <c r="N210" s="32">
        <f t="shared" si="6"/>
        <v>0</v>
      </c>
      <c r="O210" s="52">
        <f>'Pay App 2'!O210+'Pay App 2'!P210</f>
        <v>0</v>
      </c>
      <c r="P210" s="45"/>
      <c r="Q210" s="66">
        <f>'Pay App 2'!Q210+N210+P210</f>
        <v>0</v>
      </c>
    </row>
    <row r="211" spans="1:17" ht="21" customHeight="1" x14ac:dyDescent="0.2">
      <c r="A211" s="149" t="s">
        <v>375</v>
      </c>
      <c r="B211" s="149"/>
      <c r="C211" s="149" t="s">
        <v>376</v>
      </c>
      <c r="D211" s="150"/>
      <c r="E211" s="52">
        <f>'Pay App 2'!E211</f>
        <v>0</v>
      </c>
      <c r="F211" s="45"/>
      <c r="G211" s="65">
        <f>'Pay App 2'!G211+F211</f>
        <v>0</v>
      </c>
      <c r="H211" s="188">
        <f>'Pay App 2'!K211</f>
        <v>0</v>
      </c>
      <c r="I211" s="189"/>
      <c r="J211" s="55"/>
      <c r="K211" s="33">
        <f t="shared" ref="K211:K239" si="8">H211+J211</f>
        <v>0</v>
      </c>
      <c r="L211" s="68">
        <f t="shared" si="7"/>
        <v>0</v>
      </c>
      <c r="M211" s="66">
        <f t="shared" ref="M211:M240" si="9">G211-K211</f>
        <v>0</v>
      </c>
      <c r="N211" s="32">
        <f t="shared" ref="N211:N240" si="10">IF(MOD(ROUND(ABS(J211*0.05)*10000,0),10)=5,ROUNDDOWN((J211*0.05),2),ROUND((J211*0.05),2))</f>
        <v>0</v>
      </c>
      <c r="O211" s="52">
        <f>'Pay App 2'!O211+'Pay App 2'!P211</f>
        <v>0</v>
      </c>
      <c r="P211" s="45"/>
      <c r="Q211" s="66">
        <f>'Pay App 2'!Q211+N211+P211</f>
        <v>0</v>
      </c>
    </row>
    <row r="212" spans="1:17" ht="21" customHeight="1" x14ac:dyDescent="0.2">
      <c r="A212" s="149" t="s">
        <v>377</v>
      </c>
      <c r="B212" s="149"/>
      <c r="C212" s="151" t="s">
        <v>378</v>
      </c>
      <c r="D212" s="152"/>
      <c r="E212" s="52">
        <f>'Pay App 2'!E212</f>
        <v>0</v>
      </c>
      <c r="F212" s="45"/>
      <c r="G212" s="65">
        <f>'Pay App 2'!G212+F212</f>
        <v>0</v>
      </c>
      <c r="H212" s="188">
        <f>'Pay App 2'!K212</f>
        <v>0</v>
      </c>
      <c r="I212" s="189"/>
      <c r="J212" s="55"/>
      <c r="K212" s="33">
        <f t="shared" si="8"/>
        <v>0</v>
      </c>
      <c r="L212" s="68">
        <f t="shared" ref="L212:L241" si="11">IF(ISERROR(K212/G212),0,K212/G212)</f>
        <v>0</v>
      </c>
      <c r="M212" s="66">
        <f t="shared" si="9"/>
        <v>0</v>
      </c>
      <c r="N212" s="32">
        <f t="shared" si="10"/>
        <v>0</v>
      </c>
      <c r="O212" s="52">
        <f>'Pay App 2'!O212+'Pay App 2'!P212</f>
        <v>0</v>
      </c>
      <c r="P212" s="45"/>
      <c r="Q212" s="66">
        <f>'Pay App 2'!Q212+N212+P212</f>
        <v>0</v>
      </c>
    </row>
    <row r="213" spans="1:17" ht="21" customHeight="1" x14ac:dyDescent="0.2">
      <c r="A213" s="141" t="s">
        <v>379</v>
      </c>
      <c r="B213" s="141"/>
      <c r="C213" s="141" t="s">
        <v>380</v>
      </c>
      <c r="D213" s="142"/>
      <c r="E213" s="52">
        <f>'Pay App 2'!E213</f>
        <v>0</v>
      </c>
      <c r="F213" s="45"/>
      <c r="G213" s="65">
        <f>'Pay App 2'!G213+F213</f>
        <v>0</v>
      </c>
      <c r="H213" s="188">
        <f>'Pay App 2'!K213</f>
        <v>0</v>
      </c>
      <c r="I213" s="189"/>
      <c r="J213" s="55"/>
      <c r="K213" s="33">
        <f t="shared" si="8"/>
        <v>0</v>
      </c>
      <c r="L213" s="68">
        <f t="shared" si="11"/>
        <v>0</v>
      </c>
      <c r="M213" s="66">
        <f t="shared" si="9"/>
        <v>0</v>
      </c>
      <c r="N213" s="32">
        <f t="shared" si="10"/>
        <v>0</v>
      </c>
      <c r="O213" s="52">
        <f>'Pay App 2'!O213+'Pay App 2'!P213</f>
        <v>0</v>
      </c>
      <c r="P213" s="45"/>
      <c r="Q213" s="66">
        <f>'Pay App 2'!Q213+N213+P213</f>
        <v>0</v>
      </c>
    </row>
    <row r="214" spans="1:17" ht="21" customHeight="1" x14ac:dyDescent="0.2">
      <c r="A214" s="149" t="s">
        <v>381</v>
      </c>
      <c r="B214" s="149"/>
      <c r="C214" s="151" t="s">
        <v>382</v>
      </c>
      <c r="D214" s="152"/>
      <c r="E214" s="52">
        <f>'Pay App 2'!E214</f>
        <v>0</v>
      </c>
      <c r="F214" s="45"/>
      <c r="G214" s="65">
        <f>'Pay App 2'!G214+F214</f>
        <v>0</v>
      </c>
      <c r="H214" s="188">
        <f>'Pay App 2'!K214</f>
        <v>0</v>
      </c>
      <c r="I214" s="189"/>
      <c r="J214" s="55"/>
      <c r="K214" s="33">
        <f t="shared" si="8"/>
        <v>0</v>
      </c>
      <c r="L214" s="68">
        <f t="shared" si="11"/>
        <v>0</v>
      </c>
      <c r="M214" s="66">
        <f t="shared" si="9"/>
        <v>0</v>
      </c>
      <c r="N214" s="32">
        <f t="shared" si="10"/>
        <v>0</v>
      </c>
      <c r="O214" s="52">
        <f>'Pay App 2'!O214+'Pay App 2'!P214</f>
        <v>0</v>
      </c>
      <c r="P214" s="45"/>
      <c r="Q214" s="66">
        <f>'Pay App 2'!Q214+N214+P214</f>
        <v>0</v>
      </c>
    </row>
    <row r="215" spans="1:17" ht="21" customHeight="1" x14ac:dyDescent="0.2">
      <c r="A215" s="149" t="s">
        <v>383</v>
      </c>
      <c r="B215" s="149"/>
      <c r="C215" s="149" t="s">
        <v>384</v>
      </c>
      <c r="D215" s="150"/>
      <c r="E215" s="52">
        <f>'Pay App 2'!E215</f>
        <v>0</v>
      </c>
      <c r="F215" s="45"/>
      <c r="G215" s="65">
        <f>'Pay App 2'!G215+F215</f>
        <v>0</v>
      </c>
      <c r="H215" s="188">
        <f>'Pay App 2'!K215</f>
        <v>0</v>
      </c>
      <c r="I215" s="189"/>
      <c r="J215" s="55"/>
      <c r="K215" s="33">
        <f t="shared" si="8"/>
        <v>0</v>
      </c>
      <c r="L215" s="68">
        <f t="shared" si="11"/>
        <v>0</v>
      </c>
      <c r="M215" s="66">
        <f t="shared" si="9"/>
        <v>0</v>
      </c>
      <c r="N215" s="32">
        <f t="shared" si="10"/>
        <v>0</v>
      </c>
      <c r="O215" s="52">
        <f>'Pay App 2'!O215+'Pay App 2'!P215</f>
        <v>0</v>
      </c>
      <c r="P215" s="45"/>
      <c r="Q215" s="66">
        <f>'Pay App 2'!Q215+N215+P215</f>
        <v>0</v>
      </c>
    </row>
    <row r="216" spans="1:17" ht="21" customHeight="1" x14ac:dyDescent="0.2">
      <c r="A216" s="149" t="s">
        <v>385</v>
      </c>
      <c r="B216" s="149"/>
      <c r="C216" s="149" t="s">
        <v>386</v>
      </c>
      <c r="D216" s="150"/>
      <c r="E216" s="52">
        <f>'Pay App 2'!E216</f>
        <v>0</v>
      </c>
      <c r="F216" s="45"/>
      <c r="G216" s="65">
        <f>'Pay App 2'!G216+F216</f>
        <v>0</v>
      </c>
      <c r="H216" s="188">
        <f>'Pay App 2'!K216</f>
        <v>0</v>
      </c>
      <c r="I216" s="189"/>
      <c r="J216" s="55"/>
      <c r="K216" s="33">
        <f t="shared" si="8"/>
        <v>0</v>
      </c>
      <c r="L216" s="68">
        <f t="shared" si="11"/>
        <v>0</v>
      </c>
      <c r="M216" s="66">
        <f t="shared" si="9"/>
        <v>0</v>
      </c>
      <c r="N216" s="32">
        <f t="shared" si="10"/>
        <v>0</v>
      </c>
      <c r="O216" s="52">
        <f>'Pay App 2'!O216+'Pay App 2'!P216</f>
        <v>0</v>
      </c>
      <c r="P216" s="45"/>
      <c r="Q216" s="66">
        <f>'Pay App 2'!Q216+N216+P216</f>
        <v>0</v>
      </c>
    </row>
    <row r="217" spans="1:17" ht="21" customHeight="1" x14ac:dyDescent="0.2">
      <c r="A217" s="149" t="s">
        <v>387</v>
      </c>
      <c r="B217" s="149"/>
      <c r="C217" s="149" t="s">
        <v>388</v>
      </c>
      <c r="D217" s="150"/>
      <c r="E217" s="52">
        <f>'Pay App 2'!E217</f>
        <v>0</v>
      </c>
      <c r="F217" s="45"/>
      <c r="G217" s="65">
        <f>'Pay App 2'!G217+F217</f>
        <v>0</v>
      </c>
      <c r="H217" s="188">
        <f>'Pay App 2'!K217</f>
        <v>0</v>
      </c>
      <c r="I217" s="189"/>
      <c r="J217" s="55"/>
      <c r="K217" s="33">
        <f t="shared" si="8"/>
        <v>0</v>
      </c>
      <c r="L217" s="68">
        <f t="shared" si="11"/>
        <v>0</v>
      </c>
      <c r="M217" s="66">
        <f t="shared" si="9"/>
        <v>0</v>
      </c>
      <c r="N217" s="32">
        <f t="shared" si="10"/>
        <v>0</v>
      </c>
      <c r="O217" s="52">
        <f>'Pay App 2'!O217+'Pay App 2'!P217</f>
        <v>0</v>
      </c>
      <c r="P217" s="45"/>
      <c r="Q217" s="66">
        <f>'Pay App 2'!Q217+N217+P217</f>
        <v>0</v>
      </c>
    </row>
    <row r="218" spans="1:17" ht="21" customHeight="1" x14ac:dyDescent="0.2">
      <c r="A218" s="149" t="s">
        <v>389</v>
      </c>
      <c r="B218" s="149"/>
      <c r="C218" s="151" t="s">
        <v>390</v>
      </c>
      <c r="D218" s="152"/>
      <c r="E218" s="52">
        <f>'Pay App 2'!E218</f>
        <v>0</v>
      </c>
      <c r="F218" s="45"/>
      <c r="G218" s="65">
        <f>'Pay App 2'!G218+F218</f>
        <v>0</v>
      </c>
      <c r="H218" s="188">
        <f>'Pay App 2'!K218</f>
        <v>0</v>
      </c>
      <c r="I218" s="189"/>
      <c r="J218" s="55"/>
      <c r="K218" s="33">
        <f t="shared" si="8"/>
        <v>0</v>
      </c>
      <c r="L218" s="68">
        <f t="shared" si="11"/>
        <v>0</v>
      </c>
      <c r="M218" s="66">
        <f t="shared" si="9"/>
        <v>0</v>
      </c>
      <c r="N218" s="32">
        <f t="shared" si="10"/>
        <v>0</v>
      </c>
      <c r="O218" s="52">
        <f>'Pay App 2'!O218+'Pay App 2'!P218</f>
        <v>0</v>
      </c>
      <c r="P218" s="45"/>
      <c r="Q218" s="66">
        <f>'Pay App 2'!Q218+N218+P218</f>
        <v>0</v>
      </c>
    </row>
    <row r="219" spans="1:17" ht="21" customHeight="1" x14ac:dyDescent="0.2">
      <c r="A219" s="141" t="s">
        <v>391</v>
      </c>
      <c r="B219" s="141"/>
      <c r="C219" s="141" t="s">
        <v>392</v>
      </c>
      <c r="D219" s="142"/>
      <c r="E219" s="52">
        <f>'Pay App 2'!E219</f>
        <v>0</v>
      </c>
      <c r="F219" s="45"/>
      <c r="G219" s="65">
        <f>'Pay App 2'!G219+F219</f>
        <v>0</v>
      </c>
      <c r="H219" s="188">
        <f>'Pay App 2'!K219</f>
        <v>0</v>
      </c>
      <c r="I219" s="189"/>
      <c r="J219" s="55"/>
      <c r="K219" s="33">
        <f t="shared" si="8"/>
        <v>0</v>
      </c>
      <c r="L219" s="68">
        <f t="shared" si="11"/>
        <v>0</v>
      </c>
      <c r="M219" s="66">
        <f t="shared" si="9"/>
        <v>0</v>
      </c>
      <c r="N219" s="32">
        <f t="shared" si="10"/>
        <v>0</v>
      </c>
      <c r="O219" s="52">
        <f>'Pay App 2'!O219+'Pay App 2'!P219</f>
        <v>0</v>
      </c>
      <c r="P219" s="45"/>
      <c r="Q219" s="66">
        <f>'Pay App 2'!Q219+N219+P219</f>
        <v>0</v>
      </c>
    </row>
    <row r="220" spans="1:17" ht="21" customHeight="1" x14ac:dyDescent="0.2">
      <c r="A220" s="149" t="s">
        <v>393</v>
      </c>
      <c r="B220" s="149"/>
      <c r="C220" s="149" t="s">
        <v>394</v>
      </c>
      <c r="D220" s="150"/>
      <c r="E220" s="52">
        <f>'Pay App 2'!E220</f>
        <v>0</v>
      </c>
      <c r="F220" s="45"/>
      <c r="G220" s="65">
        <f>'Pay App 2'!G220+F220</f>
        <v>0</v>
      </c>
      <c r="H220" s="188">
        <f>'Pay App 2'!K220</f>
        <v>0</v>
      </c>
      <c r="I220" s="189"/>
      <c r="J220" s="55"/>
      <c r="K220" s="33">
        <f t="shared" si="8"/>
        <v>0</v>
      </c>
      <c r="L220" s="68">
        <f t="shared" si="11"/>
        <v>0</v>
      </c>
      <c r="M220" s="66">
        <f t="shared" si="9"/>
        <v>0</v>
      </c>
      <c r="N220" s="32">
        <f t="shared" si="10"/>
        <v>0</v>
      </c>
      <c r="O220" s="52">
        <f>'Pay App 2'!O220+'Pay App 2'!P220</f>
        <v>0</v>
      </c>
      <c r="P220" s="45"/>
      <c r="Q220" s="66">
        <f>'Pay App 2'!Q220+N220+P220</f>
        <v>0</v>
      </c>
    </row>
    <row r="221" spans="1:17" ht="21" customHeight="1" x14ac:dyDescent="0.2">
      <c r="A221" s="141" t="s">
        <v>395</v>
      </c>
      <c r="B221" s="141"/>
      <c r="C221" s="141" t="s">
        <v>396</v>
      </c>
      <c r="D221" s="142"/>
      <c r="E221" s="52">
        <f>'Pay App 2'!E221</f>
        <v>0</v>
      </c>
      <c r="F221" s="45"/>
      <c r="G221" s="65">
        <f>'Pay App 2'!G221+F221</f>
        <v>0</v>
      </c>
      <c r="H221" s="188">
        <f>'Pay App 2'!K221</f>
        <v>0</v>
      </c>
      <c r="I221" s="189"/>
      <c r="J221" s="55"/>
      <c r="K221" s="33">
        <f t="shared" si="8"/>
        <v>0</v>
      </c>
      <c r="L221" s="68">
        <f t="shared" si="11"/>
        <v>0</v>
      </c>
      <c r="M221" s="66">
        <f t="shared" si="9"/>
        <v>0</v>
      </c>
      <c r="N221" s="32">
        <f t="shared" si="10"/>
        <v>0</v>
      </c>
      <c r="O221" s="52">
        <f>'Pay App 2'!O221+'Pay App 2'!P221</f>
        <v>0</v>
      </c>
      <c r="P221" s="45"/>
      <c r="Q221" s="66">
        <f>'Pay App 2'!Q221+N221+P221</f>
        <v>0</v>
      </c>
    </row>
    <row r="222" spans="1:17" ht="21" customHeight="1" x14ac:dyDescent="0.2">
      <c r="A222" s="149" t="s">
        <v>397</v>
      </c>
      <c r="B222" s="149"/>
      <c r="C222" s="149" t="s">
        <v>398</v>
      </c>
      <c r="D222" s="150"/>
      <c r="E222" s="52">
        <f>'Pay App 2'!E222</f>
        <v>0</v>
      </c>
      <c r="F222" s="45"/>
      <c r="G222" s="65">
        <f>'Pay App 2'!G222+F222</f>
        <v>0</v>
      </c>
      <c r="H222" s="188">
        <f>'Pay App 2'!K222</f>
        <v>0</v>
      </c>
      <c r="I222" s="189"/>
      <c r="J222" s="55"/>
      <c r="K222" s="33">
        <f t="shared" si="8"/>
        <v>0</v>
      </c>
      <c r="L222" s="68">
        <f t="shared" si="11"/>
        <v>0</v>
      </c>
      <c r="M222" s="66">
        <f t="shared" si="9"/>
        <v>0</v>
      </c>
      <c r="N222" s="32">
        <f t="shared" si="10"/>
        <v>0</v>
      </c>
      <c r="O222" s="52">
        <f>'Pay App 2'!O222+'Pay App 2'!P222</f>
        <v>0</v>
      </c>
      <c r="P222" s="45"/>
      <c r="Q222" s="66">
        <f>'Pay App 2'!Q222+N222+P222</f>
        <v>0</v>
      </c>
    </row>
    <row r="223" spans="1:17" ht="21" customHeight="1" x14ac:dyDescent="0.2">
      <c r="A223" s="149" t="s">
        <v>399</v>
      </c>
      <c r="B223" s="149"/>
      <c r="C223" s="149" t="s">
        <v>400</v>
      </c>
      <c r="D223" s="150"/>
      <c r="E223" s="52">
        <f>'Pay App 2'!E223</f>
        <v>0</v>
      </c>
      <c r="F223" s="45"/>
      <c r="G223" s="65">
        <f>'Pay App 2'!G223+F223</f>
        <v>0</v>
      </c>
      <c r="H223" s="188">
        <f>'Pay App 2'!K223</f>
        <v>0</v>
      </c>
      <c r="I223" s="189"/>
      <c r="J223" s="55"/>
      <c r="K223" s="33">
        <f t="shared" si="8"/>
        <v>0</v>
      </c>
      <c r="L223" s="68">
        <f t="shared" si="11"/>
        <v>0</v>
      </c>
      <c r="M223" s="66">
        <f t="shared" si="9"/>
        <v>0</v>
      </c>
      <c r="N223" s="32">
        <f t="shared" si="10"/>
        <v>0</v>
      </c>
      <c r="O223" s="52">
        <f>'Pay App 2'!O223+'Pay App 2'!P223</f>
        <v>0</v>
      </c>
      <c r="P223" s="45"/>
      <c r="Q223" s="66">
        <f>'Pay App 2'!Q223+N223+P223</f>
        <v>0</v>
      </c>
    </row>
    <row r="224" spans="1:17" ht="21" customHeight="1" x14ac:dyDescent="0.2">
      <c r="A224" s="149" t="s">
        <v>401</v>
      </c>
      <c r="B224" s="149"/>
      <c r="C224" s="149" t="s">
        <v>402</v>
      </c>
      <c r="D224" s="150"/>
      <c r="E224" s="52">
        <f>'Pay App 2'!E224</f>
        <v>0</v>
      </c>
      <c r="F224" s="45"/>
      <c r="G224" s="65">
        <f>'Pay App 2'!G224+F224</f>
        <v>0</v>
      </c>
      <c r="H224" s="188">
        <f>'Pay App 2'!K224</f>
        <v>0</v>
      </c>
      <c r="I224" s="189"/>
      <c r="J224" s="55"/>
      <c r="K224" s="33">
        <f t="shared" si="8"/>
        <v>0</v>
      </c>
      <c r="L224" s="68">
        <f t="shared" si="11"/>
        <v>0</v>
      </c>
      <c r="M224" s="66">
        <f t="shared" si="9"/>
        <v>0</v>
      </c>
      <c r="N224" s="32">
        <f t="shared" si="10"/>
        <v>0</v>
      </c>
      <c r="O224" s="52">
        <f>'Pay App 2'!O224+'Pay App 2'!P224</f>
        <v>0</v>
      </c>
      <c r="P224" s="45"/>
      <c r="Q224" s="66">
        <f>'Pay App 2'!Q224+N224+P224</f>
        <v>0</v>
      </c>
    </row>
    <row r="225" spans="1:17" ht="21" customHeight="1" x14ac:dyDescent="0.2">
      <c r="A225" s="149" t="s">
        <v>403</v>
      </c>
      <c r="B225" s="149"/>
      <c r="C225" s="149" t="s">
        <v>404</v>
      </c>
      <c r="D225" s="150"/>
      <c r="E225" s="52">
        <f>'Pay App 2'!E225</f>
        <v>0</v>
      </c>
      <c r="F225" s="45"/>
      <c r="G225" s="65">
        <f>'Pay App 2'!G225+F225</f>
        <v>0</v>
      </c>
      <c r="H225" s="188">
        <f>'Pay App 2'!K225</f>
        <v>0</v>
      </c>
      <c r="I225" s="189"/>
      <c r="J225" s="55"/>
      <c r="K225" s="33">
        <f t="shared" si="8"/>
        <v>0</v>
      </c>
      <c r="L225" s="68">
        <f t="shared" si="11"/>
        <v>0</v>
      </c>
      <c r="M225" s="66">
        <f t="shared" si="9"/>
        <v>0</v>
      </c>
      <c r="N225" s="32">
        <f t="shared" si="10"/>
        <v>0</v>
      </c>
      <c r="O225" s="52">
        <f>'Pay App 2'!O225+'Pay App 2'!P225</f>
        <v>0</v>
      </c>
      <c r="P225" s="45"/>
      <c r="Q225" s="66">
        <f>'Pay App 2'!Q225+N225+P225</f>
        <v>0</v>
      </c>
    </row>
    <row r="226" spans="1:17" ht="21" customHeight="1" x14ac:dyDescent="0.2">
      <c r="A226" s="141" t="s">
        <v>405</v>
      </c>
      <c r="B226" s="141"/>
      <c r="C226" s="141" t="s">
        <v>406</v>
      </c>
      <c r="D226" s="142"/>
      <c r="E226" s="52">
        <f>'Pay App 2'!E226</f>
        <v>0</v>
      </c>
      <c r="F226" s="45"/>
      <c r="G226" s="65">
        <f>'Pay App 2'!G226+F226</f>
        <v>0</v>
      </c>
      <c r="H226" s="188">
        <f>'Pay App 2'!K226</f>
        <v>0</v>
      </c>
      <c r="I226" s="189"/>
      <c r="J226" s="55"/>
      <c r="K226" s="33">
        <f t="shared" si="8"/>
        <v>0</v>
      </c>
      <c r="L226" s="68">
        <f t="shared" si="11"/>
        <v>0</v>
      </c>
      <c r="M226" s="66">
        <f t="shared" si="9"/>
        <v>0</v>
      </c>
      <c r="N226" s="32">
        <f t="shared" si="10"/>
        <v>0</v>
      </c>
      <c r="O226" s="52">
        <f>'Pay App 2'!O226+'Pay App 2'!P226</f>
        <v>0</v>
      </c>
      <c r="P226" s="45"/>
      <c r="Q226" s="66">
        <f>'Pay App 2'!Q226+N226+P226</f>
        <v>0</v>
      </c>
    </row>
    <row r="227" spans="1:17" ht="21" customHeight="1" x14ac:dyDescent="0.2">
      <c r="A227" s="149" t="s">
        <v>407</v>
      </c>
      <c r="B227" s="149"/>
      <c r="C227" s="149" t="s">
        <v>408</v>
      </c>
      <c r="D227" s="150"/>
      <c r="E227" s="52">
        <f>'Pay App 2'!E227</f>
        <v>0</v>
      </c>
      <c r="F227" s="45"/>
      <c r="G227" s="65">
        <f>'Pay App 2'!G227+F227</f>
        <v>0</v>
      </c>
      <c r="H227" s="188">
        <f>'Pay App 2'!K227</f>
        <v>0</v>
      </c>
      <c r="I227" s="189"/>
      <c r="J227" s="55"/>
      <c r="K227" s="33">
        <f t="shared" si="8"/>
        <v>0</v>
      </c>
      <c r="L227" s="68">
        <f t="shared" si="11"/>
        <v>0</v>
      </c>
      <c r="M227" s="66">
        <f t="shared" si="9"/>
        <v>0</v>
      </c>
      <c r="N227" s="32">
        <f t="shared" si="10"/>
        <v>0</v>
      </c>
      <c r="O227" s="52">
        <f>'Pay App 2'!O227+'Pay App 2'!P227</f>
        <v>0</v>
      </c>
      <c r="P227" s="45"/>
      <c r="Q227" s="66">
        <f>'Pay App 2'!Q227+N227+P227</f>
        <v>0</v>
      </c>
    </row>
    <row r="228" spans="1:17" ht="21" customHeight="1" x14ac:dyDescent="0.2">
      <c r="A228" s="149" t="s">
        <v>409</v>
      </c>
      <c r="B228" s="149"/>
      <c r="C228" s="149" t="s">
        <v>410</v>
      </c>
      <c r="D228" s="150"/>
      <c r="E228" s="52">
        <f>'Pay App 2'!E228</f>
        <v>0</v>
      </c>
      <c r="F228" s="45"/>
      <c r="G228" s="65">
        <f>'Pay App 2'!G228+F228</f>
        <v>0</v>
      </c>
      <c r="H228" s="188">
        <f>'Pay App 2'!K228</f>
        <v>0</v>
      </c>
      <c r="I228" s="189"/>
      <c r="J228" s="55"/>
      <c r="K228" s="33">
        <f t="shared" si="8"/>
        <v>0</v>
      </c>
      <c r="L228" s="68">
        <f t="shared" si="11"/>
        <v>0</v>
      </c>
      <c r="M228" s="66">
        <f t="shared" si="9"/>
        <v>0</v>
      </c>
      <c r="N228" s="32">
        <f t="shared" si="10"/>
        <v>0</v>
      </c>
      <c r="O228" s="52">
        <f>'Pay App 2'!O228+'Pay App 2'!P228</f>
        <v>0</v>
      </c>
      <c r="P228" s="45"/>
      <c r="Q228" s="66">
        <f>'Pay App 2'!Q228+N228+P228</f>
        <v>0</v>
      </c>
    </row>
    <row r="229" spans="1:17" ht="21" customHeight="1" x14ac:dyDescent="0.2">
      <c r="A229" s="149" t="s">
        <v>411</v>
      </c>
      <c r="B229" s="149"/>
      <c r="C229" s="149" t="s">
        <v>412</v>
      </c>
      <c r="D229" s="150"/>
      <c r="E229" s="52">
        <f>'Pay App 2'!E229</f>
        <v>0</v>
      </c>
      <c r="F229" s="45"/>
      <c r="G229" s="65">
        <f>'Pay App 2'!G229+F229</f>
        <v>0</v>
      </c>
      <c r="H229" s="188">
        <f>'Pay App 2'!K229</f>
        <v>0</v>
      </c>
      <c r="I229" s="189"/>
      <c r="J229" s="55"/>
      <c r="K229" s="33">
        <f t="shared" si="8"/>
        <v>0</v>
      </c>
      <c r="L229" s="68">
        <f t="shared" si="11"/>
        <v>0</v>
      </c>
      <c r="M229" s="66">
        <f t="shared" si="9"/>
        <v>0</v>
      </c>
      <c r="N229" s="32">
        <f t="shared" si="10"/>
        <v>0</v>
      </c>
      <c r="O229" s="52">
        <f>'Pay App 2'!O229+'Pay App 2'!P229</f>
        <v>0</v>
      </c>
      <c r="P229" s="45"/>
      <c r="Q229" s="66">
        <f>'Pay App 2'!Q229+N229+P229</f>
        <v>0</v>
      </c>
    </row>
    <row r="230" spans="1:17" ht="21" customHeight="1" x14ac:dyDescent="0.2">
      <c r="A230" s="149" t="s">
        <v>413</v>
      </c>
      <c r="B230" s="149"/>
      <c r="C230" s="149" t="s">
        <v>414</v>
      </c>
      <c r="D230" s="150"/>
      <c r="E230" s="52">
        <f>'Pay App 2'!E230</f>
        <v>0</v>
      </c>
      <c r="F230" s="45"/>
      <c r="G230" s="65">
        <f>'Pay App 2'!G230+F230</f>
        <v>0</v>
      </c>
      <c r="H230" s="188">
        <f>'Pay App 2'!K230</f>
        <v>0</v>
      </c>
      <c r="I230" s="189"/>
      <c r="J230" s="55"/>
      <c r="K230" s="33">
        <f t="shared" si="8"/>
        <v>0</v>
      </c>
      <c r="L230" s="68">
        <f t="shared" si="11"/>
        <v>0</v>
      </c>
      <c r="M230" s="66">
        <f t="shared" si="9"/>
        <v>0</v>
      </c>
      <c r="N230" s="32">
        <f t="shared" si="10"/>
        <v>0</v>
      </c>
      <c r="O230" s="52">
        <f>'Pay App 2'!O230+'Pay App 2'!P230</f>
        <v>0</v>
      </c>
      <c r="P230" s="45"/>
      <c r="Q230" s="66">
        <f>'Pay App 2'!Q230+N230+P230</f>
        <v>0</v>
      </c>
    </row>
    <row r="231" spans="1:17" ht="21" customHeight="1" x14ac:dyDescent="0.2">
      <c r="A231" s="149" t="s">
        <v>415</v>
      </c>
      <c r="B231" s="149"/>
      <c r="C231" s="149" t="s">
        <v>416</v>
      </c>
      <c r="D231" s="150"/>
      <c r="E231" s="52">
        <f>'Pay App 2'!E231</f>
        <v>0</v>
      </c>
      <c r="F231" s="45"/>
      <c r="G231" s="65">
        <f>'Pay App 2'!G231+F231</f>
        <v>0</v>
      </c>
      <c r="H231" s="188">
        <f>'Pay App 2'!K231</f>
        <v>0</v>
      </c>
      <c r="I231" s="189"/>
      <c r="J231" s="55"/>
      <c r="K231" s="33">
        <f t="shared" si="8"/>
        <v>0</v>
      </c>
      <c r="L231" s="68">
        <f t="shared" si="11"/>
        <v>0</v>
      </c>
      <c r="M231" s="66">
        <f t="shared" si="9"/>
        <v>0</v>
      </c>
      <c r="N231" s="32">
        <f t="shared" si="10"/>
        <v>0</v>
      </c>
      <c r="O231" s="52">
        <f>'Pay App 2'!O231+'Pay App 2'!P231</f>
        <v>0</v>
      </c>
      <c r="P231" s="45"/>
      <c r="Q231" s="66">
        <f>'Pay App 2'!Q231+N231+P231</f>
        <v>0</v>
      </c>
    </row>
    <row r="232" spans="1:17" ht="21" customHeight="1" x14ac:dyDescent="0.2">
      <c r="A232" s="141" t="s">
        <v>417</v>
      </c>
      <c r="B232" s="141"/>
      <c r="C232" s="141" t="s">
        <v>418</v>
      </c>
      <c r="D232" s="142"/>
      <c r="E232" s="52">
        <f>'Pay App 2'!E232</f>
        <v>0</v>
      </c>
      <c r="F232" s="45"/>
      <c r="G232" s="65">
        <f>'Pay App 2'!G232+F232</f>
        <v>0</v>
      </c>
      <c r="H232" s="188">
        <f>'Pay App 2'!K232</f>
        <v>0</v>
      </c>
      <c r="I232" s="189"/>
      <c r="J232" s="55"/>
      <c r="K232" s="33">
        <f t="shared" si="8"/>
        <v>0</v>
      </c>
      <c r="L232" s="68">
        <f t="shared" si="11"/>
        <v>0</v>
      </c>
      <c r="M232" s="66">
        <f t="shared" si="9"/>
        <v>0</v>
      </c>
      <c r="N232" s="32">
        <f t="shared" si="10"/>
        <v>0</v>
      </c>
      <c r="O232" s="52">
        <f>'Pay App 2'!O232+'Pay App 2'!P232</f>
        <v>0</v>
      </c>
      <c r="P232" s="45"/>
      <c r="Q232" s="66">
        <f>'Pay App 2'!Q232+N232+P232</f>
        <v>0</v>
      </c>
    </row>
    <row r="233" spans="1:17" ht="21" customHeight="1" x14ac:dyDescent="0.2">
      <c r="A233" s="149" t="s">
        <v>419</v>
      </c>
      <c r="B233" s="149"/>
      <c r="C233" s="149" t="s">
        <v>420</v>
      </c>
      <c r="D233" s="150"/>
      <c r="E233" s="52">
        <f>'Pay App 2'!E233</f>
        <v>0</v>
      </c>
      <c r="F233" s="45"/>
      <c r="G233" s="65">
        <f>'Pay App 2'!G233+F233</f>
        <v>0</v>
      </c>
      <c r="H233" s="188">
        <f>'Pay App 2'!K233</f>
        <v>0</v>
      </c>
      <c r="I233" s="189"/>
      <c r="J233" s="55"/>
      <c r="K233" s="33">
        <f t="shared" si="8"/>
        <v>0</v>
      </c>
      <c r="L233" s="68">
        <f t="shared" si="11"/>
        <v>0</v>
      </c>
      <c r="M233" s="66">
        <f t="shared" si="9"/>
        <v>0</v>
      </c>
      <c r="N233" s="32">
        <f t="shared" si="10"/>
        <v>0</v>
      </c>
      <c r="O233" s="52">
        <f>'Pay App 2'!O233+'Pay App 2'!P233</f>
        <v>0</v>
      </c>
      <c r="P233" s="45"/>
      <c r="Q233" s="66">
        <f>'Pay App 2'!Q233+N233+P233</f>
        <v>0</v>
      </c>
    </row>
    <row r="234" spans="1:17" ht="21" customHeight="1" x14ac:dyDescent="0.2">
      <c r="A234" s="149" t="s">
        <v>421</v>
      </c>
      <c r="B234" s="149"/>
      <c r="C234" s="149" t="s">
        <v>422</v>
      </c>
      <c r="D234" s="150"/>
      <c r="E234" s="52">
        <f>'Pay App 2'!E234</f>
        <v>0</v>
      </c>
      <c r="F234" s="45"/>
      <c r="G234" s="65">
        <f>'Pay App 2'!G234+F234</f>
        <v>0</v>
      </c>
      <c r="H234" s="188">
        <f>'Pay App 2'!K234</f>
        <v>0</v>
      </c>
      <c r="I234" s="189"/>
      <c r="J234" s="55"/>
      <c r="K234" s="33">
        <f t="shared" si="8"/>
        <v>0</v>
      </c>
      <c r="L234" s="68">
        <f t="shared" si="11"/>
        <v>0</v>
      </c>
      <c r="M234" s="66">
        <f t="shared" si="9"/>
        <v>0</v>
      </c>
      <c r="N234" s="32">
        <f t="shared" si="10"/>
        <v>0</v>
      </c>
      <c r="O234" s="52">
        <f>'Pay App 2'!O234+'Pay App 2'!P234</f>
        <v>0</v>
      </c>
      <c r="P234" s="45"/>
      <c r="Q234" s="66">
        <f>'Pay App 2'!Q234+N234+P234</f>
        <v>0</v>
      </c>
    </row>
    <row r="235" spans="1:17" ht="21" customHeight="1" x14ac:dyDescent="0.2">
      <c r="A235" s="149" t="s">
        <v>423</v>
      </c>
      <c r="B235" s="149"/>
      <c r="C235" s="149" t="s">
        <v>424</v>
      </c>
      <c r="D235" s="150"/>
      <c r="E235" s="52">
        <f>'Pay App 2'!E235</f>
        <v>0</v>
      </c>
      <c r="F235" s="45"/>
      <c r="G235" s="65">
        <f>'Pay App 2'!G235+F235</f>
        <v>0</v>
      </c>
      <c r="H235" s="188">
        <f>'Pay App 2'!K235</f>
        <v>0</v>
      </c>
      <c r="I235" s="189"/>
      <c r="J235" s="55"/>
      <c r="K235" s="33">
        <f t="shared" si="8"/>
        <v>0</v>
      </c>
      <c r="L235" s="68">
        <f t="shared" si="11"/>
        <v>0</v>
      </c>
      <c r="M235" s="66">
        <f t="shared" si="9"/>
        <v>0</v>
      </c>
      <c r="N235" s="32">
        <f t="shared" si="10"/>
        <v>0</v>
      </c>
      <c r="O235" s="52">
        <f>'Pay App 2'!O235+'Pay App 2'!P235</f>
        <v>0</v>
      </c>
      <c r="P235" s="45"/>
      <c r="Q235" s="66">
        <f>'Pay App 2'!Q235+N235+P235</f>
        <v>0</v>
      </c>
    </row>
    <row r="236" spans="1:17" ht="21" customHeight="1" x14ac:dyDescent="0.2">
      <c r="A236" s="149" t="s">
        <v>425</v>
      </c>
      <c r="B236" s="149"/>
      <c r="C236" s="149" t="s">
        <v>426</v>
      </c>
      <c r="D236" s="150"/>
      <c r="E236" s="52">
        <f>'Pay App 2'!E236</f>
        <v>0</v>
      </c>
      <c r="F236" s="45"/>
      <c r="G236" s="65">
        <f>'Pay App 2'!G236+F236</f>
        <v>0</v>
      </c>
      <c r="H236" s="188">
        <f>'Pay App 2'!K236</f>
        <v>0</v>
      </c>
      <c r="I236" s="189"/>
      <c r="J236" s="55"/>
      <c r="K236" s="33">
        <f t="shared" si="8"/>
        <v>0</v>
      </c>
      <c r="L236" s="68">
        <f t="shared" si="11"/>
        <v>0</v>
      </c>
      <c r="M236" s="66">
        <f t="shared" si="9"/>
        <v>0</v>
      </c>
      <c r="N236" s="32">
        <f t="shared" si="10"/>
        <v>0</v>
      </c>
      <c r="O236" s="52">
        <f>'Pay App 2'!O236+'Pay App 2'!P236</f>
        <v>0</v>
      </c>
      <c r="P236" s="45"/>
      <c r="Q236" s="66">
        <f>'Pay App 2'!Q236+N236+P236</f>
        <v>0</v>
      </c>
    </row>
    <row r="237" spans="1:17" ht="21" customHeight="1" x14ac:dyDescent="0.2">
      <c r="A237" s="149" t="s">
        <v>427</v>
      </c>
      <c r="B237" s="149"/>
      <c r="C237" s="149" t="s">
        <v>428</v>
      </c>
      <c r="D237" s="150"/>
      <c r="E237" s="52">
        <f>'Pay App 2'!E237</f>
        <v>0</v>
      </c>
      <c r="F237" s="45"/>
      <c r="G237" s="65">
        <f>'Pay App 2'!G237+F237</f>
        <v>0</v>
      </c>
      <c r="H237" s="188">
        <f>'Pay App 2'!K237</f>
        <v>0</v>
      </c>
      <c r="I237" s="189"/>
      <c r="J237" s="55"/>
      <c r="K237" s="33">
        <f t="shared" si="8"/>
        <v>0</v>
      </c>
      <c r="L237" s="68">
        <f t="shared" si="11"/>
        <v>0</v>
      </c>
      <c r="M237" s="66">
        <f t="shared" si="9"/>
        <v>0</v>
      </c>
      <c r="N237" s="32">
        <f t="shared" si="10"/>
        <v>0</v>
      </c>
      <c r="O237" s="52">
        <f>'Pay App 2'!O237+'Pay App 2'!P237</f>
        <v>0</v>
      </c>
      <c r="P237" s="45"/>
      <c r="Q237" s="66">
        <f>'Pay App 2'!Q237+N237+P237</f>
        <v>0</v>
      </c>
    </row>
    <row r="238" spans="1:17" ht="21" customHeight="1" x14ac:dyDescent="0.2">
      <c r="A238" s="149" t="s">
        <v>429</v>
      </c>
      <c r="B238" s="149"/>
      <c r="C238" s="149" t="s">
        <v>430</v>
      </c>
      <c r="D238" s="150"/>
      <c r="E238" s="52">
        <f>'Pay App 2'!E238</f>
        <v>0</v>
      </c>
      <c r="F238" s="45"/>
      <c r="G238" s="65">
        <f>'Pay App 2'!G238+F238</f>
        <v>0</v>
      </c>
      <c r="H238" s="188">
        <f>'Pay App 2'!K238</f>
        <v>0</v>
      </c>
      <c r="I238" s="189"/>
      <c r="J238" s="55"/>
      <c r="K238" s="33">
        <f t="shared" si="8"/>
        <v>0</v>
      </c>
      <c r="L238" s="68">
        <f t="shared" si="11"/>
        <v>0</v>
      </c>
      <c r="M238" s="66">
        <f t="shared" si="9"/>
        <v>0</v>
      </c>
      <c r="N238" s="32">
        <f t="shared" si="10"/>
        <v>0</v>
      </c>
      <c r="O238" s="52">
        <f>'Pay App 2'!O238+'Pay App 2'!P238</f>
        <v>0</v>
      </c>
      <c r="P238" s="45"/>
      <c r="Q238" s="66">
        <f>'Pay App 2'!Q238+N238+P238</f>
        <v>0</v>
      </c>
    </row>
    <row r="239" spans="1:17" ht="21" customHeight="1" x14ac:dyDescent="0.2">
      <c r="A239" s="149" t="s">
        <v>431</v>
      </c>
      <c r="B239" s="149"/>
      <c r="C239" s="149" t="s">
        <v>432</v>
      </c>
      <c r="D239" s="150"/>
      <c r="E239" s="52">
        <f>'Pay App 2'!E239</f>
        <v>0</v>
      </c>
      <c r="F239" s="45"/>
      <c r="G239" s="65">
        <f>'Pay App 2'!G239+F239</f>
        <v>0</v>
      </c>
      <c r="H239" s="188">
        <f>'Pay App 2'!K239</f>
        <v>0</v>
      </c>
      <c r="I239" s="189"/>
      <c r="J239" s="55"/>
      <c r="K239" s="33">
        <f t="shared" si="8"/>
        <v>0</v>
      </c>
      <c r="L239" s="68">
        <f t="shared" si="11"/>
        <v>0</v>
      </c>
      <c r="M239" s="66">
        <f t="shared" si="9"/>
        <v>0</v>
      </c>
      <c r="N239" s="32">
        <f t="shared" si="10"/>
        <v>0</v>
      </c>
      <c r="O239" s="52">
        <f>'Pay App 2'!O239+'Pay App 2'!P239</f>
        <v>0</v>
      </c>
      <c r="P239" s="45"/>
      <c r="Q239" s="66">
        <f>'Pay App 2'!Q239+N239+P239</f>
        <v>0</v>
      </c>
    </row>
    <row r="240" spans="1:17" ht="21" customHeight="1" x14ac:dyDescent="0.2">
      <c r="A240" s="141" t="s">
        <v>433</v>
      </c>
      <c r="B240" s="141"/>
      <c r="C240" s="141" t="s">
        <v>434</v>
      </c>
      <c r="D240" s="142"/>
      <c r="E240" s="52">
        <f>'Pay App 2'!E240</f>
        <v>0</v>
      </c>
      <c r="F240" s="45"/>
      <c r="G240" s="65">
        <f>'Pay App 2'!G240+F240</f>
        <v>0</v>
      </c>
      <c r="H240" s="188">
        <f>'Pay App 2'!K240</f>
        <v>0</v>
      </c>
      <c r="I240" s="189"/>
      <c r="J240" s="55"/>
      <c r="K240" s="33">
        <f>H240+J240</f>
        <v>0</v>
      </c>
      <c r="L240" s="69">
        <f t="shared" si="11"/>
        <v>0</v>
      </c>
      <c r="M240" s="66">
        <f t="shared" si="9"/>
        <v>0</v>
      </c>
      <c r="N240" s="32">
        <f t="shared" si="10"/>
        <v>0</v>
      </c>
      <c r="O240" s="52">
        <f>'Pay App 2'!O240+'Pay App 2'!P240</f>
        <v>0</v>
      </c>
      <c r="P240" s="45"/>
      <c r="Q240" s="66">
        <f>'Pay App 2'!Q240+N240+P240</f>
        <v>0</v>
      </c>
    </row>
    <row r="241" spans="1:17" ht="21" customHeight="1" x14ac:dyDescent="0.2">
      <c r="A241" s="145"/>
      <c r="B241" s="145"/>
      <c r="C241" s="146" t="s">
        <v>435</v>
      </c>
      <c r="D241" s="146"/>
      <c r="E241" s="36">
        <f>SUM(E81:E240)</f>
        <v>0</v>
      </c>
      <c r="F241" s="36">
        <f>SUM(F81:F240)</f>
        <v>0</v>
      </c>
      <c r="G241" s="36">
        <f>SUM(G81:G240)</f>
        <v>0</v>
      </c>
      <c r="H241" s="147">
        <f>SUM(H81:I240)</f>
        <v>0</v>
      </c>
      <c r="I241" s="148"/>
      <c r="J241" s="36">
        <f>SUM(J81:J240)</f>
        <v>0</v>
      </c>
      <c r="K241" s="36">
        <f>SUM(K81:K240)</f>
        <v>0</v>
      </c>
      <c r="L241" s="60">
        <f t="shared" si="11"/>
        <v>0</v>
      </c>
      <c r="M241" s="36">
        <f>SUM(M81:M240)</f>
        <v>0</v>
      </c>
      <c r="N241" s="36">
        <f>SUM(N81:N240)</f>
        <v>0</v>
      </c>
      <c r="O241" s="36">
        <f>SUM(O81:O240)</f>
        <v>0</v>
      </c>
      <c r="P241" s="36">
        <f>SUM(P81:P240)</f>
        <v>0</v>
      </c>
      <c r="Q241" s="36">
        <f>SUM(Q81:Q240)</f>
        <v>0</v>
      </c>
    </row>
    <row r="244" spans="1:17" x14ac:dyDescent="0.2">
      <c r="L244" s="37"/>
    </row>
  </sheetData>
  <sheetProtection algorithmName="SHA-512" hashValue="AQRNw5+Vj0ZIEMDwPeaiuKpGDNUlJJBR7Htwqn7EFfGXRfd/jZOEoLks/PCv3TnUSIR6nTDJs3yHbMQRhHR9Lw==" saltValue="eI76KCBvoqSHijNXZ04ijQ==" spinCount="100000" sheet="1" objects="1" scenarios="1" selectLockedCells="1"/>
  <protectedRanges>
    <protectedRange sqref="A118 C118" name="Range2"/>
    <protectedRange sqref="A190 A220 C190 C220" name="Range2_1"/>
  </protectedRanges>
  <mergeCells count="536">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 ref="A28:B28"/>
    <mergeCell ref="A29:B29"/>
    <mergeCell ref="H29:J29"/>
    <mergeCell ref="L29:O29"/>
    <mergeCell ref="A31:B31"/>
    <mergeCell ref="H34:Q34"/>
    <mergeCell ref="A24:B24"/>
    <mergeCell ref="C24:D24"/>
    <mergeCell ref="H24:Q25"/>
    <mergeCell ref="A25:B25"/>
    <mergeCell ref="C25:D26"/>
    <mergeCell ref="A27:B27"/>
    <mergeCell ref="C27:D27"/>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C77:D77"/>
    <mergeCell ref="N76:Q76"/>
    <mergeCell ref="P69:Q69"/>
    <mergeCell ref="G76:I76"/>
    <mergeCell ref="H62:P65"/>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87:B87"/>
    <mergeCell ref="C87:D87"/>
    <mergeCell ref="H87:I87"/>
    <mergeCell ref="A88:B88"/>
    <mergeCell ref="C88:D88"/>
    <mergeCell ref="H88:I88"/>
    <mergeCell ref="A85:B85"/>
    <mergeCell ref="C85:D85"/>
    <mergeCell ref="H85:I85"/>
    <mergeCell ref="A86:B86"/>
    <mergeCell ref="C86:D86"/>
    <mergeCell ref="H86:I86"/>
    <mergeCell ref="A91:B91"/>
    <mergeCell ref="C91:D91"/>
    <mergeCell ref="H91:I91"/>
    <mergeCell ref="A92:B92"/>
    <mergeCell ref="C92:D92"/>
    <mergeCell ref="H92:I92"/>
    <mergeCell ref="A89:B89"/>
    <mergeCell ref="C89:D89"/>
    <mergeCell ref="H89:I89"/>
    <mergeCell ref="A90:B90"/>
    <mergeCell ref="C90:D90"/>
    <mergeCell ref="H90:I90"/>
    <mergeCell ref="A95:B95"/>
    <mergeCell ref="C95:D95"/>
    <mergeCell ref="H95:I95"/>
    <mergeCell ref="A96:B96"/>
    <mergeCell ref="C96:D96"/>
    <mergeCell ref="H96:I96"/>
    <mergeCell ref="A93:B93"/>
    <mergeCell ref="C93:D93"/>
    <mergeCell ref="H93:I93"/>
    <mergeCell ref="A94:B94"/>
    <mergeCell ref="C94:D94"/>
    <mergeCell ref="H94:I94"/>
    <mergeCell ref="A99:B99"/>
    <mergeCell ref="C99:D99"/>
    <mergeCell ref="H99:I99"/>
    <mergeCell ref="A100:B100"/>
    <mergeCell ref="C100:D100"/>
    <mergeCell ref="H100:I100"/>
    <mergeCell ref="A97:B97"/>
    <mergeCell ref="C97:D97"/>
    <mergeCell ref="H97:I97"/>
    <mergeCell ref="A98:B98"/>
    <mergeCell ref="C98:D98"/>
    <mergeCell ref="H98:I98"/>
    <mergeCell ref="A103:B103"/>
    <mergeCell ref="C103:D103"/>
    <mergeCell ref="H103:I103"/>
    <mergeCell ref="A104:B104"/>
    <mergeCell ref="C104:D104"/>
    <mergeCell ref="H104:I104"/>
    <mergeCell ref="A101:B101"/>
    <mergeCell ref="C101:D101"/>
    <mergeCell ref="H101:I101"/>
    <mergeCell ref="A102:B102"/>
    <mergeCell ref="C102:D102"/>
    <mergeCell ref="H102:I102"/>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96:B196"/>
    <mergeCell ref="C196:D196"/>
    <mergeCell ref="H196:I196"/>
    <mergeCell ref="A197:B197"/>
    <mergeCell ref="C197:D197"/>
    <mergeCell ref="H197:I197"/>
    <mergeCell ref="A194:B194"/>
    <mergeCell ref="C194:D194"/>
    <mergeCell ref="H194:I194"/>
    <mergeCell ref="A195:B195"/>
    <mergeCell ref="C195:D195"/>
    <mergeCell ref="H195:I195"/>
    <mergeCell ref="A200:B200"/>
    <mergeCell ref="C200:D200"/>
    <mergeCell ref="H200:I200"/>
    <mergeCell ref="A201:B201"/>
    <mergeCell ref="C201:D201"/>
    <mergeCell ref="H201:I201"/>
    <mergeCell ref="A198:B198"/>
    <mergeCell ref="C198:D198"/>
    <mergeCell ref="H198:I198"/>
    <mergeCell ref="A199:B199"/>
    <mergeCell ref="C199:D199"/>
    <mergeCell ref="H199:I199"/>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40:B240"/>
    <mergeCell ref="C240:D240"/>
    <mergeCell ref="H240:I240"/>
    <mergeCell ref="A241:B241"/>
    <mergeCell ref="C241:D241"/>
    <mergeCell ref="H241:I241"/>
    <mergeCell ref="A238:B238"/>
    <mergeCell ref="C238:D238"/>
    <mergeCell ref="H238:I238"/>
    <mergeCell ref="A239:B239"/>
    <mergeCell ref="C239:D239"/>
    <mergeCell ref="H239:I239"/>
  </mergeCells>
  <dataValidations count="2">
    <dataValidation allowBlank="1" showInputMessage="1" sqref="P81:P240" xr:uid="{00000000-0002-0000-0400-000000000000}"/>
    <dataValidation type="decimal" operator="lessThanOrEqual" allowBlank="1" showInputMessage="1" showErrorMessage="1" errorTitle="Release retention" error="In order to release retention, the number entered into this cell must be negative." sqref="O81:O240" xr:uid="{00000000-0002-0000-04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60.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57</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49"/>
      <c r="D28" s="10"/>
      <c r="E28" s="11"/>
      <c r="F28" s="11"/>
      <c r="G28" s="10"/>
      <c r="K28" s="10"/>
      <c r="L28" s="10"/>
      <c r="M28" s="10"/>
      <c r="P28" s="10"/>
      <c r="Q28" s="10"/>
      <c r="T28" s="10"/>
    </row>
    <row r="29" spans="1:20" ht="19" x14ac:dyDescent="0.25">
      <c r="A29" s="177"/>
      <c r="B29" s="177"/>
      <c r="C29" s="50"/>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56'!F36+F241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56'!F51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56'!F55+'Pay App 56'!F57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56'!B62+N241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57.1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57</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56'!E81</f>
        <v>0</v>
      </c>
      <c r="F81" s="44"/>
      <c r="G81" s="64">
        <f>'Pay App 56'!G81+F81</f>
        <v>0</v>
      </c>
      <c r="H81" s="190">
        <f>'Pay App 56'!K81</f>
        <v>0</v>
      </c>
      <c r="I81" s="191"/>
      <c r="J81" s="54"/>
      <c r="K81" s="31">
        <f>H81+J81</f>
        <v>0</v>
      </c>
      <c r="L81" s="67">
        <f>IF(ISERROR(K81/G81),0,K81/G81)</f>
        <v>0</v>
      </c>
      <c r="M81" s="64">
        <f>G81-K81</f>
        <v>0</v>
      </c>
      <c r="N81" s="30">
        <f>IF(MOD(ROUND(ABS(J81*0.05)*10000,0),10)=5,ROUNDDOWN((J81*0.05),2),ROUND((J81*0.05),2))</f>
        <v>0</v>
      </c>
      <c r="O81" s="51">
        <f>'Pay App 56'!O81+'Pay App 56'!P81</f>
        <v>0</v>
      </c>
      <c r="P81" s="44"/>
      <c r="Q81" s="64">
        <f>'Pay App 56'!Q81+N81+P81</f>
        <v>0</v>
      </c>
    </row>
    <row r="82" spans="1:17" ht="21" customHeight="1" x14ac:dyDescent="0.2">
      <c r="A82" s="151" t="s">
        <v>118</v>
      </c>
      <c r="B82" s="151"/>
      <c r="C82" s="151" t="s">
        <v>119</v>
      </c>
      <c r="D82" s="152"/>
      <c r="E82" s="52">
        <f>'Pay App 56'!E82</f>
        <v>0</v>
      </c>
      <c r="F82" s="45"/>
      <c r="G82" s="65">
        <f>'Pay App 56'!G82+F82</f>
        <v>0</v>
      </c>
      <c r="H82" s="188">
        <f>'Pay App 56'!K82</f>
        <v>0</v>
      </c>
      <c r="I82" s="189"/>
      <c r="J82" s="55"/>
      <c r="K82" s="33">
        <f>H82+J82</f>
        <v>0</v>
      </c>
      <c r="L82" s="68">
        <f t="shared" ref="L82:L147" si="0">IF(ISERROR(K82/G82),0,K82/G82)</f>
        <v>0</v>
      </c>
      <c r="M82" s="66">
        <f>G82-K82</f>
        <v>0</v>
      </c>
      <c r="N82" s="32">
        <f>IF(MOD(ROUND(ABS(J82*0.05)*10000,0),10)=5,ROUNDDOWN((J82*0.05),2),ROUND((J82*0.05),2))</f>
        <v>0</v>
      </c>
      <c r="O82" s="52">
        <f>'Pay App 56'!O82+'Pay App 56'!P82</f>
        <v>0</v>
      </c>
      <c r="P82" s="45"/>
      <c r="Q82" s="66">
        <f>'Pay App 56'!Q82+N82+P82</f>
        <v>0</v>
      </c>
    </row>
    <row r="83" spans="1:17" ht="21" customHeight="1" x14ac:dyDescent="0.2">
      <c r="A83" s="151" t="s">
        <v>120</v>
      </c>
      <c r="B83" s="151"/>
      <c r="C83" s="83" t="s">
        <v>121</v>
      </c>
      <c r="D83" s="35"/>
      <c r="E83" s="52">
        <f>'Pay App 56'!E83</f>
        <v>0</v>
      </c>
      <c r="F83" s="45"/>
      <c r="G83" s="65">
        <f>'Pay App 56'!G83+F83</f>
        <v>0</v>
      </c>
      <c r="H83" s="188">
        <f>'Pay App 56'!K83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56'!O83+'Pay App 56'!P83</f>
        <v>0</v>
      </c>
      <c r="P83" s="45"/>
      <c r="Q83" s="66">
        <f>'Pay App 56'!Q83+N83+P83</f>
        <v>0</v>
      </c>
    </row>
    <row r="84" spans="1:17" ht="21" customHeight="1" x14ac:dyDescent="0.2">
      <c r="A84" s="151" t="s">
        <v>122</v>
      </c>
      <c r="B84" s="151"/>
      <c r="C84" s="151" t="s">
        <v>123</v>
      </c>
      <c r="D84" s="152"/>
      <c r="E84" s="52">
        <f>'Pay App 56'!E84</f>
        <v>0</v>
      </c>
      <c r="F84" s="45"/>
      <c r="G84" s="65">
        <f>'Pay App 56'!G84+F84</f>
        <v>0</v>
      </c>
      <c r="H84" s="188">
        <f>'Pay App 56'!K84</f>
        <v>0</v>
      </c>
      <c r="I84" s="189"/>
      <c r="J84" s="55"/>
      <c r="K84" s="33">
        <f t="shared" si="1"/>
        <v>0</v>
      </c>
      <c r="L84" s="68">
        <f t="shared" si="0"/>
        <v>0</v>
      </c>
      <c r="M84" s="66">
        <f t="shared" si="2"/>
        <v>0</v>
      </c>
      <c r="N84" s="32">
        <f t="shared" si="3"/>
        <v>0</v>
      </c>
      <c r="O84" s="52">
        <f>'Pay App 56'!O84+'Pay App 56'!P84</f>
        <v>0</v>
      </c>
      <c r="P84" s="45"/>
      <c r="Q84" s="66">
        <f>'Pay App 56'!Q84+N84+P84</f>
        <v>0</v>
      </c>
    </row>
    <row r="85" spans="1:17" ht="21" customHeight="1" x14ac:dyDescent="0.2">
      <c r="A85" s="151" t="s">
        <v>124</v>
      </c>
      <c r="B85" s="151"/>
      <c r="C85" s="151" t="s">
        <v>125</v>
      </c>
      <c r="D85" s="152"/>
      <c r="E85" s="52">
        <f>'Pay App 56'!E85</f>
        <v>0</v>
      </c>
      <c r="F85" s="45"/>
      <c r="G85" s="65">
        <f>'Pay App 56'!G85+F85</f>
        <v>0</v>
      </c>
      <c r="H85" s="188">
        <f>'Pay App 56'!K85</f>
        <v>0</v>
      </c>
      <c r="I85" s="189"/>
      <c r="J85" s="55"/>
      <c r="K85" s="33">
        <f t="shared" si="1"/>
        <v>0</v>
      </c>
      <c r="L85" s="68">
        <f t="shared" si="0"/>
        <v>0</v>
      </c>
      <c r="M85" s="66">
        <f t="shared" si="2"/>
        <v>0</v>
      </c>
      <c r="N85" s="32">
        <f t="shared" si="3"/>
        <v>0</v>
      </c>
      <c r="O85" s="52">
        <f>'Pay App 56'!O85+'Pay App 56'!P85</f>
        <v>0</v>
      </c>
      <c r="P85" s="45"/>
      <c r="Q85" s="66">
        <f>'Pay App 56'!Q85+N85+P85</f>
        <v>0</v>
      </c>
    </row>
    <row r="86" spans="1:17" ht="21" customHeight="1" x14ac:dyDescent="0.2">
      <c r="A86" s="151" t="s">
        <v>126</v>
      </c>
      <c r="B86" s="151"/>
      <c r="C86" s="151" t="s">
        <v>127</v>
      </c>
      <c r="D86" s="152"/>
      <c r="E86" s="52">
        <f>'Pay App 56'!E86</f>
        <v>0</v>
      </c>
      <c r="F86" s="45"/>
      <c r="G86" s="65">
        <f>'Pay App 56'!G86+F86</f>
        <v>0</v>
      </c>
      <c r="H86" s="188">
        <f>'Pay App 56'!K86</f>
        <v>0</v>
      </c>
      <c r="I86" s="189"/>
      <c r="J86" s="55"/>
      <c r="K86" s="33">
        <f t="shared" si="1"/>
        <v>0</v>
      </c>
      <c r="L86" s="68">
        <f t="shared" si="0"/>
        <v>0</v>
      </c>
      <c r="M86" s="66">
        <f t="shared" si="2"/>
        <v>0</v>
      </c>
      <c r="N86" s="32">
        <f t="shared" si="3"/>
        <v>0</v>
      </c>
      <c r="O86" s="52">
        <f>'Pay App 56'!O86+'Pay App 56'!P86</f>
        <v>0</v>
      </c>
      <c r="P86" s="45"/>
      <c r="Q86" s="66">
        <f>'Pay App 56'!Q86+N86+P86</f>
        <v>0</v>
      </c>
    </row>
    <row r="87" spans="1:17" ht="21" customHeight="1" x14ac:dyDescent="0.2">
      <c r="A87" s="151" t="s">
        <v>128</v>
      </c>
      <c r="B87" s="151"/>
      <c r="C87" s="151" t="s">
        <v>129</v>
      </c>
      <c r="D87" s="152"/>
      <c r="E87" s="52">
        <f>'Pay App 56'!E87</f>
        <v>0</v>
      </c>
      <c r="F87" s="45"/>
      <c r="G87" s="65">
        <f>'Pay App 56'!G87+F87</f>
        <v>0</v>
      </c>
      <c r="H87" s="188">
        <f>'Pay App 56'!K87</f>
        <v>0</v>
      </c>
      <c r="I87" s="189"/>
      <c r="J87" s="55"/>
      <c r="K87" s="33">
        <f t="shared" si="1"/>
        <v>0</v>
      </c>
      <c r="L87" s="68">
        <f>IF(ISERROR(K87/G87),0,K87/G87)</f>
        <v>0</v>
      </c>
      <c r="M87" s="66">
        <f t="shared" si="2"/>
        <v>0</v>
      </c>
      <c r="N87" s="32">
        <f t="shared" si="3"/>
        <v>0</v>
      </c>
      <c r="O87" s="52">
        <f>'Pay App 56'!O87+'Pay App 56'!P87</f>
        <v>0</v>
      </c>
      <c r="P87" s="45"/>
      <c r="Q87" s="66">
        <f>'Pay App 56'!Q87+N87+P87</f>
        <v>0</v>
      </c>
    </row>
    <row r="88" spans="1:17" ht="21" customHeight="1" x14ac:dyDescent="0.2">
      <c r="A88" s="151" t="s">
        <v>130</v>
      </c>
      <c r="B88" s="151"/>
      <c r="C88" s="151" t="s">
        <v>131</v>
      </c>
      <c r="D88" s="152"/>
      <c r="E88" s="52">
        <f>'Pay App 56'!E88</f>
        <v>0</v>
      </c>
      <c r="F88" s="45"/>
      <c r="G88" s="65">
        <f>'Pay App 56'!G88+F88</f>
        <v>0</v>
      </c>
      <c r="H88" s="188">
        <f>'Pay App 56'!K88</f>
        <v>0</v>
      </c>
      <c r="I88" s="189"/>
      <c r="J88" s="55"/>
      <c r="K88" s="33">
        <f t="shared" si="1"/>
        <v>0</v>
      </c>
      <c r="L88" s="68">
        <f t="shared" si="0"/>
        <v>0</v>
      </c>
      <c r="M88" s="66">
        <f t="shared" si="2"/>
        <v>0</v>
      </c>
      <c r="N88" s="32">
        <f t="shared" si="3"/>
        <v>0</v>
      </c>
      <c r="O88" s="52">
        <f>'Pay App 56'!O88+'Pay App 56'!P88</f>
        <v>0</v>
      </c>
      <c r="P88" s="45"/>
      <c r="Q88" s="66">
        <f>'Pay App 56'!Q88+N88+P88</f>
        <v>0</v>
      </c>
    </row>
    <row r="89" spans="1:17" ht="21" customHeight="1" x14ac:dyDescent="0.2">
      <c r="A89" s="151" t="s">
        <v>132</v>
      </c>
      <c r="B89" s="151"/>
      <c r="C89" s="151" t="s">
        <v>133</v>
      </c>
      <c r="D89" s="152"/>
      <c r="E89" s="52">
        <f>'Pay App 56'!E89</f>
        <v>0</v>
      </c>
      <c r="F89" s="45"/>
      <c r="G89" s="65">
        <f>'Pay App 56'!G89+F89</f>
        <v>0</v>
      </c>
      <c r="H89" s="188">
        <f>'Pay App 56'!K89</f>
        <v>0</v>
      </c>
      <c r="I89" s="189"/>
      <c r="J89" s="55"/>
      <c r="K89" s="33">
        <f t="shared" si="1"/>
        <v>0</v>
      </c>
      <c r="L89" s="68">
        <f>IF(ISERROR(K89/G89),0,K89/G89)</f>
        <v>0</v>
      </c>
      <c r="M89" s="66">
        <f t="shared" si="2"/>
        <v>0</v>
      </c>
      <c r="N89" s="32">
        <f t="shared" si="3"/>
        <v>0</v>
      </c>
      <c r="O89" s="52">
        <f>'Pay App 56'!O89+'Pay App 56'!P89</f>
        <v>0</v>
      </c>
      <c r="P89" s="45"/>
      <c r="Q89" s="66">
        <f>'Pay App 56'!Q89+N89+P89</f>
        <v>0</v>
      </c>
    </row>
    <row r="90" spans="1:17" ht="21" customHeight="1" x14ac:dyDescent="0.2">
      <c r="A90" s="153" t="s">
        <v>134</v>
      </c>
      <c r="B90" s="153"/>
      <c r="C90" s="158" t="s">
        <v>135</v>
      </c>
      <c r="D90" s="159"/>
      <c r="E90" s="52">
        <f>'Pay App 56'!E90</f>
        <v>0</v>
      </c>
      <c r="F90" s="45"/>
      <c r="G90" s="65">
        <f>'Pay App 56'!G90+F90</f>
        <v>0</v>
      </c>
      <c r="H90" s="188">
        <f>'Pay App 56'!K90</f>
        <v>0</v>
      </c>
      <c r="I90" s="189"/>
      <c r="J90" s="55"/>
      <c r="K90" s="33">
        <f t="shared" si="1"/>
        <v>0</v>
      </c>
      <c r="L90" s="68">
        <f t="shared" si="0"/>
        <v>0</v>
      </c>
      <c r="M90" s="66">
        <f t="shared" si="2"/>
        <v>0</v>
      </c>
      <c r="N90" s="32">
        <f t="shared" si="3"/>
        <v>0</v>
      </c>
      <c r="O90" s="52">
        <f>'Pay App 56'!O90+'Pay App 56'!P90</f>
        <v>0</v>
      </c>
      <c r="P90" s="45"/>
      <c r="Q90" s="66">
        <f>'Pay App 56'!Q90+N90+P90</f>
        <v>0</v>
      </c>
    </row>
    <row r="91" spans="1:17" ht="21" customHeight="1" x14ac:dyDescent="0.2">
      <c r="A91" s="151" t="s">
        <v>136</v>
      </c>
      <c r="B91" s="151"/>
      <c r="C91" s="151" t="s">
        <v>137</v>
      </c>
      <c r="D91" s="152"/>
      <c r="E91" s="52">
        <f>'Pay App 56'!E91</f>
        <v>0</v>
      </c>
      <c r="F91" s="45"/>
      <c r="G91" s="65">
        <f>'Pay App 56'!G91+F91</f>
        <v>0</v>
      </c>
      <c r="H91" s="188">
        <f>'Pay App 56'!K91</f>
        <v>0</v>
      </c>
      <c r="I91" s="189"/>
      <c r="J91" s="55"/>
      <c r="K91" s="33">
        <f t="shared" si="1"/>
        <v>0</v>
      </c>
      <c r="L91" s="68">
        <f t="shared" si="0"/>
        <v>0</v>
      </c>
      <c r="M91" s="66">
        <f t="shared" si="2"/>
        <v>0</v>
      </c>
      <c r="N91" s="32">
        <f t="shared" si="3"/>
        <v>0</v>
      </c>
      <c r="O91" s="52">
        <f>'Pay App 56'!O91+'Pay App 56'!P91</f>
        <v>0</v>
      </c>
      <c r="P91" s="45"/>
      <c r="Q91" s="66">
        <f>'Pay App 56'!Q91+N91+P91</f>
        <v>0</v>
      </c>
    </row>
    <row r="92" spans="1:17" ht="21" customHeight="1" x14ac:dyDescent="0.2">
      <c r="A92" s="151" t="s">
        <v>138</v>
      </c>
      <c r="B92" s="151"/>
      <c r="C92" s="151" t="s">
        <v>139</v>
      </c>
      <c r="D92" s="152"/>
      <c r="E92" s="52">
        <f>'Pay App 56'!E92</f>
        <v>0</v>
      </c>
      <c r="F92" s="45"/>
      <c r="G92" s="65">
        <f>'Pay App 56'!G92+F92</f>
        <v>0</v>
      </c>
      <c r="H92" s="188">
        <f>'Pay App 56'!K92</f>
        <v>0</v>
      </c>
      <c r="I92" s="189"/>
      <c r="J92" s="55"/>
      <c r="K92" s="33">
        <f t="shared" si="1"/>
        <v>0</v>
      </c>
      <c r="L92" s="68">
        <f t="shared" si="0"/>
        <v>0</v>
      </c>
      <c r="M92" s="66">
        <f t="shared" si="2"/>
        <v>0</v>
      </c>
      <c r="N92" s="32">
        <f t="shared" si="3"/>
        <v>0</v>
      </c>
      <c r="O92" s="52">
        <f>'Pay App 56'!O92+'Pay App 56'!P92</f>
        <v>0</v>
      </c>
      <c r="P92" s="45"/>
      <c r="Q92" s="66">
        <f>'Pay App 56'!Q92+N92+P92</f>
        <v>0</v>
      </c>
    </row>
    <row r="93" spans="1:17" ht="21" customHeight="1" x14ac:dyDescent="0.2">
      <c r="A93" s="151" t="s">
        <v>140</v>
      </c>
      <c r="B93" s="151"/>
      <c r="C93" s="151" t="s">
        <v>141</v>
      </c>
      <c r="D93" s="152"/>
      <c r="E93" s="52">
        <f>'Pay App 56'!E93</f>
        <v>0</v>
      </c>
      <c r="F93" s="45"/>
      <c r="G93" s="65">
        <f>'Pay App 56'!G93+F93</f>
        <v>0</v>
      </c>
      <c r="H93" s="188">
        <f>'Pay App 56'!K93</f>
        <v>0</v>
      </c>
      <c r="I93" s="189"/>
      <c r="J93" s="55"/>
      <c r="K93" s="33">
        <f t="shared" si="1"/>
        <v>0</v>
      </c>
      <c r="L93" s="68">
        <f t="shared" si="0"/>
        <v>0</v>
      </c>
      <c r="M93" s="66">
        <f t="shared" si="2"/>
        <v>0</v>
      </c>
      <c r="N93" s="32">
        <f t="shared" si="3"/>
        <v>0</v>
      </c>
      <c r="O93" s="52">
        <f>'Pay App 56'!O93+'Pay App 56'!P93</f>
        <v>0</v>
      </c>
      <c r="P93" s="45"/>
      <c r="Q93" s="66">
        <f>'Pay App 56'!Q93+N93+P93</f>
        <v>0</v>
      </c>
    </row>
    <row r="94" spans="1:17" ht="21" customHeight="1" x14ac:dyDescent="0.2">
      <c r="A94" s="151" t="s">
        <v>142</v>
      </c>
      <c r="B94" s="151"/>
      <c r="C94" s="151" t="s">
        <v>143</v>
      </c>
      <c r="D94" s="152"/>
      <c r="E94" s="52">
        <f>'Pay App 56'!E94</f>
        <v>0</v>
      </c>
      <c r="F94" s="45"/>
      <c r="G94" s="65">
        <f>'Pay App 56'!G94+F94</f>
        <v>0</v>
      </c>
      <c r="H94" s="188">
        <f>'Pay App 56'!K94</f>
        <v>0</v>
      </c>
      <c r="I94" s="189"/>
      <c r="J94" s="55"/>
      <c r="K94" s="33">
        <f t="shared" si="1"/>
        <v>0</v>
      </c>
      <c r="L94" s="68">
        <f t="shared" si="0"/>
        <v>0</v>
      </c>
      <c r="M94" s="66">
        <f t="shared" si="2"/>
        <v>0</v>
      </c>
      <c r="N94" s="32">
        <f t="shared" si="3"/>
        <v>0</v>
      </c>
      <c r="O94" s="52">
        <f>'Pay App 56'!O94+'Pay App 56'!P94</f>
        <v>0</v>
      </c>
      <c r="P94" s="45"/>
      <c r="Q94" s="66">
        <f>'Pay App 56'!Q94+N94+P94</f>
        <v>0</v>
      </c>
    </row>
    <row r="95" spans="1:17" ht="21" customHeight="1" x14ac:dyDescent="0.2">
      <c r="A95" s="151" t="s">
        <v>144</v>
      </c>
      <c r="B95" s="151"/>
      <c r="C95" s="151" t="s">
        <v>145</v>
      </c>
      <c r="D95" s="152"/>
      <c r="E95" s="52">
        <f>'Pay App 56'!E95</f>
        <v>0</v>
      </c>
      <c r="F95" s="45"/>
      <c r="G95" s="65">
        <f>'Pay App 56'!G95+F95</f>
        <v>0</v>
      </c>
      <c r="H95" s="188">
        <f>'Pay App 56'!K95</f>
        <v>0</v>
      </c>
      <c r="I95" s="189"/>
      <c r="J95" s="55"/>
      <c r="K95" s="33">
        <f t="shared" si="1"/>
        <v>0</v>
      </c>
      <c r="L95" s="68">
        <f t="shared" si="0"/>
        <v>0</v>
      </c>
      <c r="M95" s="66">
        <f t="shared" si="2"/>
        <v>0</v>
      </c>
      <c r="N95" s="32">
        <f t="shared" si="3"/>
        <v>0</v>
      </c>
      <c r="O95" s="52">
        <f>'Pay App 56'!O95+'Pay App 56'!P95</f>
        <v>0</v>
      </c>
      <c r="P95" s="45"/>
      <c r="Q95" s="66">
        <f>'Pay App 56'!Q95+N95+P95</f>
        <v>0</v>
      </c>
    </row>
    <row r="96" spans="1:17" ht="21" customHeight="1" x14ac:dyDescent="0.2">
      <c r="A96" s="151" t="s">
        <v>146</v>
      </c>
      <c r="B96" s="151"/>
      <c r="C96" s="151" t="s">
        <v>147</v>
      </c>
      <c r="D96" s="152"/>
      <c r="E96" s="52">
        <f>'Pay App 56'!E96</f>
        <v>0</v>
      </c>
      <c r="F96" s="45"/>
      <c r="G96" s="65">
        <f>'Pay App 56'!G96+F96</f>
        <v>0</v>
      </c>
      <c r="H96" s="188">
        <f>'Pay App 56'!K96</f>
        <v>0</v>
      </c>
      <c r="I96" s="189"/>
      <c r="J96" s="55"/>
      <c r="K96" s="33">
        <f t="shared" si="1"/>
        <v>0</v>
      </c>
      <c r="L96" s="68">
        <f t="shared" si="0"/>
        <v>0</v>
      </c>
      <c r="M96" s="66">
        <f t="shared" si="2"/>
        <v>0</v>
      </c>
      <c r="N96" s="32">
        <f t="shared" si="3"/>
        <v>0</v>
      </c>
      <c r="O96" s="52">
        <f>'Pay App 56'!O96+'Pay App 56'!P96</f>
        <v>0</v>
      </c>
      <c r="P96" s="45"/>
      <c r="Q96" s="66">
        <f>'Pay App 56'!Q96+N96+P96</f>
        <v>0</v>
      </c>
    </row>
    <row r="97" spans="1:17" ht="21" customHeight="1" x14ac:dyDescent="0.2">
      <c r="A97" s="151" t="s">
        <v>148</v>
      </c>
      <c r="B97" s="151"/>
      <c r="C97" s="151" t="s">
        <v>149</v>
      </c>
      <c r="D97" s="152"/>
      <c r="E97" s="52">
        <f>'Pay App 56'!E97</f>
        <v>0</v>
      </c>
      <c r="F97" s="45"/>
      <c r="G97" s="65">
        <f>'Pay App 56'!G97+F97</f>
        <v>0</v>
      </c>
      <c r="H97" s="188">
        <f>'Pay App 56'!K97</f>
        <v>0</v>
      </c>
      <c r="I97" s="189"/>
      <c r="J97" s="55"/>
      <c r="K97" s="33">
        <f t="shared" si="1"/>
        <v>0</v>
      </c>
      <c r="L97" s="68">
        <f t="shared" si="0"/>
        <v>0</v>
      </c>
      <c r="M97" s="66">
        <f t="shared" si="2"/>
        <v>0</v>
      </c>
      <c r="N97" s="32">
        <f t="shared" si="3"/>
        <v>0</v>
      </c>
      <c r="O97" s="52">
        <f>'Pay App 56'!O97+'Pay App 56'!P97</f>
        <v>0</v>
      </c>
      <c r="P97" s="45"/>
      <c r="Q97" s="66">
        <f>'Pay App 56'!Q97+N97+P97</f>
        <v>0</v>
      </c>
    </row>
    <row r="98" spans="1:17" ht="21" customHeight="1" x14ac:dyDescent="0.2">
      <c r="A98" s="151" t="s">
        <v>150</v>
      </c>
      <c r="B98" s="151"/>
      <c r="C98" s="151" t="s">
        <v>151</v>
      </c>
      <c r="D98" s="152"/>
      <c r="E98" s="52">
        <f>'Pay App 56'!E98</f>
        <v>0</v>
      </c>
      <c r="F98" s="45"/>
      <c r="G98" s="65">
        <f>'Pay App 56'!G98+F98</f>
        <v>0</v>
      </c>
      <c r="H98" s="188">
        <f>'Pay App 56'!K98</f>
        <v>0</v>
      </c>
      <c r="I98" s="189"/>
      <c r="J98" s="55"/>
      <c r="K98" s="33">
        <f t="shared" si="1"/>
        <v>0</v>
      </c>
      <c r="L98" s="68">
        <f t="shared" si="0"/>
        <v>0</v>
      </c>
      <c r="M98" s="66">
        <f t="shared" si="2"/>
        <v>0</v>
      </c>
      <c r="N98" s="32">
        <f t="shared" si="3"/>
        <v>0</v>
      </c>
      <c r="O98" s="52">
        <f>'Pay App 56'!O98+'Pay App 56'!P98</f>
        <v>0</v>
      </c>
      <c r="P98" s="45"/>
      <c r="Q98" s="66">
        <f>'Pay App 56'!Q98+N98+P98</f>
        <v>0</v>
      </c>
    </row>
    <row r="99" spans="1:17" ht="21" customHeight="1" x14ac:dyDescent="0.2">
      <c r="A99" s="151" t="s">
        <v>152</v>
      </c>
      <c r="B99" s="151"/>
      <c r="C99" s="151" t="s">
        <v>153</v>
      </c>
      <c r="D99" s="152"/>
      <c r="E99" s="52">
        <f>'Pay App 56'!E99</f>
        <v>0</v>
      </c>
      <c r="F99" s="45"/>
      <c r="G99" s="65">
        <f>'Pay App 56'!G99+F99</f>
        <v>0</v>
      </c>
      <c r="H99" s="188">
        <f>'Pay App 56'!K99</f>
        <v>0</v>
      </c>
      <c r="I99" s="189"/>
      <c r="J99" s="55"/>
      <c r="K99" s="33">
        <f t="shared" si="1"/>
        <v>0</v>
      </c>
      <c r="L99" s="68">
        <f t="shared" si="0"/>
        <v>0</v>
      </c>
      <c r="M99" s="66">
        <f t="shared" si="2"/>
        <v>0</v>
      </c>
      <c r="N99" s="32">
        <f t="shared" si="3"/>
        <v>0</v>
      </c>
      <c r="O99" s="52">
        <f>'Pay App 56'!O99+'Pay App 56'!P99</f>
        <v>0</v>
      </c>
      <c r="P99" s="45"/>
      <c r="Q99" s="66">
        <f>'Pay App 56'!Q99+N99+P99</f>
        <v>0</v>
      </c>
    </row>
    <row r="100" spans="1:17" ht="21" customHeight="1" x14ac:dyDescent="0.2">
      <c r="A100" s="151" t="s">
        <v>154</v>
      </c>
      <c r="B100" s="151"/>
      <c r="C100" s="151" t="s">
        <v>155</v>
      </c>
      <c r="D100" s="152"/>
      <c r="E100" s="52">
        <f>'Pay App 56'!E100</f>
        <v>0</v>
      </c>
      <c r="F100" s="45"/>
      <c r="G100" s="65">
        <f>'Pay App 56'!G100+F100</f>
        <v>0</v>
      </c>
      <c r="H100" s="188">
        <f>'Pay App 56'!K100</f>
        <v>0</v>
      </c>
      <c r="I100" s="189"/>
      <c r="J100" s="55"/>
      <c r="K100" s="33">
        <f t="shared" si="1"/>
        <v>0</v>
      </c>
      <c r="L100" s="68">
        <f t="shared" si="0"/>
        <v>0</v>
      </c>
      <c r="M100" s="66">
        <f t="shared" si="2"/>
        <v>0</v>
      </c>
      <c r="N100" s="32">
        <f t="shared" si="3"/>
        <v>0</v>
      </c>
      <c r="O100" s="52">
        <f>'Pay App 56'!O100+'Pay App 56'!P100</f>
        <v>0</v>
      </c>
      <c r="P100" s="45"/>
      <c r="Q100" s="66">
        <f>'Pay App 56'!Q100+N100+P100</f>
        <v>0</v>
      </c>
    </row>
    <row r="101" spans="1:17" ht="21" customHeight="1" x14ac:dyDescent="0.2">
      <c r="A101" s="151" t="s">
        <v>156</v>
      </c>
      <c r="B101" s="151"/>
      <c r="C101" s="151" t="s">
        <v>157</v>
      </c>
      <c r="D101" s="152"/>
      <c r="E101" s="52">
        <f>'Pay App 56'!E101</f>
        <v>0</v>
      </c>
      <c r="F101" s="45"/>
      <c r="G101" s="65">
        <f>'Pay App 56'!G101+F101</f>
        <v>0</v>
      </c>
      <c r="H101" s="188">
        <f>'Pay App 56'!K101</f>
        <v>0</v>
      </c>
      <c r="I101" s="189"/>
      <c r="J101" s="55"/>
      <c r="K101" s="33">
        <f t="shared" si="1"/>
        <v>0</v>
      </c>
      <c r="L101" s="68">
        <f t="shared" si="0"/>
        <v>0</v>
      </c>
      <c r="M101" s="66">
        <f t="shared" si="2"/>
        <v>0</v>
      </c>
      <c r="N101" s="32">
        <f t="shared" si="3"/>
        <v>0</v>
      </c>
      <c r="O101" s="52">
        <f>'Pay App 56'!O101+'Pay App 56'!P101</f>
        <v>0</v>
      </c>
      <c r="P101" s="45"/>
      <c r="Q101" s="66">
        <f>'Pay App 56'!Q101+N101+P101</f>
        <v>0</v>
      </c>
    </row>
    <row r="102" spans="1:17" ht="21" customHeight="1" x14ac:dyDescent="0.2">
      <c r="A102" s="151" t="s">
        <v>158</v>
      </c>
      <c r="B102" s="151"/>
      <c r="C102" s="151" t="s">
        <v>159</v>
      </c>
      <c r="D102" s="152"/>
      <c r="E102" s="52">
        <f>'Pay App 56'!E102</f>
        <v>0</v>
      </c>
      <c r="F102" s="45"/>
      <c r="G102" s="65">
        <f>'Pay App 56'!G102+F102</f>
        <v>0</v>
      </c>
      <c r="H102" s="188">
        <f>'Pay App 56'!K102</f>
        <v>0</v>
      </c>
      <c r="I102" s="189"/>
      <c r="J102" s="55"/>
      <c r="K102" s="33">
        <f t="shared" si="1"/>
        <v>0</v>
      </c>
      <c r="L102" s="68">
        <f t="shared" si="0"/>
        <v>0</v>
      </c>
      <c r="M102" s="66">
        <f t="shared" si="2"/>
        <v>0</v>
      </c>
      <c r="N102" s="32">
        <f t="shared" si="3"/>
        <v>0</v>
      </c>
      <c r="O102" s="52">
        <f>'Pay App 56'!O102+'Pay App 56'!P102</f>
        <v>0</v>
      </c>
      <c r="P102" s="45"/>
      <c r="Q102" s="66">
        <f>'Pay App 56'!Q102+N102+P102</f>
        <v>0</v>
      </c>
    </row>
    <row r="103" spans="1:17" ht="21" customHeight="1" x14ac:dyDescent="0.2">
      <c r="A103" s="151" t="s">
        <v>160</v>
      </c>
      <c r="B103" s="151"/>
      <c r="C103" s="151" t="s">
        <v>161</v>
      </c>
      <c r="D103" s="152"/>
      <c r="E103" s="52">
        <f>'Pay App 56'!E103</f>
        <v>0</v>
      </c>
      <c r="F103" s="45"/>
      <c r="G103" s="65">
        <f>'Pay App 56'!G103+F103</f>
        <v>0</v>
      </c>
      <c r="H103" s="188">
        <f>'Pay App 56'!K103</f>
        <v>0</v>
      </c>
      <c r="I103" s="189"/>
      <c r="J103" s="55"/>
      <c r="K103" s="33">
        <f t="shared" si="1"/>
        <v>0</v>
      </c>
      <c r="L103" s="68">
        <f t="shared" si="0"/>
        <v>0</v>
      </c>
      <c r="M103" s="66">
        <f t="shared" si="2"/>
        <v>0</v>
      </c>
      <c r="N103" s="32">
        <f t="shared" si="3"/>
        <v>0</v>
      </c>
      <c r="O103" s="52">
        <f>'Pay App 56'!O103+'Pay App 56'!P103</f>
        <v>0</v>
      </c>
      <c r="P103" s="45"/>
      <c r="Q103" s="66">
        <f>'Pay App 56'!Q103+N103+P103</f>
        <v>0</v>
      </c>
    </row>
    <row r="104" spans="1:17" ht="21" customHeight="1" x14ac:dyDescent="0.2">
      <c r="A104" s="151" t="s">
        <v>162</v>
      </c>
      <c r="B104" s="151"/>
      <c r="C104" s="151" t="s">
        <v>163</v>
      </c>
      <c r="D104" s="152"/>
      <c r="E104" s="52">
        <f>'Pay App 56'!E104</f>
        <v>0</v>
      </c>
      <c r="F104" s="45"/>
      <c r="G104" s="65">
        <f>'Pay App 56'!G104+F104</f>
        <v>0</v>
      </c>
      <c r="H104" s="188">
        <f>'Pay App 56'!K104</f>
        <v>0</v>
      </c>
      <c r="I104" s="189"/>
      <c r="J104" s="55"/>
      <c r="K104" s="33">
        <f t="shared" si="1"/>
        <v>0</v>
      </c>
      <c r="L104" s="68">
        <f t="shared" si="0"/>
        <v>0</v>
      </c>
      <c r="M104" s="66">
        <f t="shared" si="2"/>
        <v>0</v>
      </c>
      <c r="N104" s="32">
        <f t="shared" si="3"/>
        <v>0</v>
      </c>
      <c r="O104" s="52">
        <f>'Pay App 56'!O104+'Pay App 56'!P104</f>
        <v>0</v>
      </c>
      <c r="P104" s="45"/>
      <c r="Q104" s="66">
        <f>'Pay App 56'!Q104+N104+P104</f>
        <v>0</v>
      </c>
    </row>
    <row r="105" spans="1:17" ht="21" customHeight="1" x14ac:dyDescent="0.2">
      <c r="A105" s="151" t="s">
        <v>164</v>
      </c>
      <c r="B105" s="151"/>
      <c r="C105" s="151" t="s">
        <v>165</v>
      </c>
      <c r="D105" s="152"/>
      <c r="E105" s="52">
        <f>'Pay App 56'!E105</f>
        <v>0</v>
      </c>
      <c r="F105" s="45"/>
      <c r="G105" s="65">
        <f>'Pay App 56'!G105+F105</f>
        <v>0</v>
      </c>
      <c r="H105" s="188">
        <f>'Pay App 56'!K105</f>
        <v>0</v>
      </c>
      <c r="I105" s="189"/>
      <c r="J105" s="55"/>
      <c r="K105" s="33">
        <f t="shared" si="1"/>
        <v>0</v>
      </c>
      <c r="L105" s="68">
        <f t="shared" si="0"/>
        <v>0</v>
      </c>
      <c r="M105" s="66">
        <f t="shared" si="2"/>
        <v>0</v>
      </c>
      <c r="N105" s="32">
        <f t="shared" si="3"/>
        <v>0</v>
      </c>
      <c r="O105" s="52">
        <f>'Pay App 56'!O105+'Pay App 56'!P105</f>
        <v>0</v>
      </c>
      <c r="P105" s="45"/>
      <c r="Q105" s="66">
        <f>'Pay App 56'!Q105+N105+P105</f>
        <v>0</v>
      </c>
    </row>
    <row r="106" spans="1:17" ht="21" customHeight="1" x14ac:dyDescent="0.2">
      <c r="A106" s="151" t="s">
        <v>166</v>
      </c>
      <c r="B106" s="151"/>
      <c r="C106" s="151" t="s">
        <v>167</v>
      </c>
      <c r="D106" s="152"/>
      <c r="E106" s="52">
        <f>'Pay App 56'!E106</f>
        <v>0</v>
      </c>
      <c r="F106" s="45"/>
      <c r="G106" s="65">
        <f>'Pay App 56'!G106+F106</f>
        <v>0</v>
      </c>
      <c r="H106" s="188">
        <f>'Pay App 56'!K106</f>
        <v>0</v>
      </c>
      <c r="I106" s="189"/>
      <c r="J106" s="55"/>
      <c r="K106" s="33">
        <f t="shared" si="1"/>
        <v>0</v>
      </c>
      <c r="L106" s="68">
        <f t="shared" si="0"/>
        <v>0</v>
      </c>
      <c r="M106" s="66">
        <f t="shared" si="2"/>
        <v>0</v>
      </c>
      <c r="N106" s="32">
        <f t="shared" si="3"/>
        <v>0</v>
      </c>
      <c r="O106" s="52">
        <f>'Pay App 56'!O106+'Pay App 56'!P106</f>
        <v>0</v>
      </c>
      <c r="P106" s="45"/>
      <c r="Q106" s="66">
        <f>'Pay App 56'!Q106+N106+P106</f>
        <v>0</v>
      </c>
    </row>
    <row r="107" spans="1:17" ht="21" customHeight="1" x14ac:dyDescent="0.2">
      <c r="A107" s="151" t="s">
        <v>168</v>
      </c>
      <c r="B107" s="151"/>
      <c r="C107" s="151" t="s">
        <v>169</v>
      </c>
      <c r="D107" s="152"/>
      <c r="E107" s="52">
        <f>'Pay App 56'!E107</f>
        <v>0</v>
      </c>
      <c r="F107" s="45"/>
      <c r="G107" s="65">
        <f>'Pay App 56'!G107+F107</f>
        <v>0</v>
      </c>
      <c r="H107" s="188">
        <f>'Pay App 56'!K107</f>
        <v>0</v>
      </c>
      <c r="I107" s="189"/>
      <c r="J107" s="55"/>
      <c r="K107" s="33">
        <f t="shared" si="1"/>
        <v>0</v>
      </c>
      <c r="L107" s="68">
        <f t="shared" si="0"/>
        <v>0</v>
      </c>
      <c r="M107" s="66">
        <f t="shared" si="2"/>
        <v>0</v>
      </c>
      <c r="N107" s="32">
        <f t="shared" si="3"/>
        <v>0</v>
      </c>
      <c r="O107" s="52">
        <f>'Pay App 56'!O107+'Pay App 56'!P107</f>
        <v>0</v>
      </c>
      <c r="P107" s="45"/>
      <c r="Q107" s="66">
        <f>'Pay App 56'!Q107+N107+P107</f>
        <v>0</v>
      </c>
    </row>
    <row r="108" spans="1:17" ht="21" customHeight="1" x14ac:dyDescent="0.2">
      <c r="A108" s="151" t="s">
        <v>170</v>
      </c>
      <c r="B108" s="151"/>
      <c r="C108" s="151" t="s">
        <v>171</v>
      </c>
      <c r="D108" s="152"/>
      <c r="E108" s="52">
        <f>'Pay App 56'!E108</f>
        <v>0</v>
      </c>
      <c r="F108" s="45"/>
      <c r="G108" s="65">
        <f>'Pay App 56'!G108+F108</f>
        <v>0</v>
      </c>
      <c r="H108" s="188">
        <f>'Pay App 56'!K108</f>
        <v>0</v>
      </c>
      <c r="I108" s="189"/>
      <c r="J108" s="55"/>
      <c r="K108" s="33">
        <f t="shared" si="1"/>
        <v>0</v>
      </c>
      <c r="L108" s="68">
        <f t="shared" si="0"/>
        <v>0</v>
      </c>
      <c r="M108" s="66">
        <f t="shared" si="2"/>
        <v>0</v>
      </c>
      <c r="N108" s="32">
        <f t="shared" si="3"/>
        <v>0</v>
      </c>
      <c r="O108" s="52">
        <f>'Pay App 56'!O108+'Pay App 56'!P108</f>
        <v>0</v>
      </c>
      <c r="P108" s="45"/>
      <c r="Q108" s="66">
        <f>'Pay App 56'!Q108+N108+P108</f>
        <v>0</v>
      </c>
    </row>
    <row r="109" spans="1:17" ht="21" customHeight="1" x14ac:dyDescent="0.2">
      <c r="A109" s="151" t="s">
        <v>172</v>
      </c>
      <c r="B109" s="151"/>
      <c r="C109" s="151" t="s">
        <v>173</v>
      </c>
      <c r="D109" s="152"/>
      <c r="E109" s="52">
        <f>'Pay App 56'!E109</f>
        <v>0</v>
      </c>
      <c r="F109" s="45"/>
      <c r="G109" s="65">
        <f>'Pay App 56'!G109+F109</f>
        <v>0</v>
      </c>
      <c r="H109" s="188">
        <f>'Pay App 56'!K109</f>
        <v>0</v>
      </c>
      <c r="I109" s="189"/>
      <c r="J109" s="55"/>
      <c r="K109" s="33">
        <f t="shared" si="1"/>
        <v>0</v>
      </c>
      <c r="L109" s="68">
        <f t="shared" si="0"/>
        <v>0</v>
      </c>
      <c r="M109" s="66">
        <f t="shared" si="2"/>
        <v>0</v>
      </c>
      <c r="N109" s="32">
        <f t="shared" si="3"/>
        <v>0</v>
      </c>
      <c r="O109" s="52">
        <f>'Pay App 56'!O109+'Pay App 56'!P109</f>
        <v>0</v>
      </c>
      <c r="P109" s="45"/>
      <c r="Q109" s="66">
        <f>'Pay App 56'!Q109+N109+P109</f>
        <v>0</v>
      </c>
    </row>
    <row r="110" spans="1:17" ht="21" customHeight="1" x14ac:dyDescent="0.2">
      <c r="A110" s="151" t="s">
        <v>174</v>
      </c>
      <c r="B110" s="151"/>
      <c r="C110" s="151" t="s">
        <v>175</v>
      </c>
      <c r="D110" s="152"/>
      <c r="E110" s="52">
        <f>'Pay App 56'!E110</f>
        <v>0</v>
      </c>
      <c r="F110" s="45"/>
      <c r="G110" s="65">
        <f>'Pay App 56'!G110+F110</f>
        <v>0</v>
      </c>
      <c r="H110" s="188">
        <f>'Pay App 56'!K110</f>
        <v>0</v>
      </c>
      <c r="I110" s="189"/>
      <c r="J110" s="55"/>
      <c r="K110" s="33">
        <f t="shared" si="1"/>
        <v>0</v>
      </c>
      <c r="L110" s="68">
        <f t="shared" si="0"/>
        <v>0</v>
      </c>
      <c r="M110" s="66">
        <f t="shared" si="2"/>
        <v>0</v>
      </c>
      <c r="N110" s="32">
        <f t="shared" si="3"/>
        <v>0</v>
      </c>
      <c r="O110" s="52">
        <f>'Pay App 56'!O110+'Pay App 56'!P110</f>
        <v>0</v>
      </c>
      <c r="P110" s="45"/>
      <c r="Q110" s="66">
        <f>'Pay App 56'!Q110+N110+P110</f>
        <v>0</v>
      </c>
    </row>
    <row r="111" spans="1:17" ht="21" customHeight="1" x14ac:dyDescent="0.2">
      <c r="A111" s="151" t="s">
        <v>176</v>
      </c>
      <c r="B111" s="151"/>
      <c r="C111" s="151" t="s">
        <v>177</v>
      </c>
      <c r="D111" s="152"/>
      <c r="E111" s="52">
        <f>'Pay App 56'!E111</f>
        <v>0</v>
      </c>
      <c r="F111" s="45"/>
      <c r="G111" s="65">
        <f>'Pay App 56'!G111+F111</f>
        <v>0</v>
      </c>
      <c r="H111" s="188">
        <f>'Pay App 56'!K111</f>
        <v>0</v>
      </c>
      <c r="I111" s="189"/>
      <c r="J111" s="55"/>
      <c r="K111" s="33">
        <f t="shared" si="1"/>
        <v>0</v>
      </c>
      <c r="L111" s="68">
        <f t="shared" si="0"/>
        <v>0</v>
      </c>
      <c r="M111" s="66">
        <f t="shared" si="2"/>
        <v>0</v>
      </c>
      <c r="N111" s="32">
        <f t="shared" si="3"/>
        <v>0</v>
      </c>
      <c r="O111" s="52">
        <f>'Pay App 56'!O111+'Pay App 56'!P111</f>
        <v>0</v>
      </c>
      <c r="P111" s="45"/>
      <c r="Q111" s="66">
        <f>'Pay App 56'!Q111+N111+P111</f>
        <v>0</v>
      </c>
    </row>
    <row r="112" spans="1:17" ht="21" customHeight="1" x14ac:dyDescent="0.2">
      <c r="A112" s="151" t="s">
        <v>178</v>
      </c>
      <c r="B112" s="151"/>
      <c r="C112" s="151" t="s">
        <v>179</v>
      </c>
      <c r="D112" s="152"/>
      <c r="E112" s="52">
        <f>'Pay App 56'!E112</f>
        <v>0</v>
      </c>
      <c r="F112" s="45"/>
      <c r="G112" s="65">
        <f>'Pay App 56'!G112+F112</f>
        <v>0</v>
      </c>
      <c r="H112" s="188">
        <f>'Pay App 56'!K112</f>
        <v>0</v>
      </c>
      <c r="I112" s="189"/>
      <c r="J112" s="55"/>
      <c r="K112" s="33">
        <f t="shared" si="1"/>
        <v>0</v>
      </c>
      <c r="L112" s="68">
        <f t="shared" si="0"/>
        <v>0</v>
      </c>
      <c r="M112" s="66">
        <f t="shared" si="2"/>
        <v>0</v>
      </c>
      <c r="N112" s="32">
        <f t="shared" si="3"/>
        <v>0</v>
      </c>
      <c r="O112" s="52">
        <f>'Pay App 56'!O112+'Pay App 56'!P112</f>
        <v>0</v>
      </c>
      <c r="P112" s="45"/>
      <c r="Q112" s="66">
        <f>'Pay App 56'!Q112+N112+P112</f>
        <v>0</v>
      </c>
    </row>
    <row r="113" spans="1:17" ht="21" customHeight="1" x14ac:dyDescent="0.2">
      <c r="A113" s="151" t="s">
        <v>180</v>
      </c>
      <c r="B113" s="151"/>
      <c r="C113" s="151" t="s">
        <v>181</v>
      </c>
      <c r="D113" s="152"/>
      <c r="E113" s="52">
        <f>'Pay App 56'!E113</f>
        <v>0</v>
      </c>
      <c r="F113" s="45"/>
      <c r="G113" s="65">
        <f>'Pay App 56'!G113+F113</f>
        <v>0</v>
      </c>
      <c r="H113" s="188">
        <f>'Pay App 56'!K113</f>
        <v>0</v>
      </c>
      <c r="I113" s="189"/>
      <c r="J113" s="55"/>
      <c r="K113" s="33">
        <f t="shared" si="1"/>
        <v>0</v>
      </c>
      <c r="L113" s="68">
        <f t="shared" si="0"/>
        <v>0</v>
      </c>
      <c r="M113" s="66">
        <f t="shared" si="2"/>
        <v>0</v>
      </c>
      <c r="N113" s="32">
        <f t="shared" si="3"/>
        <v>0</v>
      </c>
      <c r="O113" s="52">
        <f>'Pay App 56'!O113+'Pay App 56'!P113</f>
        <v>0</v>
      </c>
      <c r="P113" s="45"/>
      <c r="Q113" s="66">
        <f>'Pay App 56'!Q113+N113+P113</f>
        <v>0</v>
      </c>
    </row>
    <row r="114" spans="1:17" ht="21" customHeight="1" x14ac:dyDescent="0.2">
      <c r="A114" s="153" t="s">
        <v>182</v>
      </c>
      <c r="B114" s="153"/>
      <c r="C114" s="153" t="s">
        <v>183</v>
      </c>
      <c r="D114" s="154"/>
      <c r="E114" s="52">
        <f>'Pay App 56'!E114</f>
        <v>0</v>
      </c>
      <c r="F114" s="45"/>
      <c r="G114" s="65">
        <f>'Pay App 56'!G114+F114</f>
        <v>0</v>
      </c>
      <c r="H114" s="188">
        <f>'Pay App 56'!K114</f>
        <v>0</v>
      </c>
      <c r="I114" s="189"/>
      <c r="J114" s="55"/>
      <c r="K114" s="33">
        <f t="shared" si="1"/>
        <v>0</v>
      </c>
      <c r="L114" s="68">
        <f t="shared" si="0"/>
        <v>0</v>
      </c>
      <c r="M114" s="66">
        <f t="shared" si="2"/>
        <v>0</v>
      </c>
      <c r="N114" s="32">
        <f t="shared" si="3"/>
        <v>0</v>
      </c>
      <c r="O114" s="52">
        <f>'Pay App 56'!O114+'Pay App 56'!P114</f>
        <v>0</v>
      </c>
      <c r="P114" s="45"/>
      <c r="Q114" s="66">
        <f>'Pay App 56'!Q114+N114+P114</f>
        <v>0</v>
      </c>
    </row>
    <row r="115" spans="1:17" ht="21" customHeight="1" x14ac:dyDescent="0.2">
      <c r="A115" s="151" t="s">
        <v>184</v>
      </c>
      <c r="B115" s="151"/>
      <c r="C115" s="151" t="s">
        <v>185</v>
      </c>
      <c r="D115" s="152"/>
      <c r="E115" s="52">
        <f>'Pay App 56'!E115</f>
        <v>0</v>
      </c>
      <c r="F115" s="45"/>
      <c r="G115" s="65">
        <f>'Pay App 56'!G115+F115</f>
        <v>0</v>
      </c>
      <c r="H115" s="188">
        <f>'Pay App 56'!K115</f>
        <v>0</v>
      </c>
      <c r="I115" s="189"/>
      <c r="J115" s="55"/>
      <c r="K115" s="33">
        <f t="shared" si="1"/>
        <v>0</v>
      </c>
      <c r="L115" s="68">
        <f t="shared" si="0"/>
        <v>0</v>
      </c>
      <c r="M115" s="66">
        <f t="shared" si="2"/>
        <v>0</v>
      </c>
      <c r="N115" s="32">
        <f t="shared" si="3"/>
        <v>0</v>
      </c>
      <c r="O115" s="52">
        <f>'Pay App 56'!O115+'Pay App 56'!P115</f>
        <v>0</v>
      </c>
      <c r="P115" s="45"/>
      <c r="Q115" s="66">
        <f>'Pay App 56'!Q115+N115+P115</f>
        <v>0</v>
      </c>
    </row>
    <row r="116" spans="1:17" ht="21" customHeight="1" x14ac:dyDescent="0.2">
      <c r="A116" s="151" t="s">
        <v>186</v>
      </c>
      <c r="B116" s="151"/>
      <c r="C116" s="151" t="s">
        <v>187</v>
      </c>
      <c r="D116" s="152"/>
      <c r="E116" s="52">
        <f>'Pay App 56'!E116</f>
        <v>0</v>
      </c>
      <c r="F116" s="45"/>
      <c r="G116" s="65">
        <f>'Pay App 56'!G116+F116</f>
        <v>0</v>
      </c>
      <c r="H116" s="188">
        <f>'Pay App 56'!K116</f>
        <v>0</v>
      </c>
      <c r="I116" s="189"/>
      <c r="J116" s="55"/>
      <c r="K116" s="33">
        <f t="shared" si="1"/>
        <v>0</v>
      </c>
      <c r="L116" s="68">
        <f t="shared" si="0"/>
        <v>0</v>
      </c>
      <c r="M116" s="66">
        <f t="shared" si="2"/>
        <v>0</v>
      </c>
      <c r="N116" s="32">
        <f t="shared" si="3"/>
        <v>0</v>
      </c>
      <c r="O116" s="52">
        <f>'Pay App 56'!O116+'Pay App 56'!P116</f>
        <v>0</v>
      </c>
      <c r="P116" s="45"/>
      <c r="Q116" s="66">
        <f>'Pay App 56'!Q116+N116+P116</f>
        <v>0</v>
      </c>
    </row>
    <row r="117" spans="1:17" ht="21" customHeight="1" x14ac:dyDescent="0.2">
      <c r="A117" s="151" t="s">
        <v>188</v>
      </c>
      <c r="B117" s="151"/>
      <c r="C117" s="151" t="s">
        <v>581</v>
      </c>
      <c r="D117" s="152"/>
      <c r="E117" s="52">
        <f>'Pay App 56'!E117</f>
        <v>0</v>
      </c>
      <c r="F117" s="45"/>
      <c r="G117" s="65">
        <f>'Pay App 56'!G117+F117</f>
        <v>0</v>
      </c>
      <c r="H117" s="188">
        <f>'Pay App 56'!K117</f>
        <v>0</v>
      </c>
      <c r="I117" s="189"/>
      <c r="J117" s="55"/>
      <c r="K117" s="33">
        <f t="shared" si="1"/>
        <v>0</v>
      </c>
      <c r="L117" s="68">
        <f t="shared" si="0"/>
        <v>0</v>
      </c>
      <c r="M117" s="66">
        <f t="shared" si="2"/>
        <v>0</v>
      </c>
      <c r="N117" s="32">
        <f t="shared" si="3"/>
        <v>0</v>
      </c>
      <c r="O117" s="52">
        <f>'Pay App 56'!O117+'Pay App 56'!P117</f>
        <v>0</v>
      </c>
      <c r="P117" s="45"/>
      <c r="Q117" s="66">
        <f>'Pay App 56'!Q117+N117+P117</f>
        <v>0</v>
      </c>
    </row>
    <row r="118" spans="1:17" ht="21" customHeight="1" x14ac:dyDescent="0.2">
      <c r="A118" s="153" t="s">
        <v>190</v>
      </c>
      <c r="B118" s="153"/>
      <c r="C118" s="142" t="s">
        <v>191</v>
      </c>
      <c r="D118" s="156"/>
      <c r="E118" s="52">
        <f>'Pay App 56'!E118</f>
        <v>0</v>
      </c>
      <c r="F118" s="45"/>
      <c r="G118" s="65">
        <f>'Pay App 56'!G118+F118</f>
        <v>0</v>
      </c>
      <c r="H118" s="188">
        <f>'Pay App 56'!K118</f>
        <v>0</v>
      </c>
      <c r="I118" s="189"/>
      <c r="J118" s="55"/>
      <c r="K118" s="33">
        <f t="shared" si="1"/>
        <v>0</v>
      </c>
      <c r="L118" s="68">
        <f t="shared" si="0"/>
        <v>0</v>
      </c>
      <c r="M118" s="66">
        <f t="shared" si="2"/>
        <v>0</v>
      </c>
      <c r="N118" s="32">
        <f t="shared" si="3"/>
        <v>0</v>
      </c>
      <c r="O118" s="52">
        <f>'Pay App 56'!O118+'Pay App 56'!P118</f>
        <v>0</v>
      </c>
      <c r="P118" s="45"/>
      <c r="Q118" s="66">
        <f>'Pay App 56'!Q118+N118+P118</f>
        <v>0</v>
      </c>
    </row>
    <row r="119" spans="1:17" ht="21" customHeight="1" x14ac:dyDescent="0.2">
      <c r="A119" s="151" t="s">
        <v>192</v>
      </c>
      <c r="B119" s="151"/>
      <c r="C119" s="151" t="s">
        <v>193</v>
      </c>
      <c r="D119" s="152"/>
      <c r="E119" s="52">
        <f>'Pay App 56'!E119</f>
        <v>0</v>
      </c>
      <c r="F119" s="45"/>
      <c r="G119" s="65">
        <f>'Pay App 56'!G119+F119</f>
        <v>0</v>
      </c>
      <c r="H119" s="188">
        <f>'Pay App 56'!K119</f>
        <v>0</v>
      </c>
      <c r="I119" s="189"/>
      <c r="J119" s="55"/>
      <c r="K119" s="33">
        <f t="shared" si="1"/>
        <v>0</v>
      </c>
      <c r="L119" s="68">
        <f t="shared" si="0"/>
        <v>0</v>
      </c>
      <c r="M119" s="66">
        <f t="shared" si="2"/>
        <v>0</v>
      </c>
      <c r="N119" s="32">
        <f t="shared" si="3"/>
        <v>0</v>
      </c>
      <c r="O119" s="52">
        <f>'Pay App 56'!O119+'Pay App 56'!P119</f>
        <v>0</v>
      </c>
      <c r="P119" s="45"/>
      <c r="Q119" s="66">
        <f>'Pay App 56'!Q119+N119+P119</f>
        <v>0</v>
      </c>
    </row>
    <row r="120" spans="1:17" ht="21" customHeight="1" x14ac:dyDescent="0.2">
      <c r="A120" s="151" t="s">
        <v>194</v>
      </c>
      <c r="B120" s="151"/>
      <c r="C120" s="150" t="s">
        <v>195</v>
      </c>
      <c r="D120" s="157"/>
      <c r="E120" s="52">
        <f>'Pay App 56'!E120</f>
        <v>0</v>
      </c>
      <c r="F120" s="45"/>
      <c r="G120" s="65">
        <f>'Pay App 56'!G120+F120</f>
        <v>0</v>
      </c>
      <c r="H120" s="188">
        <f>'Pay App 56'!K120</f>
        <v>0</v>
      </c>
      <c r="I120" s="189"/>
      <c r="J120" s="55"/>
      <c r="K120" s="33">
        <f t="shared" si="1"/>
        <v>0</v>
      </c>
      <c r="L120" s="68">
        <f t="shared" si="0"/>
        <v>0</v>
      </c>
      <c r="M120" s="66">
        <f t="shared" si="2"/>
        <v>0</v>
      </c>
      <c r="N120" s="32">
        <f t="shared" si="3"/>
        <v>0</v>
      </c>
      <c r="O120" s="52">
        <f>'Pay App 56'!O120+'Pay App 56'!P120</f>
        <v>0</v>
      </c>
      <c r="P120" s="45"/>
      <c r="Q120" s="66">
        <f>'Pay App 56'!Q120+N120+P120</f>
        <v>0</v>
      </c>
    </row>
    <row r="121" spans="1:17" ht="21" customHeight="1" x14ac:dyDescent="0.2">
      <c r="A121" s="151" t="s">
        <v>196</v>
      </c>
      <c r="B121" s="151"/>
      <c r="C121" s="151" t="s">
        <v>197</v>
      </c>
      <c r="D121" s="152"/>
      <c r="E121" s="52">
        <f>'Pay App 56'!E121</f>
        <v>0</v>
      </c>
      <c r="F121" s="45"/>
      <c r="G121" s="65">
        <f>'Pay App 56'!G121+F121</f>
        <v>0</v>
      </c>
      <c r="H121" s="188">
        <f>'Pay App 56'!K121</f>
        <v>0</v>
      </c>
      <c r="I121" s="189"/>
      <c r="J121" s="55"/>
      <c r="K121" s="33">
        <f t="shared" si="1"/>
        <v>0</v>
      </c>
      <c r="L121" s="68">
        <f t="shared" si="0"/>
        <v>0</v>
      </c>
      <c r="M121" s="66">
        <f t="shared" si="2"/>
        <v>0</v>
      </c>
      <c r="N121" s="32">
        <f t="shared" si="3"/>
        <v>0</v>
      </c>
      <c r="O121" s="52">
        <f>'Pay App 56'!O121+'Pay App 56'!P121</f>
        <v>0</v>
      </c>
      <c r="P121" s="45"/>
      <c r="Q121" s="66">
        <f>'Pay App 56'!Q121+N121+P121</f>
        <v>0</v>
      </c>
    </row>
    <row r="122" spans="1:17" ht="21" customHeight="1" x14ac:dyDescent="0.2">
      <c r="A122" s="151" t="s">
        <v>198</v>
      </c>
      <c r="B122" s="151"/>
      <c r="C122" s="151" t="s">
        <v>199</v>
      </c>
      <c r="D122" s="152"/>
      <c r="E122" s="52">
        <f>'Pay App 56'!E122</f>
        <v>0</v>
      </c>
      <c r="F122" s="45"/>
      <c r="G122" s="65">
        <f>'Pay App 56'!G122+F122</f>
        <v>0</v>
      </c>
      <c r="H122" s="188">
        <f>'Pay App 56'!K122</f>
        <v>0</v>
      </c>
      <c r="I122" s="189"/>
      <c r="J122" s="55"/>
      <c r="K122" s="33">
        <f t="shared" si="1"/>
        <v>0</v>
      </c>
      <c r="L122" s="68">
        <f t="shared" si="0"/>
        <v>0</v>
      </c>
      <c r="M122" s="66">
        <f t="shared" si="2"/>
        <v>0</v>
      </c>
      <c r="N122" s="32">
        <f t="shared" si="3"/>
        <v>0</v>
      </c>
      <c r="O122" s="52">
        <f>'Pay App 56'!O122+'Pay App 56'!P122</f>
        <v>0</v>
      </c>
      <c r="P122" s="45"/>
      <c r="Q122" s="66">
        <f>'Pay App 56'!Q122+N122+P122</f>
        <v>0</v>
      </c>
    </row>
    <row r="123" spans="1:17" ht="21" customHeight="1" x14ac:dyDescent="0.2">
      <c r="A123" s="151" t="s">
        <v>200</v>
      </c>
      <c r="B123" s="151"/>
      <c r="C123" s="151" t="s">
        <v>201</v>
      </c>
      <c r="D123" s="152"/>
      <c r="E123" s="52">
        <f>'Pay App 56'!E123</f>
        <v>0</v>
      </c>
      <c r="F123" s="45"/>
      <c r="G123" s="65">
        <f>'Pay App 56'!G123+F123</f>
        <v>0</v>
      </c>
      <c r="H123" s="188">
        <f>'Pay App 56'!K123</f>
        <v>0</v>
      </c>
      <c r="I123" s="189"/>
      <c r="J123" s="55"/>
      <c r="K123" s="33">
        <f t="shared" si="1"/>
        <v>0</v>
      </c>
      <c r="L123" s="68">
        <f t="shared" si="0"/>
        <v>0</v>
      </c>
      <c r="M123" s="66">
        <f t="shared" si="2"/>
        <v>0</v>
      </c>
      <c r="N123" s="32">
        <f t="shared" si="3"/>
        <v>0</v>
      </c>
      <c r="O123" s="52">
        <f>'Pay App 56'!O123+'Pay App 56'!P123</f>
        <v>0</v>
      </c>
      <c r="P123" s="45"/>
      <c r="Q123" s="66">
        <f>'Pay App 56'!Q123+N123+P123</f>
        <v>0</v>
      </c>
    </row>
    <row r="124" spans="1:17" ht="21" customHeight="1" x14ac:dyDescent="0.2">
      <c r="A124" s="153" t="s">
        <v>202</v>
      </c>
      <c r="B124" s="153"/>
      <c r="C124" s="154" t="s">
        <v>203</v>
      </c>
      <c r="D124" s="155"/>
      <c r="E124" s="52">
        <f>'Pay App 56'!E124</f>
        <v>0</v>
      </c>
      <c r="F124" s="45"/>
      <c r="G124" s="65">
        <f>'Pay App 56'!G124+F124</f>
        <v>0</v>
      </c>
      <c r="H124" s="188">
        <f>'Pay App 56'!K124</f>
        <v>0</v>
      </c>
      <c r="I124" s="189"/>
      <c r="J124" s="55"/>
      <c r="K124" s="33">
        <f t="shared" si="1"/>
        <v>0</v>
      </c>
      <c r="L124" s="68">
        <f t="shared" si="0"/>
        <v>0</v>
      </c>
      <c r="M124" s="66">
        <f t="shared" si="2"/>
        <v>0</v>
      </c>
      <c r="N124" s="32">
        <f t="shared" si="3"/>
        <v>0</v>
      </c>
      <c r="O124" s="52">
        <f>'Pay App 56'!O124+'Pay App 56'!P124</f>
        <v>0</v>
      </c>
      <c r="P124" s="45"/>
      <c r="Q124" s="66">
        <f>'Pay App 56'!Q124+N124+P124</f>
        <v>0</v>
      </c>
    </row>
    <row r="125" spans="1:17" ht="21" customHeight="1" x14ac:dyDescent="0.2">
      <c r="A125" s="151" t="s">
        <v>204</v>
      </c>
      <c r="B125" s="151"/>
      <c r="C125" s="151" t="s">
        <v>205</v>
      </c>
      <c r="D125" s="152"/>
      <c r="E125" s="52">
        <f>'Pay App 56'!E125</f>
        <v>0</v>
      </c>
      <c r="F125" s="45"/>
      <c r="G125" s="65">
        <f>'Pay App 56'!G125+F125</f>
        <v>0</v>
      </c>
      <c r="H125" s="188">
        <f>'Pay App 56'!K125</f>
        <v>0</v>
      </c>
      <c r="I125" s="189"/>
      <c r="J125" s="55"/>
      <c r="K125" s="33">
        <f t="shared" si="1"/>
        <v>0</v>
      </c>
      <c r="L125" s="68">
        <f t="shared" si="0"/>
        <v>0</v>
      </c>
      <c r="M125" s="66">
        <f t="shared" si="2"/>
        <v>0</v>
      </c>
      <c r="N125" s="32">
        <f t="shared" si="3"/>
        <v>0</v>
      </c>
      <c r="O125" s="52">
        <f>'Pay App 56'!O125+'Pay App 56'!P125</f>
        <v>0</v>
      </c>
      <c r="P125" s="45"/>
      <c r="Q125" s="66">
        <f>'Pay App 56'!Q125+N125+P125</f>
        <v>0</v>
      </c>
    </row>
    <row r="126" spans="1:17" ht="21" customHeight="1" x14ac:dyDescent="0.2">
      <c r="A126" s="151" t="s">
        <v>206</v>
      </c>
      <c r="B126" s="151"/>
      <c r="C126" s="151" t="s">
        <v>207</v>
      </c>
      <c r="D126" s="152"/>
      <c r="E126" s="52">
        <f>'Pay App 56'!E126</f>
        <v>0</v>
      </c>
      <c r="F126" s="45"/>
      <c r="G126" s="65">
        <f>'Pay App 56'!G126+F126</f>
        <v>0</v>
      </c>
      <c r="H126" s="188">
        <f>'Pay App 56'!K126</f>
        <v>0</v>
      </c>
      <c r="I126" s="189"/>
      <c r="J126" s="55"/>
      <c r="K126" s="33">
        <f t="shared" si="1"/>
        <v>0</v>
      </c>
      <c r="L126" s="68">
        <f t="shared" si="0"/>
        <v>0</v>
      </c>
      <c r="M126" s="66">
        <f t="shared" si="2"/>
        <v>0</v>
      </c>
      <c r="N126" s="32">
        <f t="shared" si="3"/>
        <v>0</v>
      </c>
      <c r="O126" s="52">
        <f>'Pay App 56'!O126+'Pay App 56'!P126</f>
        <v>0</v>
      </c>
      <c r="P126" s="45"/>
      <c r="Q126" s="66">
        <f>'Pay App 56'!Q126+N126+P126</f>
        <v>0</v>
      </c>
    </row>
    <row r="127" spans="1:17" ht="21" customHeight="1" x14ac:dyDescent="0.2">
      <c r="A127" s="151" t="s">
        <v>208</v>
      </c>
      <c r="B127" s="151"/>
      <c r="C127" s="151" t="s">
        <v>209</v>
      </c>
      <c r="D127" s="152"/>
      <c r="E127" s="52">
        <f>'Pay App 56'!E127</f>
        <v>0</v>
      </c>
      <c r="F127" s="45"/>
      <c r="G127" s="65">
        <f>'Pay App 56'!G127+F127</f>
        <v>0</v>
      </c>
      <c r="H127" s="188">
        <f>'Pay App 56'!K127</f>
        <v>0</v>
      </c>
      <c r="I127" s="189"/>
      <c r="J127" s="55"/>
      <c r="K127" s="33">
        <f t="shared" si="1"/>
        <v>0</v>
      </c>
      <c r="L127" s="68">
        <f t="shared" si="0"/>
        <v>0</v>
      </c>
      <c r="M127" s="66">
        <f t="shared" si="2"/>
        <v>0</v>
      </c>
      <c r="N127" s="32">
        <f t="shared" si="3"/>
        <v>0</v>
      </c>
      <c r="O127" s="52">
        <f>'Pay App 56'!O127+'Pay App 56'!P127</f>
        <v>0</v>
      </c>
      <c r="P127" s="45"/>
      <c r="Q127" s="66">
        <f>'Pay App 56'!Q127+N127+P127</f>
        <v>0</v>
      </c>
    </row>
    <row r="128" spans="1:17" ht="21" customHeight="1" x14ac:dyDescent="0.2">
      <c r="A128" s="153" t="s">
        <v>210</v>
      </c>
      <c r="B128" s="153"/>
      <c r="C128" s="153" t="s">
        <v>211</v>
      </c>
      <c r="D128" s="154"/>
      <c r="E128" s="52">
        <f>'Pay App 56'!E128</f>
        <v>0</v>
      </c>
      <c r="F128" s="45"/>
      <c r="G128" s="65">
        <f>'Pay App 56'!G128+F128</f>
        <v>0</v>
      </c>
      <c r="H128" s="188">
        <f>'Pay App 56'!K128</f>
        <v>0</v>
      </c>
      <c r="I128" s="189"/>
      <c r="J128" s="55"/>
      <c r="K128" s="33">
        <f t="shared" si="1"/>
        <v>0</v>
      </c>
      <c r="L128" s="68">
        <f t="shared" si="0"/>
        <v>0</v>
      </c>
      <c r="M128" s="66">
        <f t="shared" si="2"/>
        <v>0</v>
      </c>
      <c r="N128" s="32">
        <f t="shared" si="3"/>
        <v>0</v>
      </c>
      <c r="O128" s="52">
        <f>'Pay App 56'!O128+'Pay App 56'!P128</f>
        <v>0</v>
      </c>
      <c r="P128" s="45"/>
      <c r="Q128" s="66">
        <f>'Pay App 56'!Q128+N128+P128</f>
        <v>0</v>
      </c>
    </row>
    <row r="129" spans="1:17" ht="21" customHeight="1" x14ac:dyDescent="0.2">
      <c r="A129" s="151" t="s">
        <v>212</v>
      </c>
      <c r="B129" s="151"/>
      <c r="C129" s="151" t="s">
        <v>213</v>
      </c>
      <c r="D129" s="152"/>
      <c r="E129" s="52">
        <f>'Pay App 56'!E129</f>
        <v>0</v>
      </c>
      <c r="F129" s="45"/>
      <c r="G129" s="65">
        <f>'Pay App 56'!G129+F129</f>
        <v>0</v>
      </c>
      <c r="H129" s="188">
        <f>'Pay App 56'!K129</f>
        <v>0</v>
      </c>
      <c r="I129" s="189"/>
      <c r="J129" s="55"/>
      <c r="K129" s="33">
        <f t="shared" si="1"/>
        <v>0</v>
      </c>
      <c r="L129" s="68">
        <f t="shared" si="0"/>
        <v>0</v>
      </c>
      <c r="M129" s="66">
        <f t="shared" si="2"/>
        <v>0</v>
      </c>
      <c r="N129" s="32">
        <f t="shared" si="3"/>
        <v>0</v>
      </c>
      <c r="O129" s="52">
        <f>'Pay App 56'!O129+'Pay App 56'!P129</f>
        <v>0</v>
      </c>
      <c r="P129" s="45"/>
      <c r="Q129" s="66">
        <f>'Pay App 56'!Q129+N129+P129</f>
        <v>0</v>
      </c>
    </row>
    <row r="130" spans="1:17" ht="21" customHeight="1" x14ac:dyDescent="0.2">
      <c r="A130" s="151" t="s">
        <v>214</v>
      </c>
      <c r="B130" s="151"/>
      <c r="C130" s="151" t="s">
        <v>215</v>
      </c>
      <c r="D130" s="152"/>
      <c r="E130" s="52">
        <f>'Pay App 56'!E130</f>
        <v>0</v>
      </c>
      <c r="F130" s="45"/>
      <c r="G130" s="65">
        <f>'Pay App 56'!G130+F130</f>
        <v>0</v>
      </c>
      <c r="H130" s="188">
        <f>'Pay App 56'!K130</f>
        <v>0</v>
      </c>
      <c r="I130" s="189"/>
      <c r="J130" s="55"/>
      <c r="K130" s="33">
        <f t="shared" si="1"/>
        <v>0</v>
      </c>
      <c r="L130" s="68">
        <f t="shared" si="0"/>
        <v>0</v>
      </c>
      <c r="M130" s="66">
        <f t="shared" si="2"/>
        <v>0</v>
      </c>
      <c r="N130" s="32">
        <f t="shared" si="3"/>
        <v>0</v>
      </c>
      <c r="O130" s="52">
        <f>'Pay App 56'!O130+'Pay App 56'!P130</f>
        <v>0</v>
      </c>
      <c r="P130" s="45"/>
      <c r="Q130" s="66">
        <f>'Pay App 56'!Q130+N130+P130</f>
        <v>0</v>
      </c>
    </row>
    <row r="131" spans="1:17" ht="21" customHeight="1" x14ac:dyDescent="0.2">
      <c r="A131" s="151" t="s">
        <v>216</v>
      </c>
      <c r="B131" s="151"/>
      <c r="C131" s="151" t="s">
        <v>217</v>
      </c>
      <c r="D131" s="152"/>
      <c r="E131" s="52">
        <f>'Pay App 56'!E131</f>
        <v>0</v>
      </c>
      <c r="F131" s="45"/>
      <c r="G131" s="65">
        <f>'Pay App 56'!G131+F131</f>
        <v>0</v>
      </c>
      <c r="H131" s="188">
        <f>'Pay App 56'!K131</f>
        <v>0</v>
      </c>
      <c r="I131" s="189"/>
      <c r="J131" s="55"/>
      <c r="K131" s="33">
        <f t="shared" si="1"/>
        <v>0</v>
      </c>
      <c r="L131" s="68">
        <f t="shared" si="0"/>
        <v>0</v>
      </c>
      <c r="M131" s="66">
        <f t="shared" si="2"/>
        <v>0</v>
      </c>
      <c r="N131" s="32">
        <f t="shared" si="3"/>
        <v>0</v>
      </c>
      <c r="O131" s="52">
        <f>'Pay App 56'!O131+'Pay App 56'!P131</f>
        <v>0</v>
      </c>
      <c r="P131" s="45"/>
      <c r="Q131" s="66">
        <f>'Pay App 56'!Q131+N131+P131</f>
        <v>0</v>
      </c>
    </row>
    <row r="132" spans="1:17" ht="21" customHeight="1" x14ac:dyDescent="0.2">
      <c r="A132" s="151" t="s">
        <v>218</v>
      </c>
      <c r="B132" s="151"/>
      <c r="C132" s="151" t="s">
        <v>219</v>
      </c>
      <c r="D132" s="152"/>
      <c r="E132" s="52">
        <f>'Pay App 56'!E132</f>
        <v>0</v>
      </c>
      <c r="F132" s="45"/>
      <c r="G132" s="65">
        <f>'Pay App 56'!G132+F132</f>
        <v>0</v>
      </c>
      <c r="H132" s="188">
        <f>'Pay App 56'!K132</f>
        <v>0</v>
      </c>
      <c r="I132" s="189"/>
      <c r="J132" s="55"/>
      <c r="K132" s="33">
        <f t="shared" si="1"/>
        <v>0</v>
      </c>
      <c r="L132" s="68">
        <f t="shared" si="0"/>
        <v>0</v>
      </c>
      <c r="M132" s="66">
        <f t="shared" si="2"/>
        <v>0</v>
      </c>
      <c r="N132" s="32">
        <f t="shared" si="3"/>
        <v>0</v>
      </c>
      <c r="O132" s="52">
        <f>'Pay App 56'!O132+'Pay App 56'!P132</f>
        <v>0</v>
      </c>
      <c r="P132" s="45"/>
      <c r="Q132" s="66">
        <f>'Pay App 56'!Q132+N132+P132</f>
        <v>0</v>
      </c>
    </row>
    <row r="133" spans="1:17" ht="21" customHeight="1" x14ac:dyDescent="0.2">
      <c r="A133" s="151" t="s">
        <v>220</v>
      </c>
      <c r="B133" s="151"/>
      <c r="C133" s="151" t="s">
        <v>221</v>
      </c>
      <c r="D133" s="152"/>
      <c r="E133" s="52">
        <f>'Pay App 56'!E133</f>
        <v>0</v>
      </c>
      <c r="F133" s="45"/>
      <c r="G133" s="65">
        <f>'Pay App 56'!G133+F133</f>
        <v>0</v>
      </c>
      <c r="H133" s="188">
        <f>'Pay App 56'!K133</f>
        <v>0</v>
      </c>
      <c r="I133" s="189"/>
      <c r="J133" s="55"/>
      <c r="K133" s="33">
        <f t="shared" si="1"/>
        <v>0</v>
      </c>
      <c r="L133" s="68">
        <f t="shared" si="0"/>
        <v>0</v>
      </c>
      <c r="M133" s="66">
        <f t="shared" si="2"/>
        <v>0</v>
      </c>
      <c r="N133" s="32">
        <f t="shared" si="3"/>
        <v>0</v>
      </c>
      <c r="O133" s="52">
        <f>'Pay App 56'!O133+'Pay App 56'!P133</f>
        <v>0</v>
      </c>
      <c r="P133" s="45"/>
      <c r="Q133" s="66">
        <f>'Pay App 56'!Q133+N133+P133</f>
        <v>0</v>
      </c>
    </row>
    <row r="134" spans="1:17" ht="21" customHeight="1" x14ac:dyDescent="0.2">
      <c r="A134" s="151" t="s">
        <v>222</v>
      </c>
      <c r="B134" s="151"/>
      <c r="C134" s="151" t="s">
        <v>223</v>
      </c>
      <c r="D134" s="152"/>
      <c r="E134" s="52">
        <f>'Pay App 56'!E134</f>
        <v>0</v>
      </c>
      <c r="F134" s="45"/>
      <c r="G134" s="65">
        <f>'Pay App 56'!G134+F134</f>
        <v>0</v>
      </c>
      <c r="H134" s="188">
        <f>'Pay App 56'!K134</f>
        <v>0</v>
      </c>
      <c r="I134" s="189"/>
      <c r="J134" s="55"/>
      <c r="K134" s="33">
        <f t="shared" si="1"/>
        <v>0</v>
      </c>
      <c r="L134" s="68">
        <f t="shared" si="0"/>
        <v>0</v>
      </c>
      <c r="M134" s="66">
        <f t="shared" si="2"/>
        <v>0</v>
      </c>
      <c r="N134" s="32">
        <f t="shared" si="3"/>
        <v>0</v>
      </c>
      <c r="O134" s="52">
        <f>'Pay App 56'!O134+'Pay App 56'!P134</f>
        <v>0</v>
      </c>
      <c r="P134" s="45"/>
      <c r="Q134" s="66">
        <f>'Pay App 56'!Q134+N134+P134</f>
        <v>0</v>
      </c>
    </row>
    <row r="135" spans="1:17" ht="21" customHeight="1" x14ac:dyDescent="0.2">
      <c r="A135" s="153" t="s">
        <v>224</v>
      </c>
      <c r="B135" s="153"/>
      <c r="C135" s="153" t="s">
        <v>225</v>
      </c>
      <c r="D135" s="154"/>
      <c r="E135" s="52">
        <f>'Pay App 56'!E135</f>
        <v>0</v>
      </c>
      <c r="F135" s="45"/>
      <c r="G135" s="65">
        <f>'Pay App 56'!G135+F135</f>
        <v>0</v>
      </c>
      <c r="H135" s="188">
        <f>'Pay App 56'!K135</f>
        <v>0</v>
      </c>
      <c r="I135" s="189"/>
      <c r="J135" s="55"/>
      <c r="K135" s="33">
        <f t="shared" si="1"/>
        <v>0</v>
      </c>
      <c r="L135" s="68">
        <f t="shared" si="0"/>
        <v>0</v>
      </c>
      <c r="M135" s="66">
        <f t="shared" si="2"/>
        <v>0</v>
      </c>
      <c r="N135" s="32">
        <f t="shared" si="3"/>
        <v>0</v>
      </c>
      <c r="O135" s="52">
        <f>'Pay App 56'!O135+'Pay App 56'!P135</f>
        <v>0</v>
      </c>
      <c r="P135" s="45"/>
      <c r="Q135" s="66">
        <f>'Pay App 56'!Q135+N135+P135</f>
        <v>0</v>
      </c>
    </row>
    <row r="136" spans="1:17" ht="21" customHeight="1" x14ac:dyDescent="0.2">
      <c r="A136" s="151" t="s">
        <v>226</v>
      </c>
      <c r="B136" s="151"/>
      <c r="C136" s="151" t="s">
        <v>227</v>
      </c>
      <c r="D136" s="152"/>
      <c r="E136" s="52">
        <f>'Pay App 56'!E136</f>
        <v>0</v>
      </c>
      <c r="F136" s="45"/>
      <c r="G136" s="65">
        <f>'Pay App 56'!G136+F136</f>
        <v>0</v>
      </c>
      <c r="H136" s="188">
        <f>'Pay App 56'!K136</f>
        <v>0</v>
      </c>
      <c r="I136" s="189"/>
      <c r="J136" s="55"/>
      <c r="K136" s="33">
        <f t="shared" si="1"/>
        <v>0</v>
      </c>
      <c r="L136" s="68">
        <f t="shared" si="0"/>
        <v>0</v>
      </c>
      <c r="M136" s="66">
        <f t="shared" si="2"/>
        <v>0</v>
      </c>
      <c r="N136" s="32">
        <f t="shared" si="3"/>
        <v>0</v>
      </c>
      <c r="O136" s="52">
        <f>'Pay App 56'!O136+'Pay App 56'!P136</f>
        <v>0</v>
      </c>
      <c r="P136" s="45"/>
      <c r="Q136" s="66">
        <f>'Pay App 56'!Q136+N136+P136</f>
        <v>0</v>
      </c>
    </row>
    <row r="137" spans="1:17" ht="21" customHeight="1" x14ac:dyDescent="0.2">
      <c r="A137" s="151" t="s">
        <v>228</v>
      </c>
      <c r="B137" s="151"/>
      <c r="C137" s="151" t="s">
        <v>229</v>
      </c>
      <c r="D137" s="152"/>
      <c r="E137" s="52">
        <f>'Pay App 56'!E137</f>
        <v>0</v>
      </c>
      <c r="F137" s="45"/>
      <c r="G137" s="65">
        <f>'Pay App 56'!G137+F137</f>
        <v>0</v>
      </c>
      <c r="H137" s="188">
        <f>'Pay App 56'!K137</f>
        <v>0</v>
      </c>
      <c r="I137" s="189"/>
      <c r="J137" s="55"/>
      <c r="K137" s="33">
        <f t="shared" si="1"/>
        <v>0</v>
      </c>
      <c r="L137" s="68">
        <f t="shared" si="0"/>
        <v>0</v>
      </c>
      <c r="M137" s="66">
        <f t="shared" si="2"/>
        <v>0</v>
      </c>
      <c r="N137" s="32">
        <f t="shared" si="3"/>
        <v>0</v>
      </c>
      <c r="O137" s="52">
        <f>'Pay App 56'!O137+'Pay App 56'!P137</f>
        <v>0</v>
      </c>
      <c r="P137" s="45"/>
      <c r="Q137" s="66">
        <f>'Pay App 56'!Q137+N137+P137</f>
        <v>0</v>
      </c>
    </row>
    <row r="138" spans="1:17" ht="21" customHeight="1" x14ac:dyDescent="0.2">
      <c r="A138" s="151" t="s">
        <v>230</v>
      </c>
      <c r="B138" s="151"/>
      <c r="C138" s="151" t="s">
        <v>231</v>
      </c>
      <c r="D138" s="152"/>
      <c r="E138" s="52">
        <f>'Pay App 56'!E138</f>
        <v>0</v>
      </c>
      <c r="F138" s="45"/>
      <c r="G138" s="65">
        <f>'Pay App 56'!G138+F138</f>
        <v>0</v>
      </c>
      <c r="H138" s="188">
        <f>'Pay App 56'!K138</f>
        <v>0</v>
      </c>
      <c r="I138" s="189"/>
      <c r="J138" s="55"/>
      <c r="K138" s="33">
        <f t="shared" si="1"/>
        <v>0</v>
      </c>
      <c r="L138" s="68">
        <f t="shared" si="0"/>
        <v>0</v>
      </c>
      <c r="M138" s="66">
        <f t="shared" si="2"/>
        <v>0</v>
      </c>
      <c r="N138" s="32">
        <f t="shared" si="3"/>
        <v>0</v>
      </c>
      <c r="O138" s="52">
        <f>'Pay App 56'!O138+'Pay App 56'!P138</f>
        <v>0</v>
      </c>
      <c r="P138" s="45"/>
      <c r="Q138" s="66">
        <f>'Pay App 56'!Q138+N138+P138</f>
        <v>0</v>
      </c>
    </row>
    <row r="139" spans="1:17" ht="21" customHeight="1" x14ac:dyDescent="0.2">
      <c r="A139" s="153" t="s">
        <v>232</v>
      </c>
      <c r="B139" s="153"/>
      <c r="C139" s="153" t="s">
        <v>233</v>
      </c>
      <c r="D139" s="154"/>
      <c r="E139" s="52">
        <f>'Pay App 56'!E139</f>
        <v>0</v>
      </c>
      <c r="F139" s="45"/>
      <c r="G139" s="65">
        <f>'Pay App 56'!G139+F139</f>
        <v>0</v>
      </c>
      <c r="H139" s="188">
        <f>'Pay App 56'!K139</f>
        <v>0</v>
      </c>
      <c r="I139" s="189"/>
      <c r="J139" s="55"/>
      <c r="K139" s="33">
        <f t="shared" si="1"/>
        <v>0</v>
      </c>
      <c r="L139" s="68">
        <f t="shared" si="0"/>
        <v>0</v>
      </c>
      <c r="M139" s="66">
        <f t="shared" si="2"/>
        <v>0</v>
      </c>
      <c r="N139" s="32">
        <f t="shared" si="3"/>
        <v>0</v>
      </c>
      <c r="O139" s="52">
        <f>'Pay App 56'!O139+'Pay App 56'!P139</f>
        <v>0</v>
      </c>
      <c r="P139" s="45"/>
      <c r="Q139" s="66">
        <f>'Pay App 56'!Q139+N139+P139</f>
        <v>0</v>
      </c>
    </row>
    <row r="140" spans="1:17" ht="21" customHeight="1" x14ac:dyDescent="0.2">
      <c r="A140" s="151" t="s">
        <v>234</v>
      </c>
      <c r="B140" s="151"/>
      <c r="C140" s="151" t="s">
        <v>235</v>
      </c>
      <c r="D140" s="152"/>
      <c r="E140" s="52">
        <f>'Pay App 56'!E140</f>
        <v>0</v>
      </c>
      <c r="F140" s="45"/>
      <c r="G140" s="65">
        <f>'Pay App 56'!G140+F140</f>
        <v>0</v>
      </c>
      <c r="H140" s="188">
        <f>'Pay App 56'!K140</f>
        <v>0</v>
      </c>
      <c r="I140" s="189"/>
      <c r="J140" s="55"/>
      <c r="K140" s="33">
        <f t="shared" si="1"/>
        <v>0</v>
      </c>
      <c r="L140" s="68">
        <f t="shared" si="0"/>
        <v>0</v>
      </c>
      <c r="M140" s="66">
        <f t="shared" si="2"/>
        <v>0</v>
      </c>
      <c r="N140" s="32">
        <f t="shared" si="3"/>
        <v>0</v>
      </c>
      <c r="O140" s="52">
        <f>'Pay App 56'!O140+'Pay App 56'!P140</f>
        <v>0</v>
      </c>
      <c r="P140" s="45"/>
      <c r="Q140" s="66">
        <f>'Pay App 56'!Q140+N140+P140</f>
        <v>0</v>
      </c>
    </row>
    <row r="141" spans="1:17" ht="21" customHeight="1" x14ac:dyDescent="0.2">
      <c r="A141" s="151" t="s">
        <v>236</v>
      </c>
      <c r="B141" s="151"/>
      <c r="C141" s="151" t="s">
        <v>237</v>
      </c>
      <c r="D141" s="152"/>
      <c r="E141" s="52">
        <f>'Pay App 56'!E141</f>
        <v>0</v>
      </c>
      <c r="F141" s="45"/>
      <c r="G141" s="65">
        <f>'Pay App 56'!G141+F141</f>
        <v>0</v>
      </c>
      <c r="H141" s="188">
        <f>'Pay App 56'!K141</f>
        <v>0</v>
      </c>
      <c r="I141" s="189"/>
      <c r="J141" s="55"/>
      <c r="K141" s="33">
        <f t="shared" si="1"/>
        <v>0</v>
      </c>
      <c r="L141" s="68">
        <f t="shared" si="0"/>
        <v>0</v>
      </c>
      <c r="M141" s="66">
        <f t="shared" si="2"/>
        <v>0</v>
      </c>
      <c r="N141" s="32">
        <f t="shared" si="3"/>
        <v>0</v>
      </c>
      <c r="O141" s="52">
        <f>'Pay App 56'!O141+'Pay App 56'!P141</f>
        <v>0</v>
      </c>
      <c r="P141" s="45"/>
      <c r="Q141" s="66">
        <f>'Pay App 56'!Q141+N141+P141</f>
        <v>0</v>
      </c>
    </row>
    <row r="142" spans="1:17" ht="21" customHeight="1" x14ac:dyDescent="0.2">
      <c r="A142" s="151" t="s">
        <v>238</v>
      </c>
      <c r="B142" s="151"/>
      <c r="C142" s="151" t="s">
        <v>239</v>
      </c>
      <c r="D142" s="152"/>
      <c r="E142" s="52">
        <f>'Pay App 56'!E142</f>
        <v>0</v>
      </c>
      <c r="F142" s="45"/>
      <c r="G142" s="65">
        <f>'Pay App 56'!G142+F142</f>
        <v>0</v>
      </c>
      <c r="H142" s="188">
        <f>'Pay App 56'!K142</f>
        <v>0</v>
      </c>
      <c r="I142" s="189"/>
      <c r="J142" s="55"/>
      <c r="K142" s="33">
        <f t="shared" si="1"/>
        <v>0</v>
      </c>
      <c r="L142" s="68">
        <f t="shared" si="0"/>
        <v>0</v>
      </c>
      <c r="M142" s="66">
        <f t="shared" si="2"/>
        <v>0</v>
      </c>
      <c r="N142" s="32">
        <f t="shared" si="3"/>
        <v>0</v>
      </c>
      <c r="O142" s="52">
        <f>'Pay App 56'!O142+'Pay App 56'!P142</f>
        <v>0</v>
      </c>
      <c r="P142" s="45"/>
      <c r="Q142" s="66">
        <f>'Pay App 56'!Q142+N142+P142</f>
        <v>0</v>
      </c>
    </row>
    <row r="143" spans="1:17" ht="21" customHeight="1" x14ac:dyDescent="0.2">
      <c r="A143" s="151" t="s">
        <v>240</v>
      </c>
      <c r="B143" s="151"/>
      <c r="C143" s="151" t="s">
        <v>241</v>
      </c>
      <c r="D143" s="152"/>
      <c r="E143" s="52">
        <f>'Pay App 56'!E143</f>
        <v>0</v>
      </c>
      <c r="F143" s="45"/>
      <c r="G143" s="65">
        <f>'Pay App 56'!G143+F143</f>
        <v>0</v>
      </c>
      <c r="H143" s="188">
        <f>'Pay App 56'!K143</f>
        <v>0</v>
      </c>
      <c r="I143" s="189"/>
      <c r="J143" s="55"/>
      <c r="K143" s="33">
        <f t="shared" si="1"/>
        <v>0</v>
      </c>
      <c r="L143" s="68">
        <f t="shared" si="0"/>
        <v>0</v>
      </c>
      <c r="M143" s="66">
        <f t="shared" si="2"/>
        <v>0</v>
      </c>
      <c r="N143" s="32">
        <f t="shared" si="3"/>
        <v>0</v>
      </c>
      <c r="O143" s="52">
        <f>'Pay App 56'!O143+'Pay App 56'!P143</f>
        <v>0</v>
      </c>
      <c r="P143" s="45"/>
      <c r="Q143" s="66">
        <f>'Pay App 56'!Q143+N143+P143</f>
        <v>0</v>
      </c>
    </row>
    <row r="144" spans="1:17" ht="21" customHeight="1" x14ac:dyDescent="0.2">
      <c r="A144" s="151" t="s">
        <v>242</v>
      </c>
      <c r="B144" s="151"/>
      <c r="C144" s="151" t="s">
        <v>243</v>
      </c>
      <c r="D144" s="152"/>
      <c r="E144" s="52">
        <f>'Pay App 56'!E144</f>
        <v>0</v>
      </c>
      <c r="F144" s="45"/>
      <c r="G144" s="65">
        <f>'Pay App 56'!G144+F144</f>
        <v>0</v>
      </c>
      <c r="H144" s="188">
        <f>'Pay App 56'!K144</f>
        <v>0</v>
      </c>
      <c r="I144" s="189"/>
      <c r="J144" s="55"/>
      <c r="K144" s="33">
        <f t="shared" si="1"/>
        <v>0</v>
      </c>
      <c r="L144" s="68">
        <f t="shared" si="0"/>
        <v>0</v>
      </c>
      <c r="M144" s="66">
        <f t="shared" si="2"/>
        <v>0</v>
      </c>
      <c r="N144" s="32">
        <f t="shared" si="3"/>
        <v>0</v>
      </c>
      <c r="O144" s="52">
        <f>'Pay App 56'!O144+'Pay App 56'!P144</f>
        <v>0</v>
      </c>
      <c r="P144" s="45"/>
      <c r="Q144" s="66">
        <f>'Pay App 56'!Q144+N144+P144</f>
        <v>0</v>
      </c>
    </row>
    <row r="145" spans="1:17" ht="21" customHeight="1" x14ac:dyDescent="0.2">
      <c r="A145" s="151" t="s">
        <v>244</v>
      </c>
      <c r="B145" s="151"/>
      <c r="C145" s="151" t="s">
        <v>245</v>
      </c>
      <c r="D145" s="152"/>
      <c r="E145" s="52">
        <f>'Pay App 56'!E145</f>
        <v>0</v>
      </c>
      <c r="F145" s="45"/>
      <c r="G145" s="65">
        <f>'Pay App 56'!G145+F145</f>
        <v>0</v>
      </c>
      <c r="H145" s="188">
        <f>'Pay App 56'!K145</f>
        <v>0</v>
      </c>
      <c r="I145" s="189"/>
      <c r="J145" s="55"/>
      <c r="K145" s="33">
        <f t="shared" si="1"/>
        <v>0</v>
      </c>
      <c r="L145" s="68">
        <f t="shared" si="0"/>
        <v>0</v>
      </c>
      <c r="M145" s="66">
        <f t="shared" si="2"/>
        <v>0</v>
      </c>
      <c r="N145" s="32">
        <f t="shared" si="3"/>
        <v>0</v>
      </c>
      <c r="O145" s="52">
        <f>'Pay App 56'!O145+'Pay App 56'!P145</f>
        <v>0</v>
      </c>
      <c r="P145" s="45"/>
      <c r="Q145" s="66">
        <f>'Pay App 56'!Q145+N145+P145</f>
        <v>0</v>
      </c>
    </row>
    <row r="146" spans="1:17" ht="21" customHeight="1" x14ac:dyDescent="0.2">
      <c r="A146" s="151" t="s">
        <v>246</v>
      </c>
      <c r="B146" s="151"/>
      <c r="C146" s="151" t="s">
        <v>247</v>
      </c>
      <c r="D146" s="152"/>
      <c r="E146" s="52">
        <f>'Pay App 56'!E146</f>
        <v>0</v>
      </c>
      <c r="F146" s="45"/>
      <c r="G146" s="65">
        <f>'Pay App 56'!G146+F146</f>
        <v>0</v>
      </c>
      <c r="H146" s="188">
        <f>'Pay App 56'!K146</f>
        <v>0</v>
      </c>
      <c r="I146" s="189"/>
      <c r="J146" s="55"/>
      <c r="K146" s="33">
        <f t="shared" si="1"/>
        <v>0</v>
      </c>
      <c r="L146" s="68">
        <f t="shared" si="0"/>
        <v>0</v>
      </c>
      <c r="M146" s="66">
        <f t="shared" si="2"/>
        <v>0</v>
      </c>
      <c r="N146" s="32">
        <f t="shared" si="3"/>
        <v>0</v>
      </c>
      <c r="O146" s="52">
        <f>'Pay App 56'!O146+'Pay App 56'!P146</f>
        <v>0</v>
      </c>
      <c r="P146" s="45"/>
      <c r="Q146" s="66">
        <f>'Pay App 56'!Q146+N146+P146</f>
        <v>0</v>
      </c>
    </row>
    <row r="147" spans="1:17" ht="21" customHeight="1" x14ac:dyDescent="0.2">
      <c r="A147" s="151" t="s">
        <v>248</v>
      </c>
      <c r="B147" s="151"/>
      <c r="C147" s="151" t="s">
        <v>249</v>
      </c>
      <c r="D147" s="152"/>
      <c r="E147" s="52">
        <f>'Pay App 56'!E147</f>
        <v>0</v>
      </c>
      <c r="F147" s="45"/>
      <c r="G147" s="65">
        <f>'Pay App 56'!G147+F147</f>
        <v>0</v>
      </c>
      <c r="H147" s="188">
        <f>'Pay App 56'!K147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56'!O147+'Pay App 56'!P147</f>
        <v>0</v>
      </c>
      <c r="P147" s="45"/>
      <c r="Q147" s="66">
        <f>'Pay App 56'!Q147+N147+P147</f>
        <v>0</v>
      </c>
    </row>
    <row r="148" spans="1:17" ht="21" customHeight="1" x14ac:dyDescent="0.2">
      <c r="A148" s="151" t="s">
        <v>250</v>
      </c>
      <c r="B148" s="151"/>
      <c r="C148" s="151" t="s">
        <v>251</v>
      </c>
      <c r="D148" s="152"/>
      <c r="E148" s="52">
        <f>'Pay App 56'!E148</f>
        <v>0</v>
      </c>
      <c r="F148" s="45"/>
      <c r="G148" s="65">
        <f>'Pay App 56'!G148+F148</f>
        <v>0</v>
      </c>
      <c r="H148" s="188">
        <f>'Pay App 56'!K148</f>
        <v>0</v>
      </c>
      <c r="I148" s="189"/>
      <c r="J148" s="55"/>
      <c r="K148" s="33">
        <f t="shared" si="4"/>
        <v>0</v>
      </c>
      <c r="L148" s="68">
        <f t="shared" ref="L148:L211" si="7">IF(ISERROR(K148/G148),0,K148/G148)</f>
        <v>0</v>
      </c>
      <c r="M148" s="66">
        <f t="shared" si="5"/>
        <v>0</v>
      </c>
      <c r="N148" s="32">
        <f t="shared" si="6"/>
        <v>0</v>
      </c>
      <c r="O148" s="52">
        <f>'Pay App 56'!O148+'Pay App 56'!P148</f>
        <v>0</v>
      </c>
      <c r="P148" s="45"/>
      <c r="Q148" s="66">
        <f>'Pay App 56'!Q148+N148+P148</f>
        <v>0</v>
      </c>
    </row>
    <row r="149" spans="1:17" ht="21" customHeight="1" x14ac:dyDescent="0.2">
      <c r="A149" s="153" t="s">
        <v>252</v>
      </c>
      <c r="B149" s="153"/>
      <c r="C149" s="153" t="s">
        <v>253</v>
      </c>
      <c r="D149" s="154"/>
      <c r="E149" s="52">
        <f>'Pay App 56'!E149</f>
        <v>0</v>
      </c>
      <c r="F149" s="45"/>
      <c r="G149" s="65">
        <f>'Pay App 56'!G149+F149</f>
        <v>0</v>
      </c>
      <c r="H149" s="188">
        <f>'Pay App 56'!K149</f>
        <v>0</v>
      </c>
      <c r="I149" s="189"/>
      <c r="J149" s="55"/>
      <c r="K149" s="33">
        <f t="shared" si="4"/>
        <v>0</v>
      </c>
      <c r="L149" s="68">
        <f t="shared" si="7"/>
        <v>0</v>
      </c>
      <c r="M149" s="66">
        <f t="shared" si="5"/>
        <v>0</v>
      </c>
      <c r="N149" s="32">
        <f t="shared" si="6"/>
        <v>0</v>
      </c>
      <c r="O149" s="52">
        <f>'Pay App 56'!O149+'Pay App 56'!P149</f>
        <v>0</v>
      </c>
      <c r="P149" s="45"/>
      <c r="Q149" s="66">
        <f>'Pay App 56'!Q149+N149+P149</f>
        <v>0</v>
      </c>
    </row>
    <row r="150" spans="1:17" ht="21" customHeight="1" x14ac:dyDescent="0.2">
      <c r="A150" s="151" t="s">
        <v>254</v>
      </c>
      <c r="B150" s="151"/>
      <c r="C150" s="151" t="s">
        <v>255</v>
      </c>
      <c r="D150" s="152"/>
      <c r="E150" s="52">
        <f>'Pay App 56'!E150</f>
        <v>0</v>
      </c>
      <c r="F150" s="45"/>
      <c r="G150" s="65">
        <f>'Pay App 56'!G150+F150</f>
        <v>0</v>
      </c>
      <c r="H150" s="188">
        <f>'Pay App 56'!K150</f>
        <v>0</v>
      </c>
      <c r="I150" s="189"/>
      <c r="J150" s="55"/>
      <c r="K150" s="33">
        <f t="shared" si="4"/>
        <v>0</v>
      </c>
      <c r="L150" s="68">
        <f t="shared" si="7"/>
        <v>0</v>
      </c>
      <c r="M150" s="66">
        <f t="shared" si="5"/>
        <v>0</v>
      </c>
      <c r="N150" s="32">
        <f t="shared" si="6"/>
        <v>0</v>
      </c>
      <c r="O150" s="52">
        <f>'Pay App 56'!O150+'Pay App 56'!P150</f>
        <v>0</v>
      </c>
      <c r="P150" s="45"/>
      <c r="Q150" s="66">
        <f>'Pay App 56'!Q150+N150+P150</f>
        <v>0</v>
      </c>
    </row>
    <row r="151" spans="1:17" ht="21" customHeight="1" x14ac:dyDescent="0.2">
      <c r="A151" s="151" t="s">
        <v>256</v>
      </c>
      <c r="B151" s="151"/>
      <c r="C151" s="151" t="s">
        <v>257</v>
      </c>
      <c r="D151" s="152"/>
      <c r="E151" s="52">
        <f>'Pay App 56'!E151</f>
        <v>0</v>
      </c>
      <c r="F151" s="45"/>
      <c r="G151" s="65">
        <f>'Pay App 56'!G151+F151</f>
        <v>0</v>
      </c>
      <c r="H151" s="188">
        <f>'Pay App 56'!K151</f>
        <v>0</v>
      </c>
      <c r="I151" s="189"/>
      <c r="J151" s="55"/>
      <c r="K151" s="33">
        <f t="shared" si="4"/>
        <v>0</v>
      </c>
      <c r="L151" s="68">
        <f t="shared" si="7"/>
        <v>0</v>
      </c>
      <c r="M151" s="66">
        <f t="shared" si="5"/>
        <v>0</v>
      </c>
      <c r="N151" s="32">
        <f t="shared" si="6"/>
        <v>0</v>
      </c>
      <c r="O151" s="52">
        <f>'Pay App 56'!O151+'Pay App 56'!P151</f>
        <v>0</v>
      </c>
      <c r="P151" s="45"/>
      <c r="Q151" s="66">
        <f>'Pay App 56'!Q151+N151+P151</f>
        <v>0</v>
      </c>
    </row>
    <row r="152" spans="1:17" ht="21" customHeight="1" x14ac:dyDescent="0.2">
      <c r="A152" s="151" t="s">
        <v>258</v>
      </c>
      <c r="B152" s="151"/>
      <c r="C152" s="151" t="s">
        <v>259</v>
      </c>
      <c r="D152" s="152"/>
      <c r="E152" s="52">
        <f>'Pay App 56'!E152</f>
        <v>0</v>
      </c>
      <c r="F152" s="45"/>
      <c r="G152" s="65">
        <f>'Pay App 56'!G152+F152</f>
        <v>0</v>
      </c>
      <c r="H152" s="188">
        <f>'Pay App 56'!K152</f>
        <v>0</v>
      </c>
      <c r="I152" s="189"/>
      <c r="J152" s="55"/>
      <c r="K152" s="33">
        <f t="shared" si="4"/>
        <v>0</v>
      </c>
      <c r="L152" s="68">
        <f t="shared" si="7"/>
        <v>0</v>
      </c>
      <c r="M152" s="66">
        <f t="shared" si="5"/>
        <v>0</v>
      </c>
      <c r="N152" s="32">
        <f t="shared" si="6"/>
        <v>0</v>
      </c>
      <c r="O152" s="52">
        <f>'Pay App 56'!O152+'Pay App 56'!P152</f>
        <v>0</v>
      </c>
      <c r="P152" s="45"/>
      <c r="Q152" s="66">
        <f>'Pay App 56'!Q152+N152+P152</f>
        <v>0</v>
      </c>
    </row>
    <row r="153" spans="1:17" ht="21" customHeight="1" x14ac:dyDescent="0.2">
      <c r="A153" s="151" t="s">
        <v>260</v>
      </c>
      <c r="B153" s="151"/>
      <c r="C153" s="151" t="s">
        <v>261</v>
      </c>
      <c r="D153" s="152"/>
      <c r="E153" s="52">
        <f>'Pay App 56'!E153</f>
        <v>0</v>
      </c>
      <c r="F153" s="45"/>
      <c r="G153" s="65">
        <f>'Pay App 56'!G153+F153</f>
        <v>0</v>
      </c>
      <c r="H153" s="188">
        <f>'Pay App 56'!K153</f>
        <v>0</v>
      </c>
      <c r="I153" s="189"/>
      <c r="J153" s="55"/>
      <c r="K153" s="33">
        <f t="shared" si="4"/>
        <v>0</v>
      </c>
      <c r="L153" s="68">
        <f t="shared" si="7"/>
        <v>0</v>
      </c>
      <c r="M153" s="66">
        <f t="shared" si="5"/>
        <v>0</v>
      </c>
      <c r="N153" s="32">
        <f t="shared" si="6"/>
        <v>0</v>
      </c>
      <c r="O153" s="52">
        <f>'Pay App 56'!O153+'Pay App 56'!P153</f>
        <v>0</v>
      </c>
      <c r="P153" s="45"/>
      <c r="Q153" s="66">
        <f>'Pay App 56'!Q153+N153+P153</f>
        <v>0</v>
      </c>
    </row>
    <row r="154" spans="1:17" ht="21" customHeight="1" x14ac:dyDescent="0.2">
      <c r="A154" s="151" t="s">
        <v>262</v>
      </c>
      <c r="B154" s="151"/>
      <c r="C154" s="151" t="s">
        <v>263</v>
      </c>
      <c r="D154" s="152"/>
      <c r="E154" s="52">
        <f>'Pay App 56'!E154</f>
        <v>0</v>
      </c>
      <c r="F154" s="45"/>
      <c r="G154" s="65">
        <f>'Pay App 56'!G154+F154</f>
        <v>0</v>
      </c>
      <c r="H154" s="188">
        <f>'Pay App 56'!K154</f>
        <v>0</v>
      </c>
      <c r="I154" s="189"/>
      <c r="J154" s="55"/>
      <c r="K154" s="33">
        <f t="shared" si="4"/>
        <v>0</v>
      </c>
      <c r="L154" s="68">
        <f t="shared" si="7"/>
        <v>0</v>
      </c>
      <c r="M154" s="66">
        <f t="shared" si="5"/>
        <v>0</v>
      </c>
      <c r="N154" s="32">
        <f t="shared" si="6"/>
        <v>0</v>
      </c>
      <c r="O154" s="52">
        <f>'Pay App 56'!O154+'Pay App 56'!P154</f>
        <v>0</v>
      </c>
      <c r="P154" s="45"/>
      <c r="Q154" s="66">
        <f>'Pay App 56'!Q154+N154+P154</f>
        <v>0</v>
      </c>
    </row>
    <row r="155" spans="1:17" ht="21" customHeight="1" x14ac:dyDescent="0.2">
      <c r="A155" s="151" t="s">
        <v>264</v>
      </c>
      <c r="B155" s="151"/>
      <c r="C155" s="151" t="s">
        <v>265</v>
      </c>
      <c r="D155" s="152"/>
      <c r="E155" s="52">
        <f>'Pay App 56'!E155</f>
        <v>0</v>
      </c>
      <c r="F155" s="45"/>
      <c r="G155" s="65">
        <f>'Pay App 56'!G155+F155</f>
        <v>0</v>
      </c>
      <c r="H155" s="188">
        <f>'Pay App 56'!K155</f>
        <v>0</v>
      </c>
      <c r="I155" s="189"/>
      <c r="J155" s="55"/>
      <c r="K155" s="33">
        <f t="shared" si="4"/>
        <v>0</v>
      </c>
      <c r="L155" s="68">
        <f t="shared" si="7"/>
        <v>0</v>
      </c>
      <c r="M155" s="66">
        <f t="shared" si="5"/>
        <v>0</v>
      </c>
      <c r="N155" s="32">
        <f t="shared" si="6"/>
        <v>0</v>
      </c>
      <c r="O155" s="52">
        <f>'Pay App 56'!O155+'Pay App 56'!P155</f>
        <v>0</v>
      </c>
      <c r="P155" s="45"/>
      <c r="Q155" s="66">
        <f>'Pay App 56'!Q155+N155+P155</f>
        <v>0</v>
      </c>
    </row>
    <row r="156" spans="1:17" ht="21" customHeight="1" x14ac:dyDescent="0.2">
      <c r="A156" s="151" t="s">
        <v>266</v>
      </c>
      <c r="B156" s="151"/>
      <c r="C156" s="151" t="s">
        <v>267</v>
      </c>
      <c r="D156" s="152"/>
      <c r="E156" s="52">
        <f>'Pay App 56'!E156</f>
        <v>0</v>
      </c>
      <c r="F156" s="45"/>
      <c r="G156" s="65">
        <f>'Pay App 56'!G156+F156</f>
        <v>0</v>
      </c>
      <c r="H156" s="188">
        <f>'Pay App 56'!K156</f>
        <v>0</v>
      </c>
      <c r="I156" s="189"/>
      <c r="J156" s="55"/>
      <c r="K156" s="33">
        <f t="shared" si="4"/>
        <v>0</v>
      </c>
      <c r="L156" s="68">
        <f t="shared" si="7"/>
        <v>0</v>
      </c>
      <c r="M156" s="66">
        <f t="shared" si="5"/>
        <v>0</v>
      </c>
      <c r="N156" s="32">
        <f t="shared" si="6"/>
        <v>0</v>
      </c>
      <c r="O156" s="52">
        <f>'Pay App 56'!O156+'Pay App 56'!P156</f>
        <v>0</v>
      </c>
      <c r="P156" s="45"/>
      <c r="Q156" s="66">
        <f>'Pay App 56'!Q156+N156+P156</f>
        <v>0</v>
      </c>
    </row>
    <row r="157" spans="1:17" ht="21" customHeight="1" x14ac:dyDescent="0.2">
      <c r="A157" s="151" t="s">
        <v>268</v>
      </c>
      <c r="B157" s="151"/>
      <c r="C157" s="151" t="s">
        <v>269</v>
      </c>
      <c r="D157" s="152"/>
      <c r="E157" s="52">
        <f>'Pay App 56'!E157</f>
        <v>0</v>
      </c>
      <c r="F157" s="45"/>
      <c r="G157" s="65">
        <f>'Pay App 56'!G157+F157</f>
        <v>0</v>
      </c>
      <c r="H157" s="188">
        <f>'Pay App 56'!K157</f>
        <v>0</v>
      </c>
      <c r="I157" s="189"/>
      <c r="J157" s="55"/>
      <c r="K157" s="33">
        <f t="shared" si="4"/>
        <v>0</v>
      </c>
      <c r="L157" s="68">
        <f t="shared" si="7"/>
        <v>0</v>
      </c>
      <c r="M157" s="66">
        <f t="shared" si="5"/>
        <v>0</v>
      </c>
      <c r="N157" s="32">
        <f t="shared" si="6"/>
        <v>0</v>
      </c>
      <c r="O157" s="52">
        <f>'Pay App 56'!O157+'Pay App 56'!P157</f>
        <v>0</v>
      </c>
      <c r="P157" s="45"/>
      <c r="Q157" s="66">
        <f>'Pay App 56'!Q157+N157+P157</f>
        <v>0</v>
      </c>
    </row>
    <row r="158" spans="1:17" ht="21" customHeight="1" x14ac:dyDescent="0.2">
      <c r="A158" s="153" t="s">
        <v>270</v>
      </c>
      <c r="B158" s="153"/>
      <c r="C158" s="153" t="s">
        <v>271</v>
      </c>
      <c r="D158" s="154"/>
      <c r="E158" s="52">
        <f>'Pay App 56'!E158</f>
        <v>0</v>
      </c>
      <c r="F158" s="45"/>
      <c r="G158" s="65">
        <f>'Pay App 56'!G158+F158</f>
        <v>0</v>
      </c>
      <c r="H158" s="188">
        <f>'Pay App 56'!K158</f>
        <v>0</v>
      </c>
      <c r="I158" s="189"/>
      <c r="J158" s="55"/>
      <c r="K158" s="33">
        <f t="shared" si="4"/>
        <v>0</v>
      </c>
      <c r="L158" s="68">
        <f t="shared" si="7"/>
        <v>0</v>
      </c>
      <c r="M158" s="66">
        <f t="shared" si="5"/>
        <v>0</v>
      </c>
      <c r="N158" s="32">
        <f t="shared" si="6"/>
        <v>0</v>
      </c>
      <c r="O158" s="52">
        <f>'Pay App 56'!O158+'Pay App 56'!P158</f>
        <v>0</v>
      </c>
      <c r="P158" s="45"/>
      <c r="Q158" s="66">
        <f>'Pay App 56'!Q158+N158+P158</f>
        <v>0</v>
      </c>
    </row>
    <row r="159" spans="1:17" ht="21" customHeight="1" x14ac:dyDescent="0.2">
      <c r="A159" s="151" t="s">
        <v>272</v>
      </c>
      <c r="B159" s="151"/>
      <c r="C159" s="151" t="s">
        <v>273</v>
      </c>
      <c r="D159" s="152"/>
      <c r="E159" s="52">
        <f>'Pay App 56'!E159</f>
        <v>0</v>
      </c>
      <c r="F159" s="45"/>
      <c r="G159" s="65">
        <f>'Pay App 56'!G159+F159</f>
        <v>0</v>
      </c>
      <c r="H159" s="188">
        <f>'Pay App 56'!K159</f>
        <v>0</v>
      </c>
      <c r="I159" s="189"/>
      <c r="J159" s="55"/>
      <c r="K159" s="33">
        <f t="shared" si="4"/>
        <v>0</v>
      </c>
      <c r="L159" s="68">
        <f t="shared" si="7"/>
        <v>0</v>
      </c>
      <c r="M159" s="66">
        <f t="shared" si="5"/>
        <v>0</v>
      </c>
      <c r="N159" s="32">
        <f t="shared" si="6"/>
        <v>0</v>
      </c>
      <c r="O159" s="52">
        <f>'Pay App 56'!O159+'Pay App 56'!P159</f>
        <v>0</v>
      </c>
      <c r="P159" s="45"/>
      <c r="Q159" s="66">
        <f>'Pay App 56'!Q159+N159+P159</f>
        <v>0</v>
      </c>
    </row>
    <row r="160" spans="1:17" ht="21" customHeight="1" x14ac:dyDescent="0.2">
      <c r="A160" s="151" t="s">
        <v>274</v>
      </c>
      <c r="B160" s="151"/>
      <c r="C160" s="151" t="s">
        <v>275</v>
      </c>
      <c r="D160" s="152"/>
      <c r="E160" s="52">
        <f>'Pay App 56'!E160</f>
        <v>0</v>
      </c>
      <c r="F160" s="45"/>
      <c r="G160" s="65">
        <f>'Pay App 56'!G160+F160</f>
        <v>0</v>
      </c>
      <c r="H160" s="188">
        <f>'Pay App 56'!K160</f>
        <v>0</v>
      </c>
      <c r="I160" s="189"/>
      <c r="J160" s="55"/>
      <c r="K160" s="33">
        <f t="shared" si="4"/>
        <v>0</v>
      </c>
      <c r="L160" s="68">
        <f t="shared" si="7"/>
        <v>0</v>
      </c>
      <c r="M160" s="66">
        <f t="shared" si="5"/>
        <v>0</v>
      </c>
      <c r="N160" s="32">
        <f t="shared" si="6"/>
        <v>0</v>
      </c>
      <c r="O160" s="52">
        <f>'Pay App 56'!O160+'Pay App 56'!P160</f>
        <v>0</v>
      </c>
      <c r="P160" s="45"/>
      <c r="Q160" s="66">
        <f>'Pay App 56'!Q160+N160+P160</f>
        <v>0</v>
      </c>
    </row>
    <row r="161" spans="1:17" ht="21" customHeight="1" x14ac:dyDescent="0.2">
      <c r="A161" s="151" t="s">
        <v>276</v>
      </c>
      <c r="B161" s="151"/>
      <c r="C161" s="151" t="s">
        <v>277</v>
      </c>
      <c r="D161" s="152"/>
      <c r="E161" s="52">
        <f>'Pay App 56'!E161</f>
        <v>0</v>
      </c>
      <c r="F161" s="45"/>
      <c r="G161" s="65">
        <f>'Pay App 56'!G161+F161</f>
        <v>0</v>
      </c>
      <c r="H161" s="188">
        <f>'Pay App 56'!K161</f>
        <v>0</v>
      </c>
      <c r="I161" s="189"/>
      <c r="J161" s="55"/>
      <c r="K161" s="33">
        <f t="shared" si="4"/>
        <v>0</v>
      </c>
      <c r="L161" s="68">
        <f t="shared" si="7"/>
        <v>0</v>
      </c>
      <c r="M161" s="66">
        <f t="shared" si="5"/>
        <v>0</v>
      </c>
      <c r="N161" s="32">
        <f t="shared" si="6"/>
        <v>0</v>
      </c>
      <c r="O161" s="52">
        <f>'Pay App 56'!O161+'Pay App 56'!P161</f>
        <v>0</v>
      </c>
      <c r="P161" s="45"/>
      <c r="Q161" s="66">
        <f>'Pay App 56'!Q161+N161+P161</f>
        <v>0</v>
      </c>
    </row>
    <row r="162" spans="1:17" ht="21" customHeight="1" x14ac:dyDescent="0.2">
      <c r="A162" s="151" t="s">
        <v>278</v>
      </c>
      <c r="B162" s="151"/>
      <c r="C162" s="151" t="s">
        <v>279</v>
      </c>
      <c r="D162" s="152"/>
      <c r="E162" s="52">
        <f>'Pay App 56'!E162</f>
        <v>0</v>
      </c>
      <c r="F162" s="45"/>
      <c r="G162" s="65">
        <f>'Pay App 56'!G162+F162</f>
        <v>0</v>
      </c>
      <c r="H162" s="188">
        <f>'Pay App 56'!K162</f>
        <v>0</v>
      </c>
      <c r="I162" s="189"/>
      <c r="J162" s="55"/>
      <c r="K162" s="33">
        <f t="shared" si="4"/>
        <v>0</v>
      </c>
      <c r="L162" s="68">
        <f t="shared" si="7"/>
        <v>0</v>
      </c>
      <c r="M162" s="66">
        <f t="shared" si="5"/>
        <v>0</v>
      </c>
      <c r="N162" s="32">
        <f t="shared" si="6"/>
        <v>0</v>
      </c>
      <c r="O162" s="52">
        <f>'Pay App 56'!O162+'Pay App 56'!P162</f>
        <v>0</v>
      </c>
      <c r="P162" s="45"/>
      <c r="Q162" s="66">
        <f>'Pay App 56'!Q162+N162+P162</f>
        <v>0</v>
      </c>
    </row>
    <row r="163" spans="1:17" ht="21" customHeight="1" x14ac:dyDescent="0.2">
      <c r="A163" s="151" t="s">
        <v>280</v>
      </c>
      <c r="B163" s="151"/>
      <c r="C163" s="151" t="s">
        <v>281</v>
      </c>
      <c r="D163" s="152"/>
      <c r="E163" s="52">
        <f>'Pay App 56'!E163</f>
        <v>0</v>
      </c>
      <c r="F163" s="45"/>
      <c r="G163" s="65">
        <f>'Pay App 56'!G163+F163</f>
        <v>0</v>
      </c>
      <c r="H163" s="188">
        <f>'Pay App 56'!K163</f>
        <v>0</v>
      </c>
      <c r="I163" s="189"/>
      <c r="J163" s="55"/>
      <c r="K163" s="33">
        <f t="shared" si="4"/>
        <v>0</v>
      </c>
      <c r="L163" s="68">
        <f t="shared" si="7"/>
        <v>0</v>
      </c>
      <c r="M163" s="66">
        <f t="shared" si="5"/>
        <v>0</v>
      </c>
      <c r="N163" s="32">
        <f t="shared" si="6"/>
        <v>0</v>
      </c>
      <c r="O163" s="52">
        <f>'Pay App 56'!O163+'Pay App 56'!P163</f>
        <v>0</v>
      </c>
      <c r="P163" s="45"/>
      <c r="Q163" s="66">
        <f>'Pay App 56'!Q163+N163+P163</f>
        <v>0</v>
      </c>
    </row>
    <row r="164" spans="1:17" ht="21" customHeight="1" x14ac:dyDescent="0.2">
      <c r="A164" s="151" t="s">
        <v>282</v>
      </c>
      <c r="B164" s="151"/>
      <c r="C164" s="151" t="s">
        <v>283</v>
      </c>
      <c r="D164" s="152"/>
      <c r="E164" s="52">
        <f>'Pay App 56'!E164</f>
        <v>0</v>
      </c>
      <c r="F164" s="45"/>
      <c r="G164" s="65">
        <f>'Pay App 56'!G164+F164</f>
        <v>0</v>
      </c>
      <c r="H164" s="188">
        <f>'Pay App 56'!K164</f>
        <v>0</v>
      </c>
      <c r="I164" s="189"/>
      <c r="J164" s="55"/>
      <c r="K164" s="33">
        <f t="shared" si="4"/>
        <v>0</v>
      </c>
      <c r="L164" s="68">
        <f t="shared" si="7"/>
        <v>0</v>
      </c>
      <c r="M164" s="66">
        <f t="shared" si="5"/>
        <v>0</v>
      </c>
      <c r="N164" s="32">
        <f t="shared" si="6"/>
        <v>0</v>
      </c>
      <c r="O164" s="52">
        <f>'Pay App 56'!O164+'Pay App 56'!P164</f>
        <v>0</v>
      </c>
      <c r="P164" s="45"/>
      <c r="Q164" s="66">
        <f>'Pay App 56'!Q164+N164+P164</f>
        <v>0</v>
      </c>
    </row>
    <row r="165" spans="1:17" ht="21" customHeight="1" x14ac:dyDescent="0.2">
      <c r="A165" s="151" t="s">
        <v>284</v>
      </c>
      <c r="B165" s="151"/>
      <c r="C165" s="151" t="s">
        <v>285</v>
      </c>
      <c r="D165" s="152"/>
      <c r="E165" s="52">
        <f>'Pay App 56'!E165</f>
        <v>0</v>
      </c>
      <c r="F165" s="45"/>
      <c r="G165" s="65">
        <f>'Pay App 56'!G165+F165</f>
        <v>0</v>
      </c>
      <c r="H165" s="188">
        <f>'Pay App 56'!K165</f>
        <v>0</v>
      </c>
      <c r="I165" s="189"/>
      <c r="J165" s="55"/>
      <c r="K165" s="33">
        <f t="shared" si="4"/>
        <v>0</v>
      </c>
      <c r="L165" s="68">
        <f t="shared" si="7"/>
        <v>0</v>
      </c>
      <c r="M165" s="66">
        <f t="shared" si="5"/>
        <v>0</v>
      </c>
      <c r="N165" s="32">
        <f t="shared" si="6"/>
        <v>0</v>
      </c>
      <c r="O165" s="52">
        <f>'Pay App 56'!O165+'Pay App 56'!P165</f>
        <v>0</v>
      </c>
      <c r="P165" s="45"/>
      <c r="Q165" s="66">
        <f>'Pay App 56'!Q165+N165+P165</f>
        <v>0</v>
      </c>
    </row>
    <row r="166" spans="1:17" ht="21" customHeight="1" x14ac:dyDescent="0.2">
      <c r="A166" s="153" t="s">
        <v>286</v>
      </c>
      <c r="B166" s="153"/>
      <c r="C166" s="153" t="s">
        <v>287</v>
      </c>
      <c r="D166" s="154"/>
      <c r="E166" s="52">
        <f>'Pay App 56'!E166</f>
        <v>0</v>
      </c>
      <c r="F166" s="45"/>
      <c r="G166" s="65">
        <f>'Pay App 56'!G166+F166</f>
        <v>0</v>
      </c>
      <c r="H166" s="188">
        <f>'Pay App 56'!K166</f>
        <v>0</v>
      </c>
      <c r="I166" s="189"/>
      <c r="J166" s="55"/>
      <c r="K166" s="33">
        <f t="shared" si="4"/>
        <v>0</v>
      </c>
      <c r="L166" s="68">
        <f t="shared" si="7"/>
        <v>0</v>
      </c>
      <c r="M166" s="66">
        <f t="shared" si="5"/>
        <v>0</v>
      </c>
      <c r="N166" s="32">
        <f t="shared" si="6"/>
        <v>0</v>
      </c>
      <c r="O166" s="52">
        <f>'Pay App 56'!O166+'Pay App 56'!P166</f>
        <v>0</v>
      </c>
      <c r="P166" s="45"/>
      <c r="Q166" s="66">
        <f>'Pay App 56'!Q166+N166+P166</f>
        <v>0</v>
      </c>
    </row>
    <row r="167" spans="1:17" ht="21" customHeight="1" x14ac:dyDescent="0.2">
      <c r="A167" s="153" t="s">
        <v>288</v>
      </c>
      <c r="B167" s="153"/>
      <c r="C167" s="153" t="s">
        <v>289</v>
      </c>
      <c r="D167" s="154"/>
      <c r="E167" s="52">
        <f>'Pay App 56'!E167</f>
        <v>0</v>
      </c>
      <c r="F167" s="45"/>
      <c r="G167" s="65">
        <f>'Pay App 56'!G167+F167</f>
        <v>0</v>
      </c>
      <c r="H167" s="188">
        <f>'Pay App 56'!K167</f>
        <v>0</v>
      </c>
      <c r="I167" s="189"/>
      <c r="J167" s="55"/>
      <c r="K167" s="33">
        <f t="shared" si="4"/>
        <v>0</v>
      </c>
      <c r="L167" s="68">
        <f t="shared" si="7"/>
        <v>0</v>
      </c>
      <c r="M167" s="66">
        <f t="shared" si="5"/>
        <v>0</v>
      </c>
      <c r="N167" s="32">
        <f t="shared" si="6"/>
        <v>0</v>
      </c>
      <c r="O167" s="52">
        <f>'Pay App 56'!O167+'Pay App 56'!P167</f>
        <v>0</v>
      </c>
      <c r="P167" s="45"/>
      <c r="Q167" s="66">
        <f>'Pay App 56'!Q167+N167+P167</f>
        <v>0</v>
      </c>
    </row>
    <row r="168" spans="1:17" ht="21" customHeight="1" x14ac:dyDescent="0.2">
      <c r="A168" s="151" t="s">
        <v>290</v>
      </c>
      <c r="B168" s="151"/>
      <c r="C168" s="151" t="s">
        <v>291</v>
      </c>
      <c r="D168" s="152"/>
      <c r="E168" s="52">
        <f>'Pay App 56'!E168</f>
        <v>0</v>
      </c>
      <c r="F168" s="45"/>
      <c r="G168" s="65">
        <f>'Pay App 56'!G168+F168</f>
        <v>0</v>
      </c>
      <c r="H168" s="188">
        <f>'Pay App 56'!K168</f>
        <v>0</v>
      </c>
      <c r="I168" s="189"/>
      <c r="J168" s="55"/>
      <c r="K168" s="33">
        <f t="shared" si="4"/>
        <v>0</v>
      </c>
      <c r="L168" s="68">
        <f t="shared" si="7"/>
        <v>0</v>
      </c>
      <c r="M168" s="66">
        <f t="shared" si="5"/>
        <v>0</v>
      </c>
      <c r="N168" s="32">
        <f t="shared" si="6"/>
        <v>0</v>
      </c>
      <c r="O168" s="52">
        <f>'Pay App 56'!O168+'Pay App 56'!P168</f>
        <v>0</v>
      </c>
      <c r="P168" s="45"/>
      <c r="Q168" s="66">
        <f>'Pay App 56'!Q168+N168+P168</f>
        <v>0</v>
      </c>
    </row>
    <row r="169" spans="1:17" ht="21" customHeight="1" x14ac:dyDescent="0.2">
      <c r="A169" s="151" t="s">
        <v>292</v>
      </c>
      <c r="B169" s="151"/>
      <c r="C169" s="151" t="s">
        <v>293</v>
      </c>
      <c r="D169" s="152"/>
      <c r="E169" s="52">
        <f>'Pay App 56'!E169</f>
        <v>0</v>
      </c>
      <c r="F169" s="45"/>
      <c r="G169" s="65">
        <f>'Pay App 56'!G169+F169</f>
        <v>0</v>
      </c>
      <c r="H169" s="188">
        <f>'Pay App 56'!K169</f>
        <v>0</v>
      </c>
      <c r="I169" s="189"/>
      <c r="J169" s="55"/>
      <c r="K169" s="33">
        <f t="shared" si="4"/>
        <v>0</v>
      </c>
      <c r="L169" s="68">
        <f t="shared" si="7"/>
        <v>0</v>
      </c>
      <c r="M169" s="66">
        <f t="shared" si="5"/>
        <v>0</v>
      </c>
      <c r="N169" s="32">
        <f t="shared" si="6"/>
        <v>0</v>
      </c>
      <c r="O169" s="52">
        <f>'Pay App 56'!O169+'Pay App 56'!P169</f>
        <v>0</v>
      </c>
      <c r="P169" s="45"/>
      <c r="Q169" s="66">
        <f>'Pay App 56'!Q169+N169+P169</f>
        <v>0</v>
      </c>
    </row>
    <row r="170" spans="1:17" ht="21" customHeight="1" x14ac:dyDescent="0.2">
      <c r="A170" s="151" t="s">
        <v>294</v>
      </c>
      <c r="B170" s="151"/>
      <c r="C170" s="151" t="s">
        <v>295</v>
      </c>
      <c r="D170" s="152"/>
      <c r="E170" s="52">
        <f>'Pay App 56'!E170</f>
        <v>0</v>
      </c>
      <c r="F170" s="45"/>
      <c r="G170" s="65">
        <f>'Pay App 56'!G170+F170</f>
        <v>0</v>
      </c>
      <c r="H170" s="188">
        <f>'Pay App 56'!K170</f>
        <v>0</v>
      </c>
      <c r="I170" s="189"/>
      <c r="J170" s="55"/>
      <c r="K170" s="33">
        <f t="shared" si="4"/>
        <v>0</v>
      </c>
      <c r="L170" s="68">
        <f t="shared" si="7"/>
        <v>0</v>
      </c>
      <c r="M170" s="66">
        <f t="shared" si="5"/>
        <v>0</v>
      </c>
      <c r="N170" s="32">
        <f t="shared" si="6"/>
        <v>0</v>
      </c>
      <c r="O170" s="52">
        <f>'Pay App 56'!O170+'Pay App 56'!P170</f>
        <v>0</v>
      </c>
      <c r="P170" s="45"/>
      <c r="Q170" s="66">
        <f>'Pay App 56'!Q170+N170+P170</f>
        <v>0</v>
      </c>
    </row>
    <row r="171" spans="1:17" ht="21" customHeight="1" x14ac:dyDescent="0.2">
      <c r="A171" s="151" t="s">
        <v>296</v>
      </c>
      <c r="B171" s="151"/>
      <c r="C171" s="151" t="s">
        <v>297</v>
      </c>
      <c r="D171" s="152"/>
      <c r="E171" s="52">
        <f>'Pay App 56'!E171</f>
        <v>0</v>
      </c>
      <c r="F171" s="45"/>
      <c r="G171" s="65">
        <f>'Pay App 56'!G171+F171</f>
        <v>0</v>
      </c>
      <c r="H171" s="188">
        <f>'Pay App 56'!K171</f>
        <v>0</v>
      </c>
      <c r="I171" s="189"/>
      <c r="J171" s="55"/>
      <c r="K171" s="33">
        <f t="shared" si="4"/>
        <v>0</v>
      </c>
      <c r="L171" s="68">
        <f t="shared" si="7"/>
        <v>0</v>
      </c>
      <c r="M171" s="66">
        <f t="shared" si="5"/>
        <v>0</v>
      </c>
      <c r="N171" s="32">
        <f t="shared" si="6"/>
        <v>0</v>
      </c>
      <c r="O171" s="52">
        <f>'Pay App 56'!O171+'Pay App 56'!P171</f>
        <v>0</v>
      </c>
      <c r="P171" s="45"/>
      <c r="Q171" s="66">
        <f>'Pay App 56'!Q171+N171+P171</f>
        <v>0</v>
      </c>
    </row>
    <row r="172" spans="1:17" ht="21" customHeight="1" x14ac:dyDescent="0.2">
      <c r="A172" s="151" t="s">
        <v>298</v>
      </c>
      <c r="B172" s="151"/>
      <c r="C172" s="151" t="s">
        <v>299</v>
      </c>
      <c r="D172" s="152"/>
      <c r="E172" s="52">
        <f>'Pay App 56'!E172</f>
        <v>0</v>
      </c>
      <c r="F172" s="45"/>
      <c r="G172" s="65">
        <f>'Pay App 56'!G172+F172</f>
        <v>0</v>
      </c>
      <c r="H172" s="188">
        <f>'Pay App 56'!K172</f>
        <v>0</v>
      </c>
      <c r="I172" s="189"/>
      <c r="J172" s="55"/>
      <c r="K172" s="33">
        <f t="shared" si="4"/>
        <v>0</v>
      </c>
      <c r="L172" s="68">
        <f t="shared" si="7"/>
        <v>0</v>
      </c>
      <c r="M172" s="66">
        <f t="shared" si="5"/>
        <v>0</v>
      </c>
      <c r="N172" s="32">
        <f t="shared" si="6"/>
        <v>0</v>
      </c>
      <c r="O172" s="52">
        <f>'Pay App 56'!O172+'Pay App 56'!P172</f>
        <v>0</v>
      </c>
      <c r="P172" s="45"/>
      <c r="Q172" s="66">
        <f>'Pay App 56'!Q172+N172+P172</f>
        <v>0</v>
      </c>
    </row>
    <row r="173" spans="1:17" ht="21" customHeight="1" x14ac:dyDescent="0.2">
      <c r="A173" s="151" t="s">
        <v>300</v>
      </c>
      <c r="B173" s="151"/>
      <c r="C173" s="151" t="s">
        <v>301</v>
      </c>
      <c r="D173" s="152"/>
      <c r="E173" s="52">
        <f>'Pay App 56'!E173</f>
        <v>0</v>
      </c>
      <c r="F173" s="45"/>
      <c r="G173" s="65">
        <f>'Pay App 56'!G173+F173</f>
        <v>0</v>
      </c>
      <c r="H173" s="188">
        <f>'Pay App 56'!K173</f>
        <v>0</v>
      </c>
      <c r="I173" s="189"/>
      <c r="J173" s="55"/>
      <c r="K173" s="33">
        <f t="shared" si="4"/>
        <v>0</v>
      </c>
      <c r="L173" s="68">
        <f t="shared" si="7"/>
        <v>0</v>
      </c>
      <c r="M173" s="66">
        <f t="shared" si="5"/>
        <v>0</v>
      </c>
      <c r="N173" s="32">
        <f t="shared" si="6"/>
        <v>0</v>
      </c>
      <c r="O173" s="52">
        <f>'Pay App 56'!O173+'Pay App 56'!P173</f>
        <v>0</v>
      </c>
      <c r="P173" s="45"/>
      <c r="Q173" s="66">
        <f>'Pay App 56'!Q173+N173+P173</f>
        <v>0</v>
      </c>
    </row>
    <row r="174" spans="1:17" ht="21" customHeight="1" x14ac:dyDescent="0.2">
      <c r="A174" s="151" t="s">
        <v>302</v>
      </c>
      <c r="B174" s="151"/>
      <c r="C174" s="151" t="s">
        <v>303</v>
      </c>
      <c r="D174" s="152"/>
      <c r="E174" s="52">
        <f>'Pay App 56'!E174</f>
        <v>0</v>
      </c>
      <c r="F174" s="45"/>
      <c r="G174" s="65">
        <f>'Pay App 56'!G174+F174</f>
        <v>0</v>
      </c>
      <c r="H174" s="188">
        <f>'Pay App 56'!K174</f>
        <v>0</v>
      </c>
      <c r="I174" s="189"/>
      <c r="J174" s="55"/>
      <c r="K174" s="33">
        <f t="shared" si="4"/>
        <v>0</v>
      </c>
      <c r="L174" s="68">
        <f t="shared" si="7"/>
        <v>0</v>
      </c>
      <c r="M174" s="66">
        <f t="shared" si="5"/>
        <v>0</v>
      </c>
      <c r="N174" s="32">
        <f t="shared" si="6"/>
        <v>0</v>
      </c>
      <c r="O174" s="52">
        <f>'Pay App 56'!O174+'Pay App 56'!P174</f>
        <v>0</v>
      </c>
      <c r="P174" s="45"/>
      <c r="Q174" s="66">
        <f>'Pay App 56'!Q174+N174+P174</f>
        <v>0</v>
      </c>
    </row>
    <row r="175" spans="1:17" ht="21" customHeight="1" x14ac:dyDescent="0.2">
      <c r="A175" s="151" t="s">
        <v>304</v>
      </c>
      <c r="B175" s="151"/>
      <c r="C175" s="151" t="s">
        <v>305</v>
      </c>
      <c r="D175" s="152"/>
      <c r="E175" s="52">
        <f>'Pay App 56'!E175</f>
        <v>0</v>
      </c>
      <c r="F175" s="45"/>
      <c r="G175" s="65">
        <f>'Pay App 56'!G175+F175</f>
        <v>0</v>
      </c>
      <c r="H175" s="188">
        <f>'Pay App 56'!K175</f>
        <v>0</v>
      </c>
      <c r="I175" s="189"/>
      <c r="J175" s="55"/>
      <c r="K175" s="33">
        <f t="shared" si="4"/>
        <v>0</v>
      </c>
      <c r="L175" s="68">
        <f t="shared" si="7"/>
        <v>0</v>
      </c>
      <c r="M175" s="66">
        <f t="shared" si="5"/>
        <v>0</v>
      </c>
      <c r="N175" s="32">
        <f t="shared" si="6"/>
        <v>0</v>
      </c>
      <c r="O175" s="52">
        <f>'Pay App 56'!O175+'Pay App 56'!P175</f>
        <v>0</v>
      </c>
      <c r="P175" s="45"/>
      <c r="Q175" s="66">
        <f>'Pay App 56'!Q175+N175+P175</f>
        <v>0</v>
      </c>
    </row>
    <row r="176" spans="1:17" ht="21" customHeight="1" x14ac:dyDescent="0.2">
      <c r="A176" s="151" t="s">
        <v>306</v>
      </c>
      <c r="B176" s="151"/>
      <c r="C176" s="151" t="s">
        <v>307</v>
      </c>
      <c r="D176" s="152"/>
      <c r="E176" s="52">
        <f>'Pay App 56'!E176</f>
        <v>0</v>
      </c>
      <c r="F176" s="45"/>
      <c r="G176" s="65">
        <f>'Pay App 56'!G176+F176</f>
        <v>0</v>
      </c>
      <c r="H176" s="188">
        <f>'Pay App 56'!K176</f>
        <v>0</v>
      </c>
      <c r="I176" s="189"/>
      <c r="J176" s="55"/>
      <c r="K176" s="33">
        <f t="shared" si="4"/>
        <v>0</v>
      </c>
      <c r="L176" s="68">
        <f t="shared" si="7"/>
        <v>0</v>
      </c>
      <c r="M176" s="66">
        <f t="shared" si="5"/>
        <v>0</v>
      </c>
      <c r="N176" s="32">
        <f t="shared" si="6"/>
        <v>0</v>
      </c>
      <c r="O176" s="52">
        <f>'Pay App 56'!O176+'Pay App 56'!P176</f>
        <v>0</v>
      </c>
      <c r="P176" s="45"/>
      <c r="Q176" s="66">
        <f>'Pay App 56'!Q176+N176+P176</f>
        <v>0</v>
      </c>
    </row>
    <row r="177" spans="1:17" ht="21" customHeight="1" x14ac:dyDescent="0.2">
      <c r="A177" s="151" t="s">
        <v>308</v>
      </c>
      <c r="B177" s="151"/>
      <c r="C177" s="151" t="s">
        <v>309</v>
      </c>
      <c r="D177" s="152"/>
      <c r="E177" s="52">
        <f>'Pay App 56'!E177</f>
        <v>0</v>
      </c>
      <c r="F177" s="45"/>
      <c r="G177" s="65">
        <f>'Pay App 56'!G177+F177</f>
        <v>0</v>
      </c>
      <c r="H177" s="188">
        <f>'Pay App 56'!K177</f>
        <v>0</v>
      </c>
      <c r="I177" s="189"/>
      <c r="J177" s="55"/>
      <c r="K177" s="33">
        <f t="shared" si="4"/>
        <v>0</v>
      </c>
      <c r="L177" s="68">
        <f t="shared" si="7"/>
        <v>0</v>
      </c>
      <c r="M177" s="66">
        <f t="shared" si="5"/>
        <v>0</v>
      </c>
      <c r="N177" s="32">
        <f t="shared" si="6"/>
        <v>0</v>
      </c>
      <c r="O177" s="52">
        <f>'Pay App 56'!O177+'Pay App 56'!P177</f>
        <v>0</v>
      </c>
      <c r="P177" s="45"/>
      <c r="Q177" s="66">
        <f>'Pay App 56'!Q177+N177+P177</f>
        <v>0</v>
      </c>
    </row>
    <row r="178" spans="1:17" ht="21" customHeight="1" x14ac:dyDescent="0.2">
      <c r="A178" s="141" t="s">
        <v>310</v>
      </c>
      <c r="B178" s="141"/>
      <c r="C178" s="141" t="s">
        <v>311</v>
      </c>
      <c r="D178" s="142"/>
      <c r="E178" s="52">
        <f>'Pay App 56'!E178</f>
        <v>0</v>
      </c>
      <c r="F178" s="45"/>
      <c r="G178" s="65">
        <f>'Pay App 56'!G178+F178</f>
        <v>0</v>
      </c>
      <c r="H178" s="188">
        <f>'Pay App 56'!K178</f>
        <v>0</v>
      </c>
      <c r="I178" s="189"/>
      <c r="J178" s="55"/>
      <c r="K178" s="33">
        <f t="shared" si="4"/>
        <v>0</v>
      </c>
      <c r="L178" s="68">
        <f t="shared" si="7"/>
        <v>0</v>
      </c>
      <c r="M178" s="66">
        <f t="shared" si="5"/>
        <v>0</v>
      </c>
      <c r="N178" s="32">
        <f t="shared" si="6"/>
        <v>0</v>
      </c>
      <c r="O178" s="52">
        <f>'Pay App 56'!O178+'Pay App 56'!P178</f>
        <v>0</v>
      </c>
      <c r="P178" s="45"/>
      <c r="Q178" s="66">
        <f>'Pay App 56'!Q178+N178+P178</f>
        <v>0</v>
      </c>
    </row>
    <row r="179" spans="1:17" ht="21" customHeight="1" x14ac:dyDescent="0.2">
      <c r="A179" s="151" t="s">
        <v>312</v>
      </c>
      <c r="B179" s="151"/>
      <c r="C179" s="151" t="s">
        <v>313</v>
      </c>
      <c r="D179" s="152"/>
      <c r="E179" s="52">
        <f>'Pay App 56'!E179</f>
        <v>0</v>
      </c>
      <c r="F179" s="45"/>
      <c r="G179" s="65">
        <f>'Pay App 56'!G179+F179</f>
        <v>0</v>
      </c>
      <c r="H179" s="188">
        <f>'Pay App 56'!K179</f>
        <v>0</v>
      </c>
      <c r="I179" s="189"/>
      <c r="J179" s="55"/>
      <c r="K179" s="33">
        <f t="shared" si="4"/>
        <v>0</v>
      </c>
      <c r="L179" s="68">
        <f t="shared" si="7"/>
        <v>0</v>
      </c>
      <c r="M179" s="66">
        <f t="shared" si="5"/>
        <v>0</v>
      </c>
      <c r="N179" s="32">
        <f t="shared" si="6"/>
        <v>0</v>
      </c>
      <c r="O179" s="52">
        <f>'Pay App 56'!O179+'Pay App 56'!P179</f>
        <v>0</v>
      </c>
      <c r="P179" s="45"/>
      <c r="Q179" s="66">
        <f>'Pay App 56'!Q179+N179+P179</f>
        <v>0</v>
      </c>
    </row>
    <row r="180" spans="1:17" ht="21" customHeight="1" x14ac:dyDescent="0.2">
      <c r="A180" s="151" t="s">
        <v>314</v>
      </c>
      <c r="B180" s="151"/>
      <c r="C180" s="149" t="s">
        <v>315</v>
      </c>
      <c r="D180" s="150"/>
      <c r="E180" s="52">
        <f>'Pay App 56'!E180</f>
        <v>0</v>
      </c>
      <c r="F180" s="45"/>
      <c r="G180" s="65">
        <f>'Pay App 56'!G180+F180</f>
        <v>0</v>
      </c>
      <c r="H180" s="188">
        <f>'Pay App 56'!K180</f>
        <v>0</v>
      </c>
      <c r="I180" s="189"/>
      <c r="J180" s="55"/>
      <c r="K180" s="33">
        <f t="shared" si="4"/>
        <v>0</v>
      </c>
      <c r="L180" s="68">
        <f t="shared" si="7"/>
        <v>0</v>
      </c>
      <c r="M180" s="66">
        <f t="shared" si="5"/>
        <v>0</v>
      </c>
      <c r="N180" s="32">
        <f t="shared" si="6"/>
        <v>0</v>
      </c>
      <c r="O180" s="52">
        <f>'Pay App 56'!O180+'Pay App 56'!P180</f>
        <v>0</v>
      </c>
      <c r="P180" s="45"/>
      <c r="Q180" s="66">
        <f>'Pay App 56'!Q180+N180+P180</f>
        <v>0</v>
      </c>
    </row>
    <row r="181" spans="1:17" ht="21" customHeight="1" x14ac:dyDescent="0.2">
      <c r="A181" s="151" t="s">
        <v>316</v>
      </c>
      <c r="B181" s="151"/>
      <c r="C181" s="151" t="s">
        <v>317</v>
      </c>
      <c r="D181" s="152"/>
      <c r="E181" s="52">
        <f>'Pay App 56'!E181</f>
        <v>0</v>
      </c>
      <c r="F181" s="45"/>
      <c r="G181" s="65">
        <f>'Pay App 56'!G181+F181</f>
        <v>0</v>
      </c>
      <c r="H181" s="188">
        <f>'Pay App 56'!K181</f>
        <v>0</v>
      </c>
      <c r="I181" s="189"/>
      <c r="J181" s="55"/>
      <c r="K181" s="33">
        <f t="shared" si="4"/>
        <v>0</v>
      </c>
      <c r="L181" s="68">
        <f t="shared" si="7"/>
        <v>0</v>
      </c>
      <c r="M181" s="66">
        <f t="shared" si="5"/>
        <v>0</v>
      </c>
      <c r="N181" s="32">
        <f t="shared" si="6"/>
        <v>0</v>
      </c>
      <c r="O181" s="52">
        <f>'Pay App 56'!O181+'Pay App 56'!P181</f>
        <v>0</v>
      </c>
      <c r="P181" s="45"/>
      <c r="Q181" s="66">
        <f>'Pay App 56'!Q181+N181+P181</f>
        <v>0</v>
      </c>
    </row>
    <row r="182" spans="1:17" ht="21" customHeight="1" x14ac:dyDescent="0.2">
      <c r="A182" s="151" t="s">
        <v>318</v>
      </c>
      <c r="B182" s="151"/>
      <c r="C182" s="151" t="s">
        <v>319</v>
      </c>
      <c r="D182" s="152"/>
      <c r="E182" s="52">
        <f>'Pay App 56'!E182</f>
        <v>0</v>
      </c>
      <c r="F182" s="45"/>
      <c r="G182" s="65">
        <f>'Pay App 56'!G182+F182</f>
        <v>0</v>
      </c>
      <c r="H182" s="188">
        <f>'Pay App 56'!K182</f>
        <v>0</v>
      </c>
      <c r="I182" s="189"/>
      <c r="J182" s="55"/>
      <c r="K182" s="33">
        <f t="shared" si="4"/>
        <v>0</v>
      </c>
      <c r="L182" s="68">
        <f t="shared" si="7"/>
        <v>0</v>
      </c>
      <c r="M182" s="66">
        <f t="shared" si="5"/>
        <v>0</v>
      </c>
      <c r="N182" s="32">
        <f t="shared" si="6"/>
        <v>0</v>
      </c>
      <c r="O182" s="52">
        <f>'Pay App 56'!O182+'Pay App 56'!P182</f>
        <v>0</v>
      </c>
      <c r="P182" s="45"/>
      <c r="Q182" s="66">
        <f>'Pay App 56'!Q182+N182+P182</f>
        <v>0</v>
      </c>
    </row>
    <row r="183" spans="1:17" ht="21" customHeight="1" x14ac:dyDescent="0.2">
      <c r="A183" s="151" t="s">
        <v>320</v>
      </c>
      <c r="B183" s="151"/>
      <c r="C183" s="151" t="s">
        <v>321</v>
      </c>
      <c r="D183" s="152"/>
      <c r="E183" s="52">
        <f>'Pay App 56'!E183</f>
        <v>0</v>
      </c>
      <c r="F183" s="45"/>
      <c r="G183" s="65">
        <f>'Pay App 56'!G183+F183</f>
        <v>0</v>
      </c>
      <c r="H183" s="188">
        <f>'Pay App 56'!K183</f>
        <v>0</v>
      </c>
      <c r="I183" s="189"/>
      <c r="J183" s="55"/>
      <c r="K183" s="33">
        <f t="shared" si="4"/>
        <v>0</v>
      </c>
      <c r="L183" s="68">
        <f t="shared" si="7"/>
        <v>0</v>
      </c>
      <c r="M183" s="66">
        <f t="shared" si="5"/>
        <v>0</v>
      </c>
      <c r="N183" s="32">
        <f t="shared" si="6"/>
        <v>0</v>
      </c>
      <c r="O183" s="52">
        <f>'Pay App 56'!O183+'Pay App 56'!P183</f>
        <v>0</v>
      </c>
      <c r="P183" s="45"/>
      <c r="Q183" s="66">
        <f>'Pay App 56'!Q183+N183+P183</f>
        <v>0</v>
      </c>
    </row>
    <row r="184" spans="1:17" ht="21" customHeight="1" x14ac:dyDescent="0.2">
      <c r="A184" s="151" t="s">
        <v>322</v>
      </c>
      <c r="B184" s="151"/>
      <c r="C184" s="151" t="s">
        <v>323</v>
      </c>
      <c r="D184" s="152"/>
      <c r="E184" s="52">
        <f>'Pay App 56'!E184</f>
        <v>0</v>
      </c>
      <c r="F184" s="45"/>
      <c r="G184" s="65">
        <f>'Pay App 56'!G184+F184</f>
        <v>0</v>
      </c>
      <c r="H184" s="188">
        <f>'Pay App 56'!K184</f>
        <v>0</v>
      </c>
      <c r="I184" s="189"/>
      <c r="J184" s="55"/>
      <c r="K184" s="33">
        <f t="shared" si="4"/>
        <v>0</v>
      </c>
      <c r="L184" s="68">
        <f t="shared" si="7"/>
        <v>0</v>
      </c>
      <c r="M184" s="66">
        <f t="shared" si="5"/>
        <v>0</v>
      </c>
      <c r="N184" s="32">
        <f t="shared" si="6"/>
        <v>0</v>
      </c>
      <c r="O184" s="52">
        <f>'Pay App 56'!O184+'Pay App 56'!P184</f>
        <v>0</v>
      </c>
      <c r="P184" s="45"/>
      <c r="Q184" s="66">
        <f>'Pay App 56'!Q184+N184+P184</f>
        <v>0</v>
      </c>
    </row>
    <row r="185" spans="1:17" ht="21" customHeight="1" x14ac:dyDescent="0.2">
      <c r="A185" s="141" t="s">
        <v>324</v>
      </c>
      <c r="B185" s="141"/>
      <c r="C185" s="141" t="s">
        <v>325</v>
      </c>
      <c r="D185" s="142"/>
      <c r="E185" s="52">
        <f>'Pay App 56'!E185</f>
        <v>0</v>
      </c>
      <c r="F185" s="45"/>
      <c r="G185" s="65">
        <f>'Pay App 56'!G185+F185</f>
        <v>0</v>
      </c>
      <c r="H185" s="188">
        <f>'Pay App 56'!K185</f>
        <v>0</v>
      </c>
      <c r="I185" s="189"/>
      <c r="J185" s="55"/>
      <c r="K185" s="33">
        <f t="shared" si="4"/>
        <v>0</v>
      </c>
      <c r="L185" s="68">
        <f t="shared" si="7"/>
        <v>0</v>
      </c>
      <c r="M185" s="66">
        <f t="shared" si="5"/>
        <v>0</v>
      </c>
      <c r="N185" s="32">
        <f t="shared" si="6"/>
        <v>0</v>
      </c>
      <c r="O185" s="52">
        <f>'Pay App 56'!O185+'Pay App 56'!P185</f>
        <v>0</v>
      </c>
      <c r="P185" s="45"/>
      <c r="Q185" s="66">
        <f>'Pay App 56'!Q185+N185+P185</f>
        <v>0</v>
      </c>
    </row>
    <row r="186" spans="1:17" ht="21" customHeight="1" x14ac:dyDescent="0.2">
      <c r="A186" s="141" t="s">
        <v>326</v>
      </c>
      <c r="B186" s="141"/>
      <c r="C186" s="141" t="s">
        <v>327</v>
      </c>
      <c r="D186" s="142"/>
      <c r="E186" s="52">
        <f>'Pay App 56'!E186</f>
        <v>0</v>
      </c>
      <c r="F186" s="45"/>
      <c r="G186" s="65">
        <f>'Pay App 56'!G186+F186</f>
        <v>0</v>
      </c>
      <c r="H186" s="188">
        <f>'Pay App 56'!K186</f>
        <v>0</v>
      </c>
      <c r="I186" s="189"/>
      <c r="J186" s="55"/>
      <c r="K186" s="33">
        <f t="shared" si="4"/>
        <v>0</v>
      </c>
      <c r="L186" s="68">
        <f t="shared" si="7"/>
        <v>0</v>
      </c>
      <c r="M186" s="66">
        <f t="shared" si="5"/>
        <v>0</v>
      </c>
      <c r="N186" s="32">
        <f t="shared" si="6"/>
        <v>0</v>
      </c>
      <c r="O186" s="52">
        <f>'Pay App 56'!O186+'Pay App 56'!P186</f>
        <v>0</v>
      </c>
      <c r="P186" s="45"/>
      <c r="Q186" s="66">
        <f>'Pay App 56'!Q186+N186+P186</f>
        <v>0</v>
      </c>
    </row>
    <row r="187" spans="1:17" ht="21" customHeight="1" x14ac:dyDescent="0.2">
      <c r="A187" s="151" t="s">
        <v>328</v>
      </c>
      <c r="B187" s="151"/>
      <c r="C187" s="151" t="s">
        <v>329</v>
      </c>
      <c r="D187" s="152"/>
      <c r="E187" s="52">
        <f>'Pay App 56'!E187</f>
        <v>0</v>
      </c>
      <c r="F187" s="45"/>
      <c r="G187" s="65">
        <f>'Pay App 56'!G187+F187</f>
        <v>0</v>
      </c>
      <c r="H187" s="188">
        <f>'Pay App 56'!K187</f>
        <v>0</v>
      </c>
      <c r="I187" s="189"/>
      <c r="J187" s="55"/>
      <c r="K187" s="33">
        <f t="shared" si="4"/>
        <v>0</v>
      </c>
      <c r="L187" s="68">
        <f t="shared" si="7"/>
        <v>0</v>
      </c>
      <c r="M187" s="66">
        <f t="shared" si="5"/>
        <v>0</v>
      </c>
      <c r="N187" s="32">
        <f t="shared" si="6"/>
        <v>0</v>
      </c>
      <c r="O187" s="52">
        <f>'Pay App 56'!O187+'Pay App 56'!P187</f>
        <v>0</v>
      </c>
      <c r="P187" s="45"/>
      <c r="Q187" s="66">
        <f>'Pay App 56'!Q187+N187+P187</f>
        <v>0</v>
      </c>
    </row>
    <row r="188" spans="1:17" ht="21" customHeight="1" x14ac:dyDescent="0.2">
      <c r="A188" s="151" t="s">
        <v>330</v>
      </c>
      <c r="B188" s="151"/>
      <c r="C188" s="151" t="s">
        <v>331</v>
      </c>
      <c r="D188" s="152"/>
      <c r="E188" s="52">
        <f>'Pay App 56'!E188</f>
        <v>0</v>
      </c>
      <c r="F188" s="45"/>
      <c r="G188" s="65">
        <f>'Pay App 56'!G188+F188</f>
        <v>0</v>
      </c>
      <c r="H188" s="188">
        <f>'Pay App 56'!K188</f>
        <v>0</v>
      </c>
      <c r="I188" s="189"/>
      <c r="J188" s="55"/>
      <c r="K188" s="33">
        <f t="shared" si="4"/>
        <v>0</v>
      </c>
      <c r="L188" s="68">
        <f t="shared" si="7"/>
        <v>0</v>
      </c>
      <c r="M188" s="66">
        <f t="shared" si="5"/>
        <v>0</v>
      </c>
      <c r="N188" s="32">
        <f t="shared" si="6"/>
        <v>0</v>
      </c>
      <c r="O188" s="52">
        <f>'Pay App 56'!O188+'Pay App 56'!P188</f>
        <v>0</v>
      </c>
      <c r="P188" s="45"/>
      <c r="Q188" s="66">
        <f>'Pay App 56'!Q188+N188+P188</f>
        <v>0</v>
      </c>
    </row>
    <row r="189" spans="1:17" ht="21" customHeight="1" x14ac:dyDescent="0.2">
      <c r="A189" s="151" t="s">
        <v>332</v>
      </c>
      <c r="B189" s="151"/>
      <c r="C189" s="151" t="s">
        <v>333</v>
      </c>
      <c r="D189" s="152"/>
      <c r="E189" s="52">
        <f>'Pay App 56'!E189</f>
        <v>0</v>
      </c>
      <c r="F189" s="45"/>
      <c r="G189" s="65">
        <f>'Pay App 56'!G189+F189</f>
        <v>0</v>
      </c>
      <c r="H189" s="188">
        <f>'Pay App 56'!K189</f>
        <v>0</v>
      </c>
      <c r="I189" s="189"/>
      <c r="J189" s="55"/>
      <c r="K189" s="33">
        <f t="shared" si="4"/>
        <v>0</v>
      </c>
      <c r="L189" s="68">
        <f t="shared" si="7"/>
        <v>0</v>
      </c>
      <c r="M189" s="66">
        <f t="shared" si="5"/>
        <v>0</v>
      </c>
      <c r="N189" s="32">
        <f t="shared" si="6"/>
        <v>0</v>
      </c>
      <c r="O189" s="52">
        <f>'Pay App 56'!O189+'Pay App 56'!P189</f>
        <v>0</v>
      </c>
      <c r="P189" s="45"/>
      <c r="Q189" s="66">
        <f>'Pay App 56'!Q189+N189+P189</f>
        <v>0</v>
      </c>
    </row>
    <row r="190" spans="1:17" ht="21" customHeight="1" x14ac:dyDescent="0.2">
      <c r="A190" s="141" t="s">
        <v>334</v>
      </c>
      <c r="B190" s="141"/>
      <c r="C190" s="141" t="s">
        <v>335</v>
      </c>
      <c r="D190" s="142"/>
      <c r="E190" s="52">
        <f>'Pay App 56'!E190</f>
        <v>0</v>
      </c>
      <c r="F190" s="45"/>
      <c r="G190" s="65">
        <f>'Pay App 56'!G190+F190</f>
        <v>0</v>
      </c>
      <c r="H190" s="188">
        <f>'Pay App 56'!K190</f>
        <v>0</v>
      </c>
      <c r="I190" s="189"/>
      <c r="J190" s="55"/>
      <c r="K190" s="33">
        <f t="shared" si="4"/>
        <v>0</v>
      </c>
      <c r="L190" s="68">
        <f t="shared" si="7"/>
        <v>0</v>
      </c>
      <c r="M190" s="66">
        <f t="shared" si="5"/>
        <v>0</v>
      </c>
      <c r="N190" s="32">
        <f t="shared" si="6"/>
        <v>0</v>
      </c>
      <c r="O190" s="52">
        <f>'Pay App 56'!O190+'Pay App 56'!P190</f>
        <v>0</v>
      </c>
      <c r="P190" s="45"/>
      <c r="Q190" s="66">
        <f>'Pay App 56'!Q190+N190+P190</f>
        <v>0</v>
      </c>
    </row>
    <row r="191" spans="1:17" ht="21" customHeight="1" x14ac:dyDescent="0.2">
      <c r="A191" s="149" t="s">
        <v>336</v>
      </c>
      <c r="B191" s="149"/>
      <c r="C191" s="149" t="s">
        <v>337</v>
      </c>
      <c r="D191" s="150"/>
      <c r="E191" s="52">
        <f>'Pay App 56'!E191</f>
        <v>0</v>
      </c>
      <c r="F191" s="45"/>
      <c r="G191" s="65">
        <f>'Pay App 56'!G191+F191</f>
        <v>0</v>
      </c>
      <c r="H191" s="188">
        <f>'Pay App 56'!K191</f>
        <v>0</v>
      </c>
      <c r="I191" s="189"/>
      <c r="J191" s="55"/>
      <c r="K191" s="33">
        <f t="shared" si="4"/>
        <v>0</v>
      </c>
      <c r="L191" s="68">
        <f t="shared" si="7"/>
        <v>0</v>
      </c>
      <c r="M191" s="66">
        <f t="shared" si="5"/>
        <v>0</v>
      </c>
      <c r="N191" s="32">
        <f t="shared" si="6"/>
        <v>0</v>
      </c>
      <c r="O191" s="52">
        <f>'Pay App 56'!O191+'Pay App 56'!P191</f>
        <v>0</v>
      </c>
      <c r="P191" s="45"/>
      <c r="Q191" s="66">
        <f>'Pay App 56'!Q191+N191+P191</f>
        <v>0</v>
      </c>
    </row>
    <row r="192" spans="1:17" ht="21" customHeight="1" x14ac:dyDescent="0.2">
      <c r="A192" s="149" t="s">
        <v>338</v>
      </c>
      <c r="B192" s="149"/>
      <c r="C192" s="151" t="s">
        <v>339</v>
      </c>
      <c r="D192" s="152"/>
      <c r="E192" s="52">
        <f>'Pay App 56'!E192</f>
        <v>0</v>
      </c>
      <c r="F192" s="45"/>
      <c r="G192" s="65">
        <f>'Pay App 56'!G192+F192</f>
        <v>0</v>
      </c>
      <c r="H192" s="188">
        <f>'Pay App 56'!K192</f>
        <v>0</v>
      </c>
      <c r="I192" s="189"/>
      <c r="J192" s="55"/>
      <c r="K192" s="33">
        <f t="shared" si="4"/>
        <v>0</v>
      </c>
      <c r="L192" s="68">
        <f t="shared" si="7"/>
        <v>0</v>
      </c>
      <c r="M192" s="66">
        <f t="shared" si="5"/>
        <v>0</v>
      </c>
      <c r="N192" s="32">
        <f t="shared" si="6"/>
        <v>0</v>
      </c>
      <c r="O192" s="52">
        <f>'Pay App 56'!O192+'Pay App 56'!P192</f>
        <v>0</v>
      </c>
      <c r="P192" s="45"/>
      <c r="Q192" s="66">
        <f>'Pay App 56'!Q192+N192+P192</f>
        <v>0</v>
      </c>
    </row>
    <row r="193" spans="1:17" ht="21" customHeight="1" x14ac:dyDescent="0.2">
      <c r="A193" s="141" t="s">
        <v>340</v>
      </c>
      <c r="B193" s="141"/>
      <c r="C193" s="141" t="s">
        <v>341</v>
      </c>
      <c r="D193" s="142"/>
      <c r="E193" s="52">
        <f>'Pay App 56'!E193</f>
        <v>0</v>
      </c>
      <c r="F193" s="45"/>
      <c r="G193" s="65">
        <f>'Pay App 56'!G193+F193</f>
        <v>0</v>
      </c>
      <c r="H193" s="188">
        <f>'Pay App 56'!K193</f>
        <v>0</v>
      </c>
      <c r="I193" s="189"/>
      <c r="J193" s="55"/>
      <c r="K193" s="33">
        <f t="shared" si="4"/>
        <v>0</v>
      </c>
      <c r="L193" s="68">
        <f t="shared" si="7"/>
        <v>0</v>
      </c>
      <c r="M193" s="66">
        <f t="shared" si="5"/>
        <v>0</v>
      </c>
      <c r="N193" s="32">
        <f t="shared" si="6"/>
        <v>0</v>
      </c>
      <c r="O193" s="52">
        <f>'Pay App 56'!O193+'Pay App 56'!P193</f>
        <v>0</v>
      </c>
      <c r="P193" s="45"/>
      <c r="Q193" s="66">
        <f>'Pay App 56'!Q193+N193+P193</f>
        <v>0</v>
      </c>
    </row>
    <row r="194" spans="1:17" ht="21" customHeight="1" x14ac:dyDescent="0.2">
      <c r="A194" s="149" t="s">
        <v>342</v>
      </c>
      <c r="B194" s="149"/>
      <c r="C194" s="149" t="s">
        <v>343</v>
      </c>
      <c r="D194" s="150"/>
      <c r="E194" s="52">
        <f>'Pay App 56'!E194</f>
        <v>0</v>
      </c>
      <c r="F194" s="45"/>
      <c r="G194" s="65">
        <f>'Pay App 56'!G194+F194</f>
        <v>0</v>
      </c>
      <c r="H194" s="188">
        <f>'Pay App 56'!K194</f>
        <v>0</v>
      </c>
      <c r="I194" s="189"/>
      <c r="J194" s="55"/>
      <c r="K194" s="33">
        <f t="shared" si="4"/>
        <v>0</v>
      </c>
      <c r="L194" s="68">
        <f t="shared" si="7"/>
        <v>0</v>
      </c>
      <c r="M194" s="66">
        <f t="shared" si="5"/>
        <v>0</v>
      </c>
      <c r="N194" s="32">
        <f t="shared" si="6"/>
        <v>0</v>
      </c>
      <c r="O194" s="52">
        <f>'Pay App 56'!O194+'Pay App 56'!P194</f>
        <v>0</v>
      </c>
      <c r="P194" s="45"/>
      <c r="Q194" s="66">
        <f>'Pay App 56'!Q194+N194+P194</f>
        <v>0</v>
      </c>
    </row>
    <row r="195" spans="1:17" ht="21" customHeight="1" x14ac:dyDescent="0.2">
      <c r="A195" s="149" t="s">
        <v>344</v>
      </c>
      <c r="B195" s="149"/>
      <c r="C195" s="151" t="s">
        <v>345</v>
      </c>
      <c r="D195" s="152"/>
      <c r="E195" s="52">
        <f>'Pay App 56'!E195</f>
        <v>0</v>
      </c>
      <c r="F195" s="45"/>
      <c r="G195" s="65">
        <f>'Pay App 56'!G195+F195</f>
        <v>0</v>
      </c>
      <c r="H195" s="188">
        <f>'Pay App 56'!K195</f>
        <v>0</v>
      </c>
      <c r="I195" s="189"/>
      <c r="J195" s="55"/>
      <c r="K195" s="33">
        <f t="shared" si="4"/>
        <v>0</v>
      </c>
      <c r="L195" s="68">
        <f t="shared" si="7"/>
        <v>0</v>
      </c>
      <c r="M195" s="66">
        <f t="shared" si="5"/>
        <v>0</v>
      </c>
      <c r="N195" s="32">
        <f t="shared" si="6"/>
        <v>0</v>
      </c>
      <c r="O195" s="52">
        <f>'Pay App 56'!O195+'Pay App 56'!P195</f>
        <v>0</v>
      </c>
      <c r="P195" s="45"/>
      <c r="Q195" s="66">
        <f>'Pay App 56'!Q195+N195+P195</f>
        <v>0</v>
      </c>
    </row>
    <row r="196" spans="1:17" ht="21" customHeight="1" x14ac:dyDescent="0.2">
      <c r="A196" s="149" t="s">
        <v>346</v>
      </c>
      <c r="B196" s="149"/>
      <c r="C196" s="149" t="s">
        <v>347</v>
      </c>
      <c r="D196" s="150"/>
      <c r="E196" s="52">
        <f>'Pay App 56'!E196</f>
        <v>0</v>
      </c>
      <c r="F196" s="45"/>
      <c r="G196" s="65">
        <f>'Pay App 56'!G196+F196</f>
        <v>0</v>
      </c>
      <c r="H196" s="188">
        <f>'Pay App 56'!K196</f>
        <v>0</v>
      </c>
      <c r="I196" s="189"/>
      <c r="J196" s="55"/>
      <c r="K196" s="33">
        <f t="shared" si="4"/>
        <v>0</v>
      </c>
      <c r="L196" s="68">
        <f t="shared" si="7"/>
        <v>0</v>
      </c>
      <c r="M196" s="66">
        <f t="shared" si="5"/>
        <v>0</v>
      </c>
      <c r="N196" s="32">
        <f t="shared" si="6"/>
        <v>0</v>
      </c>
      <c r="O196" s="52">
        <f>'Pay App 56'!O196+'Pay App 56'!P196</f>
        <v>0</v>
      </c>
      <c r="P196" s="45"/>
      <c r="Q196" s="66">
        <f>'Pay App 56'!Q196+N196+P196</f>
        <v>0</v>
      </c>
    </row>
    <row r="197" spans="1:17" ht="21" customHeight="1" x14ac:dyDescent="0.2">
      <c r="A197" s="149" t="s">
        <v>348</v>
      </c>
      <c r="B197" s="149"/>
      <c r="C197" s="149" t="s">
        <v>349</v>
      </c>
      <c r="D197" s="150"/>
      <c r="E197" s="52">
        <f>'Pay App 56'!E197</f>
        <v>0</v>
      </c>
      <c r="F197" s="45"/>
      <c r="G197" s="65">
        <f>'Pay App 56'!G197+F197</f>
        <v>0</v>
      </c>
      <c r="H197" s="188">
        <f>'Pay App 56'!K197</f>
        <v>0</v>
      </c>
      <c r="I197" s="189"/>
      <c r="J197" s="55"/>
      <c r="K197" s="33">
        <f t="shared" si="4"/>
        <v>0</v>
      </c>
      <c r="L197" s="68">
        <f t="shared" si="7"/>
        <v>0</v>
      </c>
      <c r="M197" s="66">
        <f t="shared" si="5"/>
        <v>0</v>
      </c>
      <c r="N197" s="32">
        <f t="shared" si="6"/>
        <v>0</v>
      </c>
      <c r="O197" s="52">
        <f>'Pay App 56'!O197+'Pay App 56'!P197</f>
        <v>0</v>
      </c>
      <c r="P197" s="45"/>
      <c r="Q197" s="66">
        <f>'Pay App 56'!Q197+N197+P197</f>
        <v>0</v>
      </c>
    </row>
    <row r="198" spans="1:17" ht="21" customHeight="1" x14ac:dyDescent="0.2">
      <c r="A198" s="149" t="s">
        <v>350</v>
      </c>
      <c r="B198" s="149"/>
      <c r="C198" s="151" t="s">
        <v>305</v>
      </c>
      <c r="D198" s="152"/>
      <c r="E198" s="52">
        <f>'Pay App 56'!E198</f>
        <v>0</v>
      </c>
      <c r="F198" s="45"/>
      <c r="G198" s="65">
        <f>'Pay App 56'!G198+F198</f>
        <v>0</v>
      </c>
      <c r="H198" s="188">
        <f>'Pay App 56'!K198</f>
        <v>0</v>
      </c>
      <c r="I198" s="189"/>
      <c r="J198" s="55"/>
      <c r="K198" s="33">
        <f t="shared" si="4"/>
        <v>0</v>
      </c>
      <c r="L198" s="68">
        <f t="shared" si="7"/>
        <v>0</v>
      </c>
      <c r="M198" s="66">
        <f t="shared" si="5"/>
        <v>0</v>
      </c>
      <c r="N198" s="32">
        <f t="shared" si="6"/>
        <v>0</v>
      </c>
      <c r="O198" s="52">
        <f>'Pay App 56'!O198+'Pay App 56'!P198</f>
        <v>0</v>
      </c>
      <c r="P198" s="45"/>
      <c r="Q198" s="66">
        <f>'Pay App 56'!Q198+N198+P198</f>
        <v>0</v>
      </c>
    </row>
    <row r="199" spans="1:17" ht="21" customHeight="1" x14ac:dyDescent="0.2">
      <c r="A199" s="141" t="s">
        <v>351</v>
      </c>
      <c r="B199" s="141"/>
      <c r="C199" s="141" t="s">
        <v>352</v>
      </c>
      <c r="D199" s="142"/>
      <c r="E199" s="52">
        <f>'Pay App 56'!E199</f>
        <v>0</v>
      </c>
      <c r="F199" s="45"/>
      <c r="G199" s="65">
        <f>'Pay App 56'!G199+F199</f>
        <v>0</v>
      </c>
      <c r="H199" s="188">
        <f>'Pay App 56'!K199</f>
        <v>0</v>
      </c>
      <c r="I199" s="189"/>
      <c r="J199" s="55"/>
      <c r="K199" s="33">
        <f t="shared" si="4"/>
        <v>0</v>
      </c>
      <c r="L199" s="68">
        <f t="shared" si="7"/>
        <v>0</v>
      </c>
      <c r="M199" s="66">
        <f t="shared" si="5"/>
        <v>0</v>
      </c>
      <c r="N199" s="32">
        <f t="shared" si="6"/>
        <v>0</v>
      </c>
      <c r="O199" s="52">
        <f>'Pay App 56'!O199+'Pay App 56'!P199</f>
        <v>0</v>
      </c>
      <c r="P199" s="45"/>
      <c r="Q199" s="66">
        <f>'Pay App 56'!Q199+N199+P199</f>
        <v>0</v>
      </c>
    </row>
    <row r="200" spans="1:17" ht="21" customHeight="1" x14ac:dyDescent="0.2">
      <c r="A200" s="149" t="s">
        <v>353</v>
      </c>
      <c r="B200" s="149"/>
      <c r="C200" s="149" t="s">
        <v>354</v>
      </c>
      <c r="D200" s="150"/>
      <c r="E200" s="52">
        <f>'Pay App 56'!E200</f>
        <v>0</v>
      </c>
      <c r="F200" s="45"/>
      <c r="G200" s="65">
        <f>'Pay App 56'!G200+F200</f>
        <v>0</v>
      </c>
      <c r="H200" s="188">
        <f>'Pay App 56'!K200</f>
        <v>0</v>
      </c>
      <c r="I200" s="189"/>
      <c r="J200" s="55"/>
      <c r="K200" s="33">
        <f t="shared" si="4"/>
        <v>0</v>
      </c>
      <c r="L200" s="68">
        <f t="shared" si="7"/>
        <v>0</v>
      </c>
      <c r="M200" s="66">
        <f t="shared" si="5"/>
        <v>0</v>
      </c>
      <c r="N200" s="32">
        <f t="shared" si="6"/>
        <v>0</v>
      </c>
      <c r="O200" s="52">
        <f>'Pay App 56'!O200+'Pay App 56'!P200</f>
        <v>0</v>
      </c>
      <c r="P200" s="45"/>
      <c r="Q200" s="66">
        <f>'Pay App 56'!Q200+N200+P200</f>
        <v>0</v>
      </c>
    </row>
    <row r="201" spans="1:17" ht="21" customHeight="1" x14ac:dyDescent="0.2">
      <c r="A201" s="149" t="s">
        <v>355</v>
      </c>
      <c r="B201" s="149"/>
      <c r="C201" s="149" t="s">
        <v>356</v>
      </c>
      <c r="D201" s="150"/>
      <c r="E201" s="52">
        <f>'Pay App 56'!E201</f>
        <v>0</v>
      </c>
      <c r="F201" s="45"/>
      <c r="G201" s="65">
        <f>'Pay App 56'!G201+F201</f>
        <v>0</v>
      </c>
      <c r="H201" s="188">
        <f>'Pay App 56'!K201</f>
        <v>0</v>
      </c>
      <c r="I201" s="189"/>
      <c r="J201" s="55"/>
      <c r="K201" s="33">
        <f t="shared" si="4"/>
        <v>0</v>
      </c>
      <c r="L201" s="68">
        <f t="shared" si="7"/>
        <v>0</v>
      </c>
      <c r="M201" s="66">
        <f t="shared" si="5"/>
        <v>0</v>
      </c>
      <c r="N201" s="32">
        <f t="shared" si="6"/>
        <v>0</v>
      </c>
      <c r="O201" s="52">
        <f>'Pay App 56'!O201+'Pay App 56'!P201</f>
        <v>0</v>
      </c>
      <c r="P201" s="45"/>
      <c r="Q201" s="66">
        <f>'Pay App 56'!Q201+N201+P201</f>
        <v>0</v>
      </c>
    </row>
    <row r="202" spans="1:17" ht="21" customHeight="1" x14ac:dyDescent="0.2">
      <c r="A202" s="149" t="s">
        <v>357</v>
      </c>
      <c r="B202" s="149"/>
      <c r="C202" s="151" t="s">
        <v>358</v>
      </c>
      <c r="D202" s="152"/>
      <c r="E202" s="52">
        <f>'Pay App 56'!E202</f>
        <v>0</v>
      </c>
      <c r="F202" s="45"/>
      <c r="G202" s="65">
        <f>'Pay App 56'!G202+F202</f>
        <v>0</v>
      </c>
      <c r="H202" s="188">
        <f>'Pay App 56'!K202</f>
        <v>0</v>
      </c>
      <c r="I202" s="189"/>
      <c r="J202" s="55"/>
      <c r="K202" s="33">
        <f t="shared" si="4"/>
        <v>0</v>
      </c>
      <c r="L202" s="68">
        <f t="shared" si="7"/>
        <v>0</v>
      </c>
      <c r="M202" s="66">
        <f t="shared" si="5"/>
        <v>0</v>
      </c>
      <c r="N202" s="32">
        <f t="shared" si="6"/>
        <v>0</v>
      </c>
      <c r="O202" s="52">
        <f>'Pay App 56'!O202+'Pay App 56'!P202</f>
        <v>0</v>
      </c>
      <c r="P202" s="45"/>
      <c r="Q202" s="66">
        <f>'Pay App 56'!Q202+N202+P202</f>
        <v>0</v>
      </c>
    </row>
    <row r="203" spans="1:17" ht="21" customHeight="1" x14ac:dyDescent="0.2">
      <c r="A203" s="149" t="s">
        <v>359</v>
      </c>
      <c r="B203" s="149"/>
      <c r="C203" s="151" t="s">
        <v>360</v>
      </c>
      <c r="D203" s="152"/>
      <c r="E203" s="52">
        <f>'Pay App 56'!E203</f>
        <v>0</v>
      </c>
      <c r="F203" s="45"/>
      <c r="G203" s="65">
        <f>'Pay App 56'!G203+F203</f>
        <v>0</v>
      </c>
      <c r="H203" s="188">
        <f>'Pay App 56'!K203</f>
        <v>0</v>
      </c>
      <c r="I203" s="189"/>
      <c r="J203" s="55"/>
      <c r="K203" s="33">
        <f t="shared" si="4"/>
        <v>0</v>
      </c>
      <c r="L203" s="68">
        <f t="shared" si="7"/>
        <v>0</v>
      </c>
      <c r="M203" s="66">
        <f t="shared" si="5"/>
        <v>0</v>
      </c>
      <c r="N203" s="32">
        <f t="shared" si="6"/>
        <v>0</v>
      </c>
      <c r="O203" s="52">
        <f>'Pay App 56'!O203+'Pay App 56'!P203</f>
        <v>0</v>
      </c>
      <c r="P203" s="45"/>
      <c r="Q203" s="66">
        <f>'Pay App 56'!Q203+N203+P203</f>
        <v>0</v>
      </c>
    </row>
    <row r="204" spans="1:17" ht="21" customHeight="1" x14ac:dyDescent="0.2">
      <c r="A204" s="149" t="s">
        <v>361</v>
      </c>
      <c r="B204" s="149"/>
      <c r="C204" s="149" t="s">
        <v>362</v>
      </c>
      <c r="D204" s="150"/>
      <c r="E204" s="52">
        <f>'Pay App 56'!E204</f>
        <v>0</v>
      </c>
      <c r="F204" s="45"/>
      <c r="G204" s="65">
        <f>'Pay App 56'!G204+F204</f>
        <v>0</v>
      </c>
      <c r="H204" s="188">
        <f>'Pay App 56'!K204</f>
        <v>0</v>
      </c>
      <c r="I204" s="189"/>
      <c r="J204" s="55"/>
      <c r="K204" s="33">
        <f t="shared" si="4"/>
        <v>0</v>
      </c>
      <c r="L204" s="68">
        <f t="shared" si="7"/>
        <v>0</v>
      </c>
      <c r="M204" s="66">
        <f t="shared" si="5"/>
        <v>0</v>
      </c>
      <c r="N204" s="32">
        <f t="shared" si="6"/>
        <v>0</v>
      </c>
      <c r="O204" s="52">
        <f>'Pay App 56'!O204+'Pay App 56'!P204</f>
        <v>0</v>
      </c>
      <c r="P204" s="45"/>
      <c r="Q204" s="66">
        <f>'Pay App 56'!Q204+N204+P204</f>
        <v>0</v>
      </c>
    </row>
    <row r="205" spans="1:17" ht="21" customHeight="1" x14ac:dyDescent="0.2">
      <c r="A205" s="149" t="s">
        <v>363</v>
      </c>
      <c r="B205" s="149"/>
      <c r="C205" s="151" t="s">
        <v>364</v>
      </c>
      <c r="D205" s="152"/>
      <c r="E205" s="52">
        <f>'Pay App 56'!E205</f>
        <v>0</v>
      </c>
      <c r="F205" s="45"/>
      <c r="G205" s="65">
        <f>'Pay App 56'!G205+F205</f>
        <v>0</v>
      </c>
      <c r="H205" s="188">
        <f>'Pay App 56'!K205</f>
        <v>0</v>
      </c>
      <c r="I205" s="189"/>
      <c r="J205" s="55"/>
      <c r="K205" s="33">
        <f t="shared" si="4"/>
        <v>0</v>
      </c>
      <c r="L205" s="68">
        <f t="shared" si="7"/>
        <v>0</v>
      </c>
      <c r="M205" s="66">
        <f t="shared" si="5"/>
        <v>0</v>
      </c>
      <c r="N205" s="32">
        <f t="shared" si="6"/>
        <v>0</v>
      </c>
      <c r="O205" s="52">
        <f>'Pay App 56'!O205+'Pay App 56'!P205</f>
        <v>0</v>
      </c>
      <c r="P205" s="45"/>
      <c r="Q205" s="66">
        <f>'Pay App 56'!Q205+N205+P205</f>
        <v>0</v>
      </c>
    </row>
    <row r="206" spans="1:17" ht="21" customHeight="1" x14ac:dyDescent="0.2">
      <c r="A206" s="141" t="s">
        <v>365</v>
      </c>
      <c r="B206" s="141"/>
      <c r="C206" s="141" t="s">
        <v>366</v>
      </c>
      <c r="D206" s="142"/>
      <c r="E206" s="52">
        <f>'Pay App 56'!E206</f>
        <v>0</v>
      </c>
      <c r="F206" s="45"/>
      <c r="G206" s="65">
        <f>'Pay App 56'!G206+F206</f>
        <v>0</v>
      </c>
      <c r="H206" s="188">
        <f>'Pay App 56'!K206</f>
        <v>0</v>
      </c>
      <c r="I206" s="189"/>
      <c r="J206" s="55"/>
      <c r="K206" s="33">
        <f t="shared" si="4"/>
        <v>0</v>
      </c>
      <c r="L206" s="68">
        <f t="shared" si="7"/>
        <v>0</v>
      </c>
      <c r="M206" s="66">
        <f t="shared" si="5"/>
        <v>0</v>
      </c>
      <c r="N206" s="32">
        <f t="shared" si="6"/>
        <v>0</v>
      </c>
      <c r="O206" s="52">
        <f>'Pay App 56'!O206+'Pay App 56'!P206</f>
        <v>0</v>
      </c>
      <c r="P206" s="45"/>
      <c r="Q206" s="66">
        <f>'Pay App 56'!Q206+N206+P206</f>
        <v>0</v>
      </c>
    </row>
    <row r="207" spans="1:17" ht="21" customHeight="1" x14ac:dyDescent="0.2">
      <c r="A207" s="149" t="s">
        <v>367</v>
      </c>
      <c r="B207" s="149"/>
      <c r="C207" s="149" t="s">
        <v>368</v>
      </c>
      <c r="D207" s="150"/>
      <c r="E207" s="52">
        <f>'Pay App 56'!E207</f>
        <v>0</v>
      </c>
      <c r="F207" s="45"/>
      <c r="G207" s="65">
        <f>'Pay App 56'!G207+F207</f>
        <v>0</v>
      </c>
      <c r="H207" s="188">
        <f>'Pay App 56'!K207</f>
        <v>0</v>
      </c>
      <c r="I207" s="189"/>
      <c r="J207" s="55"/>
      <c r="K207" s="33">
        <f t="shared" si="4"/>
        <v>0</v>
      </c>
      <c r="L207" s="68">
        <f t="shared" si="7"/>
        <v>0</v>
      </c>
      <c r="M207" s="66">
        <f t="shared" si="5"/>
        <v>0</v>
      </c>
      <c r="N207" s="32">
        <f t="shared" si="6"/>
        <v>0</v>
      </c>
      <c r="O207" s="52">
        <f>'Pay App 56'!O207+'Pay App 56'!P207</f>
        <v>0</v>
      </c>
      <c r="P207" s="45"/>
      <c r="Q207" s="66">
        <f>'Pay App 56'!Q207+N207+P207</f>
        <v>0</v>
      </c>
    </row>
    <row r="208" spans="1:17" ht="21" customHeight="1" x14ac:dyDescent="0.2">
      <c r="A208" s="141" t="s">
        <v>369</v>
      </c>
      <c r="B208" s="141"/>
      <c r="C208" s="141" t="s">
        <v>370</v>
      </c>
      <c r="D208" s="142"/>
      <c r="E208" s="52">
        <f>'Pay App 56'!E208</f>
        <v>0</v>
      </c>
      <c r="F208" s="45"/>
      <c r="G208" s="65">
        <f>'Pay App 56'!G208+F208</f>
        <v>0</v>
      </c>
      <c r="H208" s="188">
        <f>'Pay App 56'!K208</f>
        <v>0</v>
      </c>
      <c r="I208" s="189"/>
      <c r="J208" s="55"/>
      <c r="K208" s="33">
        <f t="shared" si="4"/>
        <v>0</v>
      </c>
      <c r="L208" s="68">
        <f t="shared" si="7"/>
        <v>0</v>
      </c>
      <c r="M208" s="66">
        <f t="shared" si="5"/>
        <v>0</v>
      </c>
      <c r="N208" s="32">
        <f t="shared" si="6"/>
        <v>0</v>
      </c>
      <c r="O208" s="52">
        <f>'Pay App 56'!O208+'Pay App 56'!P208</f>
        <v>0</v>
      </c>
      <c r="P208" s="45"/>
      <c r="Q208" s="66">
        <f>'Pay App 56'!Q208+N208+P208</f>
        <v>0</v>
      </c>
    </row>
    <row r="209" spans="1:17" ht="21" customHeight="1" x14ac:dyDescent="0.2">
      <c r="A209" s="149" t="s">
        <v>371</v>
      </c>
      <c r="B209" s="149"/>
      <c r="C209" s="149" t="s">
        <v>372</v>
      </c>
      <c r="D209" s="150"/>
      <c r="E209" s="52">
        <f>'Pay App 56'!E209</f>
        <v>0</v>
      </c>
      <c r="F209" s="45"/>
      <c r="G209" s="65">
        <f>'Pay App 56'!G209+F209</f>
        <v>0</v>
      </c>
      <c r="H209" s="188">
        <f>'Pay App 56'!K209</f>
        <v>0</v>
      </c>
      <c r="I209" s="189"/>
      <c r="J209" s="55"/>
      <c r="K209" s="33">
        <f t="shared" si="4"/>
        <v>0</v>
      </c>
      <c r="L209" s="68">
        <f t="shared" si="7"/>
        <v>0</v>
      </c>
      <c r="M209" s="66">
        <f t="shared" si="5"/>
        <v>0</v>
      </c>
      <c r="N209" s="32">
        <f t="shared" si="6"/>
        <v>0</v>
      </c>
      <c r="O209" s="52">
        <f>'Pay App 56'!O209+'Pay App 56'!P209</f>
        <v>0</v>
      </c>
      <c r="P209" s="45"/>
      <c r="Q209" s="66">
        <f>'Pay App 56'!Q209+N209+P209</f>
        <v>0</v>
      </c>
    </row>
    <row r="210" spans="1:17" ht="21" customHeight="1" x14ac:dyDescent="0.2">
      <c r="A210" s="149" t="s">
        <v>373</v>
      </c>
      <c r="B210" s="149"/>
      <c r="C210" s="151" t="s">
        <v>374</v>
      </c>
      <c r="D210" s="152"/>
      <c r="E210" s="52">
        <f>'Pay App 56'!E210</f>
        <v>0</v>
      </c>
      <c r="F210" s="45"/>
      <c r="G210" s="65">
        <f>'Pay App 56'!G210+F210</f>
        <v>0</v>
      </c>
      <c r="H210" s="188">
        <f>'Pay App 56'!K210</f>
        <v>0</v>
      </c>
      <c r="I210" s="189"/>
      <c r="J210" s="55"/>
      <c r="K210" s="33">
        <f t="shared" si="4"/>
        <v>0</v>
      </c>
      <c r="L210" s="68">
        <f t="shared" si="7"/>
        <v>0</v>
      </c>
      <c r="M210" s="66">
        <f t="shared" si="5"/>
        <v>0</v>
      </c>
      <c r="N210" s="32">
        <f t="shared" si="6"/>
        <v>0</v>
      </c>
      <c r="O210" s="52">
        <f>'Pay App 56'!O210+'Pay App 56'!P210</f>
        <v>0</v>
      </c>
      <c r="P210" s="45"/>
      <c r="Q210" s="66">
        <f>'Pay App 56'!Q210+N210+P210</f>
        <v>0</v>
      </c>
    </row>
    <row r="211" spans="1:17" ht="21" customHeight="1" x14ac:dyDescent="0.2">
      <c r="A211" s="149" t="s">
        <v>375</v>
      </c>
      <c r="B211" s="149"/>
      <c r="C211" s="149" t="s">
        <v>376</v>
      </c>
      <c r="D211" s="150"/>
      <c r="E211" s="52">
        <f>'Pay App 56'!E211</f>
        <v>0</v>
      </c>
      <c r="F211" s="45"/>
      <c r="G211" s="65">
        <f>'Pay App 56'!G211+F211</f>
        <v>0</v>
      </c>
      <c r="H211" s="188">
        <f>'Pay App 56'!K211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56'!O211+'Pay App 56'!P211</f>
        <v>0</v>
      </c>
      <c r="P211" s="45"/>
      <c r="Q211" s="66">
        <f>'Pay App 56'!Q211+N211+P211</f>
        <v>0</v>
      </c>
    </row>
    <row r="212" spans="1:17" ht="21" customHeight="1" x14ac:dyDescent="0.2">
      <c r="A212" s="149" t="s">
        <v>377</v>
      </c>
      <c r="B212" s="149"/>
      <c r="C212" s="151" t="s">
        <v>378</v>
      </c>
      <c r="D212" s="152"/>
      <c r="E212" s="52">
        <f>'Pay App 56'!E212</f>
        <v>0</v>
      </c>
      <c r="F212" s="45"/>
      <c r="G212" s="65">
        <f>'Pay App 56'!G212+F212</f>
        <v>0</v>
      </c>
      <c r="H212" s="188">
        <f>'Pay App 56'!K212</f>
        <v>0</v>
      </c>
      <c r="I212" s="189"/>
      <c r="J212" s="55"/>
      <c r="K212" s="33">
        <f t="shared" si="8"/>
        <v>0</v>
      </c>
      <c r="L212" s="68">
        <f t="shared" ref="L212:L241" si="11">IF(ISERROR(K212/G212),0,K212/G212)</f>
        <v>0</v>
      </c>
      <c r="M212" s="66">
        <f t="shared" si="9"/>
        <v>0</v>
      </c>
      <c r="N212" s="32">
        <f t="shared" si="10"/>
        <v>0</v>
      </c>
      <c r="O212" s="52">
        <f>'Pay App 56'!O212+'Pay App 56'!P212</f>
        <v>0</v>
      </c>
      <c r="P212" s="45"/>
      <c r="Q212" s="66">
        <f>'Pay App 56'!Q212+N212+P212</f>
        <v>0</v>
      </c>
    </row>
    <row r="213" spans="1:17" ht="21" customHeight="1" x14ac:dyDescent="0.2">
      <c r="A213" s="141" t="s">
        <v>379</v>
      </c>
      <c r="B213" s="141"/>
      <c r="C213" s="141" t="s">
        <v>380</v>
      </c>
      <c r="D213" s="142"/>
      <c r="E213" s="52">
        <f>'Pay App 56'!E213</f>
        <v>0</v>
      </c>
      <c r="F213" s="45"/>
      <c r="G213" s="65">
        <f>'Pay App 56'!G213+F213</f>
        <v>0</v>
      </c>
      <c r="H213" s="188">
        <f>'Pay App 56'!K213</f>
        <v>0</v>
      </c>
      <c r="I213" s="189"/>
      <c r="J213" s="55"/>
      <c r="K213" s="33">
        <f t="shared" si="8"/>
        <v>0</v>
      </c>
      <c r="L213" s="68">
        <f t="shared" si="11"/>
        <v>0</v>
      </c>
      <c r="M213" s="66">
        <f t="shared" si="9"/>
        <v>0</v>
      </c>
      <c r="N213" s="32">
        <f t="shared" si="10"/>
        <v>0</v>
      </c>
      <c r="O213" s="52">
        <f>'Pay App 56'!O213+'Pay App 56'!P213</f>
        <v>0</v>
      </c>
      <c r="P213" s="45"/>
      <c r="Q213" s="66">
        <f>'Pay App 56'!Q213+N213+P213</f>
        <v>0</v>
      </c>
    </row>
    <row r="214" spans="1:17" ht="21" customHeight="1" x14ac:dyDescent="0.2">
      <c r="A214" s="149" t="s">
        <v>381</v>
      </c>
      <c r="B214" s="149"/>
      <c r="C214" s="151" t="s">
        <v>382</v>
      </c>
      <c r="D214" s="152"/>
      <c r="E214" s="52">
        <f>'Pay App 56'!E214</f>
        <v>0</v>
      </c>
      <c r="F214" s="45"/>
      <c r="G214" s="65">
        <f>'Pay App 56'!G214+F214</f>
        <v>0</v>
      </c>
      <c r="H214" s="188">
        <f>'Pay App 56'!K214</f>
        <v>0</v>
      </c>
      <c r="I214" s="189"/>
      <c r="J214" s="55"/>
      <c r="K214" s="33">
        <f t="shared" si="8"/>
        <v>0</v>
      </c>
      <c r="L214" s="68">
        <f t="shared" si="11"/>
        <v>0</v>
      </c>
      <c r="M214" s="66">
        <f t="shared" si="9"/>
        <v>0</v>
      </c>
      <c r="N214" s="32">
        <f t="shared" si="10"/>
        <v>0</v>
      </c>
      <c r="O214" s="52">
        <f>'Pay App 56'!O214+'Pay App 56'!P214</f>
        <v>0</v>
      </c>
      <c r="P214" s="45"/>
      <c r="Q214" s="66">
        <f>'Pay App 56'!Q214+N214+P214</f>
        <v>0</v>
      </c>
    </row>
    <row r="215" spans="1:17" ht="21" customHeight="1" x14ac:dyDescent="0.2">
      <c r="A215" s="149" t="s">
        <v>383</v>
      </c>
      <c r="B215" s="149"/>
      <c r="C215" s="149" t="s">
        <v>384</v>
      </c>
      <c r="D215" s="150"/>
      <c r="E215" s="52">
        <f>'Pay App 56'!E215</f>
        <v>0</v>
      </c>
      <c r="F215" s="45"/>
      <c r="G215" s="65">
        <f>'Pay App 56'!G215+F215</f>
        <v>0</v>
      </c>
      <c r="H215" s="188">
        <f>'Pay App 56'!K215</f>
        <v>0</v>
      </c>
      <c r="I215" s="189"/>
      <c r="J215" s="55"/>
      <c r="K215" s="33">
        <f t="shared" si="8"/>
        <v>0</v>
      </c>
      <c r="L215" s="68">
        <f t="shared" si="11"/>
        <v>0</v>
      </c>
      <c r="M215" s="66">
        <f t="shared" si="9"/>
        <v>0</v>
      </c>
      <c r="N215" s="32">
        <f t="shared" si="10"/>
        <v>0</v>
      </c>
      <c r="O215" s="52">
        <f>'Pay App 56'!O215+'Pay App 56'!P215</f>
        <v>0</v>
      </c>
      <c r="P215" s="45"/>
      <c r="Q215" s="66">
        <f>'Pay App 56'!Q215+N215+P215</f>
        <v>0</v>
      </c>
    </row>
    <row r="216" spans="1:17" ht="21" customHeight="1" x14ac:dyDescent="0.2">
      <c r="A216" s="149" t="s">
        <v>385</v>
      </c>
      <c r="B216" s="149"/>
      <c r="C216" s="149" t="s">
        <v>386</v>
      </c>
      <c r="D216" s="150"/>
      <c r="E216" s="52">
        <f>'Pay App 56'!E216</f>
        <v>0</v>
      </c>
      <c r="F216" s="45"/>
      <c r="G216" s="65">
        <f>'Pay App 56'!G216+F216</f>
        <v>0</v>
      </c>
      <c r="H216" s="188">
        <f>'Pay App 56'!K216</f>
        <v>0</v>
      </c>
      <c r="I216" s="189"/>
      <c r="J216" s="55"/>
      <c r="K216" s="33">
        <f t="shared" si="8"/>
        <v>0</v>
      </c>
      <c r="L216" s="68">
        <f t="shared" si="11"/>
        <v>0</v>
      </c>
      <c r="M216" s="66">
        <f t="shared" si="9"/>
        <v>0</v>
      </c>
      <c r="N216" s="32">
        <f t="shared" si="10"/>
        <v>0</v>
      </c>
      <c r="O216" s="52">
        <f>'Pay App 56'!O216+'Pay App 56'!P216</f>
        <v>0</v>
      </c>
      <c r="P216" s="45"/>
      <c r="Q216" s="66">
        <f>'Pay App 56'!Q216+N216+P216</f>
        <v>0</v>
      </c>
    </row>
    <row r="217" spans="1:17" ht="21" customHeight="1" x14ac:dyDescent="0.2">
      <c r="A217" s="149" t="s">
        <v>387</v>
      </c>
      <c r="B217" s="149"/>
      <c r="C217" s="149" t="s">
        <v>388</v>
      </c>
      <c r="D217" s="150"/>
      <c r="E217" s="52">
        <f>'Pay App 56'!E217</f>
        <v>0</v>
      </c>
      <c r="F217" s="45"/>
      <c r="G217" s="65">
        <f>'Pay App 56'!G217+F217</f>
        <v>0</v>
      </c>
      <c r="H217" s="188">
        <f>'Pay App 56'!K217</f>
        <v>0</v>
      </c>
      <c r="I217" s="189"/>
      <c r="J217" s="55"/>
      <c r="K217" s="33">
        <f t="shared" si="8"/>
        <v>0</v>
      </c>
      <c r="L217" s="68">
        <f t="shared" si="11"/>
        <v>0</v>
      </c>
      <c r="M217" s="66">
        <f>G217-K217</f>
        <v>0</v>
      </c>
      <c r="N217" s="32">
        <f t="shared" si="10"/>
        <v>0</v>
      </c>
      <c r="O217" s="52">
        <f>'Pay App 56'!O217+'Pay App 56'!P217</f>
        <v>0</v>
      </c>
      <c r="P217" s="45"/>
      <c r="Q217" s="66">
        <f>'Pay App 56'!Q217+N217+P217</f>
        <v>0</v>
      </c>
    </row>
    <row r="218" spans="1:17" ht="21" customHeight="1" x14ac:dyDescent="0.2">
      <c r="A218" s="149" t="s">
        <v>389</v>
      </c>
      <c r="B218" s="149"/>
      <c r="C218" s="151" t="s">
        <v>390</v>
      </c>
      <c r="D218" s="152"/>
      <c r="E218" s="52">
        <f>'Pay App 56'!E218</f>
        <v>0</v>
      </c>
      <c r="F218" s="45"/>
      <c r="G218" s="65">
        <f>'Pay App 56'!G218+F218</f>
        <v>0</v>
      </c>
      <c r="H218" s="188">
        <f>'Pay App 56'!K218</f>
        <v>0</v>
      </c>
      <c r="I218" s="189"/>
      <c r="J218" s="55"/>
      <c r="K218" s="33">
        <f t="shared" si="8"/>
        <v>0</v>
      </c>
      <c r="L218" s="68">
        <f t="shared" si="11"/>
        <v>0</v>
      </c>
      <c r="M218" s="66">
        <f t="shared" si="9"/>
        <v>0</v>
      </c>
      <c r="N218" s="32">
        <f t="shared" si="10"/>
        <v>0</v>
      </c>
      <c r="O218" s="52">
        <f>'Pay App 56'!O218+'Pay App 56'!P218</f>
        <v>0</v>
      </c>
      <c r="P218" s="45"/>
      <c r="Q218" s="66">
        <f>'Pay App 56'!Q218+N218+P218</f>
        <v>0</v>
      </c>
    </row>
    <row r="219" spans="1:17" ht="21" customHeight="1" x14ac:dyDescent="0.2">
      <c r="A219" s="141" t="s">
        <v>391</v>
      </c>
      <c r="B219" s="141"/>
      <c r="C219" s="141" t="s">
        <v>392</v>
      </c>
      <c r="D219" s="142"/>
      <c r="E219" s="52">
        <f>'Pay App 56'!E219</f>
        <v>0</v>
      </c>
      <c r="F219" s="45"/>
      <c r="G219" s="65">
        <f>'Pay App 56'!G219+F219</f>
        <v>0</v>
      </c>
      <c r="H219" s="188">
        <f>'Pay App 56'!K219</f>
        <v>0</v>
      </c>
      <c r="I219" s="189"/>
      <c r="J219" s="55"/>
      <c r="K219" s="33">
        <f t="shared" si="8"/>
        <v>0</v>
      </c>
      <c r="L219" s="68">
        <f t="shared" si="11"/>
        <v>0</v>
      </c>
      <c r="M219" s="66">
        <f t="shared" si="9"/>
        <v>0</v>
      </c>
      <c r="N219" s="32">
        <f t="shared" si="10"/>
        <v>0</v>
      </c>
      <c r="O219" s="52">
        <f>'Pay App 56'!O219+'Pay App 56'!P219</f>
        <v>0</v>
      </c>
      <c r="P219" s="45"/>
      <c r="Q219" s="66">
        <f>'Pay App 56'!Q219+N219+P219</f>
        <v>0</v>
      </c>
    </row>
    <row r="220" spans="1:17" ht="21" customHeight="1" x14ac:dyDescent="0.2">
      <c r="A220" s="149" t="s">
        <v>393</v>
      </c>
      <c r="B220" s="149"/>
      <c r="C220" s="149" t="s">
        <v>394</v>
      </c>
      <c r="D220" s="150"/>
      <c r="E220" s="52">
        <f>'Pay App 56'!E220</f>
        <v>0</v>
      </c>
      <c r="F220" s="45"/>
      <c r="G220" s="65">
        <f>'Pay App 56'!G220+F220</f>
        <v>0</v>
      </c>
      <c r="H220" s="188">
        <f>'Pay App 56'!K220</f>
        <v>0</v>
      </c>
      <c r="I220" s="189"/>
      <c r="J220" s="55"/>
      <c r="K220" s="33">
        <f t="shared" si="8"/>
        <v>0</v>
      </c>
      <c r="L220" s="68">
        <f t="shared" si="11"/>
        <v>0</v>
      </c>
      <c r="M220" s="66">
        <f t="shared" si="9"/>
        <v>0</v>
      </c>
      <c r="N220" s="32">
        <f t="shared" si="10"/>
        <v>0</v>
      </c>
      <c r="O220" s="52">
        <f>'Pay App 56'!O220+'Pay App 56'!P220</f>
        <v>0</v>
      </c>
      <c r="P220" s="45"/>
      <c r="Q220" s="66">
        <f>'Pay App 56'!Q220+N220+P220</f>
        <v>0</v>
      </c>
    </row>
    <row r="221" spans="1:17" ht="21" customHeight="1" x14ac:dyDescent="0.2">
      <c r="A221" s="141" t="s">
        <v>395</v>
      </c>
      <c r="B221" s="141"/>
      <c r="C221" s="141" t="s">
        <v>396</v>
      </c>
      <c r="D221" s="142"/>
      <c r="E221" s="52">
        <f>'Pay App 56'!E221</f>
        <v>0</v>
      </c>
      <c r="F221" s="45"/>
      <c r="G221" s="65">
        <f>'Pay App 56'!G221+F221</f>
        <v>0</v>
      </c>
      <c r="H221" s="188">
        <f>'Pay App 56'!K221</f>
        <v>0</v>
      </c>
      <c r="I221" s="189"/>
      <c r="J221" s="55"/>
      <c r="K221" s="33">
        <f t="shared" si="8"/>
        <v>0</v>
      </c>
      <c r="L221" s="68">
        <f t="shared" si="11"/>
        <v>0</v>
      </c>
      <c r="M221" s="66">
        <f t="shared" si="9"/>
        <v>0</v>
      </c>
      <c r="N221" s="32">
        <f t="shared" si="10"/>
        <v>0</v>
      </c>
      <c r="O221" s="52">
        <f>'Pay App 56'!O221+'Pay App 56'!P221</f>
        <v>0</v>
      </c>
      <c r="P221" s="45"/>
      <c r="Q221" s="66">
        <f>'Pay App 56'!Q221+N221+P221</f>
        <v>0</v>
      </c>
    </row>
    <row r="222" spans="1:17" ht="21" customHeight="1" x14ac:dyDescent="0.2">
      <c r="A222" s="149" t="s">
        <v>397</v>
      </c>
      <c r="B222" s="149"/>
      <c r="C222" s="149" t="s">
        <v>398</v>
      </c>
      <c r="D222" s="150"/>
      <c r="E222" s="52">
        <f>'Pay App 56'!E222</f>
        <v>0</v>
      </c>
      <c r="F222" s="45"/>
      <c r="G222" s="65">
        <f>'Pay App 56'!G222+F222</f>
        <v>0</v>
      </c>
      <c r="H222" s="188">
        <f>'Pay App 56'!K222</f>
        <v>0</v>
      </c>
      <c r="I222" s="189"/>
      <c r="J222" s="55"/>
      <c r="K222" s="33">
        <f t="shared" si="8"/>
        <v>0</v>
      </c>
      <c r="L222" s="68">
        <f t="shared" si="11"/>
        <v>0</v>
      </c>
      <c r="M222" s="66">
        <f t="shared" si="9"/>
        <v>0</v>
      </c>
      <c r="N222" s="32">
        <f t="shared" si="10"/>
        <v>0</v>
      </c>
      <c r="O222" s="52">
        <f>'Pay App 56'!O222+'Pay App 56'!P222</f>
        <v>0</v>
      </c>
      <c r="P222" s="45"/>
      <c r="Q222" s="66">
        <f>'Pay App 56'!Q222+N222+P222</f>
        <v>0</v>
      </c>
    </row>
    <row r="223" spans="1:17" ht="21" customHeight="1" x14ac:dyDescent="0.2">
      <c r="A223" s="149" t="s">
        <v>399</v>
      </c>
      <c r="B223" s="149"/>
      <c r="C223" s="149" t="s">
        <v>400</v>
      </c>
      <c r="D223" s="150"/>
      <c r="E223" s="52">
        <f>'Pay App 56'!E223</f>
        <v>0</v>
      </c>
      <c r="F223" s="45"/>
      <c r="G223" s="65">
        <f>'Pay App 56'!G223+F223</f>
        <v>0</v>
      </c>
      <c r="H223" s="188">
        <f>'Pay App 56'!K223</f>
        <v>0</v>
      </c>
      <c r="I223" s="189"/>
      <c r="J223" s="55"/>
      <c r="K223" s="33">
        <f t="shared" si="8"/>
        <v>0</v>
      </c>
      <c r="L223" s="68">
        <f t="shared" si="11"/>
        <v>0</v>
      </c>
      <c r="M223" s="66">
        <f t="shared" si="9"/>
        <v>0</v>
      </c>
      <c r="N223" s="32">
        <f t="shared" si="10"/>
        <v>0</v>
      </c>
      <c r="O223" s="52">
        <f>'Pay App 56'!O223+'Pay App 56'!P223</f>
        <v>0</v>
      </c>
      <c r="P223" s="45"/>
      <c r="Q223" s="66">
        <f>'Pay App 56'!Q223+N223+P223</f>
        <v>0</v>
      </c>
    </row>
    <row r="224" spans="1:17" ht="21" customHeight="1" x14ac:dyDescent="0.2">
      <c r="A224" s="149" t="s">
        <v>401</v>
      </c>
      <c r="B224" s="149"/>
      <c r="C224" s="149" t="s">
        <v>402</v>
      </c>
      <c r="D224" s="150"/>
      <c r="E224" s="52">
        <f>'Pay App 56'!E224</f>
        <v>0</v>
      </c>
      <c r="F224" s="45"/>
      <c r="G224" s="65">
        <f>'Pay App 56'!G224+F224</f>
        <v>0</v>
      </c>
      <c r="H224" s="188">
        <f>'Pay App 56'!K224</f>
        <v>0</v>
      </c>
      <c r="I224" s="189"/>
      <c r="J224" s="55"/>
      <c r="K224" s="33">
        <f t="shared" si="8"/>
        <v>0</v>
      </c>
      <c r="L224" s="68">
        <f t="shared" si="11"/>
        <v>0</v>
      </c>
      <c r="M224" s="66">
        <f t="shared" si="9"/>
        <v>0</v>
      </c>
      <c r="N224" s="32">
        <f t="shared" si="10"/>
        <v>0</v>
      </c>
      <c r="O224" s="52">
        <f>'Pay App 56'!O224+'Pay App 56'!P224</f>
        <v>0</v>
      </c>
      <c r="P224" s="45"/>
      <c r="Q224" s="66">
        <f>'Pay App 56'!Q224+N224+P224</f>
        <v>0</v>
      </c>
    </row>
    <row r="225" spans="1:17" ht="21" customHeight="1" x14ac:dyDescent="0.2">
      <c r="A225" s="149" t="s">
        <v>403</v>
      </c>
      <c r="B225" s="149"/>
      <c r="C225" s="149" t="s">
        <v>404</v>
      </c>
      <c r="D225" s="150"/>
      <c r="E225" s="52">
        <f>'Pay App 56'!E225</f>
        <v>0</v>
      </c>
      <c r="F225" s="45"/>
      <c r="G225" s="65">
        <f>'Pay App 56'!G225+F225</f>
        <v>0</v>
      </c>
      <c r="H225" s="188">
        <f>'Pay App 56'!K225</f>
        <v>0</v>
      </c>
      <c r="I225" s="189"/>
      <c r="J225" s="55"/>
      <c r="K225" s="33">
        <f t="shared" si="8"/>
        <v>0</v>
      </c>
      <c r="L225" s="68">
        <f t="shared" si="11"/>
        <v>0</v>
      </c>
      <c r="M225" s="66">
        <f t="shared" si="9"/>
        <v>0</v>
      </c>
      <c r="N225" s="32">
        <f t="shared" si="10"/>
        <v>0</v>
      </c>
      <c r="O225" s="52">
        <f>'Pay App 56'!O225+'Pay App 56'!P225</f>
        <v>0</v>
      </c>
      <c r="P225" s="45"/>
      <c r="Q225" s="66">
        <f>'Pay App 56'!Q225+N225+P225</f>
        <v>0</v>
      </c>
    </row>
    <row r="226" spans="1:17" ht="21" customHeight="1" x14ac:dyDescent="0.2">
      <c r="A226" s="141" t="s">
        <v>405</v>
      </c>
      <c r="B226" s="141"/>
      <c r="C226" s="141" t="s">
        <v>406</v>
      </c>
      <c r="D226" s="142"/>
      <c r="E226" s="52">
        <f>'Pay App 56'!E226</f>
        <v>0</v>
      </c>
      <c r="F226" s="45"/>
      <c r="G226" s="65">
        <f>'Pay App 56'!G226+F226</f>
        <v>0</v>
      </c>
      <c r="H226" s="188">
        <f>'Pay App 56'!K226</f>
        <v>0</v>
      </c>
      <c r="I226" s="189"/>
      <c r="J226" s="55"/>
      <c r="K226" s="33">
        <f t="shared" si="8"/>
        <v>0</v>
      </c>
      <c r="L226" s="68">
        <f t="shared" si="11"/>
        <v>0</v>
      </c>
      <c r="M226" s="66">
        <f t="shared" si="9"/>
        <v>0</v>
      </c>
      <c r="N226" s="32">
        <f t="shared" si="10"/>
        <v>0</v>
      </c>
      <c r="O226" s="52">
        <f>'Pay App 56'!O226+'Pay App 56'!P226</f>
        <v>0</v>
      </c>
      <c r="P226" s="45"/>
      <c r="Q226" s="66">
        <f>'Pay App 56'!Q226+N226+P226</f>
        <v>0</v>
      </c>
    </row>
    <row r="227" spans="1:17" ht="21" customHeight="1" x14ac:dyDescent="0.2">
      <c r="A227" s="149" t="s">
        <v>407</v>
      </c>
      <c r="B227" s="149"/>
      <c r="C227" s="149" t="s">
        <v>408</v>
      </c>
      <c r="D227" s="150"/>
      <c r="E227" s="52">
        <f>'Pay App 56'!E227</f>
        <v>0</v>
      </c>
      <c r="F227" s="45"/>
      <c r="G227" s="65">
        <f>'Pay App 56'!G227+F227</f>
        <v>0</v>
      </c>
      <c r="H227" s="188">
        <f>'Pay App 56'!K227</f>
        <v>0</v>
      </c>
      <c r="I227" s="189"/>
      <c r="J227" s="55"/>
      <c r="K227" s="33">
        <f t="shared" si="8"/>
        <v>0</v>
      </c>
      <c r="L227" s="68">
        <f t="shared" si="11"/>
        <v>0</v>
      </c>
      <c r="M227" s="66">
        <f t="shared" si="9"/>
        <v>0</v>
      </c>
      <c r="N227" s="32">
        <f t="shared" si="10"/>
        <v>0</v>
      </c>
      <c r="O227" s="52">
        <f>'Pay App 56'!O227+'Pay App 56'!P227</f>
        <v>0</v>
      </c>
      <c r="P227" s="45"/>
      <c r="Q227" s="66">
        <f>'Pay App 56'!Q227+N227+P227</f>
        <v>0</v>
      </c>
    </row>
    <row r="228" spans="1:17" ht="21" customHeight="1" x14ac:dyDescent="0.2">
      <c r="A228" s="149" t="s">
        <v>409</v>
      </c>
      <c r="B228" s="149"/>
      <c r="C228" s="149" t="s">
        <v>410</v>
      </c>
      <c r="D228" s="150"/>
      <c r="E228" s="52">
        <f>'Pay App 56'!E228</f>
        <v>0</v>
      </c>
      <c r="F228" s="45"/>
      <c r="G228" s="65">
        <f>'Pay App 56'!G228+F228</f>
        <v>0</v>
      </c>
      <c r="H228" s="188">
        <f>'Pay App 56'!K228</f>
        <v>0</v>
      </c>
      <c r="I228" s="189"/>
      <c r="J228" s="55"/>
      <c r="K228" s="33">
        <f t="shared" si="8"/>
        <v>0</v>
      </c>
      <c r="L228" s="68">
        <f t="shared" si="11"/>
        <v>0</v>
      </c>
      <c r="M228" s="66">
        <f t="shared" si="9"/>
        <v>0</v>
      </c>
      <c r="N228" s="32">
        <f t="shared" si="10"/>
        <v>0</v>
      </c>
      <c r="O228" s="52">
        <f>'Pay App 56'!O228+'Pay App 56'!P228</f>
        <v>0</v>
      </c>
      <c r="P228" s="45"/>
      <c r="Q228" s="66">
        <f>'Pay App 56'!Q228+N228+P228</f>
        <v>0</v>
      </c>
    </row>
    <row r="229" spans="1:17" ht="21" customHeight="1" x14ac:dyDescent="0.2">
      <c r="A229" s="149" t="s">
        <v>411</v>
      </c>
      <c r="B229" s="149"/>
      <c r="C229" s="149" t="s">
        <v>412</v>
      </c>
      <c r="D229" s="150"/>
      <c r="E229" s="52">
        <f>'Pay App 56'!E229</f>
        <v>0</v>
      </c>
      <c r="F229" s="45"/>
      <c r="G229" s="65">
        <f>'Pay App 56'!G229+F229</f>
        <v>0</v>
      </c>
      <c r="H229" s="188">
        <f>'Pay App 56'!K229</f>
        <v>0</v>
      </c>
      <c r="I229" s="189"/>
      <c r="J229" s="55"/>
      <c r="K229" s="33">
        <f t="shared" si="8"/>
        <v>0</v>
      </c>
      <c r="L229" s="68">
        <f t="shared" si="11"/>
        <v>0</v>
      </c>
      <c r="M229" s="66">
        <f t="shared" si="9"/>
        <v>0</v>
      </c>
      <c r="N229" s="32">
        <f t="shared" si="10"/>
        <v>0</v>
      </c>
      <c r="O229" s="52">
        <f>'Pay App 56'!O229+'Pay App 56'!P229</f>
        <v>0</v>
      </c>
      <c r="P229" s="45"/>
      <c r="Q229" s="66">
        <f>'Pay App 56'!Q229+N229+P229</f>
        <v>0</v>
      </c>
    </row>
    <row r="230" spans="1:17" ht="21" customHeight="1" x14ac:dyDescent="0.2">
      <c r="A230" s="149" t="s">
        <v>413</v>
      </c>
      <c r="B230" s="149"/>
      <c r="C230" s="149" t="s">
        <v>414</v>
      </c>
      <c r="D230" s="150"/>
      <c r="E230" s="52">
        <f>'Pay App 56'!E230</f>
        <v>0</v>
      </c>
      <c r="F230" s="45"/>
      <c r="G230" s="65">
        <f>'Pay App 56'!G230+F230</f>
        <v>0</v>
      </c>
      <c r="H230" s="188">
        <f>'Pay App 56'!K230</f>
        <v>0</v>
      </c>
      <c r="I230" s="189"/>
      <c r="J230" s="55"/>
      <c r="K230" s="33">
        <f t="shared" si="8"/>
        <v>0</v>
      </c>
      <c r="L230" s="68">
        <f t="shared" si="11"/>
        <v>0</v>
      </c>
      <c r="M230" s="66">
        <f t="shared" si="9"/>
        <v>0</v>
      </c>
      <c r="N230" s="32">
        <f t="shared" si="10"/>
        <v>0</v>
      </c>
      <c r="O230" s="52">
        <f>'Pay App 56'!O230+'Pay App 56'!P230</f>
        <v>0</v>
      </c>
      <c r="P230" s="45"/>
      <c r="Q230" s="66">
        <f>'Pay App 56'!Q230+N230+P230</f>
        <v>0</v>
      </c>
    </row>
    <row r="231" spans="1:17" ht="21" customHeight="1" x14ac:dyDescent="0.2">
      <c r="A231" s="149" t="s">
        <v>415</v>
      </c>
      <c r="B231" s="149"/>
      <c r="C231" s="149" t="s">
        <v>416</v>
      </c>
      <c r="D231" s="150"/>
      <c r="E231" s="52">
        <f>'Pay App 56'!E231</f>
        <v>0</v>
      </c>
      <c r="F231" s="45"/>
      <c r="G231" s="65">
        <f>'Pay App 56'!G231+F231</f>
        <v>0</v>
      </c>
      <c r="H231" s="188">
        <f>'Pay App 56'!K231</f>
        <v>0</v>
      </c>
      <c r="I231" s="189"/>
      <c r="J231" s="55"/>
      <c r="K231" s="33">
        <f t="shared" si="8"/>
        <v>0</v>
      </c>
      <c r="L231" s="68">
        <f t="shared" si="11"/>
        <v>0</v>
      </c>
      <c r="M231" s="66">
        <f t="shared" si="9"/>
        <v>0</v>
      </c>
      <c r="N231" s="32">
        <f t="shared" si="10"/>
        <v>0</v>
      </c>
      <c r="O231" s="52">
        <f>'Pay App 56'!O231+'Pay App 56'!P231</f>
        <v>0</v>
      </c>
      <c r="P231" s="45"/>
      <c r="Q231" s="66">
        <f>'Pay App 56'!Q231+N231+P231</f>
        <v>0</v>
      </c>
    </row>
    <row r="232" spans="1:17" ht="21" customHeight="1" x14ac:dyDescent="0.2">
      <c r="A232" s="141" t="s">
        <v>417</v>
      </c>
      <c r="B232" s="141"/>
      <c r="C232" s="141" t="s">
        <v>418</v>
      </c>
      <c r="D232" s="142"/>
      <c r="E232" s="52">
        <f>'Pay App 56'!E232</f>
        <v>0</v>
      </c>
      <c r="F232" s="45"/>
      <c r="G232" s="65">
        <f>'Pay App 56'!G232+F232</f>
        <v>0</v>
      </c>
      <c r="H232" s="188">
        <f>'Pay App 56'!K232</f>
        <v>0</v>
      </c>
      <c r="I232" s="189"/>
      <c r="J232" s="55"/>
      <c r="K232" s="33">
        <f t="shared" si="8"/>
        <v>0</v>
      </c>
      <c r="L232" s="68">
        <f t="shared" si="11"/>
        <v>0</v>
      </c>
      <c r="M232" s="66">
        <f t="shared" si="9"/>
        <v>0</v>
      </c>
      <c r="N232" s="32">
        <f t="shared" si="10"/>
        <v>0</v>
      </c>
      <c r="O232" s="52">
        <f>'Pay App 56'!O232+'Pay App 56'!P232</f>
        <v>0</v>
      </c>
      <c r="P232" s="45"/>
      <c r="Q232" s="66">
        <f>'Pay App 56'!Q232+N232+P232</f>
        <v>0</v>
      </c>
    </row>
    <row r="233" spans="1:17" ht="21" customHeight="1" x14ac:dyDescent="0.2">
      <c r="A233" s="149" t="s">
        <v>419</v>
      </c>
      <c r="B233" s="149"/>
      <c r="C233" s="149" t="s">
        <v>420</v>
      </c>
      <c r="D233" s="150"/>
      <c r="E233" s="52">
        <f>'Pay App 56'!E233</f>
        <v>0</v>
      </c>
      <c r="F233" s="45"/>
      <c r="G233" s="65">
        <f>'Pay App 56'!G233+F233</f>
        <v>0</v>
      </c>
      <c r="H233" s="188">
        <f>'Pay App 56'!K233</f>
        <v>0</v>
      </c>
      <c r="I233" s="189"/>
      <c r="J233" s="55"/>
      <c r="K233" s="33">
        <f t="shared" si="8"/>
        <v>0</v>
      </c>
      <c r="L233" s="68">
        <f t="shared" si="11"/>
        <v>0</v>
      </c>
      <c r="M233" s="66">
        <f t="shared" si="9"/>
        <v>0</v>
      </c>
      <c r="N233" s="32">
        <f t="shared" si="10"/>
        <v>0</v>
      </c>
      <c r="O233" s="52">
        <f>'Pay App 56'!O233+'Pay App 56'!P233</f>
        <v>0</v>
      </c>
      <c r="P233" s="45"/>
      <c r="Q233" s="66">
        <f>'Pay App 56'!Q233+N233+P233</f>
        <v>0</v>
      </c>
    </row>
    <row r="234" spans="1:17" ht="21" customHeight="1" x14ac:dyDescent="0.2">
      <c r="A234" s="149" t="s">
        <v>421</v>
      </c>
      <c r="B234" s="149"/>
      <c r="C234" s="149" t="s">
        <v>422</v>
      </c>
      <c r="D234" s="150"/>
      <c r="E234" s="52">
        <f>'Pay App 56'!E234</f>
        <v>0</v>
      </c>
      <c r="F234" s="45"/>
      <c r="G234" s="65">
        <f>'Pay App 56'!G234+F234</f>
        <v>0</v>
      </c>
      <c r="H234" s="188">
        <f>'Pay App 56'!K234</f>
        <v>0</v>
      </c>
      <c r="I234" s="189"/>
      <c r="J234" s="55"/>
      <c r="K234" s="33">
        <f t="shared" si="8"/>
        <v>0</v>
      </c>
      <c r="L234" s="68">
        <f t="shared" si="11"/>
        <v>0</v>
      </c>
      <c r="M234" s="66">
        <f t="shared" si="9"/>
        <v>0</v>
      </c>
      <c r="N234" s="32">
        <f t="shared" si="10"/>
        <v>0</v>
      </c>
      <c r="O234" s="52">
        <f>'Pay App 56'!O234+'Pay App 56'!P234</f>
        <v>0</v>
      </c>
      <c r="P234" s="45"/>
      <c r="Q234" s="66">
        <f>'Pay App 56'!Q234+N234+P234</f>
        <v>0</v>
      </c>
    </row>
    <row r="235" spans="1:17" ht="21" customHeight="1" x14ac:dyDescent="0.2">
      <c r="A235" s="149" t="s">
        <v>423</v>
      </c>
      <c r="B235" s="149"/>
      <c r="C235" s="149" t="s">
        <v>424</v>
      </c>
      <c r="D235" s="150"/>
      <c r="E235" s="52">
        <f>'Pay App 56'!E235</f>
        <v>0</v>
      </c>
      <c r="F235" s="45"/>
      <c r="G235" s="65">
        <f>'Pay App 56'!G235+F235</f>
        <v>0</v>
      </c>
      <c r="H235" s="188">
        <f>'Pay App 56'!K235</f>
        <v>0</v>
      </c>
      <c r="I235" s="189"/>
      <c r="J235" s="55"/>
      <c r="K235" s="33">
        <f t="shared" si="8"/>
        <v>0</v>
      </c>
      <c r="L235" s="68">
        <f t="shared" si="11"/>
        <v>0</v>
      </c>
      <c r="M235" s="66">
        <f t="shared" si="9"/>
        <v>0</v>
      </c>
      <c r="N235" s="32">
        <f t="shared" si="10"/>
        <v>0</v>
      </c>
      <c r="O235" s="52">
        <f>'Pay App 56'!O235+'Pay App 56'!P235</f>
        <v>0</v>
      </c>
      <c r="P235" s="45"/>
      <c r="Q235" s="66">
        <f>'Pay App 56'!Q235+N235+P235</f>
        <v>0</v>
      </c>
    </row>
    <row r="236" spans="1:17" ht="21" customHeight="1" x14ac:dyDescent="0.2">
      <c r="A236" s="149" t="s">
        <v>425</v>
      </c>
      <c r="B236" s="149"/>
      <c r="C236" s="149" t="s">
        <v>426</v>
      </c>
      <c r="D236" s="150"/>
      <c r="E236" s="52">
        <f>'Pay App 56'!E236</f>
        <v>0</v>
      </c>
      <c r="F236" s="45"/>
      <c r="G236" s="65">
        <f>'Pay App 56'!G236+F236</f>
        <v>0</v>
      </c>
      <c r="H236" s="188">
        <f>'Pay App 56'!K236</f>
        <v>0</v>
      </c>
      <c r="I236" s="189"/>
      <c r="J236" s="55"/>
      <c r="K236" s="33">
        <f t="shared" si="8"/>
        <v>0</v>
      </c>
      <c r="L236" s="68">
        <f t="shared" si="11"/>
        <v>0</v>
      </c>
      <c r="M236" s="66">
        <f t="shared" si="9"/>
        <v>0</v>
      </c>
      <c r="N236" s="32">
        <f t="shared" si="10"/>
        <v>0</v>
      </c>
      <c r="O236" s="52">
        <f>'Pay App 56'!O236+'Pay App 56'!P236</f>
        <v>0</v>
      </c>
      <c r="P236" s="45"/>
      <c r="Q236" s="66">
        <f>'Pay App 56'!Q236+N236+P236</f>
        <v>0</v>
      </c>
    </row>
    <row r="237" spans="1:17" ht="21" customHeight="1" x14ac:dyDescent="0.2">
      <c r="A237" s="149" t="s">
        <v>427</v>
      </c>
      <c r="B237" s="149"/>
      <c r="C237" s="149" t="s">
        <v>428</v>
      </c>
      <c r="D237" s="150"/>
      <c r="E237" s="52">
        <f>'Pay App 56'!E237</f>
        <v>0</v>
      </c>
      <c r="F237" s="45"/>
      <c r="G237" s="65">
        <f>'Pay App 56'!G237+F237</f>
        <v>0</v>
      </c>
      <c r="H237" s="188">
        <f>'Pay App 56'!K237</f>
        <v>0</v>
      </c>
      <c r="I237" s="189"/>
      <c r="J237" s="55"/>
      <c r="K237" s="33">
        <f t="shared" si="8"/>
        <v>0</v>
      </c>
      <c r="L237" s="68">
        <f t="shared" si="11"/>
        <v>0</v>
      </c>
      <c r="M237" s="66">
        <f t="shared" si="9"/>
        <v>0</v>
      </c>
      <c r="N237" s="32">
        <f t="shared" si="10"/>
        <v>0</v>
      </c>
      <c r="O237" s="52">
        <f>'Pay App 56'!O237+'Pay App 56'!P237</f>
        <v>0</v>
      </c>
      <c r="P237" s="45"/>
      <c r="Q237" s="66">
        <f>'Pay App 56'!Q237+N237+P237</f>
        <v>0</v>
      </c>
    </row>
    <row r="238" spans="1:17" ht="21" customHeight="1" x14ac:dyDescent="0.2">
      <c r="A238" s="149" t="s">
        <v>429</v>
      </c>
      <c r="B238" s="149"/>
      <c r="C238" s="149" t="s">
        <v>430</v>
      </c>
      <c r="D238" s="150"/>
      <c r="E238" s="52">
        <f>'Pay App 56'!E238</f>
        <v>0</v>
      </c>
      <c r="F238" s="45"/>
      <c r="G238" s="65">
        <f>'Pay App 56'!G238+F238</f>
        <v>0</v>
      </c>
      <c r="H238" s="188">
        <f>'Pay App 56'!K238</f>
        <v>0</v>
      </c>
      <c r="I238" s="189"/>
      <c r="J238" s="55"/>
      <c r="K238" s="33">
        <f t="shared" si="8"/>
        <v>0</v>
      </c>
      <c r="L238" s="68">
        <f t="shared" si="11"/>
        <v>0</v>
      </c>
      <c r="M238" s="66">
        <f t="shared" si="9"/>
        <v>0</v>
      </c>
      <c r="N238" s="32">
        <f t="shared" si="10"/>
        <v>0</v>
      </c>
      <c r="O238" s="52">
        <f>'Pay App 56'!O238+'Pay App 56'!P238</f>
        <v>0</v>
      </c>
      <c r="P238" s="45"/>
      <c r="Q238" s="66">
        <f>'Pay App 56'!Q238+N238+P238</f>
        <v>0</v>
      </c>
    </row>
    <row r="239" spans="1:17" ht="21" customHeight="1" x14ac:dyDescent="0.2">
      <c r="A239" s="149" t="s">
        <v>431</v>
      </c>
      <c r="B239" s="149"/>
      <c r="C239" s="149" t="s">
        <v>432</v>
      </c>
      <c r="D239" s="150"/>
      <c r="E239" s="52">
        <f>'Pay App 56'!E239</f>
        <v>0</v>
      </c>
      <c r="F239" s="45"/>
      <c r="G239" s="65">
        <f>'Pay App 56'!G239+F239</f>
        <v>0</v>
      </c>
      <c r="H239" s="188">
        <f>'Pay App 56'!K239</f>
        <v>0</v>
      </c>
      <c r="I239" s="189"/>
      <c r="J239" s="55"/>
      <c r="K239" s="33">
        <f t="shared" si="8"/>
        <v>0</v>
      </c>
      <c r="L239" s="68">
        <f t="shared" si="11"/>
        <v>0</v>
      </c>
      <c r="M239" s="66">
        <f t="shared" si="9"/>
        <v>0</v>
      </c>
      <c r="N239" s="32">
        <f t="shared" si="10"/>
        <v>0</v>
      </c>
      <c r="O239" s="52">
        <f>'Pay App 56'!O239+'Pay App 56'!P239</f>
        <v>0</v>
      </c>
      <c r="P239" s="45"/>
      <c r="Q239" s="66">
        <f>'Pay App 56'!Q239+N239+P239</f>
        <v>0</v>
      </c>
    </row>
    <row r="240" spans="1:17" ht="21" customHeight="1" x14ac:dyDescent="0.2">
      <c r="A240" s="141" t="s">
        <v>433</v>
      </c>
      <c r="B240" s="141"/>
      <c r="C240" s="141" t="s">
        <v>434</v>
      </c>
      <c r="D240" s="142"/>
      <c r="E240" s="52">
        <f>'Pay App 56'!E240</f>
        <v>0</v>
      </c>
      <c r="F240" s="45"/>
      <c r="G240" s="66">
        <f>'Pay App 56'!G240+F240</f>
        <v>0</v>
      </c>
      <c r="H240" s="188">
        <f>'Pay App 56'!K240</f>
        <v>0</v>
      </c>
      <c r="I240" s="189"/>
      <c r="J240" s="55"/>
      <c r="K240" s="33">
        <f>H240+J240</f>
        <v>0</v>
      </c>
      <c r="L240" s="69">
        <f t="shared" si="11"/>
        <v>0</v>
      </c>
      <c r="M240" s="66">
        <f>G240-K240</f>
        <v>0</v>
      </c>
      <c r="N240" s="32">
        <f t="shared" si="10"/>
        <v>0</v>
      </c>
      <c r="O240" s="52">
        <f>'Pay App 56'!O240+'Pay App 56'!P240</f>
        <v>0</v>
      </c>
      <c r="P240" s="45"/>
      <c r="Q240" s="66">
        <f>'Pay App 56'!Q240+N240+P240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qkO1G8ZyWV4UmOtKJ0JLrK977jyCx3PIrIB2Oj8AfbHkODrU9LAB8Udcv1+unBiwHS25RoObhoadhCNCp+f3pA==" saltValue="DPPa9wRR0POWSA9oye+RLA=="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3A00-000000000000}"/>
    <dataValidation type="decimal" operator="lessThanOrEqual" allowBlank="1" showInputMessage="1" showErrorMessage="1" errorTitle="Release retention" error="In order to release retention, the number entered into this cell must be negative." sqref="O81:O240" xr:uid="{00000000-0002-0000-3A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61.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1">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58</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49"/>
      <c r="D28" s="10"/>
      <c r="E28" s="11"/>
      <c r="F28" s="11"/>
      <c r="G28" s="10"/>
      <c r="K28" s="10"/>
      <c r="L28" s="10"/>
      <c r="M28" s="10"/>
      <c r="P28" s="10"/>
      <c r="Q28" s="10"/>
      <c r="T28" s="10"/>
    </row>
    <row r="29" spans="1:20" ht="19" x14ac:dyDescent="0.25">
      <c r="A29" s="177"/>
      <c r="B29" s="177"/>
      <c r="C29" s="50"/>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57'!F36+F241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57'!F51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57'!F55+'Pay App 57'!F57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57'!B62+N241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58.1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58</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57'!E81</f>
        <v>0</v>
      </c>
      <c r="F81" s="44"/>
      <c r="G81" s="64">
        <f>'Pay App 57'!G81+F81</f>
        <v>0</v>
      </c>
      <c r="H81" s="190">
        <f>'Pay App 57'!K81</f>
        <v>0</v>
      </c>
      <c r="I81" s="191"/>
      <c r="J81" s="54"/>
      <c r="K81" s="31">
        <f>H81+J81</f>
        <v>0</v>
      </c>
      <c r="L81" s="67">
        <f>IF(ISERROR(K81/G81),0,K81/G81)</f>
        <v>0</v>
      </c>
      <c r="M81" s="64">
        <f>G81-K81</f>
        <v>0</v>
      </c>
      <c r="N81" s="30">
        <f>IF(MOD(ROUND(ABS(J81*0.05)*10000,0),10)=5,ROUNDDOWN((J81*0.05),2),ROUND((J81*0.05),2))</f>
        <v>0</v>
      </c>
      <c r="O81" s="51">
        <f>'Pay App 57'!O81+'Pay App 57'!P81</f>
        <v>0</v>
      </c>
      <c r="P81" s="44"/>
      <c r="Q81" s="64">
        <f>'Pay App 57'!Q81+N81+P81</f>
        <v>0</v>
      </c>
    </row>
    <row r="82" spans="1:17" ht="21" customHeight="1" x14ac:dyDescent="0.2">
      <c r="A82" s="151" t="s">
        <v>118</v>
      </c>
      <c r="B82" s="151"/>
      <c r="C82" s="151" t="s">
        <v>119</v>
      </c>
      <c r="D82" s="152"/>
      <c r="E82" s="52">
        <f>'Pay App 57'!E82</f>
        <v>0</v>
      </c>
      <c r="F82" s="45"/>
      <c r="G82" s="65">
        <f>'Pay App 57'!G82+F82</f>
        <v>0</v>
      </c>
      <c r="H82" s="188">
        <f>'Pay App 57'!K82</f>
        <v>0</v>
      </c>
      <c r="I82" s="189"/>
      <c r="J82" s="55"/>
      <c r="K82" s="33">
        <f>H82+J82</f>
        <v>0</v>
      </c>
      <c r="L82" s="68">
        <f t="shared" ref="L82:L147" si="0">IF(ISERROR(K82/G82),0,K82/G82)</f>
        <v>0</v>
      </c>
      <c r="M82" s="66">
        <f>G82-K82</f>
        <v>0</v>
      </c>
      <c r="N82" s="32">
        <f>IF(MOD(ROUND(ABS(J82*0.05)*10000,0),10)=5,ROUNDDOWN((J82*0.05),2),ROUND((J82*0.05),2))</f>
        <v>0</v>
      </c>
      <c r="O82" s="52">
        <f>'Pay App 57'!O82+'Pay App 57'!P82</f>
        <v>0</v>
      </c>
      <c r="P82" s="45"/>
      <c r="Q82" s="66">
        <f>'Pay App 57'!Q82+N82+P82</f>
        <v>0</v>
      </c>
    </row>
    <row r="83" spans="1:17" ht="21" customHeight="1" x14ac:dyDescent="0.2">
      <c r="A83" s="151" t="s">
        <v>120</v>
      </c>
      <c r="B83" s="151"/>
      <c r="C83" s="83" t="s">
        <v>121</v>
      </c>
      <c r="D83" s="35"/>
      <c r="E83" s="52">
        <f>'Pay App 57'!E83</f>
        <v>0</v>
      </c>
      <c r="F83" s="45"/>
      <c r="G83" s="65">
        <f>'Pay App 57'!G83+F83</f>
        <v>0</v>
      </c>
      <c r="H83" s="188">
        <f>'Pay App 57'!K83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57'!O83+'Pay App 57'!P83</f>
        <v>0</v>
      </c>
      <c r="P83" s="45"/>
      <c r="Q83" s="66">
        <f>'Pay App 57'!Q83+N83+P83</f>
        <v>0</v>
      </c>
    </row>
    <row r="84" spans="1:17" ht="21" customHeight="1" x14ac:dyDescent="0.2">
      <c r="A84" s="151" t="s">
        <v>122</v>
      </c>
      <c r="B84" s="151"/>
      <c r="C84" s="151" t="s">
        <v>123</v>
      </c>
      <c r="D84" s="152"/>
      <c r="E84" s="52">
        <f>'Pay App 57'!E84</f>
        <v>0</v>
      </c>
      <c r="F84" s="45"/>
      <c r="G84" s="65">
        <f>'Pay App 57'!G84+F84</f>
        <v>0</v>
      </c>
      <c r="H84" s="188">
        <f>'Pay App 57'!K84</f>
        <v>0</v>
      </c>
      <c r="I84" s="189"/>
      <c r="J84" s="55"/>
      <c r="K84" s="33">
        <f t="shared" si="1"/>
        <v>0</v>
      </c>
      <c r="L84" s="68">
        <f t="shared" si="0"/>
        <v>0</v>
      </c>
      <c r="M84" s="66">
        <f t="shared" si="2"/>
        <v>0</v>
      </c>
      <c r="N84" s="32">
        <f t="shared" si="3"/>
        <v>0</v>
      </c>
      <c r="O84" s="52">
        <f>'Pay App 57'!O84+'Pay App 57'!P84</f>
        <v>0</v>
      </c>
      <c r="P84" s="45"/>
      <c r="Q84" s="66">
        <f>'Pay App 57'!Q84+N84+P84</f>
        <v>0</v>
      </c>
    </row>
    <row r="85" spans="1:17" ht="21" customHeight="1" x14ac:dyDescent="0.2">
      <c r="A85" s="151" t="s">
        <v>124</v>
      </c>
      <c r="B85" s="151"/>
      <c r="C85" s="151" t="s">
        <v>125</v>
      </c>
      <c r="D85" s="152"/>
      <c r="E85" s="52">
        <f>'Pay App 57'!E85</f>
        <v>0</v>
      </c>
      <c r="F85" s="45"/>
      <c r="G85" s="65">
        <f>'Pay App 57'!G85+F85</f>
        <v>0</v>
      </c>
      <c r="H85" s="188">
        <f>'Pay App 57'!K85</f>
        <v>0</v>
      </c>
      <c r="I85" s="189"/>
      <c r="J85" s="55"/>
      <c r="K85" s="33">
        <f t="shared" si="1"/>
        <v>0</v>
      </c>
      <c r="L85" s="68">
        <f t="shared" si="0"/>
        <v>0</v>
      </c>
      <c r="M85" s="66">
        <f t="shared" si="2"/>
        <v>0</v>
      </c>
      <c r="N85" s="32">
        <f t="shared" si="3"/>
        <v>0</v>
      </c>
      <c r="O85" s="52">
        <f>'Pay App 57'!O85+'Pay App 57'!P85</f>
        <v>0</v>
      </c>
      <c r="P85" s="45"/>
      <c r="Q85" s="66">
        <f>'Pay App 57'!Q85+N85+P85</f>
        <v>0</v>
      </c>
    </row>
    <row r="86" spans="1:17" ht="21" customHeight="1" x14ac:dyDescent="0.2">
      <c r="A86" s="151" t="s">
        <v>126</v>
      </c>
      <c r="B86" s="151"/>
      <c r="C86" s="151" t="s">
        <v>127</v>
      </c>
      <c r="D86" s="152"/>
      <c r="E86" s="52">
        <f>'Pay App 57'!E86</f>
        <v>0</v>
      </c>
      <c r="F86" s="45"/>
      <c r="G86" s="65">
        <f>'Pay App 57'!G86+F86</f>
        <v>0</v>
      </c>
      <c r="H86" s="188">
        <f>'Pay App 57'!K86</f>
        <v>0</v>
      </c>
      <c r="I86" s="189"/>
      <c r="J86" s="55"/>
      <c r="K86" s="33">
        <f t="shared" si="1"/>
        <v>0</v>
      </c>
      <c r="L86" s="68">
        <f t="shared" si="0"/>
        <v>0</v>
      </c>
      <c r="M86" s="66">
        <f t="shared" si="2"/>
        <v>0</v>
      </c>
      <c r="N86" s="32">
        <f t="shared" si="3"/>
        <v>0</v>
      </c>
      <c r="O86" s="52">
        <f>'Pay App 57'!O86+'Pay App 57'!P86</f>
        <v>0</v>
      </c>
      <c r="P86" s="45"/>
      <c r="Q86" s="66">
        <f>'Pay App 57'!Q86+N86+P86</f>
        <v>0</v>
      </c>
    </row>
    <row r="87" spans="1:17" ht="21" customHeight="1" x14ac:dyDescent="0.2">
      <c r="A87" s="151" t="s">
        <v>128</v>
      </c>
      <c r="B87" s="151"/>
      <c r="C87" s="151" t="s">
        <v>129</v>
      </c>
      <c r="D87" s="152"/>
      <c r="E87" s="52">
        <f>'Pay App 57'!E87</f>
        <v>0</v>
      </c>
      <c r="F87" s="45"/>
      <c r="G87" s="65">
        <f>'Pay App 57'!G87+F87</f>
        <v>0</v>
      </c>
      <c r="H87" s="188">
        <f>'Pay App 57'!K87</f>
        <v>0</v>
      </c>
      <c r="I87" s="189"/>
      <c r="J87" s="55"/>
      <c r="K87" s="33">
        <f t="shared" si="1"/>
        <v>0</v>
      </c>
      <c r="L87" s="68">
        <f>IF(ISERROR(K87/G87),0,K87/G87)</f>
        <v>0</v>
      </c>
      <c r="M87" s="66">
        <f t="shared" si="2"/>
        <v>0</v>
      </c>
      <c r="N87" s="32">
        <f t="shared" si="3"/>
        <v>0</v>
      </c>
      <c r="O87" s="52">
        <f>'Pay App 57'!O87+'Pay App 57'!P87</f>
        <v>0</v>
      </c>
      <c r="P87" s="45"/>
      <c r="Q87" s="66">
        <f>'Pay App 57'!Q87+N87+P87</f>
        <v>0</v>
      </c>
    </row>
    <row r="88" spans="1:17" ht="21" customHeight="1" x14ac:dyDescent="0.2">
      <c r="A88" s="151" t="s">
        <v>130</v>
      </c>
      <c r="B88" s="151"/>
      <c r="C88" s="151" t="s">
        <v>131</v>
      </c>
      <c r="D88" s="152"/>
      <c r="E88" s="52">
        <f>'Pay App 57'!E88</f>
        <v>0</v>
      </c>
      <c r="F88" s="45"/>
      <c r="G88" s="65">
        <f>'Pay App 57'!G88+F88</f>
        <v>0</v>
      </c>
      <c r="H88" s="188">
        <f>'Pay App 57'!K88</f>
        <v>0</v>
      </c>
      <c r="I88" s="189"/>
      <c r="J88" s="55"/>
      <c r="K88" s="33">
        <f t="shared" si="1"/>
        <v>0</v>
      </c>
      <c r="L88" s="68">
        <f t="shared" si="0"/>
        <v>0</v>
      </c>
      <c r="M88" s="66">
        <f t="shared" si="2"/>
        <v>0</v>
      </c>
      <c r="N88" s="32">
        <f t="shared" si="3"/>
        <v>0</v>
      </c>
      <c r="O88" s="52">
        <f>'Pay App 57'!O88+'Pay App 57'!P88</f>
        <v>0</v>
      </c>
      <c r="P88" s="45"/>
      <c r="Q88" s="66">
        <f>'Pay App 57'!Q88+N88+P88</f>
        <v>0</v>
      </c>
    </row>
    <row r="89" spans="1:17" ht="21" customHeight="1" x14ac:dyDescent="0.2">
      <c r="A89" s="151" t="s">
        <v>132</v>
      </c>
      <c r="B89" s="151"/>
      <c r="C89" s="151" t="s">
        <v>133</v>
      </c>
      <c r="D89" s="152"/>
      <c r="E89" s="52">
        <f>'Pay App 57'!E89</f>
        <v>0</v>
      </c>
      <c r="F89" s="45"/>
      <c r="G89" s="65">
        <f>'Pay App 57'!G89+F89</f>
        <v>0</v>
      </c>
      <c r="H89" s="188">
        <f>'Pay App 57'!K89</f>
        <v>0</v>
      </c>
      <c r="I89" s="189"/>
      <c r="J89" s="55"/>
      <c r="K89" s="33">
        <f t="shared" si="1"/>
        <v>0</v>
      </c>
      <c r="L89" s="68">
        <f>IF(ISERROR(K89/G89),0,K89/G89)</f>
        <v>0</v>
      </c>
      <c r="M89" s="66">
        <f t="shared" si="2"/>
        <v>0</v>
      </c>
      <c r="N89" s="32">
        <f t="shared" si="3"/>
        <v>0</v>
      </c>
      <c r="O89" s="52">
        <f>'Pay App 57'!O89+'Pay App 57'!P89</f>
        <v>0</v>
      </c>
      <c r="P89" s="45"/>
      <c r="Q89" s="66">
        <f>'Pay App 57'!Q89+N89+P89</f>
        <v>0</v>
      </c>
    </row>
    <row r="90" spans="1:17" ht="21" customHeight="1" x14ac:dyDescent="0.2">
      <c r="A90" s="153" t="s">
        <v>134</v>
      </c>
      <c r="B90" s="153"/>
      <c r="C90" s="158" t="s">
        <v>135</v>
      </c>
      <c r="D90" s="159"/>
      <c r="E90" s="52">
        <f>'Pay App 57'!E90</f>
        <v>0</v>
      </c>
      <c r="F90" s="45"/>
      <c r="G90" s="65">
        <f>'Pay App 57'!G90+F90</f>
        <v>0</v>
      </c>
      <c r="H90" s="188">
        <f>'Pay App 57'!K90</f>
        <v>0</v>
      </c>
      <c r="I90" s="189"/>
      <c r="J90" s="55"/>
      <c r="K90" s="33">
        <f t="shared" si="1"/>
        <v>0</v>
      </c>
      <c r="L90" s="68">
        <f t="shared" si="0"/>
        <v>0</v>
      </c>
      <c r="M90" s="66">
        <f t="shared" si="2"/>
        <v>0</v>
      </c>
      <c r="N90" s="32">
        <f t="shared" si="3"/>
        <v>0</v>
      </c>
      <c r="O90" s="52">
        <f>'Pay App 57'!O90+'Pay App 57'!P90</f>
        <v>0</v>
      </c>
      <c r="P90" s="45"/>
      <c r="Q90" s="66">
        <f>'Pay App 57'!Q90+N90+P90</f>
        <v>0</v>
      </c>
    </row>
    <row r="91" spans="1:17" ht="21" customHeight="1" x14ac:dyDescent="0.2">
      <c r="A91" s="151" t="s">
        <v>136</v>
      </c>
      <c r="B91" s="151"/>
      <c r="C91" s="151" t="s">
        <v>137</v>
      </c>
      <c r="D91" s="152"/>
      <c r="E91" s="52">
        <f>'Pay App 57'!E91</f>
        <v>0</v>
      </c>
      <c r="F91" s="45"/>
      <c r="G91" s="65">
        <f>'Pay App 57'!G91+F91</f>
        <v>0</v>
      </c>
      <c r="H91" s="188">
        <f>'Pay App 57'!K91</f>
        <v>0</v>
      </c>
      <c r="I91" s="189"/>
      <c r="J91" s="55"/>
      <c r="K91" s="33">
        <f t="shared" si="1"/>
        <v>0</v>
      </c>
      <c r="L91" s="68">
        <f t="shared" si="0"/>
        <v>0</v>
      </c>
      <c r="M91" s="66">
        <f t="shared" si="2"/>
        <v>0</v>
      </c>
      <c r="N91" s="32">
        <f t="shared" si="3"/>
        <v>0</v>
      </c>
      <c r="O91" s="52">
        <f>'Pay App 57'!O91+'Pay App 57'!P91</f>
        <v>0</v>
      </c>
      <c r="P91" s="45"/>
      <c r="Q91" s="66">
        <f>'Pay App 57'!Q91+N91+P91</f>
        <v>0</v>
      </c>
    </row>
    <row r="92" spans="1:17" ht="21" customHeight="1" x14ac:dyDescent="0.2">
      <c r="A92" s="151" t="s">
        <v>138</v>
      </c>
      <c r="B92" s="151"/>
      <c r="C92" s="151" t="s">
        <v>139</v>
      </c>
      <c r="D92" s="152"/>
      <c r="E92" s="52">
        <f>'Pay App 57'!E92</f>
        <v>0</v>
      </c>
      <c r="F92" s="45"/>
      <c r="G92" s="65">
        <f>'Pay App 57'!G92+F92</f>
        <v>0</v>
      </c>
      <c r="H92" s="188">
        <f>'Pay App 57'!K92</f>
        <v>0</v>
      </c>
      <c r="I92" s="189"/>
      <c r="J92" s="55"/>
      <c r="K92" s="33">
        <f t="shared" si="1"/>
        <v>0</v>
      </c>
      <c r="L92" s="68">
        <f t="shared" si="0"/>
        <v>0</v>
      </c>
      <c r="M92" s="66">
        <f t="shared" si="2"/>
        <v>0</v>
      </c>
      <c r="N92" s="32">
        <f t="shared" si="3"/>
        <v>0</v>
      </c>
      <c r="O92" s="52">
        <f>'Pay App 57'!O92+'Pay App 57'!P92</f>
        <v>0</v>
      </c>
      <c r="P92" s="45"/>
      <c r="Q92" s="66">
        <f>'Pay App 57'!Q92+N92+P92</f>
        <v>0</v>
      </c>
    </row>
    <row r="93" spans="1:17" ht="21" customHeight="1" x14ac:dyDescent="0.2">
      <c r="A93" s="151" t="s">
        <v>140</v>
      </c>
      <c r="B93" s="151"/>
      <c r="C93" s="151" t="s">
        <v>141</v>
      </c>
      <c r="D93" s="152"/>
      <c r="E93" s="52">
        <f>'Pay App 57'!E93</f>
        <v>0</v>
      </c>
      <c r="F93" s="45"/>
      <c r="G93" s="65">
        <f>'Pay App 57'!G93+F93</f>
        <v>0</v>
      </c>
      <c r="H93" s="188">
        <f>'Pay App 57'!K93</f>
        <v>0</v>
      </c>
      <c r="I93" s="189"/>
      <c r="J93" s="55"/>
      <c r="K93" s="33">
        <f t="shared" si="1"/>
        <v>0</v>
      </c>
      <c r="L93" s="68">
        <f t="shared" si="0"/>
        <v>0</v>
      </c>
      <c r="M93" s="66">
        <f t="shared" si="2"/>
        <v>0</v>
      </c>
      <c r="N93" s="32">
        <f t="shared" si="3"/>
        <v>0</v>
      </c>
      <c r="O93" s="52">
        <f>'Pay App 57'!O93+'Pay App 57'!P93</f>
        <v>0</v>
      </c>
      <c r="P93" s="45"/>
      <c r="Q93" s="66">
        <f>'Pay App 57'!Q93+N93+P93</f>
        <v>0</v>
      </c>
    </row>
    <row r="94" spans="1:17" ht="21" customHeight="1" x14ac:dyDescent="0.2">
      <c r="A94" s="151" t="s">
        <v>142</v>
      </c>
      <c r="B94" s="151"/>
      <c r="C94" s="151" t="s">
        <v>143</v>
      </c>
      <c r="D94" s="152"/>
      <c r="E94" s="52">
        <f>'Pay App 57'!E94</f>
        <v>0</v>
      </c>
      <c r="F94" s="45"/>
      <c r="G94" s="65">
        <f>'Pay App 57'!G94+F94</f>
        <v>0</v>
      </c>
      <c r="H94" s="188">
        <f>'Pay App 57'!K94</f>
        <v>0</v>
      </c>
      <c r="I94" s="189"/>
      <c r="J94" s="55"/>
      <c r="K94" s="33">
        <f t="shared" si="1"/>
        <v>0</v>
      </c>
      <c r="L94" s="68">
        <f t="shared" si="0"/>
        <v>0</v>
      </c>
      <c r="M94" s="66">
        <f t="shared" si="2"/>
        <v>0</v>
      </c>
      <c r="N94" s="32">
        <f t="shared" si="3"/>
        <v>0</v>
      </c>
      <c r="O94" s="52">
        <f>'Pay App 57'!O94+'Pay App 57'!P94</f>
        <v>0</v>
      </c>
      <c r="P94" s="45"/>
      <c r="Q94" s="66">
        <f>'Pay App 57'!Q94+N94+P94</f>
        <v>0</v>
      </c>
    </row>
    <row r="95" spans="1:17" ht="21" customHeight="1" x14ac:dyDescent="0.2">
      <c r="A95" s="151" t="s">
        <v>144</v>
      </c>
      <c r="B95" s="151"/>
      <c r="C95" s="151" t="s">
        <v>145</v>
      </c>
      <c r="D95" s="152"/>
      <c r="E95" s="52">
        <f>'Pay App 57'!E95</f>
        <v>0</v>
      </c>
      <c r="F95" s="45"/>
      <c r="G95" s="65">
        <f>'Pay App 57'!G95+F95</f>
        <v>0</v>
      </c>
      <c r="H95" s="188">
        <f>'Pay App 57'!K95</f>
        <v>0</v>
      </c>
      <c r="I95" s="189"/>
      <c r="J95" s="55"/>
      <c r="K95" s="33">
        <f t="shared" si="1"/>
        <v>0</v>
      </c>
      <c r="L95" s="68">
        <f t="shared" si="0"/>
        <v>0</v>
      </c>
      <c r="M95" s="66">
        <f t="shared" si="2"/>
        <v>0</v>
      </c>
      <c r="N95" s="32">
        <f t="shared" si="3"/>
        <v>0</v>
      </c>
      <c r="O95" s="52">
        <f>'Pay App 57'!O95+'Pay App 57'!P95</f>
        <v>0</v>
      </c>
      <c r="P95" s="45"/>
      <c r="Q95" s="66">
        <f>'Pay App 57'!Q95+N95+P95</f>
        <v>0</v>
      </c>
    </row>
    <row r="96" spans="1:17" ht="21" customHeight="1" x14ac:dyDescent="0.2">
      <c r="A96" s="151" t="s">
        <v>146</v>
      </c>
      <c r="B96" s="151"/>
      <c r="C96" s="151" t="s">
        <v>147</v>
      </c>
      <c r="D96" s="152"/>
      <c r="E96" s="52">
        <f>'Pay App 57'!E96</f>
        <v>0</v>
      </c>
      <c r="F96" s="45"/>
      <c r="G96" s="65">
        <f>'Pay App 57'!G96+F96</f>
        <v>0</v>
      </c>
      <c r="H96" s="188">
        <f>'Pay App 57'!K96</f>
        <v>0</v>
      </c>
      <c r="I96" s="189"/>
      <c r="J96" s="55"/>
      <c r="K96" s="33">
        <f t="shared" si="1"/>
        <v>0</v>
      </c>
      <c r="L96" s="68">
        <f t="shared" si="0"/>
        <v>0</v>
      </c>
      <c r="M96" s="66">
        <f t="shared" si="2"/>
        <v>0</v>
      </c>
      <c r="N96" s="32">
        <f t="shared" si="3"/>
        <v>0</v>
      </c>
      <c r="O96" s="52">
        <f>'Pay App 57'!O96+'Pay App 57'!P96</f>
        <v>0</v>
      </c>
      <c r="P96" s="45"/>
      <c r="Q96" s="66">
        <f>'Pay App 57'!Q96+N96+P96</f>
        <v>0</v>
      </c>
    </row>
    <row r="97" spans="1:17" ht="21" customHeight="1" x14ac:dyDescent="0.2">
      <c r="A97" s="151" t="s">
        <v>148</v>
      </c>
      <c r="B97" s="151"/>
      <c r="C97" s="151" t="s">
        <v>149</v>
      </c>
      <c r="D97" s="152"/>
      <c r="E97" s="52">
        <f>'Pay App 57'!E97</f>
        <v>0</v>
      </c>
      <c r="F97" s="45"/>
      <c r="G97" s="65">
        <f>'Pay App 57'!G97+F97</f>
        <v>0</v>
      </c>
      <c r="H97" s="188">
        <f>'Pay App 57'!K97</f>
        <v>0</v>
      </c>
      <c r="I97" s="189"/>
      <c r="J97" s="55"/>
      <c r="K97" s="33">
        <f t="shared" si="1"/>
        <v>0</v>
      </c>
      <c r="L97" s="68">
        <f t="shared" si="0"/>
        <v>0</v>
      </c>
      <c r="M97" s="66">
        <f t="shared" si="2"/>
        <v>0</v>
      </c>
      <c r="N97" s="32">
        <f t="shared" si="3"/>
        <v>0</v>
      </c>
      <c r="O97" s="52">
        <f>'Pay App 57'!O97+'Pay App 57'!P97</f>
        <v>0</v>
      </c>
      <c r="P97" s="45"/>
      <c r="Q97" s="66">
        <f>'Pay App 57'!Q97+N97+P97</f>
        <v>0</v>
      </c>
    </row>
    <row r="98" spans="1:17" ht="21" customHeight="1" x14ac:dyDescent="0.2">
      <c r="A98" s="151" t="s">
        <v>150</v>
      </c>
      <c r="B98" s="151"/>
      <c r="C98" s="151" t="s">
        <v>151</v>
      </c>
      <c r="D98" s="152"/>
      <c r="E98" s="52">
        <f>'Pay App 57'!E98</f>
        <v>0</v>
      </c>
      <c r="F98" s="45"/>
      <c r="G98" s="65">
        <f>'Pay App 57'!G98+F98</f>
        <v>0</v>
      </c>
      <c r="H98" s="188">
        <f>'Pay App 57'!K98</f>
        <v>0</v>
      </c>
      <c r="I98" s="189"/>
      <c r="J98" s="55"/>
      <c r="K98" s="33">
        <f t="shared" si="1"/>
        <v>0</v>
      </c>
      <c r="L98" s="68">
        <f t="shared" si="0"/>
        <v>0</v>
      </c>
      <c r="M98" s="66">
        <f t="shared" si="2"/>
        <v>0</v>
      </c>
      <c r="N98" s="32">
        <f t="shared" si="3"/>
        <v>0</v>
      </c>
      <c r="O98" s="52">
        <f>'Pay App 57'!O98+'Pay App 57'!P98</f>
        <v>0</v>
      </c>
      <c r="P98" s="45"/>
      <c r="Q98" s="66">
        <f>'Pay App 57'!Q98+N98+P98</f>
        <v>0</v>
      </c>
    </row>
    <row r="99" spans="1:17" ht="21" customHeight="1" x14ac:dyDescent="0.2">
      <c r="A99" s="151" t="s">
        <v>152</v>
      </c>
      <c r="B99" s="151"/>
      <c r="C99" s="151" t="s">
        <v>153</v>
      </c>
      <c r="D99" s="152"/>
      <c r="E99" s="52">
        <f>'Pay App 57'!E99</f>
        <v>0</v>
      </c>
      <c r="F99" s="45"/>
      <c r="G99" s="65">
        <f>'Pay App 57'!G99+F99</f>
        <v>0</v>
      </c>
      <c r="H99" s="188">
        <f>'Pay App 57'!K99</f>
        <v>0</v>
      </c>
      <c r="I99" s="189"/>
      <c r="J99" s="55"/>
      <c r="K99" s="33">
        <f t="shared" si="1"/>
        <v>0</v>
      </c>
      <c r="L99" s="68">
        <f t="shared" si="0"/>
        <v>0</v>
      </c>
      <c r="M99" s="66">
        <f t="shared" si="2"/>
        <v>0</v>
      </c>
      <c r="N99" s="32">
        <f t="shared" si="3"/>
        <v>0</v>
      </c>
      <c r="O99" s="52">
        <f>'Pay App 57'!O99+'Pay App 57'!P99</f>
        <v>0</v>
      </c>
      <c r="P99" s="45"/>
      <c r="Q99" s="66">
        <f>'Pay App 57'!Q99+N99+P99</f>
        <v>0</v>
      </c>
    </row>
    <row r="100" spans="1:17" ht="21" customHeight="1" x14ac:dyDescent="0.2">
      <c r="A100" s="151" t="s">
        <v>154</v>
      </c>
      <c r="B100" s="151"/>
      <c r="C100" s="151" t="s">
        <v>155</v>
      </c>
      <c r="D100" s="152"/>
      <c r="E100" s="52">
        <f>'Pay App 57'!E100</f>
        <v>0</v>
      </c>
      <c r="F100" s="45"/>
      <c r="G100" s="65">
        <f>'Pay App 57'!G100+F100</f>
        <v>0</v>
      </c>
      <c r="H100" s="188">
        <f>'Pay App 57'!K100</f>
        <v>0</v>
      </c>
      <c r="I100" s="189"/>
      <c r="J100" s="55"/>
      <c r="K100" s="33">
        <f t="shared" si="1"/>
        <v>0</v>
      </c>
      <c r="L100" s="68">
        <f t="shared" si="0"/>
        <v>0</v>
      </c>
      <c r="M100" s="66">
        <f t="shared" si="2"/>
        <v>0</v>
      </c>
      <c r="N100" s="32">
        <f t="shared" si="3"/>
        <v>0</v>
      </c>
      <c r="O100" s="52">
        <f>'Pay App 57'!O100+'Pay App 57'!P100</f>
        <v>0</v>
      </c>
      <c r="P100" s="45"/>
      <c r="Q100" s="66">
        <f>'Pay App 57'!Q100+N100+P100</f>
        <v>0</v>
      </c>
    </row>
    <row r="101" spans="1:17" ht="21" customHeight="1" x14ac:dyDescent="0.2">
      <c r="A101" s="151" t="s">
        <v>156</v>
      </c>
      <c r="B101" s="151"/>
      <c r="C101" s="151" t="s">
        <v>157</v>
      </c>
      <c r="D101" s="152"/>
      <c r="E101" s="52">
        <f>'Pay App 57'!E101</f>
        <v>0</v>
      </c>
      <c r="F101" s="45"/>
      <c r="G101" s="65">
        <f>'Pay App 57'!G101+F101</f>
        <v>0</v>
      </c>
      <c r="H101" s="188">
        <f>'Pay App 57'!K101</f>
        <v>0</v>
      </c>
      <c r="I101" s="189"/>
      <c r="J101" s="55"/>
      <c r="K101" s="33">
        <f t="shared" si="1"/>
        <v>0</v>
      </c>
      <c r="L101" s="68">
        <f t="shared" si="0"/>
        <v>0</v>
      </c>
      <c r="M101" s="66">
        <f t="shared" si="2"/>
        <v>0</v>
      </c>
      <c r="N101" s="32">
        <f t="shared" si="3"/>
        <v>0</v>
      </c>
      <c r="O101" s="52">
        <f>'Pay App 57'!O101+'Pay App 57'!P101</f>
        <v>0</v>
      </c>
      <c r="P101" s="45"/>
      <c r="Q101" s="66">
        <f>'Pay App 57'!Q101+N101+P101</f>
        <v>0</v>
      </c>
    </row>
    <row r="102" spans="1:17" ht="21" customHeight="1" x14ac:dyDescent="0.2">
      <c r="A102" s="151" t="s">
        <v>158</v>
      </c>
      <c r="B102" s="151"/>
      <c r="C102" s="151" t="s">
        <v>159</v>
      </c>
      <c r="D102" s="152"/>
      <c r="E102" s="52">
        <f>'Pay App 57'!E102</f>
        <v>0</v>
      </c>
      <c r="F102" s="45"/>
      <c r="G102" s="65">
        <f>'Pay App 57'!G102+F102</f>
        <v>0</v>
      </c>
      <c r="H102" s="188">
        <f>'Pay App 57'!K102</f>
        <v>0</v>
      </c>
      <c r="I102" s="189"/>
      <c r="J102" s="55"/>
      <c r="K102" s="33">
        <f t="shared" si="1"/>
        <v>0</v>
      </c>
      <c r="L102" s="68">
        <f t="shared" si="0"/>
        <v>0</v>
      </c>
      <c r="M102" s="66">
        <f t="shared" si="2"/>
        <v>0</v>
      </c>
      <c r="N102" s="32">
        <f t="shared" si="3"/>
        <v>0</v>
      </c>
      <c r="O102" s="52">
        <f>'Pay App 57'!O102+'Pay App 57'!P102</f>
        <v>0</v>
      </c>
      <c r="P102" s="45"/>
      <c r="Q102" s="66">
        <f>'Pay App 57'!Q102+N102+P102</f>
        <v>0</v>
      </c>
    </row>
    <row r="103" spans="1:17" ht="21" customHeight="1" x14ac:dyDescent="0.2">
      <c r="A103" s="151" t="s">
        <v>160</v>
      </c>
      <c r="B103" s="151"/>
      <c r="C103" s="151" t="s">
        <v>161</v>
      </c>
      <c r="D103" s="152"/>
      <c r="E103" s="52">
        <f>'Pay App 57'!E103</f>
        <v>0</v>
      </c>
      <c r="F103" s="45"/>
      <c r="G103" s="65">
        <f>'Pay App 57'!G103+F103</f>
        <v>0</v>
      </c>
      <c r="H103" s="188">
        <f>'Pay App 57'!K103</f>
        <v>0</v>
      </c>
      <c r="I103" s="189"/>
      <c r="J103" s="55"/>
      <c r="K103" s="33">
        <f t="shared" si="1"/>
        <v>0</v>
      </c>
      <c r="L103" s="68">
        <f t="shared" si="0"/>
        <v>0</v>
      </c>
      <c r="M103" s="66">
        <f t="shared" si="2"/>
        <v>0</v>
      </c>
      <c r="N103" s="32">
        <f t="shared" si="3"/>
        <v>0</v>
      </c>
      <c r="O103" s="52">
        <f>'Pay App 57'!O103+'Pay App 57'!P103</f>
        <v>0</v>
      </c>
      <c r="P103" s="45"/>
      <c r="Q103" s="66">
        <f>'Pay App 57'!Q103+N103+P103</f>
        <v>0</v>
      </c>
    </row>
    <row r="104" spans="1:17" ht="21" customHeight="1" x14ac:dyDescent="0.2">
      <c r="A104" s="151" t="s">
        <v>162</v>
      </c>
      <c r="B104" s="151"/>
      <c r="C104" s="151" t="s">
        <v>163</v>
      </c>
      <c r="D104" s="152"/>
      <c r="E104" s="52">
        <f>'Pay App 57'!E104</f>
        <v>0</v>
      </c>
      <c r="F104" s="45"/>
      <c r="G104" s="65">
        <f>'Pay App 57'!G104+F104</f>
        <v>0</v>
      </c>
      <c r="H104" s="188">
        <f>'Pay App 57'!K104</f>
        <v>0</v>
      </c>
      <c r="I104" s="189"/>
      <c r="J104" s="55"/>
      <c r="K104" s="33">
        <f t="shared" si="1"/>
        <v>0</v>
      </c>
      <c r="L104" s="68">
        <f t="shared" si="0"/>
        <v>0</v>
      </c>
      <c r="M104" s="66">
        <f t="shared" si="2"/>
        <v>0</v>
      </c>
      <c r="N104" s="32">
        <f t="shared" si="3"/>
        <v>0</v>
      </c>
      <c r="O104" s="52">
        <f>'Pay App 57'!O104+'Pay App 57'!P104</f>
        <v>0</v>
      </c>
      <c r="P104" s="45"/>
      <c r="Q104" s="66">
        <f>'Pay App 57'!Q104+N104+P104</f>
        <v>0</v>
      </c>
    </row>
    <row r="105" spans="1:17" ht="21" customHeight="1" x14ac:dyDescent="0.2">
      <c r="A105" s="151" t="s">
        <v>164</v>
      </c>
      <c r="B105" s="151"/>
      <c r="C105" s="151" t="s">
        <v>165</v>
      </c>
      <c r="D105" s="152"/>
      <c r="E105" s="52">
        <f>'Pay App 57'!E105</f>
        <v>0</v>
      </c>
      <c r="F105" s="45"/>
      <c r="G105" s="65">
        <f>'Pay App 57'!G105+F105</f>
        <v>0</v>
      </c>
      <c r="H105" s="188">
        <f>'Pay App 57'!K105</f>
        <v>0</v>
      </c>
      <c r="I105" s="189"/>
      <c r="J105" s="55"/>
      <c r="K105" s="33">
        <f t="shared" si="1"/>
        <v>0</v>
      </c>
      <c r="L105" s="68">
        <f t="shared" si="0"/>
        <v>0</v>
      </c>
      <c r="M105" s="66">
        <f t="shared" si="2"/>
        <v>0</v>
      </c>
      <c r="N105" s="32">
        <f t="shared" si="3"/>
        <v>0</v>
      </c>
      <c r="O105" s="52">
        <f>'Pay App 57'!O105+'Pay App 57'!P105</f>
        <v>0</v>
      </c>
      <c r="P105" s="45"/>
      <c r="Q105" s="66">
        <f>'Pay App 57'!Q105+N105+P105</f>
        <v>0</v>
      </c>
    </row>
    <row r="106" spans="1:17" ht="21" customHeight="1" x14ac:dyDescent="0.2">
      <c r="A106" s="151" t="s">
        <v>166</v>
      </c>
      <c r="B106" s="151"/>
      <c r="C106" s="151" t="s">
        <v>167</v>
      </c>
      <c r="D106" s="152"/>
      <c r="E106" s="52">
        <f>'Pay App 57'!E106</f>
        <v>0</v>
      </c>
      <c r="F106" s="45"/>
      <c r="G106" s="65">
        <f>'Pay App 57'!G106+F106</f>
        <v>0</v>
      </c>
      <c r="H106" s="188">
        <f>'Pay App 57'!K106</f>
        <v>0</v>
      </c>
      <c r="I106" s="189"/>
      <c r="J106" s="55"/>
      <c r="K106" s="33">
        <f t="shared" si="1"/>
        <v>0</v>
      </c>
      <c r="L106" s="68">
        <f t="shared" si="0"/>
        <v>0</v>
      </c>
      <c r="M106" s="66">
        <f t="shared" si="2"/>
        <v>0</v>
      </c>
      <c r="N106" s="32">
        <f t="shared" si="3"/>
        <v>0</v>
      </c>
      <c r="O106" s="52">
        <f>'Pay App 57'!O106+'Pay App 57'!P106</f>
        <v>0</v>
      </c>
      <c r="P106" s="45"/>
      <c r="Q106" s="66">
        <f>'Pay App 57'!Q106+N106+P106</f>
        <v>0</v>
      </c>
    </row>
    <row r="107" spans="1:17" ht="21" customHeight="1" x14ac:dyDescent="0.2">
      <c r="A107" s="151" t="s">
        <v>168</v>
      </c>
      <c r="B107" s="151"/>
      <c r="C107" s="151" t="s">
        <v>169</v>
      </c>
      <c r="D107" s="152"/>
      <c r="E107" s="52">
        <f>'Pay App 57'!E107</f>
        <v>0</v>
      </c>
      <c r="F107" s="45"/>
      <c r="G107" s="65">
        <f>'Pay App 57'!G107+F107</f>
        <v>0</v>
      </c>
      <c r="H107" s="188">
        <f>'Pay App 57'!K107</f>
        <v>0</v>
      </c>
      <c r="I107" s="189"/>
      <c r="J107" s="55"/>
      <c r="K107" s="33">
        <f t="shared" si="1"/>
        <v>0</v>
      </c>
      <c r="L107" s="68">
        <f t="shared" si="0"/>
        <v>0</v>
      </c>
      <c r="M107" s="66">
        <f t="shared" si="2"/>
        <v>0</v>
      </c>
      <c r="N107" s="32">
        <f t="shared" si="3"/>
        <v>0</v>
      </c>
      <c r="O107" s="52">
        <f>'Pay App 57'!O107+'Pay App 57'!P107</f>
        <v>0</v>
      </c>
      <c r="P107" s="45"/>
      <c r="Q107" s="66">
        <f>'Pay App 57'!Q107+N107+P107</f>
        <v>0</v>
      </c>
    </row>
    <row r="108" spans="1:17" ht="21" customHeight="1" x14ac:dyDescent="0.2">
      <c r="A108" s="151" t="s">
        <v>170</v>
      </c>
      <c r="B108" s="151"/>
      <c r="C108" s="151" t="s">
        <v>171</v>
      </c>
      <c r="D108" s="152"/>
      <c r="E108" s="52">
        <f>'Pay App 57'!E108</f>
        <v>0</v>
      </c>
      <c r="F108" s="45"/>
      <c r="G108" s="65">
        <f>'Pay App 57'!G108+F108</f>
        <v>0</v>
      </c>
      <c r="H108" s="188">
        <f>'Pay App 57'!K108</f>
        <v>0</v>
      </c>
      <c r="I108" s="189"/>
      <c r="J108" s="55"/>
      <c r="K108" s="33">
        <f t="shared" si="1"/>
        <v>0</v>
      </c>
      <c r="L108" s="68">
        <f t="shared" si="0"/>
        <v>0</v>
      </c>
      <c r="M108" s="66">
        <f t="shared" si="2"/>
        <v>0</v>
      </c>
      <c r="N108" s="32">
        <f t="shared" si="3"/>
        <v>0</v>
      </c>
      <c r="O108" s="52">
        <f>'Pay App 57'!O108+'Pay App 57'!P108</f>
        <v>0</v>
      </c>
      <c r="P108" s="45"/>
      <c r="Q108" s="66">
        <f>'Pay App 57'!Q108+N108+P108</f>
        <v>0</v>
      </c>
    </row>
    <row r="109" spans="1:17" ht="21" customHeight="1" x14ac:dyDescent="0.2">
      <c r="A109" s="151" t="s">
        <v>172</v>
      </c>
      <c r="B109" s="151"/>
      <c r="C109" s="151" t="s">
        <v>173</v>
      </c>
      <c r="D109" s="152"/>
      <c r="E109" s="52">
        <f>'Pay App 57'!E109</f>
        <v>0</v>
      </c>
      <c r="F109" s="45"/>
      <c r="G109" s="65">
        <f>'Pay App 57'!G109+F109</f>
        <v>0</v>
      </c>
      <c r="H109" s="188">
        <f>'Pay App 57'!K109</f>
        <v>0</v>
      </c>
      <c r="I109" s="189"/>
      <c r="J109" s="55"/>
      <c r="K109" s="33">
        <f t="shared" si="1"/>
        <v>0</v>
      </c>
      <c r="L109" s="68">
        <f t="shared" si="0"/>
        <v>0</v>
      </c>
      <c r="M109" s="66">
        <f t="shared" si="2"/>
        <v>0</v>
      </c>
      <c r="N109" s="32">
        <f t="shared" si="3"/>
        <v>0</v>
      </c>
      <c r="O109" s="52">
        <f>'Pay App 57'!O109+'Pay App 57'!P109</f>
        <v>0</v>
      </c>
      <c r="P109" s="45"/>
      <c r="Q109" s="66">
        <f>'Pay App 57'!Q109+N109+P109</f>
        <v>0</v>
      </c>
    </row>
    <row r="110" spans="1:17" ht="21" customHeight="1" x14ac:dyDescent="0.2">
      <c r="A110" s="151" t="s">
        <v>174</v>
      </c>
      <c r="B110" s="151"/>
      <c r="C110" s="151" t="s">
        <v>175</v>
      </c>
      <c r="D110" s="152"/>
      <c r="E110" s="52">
        <f>'Pay App 57'!E110</f>
        <v>0</v>
      </c>
      <c r="F110" s="45"/>
      <c r="G110" s="65">
        <f>'Pay App 57'!G110+F110</f>
        <v>0</v>
      </c>
      <c r="H110" s="188">
        <f>'Pay App 57'!K110</f>
        <v>0</v>
      </c>
      <c r="I110" s="189"/>
      <c r="J110" s="55"/>
      <c r="K110" s="33">
        <f t="shared" si="1"/>
        <v>0</v>
      </c>
      <c r="L110" s="68">
        <f t="shared" si="0"/>
        <v>0</v>
      </c>
      <c r="M110" s="66">
        <f t="shared" si="2"/>
        <v>0</v>
      </c>
      <c r="N110" s="32">
        <f t="shared" si="3"/>
        <v>0</v>
      </c>
      <c r="O110" s="52">
        <f>'Pay App 57'!O110+'Pay App 57'!P110</f>
        <v>0</v>
      </c>
      <c r="P110" s="45"/>
      <c r="Q110" s="66">
        <f>'Pay App 57'!Q110+N110+P110</f>
        <v>0</v>
      </c>
    </row>
    <row r="111" spans="1:17" ht="21" customHeight="1" x14ac:dyDescent="0.2">
      <c r="A111" s="151" t="s">
        <v>176</v>
      </c>
      <c r="B111" s="151"/>
      <c r="C111" s="151" t="s">
        <v>177</v>
      </c>
      <c r="D111" s="152"/>
      <c r="E111" s="52">
        <f>'Pay App 57'!E111</f>
        <v>0</v>
      </c>
      <c r="F111" s="45"/>
      <c r="G111" s="65">
        <f>'Pay App 57'!G111+F111</f>
        <v>0</v>
      </c>
      <c r="H111" s="188">
        <f>'Pay App 57'!K111</f>
        <v>0</v>
      </c>
      <c r="I111" s="189"/>
      <c r="J111" s="55"/>
      <c r="K111" s="33">
        <f t="shared" si="1"/>
        <v>0</v>
      </c>
      <c r="L111" s="68">
        <f t="shared" si="0"/>
        <v>0</v>
      </c>
      <c r="M111" s="66">
        <f t="shared" si="2"/>
        <v>0</v>
      </c>
      <c r="N111" s="32">
        <f t="shared" si="3"/>
        <v>0</v>
      </c>
      <c r="O111" s="52">
        <f>'Pay App 57'!O111+'Pay App 57'!P111</f>
        <v>0</v>
      </c>
      <c r="P111" s="45"/>
      <c r="Q111" s="66">
        <f>'Pay App 57'!Q111+N111+P111</f>
        <v>0</v>
      </c>
    </row>
    <row r="112" spans="1:17" ht="21" customHeight="1" x14ac:dyDescent="0.2">
      <c r="A112" s="151" t="s">
        <v>178</v>
      </c>
      <c r="B112" s="151"/>
      <c r="C112" s="151" t="s">
        <v>179</v>
      </c>
      <c r="D112" s="152"/>
      <c r="E112" s="52">
        <f>'Pay App 57'!E112</f>
        <v>0</v>
      </c>
      <c r="F112" s="45"/>
      <c r="G112" s="65">
        <f>'Pay App 57'!G112+F112</f>
        <v>0</v>
      </c>
      <c r="H112" s="188">
        <f>'Pay App 57'!K112</f>
        <v>0</v>
      </c>
      <c r="I112" s="189"/>
      <c r="J112" s="55"/>
      <c r="K112" s="33">
        <f t="shared" si="1"/>
        <v>0</v>
      </c>
      <c r="L112" s="68">
        <f t="shared" si="0"/>
        <v>0</v>
      </c>
      <c r="M112" s="66">
        <f t="shared" si="2"/>
        <v>0</v>
      </c>
      <c r="N112" s="32">
        <f t="shared" si="3"/>
        <v>0</v>
      </c>
      <c r="O112" s="52">
        <f>'Pay App 57'!O112+'Pay App 57'!P112</f>
        <v>0</v>
      </c>
      <c r="P112" s="45"/>
      <c r="Q112" s="66">
        <f>'Pay App 57'!Q112+N112+P112</f>
        <v>0</v>
      </c>
    </row>
    <row r="113" spans="1:17" ht="21" customHeight="1" x14ac:dyDescent="0.2">
      <c r="A113" s="151" t="s">
        <v>180</v>
      </c>
      <c r="B113" s="151"/>
      <c r="C113" s="151" t="s">
        <v>181</v>
      </c>
      <c r="D113" s="152"/>
      <c r="E113" s="52">
        <f>'Pay App 57'!E113</f>
        <v>0</v>
      </c>
      <c r="F113" s="45"/>
      <c r="G113" s="65">
        <f>'Pay App 57'!G113+F113</f>
        <v>0</v>
      </c>
      <c r="H113" s="188">
        <f>'Pay App 57'!K113</f>
        <v>0</v>
      </c>
      <c r="I113" s="189"/>
      <c r="J113" s="55"/>
      <c r="K113" s="33">
        <f t="shared" si="1"/>
        <v>0</v>
      </c>
      <c r="L113" s="68">
        <f t="shared" si="0"/>
        <v>0</v>
      </c>
      <c r="M113" s="66">
        <f t="shared" si="2"/>
        <v>0</v>
      </c>
      <c r="N113" s="32">
        <f t="shared" si="3"/>
        <v>0</v>
      </c>
      <c r="O113" s="52">
        <f>'Pay App 57'!O113+'Pay App 57'!P113</f>
        <v>0</v>
      </c>
      <c r="P113" s="45"/>
      <c r="Q113" s="66">
        <f>'Pay App 57'!Q113+N113+P113</f>
        <v>0</v>
      </c>
    </row>
    <row r="114" spans="1:17" ht="21" customHeight="1" x14ac:dyDescent="0.2">
      <c r="A114" s="153" t="s">
        <v>182</v>
      </c>
      <c r="B114" s="153"/>
      <c r="C114" s="153" t="s">
        <v>183</v>
      </c>
      <c r="D114" s="154"/>
      <c r="E114" s="52">
        <f>'Pay App 57'!E114</f>
        <v>0</v>
      </c>
      <c r="F114" s="45"/>
      <c r="G114" s="65">
        <f>'Pay App 57'!G114+F114</f>
        <v>0</v>
      </c>
      <c r="H114" s="188">
        <f>'Pay App 57'!K114</f>
        <v>0</v>
      </c>
      <c r="I114" s="189"/>
      <c r="J114" s="55"/>
      <c r="K114" s="33">
        <f t="shared" si="1"/>
        <v>0</v>
      </c>
      <c r="L114" s="68">
        <f t="shared" si="0"/>
        <v>0</v>
      </c>
      <c r="M114" s="66">
        <f t="shared" si="2"/>
        <v>0</v>
      </c>
      <c r="N114" s="32">
        <f t="shared" si="3"/>
        <v>0</v>
      </c>
      <c r="O114" s="52">
        <f>'Pay App 57'!O114+'Pay App 57'!P114</f>
        <v>0</v>
      </c>
      <c r="P114" s="45"/>
      <c r="Q114" s="66">
        <f>'Pay App 57'!Q114+N114+P114</f>
        <v>0</v>
      </c>
    </row>
    <row r="115" spans="1:17" ht="21" customHeight="1" x14ac:dyDescent="0.2">
      <c r="A115" s="151" t="s">
        <v>184</v>
      </c>
      <c r="B115" s="151"/>
      <c r="C115" s="151" t="s">
        <v>185</v>
      </c>
      <c r="D115" s="152"/>
      <c r="E115" s="52">
        <f>'Pay App 57'!E115</f>
        <v>0</v>
      </c>
      <c r="F115" s="45"/>
      <c r="G115" s="65">
        <f>'Pay App 57'!G115+F115</f>
        <v>0</v>
      </c>
      <c r="H115" s="188">
        <f>'Pay App 57'!K115</f>
        <v>0</v>
      </c>
      <c r="I115" s="189"/>
      <c r="J115" s="55"/>
      <c r="K115" s="33">
        <f t="shared" si="1"/>
        <v>0</v>
      </c>
      <c r="L115" s="68">
        <f t="shared" si="0"/>
        <v>0</v>
      </c>
      <c r="M115" s="66">
        <f t="shared" si="2"/>
        <v>0</v>
      </c>
      <c r="N115" s="32">
        <f t="shared" si="3"/>
        <v>0</v>
      </c>
      <c r="O115" s="52">
        <f>'Pay App 57'!O115+'Pay App 57'!P115</f>
        <v>0</v>
      </c>
      <c r="P115" s="45"/>
      <c r="Q115" s="66">
        <f>'Pay App 57'!Q115+N115+P115</f>
        <v>0</v>
      </c>
    </row>
    <row r="116" spans="1:17" ht="21" customHeight="1" x14ac:dyDescent="0.2">
      <c r="A116" s="151" t="s">
        <v>186</v>
      </c>
      <c r="B116" s="151"/>
      <c r="C116" s="151" t="s">
        <v>187</v>
      </c>
      <c r="D116" s="152"/>
      <c r="E116" s="52">
        <f>'Pay App 57'!E116</f>
        <v>0</v>
      </c>
      <c r="F116" s="45"/>
      <c r="G116" s="65">
        <f>'Pay App 57'!G116+F116</f>
        <v>0</v>
      </c>
      <c r="H116" s="188">
        <f>'Pay App 57'!K116</f>
        <v>0</v>
      </c>
      <c r="I116" s="189"/>
      <c r="J116" s="55"/>
      <c r="K116" s="33">
        <f t="shared" si="1"/>
        <v>0</v>
      </c>
      <c r="L116" s="68">
        <f t="shared" si="0"/>
        <v>0</v>
      </c>
      <c r="M116" s="66">
        <f t="shared" si="2"/>
        <v>0</v>
      </c>
      <c r="N116" s="32">
        <f t="shared" si="3"/>
        <v>0</v>
      </c>
      <c r="O116" s="52">
        <f>'Pay App 57'!O116+'Pay App 57'!P116</f>
        <v>0</v>
      </c>
      <c r="P116" s="45"/>
      <c r="Q116" s="66">
        <f>'Pay App 57'!Q116+N116+P116</f>
        <v>0</v>
      </c>
    </row>
    <row r="117" spans="1:17" ht="21" customHeight="1" x14ac:dyDescent="0.2">
      <c r="A117" s="151" t="s">
        <v>188</v>
      </c>
      <c r="B117" s="151"/>
      <c r="C117" s="151" t="s">
        <v>581</v>
      </c>
      <c r="D117" s="152"/>
      <c r="E117" s="52">
        <f>'Pay App 57'!E117</f>
        <v>0</v>
      </c>
      <c r="F117" s="45"/>
      <c r="G117" s="65">
        <f>'Pay App 57'!G117+F117</f>
        <v>0</v>
      </c>
      <c r="H117" s="188">
        <f>'Pay App 57'!K117</f>
        <v>0</v>
      </c>
      <c r="I117" s="189"/>
      <c r="J117" s="55"/>
      <c r="K117" s="33">
        <f t="shared" si="1"/>
        <v>0</v>
      </c>
      <c r="L117" s="68">
        <f t="shared" si="0"/>
        <v>0</v>
      </c>
      <c r="M117" s="66">
        <f t="shared" si="2"/>
        <v>0</v>
      </c>
      <c r="N117" s="32">
        <f t="shared" si="3"/>
        <v>0</v>
      </c>
      <c r="O117" s="52">
        <f>'Pay App 57'!O117+'Pay App 57'!P117</f>
        <v>0</v>
      </c>
      <c r="P117" s="45"/>
      <c r="Q117" s="66">
        <f>'Pay App 57'!Q117+N117+P117</f>
        <v>0</v>
      </c>
    </row>
    <row r="118" spans="1:17" ht="21" customHeight="1" x14ac:dyDescent="0.2">
      <c r="A118" s="153" t="s">
        <v>190</v>
      </c>
      <c r="B118" s="153"/>
      <c r="C118" s="142" t="s">
        <v>191</v>
      </c>
      <c r="D118" s="156"/>
      <c r="E118" s="52">
        <f>'Pay App 57'!E118</f>
        <v>0</v>
      </c>
      <c r="F118" s="45"/>
      <c r="G118" s="65">
        <f>'Pay App 57'!G118+F118</f>
        <v>0</v>
      </c>
      <c r="H118" s="188">
        <f>'Pay App 57'!K118</f>
        <v>0</v>
      </c>
      <c r="I118" s="189"/>
      <c r="J118" s="55"/>
      <c r="K118" s="33">
        <f t="shared" si="1"/>
        <v>0</v>
      </c>
      <c r="L118" s="68">
        <f t="shared" si="0"/>
        <v>0</v>
      </c>
      <c r="M118" s="66">
        <f t="shared" si="2"/>
        <v>0</v>
      </c>
      <c r="N118" s="32">
        <f t="shared" si="3"/>
        <v>0</v>
      </c>
      <c r="O118" s="52">
        <f>'Pay App 57'!O118+'Pay App 57'!P118</f>
        <v>0</v>
      </c>
      <c r="P118" s="45"/>
      <c r="Q118" s="66">
        <f>'Pay App 57'!Q118+N118+P118</f>
        <v>0</v>
      </c>
    </row>
    <row r="119" spans="1:17" ht="21" customHeight="1" x14ac:dyDescent="0.2">
      <c r="A119" s="151" t="s">
        <v>192</v>
      </c>
      <c r="B119" s="151"/>
      <c r="C119" s="151" t="s">
        <v>193</v>
      </c>
      <c r="D119" s="152"/>
      <c r="E119" s="52">
        <f>'Pay App 57'!E119</f>
        <v>0</v>
      </c>
      <c r="F119" s="45"/>
      <c r="G119" s="65">
        <f>'Pay App 57'!G119+F119</f>
        <v>0</v>
      </c>
      <c r="H119" s="188">
        <f>'Pay App 57'!K119</f>
        <v>0</v>
      </c>
      <c r="I119" s="189"/>
      <c r="J119" s="55"/>
      <c r="K119" s="33">
        <f t="shared" si="1"/>
        <v>0</v>
      </c>
      <c r="L119" s="68">
        <f t="shared" si="0"/>
        <v>0</v>
      </c>
      <c r="M119" s="66">
        <f t="shared" si="2"/>
        <v>0</v>
      </c>
      <c r="N119" s="32">
        <f t="shared" si="3"/>
        <v>0</v>
      </c>
      <c r="O119" s="52">
        <f>'Pay App 57'!O119+'Pay App 57'!P119</f>
        <v>0</v>
      </c>
      <c r="P119" s="45"/>
      <c r="Q119" s="66">
        <f>'Pay App 57'!Q119+N119+P119</f>
        <v>0</v>
      </c>
    </row>
    <row r="120" spans="1:17" ht="21" customHeight="1" x14ac:dyDescent="0.2">
      <c r="A120" s="151" t="s">
        <v>194</v>
      </c>
      <c r="B120" s="151"/>
      <c r="C120" s="150" t="s">
        <v>195</v>
      </c>
      <c r="D120" s="157"/>
      <c r="E120" s="52">
        <f>'Pay App 57'!E120</f>
        <v>0</v>
      </c>
      <c r="F120" s="45"/>
      <c r="G120" s="65">
        <f>'Pay App 57'!G120+F120</f>
        <v>0</v>
      </c>
      <c r="H120" s="188">
        <f>'Pay App 57'!K120</f>
        <v>0</v>
      </c>
      <c r="I120" s="189"/>
      <c r="J120" s="55"/>
      <c r="K120" s="33">
        <f t="shared" si="1"/>
        <v>0</v>
      </c>
      <c r="L120" s="68">
        <f t="shared" si="0"/>
        <v>0</v>
      </c>
      <c r="M120" s="66">
        <f t="shared" si="2"/>
        <v>0</v>
      </c>
      <c r="N120" s="32">
        <f t="shared" si="3"/>
        <v>0</v>
      </c>
      <c r="O120" s="52">
        <f>'Pay App 57'!O120+'Pay App 57'!P120</f>
        <v>0</v>
      </c>
      <c r="P120" s="45"/>
      <c r="Q120" s="66">
        <f>'Pay App 57'!Q120+N120+P120</f>
        <v>0</v>
      </c>
    </row>
    <row r="121" spans="1:17" ht="21" customHeight="1" x14ac:dyDescent="0.2">
      <c r="A121" s="151" t="s">
        <v>196</v>
      </c>
      <c r="B121" s="151"/>
      <c r="C121" s="151" t="s">
        <v>197</v>
      </c>
      <c r="D121" s="152"/>
      <c r="E121" s="52">
        <f>'Pay App 57'!E121</f>
        <v>0</v>
      </c>
      <c r="F121" s="45"/>
      <c r="G121" s="65">
        <f>'Pay App 57'!G121+F121</f>
        <v>0</v>
      </c>
      <c r="H121" s="188">
        <f>'Pay App 57'!K121</f>
        <v>0</v>
      </c>
      <c r="I121" s="189"/>
      <c r="J121" s="55"/>
      <c r="K121" s="33">
        <f t="shared" si="1"/>
        <v>0</v>
      </c>
      <c r="L121" s="68">
        <f t="shared" si="0"/>
        <v>0</v>
      </c>
      <c r="M121" s="66">
        <f t="shared" si="2"/>
        <v>0</v>
      </c>
      <c r="N121" s="32">
        <f t="shared" si="3"/>
        <v>0</v>
      </c>
      <c r="O121" s="52">
        <f>'Pay App 57'!O121+'Pay App 57'!P121</f>
        <v>0</v>
      </c>
      <c r="P121" s="45"/>
      <c r="Q121" s="66">
        <f>'Pay App 57'!Q121+N121+P121</f>
        <v>0</v>
      </c>
    </row>
    <row r="122" spans="1:17" ht="21" customHeight="1" x14ac:dyDescent="0.2">
      <c r="A122" s="151" t="s">
        <v>198</v>
      </c>
      <c r="B122" s="151"/>
      <c r="C122" s="151" t="s">
        <v>199</v>
      </c>
      <c r="D122" s="152"/>
      <c r="E122" s="52">
        <f>'Pay App 57'!E122</f>
        <v>0</v>
      </c>
      <c r="F122" s="45"/>
      <c r="G122" s="65">
        <f>'Pay App 57'!G122+F122</f>
        <v>0</v>
      </c>
      <c r="H122" s="188">
        <f>'Pay App 57'!K122</f>
        <v>0</v>
      </c>
      <c r="I122" s="189"/>
      <c r="J122" s="55"/>
      <c r="K122" s="33">
        <f t="shared" si="1"/>
        <v>0</v>
      </c>
      <c r="L122" s="68">
        <f t="shared" si="0"/>
        <v>0</v>
      </c>
      <c r="M122" s="66">
        <f t="shared" si="2"/>
        <v>0</v>
      </c>
      <c r="N122" s="32">
        <f t="shared" si="3"/>
        <v>0</v>
      </c>
      <c r="O122" s="52">
        <f>'Pay App 57'!O122+'Pay App 57'!P122</f>
        <v>0</v>
      </c>
      <c r="P122" s="45"/>
      <c r="Q122" s="66">
        <f>'Pay App 57'!Q122+N122+P122</f>
        <v>0</v>
      </c>
    </row>
    <row r="123" spans="1:17" ht="21" customHeight="1" x14ac:dyDescent="0.2">
      <c r="A123" s="151" t="s">
        <v>200</v>
      </c>
      <c r="B123" s="151"/>
      <c r="C123" s="151" t="s">
        <v>201</v>
      </c>
      <c r="D123" s="152"/>
      <c r="E123" s="52">
        <f>'Pay App 57'!E123</f>
        <v>0</v>
      </c>
      <c r="F123" s="45"/>
      <c r="G123" s="65">
        <f>'Pay App 57'!G123+F123</f>
        <v>0</v>
      </c>
      <c r="H123" s="188">
        <f>'Pay App 57'!K123</f>
        <v>0</v>
      </c>
      <c r="I123" s="189"/>
      <c r="J123" s="55"/>
      <c r="K123" s="33">
        <f t="shared" si="1"/>
        <v>0</v>
      </c>
      <c r="L123" s="68">
        <f t="shared" si="0"/>
        <v>0</v>
      </c>
      <c r="M123" s="66">
        <f t="shared" si="2"/>
        <v>0</v>
      </c>
      <c r="N123" s="32">
        <f t="shared" si="3"/>
        <v>0</v>
      </c>
      <c r="O123" s="52">
        <f>'Pay App 57'!O123+'Pay App 57'!P123</f>
        <v>0</v>
      </c>
      <c r="P123" s="45"/>
      <c r="Q123" s="66">
        <f>'Pay App 57'!Q123+N123+P123</f>
        <v>0</v>
      </c>
    </row>
    <row r="124" spans="1:17" ht="21" customHeight="1" x14ac:dyDescent="0.2">
      <c r="A124" s="153" t="s">
        <v>202</v>
      </c>
      <c r="B124" s="153"/>
      <c r="C124" s="154" t="s">
        <v>203</v>
      </c>
      <c r="D124" s="155"/>
      <c r="E124" s="52">
        <f>'Pay App 57'!E124</f>
        <v>0</v>
      </c>
      <c r="F124" s="45"/>
      <c r="G124" s="65">
        <f>'Pay App 57'!G124+F124</f>
        <v>0</v>
      </c>
      <c r="H124" s="188">
        <f>'Pay App 57'!K124</f>
        <v>0</v>
      </c>
      <c r="I124" s="189"/>
      <c r="J124" s="55"/>
      <c r="K124" s="33">
        <f t="shared" si="1"/>
        <v>0</v>
      </c>
      <c r="L124" s="68">
        <f t="shared" si="0"/>
        <v>0</v>
      </c>
      <c r="M124" s="66">
        <f t="shared" si="2"/>
        <v>0</v>
      </c>
      <c r="N124" s="32">
        <f t="shared" si="3"/>
        <v>0</v>
      </c>
      <c r="O124" s="52">
        <f>'Pay App 57'!O124+'Pay App 57'!P124</f>
        <v>0</v>
      </c>
      <c r="P124" s="45"/>
      <c r="Q124" s="66">
        <f>'Pay App 57'!Q124+N124+P124</f>
        <v>0</v>
      </c>
    </row>
    <row r="125" spans="1:17" ht="21" customHeight="1" x14ac:dyDescent="0.2">
      <c r="A125" s="151" t="s">
        <v>204</v>
      </c>
      <c r="B125" s="151"/>
      <c r="C125" s="151" t="s">
        <v>205</v>
      </c>
      <c r="D125" s="152"/>
      <c r="E125" s="52">
        <f>'Pay App 57'!E125</f>
        <v>0</v>
      </c>
      <c r="F125" s="45"/>
      <c r="G125" s="65">
        <f>'Pay App 57'!G125+F125</f>
        <v>0</v>
      </c>
      <c r="H125" s="188">
        <f>'Pay App 57'!K125</f>
        <v>0</v>
      </c>
      <c r="I125" s="189"/>
      <c r="J125" s="55"/>
      <c r="K125" s="33">
        <f t="shared" si="1"/>
        <v>0</v>
      </c>
      <c r="L125" s="68">
        <f t="shared" si="0"/>
        <v>0</v>
      </c>
      <c r="M125" s="66">
        <f t="shared" si="2"/>
        <v>0</v>
      </c>
      <c r="N125" s="32">
        <f t="shared" si="3"/>
        <v>0</v>
      </c>
      <c r="O125" s="52">
        <f>'Pay App 57'!O125+'Pay App 57'!P125</f>
        <v>0</v>
      </c>
      <c r="P125" s="45"/>
      <c r="Q125" s="66">
        <f>'Pay App 57'!Q125+N125+P125</f>
        <v>0</v>
      </c>
    </row>
    <row r="126" spans="1:17" ht="21" customHeight="1" x14ac:dyDescent="0.2">
      <c r="A126" s="151" t="s">
        <v>206</v>
      </c>
      <c r="B126" s="151"/>
      <c r="C126" s="151" t="s">
        <v>207</v>
      </c>
      <c r="D126" s="152"/>
      <c r="E126" s="52">
        <f>'Pay App 57'!E126</f>
        <v>0</v>
      </c>
      <c r="F126" s="45"/>
      <c r="G126" s="65">
        <f>'Pay App 57'!G126+F126</f>
        <v>0</v>
      </c>
      <c r="H126" s="188">
        <f>'Pay App 57'!K126</f>
        <v>0</v>
      </c>
      <c r="I126" s="189"/>
      <c r="J126" s="55"/>
      <c r="K126" s="33">
        <f t="shared" si="1"/>
        <v>0</v>
      </c>
      <c r="L126" s="68">
        <f t="shared" si="0"/>
        <v>0</v>
      </c>
      <c r="M126" s="66">
        <f t="shared" si="2"/>
        <v>0</v>
      </c>
      <c r="N126" s="32">
        <f t="shared" si="3"/>
        <v>0</v>
      </c>
      <c r="O126" s="52">
        <f>'Pay App 57'!O126+'Pay App 57'!P126</f>
        <v>0</v>
      </c>
      <c r="P126" s="45"/>
      <c r="Q126" s="66">
        <f>'Pay App 57'!Q126+N126+P126</f>
        <v>0</v>
      </c>
    </row>
    <row r="127" spans="1:17" ht="21" customHeight="1" x14ac:dyDescent="0.2">
      <c r="A127" s="151" t="s">
        <v>208</v>
      </c>
      <c r="B127" s="151"/>
      <c r="C127" s="151" t="s">
        <v>209</v>
      </c>
      <c r="D127" s="152"/>
      <c r="E127" s="52">
        <f>'Pay App 57'!E127</f>
        <v>0</v>
      </c>
      <c r="F127" s="45"/>
      <c r="G127" s="65">
        <f>'Pay App 57'!G127+F127</f>
        <v>0</v>
      </c>
      <c r="H127" s="188">
        <f>'Pay App 57'!K127</f>
        <v>0</v>
      </c>
      <c r="I127" s="189"/>
      <c r="J127" s="55"/>
      <c r="K127" s="33">
        <f t="shared" si="1"/>
        <v>0</v>
      </c>
      <c r="L127" s="68">
        <f t="shared" si="0"/>
        <v>0</v>
      </c>
      <c r="M127" s="66">
        <f t="shared" si="2"/>
        <v>0</v>
      </c>
      <c r="N127" s="32">
        <f t="shared" si="3"/>
        <v>0</v>
      </c>
      <c r="O127" s="52">
        <f>'Pay App 57'!O127+'Pay App 57'!P127</f>
        <v>0</v>
      </c>
      <c r="P127" s="45"/>
      <c r="Q127" s="66">
        <f>'Pay App 57'!Q127+N127+P127</f>
        <v>0</v>
      </c>
    </row>
    <row r="128" spans="1:17" ht="21" customHeight="1" x14ac:dyDescent="0.2">
      <c r="A128" s="153" t="s">
        <v>210</v>
      </c>
      <c r="B128" s="153"/>
      <c r="C128" s="153" t="s">
        <v>211</v>
      </c>
      <c r="D128" s="154"/>
      <c r="E128" s="52">
        <f>'Pay App 57'!E128</f>
        <v>0</v>
      </c>
      <c r="F128" s="45"/>
      <c r="G128" s="65">
        <f>'Pay App 57'!G128+F128</f>
        <v>0</v>
      </c>
      <c r="H128" s="188">
        <f>'Pay App 57'!K128</f>
        <v>0</v>
      </c>
      <c r="I128" s="189"/>
      <c r="J128" s="55"/>
      <c r="K128" s="33">
        <f t="shared" si="1"/>
        <v>0</v>
      </c>
      <c r="L128" s="68">
        <f t="shared" si="0"/>
        <v>0</v>
      </c>
      <c r="M128" s="66">
        <f t="shared" si="2"/>
        <v>0</v>
      </c>
      <c r="N128" s="32">
        <f t="shared" si="3"/>
        <v>0</v>
      </c>
      <c r="O128" s="52">
        <f>'Pay App 57'!O128+'Pay App 57'!P128</f>
        <v>0</v>
      </c>
      <c r="P128" s="45"/>
      <c r="Q128" s="66">
        <f>'Pay App 57'!Q128+N128+P128</f>
        <v>0</v>
      </c>
    </row>
    <row r="129" spans="1:17" ht="21" customHeight="1" x14ac:dyDescent="0.2">
      <c r="A129" s="151" t="s">
        <v>212</v>
      </c>
      <c r="B129" s="151"/>
      <c r="C129" s="151" t="s">
        <v>213</v>
      </c>
      <c r="D129" s="152"/>
      <c r="E129" s="52">
        <f>'Pay App 57'!E129</f>
        <v>0</v>
      </c>
      <c r="F129" s="45"/>
      <c r="G129" s="65">
        <f>'Pay App 57'!G129+F129</f>
        <v>0</v>
      </c>
      <c r="H129" s="188">
        <f>'Pay App 57'!K129</f>
        <v>0</v>
      </c>
      <c r="I129" s="189"/>
      <c r="J129" s="55"/>
      <c r="K129" s="33">
        <f t="shared" si="1"/>
        <v>0</v>
      </c>
      <c r="L129" s="68">
        <f t="shared" si="0"/>
        <v>0</v>
      </c>
      <c r="M129" s="66">
        <f t="shared" si="2"/>
        <v>0</v>
      </c>
      <c r="N129" s="32">
        <f t="shared" si="3"/>
        <v>0</v>
      </c>
      <c r="O129" s="52">
        <f>'Pay App 57'!O129+'Pay App 57'!P129</f>
        <v>0</v>
      </c>
      <c r="P129" s="45"/>
      <c r="Q129" s="66">
        <f>'Pay App 57'!Q129+N129+P129</f>
        <v>0</v>
      </c>
    </row>
    <row r="130" spans="1:17" ht="21" customHeight="1" x14ac:dyDescent="0.2">
      <c r="A130" s="151" t="s">
        <v>214</v>
      </c>
      <c r="B130" s="151"/>
      <c r="C130" s="151" t="s">
        <v>215</v>
      </c>
      <c r="D130" s="152"/>
      <c r="E130" s="52">
        <f>'Pay App 57'!E130</f>
        <v>0</v>
      </c>
      <c r="F130" s="45"/>
      <c r="G130" s="65">
        <f>'Pay App 57'!G130+F130</f>
        <v>0</v>
      </c>
      <c r="H130" s="188">
        <f>'Pay App 57'!K130</f>
        <v>0</v>
      </c>
      <c r="I130" s="189"/>
      <c r="J130" s="55"/>
      <c r="K130" s="33">
        <f t="shared" si="1"/>
        <v>0</v>
      </c>
      <c r="L130" s="68">
        <f t="shared" si="0"/>
        <v>0</v>
      </c>
      <c r="M130" s="66">
        <f t="shared" si="2"/>
        <v>0</v>
      </c>
      <c r="N130" s="32">
        <f t="shared" si="3"/>
        <v>0</v>
      </c>
      <c r="O130" s="52">
        <f>'Pay App 57'!O130+'Pay App 57'!P130</f>
        <v>0</v>
      </c>
      <c r="P130" s="45"/>
      <c r="Q130" s="66">
        <f>'Pay App 57'!Q130+N130+P130</f>
        <v>0</v>
      </c>
    </row>
    <row r="131" spans="1:17" ht="21" customHeight="1" x14ac:dyDescent="0.2">
      <c r="A131" s="151" t="s">
        <v>216</v>
      </c>
      <c r="B131" s="151"/>
      <c r="C131" s="151" t="s">
        <v>217</v>
      </c>
      <c r="D131" s="152"/>
      <c r="E131" s="52">
        <f>'Pay App 57'!E131</f>
        <v>0</v>
      </c>
      <c r="F131" s="45"/>
      <c r="G131" s="65">
        <f>'Pay App 57'!G131+F131</f>
        <v>0</v>
      </c>
      <c r="H131" s="188">
        <f>'Pay App 57'!K131</f>
        <v>0</v>
      </c>
      <c r="I131" s="189"/>
      <c r="J131" s="55"/>
      <c r="K131" s="33">
        <f t="shared" si="1"/>
        <v>0</v>
      </c>
      <c r="L131" s="68">
        <f t="shared" si="0"/>
        <v>0</v>
      </c>
      <c r="M131" s="66">
        <f t="shared" si="2"/>
        <v>0</v>
      </c>
      <c r="N131" s="32">
        <f t="shared" si="3"/>
        <v>0</v>
      </c>
      <c r="O131" s="52">
        <f>'Pay App 57'!O131+'Pay App 57'!P131</f>
        <v>0</v>
      </c>
      <c r="P131" s="45"/>
      <c r="Q131" s="66">
        <f>'Pay App 57'!Q131+N131+P131</f>
        <v>0</v>
      </c>
    </row>
    <row r="132" spans="1:17" ht="21" customHeight="1" x14ac:dyDescent="0.2">
      <c r="A132" s="151" t="s">
        <v>218</v>
      </c>
      <c r="B132" s="151"/>
      <c r="C132" s="151" t="s">
        <v>219</v>
      </c>
      <c r="D132" s="152"/>
      <c r="E132" s="52">
        <f>'Pay App 57'!E132</f>
        <v>0</v>
      </c>
      <c r="F132" s="45"/>
      <c r="G132" s="65">
        <f>'Pay App 57'!G132+F132</f>
        <v>0</v>
      </c>
      <c r="H132" s="188">
        <f>'Pay App 57'!K132</f>
        <v>0</v>
      </c>
      <c r="I132" s="189"/>
      <c r="J132" s="55"/>
      <c r="K132" s="33">
        <f t="shared" si="1"/>
        <v>0</v>
      </c>
      <c r="L132" s="68">
        <f t="shared" si="0"/>
        <v>0</v>
      </c>
      <c r="M132" s="66">
        <f t="shared" si="2"/>
        <v>0</v>
      </c>
      <c r="N132" s="32">
        <f t="shared" si="3"/>
        <v>0</v>
      </c>
      <c r="O132" s="52">
        <f>'Pay App 57'!O132+'Pay App 57'!P132</f>
        <v>0</v>
      </c>
      <c r="P132" s="45"/>
      <c r="Q132" s="66">
        <f>'Pay App 57'!Q132+N132+P132</f>
        <v>0</v>
      </c>
    </row>
    <row r="133" spans="1:17" ht="21" customHeight="1" x14ac:dyDescent="0.2">
      <c r="A133" s="151" t="s">
        <v>220</v>
      </c>
      <c r="B133" s="151"/>
      <c r="C133" s="151" t="s">
        <v>221</v>
      </c>
      <c r="D133" s="152"/>
      <c r="E133" s="52">
        <f>'Pay App 57'!E133</f>
        <v>0</v>
      </c>
      <c r="F133" s="45"/>
      <c r="G133" s="65">
        <f>'Pay App 57'!G133+F133</f>
        <v>0</v>
      </c>
      <c r="H133" s="188">
        <f>'Pay App 57'!K133</f>
        <v>0</v>
      </c>
      <c r="I133" s="189"/>
      <c r="J133" s="55"/>
      <c r="K133" s="33">
        <f t="shared" si="1"/>
        <v>0</v>
      </c>
      <c r="L133" s="68">
        <f t="shared" si="0"/>
        <v>0</v>
      </c>
      <c r="M133" s="66">
        <f t="shared" si="2"/>
        <v>0</v>
      </c>
      <c r="N133" s="32">
        <f t="shared" si="3"/>
        <v>0</v>
      </c>
      <c r="O133" s="52">
        <f>'Pay App 57'!O133+'Pay App 57'!P133</f>
        <v>0</v>
      </c>
      <c r="P133" s="45"/>
      <c r="Q133" s="66">
        <f>'Pay App 57'!Q133+N133+P133</f>
        <v>0</v>
      </c>
    </row>
    <row r="134" spans="1:17" ht="21" customHeight="1" x14ac:dyDescent="0.2">
      <c r="A134" s="151" t="s">
        <v>222</v>
      </c>
      <c r="B134" s="151"/>
      <c r="C134" s="151" t="s">
        <v>223</v>
      </c>
      <c r="D134" s="152"/>
      <c r="E134" s="52">
        <f>'Pay App 57'!E134</f>
        <v>0</v>
      </c>
      <c r="F134" s="45"/>
      <c r="G134" s="65">
        <f>'Pay App 57'!G134+F134</f>
        <v>0</v>
      </c>
      <c r="H134" s="188">
        <f>'Pay App 57'!K134</f>
        <v>0</v>
      </c>
      <c r="I134" s="189"/>
      <c r="J134" s="55"/>
      <c r="K134" s="33">
        <f t="shared" si="1"/>
        <v>0</v>
      </c>
      <c r="L134" s="68">
        <f t="shared" si="0"/>
        <v>0</v>
      </c>
      <c r="M134" s="66">
        <f t="shared" si="2"/>
        <v>0</v>
      </c>
      <c r="N134" s="32">
        <f t="shared" si="3"/>
        <v>0</v>
      </c>
      <c r="O134" s="52">
        <f>'Pay App 57'!O134+'Pay App 57'!P134</f>
        <v>0</v>
      </c>
      <c r="P134" s="45"/>
      <c r="Q134" s="66">
        <f>'Pay App 57'!Q134+N134+P134</f>
        <v>0</v>
      </c>
    </row>
    <row r="135" spans="1:17" ht="21" customHeight="1" x14ac:dyDescent="0.2">
      <c r="A135" s="153" t="s">
        <v>224</v>
      </c>
      <c r="B135" s="153"/>
      <c r="C135" s="153" t="s">
        <v>225</v>
      </c>
      <c r="D135" s="154"/>
      <c r="E135" s="52">
        <f>'Pay App 57'!E135</f>
        <v>0</v>
      </c>
      <c r="F135" s="45"/>
      <c r="G135" s="65">
        <f>'Pay App 57'!G135+F135</f>
        <v>0</v>
      </c>
      <c r="H135" s="188">
        <f>'Pay App 57'!K135</f>
        <v>0</v>
      </c>
      <c r="I135" s="189"/>
      <c r="J135" s="55"/>
      <c r="K135" s="33">
        <f t="shared" si="1"/>
        <v>0</v>
      </c>
      <c r="L135" s="68">
        <f t="shared" si="0"/>
        <v>0</v>
      </c>
      <c r="M135" s="66">
        <f t="shared" si="2"/>
        <v>0</v>
      </c>
      <c r="N135" s="32">
        <f t="shared" si="3"/>
        <v>0</v>
      </c>
      <c r="O135" s="52">
        <f>'Pay App 57'!O135+'Pay App 57'!P135</f>
        <v>0</v>
      </c>
      <c r="P135" s="45"/>
      <c r="Q135" s="66">
        <f>'Pay App 57'!Q135+N135+P135</f>
        <v>0</v>
      </c>
    </row>
    <row r="136" spans="1:17" ht="21" customHeight="1" x14ac:dyDescent="0.2">
      <c r="A136" s="151" t="s">
        <v>226</v>
      </c>
      <c r="B136" s="151"/>
      <c r="C136" s="151" t="s">
        <v>227</v>
      </c>
      <c r="D136" s="152"/>
      <c r="E136" s="52">
        <f>'Pay App 57'!E136</f>
        <v>0</v>
      </c>
      <c r="F136" s="45"/>
      <c r="G136" s="65">
        <f>'Pay App 57'!G136+F136</f>
        <v>0</v>
      </c>
      <c r="H136" s="188">
        <f>'Pay App 57'!K136</f>
        <v>0</v>
      </c>
      <c r="I136" s="189"/>
      <c r="J136" s="55"/>
      <c r="K136" s="33">
        <f t="shared" si="1"/>
        <v>0</v>
      </c>
      <c r="L136" s="68">
        <f t="shared" si="0"/>
        <v>0</v>
      </c>
      <c r="M136" s="66">
        <f t="shared" si="2"/>
        <v>0</v>
      </c>
      <c r="N136" s="32">
        <f t="shared" si="3"/>
        <v>0</v>
      </c>
      <c r="O136" s="52">
        <f>'Pay App 57'!O136+'Pay App 57'!P136</f>
        <v>0</v>
      </c>
      <c r="P136" s="45"/>
      <c r="Q136" s="66">
        <f>'Pay App 57'!Q136+N136+P136</f>
        <v>0</v>
      </c>
    </row>
    <row r="137" spans="1:17" ht="21" customHeight="1" x14ac:dyDescent="0.2">
      <c r="A137" s="151" t="s">
        <v>228</v>
      </c>
      <c r="B137" s="151"/>
      <c r="C137" s="151" t="s">
        <v>229</v>
      </c>
      <c r="D137" s="152"/>
      <c r="E137" s="52">
        <f>'Pay App 57'!E137</f>
        <v>0</v>
      </c>
      <c r="F137" s="45"/>
      <c r="G137" s="65">
        <f>'Pay App 57'!G137+F137</f>
        <v>0</v>
      </c>
      <c r="H137" s="188">
        <f>'Pay App 57'!K137</f>
        <v>0</v>
      </c>
      <c r="I137" s="189"/>
      <c r="J137" s="55"/>
      <c r="K137" s="33">
        <f t="shared" si="1"/>
        <v>0</v>
      </c>
      <c r="L137" s="68">
        <f t="shared" si="0"/>
        <v>0</v>
      </c>
      <c r="M137" s="66">
        <f t="shared" si="2"/>
        <v>0</v>
      </c>
      <c r="N137" s="32">
        <f t="shared" si="3"/>
        <v>0</v>
      </c>
      <c r="O137" s="52">
        <f>'Pay App 57'!O137+'Pay App 57'!P137</f>
        <v>0</v>
      </c>
      <c r="P137" s="45"/>
      <c r="Q137" s="66">
        <f>'Pay App 57'!Q137+N137+P137</f>
        <v>0</v>
      </c>
    </row>
    <row r="138" spans="1:17" ht="21" customHeight="1" x14ac:dyDescent="0.2">
      <c r="A138" s="151" t="s">
        <v>230</v>
      </c>
      <c r="B138" s="151"/>
      <c r="C138" s="151" t="s">
        <v>231</v>
      </c>
      <c r="D138" s="152"/>
      <c r="E138" s="52">
        <f>'Pay App 57'!E138</f>
        <v>0</v>
      </c>
      <c r="F138" s="45"/>
      <c r="G138" s="65">
        <f>'Pay App 57'!G138+F138</f>
        <v>0</v>
      </c>
      <c r="H138" s="188">
        <f>'Pay App 57'!K138</f>
        <v>0</v>
      </c>
      <c r="I138" s="189"/>
      <c r="J138" s="55"/>
      <c r="K138" s="33">
        <f t="shared" si="1"/>
        <v>0</v>
      </c>
      <c r="L138" s="68">
        <f t="shared" si="0"/>
        <v>0</v>
      </c>
      <c r="M138" s="66">
        <f t="shared" si="2"/>
        <v>0</v>
      </c>
      <c r="N138" s="32">
        <f t="shared" si="3"/>
        <v>0</v>
      </c>
      <c r="O138" s="52">
        <f>'Pay App 57'!O138+'Pay App 57'!P138</f>
        <v>0</v>
      </c>
      <c r="P138" s="45"/>
      <c r="Q138" s="66">
        <f>'Pay App 57'!Q138+N138+P138</f>
        <v>0</v>
      </c>
    </row>
    <row r="139" spans="1:17" ht="21" customHeight="1" x14ac:dyDescent="0.2">
      <c r="A139" s="153" t="s">
        <v>232</v>
      </c>
      <c r="B139" s="153"/>
      <c r="C139" s="153" t="s">
        <v>233</v>
      </c>
      <c r="D139" s="154"/>
      <c r="E139" s="52">
        <f>'Pay App 57'!E139</f>
        <v>0</v>
      </c>
      <c r="F139" s="45"/>
      <c r="G139" s="65">
        <f>'Pay App 57'!G139+F139</f>
        <v>0</v>
      </c>
      <c r="H139" s="188">
        <f>'Pay App 57'!K139</f>
        <v>0</v>
      </c>
      <c r="I139" s="189"/>
      <c r="J139" s="55"/>
      <c r="K139" s="33">
        <f t="shared" si="1"/>
        <v>0</v>
      </c>
      <c r="L139" s="68">
        <f t="shared" si="0"/>
        <v>0</v>
      </c>
      <c r="M139" s="66">
        <f t="shared" si="2"/>
        <v>0</v>
      </c>
      <c r="N139" s="32">
        <f t="shared" si="3"/>
        <v>0</v>
      </c>
      <c r="O139" s="52">
        <f>'Pay App 57'!O139+'Pay App 57'!P139</f>
        <v>0</v>
      </c>
      <c r="P139" s="45"/>
      <c r="Q139" s="66">
        <f>'Pay App 57'!Q139+N139+P139</f>
        <v>0</v>
      </c>
    </row>
    <row r="140" spans="1:17" ht="21" customHeight="1" x14ac:dyDescent="0.2">
      <c r="A140" s="151" t="s">
        <v>234</v>
      </c>
      <c r="B140" s="151"/>
      <c r="C140" s="151" t="s">
        <v>235</v>
      </c>
      <c r="D140" s="152"/>
      <c r="E140" s="52">
        <f>'Pay App 57'!E140</f>
        <v>0</v>
      </c>
      <c r="F140" s="45"/>
      <c r="G140" s="65">
        <f>'Pay App 57'!G140+F140</f>
        <v>0</v>
      </c>
      <c r="H140" s="188">
        <f>'Pay App 57'!K140</f>
        <v>0</v>
      </c>
      <c r="I140" s="189"/>
      <c r="J140" s="55"/>
      <c r="K140" s="33">
        <f t="shared" si="1"/>
        <v>0</v>
      </c>
      <c r="L140" s="68">
        <f t="shared" si="0"/>
        <v>0</v>
      </c>
      <c r="M140" s="66">
        <f t="shared" si="2"/>
        <v>0</v>
      </c>
      <c r="N140" s="32">
        <f t="shared" si="3"/>
        <v>0</v>
      </c>
      <c r="O140" s="52">
        <f>'Pay App 57'!O140+'Pay App 57'!P140</f>
        <v>0</v>
      </c>
      <c r="P140" s="45"/>
      <c r="Q140" s="66">
        <f>'Pay App 57'!Q140+N140+P140</f>
        <v>0</v>
      </c>
    </row>
    <row r="141" spans="1:17" ht="21" customHeight="1" x14ac:dyDescent="0.2">
      <c r="A141" s="151" t="s">
        <v>236</v>
      </c>
      <c r="B141" s="151"/>
      <c r="C141" s="151" t="s">
        <v>237</v>
      </c>
      <c r="D141" s="152"/>
      <c r="E141" s="52">
        <f>'Pay App 57'!E141</f>
        <v>0</v>
      </c>
      <c r="F141" s="45"/>
      <c r="G141" s="65">
        <f>'Pay App 57'!G141+F141</f>
        <v>0</v>
      </c>
      <c r="H141" s="188">
        <f>'Pay App 57'!K141</f>
        <v>0</v>
      </c>
      <c r="I141" s="189"/>
      <c r="J141" s="55"/>
      <c r="K141" s="33">
        <f t="shared" si="1"/>
        <v>0</v>
      </c>
      <c r="L141" s="68">
        <f t="shared" si="0"/>
        <v>0</v>
      </c>
      <c r="M141" s="66">
        <f t="shared" si="2"/>
        <v>0</v>
      </c>
      <c r="N141" s="32">
        <f t="shared" si="3"/>
        <v>0</v>
      </c>
      <c r="O141" s="52">
        <f>'Pay App 57'!O141+'Pay App 57'!P141</f>
        <v>0</v>
      </c>
      <c r="P141" s="45"/>
      <c r="Q141" s="66">
        <f>'Pay App 57'!Q141+N141+P141</f>
        <v>0</v>
      </c>
    </row>
    <row r="142" spans="1:17" ht="21" customHeight="1" x14ac:dyDescent="0.2">
      <c r="A142" s="151" t="s">
        <v>238</v>
      </c>
      <c r="B142" s="151"/>
      <c r="C142" s="151" t="s">
        <v>239</v>
      </c>
      <c r="D142" s="152"/>
      <c r="E142" s="52">
        <f>'Pay App 57'!E142</f>
        <v>0</v>
      </c>
      <c r="F142" s="45"/>
      <c r="G142" s="65">
        <f>'Pay App 57'!G142+F142</f>
        <v>0</v>
      </c>
      <c r="H142" s="188">
        <f>'Pay App 57'!K142</f>
        <v>0</v>
      </c>
      <c r="I142" s="189"/>
      <c r="J142" s="55"/>
      <c r="K142" s="33">
        <f t="shared" si="1"/>
        <v>0</v>
      </c>
      <c r="L142" s="68">
        <f t="shared" si="0"/>
        <v>0</v>
      </c>
      <c r="M142" s="66">
        <f t="shared" si="2"/>
        <v>0</v>
      </c>
      <c r="N142" s="32">
        <f t="shared" si="3"/>
        <v>0</v>
      </c>
      <c r="O142" s="52">
        <f>'Pay App 57'!O142+'Pay App 57'!P142</f>
        <v>0</v>
      </c>
      <c r="P142" s="45"/>
      <c r="Q142" s="66">
        <f>'Pay App 57'!Q142+N142+P142</f>
        <v>0</v>
      </c>
    </row>
    <row r="143" spans="1:17" ht="21" customHeight="1" x14ac:dyDescent="0.2">
      <c r="A143" s="151" t="s">
        <v>240</v>
      </c>
      <c r="B143" s="151"/>
      <c r="C143" s="151" t="s">
        <v>241</v>
      </c>
      <c r="D143" s="152"/>
      <c r="E143" s="52">
        <f>'Pay App 57'!E143</f>
        <v>0</v>
      </c>
      <c r="F143" s="45"/>
      <c r="G143" s="65">
        <f>'Pay App 57'!G143+F143</f>
        <v>0</v>
      </c>
      <c r="H143" s="188">
        <f>'Pay App 57'!K143</f>
        <v>0</v>
      </c>
      <c r="I143" s="189"/>
      <c r="J143" s="55"/>
      <c r="K143" s="33">
        <f t="shared" si="1"/>
        <v>0</v>
      </c>
      <c r="L143" s="68">
        <f t="shared" si="0"/>
        <v>0</v>
      </c>
      <c r="M143" s="66">
        <f t="shared" si="2"/>
        <v>0</v>
      </c>
      <c r="N143" s="32">
        <f t="shared" si="3"/>
        <v>0</v>
      </c>
      <c r="O143" s="52">
        <f>'Pay App 57'!O143+'Pay App 57'!P143</f>
        <v>0</v>
      </c>
      <c r="P143" s="45"/>
      <c r="Q143" s="66">
        <f>'Pay App 57'!Q143+N143+P143</f>
        <v>0</v>
      </c>
    </row>
    <row r="144" spans="1:17" ht="21" customHeight="1" x14ac:dyDescent="0.2">
      <c r="A144" s="151" t="s">
        <v>242</v>
      </c>
      <c r="B144" s="151"/>
      <c r="C144" s="151" t="s">
        <v>243</v>
      </c>
      <c r="D144" s="152"/>
      <c r="E144" s="52">
        <f>'Pay App 57'!E144</f>
        <v>0</v>
      </c>
      <c r="F144" s="45"/>
      <c r="G144" s="65">
        <f>'Pay App 57'!G144+F144</f>
        <v>0</v>
      </c>
      <c r="H144" s="188">
        <f>'Pay App 57'!K144</f>
        <v>0</v>
      </c>
      <c r="I144" s="189"/>
      <c r="J144" s="55"/>
      <c r="K144" s="33">
        <f t="shared" si="1"/>
        <v>0</v>
      </c>
      <c r="L144" s="68">
        <f t="shared" si="0"/>
        <v>0</v>
      </c>
      <c r="M144" s="66">
        <f t="shared" si="2"/>
        <v>0</v>
      </c>
      <c r="N144" s="32">
        <f t="shared" si="3"/>
        <v>0</v>
      </c>
      <c r="O144" s="52">
        <f>'Pay App 57'!O144+'Pay App 57'!P144</f>
        <v>0</v>
      </c>
      <c r="P144" s="45"/>
      <c r="Q144" s="66">
        <f>'Pay App 57'!Q144+N144+P144</f>
        <v>0</v>
      </c>
    </row>
    <row r="145" spans="1:17" ht="21" customHeight="1" x14ac:dyDescent="0.2">
      <c r="A145" s="151" t="s">
        <v>244</v>
      </c>
      <c r="B145" s="151"/>
      <c r="C145" s="151" t="s">
        <v>245</v>
      </c>
      <c r="D145" s="152"/>
      <c r="E145" s="52">
        <f>'Pay App 57'!E145</f>
        <v>0</v>
      </c>
      <c r="F145" s="45"/>
      <c r="G145" s="65">
        <f>'Pay App 57'!G145+F145</f>
        <v>0</v>
      </c>
      <c r="H145" s="188">
        <f>'Pay App 57'!K145</f>
        <v>0</v>
      </c>
      <c r="I145" s="189"/>
      <c r="J145" s="55"/>
      <c r="K145" s="33">
        <f t="shared" si="1"/>
        <v>0</v>
      </c>
      <c r="L145" s="68">
        <f t="shared" si="0"/>
        <v>0</v>
      </c>
      <c r="M145" s="66">
        <f t="shared" si="2"/>
        <v>0</v>
      </c>
      <c r="N145" s="32">
        <f t="shared" si="3"/>
        <v>0</v>
      </c>
      <c r="O145" s="52">
        <f>'Pay App 57'!O145+'Pay App 57'!P145</f>
        <v>0</v>
      </c>
      <c r="P145" s="45"/>
      <c r="Q145" s="66">
        <f>'Pay App 57'!Q145+N145+P145</f>
        <v>0</v>
      </c>
    </row>
    <row r="146" spans="1:17" ht="21" customHeight="1" x14ac:dyDescent="0.2">
      <c r="A146" s="151" t="s">
        <v>246</v>
      </c>
      <c r="B146" s="151"/>
      <c r="C146" s="151" t="s">
        <v>247</v>
      </c>
      <c r="D146" s="152"/>
      <c r="E146" s="52">
        <f>'Pay App 57'!E146</f>
        <v>0</v>
      </c>
      <c r="F146" s="45"/>
      <c r="G146" s="65">
        <f>'Pay App 57'!G146+F146</f>
        <v>0</v>
      </c>
      <c r="H146" s="188">
        <f>'Pay App 57'!K146</f>
        <v>0</v>
      </c>
      <c r="I146" s="189"/>
      <c r="J146" s="55"/>
      <c r="K146" s="33">
        <f t="shared" si="1"/>
        <v>0</v>
      </c>
      <c r="L146" s="68">
        <f t="shared" si="0"/>
        <v>0</v>
      </c>
      <c r="M146" s="66">
        <f t="shared" si="2"/>
        <v>0</v>
      </c>
      <c r="N146" s="32">
        <f t="shared" si="3"/>
        <v>0</v>
      </c>
      <c r="O146" s="52">
        <f>'Pay App 57'!O146+'Pay App 57'!P146</f>
        <v>0</v>
      </c>
      <c r="P146" s="45"/>
      <c r="Q146" s="66">
        <f>'Pay App 57'!Q146+N146+P146</f>
        <v>0</v>
      </c>
    </row>
    <row r="147" spans="1:17" ht="21" customHeight="1" x14ac:dyDescent="0.2">
      <c r="A147" s="151" t="s">
        <v>248</v>
      </c>
      <c r="B147" s="151"/>
      <c r="C147" s="151" t="s">
        <v>249</v>
      </c>
      <c r="D147" s="152"/>
      <c r="E147" s="52">
        <f>'Pay App 57'!E147</f>
        <v>0</v>
      </c>
      <c r="F147" s="45"/>
      <c r="G147" s="65">
        <f>'Pay App 57'!G147+F147</f>
        <v>0</v>
      </c>
      <c r="H147" s="188">
        <f>'Pay App 57'!K147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57'!O147+'Pay App 57'!P147</f>
        <v>0</v>
      </c>
      <c r="P147" s="45"/>
      <c r="Q147" s="66">
        <f>'Pay App 57'!Q147+N147+P147</f>
        <v>0</v>
      </c>
    </row>
    <row r="148" spans="1:17" ht="21" customHeight="1" x14ac:dyDescent="0.2">
      <c r="A148" s="151" t="s">
        <v>250</v>
      </c>
      <c r="B148" s="151"/>
      <c r="C148" s="151" t="s">
        <v>251</v>
      </c>
      <c r="D148" s="152"/>
      <c r="E148" s="52">
        <f>'Pay App 57'!E148</f>
        <v>0</v>
      </c>
      <c r="F148" s="45"/>
      <c r="G148" s="65">
        <f>'Pay App 57'!G148+F148</f>
        <v>0</v>
      </c>
      <c r="H148" s="188">
        <f>'Pay App 57'!K148</f>
        <v>0</v>
      </c>
      <c r="I148" s="189"/>
      <c r="J148" s="55"/>
      <c r="K148" s="33">
        <f t="shared" si="4"/>
        <v>0</v>
      </c>
      <c r="L148" s="68">
        <f t="shared" ref="L148:L211" si="7">IF(ISERROR(K148/G148),0,K148/G148)</f>
        <v>0</v>
      </c>
      <c r="M148" s="66">
        <f t="shared" si="5"/>
        <v>0</v>
      </c>
      <c r="N148" s="32">
        <f t="shared" si="6"/>
        <v>0</v>
      </c>
      <c r="O148" s="52">
        <f>'Pay App 57'!O148+'Pay App 57'!P148</f>
        <v>0</v>
      </c>
      <c r="P148" s="45"/>
      <c r="Q148" s="66">
        <f>'Pay App 57'!Q148+N148+P148</f>
        <v>0</v>
      </c>
    </row>
    <row r="149" spans="1:17" ht="21" customHeight="1" x14ac:dyDescent="0.2">
      <c r="A149" s="153" t="s">
        <v>252</v>
      </c>
      <c r="B149" s="153"/>
      <c r="C149" s="153" t="s">
        <v>253</v>
      </c>
      <c r="D149" s="154"/>
      <c r="E149" s="52">
        <f>'Pay App 57'!E149</f>
        <v>0</v>
      </c>
      <c r="F149" s="45"/>
      <c r="G149" s="65">
        <f>'Pay App 57'!G149+F149</f>
        <v>0</v>
      </c>
      <c r="H149" s="188">
        <f>'Pay App 57'!K149</f>
        <v>0</v>
      </c>
      <c r="I149" s="189"/>
      <c r="J149" s="55"/>
      <c r="K149" s="33">
        <f t="shared" si="4"/>
        <v>0</v>
      </c>
      <c r="L149" s="68">
        <f t="shared" si="7"/>
        <v>0</v>
      </c>
      <c r="M149" s="66">
        <f t="shared" si="5"/>
        <v>0</v>
      </c>
      <c r="N149" s="32">
        <f t="shared" si="6"/>
        <v>0</v>
      </c>
      <c r="O149" s="52">
        <f>'Pay App 57'!O149+'Pay App 57'!P149</f>
        <v>0</v>
      </c>
      <c r="P149" s="45"/>
      <c r="Q149" s="66">
        <f>'Pay App 57'!Q149+N149+P149</f>
        <v>0</v>
      </c>
    </row>
    <row r="150" spans="1:17" ht="21" customHeight="1" x14ac:dyDescent="0.2">
      <c r="A150" s="151" t="s">
        <v>254</v>
      </c>
      <c r="B150" s="151"/>
      <c r="C150" s="151" t="s">
        <v>255</v>
      </c>
      <c r="D150" s="152"/>
      <c r="E150" s="52">
        <f>'Pay App 57'!E150</f>
        <v>0</v>
      </c>
      <c r="F150" s="45"/>
      <c r="G150" s="65">
        <f>'Pay App 57'!G150+F150</f>
        <v>0</v>
      </c>
      <c r="H150" s="188">
        <f>'Pay App 57'!K150</f>
        <v>0</v>
      </c>
      <c r="I150" s="189"/>
      <c r="J150" s="55"/>
      <c r="K150" s="33">
        <f t="shared" si="4"/>
        <v>0</v>
      </c>
      <c r="L150" s="68">
        <f t="shared" si="7"/>
        <v>0</v>
      </c>
      <c r="M150" s="66">
        <f t="shared" si="5"/>
        <v>0</v>
      </c>
      <c r="N150" s="32">
        <f t="shared" si="6"/>
        <v>0</v>
      </c>
      <c r="O150" s="52">
        <f>'Pay App 57'!O150+'Pay App 57'!P150</f>
        <v>0</v>
      </c>
      <c r="P150" s="45"/>
      <c r="Q150" s="66">
        <f>'Pay App 57'!Q150+N150+P150</f>
        <v>0</v>
      </c>
    </row>
    <row r="151" spans="1:17" ht="21" customHeight="1" x14ac:dyDescent="0.2">
      <c r="A151" s="151" t="s">
        <v>256</v>
      </c>
      <c r="B151" s="151"/>
      <c r="C151" s="151" t="s">
        <v>257</v>
      </c>
      <c r="D151" s="152"/>
      <c r="E151" s="52">
        <f>'Pay App 57'!E151</f>
        <v>0</v>
      </c>
      <c r="F151" s="45"/>
      <c r="G151" s="65">
        <f>'Pay App 57'!G151+F151</f>
        <v>0</v>
      </c>
      <c r="H151" s="188">
        <f>'Pay App 57'!K151</f>
        <v>0</v>
      </c>
      <c r="I151" s="189"/>
      <c r="J151" s="55"/>
      <c r="K151" s="33">
        <f t="shared" si="4"/>
        <v>0</v>
      </c>
      <c r="L151" s="68">
        <f t="shared" si="7"/>
        <v>0</v>
      </c>
      <c r="M151" s="66">
        <f t="shared" si="5"/>
        <v>0</v>
      </c>
      <c r="N151" s="32">
        <f t="shared" si="6"/>
        <v>0</v>
      </c>
      <c r="O151" s="52">
        <f>'Pay App 57'!O151+'Pay App 57'!P151</f>
        <v>0</v>
      </c>
      <c r="P151" s="45"/>
      <c r="Q151" s="66">
        <f>'Pay App 57'!Q151+N151+P151</f>
        <v>0</v>
      </c>
    </row>
    <row r="152" spans="1:17" ht="21" customHeight="1" x14ac:dyDescent="0.2">
      <c r="A152" s="151" t="s">
        <v>258</v>
      </c>
      <c r="B152" s="151"/>
      <c r="C152" s="151" t="s">
        <v>259</v>
      </c>
      <c r="D152" s="152"/>
      <c r="E152" s="52">
        <f>'Pay App 57'!E152</f>
        <v>0</v>
      </c>
      <c r="F152" s="45"/>
      <c r="G152" s="65">
        <f>'Pay App 57'!G152+F152</f>
        <v>0</v>
      </c>
      <c r="H152" s="188">
        <f>'Pay App 57'!K152</f>
        <v>0</v>
      </c>
      <c r="I152" s="189"/>
      <c r="J152" s="55"/>
      <c r="K152" s="33">
        <f t="shared" si="4"/>
        <v>0</v>
      </c>
      <c r="L152" s="68">
        <f t="shared" si="7"/>
        <v>0</v>
      </c>
      <c r="M152" s="66">
        <f t="shared" si="5"/>
        <v>0</v>
      </c>
      <c r="N152" s="32">
        <f t="shared" si="6"/>
        <v>0</v>
      </c>
      <c r="O152" s="52">
        <f>'Pay App 57'!O152+'Pay App 57'!P152</f>
        <v>0</v>
      </c>
      <c r="P152" s="45"/>
      <c r="Q152" s="66">
        <f>'Pay App 57'!Q152+N152+P152</f>
        <v>0</v>
      </c>
    </row>
    <row r="153" spans="1:17" ht="21" customHeight="1" x14ac:dyDescent="0.2">
      <c r="A153" s="151" t="s">
        <v>260</v>
      </c>
      <c r="B153" s="151"/>
      <c r="C153" s="151" t="s">
        <v>261</v>
      </c>
      <c r="D153" s="152"/>
      <c r="E153" s="52">
        <f>'Pay App 57'!E153</f>
        <v>0</v>
      </c>
      <c r="F153" s="45"/>
      <c r="G153" s="65">
        <f>'Pay App 57'!G153+F153</f>
        <v>0</v>
      </c>
      <c r="H153" s="188">
        <f>'Pay App 57'!K153</f>
        <v>0</v>
      </c>
      <c r="I153" s="189"/>
      <c r="J153" s="55"/>
      <c r="K153" s="33">
        <f t="shared" si="4"/>
        <v>0</v>
      </c>
      <c r="L153" s="68">
        <f t="shared" si="7"/>
        <v>0</v>
      </c>
      <c r="M153" s="66">
        <f t="shared" si="5"/>
        <v>0</v>
      </c>
      <c r="N153" s="32">
        <f t="shared" si="6"/>
        <v>0</v>
      </c>
      <c r="O153" s="52">
        <f>'Pay App 57'!O153+'Pay App 57'!P153</f>
        <v>0</v>
      </c>
      <c r="P153" s="45"/>
      <c r="Q153" s="66">
        <f>'Pay App 57'!Q153+N153+P153</f>
        <v>0</v>
      </c>
    </row>
    <row r="154" spans="1:17" ht="21" customHeight="1" x14ac:dyDescent="0.2">
      <c r="A154" s="151" t="s">
        <v>262</v>
      </c>
      <c r="B154" s="151"/>
      <c r="C154" s="151" t="s">
        <v>263</v>
      </c>
      <c r="D154" s="152"/>
      <c r="E154" s="52">
        <f>'Pay App 57'!E154</f>
        <v>0</v>
      </c>
      <c r="F154" s="45"/>
      <c r="G154" s="65">
        <f>'Pay App 57'!G154+F154</f>
        <v>0</v>
      </c>
      <c r="H154" s="188">
        <f>'Pay App 57'!K154</f>
        <v>0</v>
      </c>
      <c r="I154" s="189"/>
      <c r="J154" s="55"/>
      <c r="K154" s="33">
        <f t="shared" si="4"/>
        <v>0</v>
      </c>
      <c r="L154" s="68">
        <f t="shared" si="7"/>
        <v>0</v>
      </c>
      <c r="M154" s="66">
        <f t="shared" si="5"/>
        <v>0</v>
      </c>
      <c r="N154" s="32">
        <f t="shared" si="6"/>
        <v>0</v>
      </c>
      <c r="O154" s="52">
        <f>'Pay App 57'!O154+'Pay App 57'!P154</f>
        <v>0</v>
      </c>
      <c r="P154" s="45"/>
      <c r="Q154" s="66">
        <f>'Pay App 57'!Q154+N154+P154</f>
        <v>0</v>
      </c>
    </row>
    <row r="155" spans="1:17" ht="21" customHeight="1" x14ac:dyDescent="0.2">
      <c r="A155" s="151" t="s">
        <v>264</v>
      </c>
      <c r="B155" s="151"/>
      <c r="C155" s="151" t="s">
        <v>265</v>
      </c>
      <c r="D155" s="152"/>
      <c r="E155" s="52">
        <f>'Pay App 57'!E155</f>
        <v>0</v>
      </c>
      <c r="F155" s="45"/>
      <c r="G155" s="65">
        <f>'Pay App 57'!G155+F155</f>
        <v>0</v>
      </c>
      <c r="H155" s="188">
        <f>'Pay App 57'!K155</f>
        <v>0</v>
      </c>
      <c r="I155" s="189"/>
      <c r="J155" s="55"/>
      <c r="K155" s="33">
        <f t="shared" si="4"/>
        <v>0</v>
      </c>
      <c r="L155" s="68">
        <f t="shared" si="7"/>
        <v>0</v>
      </c>
      <c r="M155" s="66">
        <f t="shared" si="5"/>
        <v>0</v>
      </c>
      <c r="N155" s="32">
        <f t="shared" si="6"/>
        <v>0</v>
      </c>
      <c r="O155" s="52">
        <f>'Pay App 57'!O155+'Pay App 57'!P155</f>
        <v>0</v>
      </c>
      <c r="P155" s="45"/>
      <c r="Q155" s="66">
        <f>'Pay App 57'!Q155+N155+P155</f>
        <v>0</v>
      </c>
    </row>
    <row r="156" spans="1:17" ht="21" customHeight="1" x14ac:dyDescent="0.2">
      <c r="A156" s="151" t="s">
        <v>266</v>
      </c>
      <c r="B156" s="151"/>
      <c r="C156" s="151" t="s">
        <v>267</v>
      </c>
      <c r="D156" s="152"/>
      <c r="E156" s="52">
        <f>'Pay App 57'!E156</f>
        <v>0</v>
      </c>
      <c r="F156" s="45"/>
      <c r="G156" s="65">
        <f>'Pay App 57'!G156+F156</f>
        <v>0</v>
      </c>
      <c r="H156" s="188">
        <f>'Pay App 57'!K156</f>
        <v>0</v>
      </c>
      <c r="I156" s="189"/>
      <c r="J156" s="55"/>
      <c r="K156" s="33">
        <f t="shared" si="4"/>
        <v>0</v>
      </c>
      <c r="L156" s="68">
        <f t="shared" si="7"/>
        <v>0</v>
      </c>
      <c r="M156" s="66">
        <f t="shared" si="5"/>
        <v>0</v>
      </c>
      <c r="N156" s="32">
        <f t="shared" si="6"/>
        <v>0</v>
      </c>
      <c r="O156" s="52">
        <f>'Pay App 57'!O156+'Pay App 57'!P156</f>
        <v>0</v>
      </c>
      <c r="P156" s="45"/>
      <c r="Q156" s="66">
        <f>'Pay App 57'!Q156+N156+P156</f>
        <v>0</v>
      </c>
    </row>
    <row r="157" spans="1:17" ht="21" customHeight="1" x14ac:dyDescent="0.2">
      <c r="A157" s="151" t="s">
        <v>268</v>
      </c>
      <c r="B157" s="151"/>
      <c r="C157" s="151" t="s">
        <v>269</v>
      </c>
      <c r="D157" s="152"/>
      <c r="E157" s="52">
        <f>'Pay App 57'!E157</f>
        <v>0</v>
      </c>
      <c r="F157" s="45"/>
      <c r="G157" s="65">
        <f>'Pay App 57'!G157+F157</f>
        <v>0</v>
      </c>
      <c r="H157" s="188">
        <f>'Pay App 57'!K157</f>
        <v>0</v>
      </c>
      <c r="I157" s="189"/>
      <c r="J157" s="55"/>
      <c r="K157" s="33">
        <f t="shared" si="4"/>
        <v>0</v>
      </c>
      <c r="L157" s="68">
        <f t="shared" si="7"/>
        <v>0</v>
      </c>
      <c r="M157" s="66">
        <f t="shared" si="5"/>
        <v>0</v>
      </c>
      <c r="N157" s="32">
        <f t="shared" si="6"/>
        <v>0</v>
      </c>
      <c r="O157" s="52">
        <f>'Pay App 57'!O157+'Pay App 57'!P157</f>
        <v>0</v>
      </c>
      <c r="P157" s="45"/>
      <c r="Q157" s="66">
        <f>'Pay App 57'!Q157+N157+P157</f>
        <v>0</v>
      </c>
    </row>
    <row r="158" spans="1:17" ht="21" customHeight="1" x14ac:dyDescent="0.2">
      <c r="A158" s="153" t="s">
        <v>270</v>
      </c>
      <c r="B158" s="153"/>
      <c r="C158" s="153" t="s">
        <v>271</v>
      </c>
      <c r="D158" s="154"/>
      <c r="E158" s="52">
        <f>'Pay App 57'!E158</f>
        <v>0</v>
      </c>
      <c r="F158" s="45"/>
      <c r="G158" s="65">
        <f>'Pay App 57'!G158+F158</f>
        <v>0</v>
      </c>
      <c r="H158" s="188">
        <f>'Pay App 57'!K158</f>
        <v>0</v>
      </c>
      <c r="I158" s="189"/>
      <c r="J158" s="55"/>
      <c r="K158" s="33">
        <f t="shared" si="4"/>
        <v>0</v>
      </c>
      <c r="L158" s="68">
        <f t="shared" si="7"/>
        <v>0</v>
      </c>
      <c r="M158" s="66">
        <f t="shared" si="5"/>
        <v>0</v>
      </c>
      <c r="N158" s="32">
        <f t="shared" si="6"/>
        <v>0</v>
      </c>
      <c r="O158" s="52">
        <f>'Pay App 57'!O158+'Pay App 57'!P158</f>
        <v>0</v>
      </c>
      <c r="P158" s="45"/>
      <c r="Q158" s="66">
        <f>'Pay App 57'!Q158+N158+P158</f>
        <v>0</v>
      </c>
    </row>
    <row r="159" spans="1:17" ht="21" customHeight="1" x14ac:dyDescent="0.2">
      <c r="A159" s="151" t="s">
        <v>272</v>
      </c>
      <c r="B159" s="151"/>
      <c r="C159" s="151" t="s">
        <v>273</v>
      </c>
      <c r="D159" s="152"/>
      <c r="E159" s="52">
        <f>'Pay App 57'!E159</f>
        <v>0</v>
      </c>
      <c r="F159" s="45"/>
      <c r="G159" s="65">
        <f>'Pay App 57'!G159+F159</f>
        <v>0</v>
      </c>
      <c r="H159" s="188">
        <f>'Pay App 57'!K159</f>
        <v>0</v>
      </c>
      <c r="I159" s="189"/>
      <c r="J159" s="55"/>
      <c r="K159" s="33">
        <f t="shared" si="4"/>
        <v>0</v>
      </c>
      <c r="L159" s="68">
        <f t="shared" si="7"/>
        <v>0</v>
      </c>
      <c r="M159" s="66">
        <f t="shared" si="5"/>
        <v>0</v>
      </c>
      <c r="N159" s="32">
        <f t="shared" si="6"/>
        <v>0</v>
      </c>
      <c r="O159" s="52">
        <f>'Pay App 57'!O159+'Pay App 57'!P159</f>
        <v>0</v>
      </c>
      <c r="P159" s="45"/>
      <c r="Q159" s="66">
        <f>'Pay App 57'!Q159+N159+P159</f>
        <v>0</v>
      </c>
    </row>
    <row r="160" spans="1:17" ht="21" customHeight="1" x14ac:dyDescent="0.2">
      <c r="A160" s="151" t="s">
        <v>274</v>
      </c>
      <c r="B160" s="151"/>
      <c r="C160" s="151" t="s">
        <v>275</v>
      </c>
      <c r="D160" s="152"/>
      <c r="E160" s="52">
        <f>'Pay App 57'!E160</f>
        <v>0</v>
      </c>
      <c r="F160" s="45"/>
      <c r="G160" s="65">
        <f>'Pay App 57'!G160+F160</f>
        <v>0</v>
      </c>
      <c r="H160" s="188">
        <f>'Pay App 57'!K160</f>
        <v>0</v>
      </c>
      <c r="I160" s="189"/>
      <c r="J160" s="55"/>
      <c r="K160" s="33">
        <f t="shared" si="4"/>
        <v>0</v>
      </c>
      <c r="L160" s="68">
        <f t="shared" si="7"/>
        <v>0</v>
      </c>
      <c r="M160" s="66">
        <f t="shared" si="5"/>
        <v>0</v>
      </c>
      <c r="N160" s="32">
        <f t="shared" si="6"/>
        <v>0</v>
      </c>
      <c r="O160" s="52">
        <f>'Pay App 57'!O160+'Pay App 57'!P160</f>
        <v>0</v>
      </c>
      <c r="P160" s="45"/>
      <c r="Q160" s="66">
        <f>'Pay App 57'!Q160+N160+P160</f>
        <v>0</v>
      </c>
    </row>
    <row r="161" spans="1:17" ht="21" customHeight="1" x14ac:dyDescent="0.2">
      <c r="A161" s="151" t="s">
        <v>276</v>
      </c>
      <c r="B161" s="151"/>
      <c r="C161" s="151" t="s">
        <v>277</v>
      </c>
      <c r="D161" s="152"/>
      <c r="E161" s="52">
        <f>'Pay App 57'!E161</f>
        <v>0</v>
      </c>
      <c r="F161" s="45"/>
      <c r="G161" s="65">
        <f>'Pay App 57'!G161+F161</f>
        <v>0</v>
      </c>
      <c r="H161" s="188">
        <f>'Pay App 57'!K161</f>
        <v>0</v>
      </c>
      <c r="I161" s="189"/>
      <c r="J161" s="55"/>
      <c r="K161" s="33">
        <f t="shared" si="4"/>
        <v>0</v>
      </c>
      <c r="L161" s="68">
        <f t="shared" si="7"/>
        <v>0</v>
      </c>
      <c r="M161" s="66">
        <f t="shared" si="5"/>
        <v>0</v>
      </c>
      <c r="N161" s="32">
        <f t="shared" si="6"/>
        <v>0</v>
      </c>
      <c r="O161" s="52">
        <f>'Pay App 57'!O161+'Pay App 57'!P161</f>
        <v>0</v>
      </c>
      <c r="P161" s="45"/>
      <c r="Q161" s="66">
        <f>'Pay App 57'!Q161+N161+P161</f>
        <v>0</v>
      </c>
    </row>
    <row r="162" spans="1:17" ht="21" customHeight="1" x14ac:dyDescent="0.2">
      <c r="A162" s="151" t="s">
        <v>278</v>
      </c>
      <c r="B162" s="151"/>
      <c r="C162" s="151" t="s">
        <v>279</v>
      </c>
      <c r="D162" s="152"/>
      <c r="E162" s="52">
        <f>'Pay App 57'!E162</f>
        <v>0</v>
      </c>
      <c r="F162" s="45"/>
      <c r="G162" s="65">
        <f>'Pay App 57'!G162+F162</f>
        <v>0</v>
      </c>
      <c r="H162" s="188">
        <f>'Pay App 57'!K162</f>
        <v>0</v>
      </c>
      <c r="I162" s="189"/>
      <c r="J162" s="55"/>
      <c r="K162" s="33">
        <f t="shared" si="4"/>
        <v>0</v>
      </c>
      <c r="L162" s="68">
        <f t="shared" si="7"/>
        <v>0</v>
      </c>
      <c r="M162" s="66">
        <f t="shared" si="5"/>
        <v>0</v>
      </c>
      <c r="N162" s="32">
        <f t="shared" si="6"/>
        <v>0</v>
      </c>
      <c r="O162" s="52">
        <f>'Pay App 57'!O162+'Pay App 57'!P162</f>
        <v>0</v>
      </c>
      <c r="P162" s="45"/>
      <c r="Q162" s="66">
        <f>'Pay App 57'!Q162+N162+P162</f>
        <v>0</v>
      </c>
    </row>
    <row r="163" spans="1:17" ht="21" customHeight="1" x14ac:dyDescent="0.2">
      <c r="A163" s="151" t="s">
        <v>280</v>
      </c>
      <c r="B163" s="151"/>
      <c r="C163" s="151" t="s">
        <v>281</v>
      </c>
      <c r="D163" s="152"/>
      <c r="E163" s="52">
        <f>'Pay App 57'!E163</f>
        <v>0</v>
      </c>
      <c r="F163" s="45"/>
      <c r="G163" s="65">
        <f>'Pay App 57'!G163+F163</f>
        <v>0</v>
      </c>
      <c r="H163" s="188">
        <f>'Pay App 57'!K163</f>
        <v>0</v>
      </c>
      <c r="I163" s="189"/>
      <c r="J163" s="55"/>
      <c r="K163" s="33">
        <f t="shared" si="4"/>
        <v>0</v>
      </c>
      <c r="L163" s="68">
        <f t="shared" si="7"/>
        <v>0</v>
      </c>
      <c r="M163" s="66">
        <f t="shared" si="5"/>
        <v>0</v>
      </c>
      <c r="N163" s="32">
        <f t="shared" si="6"/>
        <v>0</v>
      </c>
      <c r="O163" s="52">
        <f>'Pay App 57'!O163+'Pay App 57'!P163</f>
        <v>0</v>
      </c>
      <c r="P163" s="45"/>
      <c r="Q163" s="66">
        <f>'Pay App 57'!Q163+N163+P163</f>
        <v>0</v>
      </c>
    </row>
    <row r="164" spans="1:17" ht="21" customHeight="1" x14ac:dyDescent="0.2">
      <c r="A164" s="151" t="s">
        <v>282</v>
      </c>
      <c r="B164" s="151"/>
      <c r="C164" s="151" t="s">
        <v>283</v>
      </c>
      <c r="D164" s="152"/>
      <c r="E164" s="52">
        <f>'Pay App 57'!E164</f>
        <v>0</v>
      </c>
      <c r="F164" s="45"/>
      <c r="G164" s="65">
        <f>'Pay App 57'!G164+F164</f>
        <v>0</v>
      </c>
      <c r="H164" s="188">
        <f>'Pay App 57'!K164</f>
        <v>0</v>
      </c>
      <c r="I164" s="189"/>
      <c r="J164" s="55"/>
      <c r="K164" s="33">
        <f t="shared" si="4"/>
        <v>0</v>
      </c>
      <c r="L164" s="68">
        <f t="shared" si="7"/>
        <v>0</v>
      </c>
      <c r="M164" s="66">
        <f t="shared" si="5"/>
        <v>0</v>
      </c>
      <c r="N164" s="32">
        <f t="shared" si="6"/>
        <v>0</v>
      </c>
      <c r="O164" s="52">
        <f>'Pay App 57'!O164+'Pay App 57'!P164</f>
        <v>0</v>
      </c>
      <c r="P164" s="45"/>
      <c r="Q164" s="66">
        <f>'Pay App 57'!Q164+N164+P164</f>
        <v>0</v>
      </c>
    </row>
    <row r="165" spans="1:17" ht="21" customHeight="1" x14ac:dyDescent="0.2">
      <c r="A165" s="151" t="s">
        <v>284</v>
      </c>
      <c r="B165" s="151"/>
      <c r="C165" s="151" t="s">
        <v>285</v>
      </c>
      <c r="D165" s="152"/>
      <c r="E165" s="52">
        <f>'Pay App 57'!E165</f>
        <v>0</v>
      </c>
      <c r="F165" s="45"/>
      <c r="G165" s="65">
        <f>'Pay App 57'!G165+F165</f>
        <v>0</v>
      </c>
      <c r="H165" s="188">
        <f>'Pay App 57'!K165</f>
        <v>0</v>
      </c>
      <c r="I165" s="189"/>
      <c r="J165" s="55"/>
      <c r="K165" s="33">
        <f t="shared" si="4"/>
        <v>0</v>
      </c>
      <c r="L165" s="68">
        <f t="shared" si="7"/>
        <v>0</v>
      </c>
      <c r="M165" s="66">
        <f t="shared" si="5"/>
        <v>0</v>
      </c>
      <c r="N165" s="32">
        <f t="shared" si="6"/>
        <v>0</v>
      </c>
      <c r="O165" s="52">
        <f>'Pay App 57'!O165+'Pay App 57'!P165</f>
        <v>0</v>
      </c>
      <c r="P165" s="45"/>
      <c r="Q165" s="66">
        <f>'Pay App 57'!Q165+N165+P165</f>
        <v>0</v>
      </c>
    </row>
    <row r="166" spans="1:17" ht="21" customHeight="1" x14ac:dyDescent="0.2">
      <c r="A166" s="153" t="s">
        <v>286</v>
      </c>
      <c r="B166" s="153"/>
      <c r="C166" s="153" t="s">
        <v>287</v>
      </c>
      <c r="D166" s="154"/>
      <c r="E166" s="52">
        <f>'Pay App 57'!E166</f>
        <v>0</v>
      </c>
      <c r="F166" s="45"/>
      <c r="G166" s="65">
        <f>'Pay App 57'!G166+F166</f>
        <v>0</v>
      </c>
      <c r="H166" s="188">
        <f>'Pay App 57'!K166</f>
        <v>0</v>
      </c>
      <c r="I166" s="189"/>
      <c r="J166" s="55"/>
      <c r="K166" s="33">
        <f t="shared" si="4"/>
        <v>0</v>
      </c>
      <c r="L166" s="68">
        <f t="shared" si="7"/>
        <v>0</v>
      </c>
      <c r="M166" s="66">
        <f t="shared" si="5"/>
        <v>0</v>
      </c>
      <c r="N166" s="32">
        <f t="shared" si="6"/>
        <v>0</v>
      </c>
      <c r="O166" s="52">
        <f>'Pay App 57'!O166+'Pay App 57'!P166</f>
        <v>0</v>
      </c>
      <c r="P166" s="45"/>
      <c r="Q166" s="66">
        <f>'Pay App 57'!Q166+N166+P166</f>
        <v>0</v>
      </c>
    </row>
    <row r="167" spans="1:17" ht="21" customHeight="1" x14ac:dyDescent="0.2">
      <c r="A167" s="153" t="s">
        <v>288</v>
      </c>
      <c r="B167" s="153"/>
      <c r="C167" s="153" t="s">
        <v>289</v>
      </c>
      <c r="D167" s="154"/>
      <c r="E167" s="52">
        <f>'Pay App 57'!E167</f>
        <v>0</v>
      </c>
      <c r="F167" s="45"/>
      <c r="G167" s="65">
        <f>'Pay App 57'!G167+F167</f>
        <v>0</v>
      </c>
      <c r="H167" s="188">
        <f>'Pay App 57'!K167</f>
        <v>0</v>
      </c>
      <c r="I167" s="189"/>
      <c r="J167" s="55"/>
      <c r="K167" s="33">
        <f t="shared" si="4"/>
        <v>0</v>
      </c>
      <c r="L167" s="68">
        <f t="shared" si="7"/>
        <v>0</v>
      </c>
      <c r="M167" s="66">
        <f t="shared" si="5"/>
        <v>0</v>
      </c>
      <c r="N167" s="32">
        <f t="shared" si="6"/>
        <v>0</v>
      </c>
      <c r="O167" s="52">
        <f>'Pay App 57'!O167+'Pay App 57'!P167</f>
        <v>0</v>
      </c>
      <c r="P167" s="45"/>
      <c r="Q167" s="66">
        <f>'Pay App 57'!Q167+N167+P167</f>
        <v>0</v>
      </c>
    </row>
    <row r="168" spans="1:17" ht="21" customHeight="1" x14ac:dyDescent="0.2">
      <c r="A168" s="151" t="s">
        <v>290</v>
      </c>
      <c r="B168" s="151"/>
      <c r="C168" s="151" t="s">
        <v>291</v>
      </c>
      <c r="D168" s="152"/>
      <c r="E168" s="52">
        <f>'Pay App 57'!E168</f>
        <v>0</v>
      </c>
      <c r="F168" s="45"/>
      <c r="G168" s="65">
        <f>'Pay App 57'!G168+F168</f>
        <v>0</v>
      </c>
      <c r="H168" s="188">
        <f>'Pay App 57'!K168</f>
        <v>0</v>
      </c>
      <c r="I168" s="189"/>
      <c r="J168" s="55"/>
      <c r="K168" s="33">
        <f t="shared" si="4"/>
        <v>0</v>
      </c>
      <c r="L168" s="68">
        <f t="shared" si="7"/>
        <v>0</v>
      </c>
      <c r="M168" s="66">
        <f t="shared" si="5"/>
        <v>0</v>
      </c>
      <c r="N168" s="32">
        <f t="shared" si="6"/>
        <v>0</v>
      </c>
      <c r="O168" s="52">
        <f>'Pay App 57'!O168+'Pay App 57'!P168</f>
        <v>0</v>
      </c>
      <c r="P168" s="45"/>
      <c r="Q168" s="66">
        <f>'Pay App 57'!Q168+N168+P168</f>
        <v>0</v>
      </c>
    </row>
    <row r="169" spans="1:17" ht="21" customHeight="1" x14ac:dyDescent="0.2">
      <c r="A169" s="151" t="s">
        <v>292</v>
      </c>
      <c r="B169" s="151"/>
      <c r="C169" s="151" t="s">
        <v>293</v>
      </c>
      <c r="D169" s="152"/>
      <c r="E169" s="52">
        <f>'Pay App 57'!E169</f>
        <v>0</v>
      </c>
      <c r="F169" s="45"/>
      <c r="G169" s="65">
        <f>'Pay App 57'!G169+F169</f>
        <v>0</v>
      </c>
      <c r="H169" s="188">
        <f>'Pay App 57'!K169</f>
        <v>0</v>
      </c>
      <c r="I169" s="189"/>
      <c r="J169" s="55"/>
      <c r="K169" s="33">
        <f t="shared" si="4"/>
        <v>0</v>
      </c>
      <c r="L169" s="68">
        <f t="shared" si="7"/>
        <v>0</v>
      </c>
      <c r="M169" s="66">
        <f t="shared" si="5"/>
        <v>0</v>
      </c>
      <c r="N169" s="32">
        <f t="shared" si="6"/>
        <v>0</v>
      </c>
      <c r="O169" s="52">
        <f>'Pay App 57'!O169+'Pay App 57'!P169</f>
        <v>0</v>
      </c>
      <c r="P169" s="45"/>
      <c r="Q169" s="66">
        <f>'Pay App 57'!Q169+N169+P169</f>
        <v>0</v>
      </c>
    </row>
    <row r="170" spans="1:17" ht="21" customHeight="1" x14ac:dyDescent="0.2">
      <c r="A170" s="151" t="s">
        <v>294</v>
      </c>
      <c r="B170" s="151"/>
      <c r="C170" s="151" t="s">
        <v>295</v>
      </c>
      <c r="D170" s="152"/>
      <c r="E170" s="52">
        <f>'Pay App 57'!E170</f>
        <v>0</v>
      </c>
      <c r="F170" s="45"/>
      <c r="G170" s="65">
        <f>'Pay App 57'!G170+F170</f>
        <v>0</v>
      </c>
      <c r="H170" s="188">
        <f>'Pay App 57'!K170</f>
        <v>0</v>
      </c>
      <c r="I170" s="189"/>
      <c r="J170" s="55"/>
      <c r="K170" s="33">
        <f t="shared" si="4"/>
        <v>0</v>
      </c>
      <c r="L170" s="68">
        <f t="shared" si="7"/>
        <v>0</v>
      </c>
      <c r="M170" s="66">
        <f t="shared" si="5"/>
        <v>0</v>
      </c>
      <c r="N170" s="32">
        <f t="shared" si="6"/>
        <v>0</v>
      </c>
      <c r="O170" s="52">
        <f>'Pay App 57'!O170+'Pay App 57'!P170</f>
        <v>0</v>
      </c>
      <c r="P170" s="45"/>
      <c r="Q170" s="66">
        <f>'Pay App 57'!Q170+N170+P170</f>
        <v>0</v>
      </c>
    </row>
    <row r="171" spans="1:17" ht="21" customHeight="1" x14ac:dyDescent="0.2">
      <c r="A171" s="151" t="s">
        <v>296</v>
      </c>
      <c r="B171" s="151"/>
      <c r="C171" s="151" t="s">
        <v>297</v>
      </c>
      <c r="D171" s="152"/>
      <c r="E171" s="52">
        <f>'Pay App 57'!E171</f>
        <v>0</v>
      </c>
      <c r="F171" s="45"/>
      <c r="G171" s="65">
        <f>'Pay App 57'!G171+F171</f>
        <v>0</v>
      </c>
      <c r="H171" s="188">
        <f>'Pay App 57'!K171</f>
        <v>0</v>
      </c>
      <c r="I171" s="189"/>
      <c r="J171" s="55"/>
      <c r="K171" s="33">
        <f t="shared" si="4"/>
        <v>0</v>
      </c>
      <c r="L171" s="68">
        <f t="shared" si="7"/>
        <v>0</v>
      </c>
      <c r="M171" s="66">
        <f t="shared" si="5"/>
        <v>0</v>
      </c>
      <c r="N171" s="32">
        <f t="shared" si="6"/>
        <v>0</v>
      </c>
      <c r="O171" s="52">
        <f>'Pay App 57'!O171+'Pay App 57'!P171</f>
        <v>0</v>
      </c>
      <c r="P171" s="45"/>
      <c r="Q171" s="66">
        <f>'Pay App 57'!Q171+N171+P171</f>
        <v>0</v>
      </c>
    </row>
    <row r="172" spans="1:17" ht="21" customHeight="1" x14ac:dyDescent="0.2">
      <c r="A172" s="151" t="s">
        <v>298</v>
      </c>
      <c r="B172" s="151"/>
      <c r="C172" s="151" t="s">
        <v>299</v>
      </c>
      <c r="D172" s="152"/>
      <c r="E172" s="52">
        <f>'Pay App 57'!E172</f>
        <v>0</v>
      </c>
      <c r="F172" s="45"/>
      <c r="G172" s="65">
        <f>'Pay App 57'!G172+F172</f>
        <v>0</v>
      </c>
      <c r="H172" s="188">
        <f>'Pay App 57'!K172</f>
        <v>0</v>
      </c>
      <c r="I172" s="189"/>
      <c r="J172" s="55"/>
      <c r="K172" s="33">
        <f t="shared" si="4"/>
        <v>0</v>
      </c>
      <c r="L172" s="68">
        <f t="shared" si="7"/>
        <v>0</v>
      </c>
      <c r="M172" s="66">
        <f t="shared" si="5"/>
        <v>0</v>
      </c>
      <c r="N172" s="32">
        <f t="shared" si="6"/>
        <v>0</v>
      </c>
      <c r="O172" s="52">
        <f>'Pay App 57'!O172+'Pay App 57'!P172</f>
        <v>0</v>
      </c>
      <c r="P172" s="45"/>
      <c r="Q172" s="66">
        <f>'Pay App 57'!Q172+N172+P172</f>
        <v>0</v>
      </c>
    </row>
    <row r="173" spans="1:17" ht="21" customHeight="1" x14ac:dyDescent="0.2">
      <c r="A173" s="151" t="s">
        <v>300</v>
      </c>
      <c r="B173" s="151"/>
      <c r="C173" s="151" t="s">
        <v>301</v>
      </c>
      <c r="D173" s="152"/>
      <c r="E173" s="52">
        <f>'Pay App 57'!E173</f>
        <v>0</v>
      </c>
      <c r="F173" s="45"/>
      <c r="G173" s="65">
        <f>'Pay App 57'!G173+F173</f>
        <v>0</v>
      </c>
      <c r="H173" s="188">
        <f>'Pay App 57'!K173</f>
        <v>0</v>
      </c>
      <c r="I173" s="189"/>
      <c r="J173" s="55"/>
      <c r="K173" s="33">
        <f t="shared" si="4"/>
        <v>0</v>
      </c>
      <c r="L173" s="68">
        <f t="shared" si="7"/>
        <v>0</v>
      </c>
      <c r="M173" s="66">
        <f t="shared" si="5"/>
        <v>0</v>
      </c>
      <c r="N173" s="32">
        <f t="shared" si="6"/>
        <v>0</v>
      </c>
      <c r="O173" s="52">
        <f>'Pay App 57'!O173+'Pay App 57'!P173</f>
        <v>0</v>
      </c>
      <c r="P173" s="45"/>
      <c r="Q173" s="66">
        <f>'Pay App 57'!Q173+N173+P173</f>
        <v>0</v>
      </c>
    </row>
    <row r="174" spans="1:17" ht="21" customHeight="1" x14ac:dyDescent="0.2">
      <c r="A174" s="151" t="s">
        <v>302</v>
      </c>
      <c r="B174" s="151"/>
      <c r="C174" s="151" t="s">
        <v>303</v>
      </c>
      <c r="D174" s="152"/>
      <c r="E174" s="52">
        <f>'Pay App 57'!E174</f>
        <v>0</v>
      </c>
      <c r="F174" s="45"/>
      <c r="G174" s="65">
        <f>'Pay App 57'!G174+F174</f>
        <v>0</v>
      </c>
      <c r="H174" s="188">
        <f>'Pay App 57'!K174</f>
        <v>0</v>
      </c>
      <c r="I174" s="189"/>
      <c r="J174" s="55"/>
      <c r="K174" s="33">
        <f t="shared" si="4"/>
        <v>0</v>
      </c>
      <c r="L174" s="68">
        <f t="shared" si="7"/>
        <v>0</v>
      </c>
      <c r="M174" s="66">
        <f t="shared" si="5"/>
        <v>0</v>
      </c>
      <c r="N174" s="32">
        <f t="shared" si="6"/>
        <v>0</v>
      </c>
      <c r="O174" s="52">
        <f>'Pay App 57'!O174+'Pay App 57'!P174</f>
        <v>0</v>
      </c>
      <c r="P174" s="45"/>
      <c r="Q174" s="66">
        <f>'Pay App 57'!Q174+N174+P174</f>
        <v>0</v>
      </c>
    </row>
    <row r="175" spans="1:17" ht="21" customHeight="1" x14ac:dyDescent="0.2">
      <c r="A175" s="151" t="s">
        <v>304</v>
      </c>
      <c r="B175" s="151"/>
      <c r="C175" s="151" t="s">
        <v>305</v>
      </c>
      <c r="D175" s="152"/>
      <c r="E175" s="52">
        <f>'Pay App 57'!E175</f>
        <v>0</v>
      </c>
      <c r="F175" s="45"/>
      <c r="G175" s="65">
        <f>'Pay App 57'!G175+F175</f>
        <v>0</v>
      </c>
      <c r="H175" s="188">
        <f>'Pay App 57'!K175</f>
        <v>0</v>
      </c>
      <c r="I175" s="189"/>
      <c r="J175" s="55"/>
      <c r="K175" s="33">
        <f t="shared" si="4"/>
        <v>0</v>
      </c>
      <c r="L175" s="68">
        <f t="shared" si="7"/>
        <v>0</v>
      </c>
      <c r="M175" s="66">
        <f t="shared" si="5"/>
        <v>0</v>
      </c>
      <c r="N175" s="32">
        <f t="shared" si="6"/>
        <v>0</v>
      </c>
      <c r="O175" s="52">
        <f>'Pay App 57'!O175+'Pay App 57'!P175</f>
        <v>0</v>
      </c>
      <c r="P175" s="45"/>
      <c r="Q175" s="66">
        <f>'Pay App 57'!Q175+N175+P175</f>
        <v>0</v>
      </c>
    </row>
    <row r="176" spans="1:17" ht="21" customHeight="1" x14ac:dyDescent="0.2">
      <c r="A176" s="151" t="s">
        <v>306</v>
      </c>
      <c r="B176" s="151"/>
      <c r="C176" s="151" t="s">
        <v>307</v>
      </c>
      <c r="D176" s="152"/>
      <c r="E176" s="52">
        <f>'Pay App 57'!E176</f>
        <v>0</v>
      </c>
      <c r="F176" s="45"/>
      <c r="G176" s="65">
        <f>'Pay App 57'!G176+F176</f>
        <v>0</v>
      </c>
      <c r="H176" s="188">
        <f>'Pay App 57'!K176</f>
        <v>0</v>
      </c>
      <c r="I176" s="189"/>
      <c r="J176" s="55"/>
      <c r="K176" s="33">
        <f t="shared" si="4"/>
        <v>0</v>
      </c>
      <c r="L176" s="68">
        <f t="shared" si="7"/>
        <v>0</v>
      </c>
      <c r="M176" s="66">
        <f t="shared" si="5"/>
        <v>0</v>
      </c>
      <c r="N176" s="32">
        <f t="shared" si="6"/>
        <v>0</v>
      </c>
      <c r="O176" s="52">
        <f>'Pay App 57'!O176+'Pay App 57'!P176</f>
        <v>0</v>
      </c>
      <c r="P176" s="45"/>
      <c r="Q176" s="66">
        <f>'Pay App 57'!Q176+N176+P176</f>
        <v>0</v>
      </c>
    </row>
    <row r="177" spans="1:17" ht="21" customHeight="1" x14ac:dyDescent="0.2">
      <c r="A177" s="151" t="s">
        <v>308</v>
      </c>
      <c r="B177" s="151"/>
      <c r="C177" s="151" t="s">
        <v>309</v>
      </c>
      <c r="D177" s="152"/>
      <c r="E177" s="52">
        <f>'Pay App 57'!E177</f>
        <v>0</v>
      </c>
      <c r="F177" s="45"/>
      <c r="G177" s="65">
        <f>'Pay App 57'!G177+F177</f>
        <v>0</v>
      </c>
      <c r="H177" s="188">
        <f>'Pay App 57'!K177</f>
        <v>0</v>
      </c>
      <c r="I177" s="189"/>
      <c r="J177" s="55"/>
      <c r="K177" s="33">
        <f t="shared" si="4"/>
        <v>0</v>
      </c>
      <c r="L177" s="68">
        <f t="shared" si="7"/>
        <v>0</v>
      </c>
      <c r="M177" s="66">
        <f t="shared" si="5"/>
        <v>0</v>
      </c>
      <c r="N177" s="32">
        <f t="shared" si="6"/>
        <v>0</v>
      </c>
      <c r="O177" s="52">
        <f>'Pay App 57'!O177+'Pay App 57'!P177</f>
        <v>0</v>
      </c>
      <c r="P177" s="45"/>
      <c r="Q177" s="66">
        <f>'Pay App 57'!Q177+N177+P177</f>
        <v>0</v>
      </c>
    </row>
    <row r="178" spans="1:17" ht="21" customHeight="1" x14ac:dyDescent="0.2">
      <c r="A178" s="141" t="s">
        <v>310</v>
      </c>
      <c r="B178" s="141"/>
      <c r="C178" s="141" t="s">
        <v>311</v>
      </c>
      <c r="D178" s="142"/>
      <c r="E178" s="52">
        <f>'Pay App 57'!E178</f>
        <v>0</v>
      </c>
      <c r="F178" s="45"/>
      <c r="G178" s="65">
        <f>'Pay App 57'!G178+F178</f>
        <v>0</v>
      </c>
      <c r="H178" s="188">
        <f>'Pay App 57'!K178</f>
        <v>0</v>
      </c>
      <c r="I178" s="189"/>
      <c r="J178" s="55"/>
      <c r="K178" s="33">
        <f t="shared" si="4"/>
        <v>0</v>
      </c>
      <c r="L178" s="68">
        <f t="shared" si="7"/>
        <v>0</v>
      </c>
      <c r="M178" s="66">
        <f t="shared" si="5"/>
        <v>0</v>
      </c>
      <c r="N178" s="32">
        <f t="shared" si="6"/>
        <v>0</v>
      </c>
      <c r="O178" s="52">
        <f>'Pay App 57'!O178+'Pay App 57'!P178</f>
        <v>0</v>
      </c>
      <c r="P178" s="45"/>
      <c r="Q178" s="66">
        <f>'Pay App 57'!Q178+N178+P178</f>
        <v>0</v>
      </c>
    </row>
    <row r="179" spans="1:17" ht="21" customHeight="1" x14ac:dyDescent="0.2">
      <c r="A179" s="151" t="s">
        <v>312</v>
      </c>
      <c r="B179" s="151"/>
      <c r="C179" s="151" t="s">
        <v>313</v>
      </c>
      <c r="D179" s="152"/>
      <c r="E179" s="52">
        <f>'Pay App 57'!E179</f>
        <v>0</v>
      </c>
      <c r="F179" s="45"/>
      <c r="G179" s="65">
        <f>'Pay App 57'!G179+F179</f>
        <v>0</v>
      </c>
      <c r="H179" s="188">
        <f>'Pay App 57'!K179</f>
        <v>0</v>
      </c>
      <c r="I179" s="189"/>
      <c r="J179" s="55"/>
      <c r="K179" s="33">
        <f t="shared" si="4"/>
        <v>0</v>
      </c>
      <c r="L179" s="68">
        <f t="shared" si="7"/>
        <v>0</v>
      </c>
      <c r="M179" s="66">
        <f t="shared" si="5"/>
        <v>0</v>
      </c>
      <c r="N179" s="32">
        <f t="shared" si="6"/>
        <v>0</v>
      </c>
      <c r="O179" s="52">
        <f>'Pay App 57'!O179+'Pay App 57'!P179</f>
        <v>0</v>
      </c>
      <c r="P179" s="45"/>
      <c r="Q179" s="66">
        <f>'Pay App 57'!Q179+N179+P179</f>
        <v>0</v>
      </c>
    </row>
    <row r="180" spans="1:17" ht="21" customHeight="1" x14ac:dyDescent="0.2">
      <c r="A180" s="151" t="s">
        <v>314</v>
      </c>
      <c r="B180" s="151"/>
      <c r="C180" s="149" t="s">
        <v>315</v>
      </c>
      <c r="D180" s="150"/>
      <c r="E180" s="52">
        <f>'Pay App 57'!E180</f>
        <v>0</v>
      </c>
      <c r="F180" s="45"/>
      <c r="G180" s="65">
        <f>'Pay App 57'!G180+F180</f>
        <v>0</v>
      </c>
      <c r="H180" s="188">
        <f>'Pay App 57'!K180</f>
        <v>0</v>
      </c>
      <c r="I180" s="189"/>
      <c r="J180" s="55"/>
      <c r="K180" s="33">
        <f t="shared" si="4"/>
        <v>0</v>
      </c>
      <c r="L180" s="68">
        <f t="shared" si="7"/>
        <v>0</v>
      </c>
      <c r="M180" s="66">
        <f t="shared" si="5"/>
        <v>0</v>
      </c>
      <c r="N180" s="32">
        <f t="shared" si="6"/>
        <v>0</v>
      </c>
      <c r="O180" s="52">
        <f>'Pay App 57'!O180+'Pay App 57'!P180</f>
        <v>0</v>
      </c>
      <c r="P180" s="45"/>
      <c r="Q180" s="66">
        <f>'Pay App 57'!Q180+N180+P180</f>
        <v>0</v>
      </c>
    </row>
    <row r="181" spans="1:17" ht="21" customHeight="1" x14ac:dyDescent="0.2">
      <c r="A181" s="151" t="s">
        <v>316</v>
      </c>
      <c r="B181" s="151"/>
      <c r="C181" s="151" t="s">
        <v>317</v>
      </c>
      <c r="D181" s="152"/>
      <c r="E181" s="52">
        <f>'Pay App 57'!E181</f>
        <v>0</v>
      </c>
      <c r="F181" s="45"/>
      <c r="G181" s="65">
        <f>'Pay App 57'!G181+F181</f>
        <v>0</v>
      </c>
      <c r="H181" s="188">
        <f>'Pay App 57'!K181</f>
        <v>0</v>
      </c>
      <c r="I181" s="189"/>
      <c r="J181" s="55"/>
      <c r="K181" s="33">
        <f t="shared" si="4"/>
        <v>0</v>
      </c>
      <c r="L181" s="68">
        <f t="shared" si="7"/>
        <v>0</v>
      </c>
      <c r="M181" s="66">
        <f t="shared" si="5"/>
        <v>0</v>
      </c>
      <c r="N181" s="32">
        <f t="shared" si="6"/>
        <v>0</v>
      </c>
      <c r="O181" s="52">
        <f>'Pay App 57'!O181+'Pay App 57'!P181</f>
        <v>0</v>
      </c>
      <c r="P181" s="45"/>
      <c r="Q181" s="66">
        <f>'Pay App 57'!Q181+N181+P181</f>
        <v>0</v>
      </c>
    </row>
    <row r="182" spans="1:17" ht="21" customHeight="1" x14ac:dyDescent="0.2">
      <c r="A182" s="151" t="s">
        <v>318</v>
      </c>
      <c r="B182" s="151"/>
      <c r="C182" s="151" t="s">
        <v>319</v>
      </c>
      <c r="D182" s="152"/>
      <c r="E182" s="52">
        <f>'Pay App 57'!E182</f>
        <v>0</v>
      </c>
      <c r="F182" s="45"/>
      <c r="G182" s="65">
        <f>'Pay App 57'!G182+F182</f>
        <v>0</v>
      </c>
      <c r="H182" s="188">
        <f>'Pay App 57'!K182</f>
        <v>0</v>
      </c>
      <c r="I182" s="189"/>
      <c r="J182" s="55"/>
      <c r="K182" s="33">
        <f t="shared" si="4"/>
        <v>0</v>
      </c>
      <c r="L182" s="68">
        <f t="shared" si="7"/>
        <v>0</v>
      </c>
      <c r="M182" s="66">
        <f t="shared" si="5"/>
        <v>0</v>
      </c>
      <c r="N182" s="32">
        <f t="shared" si="6"/>
        <v>0</v>
      </c>
      <c r="O182" s="52">
        <f>'Pay App 57'!O182+'Pay App 57'!P182</f>
        <v>0</v>
      </c>
      <c r="P182" s="45"/>
      <c r="Q182" s="66">
        <f>'Pay App 57'!Q182+N182+P182</f>
        <v>0</v>
      </c>
    </row>
    <row r="183" spans="1:17" ht="21" customHeight="1" x14ac:dyDescent="0.2">
      <c r="A183" s="151" t="s">
        <v>320</v>
      </c>
      <c r="B183" s="151"/>
      <c r="C183" s="151" t="s">
        <v>321</v>
      </c>
      <c r="D183" s="152"/>
      <c r="E183" s="52">
        <f>'Pay App 57'!E183</f>
        <v>0</v>
      </c>
      <c r="F183" s="45"/>
      <c r="G183" s="65">
        <f>'Pay App 57'!G183+F183</f>
        <v>0</v>
      </c>
      <c r="H183" s="188">
        <f>'Pay App 57'!K183</f>
        <v>0</v>
      </c>
      <c r="I183" s="189"/>
      <c r="J183" s="55"/>
      <c r="K183" s="33">
        <f t="shared" si="4"/>
        <v>0</v>
      </c>
      <c r="L183" s="68">
        <f t="shared" si="7"/>
        <v>0</v>
      </c>
      <c r="M183" s="66">
        <f t="shared" si="5"/>
        <v>0</v>
      </c>
      <c r="N183" s="32">
        <f t="shared" si="6"/>
        <v>0</v>
      </c>
      <c r="O183" s="52">
        <f>'Pay App 57'!O183+'Pay App 57'!P183</f>
        <v>0</v>
      </c>
      <c r="P183" s="45"/>
      <c r="Q183" s="66">
        <f>'Pay App 57'!Q183+N183+P183</f>
        <v>0</v>
      </c>
    </row>
    <row r="184" spans="1:17" ht="21" customHeight="1" x14ac:dyDescent="0.2">
      <c r="A184" s="151" t="s">
        <v>322</v>
      </c>
      <c r="B184" s="151"/>
      <c r="C184" s="151" t="s">
        <v>323</v>
      </c>
      <c r="D184" s="152"/>
      <c r="E184" s="52">
        <f>'Pay App 57'!E184</f>
        <v>0</v>
      </c>
      <c r="F184" s="45"/>
      <c r="G184" s="65">
        <f>'Pay App 57'!G184+F184</f>
        <v>0</v>
      </c>
      <c r="H184" s="188">
        <f>'Pay App 57'!K184</f>
        <v>0</v>
      </c>
      <c r="I184" s="189"/>
      <c r="J184" s="55"/>
      <c r="K184" s="33">
        <f t="shared" si="4"/>
        <v>0</v>
      </c>
      <c r="L184" s="68">
        <f t="shared" si="7"/>
        <v>0</v>
      </c>
      <c r="M184" s="66">
        <f t="shared" si="5"/>
        <v>0</v>
      </c>
      <c r="N184" s="32">
        <f t="shared" si="6"/>
        <v>0</v>
      </c>
      <c r="O184" s="52">
        <f>'Pay App 57'!O184+'Pay App 57'!P184</f>
        <v>0</v>
      </c>
      <c r="P184" s="45"/>
      <c r="Q184" s="66">
        <f>'Pay App 57'!Q184+N184+P184</f>
        <v>0</v>
      </c>
    </row>
    <row r="185" spans="1:17" ht="21" customHeight="1" x14ac:dyDescent="0.2">
      <c r="A185" s="141" t="s">
        <v>324</v>
      </c>
      <c r="B185" s="141"/>
      <c r="C185" s="141" t="s">
        <v>325</v>
      </c>
      <c r="D185" s="142"/>
      <c r="E185" s="52">
        <f>'Pay App 57'!E185</f>
        <v>0</v>
      </c>
      <c r="F185" s="45"/>
      <c r="G185" s="65">
        <f>'Pay App 57'!G185+F185</f>
        <v>0</v>
      </c>
      <c r="H185" s="188">
        <f>'Pay App 57'!K185</f>
        <v>0</v>
      </c>
      <c r="I185" s="189"/>
      <c r="J185" s="55"/>
      <c r="K185" s="33">
        <f t="shared" si="4"/>
        <v>0</v>
      </c>
      <c r="L185" s="68">
        <f t="shared" si="7"/>
        <v>0</v>
      </c>
      <c r="M185" s="66">
        <f t="shared" si="5"/>
        <v>0</v>
      </c>
      <c r="N185" s="32">
        <f t="shared" si="6"/>
        <v>0</v>
      </c>
      <c r="O185" s="52">
        <f>'Pay App 57'!O185+'Pay App 57'!P185</f>
        <v>0</v>
      </c>
      <c r="P185" s="45"/>
      <c r="Q185" s="66">
        <f>'Pay App 57'!Q185+N185+P185</f>
        <v>0</v>
      </c>
    </row>
    <row r="186" spans="1:17" ht="21" customHeight="1" x14ac:dyDescent="0.2">
      <c r="A186" s="141" t="s">
        <v>326</v>
      </c>
      <c r="B186" s="141"/>
      <c r="C186" s="141" t="s">
        <v>327</v>
      </c>
      <c r="D186" s="142"/>
      <c r="E186" s="52">
        <f>'Pay App 57'!E186</f>
        <v>0</v>
      </c>
      <c r="F186" s="45"/>
      <c r="G186" s="65">
        <f>'Pay App 57'!G186+F186</f>
        <v>0</v>
      </c>
      <c r="H186" s="188">
        <f>'Pay App 57'!K186</f>
        <v>0</v>
      </c>
      <c r="I186" s="189"/>
      <c r="J186" s="55"/>
      <c r="K186" s="33">
        <f t="shared" si="4"/>
        <v>0</v>
      </c>
      <c r="L186" s="68">
        <f t="shared" si="7"/>
        <v>0</v>
      </c>
      <c r="M186" s="66">
        <f t="shared" si="5"/>
        <v>0</v>
      </c>
      <c r="N186" s="32">
        <f t="shared" si="6"/>
        <v>0</v>
      </c>
      <c r="O186" s="52">
        <f>'Pay App 57'!O186+'Pay App 57'!P186</f>
        <v>0</v>
      </c>
      <c r="P186" s="45"/>
      <c r="Q186" s="66">
        <f>'Pay App 57'!Q186+N186+P186</f>
        <v>0</v>
      </c>
    </row>
    <row r="187" spans="1:17" ht="21" customHeight="1" x14ac:dyDescent="0.2">
      <c r="A187" s="151" t="s">
        <v>328</v>
      </c>
      <c r="B187" s="151"/>
      <c r="C187" s="151" t="s">
        <v>329</v>
      </c>
      <c r="D187" s="152"/>
      <c r="E187" s="52">
        <f>'Pay App 57'!E187</f>
        <v>0</v>
      </c>
      <c r="F187" s="45"/>
      <c r="G187" s="65">
        <f>'Pay App 57'!G187+F187</f>
        <v>0</v>
      </c>
      <c r="H187" s="188">
        <f>'Pay App 57'!K187</f>
        <v>0</v>
      </c>
      <c r="I187" s="189"/>
      <c r="J187" s="55"/>
      <c r="K187" s="33">
        <f t="shared" si="4"/>
        <v>0</v>
      </c>
      <c r="L187" s="68">
        <f t="shared" si="7"/>
        <v>0</v>
      </c>
      <c r="M187" s="66">
        <f t="shared" si="5"/>
        <v>0</v>
      </c>
      <c r="N187" s="32">
        <f t="shared" si="6"/>
        <v>0</v>
      </c>
      <c r="O187" s="52">
        <f>'Pay App 57'!O187+'Pay App 57'!P187</f>
        <v>0</v>
      </c>
      <c r="P187" s="45"/>
      <c r="Q187" s="66">
        <f>'Pay App 57'!Q187+N187+P187</f>
        <v>0</v>
      </c>
    </row>
    <row r="188" spans="1:17" ht="21" customHeight="1" x14ac:dyDescent="0.2">
      <c r="A188" s="151" t="s">
        <v>330</v>
      </c>
      <c r="B188" s="151"/>
      <c r="C188" s="151" t="s">
        <v>331</v>
      </c>
      <c r="D188" s="152"/>
      <c r="E188" s="52">
        <f>'Pay App 57'!E188</f>
        <v>0</v>
      </c>
      <c r="F188" s="45"/>
      <c r="G188" s="65">
        <f>'Pay App 57'!G188+F188</f>
        <v>0</v>
      </c>
      <c r="H188" s="188">
        <f>'Pay App 57'!K188</f>
        <v>0</v>
      </c>
      <c r="I188" s="189"/>
      <c r="J188" s="55"/>
      <c r="K188" s="33">
        <f t="shared" si="4"/>
        <v>0</v>
      </c>
      <c r="L188" s="68">
        <f t="shared" si="7"/>
        <v>0</v>
      </c>
      <c r="M188" s="66">
        <f t="shared" si="5"/>
        <v>0</v>
      </c>
      <c r="N188" s="32">
        <f t="shared" si="6"/>
        <v>0</v>
      </c>
      <c r="O188" s="52">
        <f>'Pay App 57'!O188+'Pay App 57'!P188</f>
        <v>0</v>
      </c>
      <c r="P188" s="45"/>
      <c r="Q188" s="66">
        <f>'Pay App 57'!Q188+N188+P188</f>
        <v>0</v>
      </c>
    </row>
    <row r="189" spans="1:17" ht="21" customHeight="1" x14ac:dyDescent="0.2">
      <c r="A189" s="151" t="s">
        <v>332</v>
      </c>
      <c r="B189" s="151"/>
      <c r="C189" s="151" t="s">
        <v>333</v>
      </c>
      <c r="D189" s="152"/>
      <c r="E189" s="52">
        <f>'Pay App 57'!E189</f>
        <v>0</v>
      </c>
      <c r="F189" s="45"/>
      <c r="G189" s="65">
        <f>'Pay App 57'!G189+F189</f>
        <v>0</v>
      </c>
      <c r="H189" s="188">
        <f>'Pay App 57'!K189</f>
        <v>0</v>
      </c>
      <c r="I189" s="189"/>
      <c r="J189" s="55"/>
      <c r="K189" s="33">
        <f t="shared" si="4"/>
        <v>0</v>
      </c>
      <c r="L189" s="68">
        <f t="shared" si="7"/>
        <v>0</v>
      </c>
      <c r="M189" s="66">
        <f t="shared" si="5"/>
        <v>0</v>
      </c>
      <c r="N189" s="32">
        <f t="shared" si="6"/>
        <v>0</v>
      </c>
      <c r="O189" s="52">
        <f>'Pay App 57'!O189+'Pay App 57'!P189</f>
        <v>0</v>
      </c>
      <c r="P189" s="45"/>
      <c r="Q189" s="66">
        <f>'Pay App 57'!Q189+N189+P189</f>
        <v>0</v>
      </c>
    </row>
    <row r="190" spans="1:17" ht="21" customHeight="1" x14ac:dyDescent="0.2">
      <c r="A190" s="141" t="s">
        <v>334</v>
      </c>
      <c r="B190" s="141"/>
      <c r="C190" s="141" t="s">
        <v>335</v>
      </c>
      <c r="D190" s="142"/>
      <c r="E190" s="52">
        <f>'Pay App 57'!E190</f>
        <v>0</v>
      </c>
      <c r="F190" s="45"/>
      <c r="G190" s="65">
        <f>'Pay App 57'!G190+F190</f>
        <v>0</v>
      </c>
      <c r="H190" s="188">
        <f>'Pay App 57'!K190</f>
        <v>0</v>
      </c>
      <c r="I190" s="189"/>
      <c r="J190" s="55"/>
      <c r="K190" s="33">
        <f t="shared" si="4"/>
        <v>0</v>
      </c>
      <c r="L190" s="68">
        <f t="shared" si="7"/>
        <v>0</v>
      </c>
      <c r="M190" s="66">
        <f t="shared" si="5"/>
        <v>0</v>
      </c>
      <c r="N190" s="32">
        <f t="shared" si="6"/>
        <v>0</v>
      </c>
      <c r="O190" s="52">
        <f>'Pay App 57'!O190+'Pay App 57'!P190</f>
        <v>0</v>
      </c>
      <c r="P190" s="45"/>
      <c r="Q190" s="66">
        <f>'Pay App 57'!Q190+N190+P190</f>
        <v>0</v>
      </c>
    </row>
    <row r="191" spans="1:17" ht="21" customHeight="1" x14ac:dyDescent="0.2">
      <c r="A191" s="149" t="s">
        <v>336</v>
      </c>
      <c r="B191" s="149"/>
      <c r="C191" s="149" t="s">
        <v>337</v>
      </c>
      <c r="D191" s="150"/>
      <c r="E191" s="52">
        <f>'Pay App 57'!E191</f>
        <v>0</v>
      </c>
      <c r="F191" s="45"/>
      <c r="G191" s="65">
        <f>'Pay App 57'!G191+F191</f>
        <v>0</v>
      </c>
      <c r="H191" s="188">
        <f>'Pay App 57'!K191</f>
        <v>0</v>
      </c>
      <c r="I191" s="189"/>
      <c r="J191" s="55"/>
      <c r="K191" s="33">
        <f t="shared" si="4"/>
        <v>0</v>
      </c>
      <c r="L191" s="68">
        <f t="shared" si="7"/>
        <v>0</v>
      </c>
      <c r="M191" s="66">
        <f t="shared" si="5"/>
        <v>0</v>
      </c>
      <c r="N191" s="32">
        <f t="shared" si="6"/>
        <v>0</v>
      </c>
      <c r="O191" s="52">
        <f>'Pay App 57'!O191+'Pay App 57'!P191</f>
        <v>0</v>
      </c>
      <c r="P191" s="45"/>
      <c r="Q191" s="66">
        <f>'Pay App 57'!Q191+N191+P191</f>
        <v>0</v>
      </c>
    </row>
    <row r="192" spans="1:17" ht="21" customHeight="1" x14ac:dyDescent="0.2">
      <c r="A192" s="149" t="s">
        <v>338</v>
      </c>
      <c r="B192" s="149"/>
      <c r="C192" s="151" t="s">
        <v>339</v>
      </c>
      <c r="D192" s="152"/>
      <c r="E192" s="52">
        <f>'Pay App 57'!E192</f>
        <v>0</v>
      </c>
      <c r="F192" s="45"/>
      <c r="G192" s="65">
        <f>'Pay App 57'!G192+F192</f>
        <v>0</v>
      </c>
      <c r="H192" s="188">
        <f>'Pay App 57'!K192</f>
        <v>0</v>
      </c>
      <c r="I192" s="189"/>
      <c r="J192" s="55"/>
      <c r="K192" s="33">
        <f t="shared" si="4"/>
        <v>0</v>
      </c>
      <c r="L192" s="68">
        <f t="shared" si="7"/>
        <v>0</v>
      </c>
      <c r="M192" s="66">
        <f t="shared" si="5"/>
        <v>0</v>
      </c>
      <c r="N192" s="32">
        <f t="shared" si="6"/>
        <v>0</v>
      </c>
      <c r="O192" s="52">
        <f>'Pay App 57'!O192+'Pay App 57'!P192</f>
        <v>0</v>
      </c>
      <c r="P192" s="45"/>
      <c r="Q192" s="66">
        <f>'Pay App 57'!Q192+N192+P192</f>
        <v>0</v>
      </c>
    </row>
    <row r="193" spans="1:17" ht="21" customHeight="1" x14ac:dyDescent="0.2">
      <c r="A193" s="141" t="s">
        <v>340</v>
      </c>
      <c r="B193" s="141"/>
      <c r="C193" s="141" t="s">
        <v>341</v>
      </c>
      <c r="D193" s="142"/>
      <c r="E193" s="52">
        <f>'Pay App 57'!E193</f>
        <v>0</v>
      </c>
      <c r="F193" s="45"/>
      <c r="G193" s="65">
        <f>'Pay App 57'!G193+F193</f>
        <v>0</v>
      </c>
      <c r="H193" s="188">
        <f>'Pay App 57'!K193</f>
        <v>0</v>
      </c>
      <c r="I193" s="189"/>
      <c r="J193" s="55"/>
      <c r="K193" s="33">
        <f t="shared" si="4"/>
        <v>0</v>
      </c>
      <c r="L193" s="68">
        <f t="shared" si="7"/>
        <v>0</v>
      </c>
      <c r="M193" s="66">
        <f t="shared" si="5"/>
        <v>0</v>
      </c>
      <c r="N193" s="32">
        <f t="shared" si="6"/>
        <v>0</v>
      </c>
      <c r="O193" s="52">
        <f>'Pay App 57'!O193+'Pay App 57'!P193</f>
        <v>0</v>
      </c>
      <c r="P193" s="45"/>
      <c r="Q193" s="66">
        <f>'Pay App 57'!Q193+N193+P193</f>
        <v>0</v>
      </c>
    </row>
    <row r="194" spans="1:17" ht="21" customHeight="1" x14ac:dyDescent="0.2">
      <c r="A194" s="149" t="s">
        <v>342</v>
      </c>
      <c r="B194" s="149"/>
      <c r="C194" s="149" t="s">
        <v>343</v>
      </c>
      <c r="D194" s="150"/>
      <c r="E194" s="52">
        <f>'Pay App 57'!E194</f>
        <v>0</v>
      </c>
      <c r="F194" s="45"/>
      <c r="G194" s="65">
        <f>'Pay App 57'!G194+F194</f>
        <v>0</v>
      </c>
      <c r="H194" s="188">
        <f>'Pay App 57'!K194</f>
        <v>0</v>
      </c>
      <c r="I194" s="189"/>
      <c r="J194" s="55"/>
      <c r="K194" s="33">
        <f t="shared" si="4"/>
        <v>0</v>
      </c>
      <c r="L194" s="68">
        <f t="shared" si="7"/>
        <v>0</v>
      </c>
      <c r="M194" s="66">
        <f t="shared" si="5"/>
        <v>0</v>
      </c>
      <c r="N194" s="32">
        <f t="shared" si="6"/>
        <v>0</v>
      </c>
      <c r="O194" s="52">
        <f>'Pay App 57'!O194+'Pay App 57'!P194</f>
        <v>0</v>
      </c>
      <c r="P194" s="45"/>
      <c r="Q194" s="66">
        <f>'Pay App 57'!Q194+N194+P194</f>
        <v>0</v>
      </c>
    </row>
    <row r="195" spans="1:17" ht="21" customHeight="1" x14ac:dyDescent="0.2">
      <c r="A195" s="149" t="s">
        <v>344</v>
      </c>
      <c r="B195" s="149"/>
      <c r="C195" s="151" t="s">
        <v>345</v>
      </c>
      <c r="D195" s="152"/>
      <c r="E195" s="52">
        <f>'Pay App 57'!E195</f>
        <v>0</v>
      </c>
      <c r="F195" s="45"/>
      <c r="G195" s="65">
        <f>'Pay App 57'!G195+F195</f>
        <v>0</v>
      </c>
      <c r="H195" s="188">
        <f>'Pay App 57'!K195</f>
        <v>0</v>
      </c>
      <c r="I195" s="189"/>
      <c r="J195" s="55"/>
      <c r="K195" s="33">
        <f t="shared" si="4"/>
        <v>0</v>
      </c>
      <c r="L195" s="68">
        <f t="shared" si="7"/>
        <v>0</v>
      </c>
      <c r="M195" s="66">
        <f t="shared" si="5"/>
        <v>0</v>
      </c>
      <c r="N195" s="32">
        <f t="shared" si="6"/>
        <v>0</v>
      </c>
      <c r="O195" s="52">
        <f>'Pay App 57'!O195+'Pay App 57'!P195</f>
        <v>0</v>
      </c>
      <c r="P195" s="45"/>
      <c r="Q195" s="66">
        <f>'Pay App 57'!Q195+N195+P195</f>
        <v>0</v>
      </c>
    </row>
    <row r="196" spans="1:17" ht="21" customHeight="1" x14ac:dyDescent="0.2">
      <c r="A196" s="149" t="s">
        <v>346</v>
      </c>
      <c r="B196" s="149"/>
      <c r="C196" s="149" t="s">
        <v>347</v>
      </c>
      <c r="D196" s="150"/>
      <c r="E196" s="52">
        <f>'Pay App 57'!E196</f>
        <v>0</v>
      </c>
      <c r="F196" s="45"/>
      <c r="G196" s="65">
        <f>'Pay App 57'!G196+F196</f>
        <v>0</v>
      </c>
      <c r="H196" s="188">
        <f>'Pay App 57'!K196</f>
        <v>0</v>
      </c>
      <c r="I196" s="189"/>
      <c r="J196" s="55"/>
      <c r="K196" s="33">
        <f t="shared" si="4"/>
        <v>0</v>
      </c>
      <c r="L196" s="68">
        <f t="shared" si="7"/>
        <v>0</v>
      </c>
      <c r="M196" s="66">
        <f t="shared" si="5"/>
        <v>0</v>
      </c>
      <c r="N196" s="32">
        <f t="shared" si="6"/>
        <v>0</v>
      </c>
      <c r="O196" s="52">
        <f>'Pay App 57'!O196+'Pay App 57'!P196</f>
        <v>0</v>
      </c>
      <c r="P196" s="45"/>
      <c r="Q196" s="66">
        <f>'Pay App 57'!Q196+N196+P196</f>
        <v>0</v>
      </c>
    </row>
    <row r="197" spans="1:17" ht="21" customHeight="1" x14ac:dyDescent="0.2">
      <c r="A197" s="149" t="s">
        <v>348</v>
      </c>
      <c r="B197" s="149"/>
      <c r="C197" s="149" t="s">
        <v>349</v>
      </c>
      <c r="D197" s="150"/>
      <c r="E197" s="52">
        <f>'Pay App 57'!E197</f>
        <v>0</v>
      </c>
      <c r="F197" s="45"/>
      <c r="G197" s="65">
        <f>'Pay App 57'!G197+F197</f>
        <v>0</v>
      </c>
      <c r="H197" s="188">
        <f>'Pay App 57'!K197</f>
        <v>0</v>
      </c>
      <c r="I197" s="189"/>
      <c r="J197" s="55"/>
      <c r="K197" s="33">
        <f t="shared" si="4"/>
        <v>0</v>
      </c>
      <c r="L197" s="68">
        <f t="shared" si="7"/>
        <v>0</v>
      </c>
      <c r="M197" s="66">
        <f t="shared" si="5"/>
        <v>0</v>
      </c>
      <c r="N197" s="32">
        <f t="shared" si="6"/>
        <v>0</v>
      </c>
      <c r="O197" s="52">
        <f>'Pay App 57'!O197+'Pay App 57'!P197</f>
        <v>0</v>
      </c>
      <c r="P197" s="45"/>
      <c r="Q197" s="66">
        <f>'Pay App 57'!Q197+N197+P197</f>
        <v>0</v>
      </c>
    </row>
    <row r="198" spans="1:17" ht="21" customHeight="1" x14ac:dyDescent="0.2">
      <c r="A198" s="149" t="s">
        <v>350</v>
      </c>
      <c r="B198" s="149"/>
      <c r="C198" s="151" t="s">
        <v>305</v>
      </c>
      <c r="D198" s="152"/>
      <c r="E198" s="52">
        <f>'Pay App 57'!E198</f>
        <v>0</v>
      </c>
      <c r="F198" s="45"/>
      <c r="G198" s="65">
        <f>'Pay App 57'!G198+F198</f>
        <v>0</v>
      </c>
      <c r="H198" s="188">
        <f>'Pay App 57'!K198</f>
        <v>0</v>
      </c>
      <c r="I198" s="189"/>
      <c r="J198" s="55"/>
      <c r="K198" s="33">
        <f t="shared" si="4"/>
        <v>0</v>
      </c>
      <c r="L198" s="68">
        <f t="shared" si="7"/>
        <v>0</v>
      </c>
      <c r="M198" s="66">
        <f t="shared" si="5"/>
        <v>0</v>
      </c>
      <c r="N198" s="32">
        <f t="shared" si="6"/>
        <v>0</v>
      </c>
      <c r="O198" s="52">
        <f>'Pay App 57'!O198+'Pay App 57'!P198</f>
        <v>0</v>
      </c>
      <c r="P198" s="45"/>
      <c r="Q198" s="66">
        <f>'Pay App 57'!Q198+N198+P198</f>
        <v>0</v>
      </c>
    </row>
    <row r="199" spans="1:17" ht="21" customHeight="1" x14ac:dyDescent="0.2">
      <c r="A199" s="141" t="s">
        <v>351</v>
      </c>
      <c r="B199" s="141"/>
      <c r="C199" s="141" t="s">
        <v>352</v>
      </c>
      <c r="D199" s="142"/>
      <c r="E199" s="52">
        <f>'Pay App 57'!E199</f>
        <v>0</v>
      </c>
      <c r="F199" s="45"/>
      <c r="G199" s="65">
        <f>'Pay App 57'!G199+F199</f>
        <v>0</v>
      </c>
      <c r="H199" s="188">
        <f>'Pay App 57'!K199</f>
        <v>0</v>
      </c>
      <c r="I199" s="189"/>
      <c r="J199" s="55"/>
      <c r="K199" s="33">
        <f t="shared" si="4"/>
        <v>0</v>
      </c>
      <c r="L199" s="68">
        <f t="shared" si="7"/>
        <v>0</v>
      </c>
      <c r="M199" s="66">
        <f t="shared" si="5"/>
        <v>0</v>
      </c>
      <c r="N199" s="32">
        <f t="shared" si="6"/>
        <v>0</v>
      </c>
      <c r="O199" s="52">
        <f>'Pay App 57'!O199+'Pay App 57'!P199</f>
        <v>0</v>
      </c>
      <c r="P199" s="45"/>
      <c r="Q199" s="66">
        <f>'Pay App 57'!Q199+N199+P199</f>
        <v>0</v>
      </c>
    </row>
    <row r="200" spans="1:17" ht="21" customHeight="1" x14ac:dyDescent="0.2">
      <c r="A200" s="149" t="s">
        <v>353</v>
      </c>
      <c r="B200" s="149"/>
      <c r="C200" s="149" t="s">
        <v>354</v>
      </c>
      <c r="D200" s="150"/>
      <c r="E200" s="52">
        <f>'Pay App 57'!E200</f>
        <v>0</v>
      </c>
      <c r="F200" s="45"/>
      <c r="G200" s="65">
        <f>'Pay App 57'!G200+F200</f>
        <v>0</v>
      </c>
      <c r="H200" s="188">
        <f>'Pay App 57'!K200</f>
        <v>0</v>
      </c>
      <c r="I200" s="189"/>
      <c r="J200" s="55"/>
      <c r="K200" s="33">
        <f t="shared" si="4"/>
        <v>0</v>
      </c>
      <c r="L200" s="68">
        <f t="shared" si="7"/>
        <v>0</v>
      </c>
      <c r="M200" s="66">
        <f t="shared" si="5"/>
        <v>0</v>
      </c>
      <c r="N200" s="32">
        <f t="shared" si="6"/>
        <v>0</v>
      </c>
      <c r="O200" s="52">
        <f>'Pay App 57'!O200+'Pay App 57'!P200</f>
        <v>0</v>
      </c>
      <c r="P200" s="45"/>
      <c r="Q200" s="66">
        <f>'Pay App 57'!Q200+N200+P200</f>
        <v>0</v>
      </c>
    </row>
    <row r="201" spans="1:17" ht="21" customHeight="1" x14ac:dyDescent="0.2">
      <c r="A201" s="149" t="s">
        <v>355</v>
      </c>
      <c r="B201" s="149"/>
      <c r="C201" s="149" t="s">
        <v>356</v>
      </c>
      <c r="D201" s="150"/>
      <c r="E201" s="52">
        <f>'Pay App 57'!E201</f>
        <v>0</v>
      </c>
      <c r="F201" s="45"/>
      <c r="G201" s="65">
        <f>'Pay App 57'!G201+F201</f>
        <v>0</v>
      </c>
      <c r="H201" s="188">
        <f>'Pay App 57'!K201</f>
        <v>0</v>
      </c>
      <c r="I201" s="189"/>
      <c r="J201" s="55"/>
      <c r="K201" s="33">
        <f t="shared" si="4"/>
        <v>0</v>
      </c>
      <c r="L201" s="68">
        <f t="shared" si="7"/>
        <v>0</v>
      </c>
      <c r="M201" s="66">
        <f t="shared" si="5"/>
        <v>0</v>
      </c>
      <c r="N201" s="32">
        <f t="shared" si="6"/>
        <v>0</v>
      </c>
      <c r="O201" s="52">
        <f>'Pay App 57'!O201+'Pay App 57'!P201</f>
        <v>0</v>
      </c>
      <c r="P201" s="45"/>
      <c r="Q201" s="66">
        <f>'Pay App 57'!Q201+N201+P201</f>
        <v>0</v>
      </c>
    </row>
    <row r="202" spans="1:17" ht="21" customHeight="1" x14ac:dyDescent="0.2">
      <c r="A202" s="149" t="s">
        <v>357</v>
      </c>
      <c r="B202" s="149"/>
      <c r="C202" s="151" t="s">
        <v>358</v>
      </c>
      <c r="D202" s="152"/>
      <c r="E202" s="52">
        <f>'Pay App 57'!E202</f>
        <v>0</v>
      </c>
      <c r="F202" s="45"/>
      <c r="G202" s="65">
        <f>'Pay App 57'!G202+F202</f>
        <v>0</v>
      </c>
      <c r="H202" s="188">
        <f>'Pay App 57'!K202</f>
        <v>0</v>
      </c>
      <c r="I202" s="189"/>
      <c r="J202" s="55"/>
      <c r="K202" s="33">
        <f t="shared" si="4"/>
        <v>0</v>
      </c>
      <c r="L202" s="68">
        <f t="shared" si="7"/>
        <v>0</v>
      </c>
      <c r="M202" s="66">
        <f t="shared" si="5"/>
        <v>0</v>
      </c>
      <c r="N202" s="32">
        <f t="shared" si="6"/>
        <v>0</v>
      </c>
      <c r="O202" s="52">
        <f>'Pay App 57'!O202+'Pay App 57'!P202</f>
        <v>0</v>
      </c>
      <c r="P202" s="45"/>
      <c r="Q202" s="66">
        <f>'Pay App 57'!Q202+N202+P202</f>
        <v>0</v>
      </c>
    </row>
    <row r="203" spans="1:17" ht="21" customHeight="1" x14ac:dyDescent="0.2">
      <c r="A203" s="149" t="s">
        <v>359</v>
      </c>
      <c r="B203" s="149"/>
      <c r="C203" s="151" t="s">
        <v>360</v>
      </c>
      <c r="D203" s="152"/>
      <c r="E203" s="52">
        <f>'Pay App 57'!E203</f>
        <v>0</v>
      </c>
      <c r="F203" s="45"/>
      <c r="G203" s="65">
        <f>'Pay App 57'!G203+F203</f>
        <v>0</v>
      </c>
      <c r="H203" s="188">
        <f>'Pay App 57'!K203</f>
        <v>0</v>
      </c>
      <c r="I203" s="189"/>
      <c r="J203" s="55"/>
      <c r="K203" s="33">
        <f t="shared" si="4"/>
        <v>0</v>
      </c>
      <c r="L203" s="68">
        <f t="shared" si="7"/>
        <v>0</v>
      </c>
      <c r="M203" s="66">
        <f t="shared" si="5"/>
        <v>0</v>
      </c>
      <c r="N203" s="32">
        <f t="shared" si="6"/>
        <v>0</v>
      </c>
      <c r="O203" s="52">
        <f>'Pay App 57'!O203+'Pay App 57'!P203</f>
        <v>0</v>
      </c>
      <c r="P203" s="45"/>
      <c r="Q203" s="66">
        <f>'Pay App 57'!Q203+N203+P203</f>
        <v>0</v>
      </c>
    </row>
    <row r="204" spans="1:17" ht="21" customHeight="1" x14ac:dyDescent="0.2">
      <c r="A204" s="149" t="s">
        <v>361</v>
      </c>
      <c r="B204" s="149"/>
      <c r="C204" s="149" t="s">
        <v>362</v>
      </c>
      <c r="D204" s="150"/>
      <c r="E204" s="52">
        <f>'Pay App 57'!E204</f>
        <v>0</v>
      </c>
      <c r="F204" s="45"/>
      <c r="G204" s="65">
        <f>'Pay App 57'!G204+F204</f>
        <v>0</v>
      </c>
      <c r="H204" s="188">
        <f>'Pay App 57'!K204</f>
        <v>0</v>
      </c>
      <c r="I204" s="189"/>
      <c r="J204" s="55"/>
      <c r="K204" s="33">
        <f t="shared" si="4"/>
        <v>0</v>
      </c>
      <c r="L204" s="68">
        <f t="shared" si="7"/>
        <v>0</v>
      </c>
      <c r="M204" s="66">
        <f t="shared" si="5"/>
        <v>0</v>
      </c>
      <c r="N204" s="32">
        <f t="shared" si="6"/>
        <v>0</v>
      </c>
      <c r="O204" s="52">
        <f>'Pay App 57'!O204+'Pay App 57'!P204</f>
        <v>0</v>
      </c>
      <c r="P204" s="45"/>
      <c r="Q204" s="66">
        <f>'Pay App 57'!Q204+N204+P204</f>
        <v>0</v>
      </c>
    </row>
    <row r="205" spans="1:17" ht="21" customHeight="1" x14ac:dyDescent="0.2">
      <c r="A205" s="149" t="s">
        <v>363</v>
      </c>
      <c r="B205" s="149"/>
      <c r="C205" s="151" t="s">
        <v>364</v>
      </c>
      <c r="D205" s="152"/>
      <c r="E205" s="52">
        <f>'Pay App 57'!E205</f>
        <v>0</v>
      </c>
      <c r="F205" s="45"/>
      <c r="G205" s="65">
        <f>'Pay App 57'!G205+F205</f>
        <v>0</v>
      </c>
      <c r="H205" s="188">
        <f>'Pay App 57'!K205</f>
        <v>0</v>
      </c>
      <c r="I205" s="189"/>
      <c r="J205" s="55"/>
      <c r="K205" s="33">
        <f t="shared" si="4"/>
        <v>0</v>
      </c>
      <c r="L205" s="68">
        <f t="shared" si="7"/>
        <v>0</v>
      </c>
      <c r="M205" s="66">
        <f t="shared" si="5"/>
        <v>0</v>
      </c>
      <c r="N205" s="32">
        <f t="shared" si="6"/>
        <v>0</v>
      </c>
      <c r="O205" s="52">
        <f>'Pay App 57'!O205+'Pay App 57'!P205</f>
        <v>0</v>
      </c>
      <c r="P205" s="45"/>
      <c r="Q205" s="66">
        <f>'Pay App 57'!Q205+N205+P205</f>
        <v>0</v>
      </c>
    </row>
    <row r="206" spans="1:17" ht="21" customHeight="1" x14ac:dyDescent="0.2">
      <c r="A206" s="141" t="s">
        <v>365</v>
      </c>
      <c r="B206" s="141"/>
      <c r="C206" s="141" t="s">
        <v>366</v>
      </c>
      <c r="D206" s="142"/>
      <c r="E206" s="52">
        <f>'Pay App 57'!E206</f>
        <v>0</v>
      </c>
      <c r="F206" s="45"/>
      <c r="G206" s="65">
        <f>'Pay App 57'!G206+F206</f>
        <v>0</v>
      </c>
      <c r="H206" s="188">
        <f>'Pay App 57'!K206</f>
        <v>0</v>
      </c>
      <c r="I206" s="189"/>
      <c r="J206" s="55"/>
      <c r="K206" s="33">
        <f t="shared" si="4"/>
        <v>0</v>
      </c>
      <c r="L206" s="68">
        <f t="shared" si="7"/>
        <v>0</v>
      </c>
      <c r="M206" s="66">
        <f t="shared" si="5"/>
        <v>0</v>
      </c>
      <c r="N206" s="32">
        <f t="shared" si="6"/>
        <v>0</v>
      </c>
      <c r="O206" s="52">
        <f>'Pay App 57'!O206+'Pay App 57'!P206</f>
        <v>0</v>
      </c>
      <c r="P206" s="45"/>
      <c r="Q206" s="66">
        <f>'Pay App 57'!Q206+N206+P206</f>
        <v>0</v>
      </c>
    </row>
    <row r="207" spans="1:17" ht="21" customHeight="1" x14ac:dyDescent="0.2">
      <c r="A207" s="149" t="s">
        <v>367</v>
      </c>
      <c r="B207" s="149"/>
      <c r="C207" s="149" t="s">
        <v>368</v>
      </c>
      <c r="D207" s="150"/>
      <c r="E207" s="52">
        <f>'Pay App 57'!E207</f>
        <v>0</v>
      </c>
      <c r="F207" s="45"/>
      <c r="G207" s="65">
        <f>'Pay App 57'!G207+F207</f>
        <v>0</v>
      </c>
      <c r="H207" s="188">
        <f>'Pay App 57'!K207</f>
        <v>0</v>
      </c>
      <c r="I207" s="189"/>
      <c r="J207" s="55"/>
      <c r="K207" s="33">
        <f t="shared" si="4"/>
        <v>0</v>
      </c>
      <c r="L207" s="68">
        <f t="shared" si="7"/>
        <v>0</v>
      </c>
      <c r="M207" s="66">
        <f t="shared" si="5"/>
        <v>0</v>
      </c>
      <c r="N207" s="32">
        <f t="shared" si="6"/>
        <v>0</v>
      </c>
      <c r="O207" s="52">
        <f>'Pay App 57'!O207+'Pay App 57'!P207</f>
        <v>0</v>
      </c>
      <c r="P207" s="45"/>
      <c r="Q207" s="66">
        <f>'Pay App 57'!Q207+N207+P207</f>
        <v>0</v>
      </c>
    </row>
    <row r="208" spans="1:17" ht="21" customHeight="1" x14ac:dyDescent="0.2">
      <c r="A208" s="141" t="s">
        <v>369</v>
      </c>
      <c r="B208" s="141"/>
      <c r="C208" s="141" t="s">
        <v>370</v>
      </c>
      <c r="D208" s="142"/>
      <c r="E208" s="52">
        <f>'Pay App 57'!E208</f>
        <v>0</v>
      </c>
      <c r="F208" s="45"/>
      <c r="G208" s="65">
        <f>'Pay App 57'!G208+F208</f>
        <v>0</v>
      </c>
      <c r="H208" s="188">
        <f>'Pay App 57'!K208</f>
        <v>0</v>
      </c>
      <c r="I208" s="189"/>
      <c r="J208" s="55"/>
      <c r="K208" s="33">
        <f t="shared" si="4"/>
        <v>0</v>
      </c>
      <c r="L208" s="68">
        <f t="shared" si="7"/>
        <v>0</v>
      </c>
      <c r="M208" s="66">
        <f t="shared" si="5"/>
        <v>0</v>
      </c>
      <c r="N208" s="32">
        <f t="shared" si="6"/>
        <v>0</v>
      </c>
      <c r="O208" s="52">
        <f>'Pay App 57'!O208+'Pay App 57'!P208</f>
        <v>0</v>
      </c>
      <c r="P208" s="45"/>
      <c r="Q208" s="66">
        <f>'Pay App 57'!Q208+N208+P208</f>
        <v>0</v>
      </c>
    </row>
    <row r="209" spans="1:17" ht="21" customHeight="1" x14ac:dyDescent="0.2">
      <c r="A209" s="149" t="s">
        <v>371</v>
      </c>
      <c r="B209" s="149"/>
      <c r="C209" s="149" t="s">
        <v>372</v>
      </c>
      <c r="D209" s="150"/>
      <c r="E209" s="52">
        <f>'Pay App 57'!E209</f>
        <v>0</v>
      </c>
      <c r="F209" s="45"/>
      <c r="G209" s="65">
        <f>'Pay App 57'!G209+F209</f>
        <v>0</v>
      </c>
      <c r="H209" s="188">
        <f>'Pay App 57'!K209</f>
        <v>0</v>
      </c>
      <c r="I209" s="189"/>
      <c r="J209" s="55"/>
      <c r="K209" s="33">
        <f t="shared" si="4"/>
        <v>0</v>
      </c>
      <c r="L209" s="68">
        <f t="shared" si="7"/>
        <v>0</v>
      </c>
      <c r="M209" s="66">
        <f t="shared" si="5"/>
        <v>0</v>
      </c>
      <c r="N209" s="32">
        <f t="shared" si="6"/>
        <v>0</v>
      </c>
      <c r="O209" s="52">
        <f>'Pay App 57'!O209+'Pay App 57'!P209</f>
        <v>0</v>
      </c>
      <c r="P209" s="45"/>
      <c r="Q209" s="66">
        <f>'Pay App 57'!Q209+N209+P209</f>
        <v>0</v>
      </c>
    </row>
    <row r="210" spans="1:17" ht="21" customHeight="1" x14ac:dyDescent="0.2">
      <c r="A210" s="149" t="s">
        <v>373</v>
      </c>
      <c r="B210" s="149"/>
      <c r="C210" s="151" t="s">
        <v>374</v>
      </c>
      <c r="D210" s="152"/>
      <c r="E210" s="52">
        <f>'Pay App 57'!E210</f>
        <v>0</v>
      </c>
      <c r="F210" s="45"/>
      <c r="G210" s="65">
        <f>'Pay App 57'!G210+F210</f>
        <v>0</v>
      </c>
      <c r="H210" s="188">
        <f>'Pay App 57'!K210</f>
        <v>0</v>
      </c>
      <c r="I210" s="189"/>
      <c r="J210" s="55"/>
      <c r="K210" s="33">
        <f t="shared" si="4"/>
        <v>0</v>
      </c>
      <c r="L210" s="68">
        <f t="shared" si="7"/>
        <v>0</v>
      </c>
      <c r="M210" s="66">
        <f t="shared" si="5"/>
        <v>0</v>
      </c>
      <c r="N210" s="32">
        <f t="shared" si="6"/>
        <v>0</v>
      </c>
      <c r="O210" s="52">
        <f>'Pay App 57'!O210+'Pay App 57'!P210</f>
        <v>0</v>
      </c>
      <c r="P210" s="45"/>
      <c r="Q210" s="66">
        <f>'Pay App 57'!Q210+N210+P210</f>
        <v>0</v>
      </c>
    </row>
    <row r="211" spans="1:17" ht="21" customHeight="1" x14ac:dyDescent="0.2">
      <c r="A211" s="149" t="s">
        <v>375</v>
      </c>
      <c r="B211" s="149"/>
      <c r="C211" s="149" t="s">
        <v>376</v>
      </c>
      <c r="D211" s="150"/>
      <c r="E211" s="52">
        <f>'Pay App 57'!E211</f>
        <v>0</v>
      </c>
      <c r="F211" s="45"/>
      <c r="G211" s="65">
        <f>'Pay App 57'!G211+F211</f>
        <v>0</v>
      </c>
      <c r="H211" s="188">
        <f>'Pay App 57'!K211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57'!O211+'Pay App 57'!P211</f>
        <v>0</v>
      </c>
      <c r="P211" s="45"/>
      <c r="Q211" s="66">
        <f>'Pay App 57'!Q211+N211+P211</f>
        <v>0</v>
      </c>
    </row>
    <row r="212" spans="1:17" ht="21" customHeight="1" x14ac:dyDescent="0.2">
      <c r="A212" s="149" t="s">
        <v>377</v>
      </c>
      <c r="B212" s="149"/>
      <c r="C212" s="151" t="s">
        <v>378</v>
      </c>
      <c r="D212" s="152"/>
      <c r="E212" s="52">
        <f>'Pay App 57'!E212</f>
        <v>0</v>
      </c>
      <c r="F212" s="45"/>
      <c r="G212" s="65">
        <f>'Pay App 57'!G212+F212</f>
        <v>0</v>
      </c>
      <c r="H212" s="188">
        <f>'Pay App 57'!K212</f>
        <v>0</v>
      </c>
      <c r="I212" s="189"/>
      <c r="J212" s="55"/>
      <c r="K212" s="33">
        <f t="shared" si="8"/>
        <v>0</v>
      </c>
      <c r="L212" s="68">
        <f t="shared" ref="L212:L241" si="11">IF(ISERROR(K212/G212),0,K212/G212)</f>
        <v>0</v>
      </c>
      <c r="M212" s="66">
        <f t="shared" si="9"/>
        <v>0</v>
      </c>
      <c r="N212" s="32">
        <f t="shared" si="10"/>
        <v>0</v>
      </c>
      <c r="O212" s="52">
        <f>'Pay App 57'!O212+'Pay App 57'!P212</f>
        <v>0</v>
      </c>
      <c r="P212" s="45"/>
      <c r="Q212" s="66">
        <f>'Pay App 57'!Q212+N212+P212</f>
        <v>0</v>
      </c>
    </row>
    <row r="213" spans="1:17" ht="21" customHeight="1" x14ac:dyDescent="0.2">
      <c r="A213" s="141" t="s">
        <v>379</v>
      </c>
      <c r="B213" s="141"/>
      <c r="C213" s="141" t="s">
        <v>380</v>
      </c>
      <c r="D213" s="142"/>
      <c r="E213" s="52">
        <f>'Pay App 57'!E213</f>
        <v>0</v>
      </c>
      <c r="F213" s="45"/>
      <c r="G213" s="65">
        <f>'Pay App 57'!G213+F213</f>
        <v>0</v>
      </c>
      <c r="H213" s="188">
        <f>'Pay App 57'!K213</f>
        <v>0</v>
      </c>
      <c r="I213" s="189"/>
      <c r="J213" s="55"/>
      <c r="K213" s="33">
        <f t="shared" si="8"/>
        <v>0</v>
      </c>
      <c r="L213" s="68">
        <f t="shared" si="11"/>
        <v>0</v>
      </c>
      <c r="M213" s="66">
        <f t="shared" si="9"/>
        <v>0</v>
      </c>
      <c r="N213" s="32">
        <f t="shared" si="10"/>
        <v>0</v>
      </c>
      <c r="O213" s="52">
        <f>'Pay App 57'!O213+'Pay App 57'!P213</f>
        <v>0</v>
      </c>
      <c r="P213" s="45"/>
      <c r="Q213" s="66">
        <f>'Pay App 57'!Q213+N213+P213</f>
        <v>0</v>
      </c>
    </row>
    <row r="214" spans="1:17" ht="21" customHeight="1" x14ac:dyDescent="0.2">
      <c r="A214" s="149" t="s">
        <v>381</v>
      </c>
      <c r="B214" s="149"/>
      <c r="C214" s="151" t="s">
        <v>382</v>
      </c>
      <c r="D214" s="152"/>
      <c r="E214" s="52">
        <f>'Pay App 57'!E214</f>
        <v>0</v>
      </c>
      <c r="F214" s="45"/>
      <c r="G214" s="65">
        <f>'Pay App 57'!G214+F214</f>
        <v>0</v>
      </c>
      <c r="H214" s="188">
        <f>'Pay App 57'!K214</f>
        <v>0</v>
      </c>
      <c r="I214" s="189"/>
      <c r="J214" s="55"/>
      <c r="K214" s="33">
        <f t="shared" si="8"/>
        <v>0</v>
      </c>
      <c r="L214" s="68">
        <f t="shared" si="11"/>
        <v>0</v>
      </c>
      <c r="M214" s="66">
        <f t="shared" si="9"/>
        <v>0</v>
      </c>
      <c r="N214" s="32">
        <f t="shared" si="10"/>
        <v>0</v>
      </c>
      <c r="O214" s="52">
        <f>'Pay App 57'!O214+'Pay App 57'!P214</f>
        <v>0</v>
      </c>
      <c r="P214" s="45"/>
      <c r="Q214" s="66">
        <f>'Pay App 57'!Q214+N214+P214</f>
        <v>0</v>
      </c>
    </row>
    <row r="215" spans="1:17" ht="21" customHeight="1" x14ac:dyDescent="0.2">
      <c r="A215" s="149" t="s">
        <v>383</v>
      </c>
      <c r="B215" s="149"/>
      <c r="C215" s="149" t="s">
        <v>384</v>
      </c>
      <c r="D215" s="150"/>
      <c r="E215" s="52">
        <f>'Pay App 57'!E215</f>
        <v>0</v>
      </c>
      <c r="F215" s="45"/>
      <c r="G215" s="65">
        <f>'Pay App 57'!G215+F215</f>
        <v>0</v>
      </c>
      <c r="H215" s="188">
        <f>'Pay App 57'!K215</f>
        <v>0</v>
      </c>
      <c r="I215" s="189"/>
      <c r="J215" s="55"/>
      <c r="K215" s="33">
        <f t="shared" si="8"/>
        <v>0</v>
      </c>
      <c r="L215" s="68">
        <f t="shared" si="11"/>
        <v>0</v>
      </c>
      <c r="M215" s="66">
        <f t="shared" si="9"/>
        <v>0</v>
      </c>
      <c r="N215" s="32">
        <f t="shared" si="10"/>
        <v>0</v>
      </c>
      <c r="O215" s="52">
        <f>'Pay App 57'!O215+'Pay App 57'!P215</f>
        <v>0</v>
      </c>
      <c r="P215" s="45"/>
      <c r="Q215" s="66">
        <f>'Pay App 57'!Q215+N215+P215</f>
        <v>0</v>
      </c>
    </row>
    <row r="216" spans="1:17" ht="21" customHeight="1" x14ac:dyDescent="0.2">
      <c r="A216" s="149" t="s">
        <v>385</v>
      </c>
      <c r="B216" s="149"/>
      <c r="C216" s="149" t="s">
        <v>386</v>
      </c>
      <c r="D216" s="150"/>
      <c r="E216" s="52">
        <f>'Pay App 57'!E216</f>
        <v>0</v>
      </c>
      <c r="F216" s="45"/>
      <c r="G216" s="65">
        <f>'Pay App 57'!G216+F216</f>
        <v>0</v>
      </c>
      <c r="H216" s="188">
        <f>'Pay App 57'!K216</f>
        <v>0</v>
      </c>
      <c r="I216" s="189"/>
      <c r="J216" s="55"/>
      <c r="K216" s="33">
        <f t="shared" si="8"/>
        <v>0</v>
      </c>
      <c r="L216" s="68">
        <f t="shared" si="11"/>
        <v>0</v>
      </c>
      <c r="M216" s="66">
        <f t="shared" si="9"/>
        <v>0</v>
      </c>
      <c r="N216" s="32">
        <f t="shared" si="10"/>
        <v>0</v>
      </c>
      <c r="O216" s="52">
        <f>'Pay App 57'!O216+'Pay App 57'!P216</f>
        <v>0</v>
      </c>
      <c r="P216" s="45"/>
      <c r="Q216" s="66">
        <f>'Pay App 57'!Q216+N216+P216</f>
        <v>0</v>
      </c>
    </row>
    <row r="217" spans="1:17" ht="21" customHeight="1" x14ac:dyDescent="0.2">
      <c r="A217" s="149" t="s">
        <v>387</v>
      </c>
      <c r="B217" s="149"/>
      <c r="C217" s="149" t="s">
        <v>388</v>
      </c>
      <c r="D217" s="150"/>
      <c r="E217" s="52">
        <f>'Pay App 57'!E217</f>
        <v>0</v>
      </c>
      <c r="F217" s="45"/>
      <c r="G217" s="65">
        <f>'Pay App 57'!G217+F217</f>
        <v>0</v>
      </c>
      <c r="H217" s="188">
        <f>'Pay App 57'!K217</f>
        <v>0</v>
      </c>
      <c r="I217" s="189"/>
      <c r="J217" s="55"/>
      <c r="K217" s="33">
        <f t="shared" si="8"/>
        <v>0</v>
      </c>
      <c r="L217" s="68">
        <f t="shared" si="11"/>
        <v>0</v>
      </c>
      <c r="M217" s="66">
        <f>G217-K217</f>
        <v>0</v>
      </c>
      <c r="N217" s="32">
        <f t="shared" si="10"/>
        <v>0</v>
      </c>
      <c r="O217" s="52">
        <f>'Pay App 57'!O217+'Pay App 57'!P217</f>
        <v>0</v>
      </c>
      <c r="P217" s="45"/>
      <c r="Q217" s="66">
        <f>'Pay App 57'!Q217+N217+P217</f>
        <v>0</v>
      </c>
    </row>
    <row r="218" spans="1:17" ht="21" customHeight="1" x14ac:dyDescent="0.2">
      <c r="A218" s="149" t="s">
        <v>389</v>
      </c>
      <c r="B218" s="149"/>
      <c r="C218" s="151" t="s">
        <v>390</v>
      </c>
      <c r="D218" s="152"/>
      <c r="E218" s="52">
        <f>'Pay App 57'!E218</f>
        <v>0</v>
      </c>
      <c r="F218" s="45"/>
      <c r="G218" s="65">
        <f>'Pay App 57'!G218+F218</f>
        <v>0</v>
      </c>
      <c r="H218" s="188">
        <f>'Pay App 57'!K218</f>
        <v>0</v>
      </c>
      <c r="I218" s="189"/>
      <c r="J218" s="55"/>
      <c r="K218" s="33">
        <f t="shared" si="8"/>
        <v>0</v>
      </c>
      <c r="L218" s="68">
        <f t="shared" si="11"/>
        <v>0</v>
      </c>
      <c r="M218" s="66">
        <f t="shared" si="9"/>
        <v>0</v>
      </c>
      <c r="N218" s="32">
        <f t="shared" si="10"/>
        <v>0</v>
      </c>
      <c r="O218" s="52">
        <f>'Pay App 57'!O218+'Pay App 57'!P218</f>
        <v>0</v>
      </c>
      <c r="P218" s="45"/>
      <c r="Q218" s="66">
        <f>'Pay App 57'!Q218+N218+P218</f>
        <v>0</v>
      </c>
    </row>
    <row r="219" spans="1:17" ht="21" customHeight="1" x14ac:dyDescent="0.2">
      <c r="A219" s="141" t="s">
        <v>391</v>
      </c>
      <c r="B219" s="141"/>
      <c r="C219" s="141" t="s">
        <v>392</v>
      </c>
      <c r="D219" s="142"/>
      <c r="E219" s="52">
        <f>'Pay App 57'!E219</f>
        <v>0</v>
      </c>
      <c r="F219" s="45"/>
      <c r="G219" s="65">
        <f>'Pay App 57'!G219+F219</f>
        <v>0</v>
      </c>
      <c r="H219" s="188">
        <f>'Pay App 57'!K219</f>
        <v>0</v>
      </c>
      <c r="I219" s="189"/>
      <c r="J219" s="55"/>
      <c r="K219" s="33">
        <f t="shared" si="8"/>
        <v>0</v>
      </c>
      <c r="L219" s="68">
        <f t="shared" si="11"/>
        <v>0</v>
      </c>
      <c r="M219" s="66">
        <f t="shared" si="9"/>
        <v>0</v>
      </c>
      <c r="N219" s="32">
        <f t="shared" si="10"/>
        <v>0</v>
      </c>
      <c r="O219" s="52">
        <f>'Pay App 57'!O219+'Pay App 57'!P219</f>
        <v>0</v>
      </c>
      <c r="P219" s="45"/>
      <c r="Q219" s="66">
        <f>'Pay App 57'!Q219+N219+P219</f>
        <v>0</v>
      </c>
    </row>
    <row r="220" spans="1:17" ht="21" customHeight="1" x14ac:dyDescent="0.2">
      <c r="A220" s="149" t="s">
        <v>393</v>
      </c>
      <c r="B220" s="149"/>
      <c r="C220" s="149" t="s">
        <v>394</v>
      </c>
      <c r="D220" s="150"/>
      <c r="E220" s="52">
        <f>'Pay App 57'!E220</f>
        <v>0</v>
      </c>
      <c r="F220" s="45"/>
      <c r="G220" s="65">
        <f>'Pay App 57'!G220+F220</f>
        <v>0</v>
      </c>
      <c r="H220" s="188">
        <f>'Pay App 57'!K220</f>
        <v>0</v>
      </c>
      <c r="I220" s="189"/>
      <c r="J220" s="55"/>
      <c r="K220" s="33">
        <f t="shared" si="8"/>
        <v>0</v>
      </c>
      <c r="L220" s="68">
        <f t="shared" si="11"/>
        <v>0</v>
      </c>
      <c r="M220" s="66">
        <f t="shared" si="9"/>
        <v>0</v>
      </c>
      <c r="N220" s="32">
        <f t="shared" si="10"/>
        <v>0</v>
      </c>
      <c r="O220" s="52">
        <f>'Pay App 57'!O220+'Pay App 57'!P220</f>
        <v>0</v>
      </c>
      <c r="P220" s="45"/>
      <c r="Q220" s="66">
        <f>'Pay App 57'!Q220+N220+P220</f>
        <v>0</v>
      </c>
    </row>
    <row r="221" spans="1:17" ht="21" customHeight="1" x14ac:dyDescent="0.2">
      <c r="A221" s="141" t="s">
        <v>395</v>
      </c>
      <c r="B221" s="141"/>
      <c r="C221" s="141" t="s">
        <v>396</v>
      </c>
      <c r="D221" s="142"/>
      <c r="E221" s="52">
        <f>'Pay App 57'!E221</f>
        <v>0</v>
      </c>
      <c r="F221" s="45"/>
      <c r="G221" s="65">
        <f>'Pay App 57'!G221+F221</f>
        <v>0</v>
      </c>
      <c r="H221" s="188">
        <f>'Pay App 57'!K221</f>
        <v>0</v>
      </c>
      <c r="I221" s="189"/>
      <c r="J221" s="55"/>
      <c r="K221" s="33">
        <f t="shared" si="8"/>
        <v>0</v>
      </c>
      <c r="L221" s="68">
        <f t="shared" si="11"/>
        <v>0</v>
      </c>
      <c r="M221" s="66">
        <f t="shared" si="9"/>
        <v>0</v>
      </c>
      <c r="N221" s="32">
        <f t="shared" si="10"/>
        <v>0</v>
      </c>
      <c r="O221" s="52">
        <f>'Pay App 57'!O221+'Pay App 57'!P221</f>
        <v>0</v>
      </c>
      <c r="P221" s="45"/>
      <c r="Q221" s="66">
        <f>'Pay App 57'!Q221+N221+P221</f>
        <v>0</v>
      </c>
    </row>
    <row r="222" spans="1:17" ht="21" customHeight="1" x14ac:dyDescent="0.2">
      <c r="A222" s="149" t="s">
        <v>397</v>
      </c>
      <c r="B222" s="149"/>
      <c r="C222" s="149" t="s">
        <v>398</v>
      </c>
      <c r="D222" s="150"/>
      <c r="E222" s="52">
        <f>'Pay App 57'!E222</f>
        <v>0</v>
      </c>
      <c r="F222" s="45"/>
      <c r="G222" s="65">
        <f>'Pay App 57'!G222+F222</f>
        <v>0</v>
      </c>
      <c r="H222" s="188">
        <f>'Pay App 57'!K222</f>
        <v>0</v>
      </c>
      <c r="I222" s="189"/>
      <c r="J222" s="55"/>
      <c r="K222" s="33">
        <f t="shared" si="8"/>
        <v>0</v>
      </c>
      <c r="L222" s="68">
        <f t="shared" si="11"/>
        <v>0</v>
      </c>
      <c r="M222" s="66">
        <f t="shared" si="9"/>
        <v>0</v>
      </c>
      <c r="N222" s="32">
        <f t="shared" si="10"/>
        <v>0</v>
      </c>
      <c r="O222" s="52">
        <f>'Pay App 57'!O222+'Pay App 57'!P222</f>
        <v>0</v>
      </c>
      <c r="P222" s="45"/>
      <c r="Q222" s="66">
        <f>'Pay App 57'!Q222+N222+P222</f>
        <v>0</v>
      </c>
    </row>
    <row r="223" spans="1:17" ht="21" customHeight="1" x14ac:dyDescent="0.2">
      <c r="A223" s="149" t="s">
        <v>399</v>
      </c>
      <c r="B223" s="149"/>
      <c r="C223" s="149" t="s">
        <v>400</v>
      </c>
      <c r="D223" s="150"/>
      <c r="E223" s="52">
        <f>'Pay App 57'!E223</f>
        <v>0</v>
      </c>
      <c r="F223" s="45"/>
      <c r="G223" s="65">
        <f>'Pay App 57'!G223+F223</f>
        <v>0</v>
      </c>
      <c r="H223" s="188">
        <f>'Pay App 57'!K223</f>
        <v>0</v>
      </c>
      <c r="I223" s="189"/>
      <c r="J223" s="55"/>
      <c r="K223" s="33">
        <f t="shared" si="8"/>
        <v>0</v>
      </c>
      <c r="L223" s="68">
        <f t="shared" si="11"/>
        <v>0</v>
      </c>
      <c r="M223" s="66">
        <f t="shared" si="9"/>
        <v>0</v>
      </c>
      <c r="N223" s="32">
        <f t="shared" si="10"/>
        <v>0</v>
      </c>
      <c r="O223" s="52">
        <f>'Pay App 57'!O223+'Pay App 57'!P223</f>
        <v>0</v>
      </c>
      <c r="P223" s="45"/>
      <c r="Q223" s="66">
        <f>'Pay App 57'!Q223+N223+P223</f>
        <v>0</v>
      </c>
    </row>
    <row r="224" spans="1:17" ht="21" customHeight="1" x14ac:dyDescent="0.2">
      <c r="A224" s="149" t="s">
        <v>401</v>
      </c>
      <c r="B224" s="149"/>
      <c r="C224" s="149" t="s">
        <v>402</v>
      </c>
      <c r="D224" s="150"/>
      <c r="E224" s="52">
        <f>'Pay App 57'!E224</f>
        <v>0</v>
      </c>
      <c r="F224" s="45"/>
      <c r="G224" s="65">
        <f>'Pay App 57'!G224+F224</f>
        <v>0</v>
      </c>
      <c r="H224" s="188">
        <f>'Pay App 57'!K224</f>
        <v>0</v>
      </c>
      <c r="I224" s="189"/>
      <c r="J224" s="55"/>
      <c r="K224" s="33">
        <f t="shared" si="8"/>
        <v>0</v>
      </c>
      <c r="L224" s="68">
        <f t="shared" si="11"/>
        <v>0</v>
      </c>
      <c r="M224" s="66">
        <f t="shared" si="9"/>
        <v>0</v>
      </c>
      <c r="N224" s="32">
        <f t="shared" si="10"/>
        <v>0</v>
      </c>
      <c r="O224" s="52">
        <f>'Pay App 57'!O224+'Pay App 57'!P224</f>
        <v>0</v>
      </c>
      <c r="P224" s="45"/>
      <c r="Q224" s="66">
        <f>'Pay App 57'!Q224+N224+P224</f>
        <v>0</v>
      </c>
    </row>
    <row r="225" spans="1:17" ht="21" customHeight="1" x14ac:dyDescent="0.2">
      <c r="A225" s="149" t="s">
        <v>403</v>
      </c>
      <c r="B225" s="149"/>
      <c r="C225" s="149" t="s">
        <v>404</v>
      </c>
      <c r="D225" s="150"/>
      <c r="E225" s="52">
        <f>'Pay App 57'!E225</f>
        <v>0</v>
      </c>
      <c r="F225" s="45"/>
      <c r="G225" s="65">
        <f>'Pay App 57'!G225+F225</f>
        <v>0</v>
      </c>
      <c r="H225" s="188">
        <f>'Pay App 57'!K225</f>
        <v>0</v>
      </c>
      <c r="I225" s="189"/>
      <c r="J225" s="55"/>
      <c r="K225" s="33">
        <f t="shared" si="8"/>
        <v>0</v>
      </c>
      <c r="L225" s="68">
        <f t="shared" si="11"/>
        <v>0</v>
      </c>
      <c r="M225" s="66">
        <f t="shared" si="9"/>
        <v>0</v>
      </c>
      <c r="N225" s="32">
        <f t="shared" si="10"/>
        <v>0</v>
      </c>
      <c r="O225" s="52">
        <f>'Pay App 57'!O225+'Pay App 57'!P225</f>
        <v>0</v>
      </c>
      <c r="P225" s="45"/>
      <c r="Q225" s="66">
        <f>'Pay App 57'!Q225+N225+P225</f>
        <v>0</v>
      </c>
    </row>
    <row r="226" spans="1:17" ht="21" customHeight="1" x14ac:dyDescent="0.2">
      <c r="A226" s="141" t="s">
        <v>405</v>
      </c>
      <c r="B226" s="141"/>
      <c r="C226" s="141" t="s">
        <v>406</v>
      </c>
      <c r="D226" s="142"/>
      <c r="E226" s="52">
        <f>'Pay App 57'!E226</f>
        <v>0</v>
      </c>
      <c r="F226" s="45"/>
      <c r="G226" s="65">
        <f>'Pay App 57'!G226+F226</f>
        <v>0</v>
      </c>
      <c r="H226" s="188">
        <f>'Pay App 57'!K226</f>
        <v>0</v>
      </c>
      <c r="I226" s="189"/>
      <c r="J226" s="55"/>
      <c r="K226" s="33">
        <f t="shared" si="8"/>
        <v>0</v>
      </c>
      <c r="L226" s="68">
        <f t="shared" si="11"/>
        <v>0</v>
      </c>
      <c r="M226" s="66">
        <f t="shared" si="9"/>
        <v>0</v>
      </c>
      <c r="N226" s="32">
        <f t="shared" si="10"/>
        <v>0</v>
      </c>
      <c r="O226" s="52">
        <f>'Pay App 57'!O226+'Pay App 57'!P226</f>
        <v>0</v>
      </c>
      <c r="P226" s="45"/>
      <c r="Q226" s="66">
        <f>'Pay App 57'!Q226+N226+P226</f>
        <v>0</v>
      </c>
    </row>
    <row r="227" spans="1:17" ht="21" customHeight="1" x14ac:dyDescent="0.2">
      <c r="A227" s="149" t="s">
        <v>407</v>
      </c>
      <c r="B227" s="149"/>
      <c r="C227" s="149" t="s">
        <v>408</v>
      </c>
      <c r="D227" s="150"/>
      <c r="E227" s="52">
        <f>'Pay App 57'!E227</f>
        <v>0</v>
      </c>
      <c r="F227" s="45"/>
      <c r="G227" s="65">
        <f>'Pay App 57'!G227+F227</f>
        <v>0</v>
      </c>
      <c r="H227" s="188">
        <f>'Pay App 57'!K227</f>
        <v>0</v>
      </c>
      <c r="I227" s="189"/>
      <c r="J227" s="55"/>
      <c r="K227" s="33">
        <f t="shared" si="8"/>
        <v>0</v>
      </c>
      <c r="L227" s="68">
        <f t="shared" si="11"/>
        <v>0</v>
      </c>
      <c r="M227" s="66">
        <f t="shared" si="9"/>
        <v>0</v>
      </c>
      <c r="N227" s="32">
        <f t="shared" si="10"/>
        <v>0</v>
      </c>
      <c r="O227" s="52">
        <f>'Pay App 57'!O227+'Pay App 57'!P227</f>
        <v>0</v>
      </c>
      <c r="P227" s="45"/>
      <c r="Q227" s="66">
        <f>'Pay App 57'!Q227+N227+P227</f>
        <v>0</v>
      </c>
    </row>
    <row r="228" spans="1:17" ht="21" customHeight="1" x14ac:dyDescent="0.2">
      <c r="A228" s="149" t="s">
        <v>409</v>
      </c>
      <c r="B228" s="149"/>
      <c r="C228" s="149" t="s">
        <v>410</v>
      </c>
      <c r="D228" s="150"/>
      <c r="E228" s="52">
        <f>'Pay App 57'!E228</f>
        <v>0</v>
      </c>
      <c r="F228" s="45"/>
      <c r="G228" s="65">
        <f>'Pay App 57'!G228+F228</f>
        <v>0</v>
      </c>
      <c r="H228" s="188">
        <f>'Pay App 57'!K228</f>
        <v>0</v>
      </c>
      <c r="I228" s="189"/>
      <c r="J228" s="55"/>
      <c r="K228" s="33">
        <f t="shared" si="8"/>
        <v>0</v>
      </c>
      <c r="L228" s="68">
        <f t="shared" si="11"/>
        <v>0</v>
      </c>
      <c r="M228" s="66">
        <f t="shared" si="9"/>
        <v>0</v>
      </c>
      <c r="N228" s="32">
        <f t="shared" si="10"/>
        <v>0</v>
      </c>
      <c r="O228" s="52">
        <f>'Pay App 57'!O228+'Pay App 57'!P228</f>
        <v>0</v>
      </c>
      <c r="P228" s="45"/>
      <c r="Q228" s="66">
        <f>'Pay App 57'!Q228+N228+P228</f>
        <v>0</v>
      </c>
    </row>
    <row r="229" spans="1:17" ht="21" customHeight="1" x14ac:dyDescent="0.2">
      <c r="A229" s="149" t="s">
        <v>411</v>
      </c>
      <c r="B229" s="149"/>
      <c r="C229" s="149" t="s">
        <v>412</v>
      </c>
      <c r="D229" s="150"/>
      <c r="E229" s="52">
        <f>'Pay App 57'!E229</f>
        <v>0</v>
      </c>
      <c r="F229" s="45"/>
      <c r="G229" s="65">
        <f>'Pay App 57'!G229+F229</f>
        <v>0</v>
      </c>
      <c r="H229" s="188">
        <f>'Pay App 57'!K229</f>
        <v>0</v>
      </c>
      <c r="I229" s="189"/>
      <c r="J229" s="55"/>
      <c r="K229" s="33">
        <f t="shared" si="8"/>
        <v>0</v>
      </c>
      <c r="L229" s="68">
        <f t="shared" si="11"/>
        <v>0</v>
      </c>
      <c r="M229" s="66">
        <f t="shared" si="9"/>
        <v>0</v>
      </c>
      <c r="N229" s="32">
        <f t="shared" si="10"/>
        <v>0</v>
      </c>
      <c r="O229" s="52">
        <f>'Pay App 57'!O229+'Pay App 57'!P229</f>
        <v>0</v>
      </c>
      <c r="P229" s="45"/>
      <c r="Q229" s="66">
        <f>'Pay App 57'!Q229+N229+P229</f>
        <v>0</v>
      </c>
    </row>
    <row r="230" spans="1:17" ht="21" customHeight="1" x14ac:dyDescent="0.2">
      <c r="A230" s="149" t="s">
        <v>413</v>
      </c>
      <c r="B230" s="149"/>
      <c r="C230" s="149" t="s">
        <v>414</v>
      </c>
      <c r="D230" s="150"/>
      <c r="E230" s="52">
        <f>'Pay App 57'!E230</f>
        <v>0</v>
      </c>
      <c r="F230" s="45"/>
      <c r="G230" s="65">
        <f>'Pay App 57'!G230+F230</f>
        <v>0</v>
      </c>
      <c r="H230" s="188">
        <f>'Pay App 57'!K230</f>
        <v>0</v>
      </c>
      <c r="I230" s="189"/>
      <c r="J230" s="55"/>
      <c r="K230" s="33">
        <f t="shared" si="8"/>
        <v>0</v>
      </c>
      <c r="L230" s="68">
        <f t="shared" si="11"/>
        <v>0</v>
      </c>
      <c r="M230" s="66">
        <f t="shared" si="9"/>
        <v>0</v>
      </c>
      <c r="N230" s="32">
        <f t="shared" si="10"/>
        <v>0</v>
      </c>
      <c r="O230" s="52">
        <f>'Pay App 57'!O230+'Pay App 57'!P230</f>
        <v>0</v>
      </c>
      <c r="P230" s="45"/>
      <c r="Q230" s="66">
        <f>'Pay App 57'!Q230+N230+P230</f>
        <v>0</v>
      </c>
    </row>
    <row r="231" spans="1:17" ht="21" customHeight="1" x14ac:dyDescent="0.2">
      <c r="A231" s="149" t="s">
        <v>415</v>
      </c>
      <c r="B231" s="149"/>
      <c r="C231" s="149" t="s">
        <v>416</v>
      </c>
      <c r="D231" s="150"/>
      <c r="E231" s="52">
        <f>'Pay App 57'!E231</f>
        <v>0</v>
      </c>
      <c r="F231" s="45"/>
      <c r="G231" s="65">
        <f>'Pay App 57'!G231+F231</f>
        <v>0</v>
      </c>
      <c r="H231" s="188">
        <f>'Pay App 57'!K231</f>
        <v>0</v>
      </c>
      <c r="I231" s="189"/>
      <c r="J231" s="55"/>
      <c r="K231" s="33">
        <f t="shared" si="8"/>
        <v>0</v>
      </c>
      <c r="L231" s="68">
        <f t="shared" si="11"/>
        <v>0</v>
      </c>
      <c r="M231" s="66">
        <f t="shared" si="9"/>
        <v>0</v>
      </c>
      <c r="N231" s="32">
        <f t="shared" si="10"/>
        <v>0</v>
      </c>
      <c r="O231" s="52">
        <f>'Pay App 57'!O231+'Pay App 57'!P231</f>
        <v>0</v>
      </c>
      <c r="P231" s="45"/>
      <c r="Q231" s="66">
        <f>'Pay App 57'!Q231+N231+P231</f>
        <v>0</v>
      </c>
    </row>
    <row r="232" spans="1:17" ht="21" customHeight="1" x14ac:dyDescent="0.2">
      <c r="A232" s="141" t="s">
        <v>417</v>
      </c>
      <c r="B232" s="141"/>
      <c r="C232" s="141" t="s">
        <v>418</v>
      </c>
      <c r="D232" s="142"/>
      <c r="E232" s="52">
        <f>'Pay App 57'!E232</f>
        <v>0</v>
      </c>
      <c r="F232" s="45"/>
      <c r="G232" s="65">
        <f>'Pay App 57'!G232+F232</f>
        <v>0</v>
      </c>
      <c r="H232" s="188">
        <f>'Pay App 57'!K232</f>
        <v>0</v>
      </c>
      <c r="I232" s="189"/>
      <c r="J232" s="55"/>
      <c r="K232" s="33">
        <f t="shared" si="8"/>
        <v>0</v>
      </c>
      <c r="L232" s="68">
        <f t="shared" si="11"/>
        <v>0</v>
      </c>
      <c r="M232" s="66">
        <f t="shared" si="9"/>
        <v>0</v>
      </c>
      <c r="N232" s="32">
        <f t="shared" si="10"/>
        <v>0</v>
      </c>
      <c r="O232" s="52">
        <f>'Pay App 57'!O232+'Pay App 57'!P232</f>
        <v>0</v>
      </c>
      <c r="P232" s="45"/>
      <c r="Q232" s="66">
        <f>'Pay App 57'!Q232+N232+P232</f>
        <v>0</v>
      </c>
    </row>
    <row r="233" spans="1:17" ht="21" customHeight="1" x14ac:dyDescent="0.2">
      <c r="A233" s="149" t="s">
        <v>419</v>
      </c>
      <c r="B233" s="149"/>
      <c r="C233" s="149" t="s">
        <v>420</v>
      </c>
      <c r="D233" s="150"/>
      <c r="E233" s="52">
        <f>'Pay App 57'!E233</f>
        <v>0</v>
      </c>
      <c r="F233" s="45"/>
      <c r="G233" s="65">
        <f>'Pay App 57'!G233+F233</f>
        <v>0</v>
      </c>
      <c r="H233" s="188">
        <f>'Pay App 57'!K233</f>
        <v>0</v>
      </c>
      <c r="I233" s="189"/>
      <c r="J233" s="55"/>
      <c r="K233" s="33">
        <f t="shared" si="8"/>
        <v>0</v>
      </c>
      <c r="L233" s="68">
        <f t="shared" si="11"/>
        <v>0</v>
      </c>
      <c r="M233" s="66">
        <f t="shared" si="9"/>
        <v>0</v>
      </c>
      <c r="N233" s="32">
        <f t="shared" si="10"/>
        <v>0</v>
      </c>
      <c r="O233" s="52">
        <f>'Pay App 57'!O233+'Pay App 57'!P233</f>
        <v>0</v>
      </c>
      <c r="P233" s="45"/>
      <c r="Q233" s="66">
        <f>'Pay App 57'!Q233+N233+P233</f>
        <v>0</v>
      </c>
    </row>
    <row r="234" spans="1:17" ht="21" customHeight="1" x14ac:dyDescent="0.2">
      <c r="A234" s="149" t="s">
        <v>421</v>
      </c>
      <c r="B234" s="149"/>
      <c r="C234" s="149" t="s">
        <v>422</v>
      </c>
      <c r="D234" s="150"/>
      <c r="E234" s="52">
        <f>'Pay App 57'!E234</f>
        <v>0</v>
      </c>
      <c r="F234" s="45"/>
      <c r="G234" s="65">
        <f>'Pay App 57'!G234+F234</f>
        <v>0</v>
      </c>
      <c r="H234" s="188">
        <f>'Pay App 57'!K234</f>
        <v>0</v>
      </c>
      <c r="I234" s="189"/>
      <c r="J234" s="55"/>
      <c r="K234" s="33">
        <f t="shared" si="8"/>
        <v>0</v>
      </c>
      <c r="L234" s="68">
        <f t="shared" si="11"/>
        <v>0</v>
      </c>
      <c r="M234" s="66">
        <f t="shared" si="9"/>
        <v>0</v>
      </c>
      <c r="N234" s="32">
        <f t="shared" si="10"/>
        <v>0</v>
      </c>
      <c r="O234" s="52">
        <f>'Pay App 57'!O234+'Pay App 57'!P234</f>
        <v>0</v>
      </c>
      <c r="P234" s="45"/>
      <c r="Q234" s="66">
        <f>'Pay App 57'!Q234+N234+P234</f>
        <v>0</v>
      </c>
    </row>
    <row r="235" spans="1:17" ht="21" customHeight="1" x14ac:dyDescent="0.2">
      <c r="A235" s="149" t="s">
        <v>423</v>
      </c>
      <c r="B235" s="149"/>
      <c r="C235" s="149" t="s">
        <v>424</v>
      </c>
      <c r="D235" s="150"/>
      <c r="E235" s="52">
        <f>'Pay App 57'!E235</f>
        <v>0</v>
      </c>
      <c r="F235" s="45"/>
      <c r="G235" s="65">
        <f>'Pay App 57'!G235+F235</f>
        <v>0</v>
      </c>
      <c r="H235" s="188">
        <f>'Pay App 57'!K235</f>
        <v>0</v>
      </c>
      <c r="I235" s="189"/>
      <c r="J235" s="55"/>
      <c r="K235" s="33">
        <f t="shared" si="8"/>
        <v>0</v>
      </c>
      <c r="L235" s="68">
        <f t="shared" si="11"/>
        <v>0</v>
      </c>
      <c r="M235" s="66">
        <f t="shared" si="9"/>
        <v>0</v>
      </c>
      <c r="N235" s="32">
        <f t="shared" si="10"/>
        <v>0</v>
      </c>
      <c r="O235" s="52">
        <f>'Pay App 57'!O235+'Pay App 57'!P235</f>
        <v>0</v>
      </c>
      <c r="P235" s="45"/>
      <c r="Q235" s="66">
        <f>'Pay App 57'!Q235+N235+P235</f>
        <v>0</v>
      </c>
    </row>
    <row r="236" spans="1:17" ht="21" customHeight="1" x14ac:dyDescent="0.2">
      <c r="A236" s="149" t="s">
        <v>425</v>
      </c>
      <c r="B236" s="149"/>
      <c r="C236" s="149" t="s">
        <v>426</v>
      </c>
      <c r="D236" s="150"/>
      <c r="E236" s="52">
        <f>'Pay App 57'!E236</f>
        <v>0</v>
      </c>
      <c r="F236" s="45"/>
      <c r="G236" s="65">
        <f>'Pay App 57'!G236+F236</f>
        <v>0</v>
      </c>
      <c r="H236" s="188">
        <f>'Pay App 57'!K236</f>
        <v>0</v>
      </c>
      <c r="I236" s="189"/>
      <c r="J236" s="55"/>
      <c r="K236" s="33">
        <f t="shared" si="8"/>
        <v>0</v>
      </c>
      <c r="L236" s="68">
        <f t="shared" si="11"/>
        <v>0</v>
      </c>
      <c r="M236" s="66">
        <f t="shared" si="9"/>
        <v>0</v>
      </c>
      <c r="N236" s="32">
        <f t="shared" si="10"/>
        <v>0</v>
      </c>
      <c r="O236" s="52">
        <f>'Pay App 57'!O236+'Pay App 57'!P236</f>
        <v>0</v>
      </c>
      <c r="P236" s="45"/>
      <c r="Q236" s="66">
        <f>'Pay App 57'!Q236+N236+P236</f>
        <v>0</v>
      </c>
    </row>
    <row r="237" spans="1:17" ht="21" customHeight="1" x14ac:dyDescent="0.2">
      <c r="A237" s="149" t="s">
        <v>427</v>
      </c>
      <c r="B237" s="149"/>
      <c r="C237" s="149" t="s">
        <v>428</v>
      </c>
      <c r="D237" s="150"/>
      <c r="E237" s="52">
        <f>'Pay App 57'!E237</f>
        <v>0</v>
      </c>
      <c r="F237" s="45"/>
      <c r="G237" s="65">
        <f>'Pay App 57'!G237+F237</f>
        <v>0</v>
      </c>
      <c r="H237" s="188">
        <f>'Pay App 57'!K237</f>
        <v>0</v>
      </c>
      <c r="I237" s="189"/>
      <c r="J237" s="55"/>
      <c r="K237" s="33">
        <f t="shared" si="8"/>
        <v>0</v>
      </c>
      <c r="L237" s="68">
        <f t="shared" si="11"/>
        <v>0</v>
      </c>
      <c r="M237" s="66">
        <f t="shared" si="9"/>
        <v>0</v>
      </c>
      <c r="N237" s="32">
        <f t="shared" si="10"/>
        <v>0</v>
      </c>
      <c r="O237" s="52">
        <f>'Pay App 57'!O237+'Pay App 57'!P237</f>
        <v>0</v>
      </c>
      <c r="P237" s="45"/>
      <c r="Q237" s="66">
        <f>'Pay App 57'!Q237+N237+P237</f>
        <v>0</v>
      </c>
    </row>
    <row r="238" spans="1:17" ht="21" customHeight="1" x14ac:dyDescent="0.2">
      <c r="A238" s="149" t="s">
        <v>429</v>
      </c>
      <c r="B238" s="149"/>
      <c r="C238" s="149" t="s">
        <v>430</v>
      </c>
      <c r="D238" s="150"/>
      <c r="E238" s="52">
        <f>'Pay App 57'!E238</f>
        <v>0</v>
      </c>
      <c r="F238" s="45"/>
      <c r="G238" s="65">
        <f>'Pay App 57'!G238+F238</f>
        <v>0</v>
      </c>
      <c r="H238" s="188">
        <f>'Pay App 57'!K238</f>
        <v>0</v>
      </c>
      <c r="I238" s="189"/>
      <c r="J238" s="55"/>
      <c r="K238" s="33">
        <f t="shared" si="8"/>
        <v>0</v>
      </c>
      <c r="L238" s="68">
        <f t="shared" si="11"/>
        <v>0</v>
      </c>
      <c r="M238" s="66">
        <f t="shared" si="9"/>
        <v>0</v>
      </c>
      <c r="N238" s="32">
        <f t="shared" si="10"/>
        <v>0</v>
      </c>
      <c r="O238" s="52">
        <f>'Pay App 57'!O238+'Pay App 57'!P238</f>
        <v>0</v>
      </c>
      <c r="P238" s="45"/>
      <c r="Q238" s="66">
        <f>'Pay App 57'!Q238+N238+P238</f>
        <v>0</v>
      </c>
    </row>
    <row r="239" spans="1:17" ht="21" customHeight="1" x14ac:dyDescent="0.2">
      <c r="A239" s="149" t="s">
        <v>431</v>
      </c>
      <c r="B239" s="149"/>
      <c r="C239" s="149" t="s">
        <v>432</v>
      </c>
      <c r="D239" s="150"/>
      <c r="E239" s="52">
        <f>'Pay App 57'!E239</f>
        <v>0</v>
      </c>
      <c r="F239" s="45"/>
      <c r="G239" s="65">
        <f>'Pay App 57'!G239+F239</f>
        <v>0</v>
      </c>
      <c r="H239" s="188">
        <f>'Pay App 57'!K239</f>
        <v>0</v>
      </c>
      <c r="I239" s="189"/>
      <c r="J239" s="55"/>
      <c r="K239" s="33">
        <f t="shared" si="8"/>
        <v>0</v>
      </c>
      <c r="L239" s="68">
        <f t="shared" si="11"/>
        <v>0</v>
      </c>
      <c r="M239" s="66">
        <f t="shared" si="9"/>
        <v>0</v>
      </c>
      <c r="N239" s="32">
        <f t="shared" si="10"/>
        <v>0</v>
      </c>
      <c r="O239" s="52">
        <f>'Pay App 57'!O239+'Pay App 57'!P239</f>
        <v>0</v>
      </c>
      <c r="P239" s="45"/>
      <c r="Q239" s="66">
        <f>'Pay App 57'!Q239+N239+P239</f>
        <v>0</v>
      </c>
    </row>
    <row r="240" spans="1:17" ht="21" customHeight="1" x14ac:dyDescent="0.2">
      <c r="A240" s="141" t="s">
        <v>433</v>
      </c>
      <c r="B240" s="141"/>
      <c r="C240" s="141" t="s">
        <v>434</v>
      </c>
      <c r="D240" s="142"/>
      <c r="E240" s="52">
        <f>'Pay App 57'!E240</f>
        <v>0</v>
      </c>
      <c r="F240" s="45"/>
      <c r="G240" s="66">
        <f>'Pay App 57'!G240+F240</f>
        <v>0</v>
      </c>
      <c r="H240" s="188">
        <f>'Pay App 57'!K240</f>
        <v>0</v>
      </c>
      <c r="I240" s="189"/>
      <c r="J240" s="55"/>
      <c r="K240" s="33">
        <f>H240+J240</f>
        <v>0</v>
      </c>
      <c r="L240" s="69">
        <f t="shared" si="11"/>
        <v>0</v>
      </c>
      <c r="M240" s="66">
        <f>G240-K240</f>
        <v>0</v>
      </c>
      <c r="N240" s="32">
        <f t="shared" si="10"/>
        <v>0</v>
      </c>
      <c r="O240" s="52">
        <f>'Pay App 57'!O240+'Pay App 57'!P240</f>
        <v>0</v>
      </c>
      <c r="P240" s="45"/>
      <c r="Q240" s="66">
        <f>'Pay App 57'!Q240+N240+P240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HldOMWrEY7tTAAEzkkONfh7Z7v1ggxIOxgWhRYtfs0J2HkKoogMByfJdD312gml9bQp6fATsuaMJTH1iCmGngQ==" saltValue="mnqLl6P0yEQii3sTwecXbQ=="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3B00-000000000000}">
      <formula1>0</formula1>
    </dataValidation>
    <dataValidation allowBlank="1" showInputMessage="1" sqref="P81:P240" xr:uid="{00000000-0002-0000-3B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62.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2">
    <tabColor rgb="FFFFFF00"/>
  </sheetPr>
  <dimension ref="A1:T244"/>
  <sheetViews>
    <sheetView showGridLines="0" topLeftCell="A39"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59</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49"/>
      <c r="D28" s="10"/>
      <c r="E28" s="11"/>
      <c r="F28" s="11"/>
      <c r="G28" s="10"/>
      <c r="K28" s="10"/>
      <c r="L28" s="10"/>
      <c r="M28" s="10"/>
      <c r="P28" s="10"/>
      <c r="Q28" s="10"/>
      <c r="T28" s="10"/>
    </row>
    <row r="29" spans="1:20" ht="19" x14ac:dyDescent="0.25">
      <c r="A29" s="177"/>
      <c r="B29" s="177"/>
      <c r="C29" s="50"/>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58'!F36+F241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58'!F51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58'!F55+'Pay App 58'!F57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58'!B62+N241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59.1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59</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58'!E81</f>
        <v>0</v>
      </c>
      <c r="F81" s="44"/>
      <c r="G81" s="64">
        <f>'Pay App 58'!G81+F81</f>
        <v>0</v>
      </c>
      <c r="H81" s="190">
        <f>'Pay App 58'!K81</f>
        <v>0</v>
      </c>
      <c r="I81" s="191"/>
      <c r="J81" s="54"/>
      <c r="K81" s="31">
        <f>H81+J81</f>
        <v>0</v>
      </c>
      <c r="L81" s="67">
        <f>IF(ISERROR(K81/G81),0,K81/G81)</f>
        <v>0</v>
      </c>
      <c r="M81" s="64">
        <f>G81-K81</f>
        <v>0</v>
      </c>
      <c r="N81" s="30">
        <f>IF(MOD(ROUND(ABS(J81*0.05)*10000,0),10)=5,ROUNDDOWN((J81*0.05),2),ROUND((J81*0.05),2))</f>
        <v>0</v>
      </c>
      <c r="O81" s="51">
        <f>'Pay App 58'!O81+'Pay App 58'!P81</f>
        <v>0</v>
      </c>
      <c r="P81" s="44"/>
      <c r="Q81" s="64">
        <f>'Pay App 58'!Q81+N81+P81</f>
        <v>0</v>
      </c>
    </row>
    <row r="82" spans="1:17" ht="21" customHeight="1" x14ac:dyDescent="0.2">
      <c r="A82" s="151" t="s">
        <v>118</v>
      </c>
      <c r="B82" s="151"/>
      <c r="C82" s="151" t="s">
        <v>119</v>
      </c>
      <c r="D82" s="152"/>
      <c r="E82" s="52">
        <f>'Pay App 58'!E82</f>
        <v>0</v>
      </c>
      <c r="F82" s="45"/>
      <c r="G82" s="65">
        <f>'Pay App 58'!G82+F82</f>
        <v>0</v>
      </c>
      <c r="H82" s="188">
        <f>'Pay App 58'!K82</f>
        <v>0</v>
      </c>
      <c r="I82" s="189"/>
      <c r="J82" s="55"/>
      <c r="K82" s="33">
        <f>H82+J82</f>
        <v>0</v>
      </c>
      <c r="L82" s="68">
        <f t="shared" ref="L82:L147" si="0">IF(ISERROR(K82/G82),0,K82/G82)</f>
        <v>0</v>
      </c>
      <c r="M82" s="66">
        <f>G82-K82</f>
        <v>0</v>
      </c>
      <c r="N82" s="32">
        <f>IF(MOD(ROUND(ABS(J82*0.05)*10000,0),10)=5,ROUNDDOWN((J82*0.05),2),ROUND((J82*0.05),2))</f>
        <v>0</v>
      </c>
      <c r="O82" s="52">
        <f>'Pay App 58'!O82+'Pay App 58'!P82</f>
        <v>0</v>
      </c>
      <c r="P82" s="45"/>
      <c r="Q82" s="66">
        <f>'Pay App 58'!Q82+N82+P82</f>
        <v>0</v>
      </c>
    </row>
    <row r="83" spans="1:17" ht="21" customHeight="1" x14ac:dyDescent="0.2">
      <c r="A83" s="151" t="s">
        <v>120</v>
      </c>
      <c r="B83" s="151"/>
      <c r="C83" s="83" t="s">
        <v>121</v>
      </c>
      <c r="D83" s="35"/>
      <c r="E83" s="52">
        <f>'Pay App 58'!E83</f>
        <v>0</v>
      </c>
      <c r="F83" s="45"/>
      <c r="G83" s="65">
        <f>'Pay App 58'!G83+F83</f>
        <v>0</v>
      </c>
      <c r="H83" s="188">
        <f>'Pay App 58'!K83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58'!O83+'Pay App 58'!P83</f>
        <v>0</v>
      </c>
      <c r="P83" s="45"/>
      <c r="Q83" s="66">
        <f>'Pay App 58'!Q83+N83+P83</f>
        <v>0</v>
      </c>
    </row>
    <row r="84" spans="1:17" ht="21" customHeight="1" x14ac:dyDescent="0.2">
      <c r="A84" s="151" t="s">
        <v>122</v>
      </c>
      <c r="B84" s="151"/>
      <c r="C84" s="151" t="s">
        <v>123</v>
      </c>
      <c r="D84" s="152"/>
      <c r="E84" s="52">
        <f>'Pay App 58'!E84</f>
        <v>0</v>
      </c>
      <c r="F84" s="45"/>
      <c r="G84" s="65">
        <f>'Pay App 58'!G84+F84</f>
        <v>0</v>
      </c>
      <c r="H84" s="188">
        <f>'Pay App 58'!K84</f>
        <v>0</v>
      </c>
      <c r="I84" s="189"/>
      <c r="J84" s="55"/>
      <c r="K84" s="33">
        <f t="shared" si="1"/>
        <v>0</v>
      </c>
      <c r="L84" s="68">
        <f t="shared" si="0"/>
        <v>0</v>
      </c>
      <c r="M84" s="66">
        <f t="shared" si="2"/>
        <v>0</v>
      </c>
      <c r="N84" s="32">
        <f t="shared" si="3"/>
        <v>0</v>
      </c>
      <c r="O84" s="52">
        <f>'Pay App 58'!O84+'Pay App 58'!P84</f>
        <v>0</v>
      </c>
      <c r="P84" s="45"/>
      <c r="Q84" s="66">
        <f>'Pay App 58'!Q84+N84+P84</f>
        <v>0</v>
      </c>
    </row>
    <row r="85" spans="1:17" ht="21" customHeight="1" x14ac:dyDescent="0.2">
      <c r="A85" s="151" t="s">
        <v>124</v>
      </c>
      <c r="B85" s="151"/>
      <c r="C85" s="151" t="s">
        <v>125</v>
      </c>
      <c r="D85" s="152"/>
      <c r="E85" s="52">
        <f>'Pay App 58'!E85</f>
        <v>0</v>
      </c>
      <c r="F85" s="45"/>
      <c r="G85" s="65">
        <f>'Pay App 58'!G85+F85</f>
        <v>0</v>
      </c>
      <c r="H85" s="188">
        <f>'Pay App 58'!K85</f>
        <v>0</v>
      </c>
      <c r="I85" s="189"/>
      <c r="J85" s="55"/>
      <c r="K85" s="33">
        <f t="shared" si="1"/>
        <v>0</v>
      </c>
      <c r="L85" s="68">
        <f t="shared" si="0"/>
        <v>0</v>
      </c>
      <c r="M85" s="66">
        <f t="shared" si="2"/>
        <v>0</v>
      </c>
      <c r="N85" s="32">
        <f t="shared" si="3"/>
        <v>0</v>
      </c>
      <c r="O85" s="52">
        <f>'Pay App 58'!O85+'Pay App 58'!P85</f>
        <v>0</v>
      </c>
      <c r="P85" s="45"/>
      <c r="Q85" s="66">
        <f>'Pay App 58'!Q85+N85+P85</f>
        <v>0</v>
      </c>
    </row>
    <row r="86" spans="1:17" ht="21" customHeight="1" x14ac:dyDescent="0.2">
      <c r="A86" s="151" t="s">
        <v>126</v>
      </c>
      <c r="B86" s="151"/>
      <c r="C86" s="151" t="s">
        <v>127</v>
      </c>
      <c r="D86" s="152"/>
      <c r="E86" s="52">
        <f>'Pay App 58'!E86</f>
        <v>0</v>
      </c>
      <c r="F86" s="45"/>
      <c r="G86" s="65">
        <f>'Pay App 58'!G86+F86</f>
        <v>0</v>
      </c>
      <c r="H86" s="188">
        <f>'Pay App 58'!K86</f>
        <v>0</v>
      </c>
      <c r="I86" s="189"/>
      <c r="J86" s="55"/>
      <c r="K86" s="33">
        <f t="shared" si="1"/>
        <v>0</v>
      </c>
      <c r="L86" s="68">
        <f t="shared" si="0"/>
        <v>0</v>
      </c>
      <c r="M86" s="66">
        <f t="shared" si="2"/>
        <v>0</v>
      </c>
      <c r="N86" s="32">
        <f t="shared" si="3"/>
        <v>0</v>
      </c>
      <c r="O86" s="52">
        <f>'Pay App 58'!O86+'Pay App 58'!P86</f>
        <v>0</v>
      </c>
      <c r="P86" s="45"/>
      <c r="Q86" s="66">
        <f>'Pay App 58'!Q86+N86+P86</f>
        <v>0</v>
      </c>
    </row>
    <row r="87" spans="1:17" ht="21" customHeight="1" x14ac:dyDescent="0.2">
      <c r="A87" s="151" t="s">
        <v>128</v>
      </c>
      <c r="B87" s="151"/>
      <c r="C87" s="151" t="s">
        <v>129</v>
      </c>
      <c r="D87" s="152"/>
      <c r="E87" s="52">
        <f>'Pay App 58'!E87</f>
        <v>0</v>
      </c>
      <c r="F87" s="45"/>
      <c r="G87" s="65">
        <f>'Pay App 58'!G87+F87</f>
        <v>0</v>
      </c>
      <c r="H87" s="188">
        <f>'Pay App 58'!K87</f>
        <v>0</v>
      </c>
      <c r="I87" s="189"/>
      <c r="J87" s="55"/>
      <c r="K87" s="33">
        <f t="shared" si="1"/>
        <v>0</v>
      </c>
      <c r="L87" s="68">
        <f>IF(ISERROR(K87/G87),0,K87/G87)</f>
        <v>0</v>
      </c>
      <c r="M87" s="66">
        <f t="shared" si="2"/>
        <v>0</v>
      </c>
      <c r="N87" s="32">
        <f t="shared" si="3"/>
        <v>0</v>
      </c>
      <c r="O87" s="52">
        <f>'Pay App 58'!O87+'Pay App 58'!P87</f>
        <v>0</v>
      </c>
      <c r="P87" s="45"/>
      <c r="Q87" s="66">
        <f>'Pay App 58'!Q87+N87+P87</f>
        <v>0</v>
      </c>
    </row>
    <row r="88" spans="1:17" ht="21" customHeight="1" x14ac:dyDescent="0.2">
      <c r="A88" s="151" t="s">
        <v>130</v>
      </c>
      <c r="B88" s="151"/>
      <c r="C88" s="151" t="s">
        <v>131</v>
      </c>
      <c r="D88" s="152"/>
      <c r="E88" s="52">
        <f>'Pay App 58'!E88</f>
        <v>0</v>
      </c>
      <c r="F88" s="45"/>
      <c r="G88" s="65">
        <f>'Pay App 58'!G88+F88</f>
        <v>0</v>
      </c>
      <c r="H88" s="188">
        <f>'Pay App 58'!K88</f>
        <v>0</v>
      </c>
      <c r="I88" s="189"/>
      <c r="J88" s="55"/>
      <c r="K88" s="33">
        <f t="shared" si="1"/>
        <v>0</v>
      </c>
      <c r="L88" s="68">
        <f t="shared" si="0"/>
        <v>0</v>
      </c>
      <c r="M88" s="66">
        <f t="shared" si="2"/>
        <v>0</v>
      </c>
      <c r="N88" s="32">
        <f t="shared" si="3"/>
        <v>0</v>
      </c>
      <c r="O88" s="52">
        <f>'Pay App 58'!O88+'Pay App 58'!P88</f>
        <v>0</v>
      </c>
      <c r="P88" s="45"/>
      <c r="Q88" s="66">
        <f>'Pay App 58'!Q88+N88+P88</f>
        <v>0</v>
      </c>
    </row>
    <row r="89" spans="1:17" ht="21" customHeight="1" x14ac:dyDescent="0.2">
      <c r="A89" s="151" t="s">
        <v>132</v>
      </c>
      <c r="B89" s="151"/>
      <c r="C89" s="151" t="s">
        <v>133</v>
      </c>
      <c r="D89" s="152"/>
      <c r="E89" s="52">
        <f>'Pay App 58'!E89</f>
        <v>0</v>
      </c>
      <c r="F89" s="45"/>
      <c r="G89" s="65">
        <f>'Pay App 58'!G89+F89</f>
        <v>0</v>
      </c>
      <c r="H89" s="188">
        <f>'Pay App 58'!K89</f>
        <v>0</v>
      </c>
      <c r="I89" s="189"/>
      <c r="J89" s="55"/>
      <c r="K89" s="33">
        <f t="shared" si="1"/>
        <v>0</v>
      </c>
      <c r="L89" s="68">
        <f>IF(ISERROR(K89/G89),0,K89/G89)</f>
        <v>0</v>
      </c>
      <c r="M89" s="66">
        <f t="shared" si="2"/>
        <v>0</v>
      </c>
      <c r="N89" s="32">
        <f t="shared" si="3"/>
        <v>0</v>
      </c>
      <c r="O89" s="52">
        <f>'Pay App 58'!O89+'Pay App 58'!P89</f>
        <v>0</v>
      </c>
      <c r="P89" s="45"/>
      <c r="Q89" s="66">
        <f>'Pay App 58'!Q89+N89+P89</f>
        <v>0</v>
      </c>
    </row>
    <row r="90" spans="1:17" ht="21" customHeight="1" x14ac:dyDescent="0.2">
      <c r="A90" s="153" t="s">
        <v>134</v>
      </c>
      <c r="B90" s="153"/>
      <c r="C90" s="158" t="s">
        <v>135</v>
      </c>
      <c r="D90" s="159"/>
      <c r="E90" s="52">
        <f>'Pay App 58'!E90</f>
        <v>0</v>
      </c>
      <c r="F90" s="45"/>
      <c r="G90" s="65">
        <f>'Pay App 58'!G90+F90</f>
        <v>0</v>
      </c>
      <c r="H90" s="188">
        <f>'Pay App 58'!K90</f>
        <v>0</v>
      </c>
      <c r="I90" s="189"/>
      <c r="J90" s="55"/>
      <c r="K90" s="33">
        <f t="shared" si="1"/>
        <v>0</v>
      </c>
      <c r="L90" s="68">
        <f t="shared" si="0"/>
        <v>0</v>
      </c>
      <c r="M90" s="66">
        <f t="shared" si="2"/>
        <v>0</v>
      </c>
      <c r="N90" s="32">
        <f t="shared" si="3"/>
        <v>0</v>
      </c>
      <c r="O90" s="52">
        <f>'Pay App 58'!O90+'Pay App 58'!P90</f>
        <v>0</v>
      </c>
      <c r="P90" s="45"/>
      <c r="Q90" s="66">
        <f>'Pay App 58'!Q90+N90+P90</f>
        <v>0</v>
      </c>
    </row>
    <row r="91" spans="1:17" ht="21" customHeight="1" x14ac:dyDescent="0.2">
      <c r="A91" s="151" t="s">
        <v>136</v>
      </c>
      <c r="B91" s="151"/>
      <c r="C91" s="151" t="s">
        <v>137</v>
      </c>
      <c r="D91" s="152"/>
      <c r="E91" s="52">
        <f>'Pay App 58'!E91</f>
        <v>0</v>
      </c>
      <c r="F91" s="45"/>
      <c r="G91" s="65">
        <f>'Pay App 58'!G91+F91</f>
        <v>0</v>
      </c>
      <c r="H91" s="188">
        <f>'Pay App 58'!K91</f>
        <v>0</v>
      </c>
      <c r="I91" s="189"/>
      <c r="J91" s="55"/>
      <c r="K91" s="33">
        <f t="shared" si="1"/>
        <v>0</v>
      </c>
      <c r="L91" s="68">
        <f t="shared" si="0"/>
        <v>0</v>
      </c>
      <c r="M91" s="66">
        <f t="shared" si="2"/>
        <v>0</v>
      </c>
      <c r="N91" s="32">
        <f t="shared" si="3"/>
        <v>0</v>
      </c>
      <c r="O91" s="52">
        <f>'Pay App 58'!O91+'Pay App 58'!P91</f>
        <v>0</v>
      </c>
      <c r="P91" s="45"/>
      <c r="Q91" s="66">
        <f>'Pay App 58'!Q91+N91+P91</f>
        <v>0</v>
      </c>
    </row>
    <row r="92" spans="1:17" ht="21" customHeight="1" x14ac:dyDescent="0.2">
      <c r="A92" s="151" t="s">
        <v>138</v>
      </c>
      <c r="B92" s="151"/>
      <c r="C92" s="151" t="s">
        <v>139</v>
      </c>
      <c r="D92" s="152"/>
      <c r="E92" s="52">
        <f>'Pay App 58'!E92</f>
        <v>0</v>
      </c>
      <c r="F92" s="45"/>
      <c r="G92" s="65">
        <f>'Pay App 58'!G92+F92</f>
        <v>0</v>
      </c>
      <c r="H92" s="188">
        <f>'Pay App 58'!K92</f>
        <v>0</v>
      </c>
      <c r="I92" s="189"/>
      <c r="J92" s="55"/>
      <c r="K92" s="33">
        <f t="shared" si="1"/>
        <v>0</v>
      </c>
      <c r="L92" s="68">
        <f t="shared" si="0"/>
        <v>0</v>
      </c>
      <c r="M92" s="66">
        <f t="shared" si="2"/>
        <v>0</v>
      </c>
      <c r="N92" s="32">
        <f t="shared" si="3"/>
        <v>0</v>
      </c>
      <c r="O92" s="52">
        <f>'Pay App 58'!O92+'Pay App 58'!P92</f>
        <v>0</v>
      </c>
      <c r="P92" s="45"/>
      <c r="Q92" s="66">
        <f>'Pay App 58'!Q92+N92+P92</f>
        <v>0</v>
      </c>
    </row>
    <row r="93" spans="1:17" ht="21" customHeight="1" x14ac:dyDescent="0.2">
      <c r="A93" s="151" t="s">
        <v>140</v>
      </c>
      <c r="B93" s="151"/>
      <c r="C93" s="151" t="s">
        <v>141</v>
      </c>
      <c r="D93" s="152"/>
      <c r="E93" s="52">
        <f>'Pay App 58'!E93</f>
        <v>0</v>
      </c>
      <c r="F93" s="45"/>
      <c r="G93" s="65">
        <f>'Pay App 58'!G93+F93</f>
        <v>0</v>
      </c>
      <c r="H93" s="188">
        <f>'Pay App 58'!K93</f>
        <v>0</v>
      </c>
      <c r="I93" s="189"/>
      <c r="J93" s="55"/>
      <c r="K93" s="33">
        <f t="shared" si="1"/>
        <v>0</v>
      </c>
      <c r="L93" s="68">
        <f t="shared" si="0"/>
        <v>0</v>
      </c>
      <c r="M93" s="66">
        <f t="shared" si="2"/>
        <v>0</v>
      </c>
      <c r="N93" s="32">
        <f t="shared" si="3"/>
        <v>0</v>
      </c>
      <c r="O93" s="52">
        <f>'Pay App 58'!O93+'Pay App 58'!P93</f>
        <v>0</v>
      </c>
      <c r="P93" s="45"/>
      <c r="Q93" s="66">
        <f>'Pay App 58'!Q93+N93+P93</f>
        <v>0</v>
      </c>
    </row>
    <row r="94" spans="1:17" ht="21" customHeight="1" x14ac:dyDescent="0.2">
      <c r="A94" s="151" t="s">
        <v>142</v>
      </c>
      <c r="B94" s="151"/>
      <c r="C94" s="151" t="s">
        <v>143</v>
      </c>
      <c r="D94" s="152"/>
      <c r="E94" s="52">
        <f>'Pay App 58'!E94</f>
        <v>0</v>
      </c>
      <c r="F94" s="45"/>
      <c r="G94" s="65">
        <f>'Pay App 58'!G94+F94</f>
        <v>0</v>
      </c>
      <c r="H94" s="188">
        <f>'Pay App 58'!K94</f>
        <v>0</v>
      </c>
      <c r="I94" s="189"/>
      <c r="J94" s="55"/>
      <c r="K94" s="33">
        <f t="shared" si="1"/>
        <v>0</v>
      </c>
      <c r="L94" s="68">
        <f t="shared" si="0"/>
        <v>0</v>
      </c>
      <c r="M94" s="66">
        <f t="shared" si="2"/>
        <v>0</v>
      </c>
      <c r="N94" s="32">
        <f t="shared" si="3"/>
        <v>0</v>
      </c>
      <c r="O94" s="52">
        <f>'Pay App 58'!O94+'Pay App 58'!P94</f>
        <v>0</v>
      </c>
      <c r="P94" s="45"/>
      <c r="Q94" s="66">
        <f>'Pay App 58'!Q94+N94+P94</f>
        <v>0</v>
      </c>
    </row>
    <row r="95" spans="1:17" ht="21" customHeight="1" x14ac:dyDescent="0.2">
      <c r="A95" s="151" t="s">
        <v>144</v>
      </c>
      <c r="B95" s="151"/>
      <c r="C95" s="151" t="s">
        <v>145</v>
      </c>
      <c r="D95" s="152"/>
      <c r="E95" s="52">
        <f>'Pay App 58'!E95</f>
        <v>0</v>
      </c>
      <c r="F95" s="45"/>
      <c r="G95" s="65">
        <f>'Pay App 58'!G95+F95</f>
        <v>0</v>
      </c>
      <c r="H95" s="188">
        <f>'Pay App 58'!K95</f>
        <v>0</v>
      </c>
      <c r="I95" s="189"/>
      <c r="J95" s="55"/>
      <c r="K95" s="33">
        <f t="shared" si="1"/>
        <v>0</v>
      </c>
      <c r="L95" s="68">
        <f t="shared" si="0"/>
        <v>0</v>
      </c>
      <c r="M95" s="66">
        <f t="shared" si="2"/>
        <v>0</v>
      </c>
      <c r="N95" s="32">
        <f t="shared" si="3"/>
        <v>0</v>
      </c>
      <c r="O95" s="52">
        <f>'Pay App 58'!O95+'Pay App 58'!P95</f>
        <v>0</v>
      </c>
      <c r="P95" s="45"/>
      <c r="Q95" s="66">
        <f>'Pay App 58'!Q95+N95+P95</f>
        <v>0</v>
      </c>
    </row>
    <row r="96" spans="1:17" ht="21" customHeight="1" x14ac:dyDescent="0.2">
      <c r="A96" s="151" t="s">
        <v>146</v>
      </c>
      <c r="B96" s="151"/>
      <c r="C96" s="151" t="s">
        <v>147</v>
      </c>
      <c r="D96" s="152"/>
      <c r="E96" s="52">
        <f>'Pay App 58'!E96</f>
        <v>0</v>
      </c>
      <c r="F96" s="45"/>
      <c r="G96" s="65">
        <f>'Pay App 58'!G96+F96</f>
        <v>0</v>
      </c>
      <c r="H96" s="188">
        <f>'Pay App 58'!K96</f>
        <v>0</v>
      </c>
      <c r="I96" s="189"/>
      <c r="J96" s="55"/>
      <c r="K96" s="33">
        <f t="shared" si="1"/>
        <v>0</v>
      </c>
      <c r="L96" s="68">
        <f t="shared" si="0"/>
        <v>0</v>
      </c>
      <c r="M96" s="66">
        <f t="shared" si="2"/>
        <v>0</v>
      </c>
      <c r="N96" s="32">
        <f t="shared" si="3"/>
        <v>0</v>
      </c>
      <c r="O96" s="52">
        <f>'Pay App 58'!O96+'Pay App 58'!P96</f>
        <v>0</v>
      </c>
      <c r="P96" s="45"/>
      <c r="Q96" s="66">
        <f>'Pay App 58'!Q96+N96+P96</f>
        <v>0</v>
      </c>
    </row>
    <row r="97" spans="1:17" ht="21" customHeight="1" x14ac:dyDescent="0.2">
      <c r="A97" s="151" t="s">
        <v>148</v>
      </c>
      <c r="B97" s="151"/>
      <c r="C97" s="151" t="s">
        <v>149</v>
      </c>
      <c r="D97" s="152"/>
      <c r="E97" s="52">
        <f>'Pay App 58'!E97</f>
        <v>0</v>
      </c>
      <c r="F97" s="45"/>
      <c r="G97" s="65">
        <f>'Pay App 58'!G97+F97</f>
        <v>0</v>
      </c>
      <c r="H97" s="188">
        <f>'Pay App 58'!K97</f>
        <v>0</v>
      </c>
      <c r="I97" s="189"/>
      <c r="J97" s="55"/>
      <c r="K97" s="33">
        <f t="shared" si="1"/>
        <v>0</v>
      </c>
      <c r="L97" s="68">
        <f t="shared" si="0"/>
        <v>0</v>
      </c>
      <c r="M97" s="66">
        <f t="shared" si="2"/>
        <v>0</v>
      </c>
      <c r="N97" s="32">
        <f t="shared" si="3"/>
        <v>0</v>
      </c>
      <c r="O97" s="52">
        <f>'Pay App 58'!O97+'Pay App 58'!P97</f>
        <v>0</v>
      </c>
      <c r="P97" s="45"/>
      <c r="Q97" s="66">
        <f>'Pay App 58'!Q97+N97+P97</f>
        <v>0</v>
      </c>
    </row>
    <row r="98" spans="1:17" ht="21" customHeight="1" x14ac:dyDescent="0.2">
      <c r="A98" s="151" t="s">
        <v>150</v>
      </c>
      <c r="B98" s="151"/>
      <c r="C98" s="151" t="s">
        <v>151</v>
      </c>
      <c r="D98" s="152"/>
      <c r="E98" s="52">
        <f>'Pay App 58'!E98</f>
        <v>0</v>
      </c>
      <c r="F98" s="45"/>
      <c r="G98" s="65">
        <f>'Pay App 58'!G98+F98</f>
        <v>0</v>
      </c>
      <c r="H98" s="188">
        <f>'Pay App 58'!K98</f>
        <v>0</v>
      </c>
      <c r="I98" s="189"/>
      <c r="J98" s="55"/>
      <c r="K98" s="33">
        <f t="shared" si="1"/>
        <v>0</v>
      </c>
      <c r="L98" s="68">
        <f t="shared" si="0"/>
        <v>0</v>
      </c>
      <c r="M98" s="66">
        <f t="shared" si="2"/>
        <v>0</v>
      </c>
      <c r="N98" s="32">
        <f t="shared" si="3"/>
        <v>0</v>
      </c>
      <c r="O98" s="52">
        <f>'Pay App 58'!O98+'Pay App 58'!P98</f>
        <v>0</v>
      </c>
      <c r="P98" s="45"/>
      <c r="Q98" s="66">
        <f>'Pay App 58'!Q98+N98+P98</f>
        <v>0</v>
      </c>
    </row>
    <row r="99" spans="1:17" ht="21" customHeight="1" x14ac:dyDescent="0.2">
      <c r="A99" s="151" t="s">
        <v>152</v>
      </c>
      <c r="B99" s="151"/>
      <c r="C99" s="151" t="s">
        <v>153</v>
      </c>
      <c r="D99" s="152"/>
      <c r="E99" s="52">
        <f>'Pay App 58'!E99</f>
        <v>0</v>
      </c>
      <c r="F99" s="45"/>
      <c r="G99" s="65">
        <f>'Pay App 58'!G99+F99</f>
        <v>0</v>
      </c>
      <c r="H99" s="188">
        <f>'Pay App 58'!K99</f>
        <v>0</v>
      </c>
      <c r="I99" s="189"/>
      <c r="J99" s="55"/>
      <c r="K99" s="33">
        <f t="shared" si="1"/>
        <v>0</v>
      </c>
      <c r="L99" s="68">
        <f t="shared" si="0"/>
        <v>0</v>
      </c>
      <c r="M99" s="66">
        <f t="shared" si="2"/>
        <v>0</v>
      </c>
      <c r="N99" s="32">
        <f t="shared" si="3"/>
        <v>0</v>
      </c>
      <c r="O99" s="52">
        <f>'Pay App 58'!O99+'Pay App 58'!P99</f>
        <v>0</v>
      </c>
      <c r="P99" s="45"/>
      <c r="Q99" s="66">
        <f>'Pay App 58'!Q99+N99+P99</f>
        <v>0</v>
      </c>
    </row>
    <row r="100" spans="1:17" ht="21" customHeight="1" x14ac:dyDescent="0.2">
      <c r="A100" s="151" t="s">
        <v>154</v>
      </c>
      <c r="B100" s="151"/>
      <c r="C100" s="151" t="s">
        <v>155</v>
      </c>
      <c r="D100" s="152"/>
      <c r="E100" s="52">
        <f>'Pay App 58'!E100</f>
        <v>0</v>
      </c>
      <c r="F100" s="45"/>
      <c r="G100" s="65">
        <f>'Pay App 58'!G100+F100</f>
        <v>0</v>
      </c>
      <c r="H100" s="188">
        <f>'Pay App 58'!K100</f>
        <v>0</v>
      </c>
      <c r="I100" s="189"/>
      <c r="J100" s="55"/>
      <c r="K100" s="33">
        <f t="shared" si="1"/>
        <v>0</v>
      </c>
      <c r="L100" s="68">
        <f t="shared" si="0"/>
        <v>0</v>
      </c>
      <c r="M100" s="66">
        <f t="shared" si="2"/>
        <v>0</v>
      </c>
      <c r="N100" s="32">
        <f t="shared" si="3"/>
        <v>0</v>
      </c>
      <c r="O100" s="52">
        <f>'Pay App 58'!O100+'Pay App 58'!P100</f>
        <v>0</v>
      </c>
      <c r="P100" s="45"/>
      <c r="Q100" s="66">
        <f>'Pay App 58'!Q100+N100+P100</f>
        <v>0</v>
      </c>
    </row>
    <row r="101" spans="1:17" ht="21" customHeight="1" x14ac:dyDescent="0.2">
      <c r="A101" s="151" t="s">
        <v>156</v>
      </c>
      <c r="B101" s="151"/>
      <c r="C101" s="151" t="s">
        <v>157</v>
      </c>
      <c r="D101" s="152"/>
      <c r="E101" s="52">
        <f>'Pay App 58'!E101</f>
        <v>0</v>
      </c>
      <c r="F101" s="45"/>
      <c r="G101" s="65">
        <f>'Pay App 58'!G101+F101</f>
        <v>0</v>
      </c>
      <c r="H101" s="188">
        <f>'Pay App 58'!K101</f>
        <v>0</v>
      </c>
      <c r="I101" s="189"/>
      <c r="J101" s="55"/>
      <c r="K101" s="33">
        <f t="shared" si="1"/>
        <v>0</v>
      </c>
      <c r="L101" s="68">
        <f t="shared" si="0"/>
        <v>0</v>
      </c>
      <c r="M101" s="66">
        <f t="shared" si="2"/>
        <v>0</v>
      </c>
      <c r="N101" s="32">
        <f t="shared" si="3"/>
        <v>0</v>
      </c>
      <c r="O101" s="52">
        <f>'Pay App 58'!O101+'Pay App 58'!P101</f>
        <v>0</v>
      </c>
      <c r="P101" s="45"/>
      <c r="Q101" s="66">
        <f>'Pay App 58'!Q101+N101+P101</f>
        <v>0</v>
      </c>
    </row>
    <row r="102" spans="1:17" ht="21" customHeight="1" x14ac:dyDescent="0.2">
      <c r="A102" s="151" t="s">
        <v>158</v>
      </c>
      <c r="B102" s="151"/>
      <c r="C102" s="151" t="s">
        <v>159</v>
      </c>
      <c r="D102" s="152"/>
      <c r="E102" s="52">
        <f>'Pay App 58'!E102</f>
        <v>0</v>
      </c>
      <c r="F102" s="45"/>
      <c r="G102" s="65">
        <f>'Pay App 58'!G102+F102</f>
        <v>0</v>
      </c>
      <c r="H102" s="188">
        <f>'Pay App 58'!K102</f>
        <v>0</v>
      </c>
      <c r="I102" s="189"/>
      <c r="J102" s="55"/>
      <c r="K102" s="33">
        <f t="shared" si="1"/>
        <v>0</v>
      </c>
      <c r="L102" s="68">
        <f t="shared" si="0"/>
        <v>0</v>
      </c>
      <c r="M102" s="66">
        <f t="shared" si="2"/>
        <v>0</v>
      </c>
      <c r="N102" s="32">
        <f t="shared" si="3"/>
        <v>0</v>
      </c>
      <c r="O102" s="52">
        <f>'Pay App 58'!O102+'Pay App 58'!P102</f>
        <v>0</v>
      </c>
      <c r="P102" s="45"/>
      <c r="Q102" s="66">
        <f>'Pay App 58'!Q102+N102+P102</f>
        <v>0</v>
      </c>
    </row>
    <row r="103" spans="1:17" ht="21" customHeight="1" x14ac:dyDescent="0.2">
      <c r="A103" s="151" t="s">
        <v>160</v>
      </c>
      <c r="B103" s="151"/>
      <c r="C103" s="151" t="s">
        <v>161</v>
      </c>
      <c r="D103" s="152"/>
      <c r="E103" s="52">
        <f>'Pay App 58'!E103</f>
        <v>0</v>
      </c>
      <c r="F103" s="45"/>
      <c r="G103" s="65">
        <f>'Pay App 58'!G103+F103</f>
        <v>0</v>
      </c>
      <c r="H103" s="188">
        <f>'Pay App 58'!K103</f>
        <v>0</v>
      </c>
      <c r="I103" s="189"/>
      <c r="J103" s="55"/>
      <c r="K103" s="33">
        <f t="shared" si="1"/>
        <v>0</v>
      </c>
      <c r="L103" s="68">
        <f t="shared" si="0"/>
        <v>0</v>
      </c>
      <c r="M103" s="66">
        <f t="shared" si="2"/>
        <v>0</v>
      </c>
      <c r="N103" s="32">
        <f t="shared" si="3"/>
        <v>0</v>
      </c>
      <c r="O103" s="52">
        <f>'Pay App 58'!O103+'Pay App 58'!P103</f>
        <v>0</v>
      </c>
      <c r="P103" s="45"/>
      <c r="Q103" s="66">
        <f>'Pay App 58'!Q103+N103+P103</f>
        <v>0</v>
      </c>
    </row>
    <row r="104" spans="1:17" ht="21" customHeight="1" x14ac:dyDescent="0.2">
      <c r="A104" s="151" t="s">
        <v>162</v>
      </c>
      <c r="B104" s="151"/>
      <c r="C104" s="151" t="s">
        <v>163</v>
      </c>
      <c r="D104" s="152"/>
      <c r="E104" s="52">
        <f>'Pay App 58'!E104</f>
        <v>0</v>
      </c>
      <c r="F104" s="45"/>
      <c r="G104" s="65">
        <f>'Pay App 58'!G104+F104</f>
        <v>0</v>
      </c>
      <c r="H104" s="188">
        <f>'Pay App 58'!K104</f>
        <v>0</v>
      </c>
      <c r="I104" s="189"/>
      <c r="J104" s="55"/>
      <c r="K104" s="33">
        <f t="shared" si="1"/>
        <v>0</v>
      </c>
      <c r="L104" s="68">
        <f t="shared" si="0"/>
        <v>0</v>
      </c>
      <c r="M104" s="66">
        <f t="shared" si="2"/>
        <v>0</v>
      </c>
      <c r="N104" s="32">
        <f t="shared" si="3"/>
        <v>0</v>
      </c>
      <c r="O104" s="52">
        <f>'Pay App 58'!O104+'Pay App 58'!P104</f>
        <v>0</v>
      </c>
      <c r="P104" s="45"/>
      <c r="Q104" s="66">
        <f>'Pay App 58'!Q104+N104+P104</f>
        <v>0</v>
      </c>
    </row>
    <row r="105" spans="1:17" ht="21" customHeight="1" x14ac:dyDescent="0.2">
      <c r="A105" s="151" t="s">
        <v>164</v>
      </c>
      <c r="B105" s="151"/>
      <c r="C105" s="151" t="s">
        <v>165</v>
      </c>
      <c r="D105" s="152"/>
      <c r="E105" s="52">
        <f>'Pay App 58'!E105</f>
        <v>0</v>
      </c>
      <c r="F105" s="45"/>
      <c r="G105" s="65">
        <f>'Pay App 58'!G105+F105</f>
        <v>0</v>
      </c>
      <c r="H105" s="188">
        <f>'Pay App 58'!K105</f>
        <v>0</v>
      </c>
      <c r="I105" s="189"/>
      <c r="J105" s="55"/>
      <c r="K105" s="33">
        <f t="shared" si="1"/>
        <v>0</v>
      </c>
      <c r="L105" s="68">
        <f t="shared" si="0"/>
        <v>0</v>
      </c>
      <c r="M105" s="66">
        <f t="shared" si="2"/>
        <v>0</v>
      </c>
      <c r="N105" s="32">
        <f t="shared" si="3"/>
        <v>0</v>
      </c>
      <c r="O105" s="52">
        <f>'Pay App 58'!O105+'Pay App 58'!P105</f>
        <v>0</v>
      </c>
      <c r="P105" s="45"/>
      <c r="Q105" s="66">
        <f>'Pay App 58'!Q105+N105+P105</f>
        <v>0</v>
      </c>
    </row>
    <row r="106" spans="1:17" ht="21" customHeight="1" x14ac:dyDescent="0.2">
      <c r="A106" s="151" t="s">
        <v>166</v>
      </c>
      <c r="B106" s="151"/>
      <c r="C106" s="151" t="s">
        <v>167</v>
      </c>
      <c r="D106" s="152"/>
      <c r="E106" s="52">
        <f>'Pay App 58'!E106</f>
        <v>0</v>
      </c>
      <c r="F106" s="45"/>
      <c r="G106" s="65">
        <f>'Pay App 58'!G106+F106</f>
        <v>0</v>
      </c>
      <c r="H106" s="188">
        <f>'Pay App 58'!K106</f>
        <v>0</v>
      </c>
      <c r="I106" s="189"/>
      <c r="J106" s="55"/>
      <c r="K106" s="33">
        <f t="shared" si="1"/>
        <v>0</v>
      </c>
      <c r="L106" s="68">
        <f t="shared" si="0"/>
        <v>0</v>
      </c>
      <c r="M106" s="66">
        <f t="shared" si="2"/>
        <v>0</v>
      </c>
      <c r="N106" s="32">
        <f t="shared" si="3"/>
        <v>0</v>
      </c>
      <c r="O106" s="52">
        <f>'Pay App 58'!O106+'Pay App 58'!P106</f>
        <v>0</v>
      </c>
      <c r="P106" s="45"/>
      <c r="Q106" s="66">
        <f>'Pay App 58'!Q106+N106+P106</f>
        <v>0</v>
      </c>
    </row>
    <row r="107" spans="1:17" ht="21" customHeight="1" x14ac:dyDescent="0.2">
      <c r="A107" s="151" t="s">
        <v>168</v>
      </c>
      <c r="B107" s="151"/>
      <c r="C107" s="151" t="s">
        <v>169</v>
      </c>
      <c r="D107" s="152"/>
      <c r="E107" s="52">
        <f>'Pay App 58'!E107</f>
        <v>0</v>
      </c>
      <c r="F107" s="45"/>
      <c r="G107" s="65">
        <f>'Pay App 58'!G107+F107</f>
        <v>0</v>
      </c>
      <c r="H107" s="188">
        <f>'Pay App 58'!K107</f>
        <v>0</v>
      </c>
      <c r="I107" s="189"/>
      <c r="J107" s="55"/>
      <c r="K107" s="33">
        <f t="shared" si="1"/>
        <v>0</v>
      </c>
      <c r="L107" s="68">
        <f t="shared" si="0"/>
        <v>0</v>
      </c>
      <c r="M107" s="66">
        <f t="shared" si="2"/>
        <v>0</v>
      </c>
      <c r="N107" s="32">
        <f t="shared" si="3"/>
        <v>0</v>
      </c>
      <c r="O107" s="52">
        <f>'Pay App 58'!O107+'Pay App 58'!P107</f>
        <v>0</v>
      </c>
      <c r="P107" s="45"/>
      <c r="Q107" s="66">
        <f>'Pay App 58'!Q107+N107+P107</f>
        <v>0</v>
      </c>
    </row>
    <row r="108" spans="1:17" ht="21" customHeight="1" x14ac:dyDescent="0.2">
      <c r="A108" s="151" t="s">
        <v>170</v>
      </c>
      <c r="B108" s="151"/>
      <c r="C108" s="151" t="s">
        <v>171</v>
      </c>
      <c r="D108" s="152"/>
      <c r="E108" s="52">
        <f>'Pay App 58'!E108</f>
        <v>0</v>
      </c>
      <c r="F108" s="45"/>
      <c r="G108" s="65">
        <f>'Pay App 58'!G108+F108</f>
        <v>0</v>
      </c>
      <c r="H108" s="188">
        <f>'Pay App 58'!K108</f>
        <v>0</v>
      </c>
      <c r="I108" s="189"/>
      <c r="J108" s="55"/>
      <c r="K108" s="33">
        <f t="shared" si="1"/>
        <v>0</v>
      </c>
      <c r="L108" s="68">
        <f t="shared" si="0"/>
        <v>0</v>
      </c>
      <c r="M108" s="66">
        <f t="shared" si="2"/>
        <v>0</v>
      </c>
      <c r="N108" s="32">
        <f t="shared" si="3"/>
        <v>0</v>
      </c>
      <c r="O108" s="52">
        <f>'Pay App 58'!O108+'Pay App 58'!P108</f>
        <v>0</v>
      </c>
      <c r="P108" s="45"/>
      <c r="Q108" s="66">
        <f>'Pay App 58'!Q108+N108+P108</f>
        <v>0</v>
      </c>
    </row>
    <row r="109" spans="1:17" ht="21" customHeight="1" x14ac:dyDescent="0.2">
      <c r="A109" s="151" t="s">
        <v>172</v>
      </c>
      <c r="B109" s="151"/>
      <c r="C109" s="151" t="s">
        <v>173</v>
      </c>
      <c r="D109" s="152"/>
      <c r="E109" s="52">
        <f>'Pay App 58'!E109</f>
        <v>0</v>
      </c>
      <c r="F109" s="45"/>
      <c r="G109" s="65">
        <f>'Pay App 58'!G109+F109</f>
        <v>0</v>
      </c>
      <c r="H109" s="188">
        <f>'Pay App 58'!K109</f>
        <v>0</v>
      </c>
      <c r="I109" s="189"/>
      <c r="J109" s="55"/>
      <c r="K109" s="33">
        <f t="shared" si="1"/>
        <v>0</v>
      </c>
      <c r="L109" s="68">
        <f t="shared" si="0"/>
        <v>0</v>
      </c>
      <c r="M109" s="66">
        <f t="shared" si="2"/>
        <v>0</v>
      </c>
      <c r="N109" s="32">
        <f t="shared" si="3"/>
        <v>0</v>
      </c>
      <c r="O109" s="52">
        <f>'Pay App 58'!O109+'Pay App 58'!P109</f>
        <v>0</v>
      </c>
      <c r="P109" s="45"/>
      <c r="Q109" s="66">
        <f>'Pay App 58'!Q109+N109+P109</f>
        <v>0</v>
      </c>
    </row>
    <row r="110" spans="1:17" ht="21" customHeight="1" x14ac:dyDescent="0.2">
      <c r="A110" s="151" t="s">
        <v>174</v>
      </c>
      <c r="B110" s="151"/>
      <c r="C110" s="151" t="s">
        <v>175</v>
      </c>
      <c r="D110" s="152"/>
      <c r="E110" s="52">
        <f>'Pay App 58'!E110</f>
        <v>0</v>
      </c>
      <c r="F110" s="45"/>
      <c r="G110" s="65">
        <f>'Pay App 58'!G110+F110</f>
        <v>0</v>
      </c>
      <c r="H110" s="188">
        <f>'Pay App 58'!K110</f>
        <v>0</v>
      </c>
      <c r="I110" s="189"/>
      <c r="J110" s="55"/>
      <c r="K110" s="33">
        <f t="shared" si="1"/>
        <v>0</v>
      </c>
      <c r="L110" s="68">
        <f t="shared" si="0"/>
        <v>0</v>
      </c>
      <c r="M110" s="66">
        <f t="shared" si="2"/>
        <v>0</v>
      </c>
      <c r="N110" s="32">
        <f t="shared" si="3"/>
        <v>0</v>
      </c>
      <c r="O110" s="52">
        <f>'Pay App 58'!O110+'Pay App 58'!P110</f>
        <v>0</v>
      </c>
      <c r="P110" s="45"/>
      <c r="Q110" s="66">
        <f>'Pay App 58'!Q110+N110+P110</f>
        <v>0</v>
      </c>
    </row>
    <row r="111" spans="1:17" ht="21" customHeight="1" x14ac:dyDescent="0.2">
      <c r="A111" s="151" t="s">
        <v>176</v>
      </c>
      <c r="B111" s="151"/>
      <c r="C111" s="151" t="s">
        <v>177</v>
      </c>
      <c r="D111" s="152"/>
      <c r="E111" s="52">
        <f>'Pay App 58'!E111</f>
        <v>0</v>
      </c>
      <c r="F111" s="45"/>
      <c r="G111" s="65">
        <f>'Pay App 58'!G111+F111</f>
        <v>0</v>
      </c>
      <c r="H111" s="188">
        <f>'Pay App 58'!K111</f>
        <v>0</v>
      </c>
      <c r="I111" s="189"/>
      <c r="J111" s="55"/>
      <c r="K111" s="33">
        <f t="shared" si="1"/>
        <v>0</v>
      </c>
      <c r="L111" s="68">
        <f t="shared" si="0"/>
        <v>0</v>
      </c>
      <c r="M111" s="66">
        <f t="shared" si="2"/>
        <v>0</v>
      </c>
      <c r="N111" s="32">
        <f t="shared" si="3"/>
        <v>0</v>
      </c>
      <c r="O111" s="52">
        <f>'Pay App 58'!O111+'Pay App 58'!P111</f>
        <v>0</v>
      </c>
      <c r="P111" s="45"/>
      <c r="Q111" s="66">
        <f>'Pay App 58'!Q111+N111+P111</f>
        <v>0</v>
      </c>
    </row>
    <row r="112" spans="1:17" ht="21" customHeight="1" x14ac:dyDescent="0.2">
      <c r="A112" s="151" t="s">
        <v>178</v>
      </c>
      <c r="B112" s="151"/>
      <c r="C112" s="151" t="s">
        <v>179</v>
      </c>
      <c r="D112" s="152"/>
      <c r="E112" s="52">
        <f>'Pay App 58'!E112</f>
        <v>0</v>
      </c>
      <c r="F112" s="45"/>
      <c r="G112" s="65">
        <f>'Pay App 58'!G112+F112</f>
        <v>0</v>
      </c>
      <c r="H112" s="188">
        <f>'Pay App 58'!K112</f>
        <v>0</v>
      </c>
      <c r="I112" s="189"/>
      <c r="J112" s="55"/>
      <c r="K112" s="33">
        <f t="shared" si="1"/>
        <v>0</v>
      </c>
      <c r="L112" s="68">
        <f t="shared" si="0"/>
        <v>0</v>
      </c>
      <c r="M112" s="66">
        <f t="shared" si="2"/>
        <v>0</v>
      </c>
      <c r="N112" s="32">
        <f t="shared" si="3"/>
        <v>0</v>
      </c>
      <c r="O112" s="52">
        <f>'Pay App 58'!O112+'Pay App 58'!P112</f>
        <v>0</v>
      </c>
      <c r="P112" s="45"/>
      <c r="Q112" s="66">
        <f>'Pay App 58'!Q112+N112+P112</f>
        <v>0</v>
      </c>
    </row>
    <row r="113" spans="1:17" ht="21" customHeight="1" x14ac:dyDescent="0.2">
      <c r="A113" s="151" t="s">
        <v>180</v>
      </c>
      <c r="B113" s="151"/>
      <c r="C113" s="151" t="s">
        <v>181</v>
      </c>
      <c r="D113" s="152"/>
      <c r="E113" s="52">
        <f>'Pay App 58'!E113</f>
        <v>0</v>
      </c>
      <c r="F113" s="45"/>
      <c r="G113" s="65">
        <f>'Pay App 58'!G113+F113</f>
        <v>0</v>
      </c>
      <c r="H113" s="188">
        <f>'Pay App 58'!K113</f>
        <v>0</v>
      </c>
      <c r="I113" s="189"/>
      <c r="J113" s="55"/>
      <c r="K113" s="33">
        <f t="shared" si="1"/>
        <v>0</v>
      </c>
      <c r="L113" s="68">
        <f t="shared" si="0"/>
        <v>0</v>
      </c>
      <c r="M113" s="66">
        <f t="shared" si="2"/>
        <v>0</v>
      </c>
      <c r="N113" s="32">
        <f t="shared" si="3"/>
        <v>0</v>
      </c>
      <c r="O113" s="52">
        <f>'Pay App 58'!O113+'Pay App 58'!P113</f>
        <v>0</v>
      </c>
      <c r="P113" s="45"/>
      <c r="Q113" s="66">
        <f>'Pay App 58'!Q113+N113+P113</f>
        <v>0</v>
      </c>
    </row>
    <row r="114" spans="1:17" ht="21" customHeight="1" x14ac:dyDescent="0.2">
      <c r="A114" s="153" t="s">
        <v>182</v>
      </c>
      <c r="B114" s="153"/>
      <c r="C114" s="153" t="s">
        <v>183</v>
      </c>
      <c r="D114" s="154"/>
      <c r="E114" s="52">
        <f>'Pay App 58'!E114</f>
        <v>0</v>
      </c>
      <c r="F114" s="45"/>
      <c r="G114" s="65">
        <f>'Pay App 58'!G114+F114</f>
        <v>0</v>
      </c>
      <c r="H114" s="188">
        <f>'Pay App 58'!K114</f>
        <v>0</v>
      </c>
      <c r="I114" s="189"/>
      <c r="J114" s="55"/>
      <c r="K114" s="33">
        <f t="shared" si="1"/>
        <v>0</v>
      </c>
      <c r="L114" s="68">
        <f t="shared" si="0"/>
        <v>0</v>
      </c>
      <c r="M114" s="66">
        <f t="shared" si="2"/>
        <v>0</v>
      </c>
      <c r="N114" s="32">
        <f t="shared" si="3"/>
        <v>0</v>
      </c>
      <c r="O114" s="52">
        <f>'Pay App 58'!O114+'Pay App 58'!P114</f>
        <v>0</v>
      </c>
      <c r="P114" s="45"/>
      <c r="Q114" s="66">
        <f>'Pay App 58'!Q114+N114+P114</f>
        <v>0</v>
      </c>
    </row>
    <row r="115" spans="1:17" ht="21" customHeight="1" x14ac:dyDescent="0.2">
      <c r="A115" s="151" t="s">
        <v>184</v>
      </c>
      <c r="B115" s="151"/>
      <c r="C115" s="151" t="s">
        <v>185</v>
      </c>
      <c r="D115" s="152"/>
      <c r="E115" s="52">
        <f>'Pay App 58'!E115</f>
        <v>0</v>
      </c>
      <c r="F115" s="45"/>
      <c r="G115" s="65">
        <f>'Pay App 58'!G115+F115</f>
        <v>0</v>
      </c>
      <c r="H115" s="188">
        <f>'Pay App 58'!K115</f>
        <v>0</v>
      </c>
      <c r="I115" s="189"/>
      <c r="J115" s="55"/>
      <c r="K115" s="33">
        <f t="shared" si="1"/>
        <v>0</v>
      </c>
      <c r="L115" s="68">
        <f t="shared" si="0"/>
        <v>0</v>
      </c>
      <c r="M115" s="66">
        <f t="shared" si="2"/>
        <v>0</v>
      </c>
      <c r="N115" s="32">
        <f t="shared" si="3"/>
        <v>0</v>
      </c>
      <c r="O115" s="52">
        <f>'Pay App 58'!O115+'Pay App 58'!P115</f>
        <v>0</v>
      </c>
      <c r="P115" s="45"/>
      <c r="Q115" s="66">
        <f>'Pay App 58'!Q115+N115+P115</f>
        <v>0</v>
      </c>
    </row>
    <row r="116" spans="1:17" ht="21" customHeight="1" x14ac:dyDescent="0.2">
      <c r="A116" s="151" t="s">
        <v>186</v>
      </c>
      <c r="B116" s="151"/>
      <c r="C116" s="151" t="s">
        <v>187</v>
      </c>
      <c r="D116" s="152"/>
      <c r="E116" s="52">
        <f>'Pay App 58'!E116</f>
        <v>0</v>
      </c>
      <c r="F116" s="45"/>
      <c r="G116" s="65">
        <f>'Pay App 58'!G116+F116</f>
        <v>0</v>
      </c>
      <c r="H116" s="188">
        <f>'Pay App 58'!K116</f>
        <v>0</v>
      </c>
      <c r="I116" s="189"/>
      <c r="J116" s="55"/>
      <c r="K116" s="33">
        <f t="shared" si="1"/>
        <v>0</v>
      </c>
      <c r="L116" s="68">
        <f t="shared" si="0"/>
        <v>0</v>
      </c>
      <c r="M116" s="66">
        <f t="shared" si="2"/>
        <v>0</v>
      </c>
      <c r="N116" s="32">
        <f t="shared" si="3"/>
        <v>0</v>
      </c>
      <c r="O116" s="52">
        <f>'Pay App 58'!O116+'Pay App 58'!P116</f>
        <v>0</v>
      </c>
      <c r="P116" s="45"/>
      <c r="Q116" s="66">
        <f>'Pay App 58'!Q116+N116+P116</f>
        <v>0</v>
      </c>
    </row>
    <row r="117" spans="1:17" ht="21" customHeight="1" x14ac:dyDescent="0.2">
      <c r="A117" s="151" t="s">
        <v>188</v>
      </c>
      <c r="B117" s="151"/>
      <c r="C117" s="151" t="s">
        <v>581</v>
      </c>
      <c r="D117" s="152"/>
      <c r="E117" s="52">
        <f>'Pay App 58'!E117</f>
        <v>0</v>
      </c>
      <c r="F117" s="45"/>
      <c r="G117" s="65">
        <f>'Pay App 58'!G117+F117</f>
        <v>0</v>
      </c>
      <c r="H117" s="188">
        <f>'Pay App 58'!K117</f>
        <v>0</v>
      </c>
      <c r="I117" s="189"/>
      <c r="J117" s="55"/>
      <c r="K117" s="33">
        <f t="shared" si="1"/>
        <v>0</v>
      </c>
      <c r="L117" s="68">
        <f t="shared" si="0"/>
        <v>0</v>
      </c>
      <c r="M117" s="66">
        <f t="shared" si="2"/>
        <v>0</v>
      </c>
      <c r="N117" s="32">
        <f t="shared" si="3"/>
        <v>0</v>
      </c>
      <c r="O117" s="52">
        <f>'Pay App 58'!O117+'Pay App 58'!P117</f>
        <v>0</v>
      </c>
      <c r="P117" s="45"/>
      <c r="Q117" s="66">
        <f>'Pay App 58'!Q117+N117+P117</f>
        <v>0</v>
      </c>
    </row>
    <row r="118" spans="1:17" ht="21" customHeight="1" x14ac:dyDescent="0.2">
      <c r="A118" s="153" t="s">
        <v>190</v>
      </c>
      <c r="B118" s="153"/>
      <c r="C118" s="142" t="s">
        <v>191</v>
      </c>
      <c r="D118" s="156"/>
      <c r="E118" s="52">
        <f>'Pay App 58'!E118</f>
        <v>0</v>
      </c>
      <c r="F118" s="45"/>
      <c r="G118" s="65">
        <f>'Pay App 58'!G118+F118</f>
        <v>0</v>
      </c>
      <c r="H118" s="188">
        <f>'Pay App 58'!K118</f>
        <v>0</v>
      </c>
      <c r="I118" s="189"/>
      <c r="J118" s="55"/>
      <c r="K118" s="33">
        <f t="shared" si="1"/>
        <v>0</v>
      </c>
      <c r="L118" s="68">
        <f t="shared" si="0"/>
        <v>0</v>
      </c>
      <c r="M118" s="66">
        <f t="shared" si="2"/>
        <v>0</v>
      </c>
      <c r="N118" s="32">
        <f t="shared" si="3"/>
        <v>0</v>
      </c>
      <c r="O118" s="52">
        <f>'Pay App 58'!O118+'Pay App 58'!P118</f>
        <v>0</v>
      </c>
      <c r="P118" s="45"/>
      <c r="Q118" s="66">
        <f>'Pay App 58'!Q118+N118+P118</f>
        <v>0</v>
      </c>
    </row>
    <row r="119" spans="1:17" ht="21" customHeight="1" x14ac:dyDescent="0.2">
      <c r="A119" s="151" t="s">
        <v>192</v>
      </c>
      <c r="B119" s="151"/>
      <c r="C119" s="151" t="s">
        <v>193</v>
      </c>
      <c r="D119" s="152"/>
      <c r="E119" s="52">
        <f>'Pay App 58'!E119</f>
        <v>0</v>
      </c>
      <c r="F119" s="45"/>
      <c r="G119" s="65">
        <f>'Pay App 58'!G119+F119</f>
        <v>0</v>
      </c>
      <c r="H119" s="188">
        <f>'Pay App 58'!K119</f>
        <v>0</v>
      </c>
      <c r="I119" s="189"/>
      <c r="J119" s="55"/>
      <c r="K119" s="33">
        <f t="shared" si="1"/>
        <v>0</v>
      </c>
      <c r="L119" s="68">
        <f t="shared" si="0"/>
        <v>0</v>
      </c>
      <c r="M119" s="66">
        <f t="shared" si="2"/>
        <v>0</v>
      </c>
      <c r="N119" s="32">
        <f t="shared" si="3"/>
        <v>0</v>
      </c>
      <c r="O119" s="52">
        <f>'Pay App 58'!O119+'Pay App 58'!P119</f>
        <v>0</v>
      </c>
      <c r="P119" s="45"/>
      <c r="Q119" s="66">
        <f>'Pay App 58'!Q119+N119+P119</f>
        <v>0</v>
      </c>
    </row>
    <row r="120" spans="1:17" ht="21" customHeight="1" x14ac:dyDescent="0.2">
      <c r="A120" s="151" t="s">
        <v>194</v>
      </c>
      <c r="B120" s="151"/>
      <c r="C120" s="150" t="s">
        <v>195</v>
      </c>
      <c r="D120" s="157"/>
      <c r="E120" s="52">
        <f>'Pay App 58'!E120</f>
        <v>0</v>
      </c>
      <c r="F120" s="45"/>
      <c r="G120" s="65">
        <f>'Pay App 58'!G120+F120</f>
        <v>0</v>
      </c>
      <c r="H120" s="188">
        <f>'Pay App 58'!K120</f>
        <v>0</v>
      </c>
      <c r="I120" s="189"/>
      <c r="J120" s="55"/>
      <c r="K120" s="33">
        <f t="shared" si="1"/>
        <v>0</v>
      </c>
      <c r="L120" s="68">
        <f t="shared" si="0"/>
        <v>0</v>
      </c>
      <c r="M120" s="66">
        <f t="shared" si="2"/>
        <v>0</v>
      </c>
      <c r="N120" s="32">
        <f t="shared" si="3"/>
        <v>0</v>
      </c>
      <c r="O120" s="52">
        <f>'Pay App 58'!O120+'Pay App 58'!P120</f>
        <v>0</v>
      </c>
      <c r="P120" s="45"/>
      <c r="Q120" s="66">
        <f>'Pay App 58'!Q120+N120+P120</f>
        <v>0</v>
      </c>
    </row>
    <row r="121" spans="1:17" ht="21" customHeight="1" x14ac:dyDescent="0.2">
      <c r="A121" s="151" t="s">
        <v>196</v>
      </c>
      <c r="B121" s="151"/>
      <c r="C121" s="151" t="s">
        <v>197</v>
      </c>
      <c r="D121" s="152"/>
      <c r="E121" s="52">
        <f>'Pay App 58'!E121</f>
        <v>0</v>
      </c>
      <c r="F121" s="45"/>
      <c r="G121" s="65">
        <f>'Pay App 58'!G121+F121</f>
        <v>0</v>
      </c>
      <c r="H121" s="188">
        <f>'Pay App 58'!K121</f>
        <v>0</v>
      </c>
      <c r="I121" s="189"/>
      <c r="J121" s="55"/>
      <c r="K121" s="33">
        <f t="shared" si="1"/>
        <v>0</v>
      </c>
      <c r="L121" s="68">
        <f t="shared" si="0"/>
        <v>0</v>
      </c>
      <c r="M121" s="66">
        <f t="shared" si="2"/>
        <v>0</v>
      </c>
      <c r="N121" s="32">
        <f t="shared" si="3"/>
        <v>0</v>
      </c>
      <c r="O121" s="52">
        <f>'Pay App 58'!O121+'Pay App 58'!P121</f>
        <v>0</v>
      </c>
      <c r="P121" s="45"/>
      <c r="Q121" s="66">
        <f>'Pay App 58'!Q121+N121+P121</f>
        <v>0</v>
      </c>
    </row>
    <row r="122" spans="1:17" ht="21" customHeight="1" x14ac:dyDescent="0.2">
      <c r="A122" s="151" t="s">
        <v>198</v>
      </c>
      <c r="B122" s="151"/>
      <c r="C122" s="151" t="s">
        <v>199</v>
      </c>
      <c r="D122" s="152"/>
      <c r="E122" s="52">
        <f>'Pay App 58'!E122</f>
        <v>0</v>
      </c>
      <c r="F122" s="45"/>
      <c r="G122" s="65">
        <f>'Pay App 58'!G122+F122</f>
        <v>0</v>
      </c>
      <c r="H122" s="188">
        <f>'Pay App 58'!K122</f>
        <v>0</v>
      </c>
      <c r="I122" s="189"/>
      <c r="J122" s="55"/>
      <c r="K122" s="33">
        <f t="shared" si="1"/>
        <v>0</v>
      </c>
      <c r="L122" s="68">
        <f t="shared" si="0"/>
        <v>0</v>
      </c>
      <c r="M122" s="66">
        <f t="shared" si="2"/>
        <v>0</v>
      </c>
      <c r="N122" s="32">
        <f t="shared" si="3"/>
        <v>0</v>
      </c>
      <c r="O122" s="52">
        <f>'Pay App 58'!O122+'Pay App 58'!P122</f>
        <v>0</v>
      </c>
      <c r="P122" s="45"/>
      <c r="Q122" s="66">
        <f>'Pay App 58'!Q122+N122+P122</f>
        <v>0</v>
      </c>
    </row>
    <row r="123" spans="1:17" ht="21" customHeight="1" x14ac:dyDescent="0.2">
      <c r="A123" s="151" t="s">
        <v>200</v>
      </c>
      <c r="B123" s="151"/>
      <c r="C123" s="151" t="s">
        <v>201</v>
      </c>
      <c r="D123" s="152"/>
      <c r="E123" s="52">
        <f>'Pay App 58'!E123</f>
        <v>0</v>
      </c>
      <c r="F123" s="45"/>
      <c r="G123" s="65">
        <f>'Pay App 58'!G123+F123</f>
        <v>0</v>
      </c>
      <c r="H123" s="188">
        <f>'Pay App 58'!K123</f>
        <v>0</v>
      </c>
      <c r="I123" s="189"/>
      <c r="J123" s="55"/>
      <c r="K123" s="33">
        <f t="shared" si="1"/>
        <v>0</v>
      </c>
      <c r="L123" s="68">
        <f t="shared" si="0"/>
        <v>0</v>
      </c>
      <c r="M123" s="66">
        <f t="shared" si="2"/>
        <v>0</v>
      </c>
      <c r="N123" s="32">
        <f t="shared" si="3"/>
        <v>0</v>
      </c>
      <c r="O123" s="52">
        <f>'Pay App 58'!O123+'Pay App 58'!P123</f>
        <v>0</v>
      </c>
      <c r="P123" s="45"/>
      <c r="Q123" s="66">
        <f>'Pay App 58'!Q123+N123+P123</f>
        <v>0</v>
      </c>
    </row>
    <row r="124" spans="1:17" ht="21" customHeight="1" x14ac:dyDescent="0.2">
      <c r="A124" s="153" t="s">
        <v>202</v>
      </c>
      <c r="B124" s="153"/>
      <c r="C124" s="154" t="s">
        <v>203</v>
      </c>
      <c r="D124" s="155"/>
      <c r="E124" s="52">
        <f>'Pay App 58'!E124</f>
        <v>0</v>
      </c>
      <c r="F124" s="45"/>
      <c r="G124" s="65">
        <f>'Pay App 58'!G124+F124</f>
        <v>0</v>
      </c>
      <c r="H124" s="188">
        <f>'Pay App 58'!K124</f>
        <v>0</v>
      </c>
      <c r="I124" s="189"/>
      <c r="J124" s="55"/>
      <c r="K124" s="33">
        <f t="shared" si="1"/>
        <v>0</v>
      </c>
      <c r="L124" s="68">
        <f t="shared" si="0"/>
        <v>0</v>
      </c>
      <c r="M124" s="66">
        <f t="shared" si="2"/>
        <v>0</v>
      </c>
      <c r="N124" s="32">
        <f t="shared" si="3"/>
        <v>0</v>
      </c>
      <c r="O124" s="52">
        <f>'Pay App 58'!O124+'Pay App 58'!P124</f>
        <v>0</v>
      </c>
      <c r="P124" s="45"/>
      <c r="Q124" s="66">
        <f>'Pay App 58'!Q124+N124+P124</f>
        <v>0</v>
      </c>
    </row>
    <row r="125" spans="1:17" ht="21" customHeight="1" x14ac:dyDescent="0.2">
      <c r="A125" s="151" t="s">
        <v>204</v>
      </c>
      <c r="B125" s="151"/>
      <c r="C125" s="151" t="s">
        <v>205</v>
      </c>
      <c r="D125" s="152"/>
      <c r="E125" s="52">
        <f>'Pay App 58'!E125</f>
        <v>0</v>
      </c>
      <c r="F125" s="45"/>
      <c r="G125" s="65">
        <f>'Pay App 58'!G125+F125</f>
        <v>0</v>
      </c>
      <c r="H125" s="188">
        <f>'Pay App 58'!K125</f>
        <v>0</v>
      </c>
      <c r="I125" s="189"/>
      <c r="J125" s="55"/>
      <c r="K125" s="33">
        <f t="shared" si="1"/>
        <v>0</v>
      </c>
      <c r="L125" s="68">
        <f t="shared" si="0"/>
        <v>0</v>
      </c>
      <c r="M125" s="66">
        <f t="shared" si="2"/>
        <v>0</v>
      </c>
      <c r="N125" s="32">
        <f t="shared" si="3"/>
        <v>0</v>
      </c>
      <c r="O125" s="52">
        <f>'Pay App 58'!O125+'Pay App 58'!P125</f>
        <v>0</v>
      </c>
      <c r="P125" s="45"/>
      <c r="Q125" s="66">
        <f>'Pay App 58'!Q125+N125+P125</f>
        <v>0</v>
      </c>
    </row>
    <row r="126" spans="1:17" ht="21" customHeight="1" x14ac:dyDescent="0.2">
      <c r="A126" s="151" t="s">
        <v>206</v>
      </c>
      <c r="B126" s="151"/>
      <c r="C126" s="151" t="s">
        <v>207</v>
      </c>
      <c r="D126" s="152"/>
      <c r="E126" s="52">
        <f>'Pay App 58'!E126</f>
        <v>0</v>
      </c>
      <c r="F126" s="45"/>
      <c r="G126" s="65">
        <f>'Pay App 58'!G126+F126</f>
        <v>0</v>
      </c>
      <c r="H126" s="188">
        <f>'Pay App 58'!K126</f>
        <v>0</v>
      </c>
      <c r="I126" s="189"/>
      <c r="J126" s="55"/>
      <c r="K126" s="33">
        <f t="shared" si="1"/>
        <v>0</v>
      </c>
      <c r="L126" s="68">
        <f t="shared" si="0"/>
        <v>0</v>
      </c>
      <c r="M126" s="66">
        <f t="shared" si="2"/>
        <v>0</v>
      </c>
      <c r="N126" s="32">
        <f t="shared" si="3"/>
        <v>0</v>
      </c>
      <c r="O126" s="52">
        <f>'Pay App 58'!O126+'Pay App 58'!P126</f>
        <v>0</v>
      </c>
      <c r="P126" s="45"/>
      <c r="Q126" s="66">
        <f>'Pay App 58'!Q126+N126+P126</f>
        <v>0</v>
      </c>
    </row>
    <row r="127" spans="1:17" ht="21" customHeight="1" x14ac:dyDescent="0.2">
      <c r="A127" s="151" t="s">
        <v>208</v>
      </c>
      <c r="B127" s="151"/>
      <c r="C127" s="151" t="s">
        <v>209</v>
      </c>
      <c r="D127" s="152"/>
      <c r="E127" s="52">
        <f>'Pay App 58'!E127</f>
        <v>0</v>
      </c>
      <c r="F127" s="45"/>
      <c r="G127" s="65">
        <f>'Pay App 58'!G127+F127</f>
        <v>0</v>
      </c>
      <c r="H127" s="188">
        <f>'Pay App 58'!K127</f>
        <v>0</v>
      </c>
      <c r="I127" s="189"/>
      <c r="J127" s="55"/>
      <c r="K127" s="33">
        <f t="shared" si="1"/>
        <v>0</v>
      </c>
      <c r="L127" s="68">
        <f t="shared" si="0"/>
        <v>0</v>
      </c>
      <c r="M127" s="66">
        <f t="shared" si="2"/>
        <v>0</v>
      </c>
      <c r="N127" s="32">
        <f t="shared" si="3"/>
        <v>0</v>
      </c>
      <c r="O127" s="52">
        <f>'Pay App 58'!O127+'Pay App 58'!P127</f>
        <v>0</v>
      </c>
      <c r="P127" s="45"/>
      <c r="Q127" s="66">
        <f>'Pay App 58'!Q127+N127+P127</f>
        <v>0</v>
      </c>
    </row>
    <row r="128" spans="1:17" ht="21" customHeight="1" x14ac:dyDescent="0.2">
      <c r="A128" s="153" t="s">
        <v>210</v>
      </c>
      <c r="B128" s="153"/>
      <c r="C128" s="153" t="s">
        <v>211</v>
      </c>
      <c r="D128" s="154"/>
      <c r="E128" s="52">
        <f>'Pay App 58'!E128</f>
        <v>0</v>
      </c>
      <c r="F128" s="45"/>
      <c r="G128" s="65">
        <f>'Pay App 58'!G128+F128</f>
        <v>0</v>
      </c>
      <c r="H128" s="188">
        <f>'Pay App 58'!K128</f>
        <v>0</v>
      </c>
      <c r="I128" s="189"/>
      <c r="J128" s="55"/>
      <c r="K128" s="33">
        <f t="shared" si="1"/>
        <v>0</v>
      </c>
      <c r="L128" s="68">
        <f t="shared" si="0"/>
        <v>0</v>
      </c>
      <c r="M128" s="66">
        <f t="shared" si="2"/>
        <v>0</v>
      </c>
      <c r="N128" s="32">
        <f t="shared" si="3"/>
        <v>0</v>
      </c>
      <c r="O128" s="52">
        <f>'Pay App 58'!O128+'Pay App 58'!P128</f>
        <v>0</v>
      </c>
      <c r="P128" s="45"/>
      <c r="Q128" s="66">
        <f>'Pay App 58'!Q128+N128+P128</f>
        <v>0</v>
      </c>
    </row>
    <row r="129" spans="1:17" ht="21" customHeight="1" x14ac:dyDescent="0.2">
      <c r="A129" s="151" t="s">
        <v>212</v>
      </c>
      <c r="B129" s="151"/>
      <c r="C129" s="151" t="s">
        <v>213</v>
      </c>
      <c r="D129" s="152"/>
      <c r="E129" s="52">
        <f>'Pay App 58'!E129</f>
        <v>0</v>
      </c>
      <c r="F129" s="45"/>
      <c r="G129" s="65">
        <f>'Pay App 58'!G129+F129</f>
        <v>0</v>
      </c>
      <c r="H129" s="188">
        <f>'Pay App 58'!K129</f>
        <v>0</v>
      </c>
      <c r="I129" s="189"/>
      <c r="J129" s="55"/>
      <c r="K129" s="33">
        <f t="shared" si="1"/>
        <v>0</v>
      </c>
      <c r="L129" s="68">
        <f t="shared" si="0"/>
        <v>0</v>
      </c>
      <c r="M129" s="66">
        <f t="shared" si="2"/>
        <v>0</v>
      </c>
      <c r="N129" s="32">
        <f t="shared" si="3"/>
        <v>0</v>
      </c>
      <c r="O129" s="52">
        <f>'Pay App 58'!O129+'Pay App 58'!P129</f>
        <v>0</v>
      </c>
      <c r="P129" s="45"/>
      <c r="Q129" s="66">
        <f>'Pay App 58'!Q129+N129+P129</f>
        <v>0</v>
      </c>
    </row>
    <row r="130" spans="1:17" ht="21" customHeight="1" x14ac:dyDescent="0.2">
      <c r="A130" s="151" t="s">
        <v>214</v>
      </c>
      <c r="B130" s="151"/>
      <c r="C130" s="151" t="s">
        <v>215</v>
      </c>
      <c r="D130" s="152"/>
      <c r="E130" s="52">
        <f>'Pay App 58'!E130</f>
        <v>0</v>
      </c>
      <c r="F130" s="45"/>
      <c r="G130" s="65">
        <f>'Pay App 58'!G130+F130</f>
        <v>0</v>
      </c>
      <c r="H130" s="188">
        <f>'Pay App 58'!K130</f>
        <v>0</v>
      </c>
      <c r="I130" s="189"/>
      <c r="J130" s="55"/>
      <c r="K130" s="33">
        <f t="shared" si="1"/>
        <v>0</v>
      </c>
      <c r="L130" s="68">
        <f t="shared" si="0"/>
        <v>0</v>
      </c>
      <c r="M130" s="66">
        <f t="shared" si="2"/>
        <v>0</v>
      </c>
      <c r="N130" s="32">
        <f t="shared" si="3"/>
        <v>0</v>
      </c>
      <c r="O130" s="52">
        <f>'Pay App 58'!O130+'Pay App 58'!P130</f>
        <v>0</v>
      </c>
      <c r="P130" s="45"/>
      <c r="Q130" s="66">
        <f>'Pay App 58'!Q130+N130+P130</f>
        <v>0</v>
      </c>
    </row>
    <row r="131" spans="1:17" ht="21" customHeight="1" x14ac:dyDescent="0.2">
      <c r="A131" s="151" t="s">
        <v>216</v>
      </c>
      <c r="B131" s="151"/>
      <c r="C131" s="151" t="s">
        <v>217</v>
      </c>
      <c r="D131" s="152"/>
      <c r="E131" s="52">
        <f>'Pay App 58'!E131</f>
        <v>0</v>
      </c>
      <c r="F131" s="45"/>
      <c r="G131" s="65">
        <f>'Pay App 58'!G131+F131</f>
        <v>0</v>
      </c>
      <c r="H131" s="188">
        <f>'Pay App 58'!K131</f>
        <v>0</v>
      </c>
      <c r="I131" s="189"/>
      <c r="J131" s="55"/>
      <c r="K131" s="33">
        <f t="shared" si="1"/>
        <v>0</v>
      </c>
      <c r="L131" s="68">
        <f t="shared" si="0"/>
        <v>0</v>
      </c>
      <c r="M131" s="66">
        <f t="shared" si="2"/>
        <v>0</v>
      </c>
      <c r="N131" s="32">
        <f t="shared" si="3"/>
        <v>0</v>
      </c>
      <c r="O131" s="52">
        <f>'Pay App 58'!O131+'Pay App 58'!P131</f>
        <v>0</v>
      </c>
      <c r="P131" s="45"/>
      <c r="Q131" s="66">
        <f>'Pay App 58'!Q131+N131+P131</f>
        <v>0</v>
      </c>
    </row>
    <row r="132" spans="1:17" ht="21" customHeight="1" x14ac:dyDescent="0.2">
      <c r="A132" s="151" t="s">
        <v>218</v>
      </c>
      <c r="B132" s="151"/>
      <c r="C132" s="151" t="s">
        <v>219</v>
      </c>
      <c r="D132" s="152"/>
      <c r="E132" s="52">
        <f>'Pay App 58'!E132</f>
        <v>0</v>
      </c>
      <c r="F132" s="45"/>
      <c r="G132" s="65">
        <f>'Pay App 58'!G132+F132</f>
        <v>0</v>
      </c>
      <c r="H132" s="188">
        <f>'Pay App 58'!K132</f>
        <v>0</v>
      </c>
      <c r="I132" s="189"/>
      <c r="J132" s="55"/>
      <c r="K132" s="33">
        <f t="shared" si="1"/>
        <v>0</v>
      </c>
      <c r="L132" s="68">
        <f t="shared" si="0"/>
        <v>0</v>
      </c>
      <c r="M132" s="66">
        <f t="shared" si="2"/>
        <v>0</v>
      </c>
      <c r="N132" s="32">
        <f t="shared" si="3"/>
        <v>0</v>
      </c>
      <c r="O132" s="52">
        <f>'Pay App 58'!O132+'Pay App 58'!P132</f>
        <v>0</v>
      </c>
      <c r="P132" s="45"/>
      <c r="Q132" s="66">
        <f>'Pay App 58'!Q132+N132+P132</f>
        <v>0</v>
      </c>
    </row>
    <row r="133" spans="1:17" ht="21" customHeight="1" x14ac:dyDescent="0.2">
      <c r="A133" s="151" t="s">
        <v>220</v>
      </c>
      <c r="B133" s="151"/>
      <c r="C133" s="151" t="s">
        <v>221</v>
      </c>
      <c r="D133" s="152"/>
      <c r="E133" s="52">
        <f>'Pay App 58'!E133</f>
        <v>0</v>
      </c>
      <c r="F133" s="45"/>
      <c r="G133" s="65">
        <f>'Pay App 58'!G133+F133</f>
        <v>0</v>
      </c>
      <c r="H133" s="188">
        <f>'Pay App 58'!K133</f>
        <v>0</v>
      </c>
      <c r="I133" s="189"/>
      <c r="J133" s="55"/>
      <c r="K133" s="33">
        <f t="shared" si="1"/>
        <v>0</v>
      </c>
      <c r="L133" s="68">
        <f t="shared" si="0"/>
        <v>0</v>
      </c>
      <c r="M133" s="66">
        <f t="shared" si="2"/>
        <v>0</v>
      </c>
      <c r="N133" s="32">
        <f t="shared" si="3"/>
        <v>0</v>
      </c>
      <c r="O133" s="52">
        <f>'Pay App 58'!O133+'Pay App 58'!P133</f>
        <v>0</v>
      </c>
      <c r="P133" s="45"/>
      <c r="Q133" s="66">
        <f>'Pay App 58'!Q133+N133+P133</f>
        <v>0</v>
      </c>
    </row>
    <row r="134" spans="1:17" ht="21" customHeight="1" x14ac:dyDescent="0.2">
      <c r="A134" s="151" t="s">
        <v>222</v>
      </c>
      <c r="B134" s="151"/>
      <c r="C134" s="151" t="s">
        <v>223</v>
      </c>
      <c r="D134" s="152"/>
      <c r="E134" s="52">
        <f>'Pay App 58'!E134</f>
        <v>0</v>
      </c>
      <c r="F134" s="45"/>
      <c r="G134" s="65">
        <f>'Pay App 58'!G134+F134</f>
        <v>0</v>
      </c>
      <c r="H134" s="188">
        <f>'Pay App 58'!K134</f>
        <v>0</v>
      </c>
      <c r="I134" s="189"/>
      <c r="J134" s="55"/>
      <c r="K134" s="33">
        <f t="shared" si="1"/>
        <v>0</v>
      </c>
      <c r="L134" s="68">
        <f t="shared" si="0"/>
        <v>0</v>
      </c>
      <c r="M134" s="66">
        <f t="shared" si="2"/>
        <v>0</v>
      </c>
      <c r="N134" s="32">
        <f t="shared" si="3"/>
        <v>0</v>
      </c>
      <c r="O134" s="52">
        <f>'Pay App 58'!O134+'Pay App 58'!P134</f>
        <v>0</v>
      </c>
      <c r="P134" s="45"/>
      <c r="Q134" s="66">
        <f>'Pay App 58'!Q134+N134+P134</f>
        <v>0</v>
      </c>
    </row>
    <row r="135" spans="1:17" ht="21" customHeight="1" x14ac:dyDescent="0.2">
      <c r="A135" s="153" t="s">
        <v>224</v>
      </c>
      <c r="B135" s="153"/>
      <c r="C135" s="153" t="s">
        <v>225</v>
      </c>
      <c r="D135" s="154"/>
      <c r="E135" s="52">
        <f>'Pay App 58'!E135</f>
        <v>0</v>
      </c>
      <c r="F135" s="45"/>
      <c r="G135" s="65">
        <f>'Pay App 58'!G135+F135</f>
        <v>0</v>
      </c>
      <c r="H135" s="188">
        <f>'Pay App 58'!K135</f>
        <v>0</v>
      </c>
      <c r="I135" s="189"/>
      <c r="J135" s="55"/>
      <c r="K135" s="33">
        <f t="shared" si="1"/>
        <v>0</v>
      </c>
      <c r="L135" s="68">
        <f t="shared" si="0"/>
        <v>0</v>
      </c>
      <c r="M135" s="66">
        <f t="shared" si="2"/>
        <v>0</v>
      </c>
      <c r="N135" s="32">
        <f t="shared" si="3"/>
        <v>0</v>
      </c>
      <c r="O135" s="52">
        <f>'Pay App 58'!O135+'Pay App 58'!P135</f>
        <v>0</v>
      </c>
      <c r="P135" s="45"/>
      <c r="Q135" s="66">
        <f>'Pay App 58'!Q135+N135+P135</f>
        <v>0</v>
      </c>
    </row>
    <row r="136" spans="1:17" ht="21" customHeight="1" x14ac:dyDescent="0.2">
      <c r="A136" s="151" t="s">
        <v>226</v>
      </c>
      <c r="B136" s="151"/>
      <c r="C136" s="151" t="s">
        <v>227</v>
      </c>
      <c r="D136" s="152"/>
      <c r="E136" s="52">
        <f>'Pay App 58'!E136</f>
        <v>0</v>
      </c>
      <c r="F136" s="45"/>
      <c r="G136" s="65">
        <f>'Pay App 58'!G136+F136</f>
        <v>0</v>
      </c>
      <c r="H136" s="188">
        <f>'Pay App 58'!K136</f>
        <v>0</v>
      </c>
      <c r="I136" s="189"/>
      <c r="J136" s="55"/>
      <c r="K136" s="33">
        <f t="shared" si="1"/>
        <v>0</v>
      </c>
      <c r="L136" s="68">
        <f t="shared" si="0"/>
        <v>0</v>
      </c>
      <c r="M136" s="66">
        <f t="shared" si="2"/>
        <v>0</v>
      </c>
      <c r="N136" s="32">
        <f t="shared" si="3"/>
        <v>0</v>
      </c>
      <c r="O136" s="52">
        <f>'Pay App 58'!O136+'Pay App 58'!P136</f>
        <v>0</v>
      </c>
      <c r="P136" s="45"/>
      <c r="Q136" s="66">
        <f>'Pay App 58'!Q136+N136+P136</f>
        <v>0</v>
      </c>
    </row>
    <row r="137" spans="1:17" ht="21" customHeight="1" x14ac:dyDescent="0.2">
      <c r="A137" s="151" t="s">
        <v>228</v>
      </c>
      <c r="B137" s="151"/>
      <c r="C137" s="151" t="s">
        <v>229</v>
      </c>
      <c r="D137" s="152"/>
      <c r="E137" s="52">
        <f>'Pay App 58'!E137</f>
        <v>0</v>
      </c>
      <c r="F137" s="45"/>
      <c r="G137" s="65">
        <f>'Pay App 58'!G137+F137</f>
        <v>0</v>
      </c>
      <c r="H137" s="188">
        <f>'Pay App 58'!K137</f>
        <v>0</v>
      </c>
      <c r="I137" s="189"/>
      <c r="J137" s="55"/>
      <c r="K137" s="33">
        <f t="shared" si="1"/>
        <v>0</v>
      </c>
      <c r="L137" s="68">
        <f t="shared" si="0"/>
        <v>0</v>
      </c>
      <c r="M137" s="66">
        <f t="shared" si="2"/>
        <v>0</v>
      </c>
      <c r="N137" s="32">
        <f t="shared" si="3"/>
        <v>0</v>
      </c>
      <c r="O137" s="52">
        <f>'Pay App 58'!O137+'Pay App 58'!P137</f>
        <v>0</v>
      </c>
      <c r="P137" s="45"/>
      <c r="Q137" s="66">
        <f>'Pay App 58'!Q137+N137+P137</f>
        <v>0</v>
      </c>
    </row>
    <row r="138" spans="1:17" ht="21" customHeight="1" x14ac:dyDescent="0.2">
      <c r="A138" s="151" t="s">
        <v>230</v>
      </c>
      <c r="B138" s="151"/>
      <c r="C138" s="151" t="s">
        <v>231</v>
      </c>
      <c r="D138" s="152"/>
      <c r="E138" s="52">
        <f>'Pay App 58'!E138</f>
        <v>0</v>
      </c>
      <c r="F138" s="45"/>
      <c r="G138" s="65">
        <f>'Pay App 58'!G138+F138</f>
        <v>0</v>
      </c>
      <c r="H138" s="188">
        <f>'Pay App 58'!K138</f>
        <v>0</v>
      </c>
      <c r="I138" s="189"/>
      <c r="J138" s="55"/>
      <c r="K138" s="33">
        <f t="shared" si="1"/>
        <v>0</v>
      </c>
      <c r="L138" s="68">
        <f t="shared" si="0"/>
        <v>0</v>
      </c>
      <c r="M138" s="66">
        <f t="shared" si="2"/>
        <v>0</v>
      </c>
      <c r="N138" s="32">
        <f t="shared" si="3"/>
        <v>0</v>
      </c>
      <c r="O138" s="52">
        <f>'Pay App 58'!O138+'Pay App 58'!P138</f>
        <v>0</v>
      </c>
      <c r="P138" s="45"/>
      <c r="Q138" s="66">
        <f>'Pay App 58'!Q138+N138+P138</f>
        <v>0</v>
      </c>
    </row>
    <row r="139" spans="1:17" ht="21" customHeight="1" x14ac:dyDescent="0.2">
      <c r="A139" s="153" t="s">
        <v>232</v>
      </c>
      <c r="B139" s="153"/>
      <c r="C139" s="153" t="s">
        <v>233</v>
      </c>
      <c r="D139" s="154"/>
      <c r="E139" s="52">
        <f>'Pay App 58'!E139</f>
        <v>0</v>
      </c>
      <c r="F139" s="45"/>
      <c r="G139" s="65">
        <f>'Pay App 58'!G139+F139</f>
        <v>0</v>
      </c>
      <c r="H139" s="188">
        <f>'Pay App 58'!K139</f>
        <v>0</v>
      </c>
      <c r="I139" s="189"/>
      <c r="J139" s="55"/>
      <c r="K139" s="33">
        <f t="shared" si="1"/>
        <v>0</v>
      </c>
      <c r="L139" s="68">
        <f t="shared" si="0"/>
        <v>0</v>
      </c>
      <c r="M139" s="66">
        <f t="shared" si="2"/>
        <v>0</v>
      </c>
      <c r="N139" s="32">
        <f t="shared" si="3"/>
        <v>0</v>
      </c>
      <c r="O139" s="52">
        <f>'Pay App 58'!O139+'Pay App 58'!P139</f>
        <v>0</v>
      </c>
      <c r="P139" s="45"/>
      <c r="Q139" s="66">
        <f>'Pay App 58'!Q139+N139+P139</f>
        <v>0</v>
      </c>
    </row>
    <row r="140" spans="1:17" ht="21" customHeight="1" x14ac:dyDescent="0.2">
      <c r="A140" s="151" t="s">
        <v>234</v>
      </c>
      <c r="B140" s="151"/>
      <c r="C140" s="151" t="s">
        <v>235</v>
      </c>
      <c r="D140" s="152"/>
      <c r="E140" s="52">
        <f>'Pay App 58'!E140</f>
        <v>0</v>
      </c>
      <c r="F140" s="45"/>
      <c r="G140" s="65">
        <f>'Pay App 58'!G140+F140</f>
        <v>0</v>
      </c>
      <c r="H140" s="188">
        <f>'Pay App 58'!K140</f>
        <v>0</v>
      </c>
      <c r="I140" s="189"/>
      <c r="J140" s="55"/>
      <c r="K140" s="33">
        <f t="shared" si="1"/>
        <v>0</v>
      </c>
      <c r="L140" s="68">
        <f t="shared" si="0"/>
        <v>0</v>
      </c>
      <c r="M140" s="66">
        <f t="shared" si="2"/>
        <v>0</v>
      </c>
      <c r="N140" s="32">
        <f t="shared" si="3"/>
        <v>0</v>
      </c>
      <c r="O140" s="52">
        <f>'Pay App 58'!O140+'Pay App 58'!P140</f>
        <v>0</v>
      </c>
      <c r="P140" s="45"/>
      <c r="Q140" s="66">
        <f>'Pay App 58'!Q140+N140+P140</f>
        <v>0</v>
      </c>
    </row>
    <row r="141" spans="1:17" ht="21" customHeight="1" x14ac:dyDescent="0.2">
      <c r="A141" s="151" t="s">
        <v>236</v>
      </c>
      <c r="B141" s="151"/>
      <c r="C141" s="151" t="s">
        <v>237</v>
      </c>
      <c r="D141" s="152"/>
      <c r="E141" s="52">
        <f>'Pay App 58'!E141</f>
        <v>0</v>
      </c>
      <c r="F141" s="45"/>
      <c r="G141" s="65">
        <f>'Pay App 58'!G141+F141</f>
        <v>0</v>
      </c>
      <c r="H141" s="188">
        <f>'Pay App 58'!K141</f>
        <v>0</v>
      </c>
      <c r="I141" s="189"/>
      <c r="J141" s="55"/>
      <c r="K141" s="33">
        <f t="shared" si="1"/>
        <v>0</v>
      </c>
      <c r="L141" s="68">
        <f t="shared" si="0"/>
        <v>0</v>
      </c>
      <c r="M141" s="66">
        <f t="shared" si="2"/>
        <v>0</v>
      </c>
      <c r="N141" s="32">
        <f t="shared" si="3"/>
        <v>0</v>
      </c>
      <c r="O141" s="52">
        <f>'Pay App 58'!O141+'Pay App 58'!P141</f>
        <v>0</v>
      </c>
      <c r="P141" s="45"/>
      <c r="Q141" s="66">
        <f>'Pay App 58'!Q141+N141+P141</f>
        <v>0</v>
      </c>
    </row>
    <row r="142" spans="1:17" ht="21" customHeight="1" x14ac:dyDescent="0.2">
      <c r="A142" s="151" t="s">
        <v>238</v>
      </c>
      <c r="B142" s="151"/>
      <c r="C142" s="151" t="s">
        <v>239</v>
      </c>
      <c r="D142" s="152"/>
      <c r="E142" s="52">
        <f>'Pay App 58'!E142</f>
        <v>0</v>
      </c>
      <c r="F142" s="45"/>
      <c r="G142" s="65">
        <f>'Pay App 58'!G142+F142</f>
        <v>0</v>
      </c>
      <c r="H142" s="188">
        <f>'Pay App 58'!K142</f>
        <v>0</v>
      </c>
      <c r="I142" s="189"/>
      <c r="J142" s="55"/>
      <c r="K142" s="33">
        <f t="shared" si="1"/>
        <v>0</v>
      </c>
      <c r="L142" s="68">
        <f t="shared" si="0"/>
        <v>0</v>
      </c>
      <c r="M142" s="66">
        <f t="shared" si="2"/>
        <v>0</v>
      </c>
      <c r="N142" s="32">
        <f t="shared" si="3"/>
        <v>0</v>
      </c>
      <c r="O142" s="52">
        <f>'Pay App 58'!O142+'Pay App 58'!P142</f>
        <v>0</v>
      </c>
      <c r="P142" s="45"/>
      <c r="Q142" s="66">
        <f>'Pay App 58'!Q142+N142+P142</f>
        <v>0</v>
      </c>
    </row>
    <row r="143" spans="1:17" ht="21" customHeight="1" x14ac:dyDescent="0.2">
      <c r="A143" s="151" t="s">
        <v>240</v>
      </c>
      <c r="B143" s="151"/>
      <c r="C143" s="151" t="s">
        <v>241</v>
      </c>
      <c r="D143" s="152"/>
      <c r="E143" s="52">
        <f>'Pay App 58'!E143</f>
        <v>0</v>
      </c>
      <c r="F143" s="45"/>
      <c r="G143" s="65">
        <f>'Pay App 58'!G143+F143</f>
        <v>0</v>
      </c>
      <c r="H143" s="188">
        <f>'Pay App 58'!K143</f>
        <v>0</v>
      </c>
      <c r="I143" s="189"/>
      <c r="J143" s="55"/>
      <c r="K143" s="33">
        <f t="shared" si="1"/>
        <v>0</v>
      </c>
      <c r="L143" s="68">
        <f t="shared" si="0"/>
        <v>0</v>
      </c>
      <c r="M143" s="66">
        <f t="shared" si="2"/>
        <v>0</v>
      </c>
      <c r="N143" s="32">
        <f t="shared" si="3"/>
        <v>0</v>
      </c>
      <c r="O143" s="52">
        <f>'Pay App 58'!O143+'Pay App 58'!P143</f>
        <v>0</v>
      </c>
      <c r="P143" s="45"/>
      <c r="Q143" s="66">
        <f>'Pay App 58'!Q143+N143+P143</f>
        <v>0</v>
      </c>
    </row>
    <row r="144" spans="1:17" ht="21" customHeight="1" x14ac:dyDescent="0.2">
      <c r="A144" s="151" t="s">
        <v>242</v>
      </c>
      <c r="B144" s="151"/>
      <c r="C144" s="151" t="s">
        <v>243</v>
      </c>
      <c r="D144" s="152"/>
      <c r="E144" s="52">
        <f>'Pay App 58'!E144</f>
        <v>0</v>
      </c>
      <c r="F144" s="45"/>
      <c r="G144" s="65">
        <f>'Pay App 58'!G144+F144</f>
        <v>0</v>
      </c>
      <c r="H144" s="188">
        <f>'Pay App 58'!K144</f>
        <v>0</v>
      </c>
      <c r="I144" s="189"/>
      <c r="J144" s="55"/>
      <c r="K144" s="33">
        <f t="shared" si="1"/>
        <v>0</v>
      </c>
      <c r="L144" s="68">
        <f t="shared" si="0"/>
        <v>0</v>
      </c>
      <c r="M144" s="66">
        <f t="shared" si="2"/>
        <v>0</v>
      </c>
      <c r="N144" s="32">
        <f t="shared" si="3"/>
        <v>0</v>
      </c>
      <c r="O144" s="52">
        <f>'Pay App 58'!O144+'Pay App 58'!P144</f>
        <v>0</v>
      </c>
      <c r="P144" s="45"/>
      <c r="Q144" s="66">
        <f>'Pay App 58'!Q144+N144+P144</f>
        <v>0</v>
      </c>
    </row>
    <row r="145" spans="1:17" ht="21" customHeight="1" x14ac:dyDescent="0.2">
      <c r="A145" s="151" t="s">
        <v>244</v>
      </c>
      <c r="B145" s="151"/>
      <c r="C145" s="151" t="s">
        <v>245</v>
      </c>
      <c r="D145" s="152"/>
      <c r="E145" s="52">
        <f>'Pay App 58'!E145</f>
        <v>0</v>
      </c>
      <c r="F145" s="45"/>
      <c r="G145" s="65">
        <f>'Pay App 58'!G145+F145</f>
        <v>0</v>
      </c>
      <c r="H145" s="188">
        <f>'Pay App 58'!K145</f>
        <v>0</v>
      </c>
      <c r="I145" s="189"/>
      <c r="J145" s="55"/>
      <c r="K145" s="33">
        <f t="shared" si="1"/>
        <v>0</v>
      </c>
      <c r="L145" s="68">
        <f t="shared" si="0"/>
        <v>0</v>
      </c>
      <c r="M145" s="66">
        <f t="shared" si="2"/>
        <v>0</v>
      </c>
      <c r="N145" s="32">
        <f t="shared" si="3"/>
        <v>0</v>
      </c>
      <c r="O145" s="52">
        <f>'Pay App 58'!O145+'Pay App 58'!P145</f>
        <v>0</v>
      </c>
      <c r="P145" s="45"/>
      <c r="Q145" s="66">
        <f>'Pay App 58'!Q145+N145+P145</f>
        <v>0</v>
      </c>
    </row>
    <row r="146" spans="1:17" ht="21" customHeight="1" x14ac:dyDescent="0.2">
      <c r="A146" s="151" t="s">
        <v>246</v>
      </c>
      <c r="B146" s="151"/>
      <c r="C146" s="151" t="s">
        <v>247</v>
      </c>
      <c r="D146" s="152"/>
      <c r="E146" s="52">
        <f>'Pay App 58'!E146</f>
        <v>0</v>
      </c>
      <c r="F146" s="45"/>
      <c r="G146" s="65">
        <f>'Pay App 58'!G146+F146</f>
        <v>0</v>
      </c>
      <c r="H146" s="188">
        <f>'Pay App 58'!K146</f>
        <v>0</v>
      </c>
      <c r="I146" s="189"/>
      <c r="J146" s="55"/>
      <c r="K146" s="33">
        <f t="shared" si="1"/>
        <v>0</v>
      </c>
      <c r="L146" s="68">
        <f t="shared" si="0"/>
        <v>0</v>
      </c>
      <c r="M146" s="66">
        <f t="shared" si="2"/>
        <v>0</v>
      </c>
      <c r="N146" s="32">
        <f t="shared" si="3"/>
        <v>0</v>
      </c>
      <c r="O146" s="52">
        <f>'Pay App 58'!O146+'Pay App 58'!P146</f>
        <v>0</v>
      </c>
      <c r="P146" s="45"/>
      <c r="Q146" s="66">
        <f>'Pay App 58'!Q146+N146+P146</f>
        <v>0</v>
      </c>
    </row>
    <row r="147" spans="1:17" ht="21" customHeight="1" x14ac:dyDescent="0.2">
      <c r="A147" s="151" t="s">
        <v>248</v>
      </c>
      <c r="B147" s="151"/>
      <c r="C147" s="151" t="s">
        <v>249</v>
      </c>
      <c r="D147" s="152"/>
      <c r="E147" s="52">
        <f>'Pay App 58'!E147</f>
        <v>0</v>
      </c>
      <c r="F147" s="45"/>
      <c r="G147" s="65">
        <f>'Pay App 58'!G147+F147</f>
        <v>0</v>
      </c>
      <c r="H147" s="188">
        <f>'Pay App 58'!K147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58'!O147+'Pay App 58'!P147</f>
        <v>0</v>
      </c>
      <c r="P147" s="45"/>
      <c r="Q147" s="66">
        <f>'Pay App 58'!Q147+N147+P147</f>
        <v>0</v>
      </c>
    </row>
    <row r="148" spans="1:17" ht="21" customHeight="1" x14ac:dyDescent="0.2">
      <c r="A148" s="151" t="s">
        <v>250</v>
      </c>
      <c r="B148" s="151"/>
      <c r="C148" s="151" t="s">
        <v>251</v>
      </c>
      <c r="D148" s="152"/>
      <c r="E148" s="52">
        <f>'Pay App 58'!E148</f>
        <v>0</v>
      </c>
      <c r="F148" s="45"/>
      <c r="G148" s="65">
        <f>'Pay App 58'!G148+F148</f>
        <v>0</v>
      </c>
      <c r="H148" s="188">
        <f>'Pay App 58'!K148</f>
        <v>0</v>
      </c>
      <c r="I148" s="189"/>
      <c r="J148" s="55"/>
      <c r="K148" s="33">
        <f t="shared" si="4"/>
        <v>0</v>
      </c>
      <c r="L148" s="68">
        <f t="shared" ref="L148:L211" si="7">IF(ISERROR(K148/G148),0,K148/G148)</f>
        <v>0</v>
      </c>
      <c r="M148" s="66">
        <f t="shared" si="5"/>
        <v>0</v>
      </c>
      <c r="N148" s="32">
        <f t="shared" si="6"/>
        <v>0</v>
      </c>
      <c r="O148" s="52">
        <f>'Pay App 58'!O148+'Pay App 58'!P148</f>
        <v>0</v>
      </c>
      <c r="P148" s="45"/>
      <c r="Q148" s="66">
        <f>'Pay App 58'!Q148+N148+P148</f>
        <v>0</v>
      </c>
    </row>
    <row r="149" spans="1:17" ht="21" customHeight="1" x14ac:dyDescent="0.2">
      <c r="A149" s="153" t="s">
        <v>252</v>
      </c>
      <c r="B149" s="153"/>
      <c r="C149" s="153" t="s">
        <v>253</v>
      </c>
      <c r="D149" s="154"/>
      <c r="E149" s="52">
        <f>'Pay App 58'!E149</f>
        <v>0</v>
      </c>
      <c r="F149" s="45"/>
      <c r="G149" s="65">
        <f>'Pay App 58'!G149+F149</f>
        <v>0</v>
      </c>
      <c r="H149" s="188">
        <f>'Pay App 58'!K149</f>
        <v>0</v>
      </c>
      <c r="I149" s="189"/>
      <c r="J149" s="55"/>
      <c r="K149" s="33">
        <f t="shared" si="4"/>
        <v>0</v>
      </c>
      <c r="L149" s="68">
        <f t="shared" si="7"/>
        <v>0</v>
      </c>
      <c r="M149" s="66">
        <f t="shared" si="5"/>
        <v>0</v>
      </c>
      <c r="N149" s="32">
        <f t="shared" si="6"/>
        <v>0</v>
      </c>
      <c r="O149" s="52">
        <f>'Pay App 58'!O149+'Pay App 58'!P149</f>
        <v>0</v>
      </c>
      <c r="P149" s="45"/>
      <c r="Q149" s="66">
        <f>'Pay App 58'!Q149+N149+P149</f>
        <v>0</v>
      </c>
    </row>
    <row r="150" spans="1:17" ht="21" customHeight="1" x14ac:dyDescent="0.2">
      <c r="A150" s="151" t="s">
        <v>254</v>
      </c>
      <c r="B150" s="151"/>
      <c r="C150" s="151" t="s">
        <v>255</v>
      </c>
      <c r="D150" s="152"/>
      <c r="E150" s="52">
        <f>'Pay App 58'!E150</f>
        <v>0</v>
      </c>
      <c r="F150" s="45"/>
      <c r="G150" s="65">
        <f>'Pay App 58'!G150+F150</f>
        <v>0</v>
      </c>
      <c r="H150" s="188">
        <f>'Pay App 58'!K150</f>
        <v>0</v>
      </c>
      <c r="I150" s="189"/>
      <c r="J150" s="55"/>
      <c r="K150" s="33">
        <f t="shared" si="4"/>
        <v>0</v>
      </c>
      <c r="L150" s="68">
        <f t="shared" si="7"/>
        <v>0</v>
      </c>
      <c r="M150" s="66">
        <f t="shared" si="5"/>
        <v>0</v>
      </c>
      <c r="N150" s="32">
        <f t="shared" si="6"/>
        <v>0</v>
      </c>
      <c r="O150" s="52">
        <f>'Pay App 58'!O150+'Pay App 58'!P150</f>
        <v>0</v>
      </c>
      <c r="P150" s="45"/>
      <c r="Q150" s="66">
        <f>'Pay App 58'!Q150+N150+P150</f>
        <v>0</v>
      </c>
    </row>
    <row r="151" spans="1:17" ht="21" customHeight="1" x14ac:dyDescent="0.2">
      <c r="A151" s="151" t="s">
        <v>256</v>
      </c>
      <c r="B151" s="151"/>
      <c r="C151" s="151" t="s">
        <v>257</v>
      </c>
      <c r="D151" s="152"/>
      <c r="E151" s="52">
        <f>'Pay App 58'!E151</f>
        <v>0</v>
      </c>
      <c r="F151" s="45"/>
      <c r="G151" s="65">
        <f>'Pay App 58'!G151+F151</f>
        <v>0</v>
      </c>
      <c r="H151" s="188">
        <f>'Pay App 58'!K151</f>
        <v>0</v>
      </c>
      <c r="I151" s="189"/>
      <c r="J151" s="55"/>
      <c r="K151" s="33">
        <f t="shared" si="4"/>
        <v>0</v>
      </c>
      <c r="L151" s="68">
        <f t="shared" si="7"/>
        <v>0</v>
      </c>
      <c r="M151" s="66">
        <f t="shared" si="5"/>
        <v>0</v>
      </c>
      <c r="N151" s="32">
        <f t="shared" si="6"/>
        <v>0</v>
      </c>
      <c r="O151" s="52">
        <f>'Pay App 58'!O151+'Pay App 58'!P151</f>
        <v>0</v>
      </c>
      <c r="P151" s="45"/>
      <c r="Q151" s="66">
        <f>'Pay App 58'!Q151+N151+P151</f>
        <v>0</v>
      </c>
    </row>
    <row r="152" spans="1:17" ht="21" customHeight="1" x14ac:dyDescent="0.2">
      <c r="A152" s="151" t="s">
        <v>258</v>
      </c>
      <c r="B152" s="151"/>
      <c r="C152" s="151" t="s">
        <v>259</v>
      </c>
      <c r="D152" s="152"/>
      <c r="E152" s="52">
        <f>'Pay App 58'!E152</f>
        <v>0</v>
      </c>
      <c r="F152" s="45"/>
      <c r="G152" s="65">
        <f>'Pay App 58'!G152+F152</f>
        <v>0</v>
      </c>
      <c r="H152" s="188">
        <f>'Pay App 58'!K152</f>
        <v>0</v>
      </c>
      <c r="I152" s="189"/>
      <c r="J152" s="55"/>
      <c r="K152" s="33">
        <f t="shared" si="4"/>
        <v>0</v>
      </c>
      <c r="L152" s="68">
        <f t="shared" si="7"/>
        <v>0</v>
      </c>
      <c r="M152" s="66">
        <f t="shared" si="5"/>
        <v>0</v>
      </c>
      <c r="N152" s="32">
        <f t="shared" si="6"/>
        <v>0</v>
      </c>
      <c r="O152" s="52">
        <f>'Pay App 58'!O152+'Pay App 58'!P152</f>
        <v>0</v>
      </c>
      <c r="P152" s="45"/>
      <c r="Q152" s="66">
        <f>'Pay App 58'!Q152+N152+P152</f>
        <v>0</v>
      </c>
    </row>
    <row r="153" spans="1:17" ht="21" customHeight="1" x14ac:dyDescent="0.2">
      <c r="A153" s="151" t="s">
        <v>260</v>
      </c>
      <c r="B153" s="151"/>
      <c r="C153" s="151" t="s">
        <v>261</v>
      </c>
      <c r="D153" s="152"/>
      <c r="E153" s="52">
        <f>'Pay App 58'!E153</f>
        <v>0</v>
      </c>
      <c r="F153" s="45"/>
      <c r="G153" s="65">
        <f>'Pay App 58'!G153+F153</f>
        <v>0</v>
      </c>
      <c r="H153" s="188">
        <f>'Pay App 58'!K153</f>
        <v>0</v>
      </c>
      <c r="I153" s="189"/>
      <c r="J153" s="55"/>
      <c r="K153" s="33">
        <f t="shared" si="4"/>
        <v>0</v>
      </c>
      <c r="L153" s="68">
        <f t="shared" si="7"/>
        <v>0</v>
      </c>
      <c r="M153" s="66">
        <f t="shared" si="5"/>
        <v>0</v>
      </c>
      <c r="N153" s="32">
        <f t="shared" si="6"/>
        <v>0</v>
      </c>
      <c r="O153" s="52">
        <f>'Pay App 58'!O153+'Pay App 58'!P153</f>
        <v>0</v>
      </c>
      <c r="P153" s="45"/>
      <c r="Q153" s="66">
        <f>'Pay App 58'!Q153+N153+P153</f>
        <v>0</v>
      </c>
    </row>
    <row r="154" spans="1:17" ht="21" customHeight="1" x14ac:dyDescent="0.2">
      <c r="A154" s="151" t="s">
        <v>262</v>
      </c>
      <c r="B154" s="151"/>
      <c r="C154" s="151" t="s">
        <v>263</v>
      </c>
      <c r="D154" s="152"/>
      <c r="E154" s="52">
        <f>'Pay App 58'!E154</f>
        <v>0</v>
      </c>
      <c r="F154" s="45"/>
      <c r="G154" s="65">
        <f>'Pay App 58'!G154+F154</f>
        <v>0</v>
      </c>
      <c r="H154" s="188">
        <f>'Pay App 58'!K154</f>
        <v>0</v>
      </c>
      <c r="I154" s="189"/>
      <c r="J154" s="55"/>
      <c r="K154" s="33">
        <f t="shared" si="4"/>
        <v>0</v>
      </c>
      <c r="L154" s="68">
        <f t="shared" si="7"/>
        <v>0</v>
      </c>
      <c r="M154" s="66">
        <f t="shared" si="5"/>
        <v>0</v>
      </c>
      <c r="N154" s="32">
        <f t="shared" si="6"/>
        <v>0</v>
      </c>
      <c r="O154" s="52">
        <f>'Pay App 58'!O154+'Pay App 58'!P154</f>
        <v>0</v>
      </c>
      <c r="P154" s="45"/>
      <c r="Q154" s="66">
        <f>'Pay App 58'!Q154+N154+P154</f>
        <v>0</v>
      </c>
    </row>
    <row r="155" spans="1:17" ht="21" customHeight="1" x14ac:dyDescent="0.2">
      <c r="A155" s="151" t="s">
        <v>264</v>
      </c>
      <c r="B155" s="151"/>
      <c r="C155" s="151" t="s">
        <v>265</v>
      </c>
      <c r="D155" s="152"/>
      <c r="E155" s="52">
        <f>'Pay App 58'!E155</f>
        <v>0</v>
      </c>
      <c r="F155" s="45"/>
      <c r="G155" s="65">
        <f>'Pay App 58'!G155+F155</f>
        <v>0</v>
      </c>
      <c r="H155" s="188">
        <f>'Pay App 58'!K155</f>
        <v>0</v>
      </c>
      <c r="I155" s="189"/>
      <c r="J155" s="55"/>
      <c r="K155" s="33">
        <f t="shared" si="4"/>
        <v>0</v>
      </c>
      <c r="L155" s="68">
        <f t="shared" si="7"/>
        <v>0</v>
      </c>
      <c r="M155" s="66">
        <f t="shared" si="5"/>
        <v>0</v>
      </c>
      <c r="N155" s="32">
        <f t="shared" si="6"/>
        <v>0</v>
      </c>
      <c r="O155" s="52">
        <f>'Pay App 58'!O155+'Pay App 58'!P155</f>
        <v>0</v>
      </c>
      <c r="P155" s="45"/>
      <c r="Q155" s="66">
        <f>'Pay App 58'!Q155+N155+P155</f>
        <v>0</v>
      </c>
    </row>
    <row r="156" spans="1:17" ht="21" customHeight="1" x14ac:dyDescent="0.2">
      <c r="A156" s="151" t="s">
        <v>266</v>
      </c>
      <c r="B156" s="151"/>
      <c r="C156" s="151" t="s">
        <v>267</v>
      </c>
      <c r="D156" s="152"/>
      <c r="E156" s="52">
        <f>'Pay App 58'!E156</f>
        <v>0</v>
      </c>
      <c r="F156" s="45"/>
      <c r="G156" s="65">
        <f>'Pay App 58'!G156+F156</f>
        <v>0</v>
      </c>
      <c r="H156" s="188">
        <f>'Pay App 58'!K156</f>
        <v>0</v>
      </c>
      <c r="I156" s="189"/>
      <c r="J156" s="55"/>
      <c r="K156" s="33">
        <f t="shared" si="4"/>
        <v>0</v>
      </c>
      <c r="L156" s="68">
        <f t="shared" si="7"/>
        <v>0</v>
      </c>
      <c r="M156" s="66">
        <f t="shared" si="5"/>
        <v>0</v>
      </c>
      <c r="N156" s="32">
        <f t="shared" si="6"/>
        <v>0</v>
      </c>
      <c r="O156" s="52">
        <f>'Pay App 58'!O156+'Pay App 58'!P156</f>
        <v>0</v>
      </c>
      <c r="P156" s="45"/>
      <c r="Q156" s="66">
        <f>'Pay App 58'!Q156+N156+P156</f>
        <v>0</v>
      </c>
    </row>
    <row r="157" spans="1:17" ht="21" customHeight="1" x14ac:dyDescent="0.2">
      <c r="A157" s="151" t="s">
        <v>268</v>
      </c>
      <c r="B157" s="151"/>
      <c r="C157" s="151" t="s">
        <v>269</v>
      </c>
      <c r="D157" s="152"/>
      <c r="E157" s="52">
        <f>'Pay App 58'!E157</f>
        <v>0</v>
      </c>
      <c r="F157" s="45"/>
      <c r="G157" s="65">
        <f>'Pay App 58'!G157+F157</f>
        <v>0</v>
      </c>
      <c r="H157" s="188">
        <f>'Pay App 58'!K157</f>
        <v>0</v>
      </c>
      <c r="I157" s="189"/>
      <c r="J157" s="55"/>
      <c r="K157" s="33">
        <f t="shared" si="4"/>
        <v>0</v>
      </c>
      <c r="L157" s="68">
        <f t="shared" si="7"/>
        <v>0</v>
      </c>
      <c r="M157" s="66">
        <f t="shared" si="5"/>
        <v>0</v>
      </c>
      <c r="N157" s="32">
        <f t="shared" si="6"/>
        <v>0</v>
      </c>
      <c r="O157" s="52">
        <f>'Pay App 58'!O157+'Pay App 58'!P157</f>
        <v>0</v>
      </c>
      <c r="P157" s="45"/>
      <c r="Q157" s="66">
        <f>'Pay App 58'!Q157+N157+P157</f>
        <v>0</v>
      </c>
    </row>
    <row r="158" spans="1:17" ht="21" customHeight="1" x14ac:dyDescent="0.2">
      <c r="A158" s="153" t="s">
        <v>270</v>
      </c>
      <c r="B158" s="153"/>
      <c r="C158" s="153" t="s">
        <v>271</v>
      </c>
      <c r="D158" s="154"/>
      <c r="E158" s="52">
        <f>'Pay App 58'!E158</f>
        <v>0</v>
      </c>
      <c r="F158" s="45"/>
      <c r="G158" s="65">
        <f>'Pay App 58'!G158+F158</f>
        <v>0</v>
      </c>
      <c r="H158" s="188">
        <f>'Pay App 58'!K158</f>
        <v>0</v>
      </c>
      <c r="I158" s="189"/>
      <c r="J158" s="55"/>
      <c r="K158" s="33">
        <f t="shared" si="4"/>
        <v>0</v>
      </c>
      <c r="L158" s="68">
        <f t="shared" si="7"/>
        <v>0</v>
      </c>
      <c r="M158" s="66">
        <f t="shared" si="5"/>
        <v>0</v>
      </c>
      <c r="N158" s="32">
        <f t="shared" si="6"/>
        <v>0</v>
      </c>
      <c r="O158" s="52">
        <f>'Pay App 58'!O158+'Pay App 58'!P158</f>
        <v>0</v>
      </c>
      <c r="P158" s="45"/>
      <c r="Q158" s="66">
        <f>'Pay App 58'!Q158+N158+P158</f>
        <v>0</v>
      </c>
    </row>
    <row r="159" spans="1:17" ht="21" customHeight="1" x14ac:dyDescent="0.2">
      <c r="A159" s="151" t="s">
        <v>272</v>
      </c>
      <c r="B159" s="151"/>
      <c r="C159" s="151" t="s">
        <v>273</v>
      </c>
      <c r="D159" s="152"/>
      <c r="E159" s="52">
        <f>'Pay App 58'!E159</f>
        <v>0</v>
      </c>
      <c r="F159" s="45"/>
      <c r="G159" s="65">
        <f>'Pay App 58'!G159+F159</f>
        <v>0</v>
      </c>
      <c r="H159" s="188">
        <f>'Pay App 58'!K159</f>
        <v>0</v>
      </c>
      <c r="I159" s="189"/>
      <c r="J159" s="55"/>
      <c r="K159" s="33">
        <f t="shared" si="4"/>
        <v>0</v>
      </c>
      <c r="L159" s="68">
        <f t="shared" si="7"/>
        <v>0</v>
      </c>
      <c r="M159" s="66">
        <f t="shared" si="5"/>
        <v>0</v>
      </c>
      <c r="N159" s="32">
        <f t="shared" si="6"/>
        <v>0</v>
      </c>
      <c r="O159" s="52">
        <f>'Pay App 58'!O159+'Pay App 58'!P159</f>
        <v>0</v>
      </c>
      <c r="P159" s="45"/>
      <c r="Q159" s="66">
        <f>'Pay App 58'!Q159+N159+P159</f>
        <v>0</v>
      </c>
    </row>
    <row r="160" spans="1:17" ht="21" customHeight="1" x14ac:dyDescent="0.2">
      <c r="A160" s="151" t="s">
        <v>274</v>
      </c>
      <c r="B160" s="151"/>
      <c r="C160" s="151" t="s">
        <v>275</v>
      </c>
      <c r="D160" s="152"/>
      <c r="E160" s="52">
        <f>'Pay App 58'!E160</f>
        <v>0</v>
      </c>
      <c r="F160" s="45"/>
      <c r="G160" s="65">
        <f>'Pay App 58'!G160+F160</f>
        <v>0</v>
      </c>
      <c r="H160" s="188">
        <f>'Pay App 58'!K160</f>
        <v>0</v>
      </c>
      <c r="I160" s="189"/>
      <c r="J160" s="55"/>
      <c r="K160" s="33">
        <f t="shared" si="4"/>
        <v>0</v>
      </c>
      <c r="L160" s="68">
        <f t="shared" si="7"/>
        <v>0</v>
      </c>
      <c r="M160" s="66">
        <f t="shared" si="5"/>
        <v>0</v>
      </c>
      <c r="N160" s="32">
        <f t="shared" si="6"/>
        <v>0</v>
      </c>
      <c r="O160" s="52">
        <f>'Pay App 58'!O160+'Pay App 58'!P160</f>
        <v>0</v>
      </c>
      <c r="P160" s="45"/>
      <c r="Q160" s="66">
        <f>'Pay App 58'!Q160+N160+P160</f>
        <v>0</v>
      </c>
    </row>
    <row r="161" spans="1:17" ht="21" customHeight="1" x14ac:dyDescent="0.2">
      <c r="A161" s="151" t="s">
        <v>276</v>
      </c>
      <c r="B161" s="151"/>
      <c r="C161" s="151" t="s">
        <v>277</v>
      </c>
      <c r="D161" s="152"/>
      <c r="E161" s="52">
        <f>'Pay App 58'!E161</f>
        <v>0</v>
      </c>
      <c r="F161" s="45"/>
      <c r="G161" s="65">
        <f>'Pay App 58'!G161+F161</f>
        <v>0</v>
      </c>
      <c r="H161" s="188">
        <f>'Pay App 58'!K161</f>
        <v>0</v>
      </c>
      <c r="I161" s="189"/>
      <c r="J161" s="55"/>
      <c r="K161" s="33">
        <f t="shared" si="4"/>
        <v>0</v>
      </c>
      <c r="L161" s="68">
        <f t="shared" si="7"/>
        <v>0</v>
      </c>
      <c r="M161" s="66">
        <f t="shared" si="5"/>
        <v>0</v>
      </c>
      <c r="N161" s="32">
        <f t="shared" si="6"/>
        <v>0</v>
      </c>
      <c r="O161" s="52">
        <f>'Pay App 58'!O161+'Pay App 58'!P161</f>
        <v>0</v>
      </c>
      <c r="P161" s="45"/>
      <c r="Q161" s="66">
        <f>'Pay App 58'!Q161+N161+P161</f>
        <v>0</v>
      </c>
    </row>
    <row r="162" spans="1:17" ht="21" customHeight="1" x14ac:dyDescent="0.2">
      <c r="A162" s="151" t="s">
        <v>278</v>
      </c>
      <c r="B162" s="151"/>
      <c r="C162" s="151" t="s">
        <v>279</v>
      </c>
      <c r="D162" s="152"/>
      <c r="E162" s="52">
        <f>'Pay App 58'!E162</f>
        <v>0</v>
      </c>
      <c r="F162" s="45"/>
      <c r="G162" s="65">
        <f>'Pay App 58'!G162+F162</f>
        <v>0</v>
      </c>
      <c r="H162" s="188">
        <f>'Pay App 58'!K162</f>
        <v>0</v>
      </c>
      <c r="I162" s="189"/>
      <c r="J162" s="55"/>
      <c r="K162" s="33">
        <f t="shared" si="4"/>
        <v>0</v>
      </c>
      <c r="L162" s="68">
        <f t="shared" si="7"/>
        <v>0</v>
      </c>
      <c r="M162" s="66">
        <f t="shared" si="5"/>
        <v>0</v>
      </c>
      <c r="N162" s="32">
        <f t="shared" si="6"/>
        <v>0</v>
      </c>
      <c r="O162" s="52">
        <f>'Pay App 58'!O162+'Pay App 58'!P162</f>
        <v>0</v>
      </c>
      <c r="P162" s="45"/>
      <c r="Q162" s="66">
        <f>'Pay App 58'!Q162+N162+P162</f>
        <v>0</v>
      </c>
    </row>
    <row r="163" spans="1:17" ht="21" customHeight="1" x14ac:dyDescent="0.2">
      <c r="A163" s="151" t="s">
        <v>280</v>
      </c>
      <c r="B163" s="151"/>
      <c r="C163" s="151" t="s">
        <v>281</v>
      </c>
      <c r="D163" s="152"/>
      <c r="E163" s="52">
        <f>'Pay App 58'!E163</f>
        <v>0</v>
      </c>
      <c r="F163" s="45"/>
      <c r="G163" s="65">
        <f>'Pay App 58'!G163+F163</f>
        <v>0</v>
      </c>
      <c r="H163" s="188">
        <f>'Pay App 58'!K163</f>
        <v>0</v>
      </c>
      <c r="I163" s="189"/>
      <c r="J163" s="55"/>
      <c r="K163" s="33">
        <f t="shared" si="4"/>
        <v>0</v>
      </c>
      <c r="L163" s="68">
        <f t="shared" si="7"/>
        <v>0</v>
      </c>
      <c r="M163" s="66">
        <f t="shared" si="5"/>
        <v>0</v>
      </c>
      <c r="N163" s="32">
        <f t="shared" si="6"/>
        <v>0</v>
      </c>
      <c r="O163" s="52">
        <f>'Pay App 58'!O163+'Pay App 58'!P163</f>
        <v>0</v>
      </c>
      <c r="P163" s="45"/>
      <c r="Q163" s="66">
        <f>'Pay App 58'!Q163+N163+P163</f>
        <v>0</v>
      </c>
    </row>
    <row r="164" spans="1:17" ht="21" customHeight="1" x14ac:dyDescent="0.2">
      <c r="A164" s="151" t="s">
        <v>282</v>
      </c>
      <c r="B164" s="151"/>
      <c r="C164" s="151" t="s">
        <v>283</v>
      </c>
      <c r="D164" s="152"/>
      <c r="E164" s="52">
        <f>'Pay App 58'!E164</f>
        <v>0</v>
      </c>
      <c r="F164" s="45"/>
      <c r="G164" s="65">
        <f>'Pay App 58'!G164+F164</f>
        <v>0</v>
      </c>
      <c r="H164" s="188">
        <f>'Pay App 58'!K164</f>
        <v>0</v>
      </c>
      <c r="I164" s="189"/>
      <c r="J164" s="55"/>
      <c r="K164" s="33">
        <f t="shared" si="4"/>
        <v>0</v>
      </c>
      <c r="L164" s="68">
        <f t="shared" si="7"/>
        <v>0</v>
      </c>
      <c r="M164" s="66">
        <f t="shared" si="5"/>
        <v>0</v>
      </c>
      <c r="N164" s="32">
        <f t="shared" si="6"/>
        <v>0</v>
      </c>
      <c r="O164" s="52">
        <f>'Pay App 58'!O164+'Pay App 58'!P164</f>
        <v>0</v>
      </c>
      <c r="P164" s="45"/>
      <c r="Q164" s="66">
        <f>'Pay App 58'!Q164+N164+P164</f>
        <v>0</v>
      </c>
    </row>
    <row r="165" spans="1:17" ht="21" customHeight="1" x14ac:dyDescent="0.2">
      <c r="A165" s="151" t="s">
        <v>284</v>
      </c>
      <c r="B165" s="151"/>
      <c r="C165" s="151" t="s">
        <v>285</v>
      </c>
      <c r="D165" s="152"/>
      <c r="E165" s="52">
        <f>'Pay App 58'!E165</f>
        <v>0</v>
      </c>
      <c r="F165" s="45"/>
      <c r="G165" s="65">
        <f>'Pay App 58'!G165+F165</f>
        <v>0</v>
      </c>
      <c r="H165" s="188">
        <f>'Pay App 58'!K165</f>
        <v>0</v>
      </c>
      <c r="I165" s="189"/>
      <c r="J165" s="55"/>
      <c r="K165" s="33">
        <f t="shared" si="4"/>
        <v>0</v>
      </c>
      <c r="L165" s="68">
        <f t="shared" si="7"/>
        <v>0</v>
      </c>
      <c r="M165" s="66">
        <f t="shared" si="5"/>
        <v>0</v>
      </c>
      <c r="N165" s="32">
        <f t="shared" si="6"/>
        <v>0</v>
      </c>
      <c r="O165" s="52">
        <f>'Pay App 58'!O165+'Pay App 58'!P165</f>
        <v>0</v>
      </c>
      <c r="P165" s="45"/>
      <c r="Q165" s="66">
        <f>'Pay App 58'!Q165+N165+P165</f>
        <v>0</v>
      </c>
    </row>
    <row r="166" spans="1:17" ht="21" customHeight="1" x14ac:dyDescent="0.2">
      <c r="A166" s="153" t="s">
        <v>286</v>
      </c>
      <c r="B166" s="153"/>
      <c r="C166" s="153" t="s">
        <v>287</v>
      </c>
      <c r="D166" s="154"/>
      <c r="E166" s="52">
        <f>'Pay App 58'!E166</f>
        <v>0</v>
      </c>
      <c r="F166" s="45"/>
      <c r="G166" s="65">
        <f>'Pay App 58'!G166+F166</f>
        <v>0</v>
      </c>
      <c r="H166" s="188">
        <f>'Pay App 58'!K166</f>
        <v>0</v>
      </c>
      <c r="I166" s="189"/>
      <c r="J166" s="55"/>
      <c r="K166" s="33">
        <f t="shared" si="4"/>
        <v>0</v>
      </c>
      <c r="L166" s="68">
        <f t="shared" si="7"/>
        <v>0</v>
      </c>
      <c r="M166" s="66">
        <f t="shared" si="5"/>
        <v>0</v>
      </c>
      <c r="N166" s="32">
        <f t="shared" si="6"/>
        <v>0</v>
      </c>
      <c r="O166" s="52">
        <f>'Pay App 58'!O166+'Pay App 58'!P166</f>
        <v>0</v>
      </c>
      <c r="P166" s="45"/>
      <c r="Q166" s="66">
        <f>'Pay App 58'!Q166+N166+P166</f>
        <v>0</v>
      </c>
    </row>
    <row r="167" spans="1:17" ht="21" customHeight="1" x14ac:dyDescent="0.2">
      <c r="A167" s="153" t="s">
        <v>288</v>
      </c>
      <c r="B167" s="153"/>
      <c r="C167" s="153" t="s">
        <v>289</v>
      </c>
      <c r="D167" s="154"/>
      <c r="E167" s="52">
        <f>'Pay App 58'!E167</f>
        <v>0</v>
      </c>
      <c r="F167" s="45"/>
      <c r="G167" s="65">
        <f>'Pay App 58'!G167+F167</f>
        <v>0</v>
      </c>
      <c r="H167" s="188">
        <f>'Pay App 58'!K167</f>
        <v>0</v>
      </c>
      <c r="I167" s="189"/>
      <c r="J167" s="55"/>
      <c r="K167" s="33">
        <f t="shared" si="4"/>
        <v>0</v>
      </c>
      <c r="L167" s="68">
        <f t="shared" si="7"/>
        <v>0</v>
      </c>
      <c r="M167" s="66">
        <f t="shared" si="5"/>
        <v>0</v>
      </c>
      <c r="N167" s="32">
        <f t="shared" si="6"/>
        <v>0</v>
      </c>
      <c r="O167" s="52">
        <f>'Pay App 58'!O167+'Pay App 58'!P167</f>
        <v>0</v>
      </c>
      <c r="P167" s="45"/>
      <c r="Q167" s="66">
        <f>'Pay App 58'!Q167+N167+P167</f>
        <v>0</v>
      </c>
    </row>
    <row r="168" spans="1:17" ht="21" customHeight="1" x14ac:dyDescent="0.2">
      <c r="A168" s="151" t="s">
        <v>290</v>
      </c>
      <c r="B168" s="151"/>
      <c r="C168" s="151" t="s">
        <v>291</v>
      </c>
      <c r="D168" s="152"/>
      <c r="E168" s="52">
        <f>'Pay App 58'!E168</f>
        <v>0</v>
      </c>
      <c r="F168" s="45"/>
      <c r="G168" s="65">
        <f>'Pay App 58'!G168+F168</f>
        <v>0</v>
      </c>
      <c r="H168" s="188">
        <f>'Pay App 58'!K168</f>
        <v>0</v>
      </c>
      <c r="I168" s="189"/>
      <c r="J168" s="55"/>
      <c r="K168" s="33">
        <f t="shared" si="4"/>
        <v>0</v>
      </c>
      <c r="L168" s="68">
        <f t="shared" si="7"/>
        <v>0</v>
      </c>
      <c r="M168" s="66">
        <f t="shared" si="5"/>
        <v>0</v>
      </c>
      <c r="N168" s="32">
        <f t="shared" si="6"/>
        <v>0</v>
      </c>
      <c r="O168" s="52">
        <f>'Pay App 58'!O168+'Pay App 58'!P168</f>
        <v>0</v>
      </c>
      <c r="P168" s="45"/>
      <c r="Q168" s="66">
        <f>'Pay App 58'!Q168+N168+P168</f>
        <v>0</v>
      </c>
    </row>
    <row r="169" spans="1:17" ht="21" customHeight="1" x14ac:dyDescent="0.2">
      <c r="A169" s="151" t="s">
        <v>292</v>
      </c>
      <c r="B169" s="151"/>
      <c r="C169" s="151" t="s">
        <v>293</v>
      </c>
      <c r="D169" s="152"/>
      <c r="E169" s="52">
        <f>'Pay App 58'!E169</f>
        <v>0</v>
      </c>
      <c r="F169" s="45"/>
      <c r="G169" s="65">
        <f>'Pay App 58'!G169+F169</f>
        <v>0</v>
      </c>
      <c r="H169" s="188">
        <f>'Pay App 58'!K169</f>
        <v>0</v>
      </c>
      <c r="I169" s="189"/>
      <c r="J169" s="55"/>
      <c r="K169" s="33">
        <f t="shared" si="4"/>
        <v>0</v>
      </c>
      <c r="L169" s="68">
        <f t="shared" si="7"/>
        <v>0</v>
      </c>
      <c r="M169" s="66">
        <f t="shared" si="5"/>
        <v>0</v>
      </c>
      <c r="N169" s="32">
        <f t="shared" si="6"/>
        <v>0</v>
      </c>
      <c r="O169" s="52">
        <f>'Pay App 58'!O169+'Pay App 58'!P169</f>
        <v>0</v>
      </c>
      <c r="P169" s="45"/>
      <c r="Q169" s="66">
        <f>'Pay App 58'!Q169+N169+P169</f>
        <v>0</v>
      </c>
    </row>
    <row r="170" spans="1:17" ht="21" customHeight="1" x14ac:dyDescent="0.2">
      <c r="A170" s="151" t="s">
        <v>294</v>
      </c>
      <c r="B170" s="151"/>
      <c r="C170" s="151" t="s">
        <v>295</v>
      </c>
      <c r="D170" s="152"/>
      <c r="E170" s="52">
        <f>'Pay App 58'!E170</f>
        <v>0</v>
      </c>
      <c r="F170" s="45"/>
      <c r="G170" s="65">
        <f>'Pay App 58'!G170+F170</f>
        <v>0</v>
      </c>
      <c r="H170" s="188">
        <f>'Pay App 58'!K170</f>
        <v>0</v>
      </c>
      <c r="I170" s="189"/>
      <c r="J170" s="55"/>
      <c r="K170" s="33">
        <f t="shared" si="4"/>
        <v>0</v>
      </c>
      <c r="L170" s="68">
        <f t="shared" si="7"/>
        <v>0</v>
      </c>
      <c r="M170" s="66">
        <f t="shared" si="5"/>
        <v>0</v>
      </c>
      <c r="N170" s="32">
        <f t="shared" si="6"/>
        <v>0</v>
      </c>
      <c r="O170" s="52">
        <f>'Pay App 58'!O170+'Pay App 58'!P170</f>
        <v>0</v>
      </c>
      <c r="P170" s="45"/>
      <c r="Q170" s="66">
        <f>'Pay App 58'!Q170+N170+P170</f>
        <v>0</v>
      </c>
    </row>
    <row r="171" spans="1:17" ht="21" customHeight="1" x14ac:dyDescent="0.2">
      <c r="A171" s="151" t="s">
        <v>296</v>
      </c>
      <c r="B171" s="151"/>
      <c r="C171" s="151" t="s">
        <v>297</v>
      </c>
      <c r="D171" s="152"/>
      <c r="E171" s="52">
        <f>'Pay App 58'!E171</f>
        <v>0</v>
      </c>
      <c r="F171" s="45"/>
      <c r="G171" s="65">
        <f>'Pay App 58'!G171+F171</f>
        <v>0</v>
      </c>
      <c r="H171" s="188">
        <f>'Pay App 58'!K171</f>
        <v>0</v>
      </c>
      <c r="I171" s="189"/>
      <c r="J171" s="55"/>
      <c r="K171" s="33">
        <f t="shared" si="4"/>
        <v>0</v>
      </c>
      <c r="L171" s="68">
        <f t="shared" si="7"/>
        <v>0</v>
      </c>
      <c r="M171" s="66">
        <f t="shared" si="5"/>
        <v>0</v>
      </c>
      <c r="N171" s="32">
        <f t="shared" si="6"/>
        <v>0</v>
      </c>
      <c r="O171" s="52">
        <f>'Pay App 58'!O171+'Pay App 58'!P171</f>
        <v>0</v>
      </c>
      <c r="P171" s="45"/>
      <c r="Q171" s="66">
        <f>'Pay App 58'!Q171+N171+P171</f>
        <v>0</v>
      </c>
    </row>
    <row r="172" spans="1:17" ht="21" customHeight="1" x14ac:dyDescent="0.2">
      <c r="A172" s="151" t="s">
        <v>298</v>
      </c>
      <c r="B172" s="151"/>
      <c r="C172" s="151" t="s">
        <v>299</v>
      </c>
      <c r="D172" s="152"/>
      <c r="E172" s="52">
        <f>'Pay App 58'!E172</f>
        <v>0</v>
      </c>
      <c r="F172" s="45"/>
      <c r="G172" s="65">
        <f>'Pay App 58'!G172+F172</f>
        <v>0</v>
      </c>
      <c r="H172" s="188">
        <f>'Pay App 58'!K172</f>
        <v>0</v>
      </c>
      <c r="I172" s="189"/>
      <c r="J172" s="55"/>
      <c r="K172" s="33">
        <f t="shared" si="4"/>
        <v>0</v>
      </c>
      <c r="L172" s="68">
        <f t="shared" si="7"/>
        <v>0</v>
      </c>
      <c r="M172" s="66">
        <f t="shared" si="5"/>
        <v>0</v>
      </c>
      <c r="N172" s="32">
        <f t="shared" si="6"/>
        <v>0</v>
      </c>
      <c r="O172" s="52">
        <f>'Pay App 58'!O172+'Pay App 58'!P172</f>
        <v>0</v>
      </c>
      <c r="P172" s="45"/>
      <c r="Q172" s="66">
        <f>'Pay App 58'!Q172+N172+P172</f>
        <v>0</v>
      </c>
    </row>
    <row r="173" spans="1:17" ht="21" customHeight="1" x14ac:dyDescent="0.2">
      <c r="A173" s="151" t="s">
        <v>300</v>
      </c>
      <c r="B173" s="151"/>
      <c r="C173" s="151" t="s">
        <v>301</v>
      </c>
      <c r="D173" s="152"/>
      <c r="E173" s="52">
        <f>'Pay App 58'!E173</f>
        <v>0</v>
      </c>
      <c r="F173" s="45"/>
      <c r="G173" s="65">
        <f>'Pay App 58'!G173+F173</f>
        <v>0</v>
      </c>
      <c r="H173" s="188">
        <f>'Pay App 58'!K173</f>
        <v>0</v>
      </c>
      <c r="I173" s="189"/>
      <c r="J173" s="55"/>
      <c r="K173" s="33">
        <f t="shared" si="4"/>
        <v>0</v>
      </c>
      <c r="L173" s="68">
        <f t="shared" si="7"/>
        <v>0</v>
      </c>
      <c r="M173" s="66">
        <f t="shared" si="5"/>
        <v>0</v>
      </c>
      <c r="N173" s="32">
        <f t="shared" si="6"/>
        <v>0</v>
      </c>
      <c r="O173" s="52">
        <f>'Pay App 58'!O173+'Pay App 58'!P173</f>
        <v>0</v>
      </c>
      <c r="P173" s="45"/>
      <c r="Q173" s="66">
        <f>'Pay App 58'!Q173+N173+P173</f>
        <v>0</v>
      </c>
    </row>
    <row r="174" spans="1:17" ht="21" customHeight="1" x14ac:dyDescent="0.2">
      <c r="A174" s="151" t="s">
        <v>302</v>
      </c>
      <c r="B174" s="151"/>
      <c r="C174" s="151" t="s">
        <v>303</v>
      </c>
      <c r="D174" s="152"/>
      <c r="E174" s="52">
        <f>'Pay App 58'!E174</f>
        <v>0</v>
      </c>
      <c r="F174" s="45"/>
      <c r="G174" s="65">
        <f>'Pay App 58'!G174+F174</f>
        <v>0</v>
      </c>
      <c r="H174" s="188">
        <f>'Pay App 58'!K174</f>
        <v>0</v>
      </c>
      <c r="I174" s="189"/>
      <c r="J174" s="55"/>
      <c r="K174" s="33">
        <f t="shared" si="4"/>
        <v>0</v>
      </c>
      <c r="L174" s="68">
        <f t="shared" si="7"/>
        <v>0</v>
      </c>
      <c r="M174" s="66">
        <f t="shared" si="5"/>
        <v>0</v>
      </c>
      <c r="N174" s="32">
        <f t="shared" si="6"/>
        <v>0</v>
      </c>
      <c r="O174" s="52">
        <f>'Pay App 58'!O174+'Pay App 58'!P174</f>
        <v>0</v>
      </c>
      <c r="P174" s="45"/>
      <c r="Q174" s="66">
        <f>'Pay App 58'!Q174+N174+P174</f>
        <v>0</v>
      </c>
    </row>
    <row r="175" spans="1:17" ht="21" customHeight="1" x14ac:dyDescent="0.2">
      <c r="A175" s="151" t="s">
        <v>304</v>
      </c>
      <c r="B175" s="151"/>
      <c r="C175" s="151" t="s">
        <v>305</v>
      </c>
      <c r="D175" s="152"/>
      <c r="E175" s="52">
        <f>'Pay App 58'!E175</f>
        <v>0</v>
      </c>
      <c r="F175" s="45"/>
      <c r="G175" s="65">
        <f>'Pay App 58'!G175+F175</f>
        <v>0</v>
      </c>
      <c r="H175" s="188">
        <f>'Pay App 58'!K175</f>
        <v>0</v>
      </c>
      <c r="I175" s="189"/>
      <c r="J175" s="55"/>
      <c r="K175" s="33">
        <f t="shared" si="4"/>
        <v>0</v>
      </c>
      <c r="L175" s="68">
        <f t="shared" si="7"/>
        <v>0</v>
      </c>
      <c r="M175" s="66">
        <f t="shared" si="5"/>
        <v>0</v>
      </c>
      <c r="N175" s="32">
        <f t="shared" si="6"/>
        <v>0</v>
      </c>
      <c r="O175" s="52">
        <f>'Pay App 58'!O175+'Pay App 58'!P175</f>
        <v>0</v>
      </c>
      <c r="P175" s="45"/>
      <c r="Q175" s="66">
        <f>'Pay App 58'!Q175+N175+P175</f>
        <v>0</v>
      </c>
    </row>
    <row r="176" spans="1:17" ht="21" customHeight="1" x14ac:dyDescent="0.2">
      <c r="A176" s="151" t="s">
        <v>306</v>
      </c>
      <c r="B176" s="151"/>
      <c r="C176" s="151" t="s">
        <v>307</v>
      </c>
      <c r="D176" s="152"/>
      <c r="E176" s="52">
        <f>'Pay App 58'!E176</f>
        <v>0</v>
      </c>
      <c r="F176" s="45"/>
      <c r="G176" s="65">
        <f>'Pay App 58'!G176+F176</f>
        <v>0</v>
      </c>
      <c r="H176" s="188">
        <f>'Pay App 58'!K176</f>
        <v>0</v>
      </c>
      <c r="I176" s="189"/>
      <c r="J176" s="55"/>
      <c r="K176" s="33">
        <f t="shared" si="4"/>
        <v>0</v>
      </c>
      <c r="L176" s="68">
        <f t="shared" si="7"/>
        <v>0</v>
      </c>
      <c r="M176" s="66">
        <f t="shared" si="5"/>
        <v>0</v>
      </c>
      <c r="N176" s="32">
        <f t="shared" si="6"/>
        <v>0</v>
      </c>
      <c r="O176" s="52">
        <f>'Pay App 58'!O176+'Pay App 58'!P176</f>
        <v>0</v>
      </c>
      <c r="P176" s="45"/>
      <c r="Q176" s="66">
        <f>'Pay App 58'!Q176+N176+P176</f>
        <v>0</v>
      </c>
    </row>
    <row r="177" spans="1:17" ht="21" customHeight="1" x14ac:dyDescent="0.2">
      <c r="A177" s="151" t="s">
        <v>308</v>
      </c>
      <c r="B177" s="151"/>
      <c r="C177" s="151" t="s">
        <v>309</v>
      </c>
      <c r="D177" s="152"/>
      <c r="E177" s="52">
        <f>'Pay App 58'!E177</f>
        <v>0</v>
      </c>
      <c r="F177" s="45"/>
      <c r="G177" s="65">
        <f>'Pay App 58'!G177+F177</f>
        <v>0</v>
      </c>
      <c r="H177" s="188">
        <f>'Pay App 58'!K177</f>
        <v>0</v>
      </c>
      <c r="I177" s="189"/>
      <c r="J177" s="55"/>
      <c r="K177" s="33">
        <f t="shared" si="4"/>
        <v>0</v>
      </c>
      <c r="L177" s="68">
        <f t="shared" si="7"/>
        <v>0</v>
      </c>
      <c r="M177" s="66">
        <f t="shared" si="5"/>
        <v>0</v>
      </c>
      <c r="N177" s="32">
        <f t="shared" si="6"/>
        <v>0</v>
      </c>
      <c r="O177" s="52">
        <f>'Pay App 58'!O177+'Pay App 58'!P177</f>
        <v>0</v>
      </c>
      <c r="P177" s="45"/>
      <c r="Q177" s="66">
        <f>'Pay App 58'!Q177+N177+P177</f>
        <v>0</v>
      </c>
    </row>
    <row r="178" spans="1:17" ht="21" customHeight="1" x14ac:dyDescent="0.2">
      <c r="A178" s="141" t="s">
        <v>310</v>
      </c>
      <c r="B178" s="141"/>
      <c r="C178" s="141" t="s">
        <v>311</v>
      </c>
      <c r="D178" s="142"/>
      <c r="E178" s="52">
        <f>'Pay App 58'!E178</f>
        <v>0</v>
      </c>
      <c r="F178" s="45"/>
      <c r="G178" s="65">
        <f>'Pay App 58'!G178+F178</f>
        <v>0</v>
      </c>
      <c r="H178" s="188">
        <f>'Pay App 58'!K178</f>
        <v>0</v>
      </c>
      <c r="I178" s="189"/>
      <c r="J178" s="55"/>
      <c r="K178" s="33">
        <f t="shared" si="4"/>
        <v>0</v>
      </c>
      <c r="L178" s="68">
        <f t="shared" si="7"/>
        <v>0</v>
      </c>
      <c r="M178" s="66">
        <f t="shared" si="5"/>
        <v>0</v>
      </c>
      <c r="N178" s="32">
        <f t="shared" si="6"/>
        <v>0</v>
      </c>
      <c r="O178" s="52">
        <f>'Pay App 58'!O178+'Pay App 58'!P178</f>
        <v>0</v>
      </c>
      <c r="P178" s="45"/>
      <c r="Q178" s="66">
        <f>'Pay App 58'!Q178+N178+P178</f>
        <v>0</v>
      </c>
    </row>
    <row r="179" spans="1:17" ht="21" customHeight="1" x14ac:dyDescent="0.2">
      <c r="A179" s="151" t="s">
        <v>312</v>
      </c>
      <c r="B179" s="151"/>
      <c r="C179" s="151" t="s">
        <v>313</v>
      </c>
      <c r="D179" s="152"/>
      <c r="E179" s="52">
        <f>'Pay App 58'!E179</f>
        <v>0</v>
      </c>
      <c r="F179" s="45"/>
      <c r="G179" s="65">
        <f>'Pay App 58'!G179+F179</f>
        <v>0</v>
      </c>
      <c r="H179" s="188">
        <f>'Pay App 58'!K179</f>
        <v>0</v>
      </c>
      <c r="I179" s="189"/>
      <c r="J179" s="55"/>
      <c r="K179" s="33">
        <f t="shared" si="4"/>
        <v>0</v>
      </c>
      <c r="L179" s="68">
        <f t="shared" si="7"/>
        <v>0</v>
      </c>
      <c r="M179" s="66">
        <f t="shared" si="5"/>
        <v>0</v>
      </c>
      <c r="N179" s="32">
        <f t="shared" si="6"/>
        <v>0</v>
      </c>
      <c r="O179" s="52">
        <f>'Pay App 58'!O179+'Pay App 58'!P179</f>
        <v>0</v>
      </c>
      <c r="P179" s="45"/>
      <c r="Q179" s="66">
        <f>'Pay App 58'!Q179+N179+P179</f>
        <v>0</v>
      </c>
    </row>
    <row r="180" spans="1:17" ht="21" customHeight="1" x14ac:dyDescent="0.2">
      <c r="A180" s="151" t="s">
        <v>314</v>
      </c>
      <c r="B180" s="151"/>
      <c r="C180" s="149" t="s">
        <v>315</v>
      </c>
      <c r="D180" s="150"/>
      <c r="E180" s="52">
        <f>'Pay App 58'!E180</f>
        <v>0</v>
      </c>
      <c r="F180" s="45"/>
      <c r="G180" s="65">
        <f>'Pay App 58'!G180+F180</f>
        <v>0</v>
      </c>
      <c r="H180" s="188">
        <f>'Pay App 58'!K180</f>
        <v>0</v>
      </c>
      <c r="I180" s="189"/>
      <c r="J180" s="55"/>
      <c r="K180" s="33">
        <f t="shared" si="4"/>
        <v>0</v>
      </c>
      <c r="L180" s="68">
        <f t="shared" si="7"/>
        <v>0</v>
      </c>
      <c r="M180" s="66">
        <f t="shared" si="5"/>
        <v>0</v>
      </c>
      <c r="N180" s="32">
        <f t="shared" si="6"/>
        <v>0</v>
      </c>
      <c r="O180" s="52">
        <f>'Pay App 58'!O180+'Pay App 58'!P180</f>
        <v>0</v>
      </c>
      <c r="P180" s="45"/>
      <c r="Q180" s="66">
        <f>'Pay App 58'!Q180+N180+P180</f>
        <v>0</v>
      </c>
    </row>
    <row r="181" spans="1:17" ht="21" customHeight="1" x14ac:dyDescent="0.2">
      <c r="A181" s="151" t="s">
        <v>316</v>
      </c>
      <c r="B181" s="151"/>
      <c r="C181" s="151" t="s">
        <v>317</v>
      </c>
      <c r="D181" s="152"/>
      <c r="E181" s="52">
        <f>'Pay App 58'!E181</f>
        <v>0</v>
      </c>
      <c r="F181" s="45"/>
      <c r="G181" s="65">
        <f>'Pay App 58'!G181+F181</f>
        <v>0</v>
      </c>
      <c r="H181" s="188">
        <f>'Pay App 58'!K181</f>
        <v>0</v>
      </c>
      <c r="I181" s="189"/>
      <c r="J181" s="55"/>
      <c r="K181" s="33">
        <f t="shared" si="4"/>
        <v>0</v>
      </c>
      <c r="L181" s="68">
        <f t="shared" si="7"/>
        <v>0</v>
      </c>
      <c r="M181" s="66">
        <f t="shared" si="5"/>
        <v>0</v>
      </c>
      <c r="N181" s="32">
        <f t="shared" si="6"/>
        <v>0</v>
      </c>
      <c r="O181" s="52">
        <f>'Pay App 58'!O181+'Pay App 58'!P181</f>
        <v>0</v>
      </c>
      <c r="P181" s="45"/>
      <c r="Q181" s="66">
        <f>'Pay App 58'!Q181+N181+P181</f>
        <v>0</v>
      </c>
    </row>
    <row r="182" spans="1:17" ht="21" customHeight="1" x14ac:dyDescent="0.2">
      <c r="A182" s="151" t="s">
        <v>318</v>
      </c>
      <c r="B182" s="151"/>
      <c r="C182" s="151" t="s">
        <v>319</v>
      </c>
      <c r="D182" s="152"/>
      <c r="E182" s="52">
        <f>'Pay App 58'!E182</f>
        <v>0</v>
      </c>
      <c r="F182" s="45"/>
      <c r="G182" s="65">
        <f>'Pay App 58'!G182+F182</f>
        <v>0</v>
      </c>
      <c r="H182" s="188">
        <f>'Pay App 58'!K182</f>
        <v>0</v>
      </c>
      <c r="I182" s="189"/>
      <c r="J182" s="55"/>
      <c r="K182" s="33">
        <f t="shared" si="4"/>
        <v>0</v>
      </c>
      <c r="L182" s="68">
        <f t="shared" si="7"/>
        <v>0</v>
      </c>
      <c r="M182" s="66">
        <f t="shared" si="5"/>
        <v>0</v>
      </c>
      <c r="N182" s="32">
        <f t="shared" si="6"/>
        <v>0</v>
      </c>
      <c r="O182" s="52">
        <f>'Pay App 58'!O182+'Pay App 58'!P182</f>
        <v>0</v>
      </c>
      <c r="P182" s="45"/>
      <c r="Q182" s="66">
        <f>'Pay App 58'!Q182+N182+P182</f>
        <v>0</v>
      </c>
    </row>
    <row r="183" spans="1:17" ht="21" customHeight="1" x14ac:dyDescent="0.2">
      <c r="A183" s="151" t="s">
        <v>320</v>
      </c>
      <c r="B183" s="151"/>
      <c r="C183" s="151" t="s">
        <v>321</v>
      </c>
      <c r="D183" s="152"/>
      <c r="E183" s="52">
        <f>'Pay App 58'!E183</f>
        <v>0</v>
      </c>
      <c r="F183" s="45"/>
      <c r="G183" s="65">
        <f>'Pay App 58'!G183+F183</f>
        <v>0</v>
      </c>
      <c r="H183" s="188">
        <f>'Pay App 58'!K183</f>
        <v>0</v>
      </c>
      <c r="I183" s="189"/>
      <c r="J183" s="55"/>
      <c r="K183" s="33">
        <f t="shared" si="4"/>
        <v>0</v>
      </c>
      <c r="L183" s="68">
        <f t="shared" si="7"/>
        <v>0</v>
      </c>
      <c r="M183" s="66">
        <f t="shared" si="5"/>
        <v>0</v>
      </c>
      <c r="N183" s="32">
        <f t="shared" si="6"/>
        <v>0</v>
      </c>
      <c r="O183" s="52">
        <f>'Pay App 58'!O183+'Pay App 58'!P183</f>
        <v>0</v>
      </c>
      <c r="P183" s="45"/>
      <c r="Q183" s="66">
        <f>'Pay App 58'!Q183+N183+P183</f>
        <v>0</v>
      </c>
    </row>
    <row r="184" spans="1:17" ht="21" customHeight="1" x14ac:dyDescent="0.2">
      <c r="A184" s="151" t="s">
        <v>322</v>
      </c>
      <c r="B184" s="151"/>
      <c r="C184" s="151" t="s">
        <v>323</v>
      </c>
      <c r="D184" s="152"/>
      <c r="E184" s="52">
        <f>'Pay App 58'!E184</f>
        <v>0</v>
      </c>
      <c r="F184" s="45"/>
      <c r="G184" s="65">
        <f>'Pay App 58'!G184+F184</f>
        <v>0</v>
      </c>
      <c r="H184" s="188">
        <f>'Pay App 58'!K184</f>
        <v>0</v>
      </c>
      <c r="I184" s="189"/>
      <c r="J184" s="55"/>
      <c r="K184" s="33">
        <f t="shared" si="4"/>
        <v>0</v>
      </c>
      <c r="L184" s="68">
        <f t="shared" si="7"/>
        <v>0</v>
      </c>
      <c r="M184" s="66">
        <f t="shared" si="5"/>
        <v>0</v>
      </c>
      <c r="N184" s="32">
        <f t="shared" si="6"/>
        <v>0</v>
      </c>
      <c r="O184" s="52">
        <f>'Pay App 58'!O184+'Pay App 58'!P184</f>
        <v>0</v>
      </c>
      <c r="P184" s="45"/>
      <c r="Q184" s="66">
        <f>'Pay App 58'!Q184+N184+P184</f>
        <v>0</v>
      </c>
    </row>
    <row r="185" spans="1:17" ht="21" customHeight="1" x14ac:dyDescent="0.2">
      <c r="A185" s="141" t="s">
        <v>324</v>
      </c>
      <c r="B185" s="141"/>
      <c r="C185" s="141" t="s">
        <v>325</v>
      </c>
      <c r="D185" s="142"/>
      <c r="E185" s="52">
        <f>'Pay App 58'!E185</f>
        <v>0</v>
      </c>
      <c r="F185" s="45"/>
      <c r="G185" s="65">
        <f>'Pay App 58'!G185+F185</f>
        <v>0</v>
      </c>
      <c r="H185" s="188">
        <f>'Pay App 58'!K185</f>
        <v>0</v>
      </c>
      <c r="I185" s="189"/>
      <c r="J185" s="55"/>
      <c r="K185" s="33">
        <f t="shared" si="4"/>
        <v>0</v>
      </c>
      <c r="L185" s="68">
        <f t="shared" si="7"/>
        <v>0</v>
      </c>
      <c r="M185" s="66">
        <f t="shared" si="5"/>
        <v>0</v>
      </c>
      <c r="N185" s="32">
        <f t="shared" si="6"/>
        <v>0</v>
      </c>
      <c r="O185" s="52">
        <f>'Pay App 58'!O185+'Pay App 58'!P185</f>
        <v>0</v>
      </c>
      <c r="P185" s="45"/>
      <c r="Q185" s="66">
        <f>'Pay App 58'!Q185+N185+P185</f>
        <v>0</v>
      </c>
    </row>
    <row r="186" spans="1:17" ht="21" customHeight="1" x14ac:dyDescent="0.2">
      <c r="A186" s="141" t="s">
        <v>326</v>
      </c>
      <c r="B186" s="141"/>
      <c r="C186" s="141" t="s">
        <v>327</v>
      </c>
      <c r="D186" s="142"/>
      <c r="E186" s="52">
        <f>'Pay App 58'!E186</f>
        <v>0</v>
      </c>
      <c r="F186" s="45"/>
      <c r="G186" s="65">
        <f>'Pay App 58'!G186+F186</f>
        <v>0</v>
      </c>
      <c r="H186" s="188">
        <f>'Pay App 58'!K186</f>
        <v>0</v>
      </c>
      <c r="I186" s="189"/>
      <c r="J186" s="55"/>
      <c r="K186" s="33">
        <f t="shared" si="4"/>
        <v>0</v>
      </c>
      <c r="L186" s="68">
        <f t="shared" si="7"/>
        <v>0</v>
      </c>
      <c r="M186" s="66">
        <f t="shared" si="5"/>
        <v>0</v>
      </c>
      <c r="N186" s="32">
        <f t="shared" si="6"/>
        <v>0</v>
      </c>
      <c r="O186" s="52">
        <f>'Pay App 58'!O186+'Pay App 58'!P186</f>
        <v>0</v>
      </c>
      <c r="P186" s="45"/>
      <c r="Q186" s="66">
        <f>'Pay App 58'!Q186+N186+P186</f>
        <v>0</v>
      </c>
    </row>
    <row r="187" spans="1:17" ht="21" customHeight="1" x14ac:dyDescent="0.2">
      <c r="A187" s="151" t="s">
        <v>328</v>
      </c>
      <c r="B187" s="151"/>
      <c r="C187" s="151" t="s">
        <v>329</v>
      </c>
      <c r="D187" s="152"/>
      <c r="E187" s="52">
        <f>'Pay App 58'!E187</f>
        <v>0</v>
      </c>
      <c r="F187" s="45"/>
      <c r="G187" s="65">
        <f>'Pay App 58'!G187+F187</f>
        <v>0</v>
      </c>
      <c r="H187" s="188">
        <f>'Pay App 58'!K187</f>
        <v>0</v>
      </c>
      <c r="I187" s="189"/>
      <c r="J187" s="55"/>
      <c r="K187" s="33">
        <f t="shared" si="4"/>
        <v>0</v>
      </c>
      <c r="L187" s="68">
        <f t="shared" si="7"/>
        <v>0</v>
      </c>
      <c r="M187" s="66">
        <f t="shared" si="5"/>
        <v>0</v>
      </c>
      <c r="N187" s="32">
        <f t="shared" si="6"/>
        <v>0</v>
      </c>
      <c r="O187" s="52">
        <f>'Pay App 58'!O187+'Pay App 58'!P187</f>
        <v>0</v>
      </c>
      <c r="P187" s="45"/>
      <c r="Q187" s="66">
        <f>'Pay App 58'!Q187+N187+P187</f>
        <v>0</v>
      </c>
    </row>
    <row r="188" spans="1:17" ht="21" customHeight="1" x14ac:dyDescent="0.2">
      <c r="A188" s="151" t="s">
        <v>330</v>
      </c>
      <c r="B188" s="151"/>
      <c r="C188" s="151" t="s">
        <v>331</v>
      </c>
      <c r="D188" s="152"/>
      <c r="E188" s="52">
        <f>'Pay App 58'!E188</f>
        <v>0</v>
      </c>
      <c r="F188" s="45"/>
      <c r="G188" s="65">
        <f>'Pay App 58'!G188+F188</f>
        <v>0</v>
      </c>
      <c r="H188" s="188">
        <f>'Pay App 58'!K188</f>
        <v>0</v>
      </c>
      <c r="I188" s="189"/>
      <c r="J188" s="55"/>
      <c r="K188" s="33">
        <f t="shared" si="4"/>
        <v>0</v>
      </c>
      <c r="L188" s="68">
        <f t="shared" si="7"/>
        <v>0</v>
      </c>
      <c r="M188" s="66">
        <f t="shared" si="5"/>
        <v>0</v>
      </c>
      <c r="N188" s="32">
        <f t="shared" si="6"/>
        <v>0</v>
      </c>
      <c r="O188" s="52">
        <f>'Pay App 58'!O188+'Pay App 58'!P188</f>
        <v>0</v>
      </c>
      <c r="P188" s="45"/>
      <c r="Q188" s="66">
        <f>'Pay App 58'!Q188+N188+P188</f>
        <v>0</v>
      </c>
    </row>
    <row r="189" spans="1:17" ht="21" customHeight="1" x14ac:dyDescent="0.2">
      <c r="A189" s="151" t="s">
        <v>332</v>
      </c>
      <c r="B189" s="151"/>
      <c r="C189" s="151" t="s">
        <v>333</v>
      </c>
      <c r="D189" s="152"/>
      <c r="E189" s="52">
        <f>'Pay App 58'!E189</f>
        <v>0</v>
      </c>
      <c r="F189" s="45"/>
      <c r="G189" s="65">
        <f>'Pay App 58'!G189+F189</f>
        <v>0</v>
      </c>
      <c r="H189" s="188">
        <f>'Pay App 58'!K189</f>
        <v>0</v>
      </c>
      <c r="I189" s="189"/>
      <c r="J189" s="55"/>
      <c r="K189" s="33">
        <f t="shared" si="4"/>
        <v>0</v>
      </c>
      <c r="L189" s="68">
        <f t="shared" si="7"/>
        <v>0</v>
      </c>
      <c r="M189" s="66">
        <f t="shared" si="5"/>
        <v>0</v>
      </c>
      <c r="N189" s="32">
        <f t="shared" si="6"/>
        <v>0</v>
      </c>
      <c r="O189" s="52">
        <f>'Pay App 58'!O189+'Pay App 58'!P189</f>
        <v>0</v>
      </c>
      <c r="P189" s="45"/>
      <c r="Q189" s="66">
        <f>'Pay App 58'!Q189+N189+P189</f>
        <v>0</v>
      </c>
    </row>
    <row r="190" spans="1:17" ht="21" customHeight="1" x14ac:dyDescent="0.2">
      <c r="A190" s="141" t="s">
        <v>334</v>
      </c>
      <c r="B190" s="141"/>
      <c r="C190" s="141" t="s">
        <v>335</v>
      </c>
      <c r="D190" s="142"/>
      <c r="E190" s="52">
        <f>'Pay App 58'!E190</f>
        <v>0</v>
      </c>
      <c r="F190" s="45"/>
      <c r="G190" s="65">
        <f>'Pay App 58'!G190+F190</f>
        <v>0</v>
      </c>
      <c r="H190" s="188">
        <f>'Pay App 58'!K190</f>
        <v>0</v>
      </c>
      <c r="I190" s="189"/>
      <c r="J190" s="55"/>
      <c r="K190" s="33">
        <f t="shared" si="4"/>
        <v>0</v>
      </c>
      <c r="L190" s="68">
        <f t="shared" si="7"/>
        <v>0</v>
      </c>
      <c r="M190" s="66">
        <f t="shared" si="5"/>
        <v>0</v>
      </c>
      <c r="N190" s="32">
        <f t="shared" si="6"/>
        <v>0</v>
      </c>
      <c r="O190" s="52">
        <f>'Pay App 58'!O190+'Pay App 58'!P190</f>
        <v>0</v>
      </c>
      <c r="P190" s="45"/>
      <c r="Q190" s="66">
        <f>'Pay App 58'!Q190+N190+P190</f>
        <v>0</v>
      </c>
    </row>
    <row r="191" spans="1:17" ht="21" customHeight="1" x14ac:dyDescent="0.2">
      <c r="A191" s="149" t="s">
        <v>336</v>
      </c>
      <c r="B191" s="149"/>
      <c r="C191" s="149" t="s">
        <v>337</v>
      </c>
      <c r="D191" s="150"/>
      <c r="E191" s="52">
        <f>'Pay App 58'!E191</f>
        <v>0</v>
      </c>
      <c r="F191" s="45"/>
      <c r="G191" s="65">
        <f>'Pay App 58'!G191+F191</f>
        <v>0</v>
      </c>
      <c r="H191" s="188">
        <f>'Pay App 58'!K191</f>
        <v>0</v>
      </c>
      <c r="I191" s="189"/>
      <c r="J191" s="55"/>
      <c r="K191" s="33">
        <f t="shared" si="4"/>
        <v>0</v>
      </c>
      <c r="L191" s="68">
        <f t="shared" si="7"/>
        <v>0</v>
      </c>
      <c r="M191" s="66">
        <f t="shared" si="5"/>
        <v>0</v>
      </c>
      <c r="N191" s="32">
        <f t="shared" si="6"/>
        <v>0</v>
      </c>
      <c r="O191" s="52">
        <f>'Pay App 58'!O191+'Pay App 58'!P191</f>
        <v>0</v>
      </c>
      <c r="P191" s="45"/>
      <c r="Q191" s="66">
        <f>'Pay App 58'!Q191+N191+P191</f>
        <v>0</v>
      </c>
    </row>
    <row r="192" spans="1:17" ht="21" customHeight="1" x14ac:dyDescent="0.2">
      <c r="A192" s="149" t="s">
        <v>338</v>
      </c>
      <c r="B192" s="149"/>
      <c r="C192" s="151" t="s">
        <v>339</v>
      </c>
      <c r="D192" s="152"/>
      <c r="E192" s="52">
        <f>'Pay App 58'!E192</f>
        <v>0</v>
      </c>
      <c r="F192" s="45"/>
      <c r="G192" s="65">
        <f>'Pay App 58'!G192+F192</f>
        <v>0</v>
      </c>
      <c r="H192" s="188">
        <f>'Pay App 58'!K192</f>
        <v>0</v>
      </c>
      <c r="I192" s="189"/>
      <c r="J192" s="55"/>
      <c r="K192" s="33">
        <f t="shared" si="4"/>
        <v>0</v>
      </c>
      <c r="L192" s="68">
        <f t="shared" si="7"/>
        <v>0</v>
      </c>
      <c r="M192" s="66">
        <f t="shared" si="5"/>
        <v>0</v>
      </c>
      <c r="N192" s="32">
        <f t="shared" si="6"/>
        <v>0</v>
      </c>
      <c r="O192" s="52">
        <f>'Pay App 58'!O192+'Pay App 58'!P192</f>
        <v>0</v>
      </c>
      <c r="P192" s="45"/>
      <c r="Q192" s="66">
        <f>'Pay App 58'!Q192+N192+P192</f>
        <v>0</v>
      </c>
    </row>
    <row r="193" spans="1:17" ht="21" customHeight="1" x14ac:dyDescent="0.2">
      <c r="A193" s="141" t="s">
        <v>340</v>
      </c>
      <c r="B193" s="141"/>
      <c r="C193" s="141" t="s">
        <v>341</v>
      </c>
      <c r="D193" s="142"/>
      <c r="E193" s="52">
        <f>'Pay App 58'!E193</f>
        <v>0</v>
      </c>
      <c r="F193" s="45"/>
      <c r="G193" s="65">
        <f>'Pay App 58'!G193+F193</f>
        <v>0</v>
      </c>
      <c r="H193" s="188">
        <f>'Pay App 58'!K193</f>
        <v>0</v>
      </c>
      <c r="I193" s="189"/>
      <c r="J193" s="55"/>
      <c r="K193" s="33">
        <f t="shared" si="4"/>
        <v>0</v>
      </c>
      <c r="L193" s="68">
        <f t="shared" si="7"/>
        <v>0</v>
      </c>
      <c r="M193" s="66">
        <f t="shared" si="5"/>
        <v>0</v>
      </c>
      <c r="N193" s="32">
        <f t="shared" si="6"/>
        <v>0</v>
      </c>
      <c r="O193" s="52">
        <f>'Pay App 58'!O193+'Pay App 58'!P193</f>
        <v>0</v>
      </c>
      <c r="P193" s="45"/>
      <c r="Q193" s="66">
        <f>'Pay App 58'!Q193+N193+P193</f>
        <v>0</v>
      </c>
    </row>
    <row r="194" spans="1:17" ht="21" customHeight="1" x14ac:dyDescent="0.2">
      <c r="A194" s="149" t="s">
        <v>342</v>
      </c>
      <c r="B194" s="149"/>
      <c r="C194" s="149" t="s">
        <v>343</v>
      </c>
      <c r="D194" s="150"/>
      <c r="E194" s="52">
        <f>'Pay App 58'!E194</f>
        <v>0</v>
      </c>
      <c r="F194" s="45"/>
      <c r="G194" s="65">
        <f>'Pay App 58'!G194+F194</f>
        <v>0</v>
      </c>
      <c r="H194" s="188">
        <f>'Pay App 58'!K194</f>
        <v>0</v>
      </c>
      <c r="I194" s="189"/>
      <c r="J194" s="55"/>
      <c r="K194" s="33">
        <f t="shared" si="4"/>
        <v>0</v>
      </c>
      <c r="L194" s="68">
        <f t="shared" si="7"/>
        <v>0</v>
      </c>
      <c r="M194" s="66">
        <f t="shared" si="5"/>
        <v>0</v>
      </c>
      <c r="N194" s="32">
        <f t="shared" si="6"/>
        <v>0</v>
      </c>
      <c r="O194" s="52">
        <f>'Pay App 58'!O194+'Pay App 58'!P194</f>
        <v>0</v>
      </c>
      <c r="P194" s="45"/>
      <c r="Q194" s="66">
        <f>'Pay App 58'!Q194+N194+P194</f>
        <v>0</v>
      </c>
    </row>
    <row r="195" spans="1:17" ht="21" customHeight="1" x14ac:dyDescent="0.2">
      <c r="A195" s="149" t="s">
        <v>344</v>
      </c>
      <c r="B195" s="149"/>
      <c r="C195" s="151" t="s">
        <v>345</v>
      </c>
      <c r="D195" s="152"/>
      <c r="E195" s="52">
        <f>'Pay App 58'!E195</f>
        <v>0</v>
      </c>
      <c r="F195" s="45"/>
      <c r="G195" s="65">
        <f>'Pay App 58'!G195+F195</f>
        <v>0</v>
      </c>
      <c r="H195" s="188">
        <f>'Pay App 58'!K195</f>
        <v>0</v>
      </c>
      <c r="I195" s="189"/>
      <c r="J195" s="55"/>
      <c r="K195" s="33">
        <f t="shared" si="4"/>
        <v>0</v>
      </c>
      <c r="L195" s="68">
        <f t="shared" si="7"/>
        <v>0</v>
      </c>
      <c r="M195" s="66">
        <f t="shared" si="5"/>
        <v>0</v>
      </c>
      <c r="N195" s="32">
        <f t="shared" si="6"/>
        <v>0</v>
      </c>
      <c r="O195" s="52">
        <f>'Pay App 58'!O195+'Pay App 58'!P195</f>
        <v>0</v>
      </c>
      <c r="P195" s="45"/>
      <c r="Q195" s="66">
        <f>'Pay App 58'!Q195+N195+P195</f>
        <v>0</v>
      </c>
    </row>
    <row r="196" spans="1:17" ht="21" customHeight="1" x14ac:dyDescent="0.2">
      <c r="A196" s="149" t="s">
        <v>346</v>
      </c>
      <c r="B196" s="149"/>
      <c r="C196" s="149" t="s">
        <v>347</v>
      </c>
      <c r="D196" s="150"/>
      <c r="E196" s="52">
        <f>'Pay App 58'!E196</f>
        <v>0</v>
      </c>
      <c r="F196" s="45"/>
      <c r="G196" s="65">
        <f>'Pay App 58'!G196+F196</f>
        <v>0</v>
      </c>
      <c r="H196" s="188">
        <f>'Pay App 58'!K196</f>
        <v>0</v>
      </c>
      <c r="I196" s="189"/>
      <c r="J196" s="55"/>
      <c r="K196" s="33">
        <f t="shared" si="4"/>
        <v>0</v>
      </c>
      <c r="L196" s="68">
        <f t="shared" si="7"/>
        <v>0</v>
      </c>
      <c r="M196" s="66">
        <f t="shared" si="5"/>
        <v>0</v>
      </c>
      <c r="N196" s="32">
        <f t="shared" si="6"/>
        <v>0</v>
      </c>
      <c r="O196" s="52">
        <f>'Pay App 58'!O196+'Pay App 58'!P196</f>
        <v>0</v>
      </c>
      <c r="P196" s="45"/>
      <c r="Q196" s="66">
        <f>'Pay App 58'!Q196+N196+P196</f>
        <v>0</v>
      </c>
    </row>
    <row r="197" spans="1:17" ht="21" customHeight="1" x14ac:dyDescent="0.2">
      <c r="A197" s="149" t="s">
        <v>348</v>
      </c>
      <c r="B197" s="149"/>
      <c r="C197" s="149" t="s">
        <v>349</v>
      </c>
      <c r="D197" s="150"/>
      <c r="E197" s="52">
        <f>'Pay App 58'!E197</f>
        <v>0</v>
      </c>
      <c r="F197" s="45"/>
      <c r="G197" s="65">
        <f>'Pay App 58'!G197+F197</f>
        <v>0</v>
      </c>
      <c r="H197" s="188">
        <f>'Pay App 58'!K197</f>
        <v>0</v>
      </c>
      <c r="I197" s="189"/>
      <c r="J197" s="55"/>
      <c r="K197" s="33">
        <f t="shared" si="4"/>
        <v>0</v>
      </c>
      <c r="L197" s="68">
        <f t="shared" si="7"/>
        <v>0</v>
      </c>
      <c r="M197" s="66">
        <f t="shared" si="5"/>
        <v>0</v>
      </c>
      <c r="N197" s="32">
        <f t="shared" si="6"/>
        <v>0</v>
      </c>
      <c r="O197" s="52">
        <f>'Pay App 58'!O197+'Pay App 58'!P197</f>
        <v>0</v>
      </c>
      <c r="P197" s="45"/>
      <c r="Q197" s="66">
        <f>'Pay App 58'!Q197+N197+P197</f>
        <v>0</v>
      </c>
    </row>
    <row r="198" spans="1:17" ht="21" customHeight="1" x14ac:dyDescent="0.2">
      <c r="A198" s="149" t="s">
        <v>350</v>
      </c>
      <c r="B198" s="149"/>
      <c r="C198" s="151" t="s">
        <v>305</v>
      </c>
      <c r="D198" s="152"/>
      <c r="E198" s="52">
        <f>'Pay App 58'!E198</f>
        <v>0</v>
      </c>
      <c r="F198" s="45"/>
      <c r="G198" s="65">
        <f>'Pay App 58'!G198+F198</f>
        <v>0</v>
      </c>
      <c r="H198" s="188">
        <f>'Pay App 58'!K198</f>
        <v>0</v>
      </c>
      <c r="I198" s="189"/>
      <c r="J198" s="55"/>
      <c r="K198" s="33">
        <f t="shared" si="4"/>
        <v>0</v>
      </c>
      <c r="L198" s="68">
        <f t="shared" si="7"/>
        <v>0</v>
      </c>
      <c r="M198" s="66">
        <f t="shared" si="5"/>
        <v>0</v>
      </c>
      <c r="N198" s="32">
        <f t="shared" si="6"/>
        <v>0</v>
      </c>
      <c r="O198" s="52">
        <f>'Pay App 58'!O198+'Pay App 58'!P198</f>
        <v>0</v>
      </c>
      <c r="P198" s="45"/>
      <c r="Q198" s="66">
        <f>'Pay App 58'!Q198+N198+P198</f>
        <v>0</v>
      </c>
    </row>
    <row r="199" spans="1:17" ht="21" customHeight="1" x14ac:dyDescent="0.2">
      <c r="A199" s="141" t="s">
        <v>351</v>
      </c>
      <c r="B199" s="141"/>
      <c r="C199" s="141" t="s">
        <v>352</v>
      </c>
      <c r="D199" s="142"/>
      <c r="E199" s="52">
        <f>'Pay App 58'!E199</f>
        <v>0</v>
      </c>
      <c r="F199" s="45"/>
      <c r="G199" s="65">
        <f>'Pay App 58'!G199+F199</f>
        <v>0</v>
      </c>
      <c r="H199" s="188">
        <f>'Pay App 58'!K199</f>
        <v>0</v>
      </c>
      <c r="I199" s="189"/>
      <c r="J199" s="55"/>
      <c r="K199" s="33">
        <f t="shared" si="4"/>
        <v>0</v>
      </c>
      <c r="L199" s="68">
        <f t="shared" si="7"/>
        <v>0</v>
      </c>
      <c r="M199" s="66">
        <f t="shared" si="5"/>
        <v>0</v>
      </c>
      <c r="N199" s="32">
        <f t="shared" si="6"/>
        <v>0</v>
      </c>
      <c r="O199" s="52">
        <f>'Pay App 58'!O199+'Pay App 58'!P199</f>
        <v>0</v>
      </c>
      <c r="P199" s="45"/>
      <c r="Q199" s="66">
        <f>'Pay App 58'!Q199+N199+P199</f>
        <v>0</v>
      </c>
    </row>
    <row r="200" spans="1:17" ht="21" customHeight="1" x14ac:dyDescent="0.2">
      <c r="A200" s="149" t="s">
        <v>353</v>
      </c>
      <c r="B200" s="149"/>
      <c r="C200" s="149" t="s">
        <v>354</v>
      </c>
      <c r="D200" s="150"/>
      <c r="E200" s="52">
        <f>'Pay App 58'!E200</f>
        <v>0</v>
      </c>
      <c r="F200" s="45"/>
      <c r="G200" s="65">
        <f>'Pay App 58'!G200+F200</f>
        <v>0</v>
      </c>
      <c r="H200" s="188">
        <f>'Pay App 58'!K200</f>
        <v>0</v>
      </c>
      <c r="I200" s="189"/>
      <c r="J200" s="55"/>
      <c r="K200" s="33">
        <f t="shared" si="4"/>
        <v>0</v>
      </c>
      <c r="L200" s="68">
        <f t="shared" si="7"/>
        <v>0</v>
      </c>
      <c r="M200" s="66">
        <f t="shared" si="5"/>
        <v>0</v>
      </c>
      <c r="N200" s="32">
        <f t="shared" si="6"/>
        <v>0</v>
      </c>
      <c r="O200" s="52">
        <f>'Pay App 58'!O200+'Pay App 58'!P200</f>
        <v>0</v>
      </c>
      <c r="P200" s="45"/>
      <c r="Q200" s="66">
        <f>'Pay App 58'!Q200+N200+P200</f>
        <v>0</v>
      </c>
    </row>
    <row r="201" spans="1:17" ht="21" customHeight="1" x14ac:dyDescent="0.2">
      <c r="A201" s="149" t="s">
        <v>355</v>
      </c>
      <c r="B201" s="149"/>
      <c r="C201" s="149" t="s">
        <v>356</v>
      </c>
      <c r="D201" s="150"/>
      <c r="E201" s="52">
        <f>'Pay App 58'!E201</f>
        <v>0</v>
      </c>
      <c r="F201" s="45"/>
      <c r="G201" s="65">
        <f>'Pay App 58'!G201+F201</f>
        <v>0</v>
      </c>
      <c r="H201" s="188">
        <f>'Pay App 58'!K201</f>
        <v>0</v>
      </c>
      <c r="I201" s="189"/>
      <c r="J201" s="55"/>
      <c r="K201" s="33">
        <f t="shared" si="4"/>
        <v>0</v>
      </c>
      <c r="L201" s="68">
        <f t="shared" si="7"/>
        <v>0</v>
      </c>
      <c r="M201" s="66">
        <f t="shared" si="5"/>
        <v>0</v>
      </c>
      <c r="N201" s="32">
        <f t="shared" si="6"/>
        <v>0</v>
      </c>
      <c r="O201" s="52">
        <f>'Pay App 58'!O201+'Pay App 58'!P201</f>
        <v>0</v>
      </c>
      <c r="P201" s="45"/>
      <c r="Q201" s="66">
        <f>'Pay App 58'!Q201+N201+P201</f>
        <v>0</v>
      </c>
    </row>
    <row r="202" spans="1:17" ht="21" customHeight="1" x14ac:dyDescent="0.2">
      <c r="A202" s="149" t="s">
        <v>357</v>
      </c>
      <c r="B202" s="149"/>
      <c r="C202" s="151" t="s">
        <v>358</v>
      </c>
      <c r="D202" s="152"/>
      <c r="E202" s="52">
        <f>'Pay App 58'!E202</f>
        <v>0</v>
      </c>
      <c r="F202" s="45"/>
      <c r="G202" s="65">
        <f>'Pay App 58'!G202+F202</f>
        <v>0</v>
      </c>
      <c r="H202" s="188">
        <f>'Pay App 58'!K202</f>
        <v>0</v>
      </c>
      <c r="I202" s="189"/>
      <c r="J202" s="55"/>
      <c r="K202" s="33">
        <f t="shared" si="4"/>
        <v>0</v>
      </c>
      <c r="L202" s="68">
        <f t="shared" si="7"/>
        <v>0</v>
      </c>
      <c r="M202" s="66">
        <f t="shared" si="5"/>
        <v>0</v>
      </c>
      <c r="N202" s="32">
        <f t="shared" si="6"/>
        <v>0</v>
      </c>
      <c r="O202" s="52">
        <f>'Pay App 58'!O202+'Pay App 58'!P202</f>
        <v>0</v>
      </c>
      <c r="P202" s="45"/>
      <c r="Q202" s="66">
        <f>'Pay App 58'!Q202+N202+P202</f>
        <v>0</v>
      </c>
    </row>
    <row r="203" spans="1:17" ht="21" customHeight="1" x14ac:dyDescent="0.2">
      <c r="A203" s="149" t="s">
        <v>359</v>
      </c>
      <c r="B203" s="149"/>
      <c r="C203" s="151" t="s">
        <v>360</v>
      </c>
      <c r="D203" s="152"/>
      <c r="E203" s="52">
        <f>'Pay App 58'!E203</f>
        <v>0</v>
      </c>
      <c r="F203" s="45"/>
      <c r="G203" s="65">
        <f>'Pay App 58'!G203+F203</f>
        <v>0</v>
      </c>
      <c r="H203" s="188">
        <f>'Pay App 58'!K203</f>
        <v>0</v>
      </c>
      <c r="I203" s="189"/>
      <c r="J203" s="55"/>
      <c r="K203" s="33">
        <f t="shared" si="4"/>
        <v>0</v>
      </c>
      <c r="L203" s="68">
        <f t="shared" si="7"/>
        <v>0</v>
      </c>
      <c r="M203" s="66">
        <f t="shared" si="5"/>
        <v>0</v>
      </c>
      <c r="N203" s="32">
        <f t="shared" si="6"/>
        <v>0</v>
      </c>
      <c r="O203" s="52">
        <f>'Pay App 58'!O203+'Pay App 58'!P203</f>
        <v>0</v>
      </c>
      <c r="P203" s="45"/>
      <c r="Q203" s="66">
        <f>'Pay App 58'!Q203+N203+P203</f>
        <v>0</v>
      </c>
    </row>
    <row r="204" spans="1:17" ht="21" customHeight="1" x14ac:dyDescent="0.2">
      <c r="A204" s="149" t="s">
        <v>361</v>
      </c>
      <c r="B204" s="149"/>
      <c r="C204" s="149" t="s">
        <v>362</v>
      </c>
      <c r="D204" s="150"/>
      <c r="E204" s="52">
        <f>'Pay App 58'!E204</f>
        <v>0</v>
      </c>
      <c r="F204" s="45"/>
      <c r="G204" s="65">
        <f>'Pay App 58'!G204+F204</f>
        <v>0</v>
      </c>
      <c r="H204" s="188">
        <f>'Pay App 58'!K204</f>
        <v>0</v>
      </c>
      <c r="I204" s="189"/>
      <c r="J204" s="55"/>
      <c r="K204" s="33">
        <f t="shared" si="4"/>
        <v>0</v>
      </c>
      <c r="L204" s="68">
        <f t="shared" si="7"/>
        <v>0</v>
      </c>
      <c r="M204" s="66">
        <f t="shared" si="5"/>
        <v>0</v>
      </c>
      <c r="N204" s="32">
        <f t="shared" si="6"/>
        <v>0</v>
      </c>
      <c r="O204" s="52">
        <f>'Pay App 58'!O204+'Pay App 58'!P204</f>
        <v>0</v>
      </c>
      <c r="P204" s="45"/>
      <c r="Q204" s="66">
        <f>'Pay App 58'!Q204+N204+P204</f>
        <v>0</v>
      </c>
    </row>
    <row r="205" spans="1:17" ht="21" customHeight="1" x14ac:dyDescent="0.2">
      <c r="A205" s="149" t="s">
        <v>363</v>
      </c>
      <c r="B205" s="149"/>
      <c r="C205" s="151" t="s">
        <v>364</v>
      </c>
      <c r="D205" s="152"/>
      <c r="E205" s="52">
        <f>'Pay App 58'!E205</f>
        <v>0</v>
      </c>
      <c r="F205" s="45"/>
      <c r="G205" s="65">
        <f>'Pay App 58'!G205+F205</f>
        <v>0</v>
      </c>
      <c r="H205" s="188">
        <f>'Pay App 58'!K205</f>
        <v>0</v>
      </c>
      <c r="I205" s="189"/>
      <c r="J205" s="55"/>
      <c r="K205" s="33">
        <f t="shared" si="4"/>
        <v>0</v>
      </c>
      <c r="L205" s="68">
        <f t="shared" si="7"/>
        <v>0</v>
      </c>
      <c r="M205" s="66">
        <f t="shared" si="5"/>
        <v>0</v>
      </c>
      <c r="N205" s="32">
        <f t="shared" si="6"/>
        <v>0</v>
      </c>
      <c r="O205" s="52">
        <f>'Pay App 58'!O205+'Pay App 58'!P205</f>
        <v>0</v>
      </c>
      <c r="P205" s="45"/>
      <c r="Q205" s="66">
        <f>'Pay App 58'!Q205+N205+P205</f>
        <v>0</v>
      </c>
    </row>
    <row r="206" spans="1:17" ht="21" customHeight="1" x14ac:dyDescent="0.2">
      <c r="A206" s="141" t="s">
        <v>365</v>
      </c>
      <c r="B206" s="141"/>
      <c r="C206" s="141" t="s">
        <v>366</v>
      </c>
      <c r="D206" s="142"/>
      <c r="E206" s="52">
        <f>'Pay App 58'!E206</f>
        <v>0</v>
      </c>
      <c r="F206" s="45"/>
      <c r="G206" s="65">
        <f>'Pay App 58'!G206+F206</f>
        <v>0</v>
      </c>
      <c r="H206" s="188">
        <f>'Pay App 58'!K206</f>
        <v>0</v>
      </c>
      <c r="I206" s="189"/>
      <c r="J206" s="55"/>
      <c r="K206" s="33">
        <f t="shared" si="4"/>
        <v>0</v>
      </c>
      <c r="L206" s="68">
        <f t="shared" si="7"/>
        <v>0</v>
      </c>
      <c r="M206" s="66">
        <f t="shared" si="5"/>
        <v>0</v>
      </c>
      <c r="N206" s="32">
        <f t="shared" si="6"/>
        <v>0</v>
      </c>
      <c r="O206" s="52">
        <f>'Pay App 58'!O206+'Pay App 58'!P206</f>
        <v>0</v>
      </c>
      <c r="P206" s="45"/>
      <c r="Q206" s="66">
        <f>'Pay App 58'!Q206+N206+P206</f>
        <v>0</v>
      </c>
    </row>
    <row r="207" spans="1:17" ht="21" customHeight="1" x14ac:dyDescent="0.2">
      <c r="A207" s="149" t="s">
        <v>367</v>
      </c>
      <c r="B207" s="149"/>
      <c r="C207" s="149" t="s">
        <v>368</v>
      </c>
      <c r="D207" s="150"/>
      <c r="E207" s="52">
        <f>'Pay App 58'!E207</f>
        <v>0</v>
      </c>
      <c r="F207" s="45"/>
      <c r="G207" s="65">
        <f>'Pay App 58'!G207+F207</f>
        <v>0</v>
      </c>
      <c r="H207" s="188">
        <f>'Pay App 58'!K207</f>
        <v>0</v>
      </c>
      <c r="I207" s="189"/>
      <c r="J207" s="55"/>
      <c r="K207" s="33">
        <f t="shared" si="4"/>
        <v>0</v>
      </c>
      <c r="L207" s="68">
        <f t="shared" si="7"/>
        <v>0</v>
      </c>
      <c r="M207" s="66">
        <f t="shared" si="5"/>
        <v>0</v>
      </c>
      <c r="N207" s="32">
        <f t="shared" si="6"/>
        <v>0</v>
      </c>
      <c r="O207" s="52">
        <f>'Pay App 58'!O207+'Pay App 58'!P207</f>
        <v>0</v>
      </c>
      <c r="P207" s="45"/>
      <c r="Q207" s="66">
        <f>'Pay App 58'!Q207+N207+P207</f>
        <v>0</v>
      </c>
    </row>
    <row r="208" spans="1:17" ht="21" customHeight="1" x14ac:dyDescent="0.2">
      <c r="A208" s="141" t="s">
        <v>369</v>
      </c>
      <c r="B208" s="141"/>
      <c r="C208" s="141" t="s">
        <v>370</v>
      </c>
      <c r="D208" s="142"/>
      <c r="E208" s="52">
        <f>'Pay App 58'!E208</f>
        <v>0</v>
      </c>
      <c r="F208" s="45"/>
      <c r="G208" s="65">
        <f>'Pay App 58'!G208+F208</f>
        <v>0</v>
      </c>
      <c r="H208" s="188">
        <f>'Pay App 58'!K208</f>
        <v>0</v>
      </c>
      <c r="I208" s="189"/>
      <c r="J208" s="55"/>
      <c r="K208" s="33">
        <f t="shared" si="4"/>
        <v>0</v>
      </c>
      <c r="L208" s="68">
        <f t="shared" si="7"/>
        <v>0</v>
      </c>
      <c r="M208" s="66">
        <f t="shared" si="5"/>
        <v>0</v>
      </c>
      <c r="N208" s="32">
        <f t="shared" si="6"/>
        <v>0</v>
      </c>
      <c r="O208" s="52">
        <f>'Pay App 58'!O208+'Pay App 58'!P208</f>
        <v>0</v>
      </c>
      <c r="P208" s="45"/>
      <c r="Q208" s="66">
        <f>'Pay App 58'!Q208+N208+P208</f>
        <v>0</v>
      </c>
    </row>
    <row r="209" spans="1:17" ht="21" customHeight="1" x14ac:dyDescent="0.2">
      <c r="A209" s="149" t="s">
        <v>371</v>
      </c>
      <c r="B209" s="149"/>
      <c r="C209" s="149" t="s">
        <v>372</v>
      </c>
      <c r="D209" s="150"/>
      <c r="E209" s="52">
        <f>'Pay App 58'!E209</f>
        <v>0</v>
      </c>
      <c r="F209" s="45"/>
      <c r="G209" s="65">
        <f>'Pay App 58'!G209+F209</f>
        <v>0</v>
      </c>
      <c r="H209" s="188">
        <f>'Pay App 58'!K209</f>
        <v>0</v>
      </c>
      <c r="I209" s="189"/>
      <c r="J209" s="55"/>
      <c r="K209" s="33">
        <f t="shared" si="4"/>
        <v>0</v>
      </c>
      <c r="L209" s="68">
        <f t="shared" si="7"/>
        <v>0</v>
      </c>
      <c r="M209" s="66">
        <f t="shared" si="5"/>
        <v>0</v>
      </c>
      <c r="N209" s="32">
        <f t="shared" si="6"/>
        <v>0</v>
      </c>
      <c r="O209" s="52">
        <f>'Pay App 58'!O209+'Pay App 58'!P209</f>
        <v>0</v>
      </c>
      <c r="P209" s="45"/>
      <c r="Q209" s="66">
        <f>'Pay App 58'!Q209+N209+P209</f>
        <v>0</v>
      </c>
    </row>
    <row r="210" spans="1:17" ht="21" customHeight="1" x14ac:dyDescent="0.2">
      <c r="A210" s="149" t="s">
        <v>373</v>
      </c>
      <c r="B210" s="149"/>
      <c r="C210" s="151" t="s">
        <v>374</v>
      </c>
      <c r="D210" s="152"/>
      <c r="E210" s="52">
        <f>'Pay App 58'!E210</f>
        <v>0</v>
      </c>
      <c r="F210" s="45"/>
      <c r="G210" s="65">
        <f>'Pay App 58'!G210+F210</f>
        <v>0</v>
      </c>
      <c r="H210" s="188">
        <f>'Pay App 58'!K210</f>
        <v>0</v>
      </c>
      <c r="I210" s="189"/>
      <c r="J210" s="55"/>
      <c r="K210" s="33">
        <f t="shared" si="4"/>
        <v>0</v>
      </c>
      <c r="L210" s="68">
        <f t="shared" si="7"/>
        <v>0</v>
      </c>
      <c r="M210" s="66">
        <f t="shared" si="5"/>
        <v>0</v>
      </c>
      <c r="N210" s="32">
        <f t="shared" si="6"/>
        <v>0</v>
      </c>
      <c r="O210" s="52">
        <f>'Pay App 58'!O210+'Pay App 58'!P210</f>
        <v>0</v>
      </c>
      <c r="P210" s="45"/>
      <c r="Q210" s="66">
        <f>'Pay App 58'!Q210+N210+P210</f>
        <v>0</v>
      </c>
    </row>
    <row r="211" spans="1:17" ht="21" customHeight="1" x14ac:dyDescent="0.2">
      <c r="A211" s="149" t="s">
        <v>375</v>
      </c>
      <c r="B211" s="149"/>
      <c r="C211" s="149" t="s">
        <v>376</v>
      </c>
      <c r="D211" s="150"/>
      <c r="E211" s="52">
        <f>'Pay App 58'!E211</f>
        <v>0</v>
      </c>
      <c r="F211" s="45"/>
      <c r="G211" s="65">
        <f>'Pay App 58'!G211+F211</f>
        <v>0</v>
      </c>
      <c r="H211" s="188">
        <f>'Pay App 58'!K211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58'!O211+'Pay App 58'!P211</f>
        <v>0</v>
      </c>
      <c r="P211" s="45"/>
      <c r="Q211" s="66">
        <f>'Pay App 58'!Q211+N211+P211</f>
        <v>0</v>
      </c>
    </row>
    <row r="212" spans="1:17" ht="21" customHeight="1" x14ac:dyDescent="0.2">
      <c r="A212" s="149" t="s">
        <v>377</v>
      </c>
      <c r="B212" s="149"/>
      <c r="C212" s="151" t="s">
        <v>378</v>
      </c>
      <c r="D212" s="152"/>
      <c r="E212" s="52">
        <f>'Pay App 58'!E212</f>
        <v>0</v>
      </c>
      <c r="F212" s="45"/>
      <c r="G212" s="65">
        <f>'Pay App 58'!G212+F212</f>
        <v>0</v>
      </c>
      <c r="H212" s="188">
        <f>'Pay App 58'!K212</f>
        <v>0</v>
      </c>
      <c r="I212" s="189"/>
      <c r="J212" s="55"/>
      <c r="K212" s="33">
        <f t="shared" si="8"/>
        <v>0</v>
      </c>
      <c r="L212" s="68">
        <f t="shared" ref="L212:L241" si="11">IF(ISERROR(K212/G212),0,K212/G212)</f>
        <v>0</v>
      </c>
      <c r="M212" s="66">
        <f t="shared" si="9"/>
        <v>0</v>
      </c>
      <c r="N212" s="32">
        <f t="shared" si="10"/>
        <v>0</v>
      </c>
      <c r="O212" s="52">
        <f>'Pay App 58'!O212+'Pay App 58'!P212</f>
        <v>0</v>
      </c>
      <c r="P212" s="45"/>
      <c r="Q212" s="66">
        <f>'Pay App 58'!Q212+N212+P212</f>
        <v>0</v>
      </c>
    </row>
    <row r="213" spans="1:17" ht="21" customHeight="1" x14ac:dyDescent="0.2">
      <c r="A213" s="141" t="s">
        <v>379</v>
      </c>
      <c r="B213" s="141"/>
      <c r="C213" s="141" t="s">
        <v>380</v>
      </c>
      <c r="D213" s="142"/>
      <c r="E213" s="52">
        <f>'Pay App 58'!E213</f>
        <v>0</v>
      </c>
      <c r="F213" s="45"/>
      <c r="G213" s="65">
        <f>'Pay App 58'!G213+F213</f>
        <v>0</v>
      </c>
      <c r="H213" s="188">
        <f>'Pay App 58'!K213</f>
        <v>0</v>
      </c>
      <c r="I213" s="189"/>
      <c r="J213" s="55"/>
      <c r="K213" s="33">
        <f t="shared" si="8"/>
        <v>0</v>
      </c>
      <c r="L213" s="68">
        <f t="shared" si="11"/>
        <v>0</v>
      </c>
      <c r="M213" s="66">
        <f t="shared" si="9"/>
        <v>0</v>
      </c>
      <c r="N213" s="32">
        <f t="shared" si="10"/>
        <v>0</v>
      </c>
      <c r="O213" s="52">
        <f>'Pay App 58'!O213+'Pay App 58'!P213</f>
        <v>0</v>
      </c>
      <c r="P213" s="45"/>
      <c r="Q213" s="66">
        <f>'Pay App 58'!Q213+N213+P213</f>
        <v>0</v>
      </c>
    </row>
    <row r="214" spans="1:17" ht="21" customHeight="1" x14ac:dyDescent="0.2">
      <c r="A214" s="149" t="s">
        <v>381</v>
      </c>
      <c r="B214" s="149"/>
      <c r="C214" s="151" t="s">
        <v>382</v>
      </c>
      <c r="D214" s="152"/>
      <c r="E214" s="52">
        <f>'Pay App 58'!E214</f>
        <v>0</v>
      </c>
      <c r="F214" s="45"/>
      <c r="G214" s="65">
        <f>'Pay App 58'!G214+F214</f>
        <v>0</v>
      </c>
      <c r="H214" s="188">
        <f>'Pay App 58'!K214</f>
        <v>0</v>
      </c>
      <c r="I214" s="189"/>
      <c r="J214" s="55"/>
      <c r="K214" s="33">
        <f t="shared" si="8"/>
        <v>0</v>
      </c>
      <c r="L214" s="68">
        <f t="shared" si="11"/>
        <v>0</v>
      </c>
      <c r="M214" s="66">
        <f t="shared" si="9"/>
        <v>0</v>
      </c>
      <c r="N214" s="32">
        <f t="shared" si="10"/>
        <v>0</v>
      </c>
      <c r="O214" s="52">
        <f>'Pay App 58'!O214+'Pay App 58'!P214</f>
        <v>0</v>
      </c>
      <c r="P214" s="45"/>
      <c r="Q214" s="66">
        <f>'Pay App 58'!Q214+N214+P214</f>
        <v>0</v>
      </c>
    </row>
    <row r="215" spans="1:17" ht="21" customHeight="1" x14ac:dyDescent="0.2">
      <c r="A215" s="149" t="s">
        <v>383</v>
      </c>
      <c r="B215" s="149"/>
      <c r="C215" s="149" t="s">
        <v>384</v>
      </c>
      <c r="D215" s="150"/>
      <c r="E215" s="52">
        <f>'Pay App 58'!E215</f>
        <v>0</v>
      </c>
      <c r="F215" s="45"/>
      <c r="G215" s="65">
        <f>'Pay App 58'!G215+F215</f>
        <v>0</v>
      </c>
      <c r="H215" s="188">
        <f>'Pay App 58'!K215</f>
        <v>0</v>
      </c>
      <c r="I215" s="189"/>
      <c r="J215" s="55"/>
      <c r="K215" s="33">
        <f t="shared" si="8"/>
        <v>0</v>
      </c>
      <c r="L215" s="68">
        <f t="shared" si="11"/>
        <v>0</v>
      </c>
      <c r="M215" s="66">
        <f t="shared" si="9"/>
        <v>0</v>
      </c>
      <c r="N215" s="32">
        <f t="shared" si="10"/>
        <v>0</v>
      </c>
      <c r="O215" s="52">
        <f>'Pay App 58'!O215+'Pay App 58'!P215</f>
        <v>0</v>
      </c>
      <c r="P215" s="45"/>
      <c r="Q215" s="66">
        <f>'Pay App 58'!Q215+N215+P215</f>
        <v>0</v>
      </c>
    </row>
    <row r="216" spans="1:17" ht="21" customHeight="1" x14ac:dyDescent="0.2">
      <c r="A216" s="149" t="s">
        <v>385</v>
      </c>
      <c r="B216" s="149"/>
      <c r="C216" s="149" t="s">
        <v>386</v>
      </c>
      <c r="D216" s="150"/>
      <c r="E216" s="52">
        <f>'Pay App 58'!E216</f>
        <v>0</v>
      </c>
      <c r="F216" s="45"/>
      <c r="G216" s="65">
        <f>'Pay App 58'!G216+F216</f>
        <v>0</v>
      </c>
      <c r="H216" s="188">
        <f>'Pay App 58'!K216</f>
        <v>0</v>
      </c>
      <c r="I216" s="189"/>
      <c r="J216" s="55"/>
      <c r="K216" s="33">
        <f t="shared" si="8"/>
        <v>0</v>
      </c>
      <c r="L216" s="68">
        <f t="shared" si="11"/>
        <v>0</v>
      </c>
      <c r="M216" s="66">
        <f t="shared" si="9"/>
        <v>0</v>
      </c>
      <c r="N216" s="32">
        <f t="shared" si="10"/>
        <v>0</v>
      </c>
      <c r="O216" s="52">
        <f>'Pay App 58'!O216+'Pay App 58'!P216</f>
        <v>0</v>
      </c>
      <c r="P216" s="45"/>
      <c r="Q216" s="66">
        <f>'Pay App 58'!Q216+N216+P216</f>
        <v>0</v>
      </c>
    </row>
    <row r="217" spans="1:17" ht="21" customHeight="1" x14ac:dyDescent="0.2">
      <c r="A217" s="149" t="s">
        <v>387</v>
      </c>
      <c r="B217" s="149"/>
      <c r="C217" s="149" t="s">
        <v>388</v>
      </c>
      <c r="D217" s="150"/>
      <c r="E217" s="52">
        <f>'Pay App 58'!E217</f>
        <v>0</v>
      </c>
      <c r="F217" s="45"/>
      <c r="G217" s="65">
        <f>'Pay App 58'!G217+F217</f>
        <v>0</v>
      </c>
      <c r="H217" s="188">
        <f>'Pay App 58'!K217</f>
        <v>0</v>
      </c>
      <c r="I217" s="189"/>
      <c r="J217" s="55"/>
      <c r="K217" s="33">
        <f t="shared" si="8"/>
        <v>0</v>
      </c>
      <c r="L217" s="68">
        <f t="shared" si="11"/>
        <v>0</v>
      </c>
      <c r="M217" s="66">
        <f>G217-K217</f>
        <v>0</v>
      </c>
      <c r="N217" s="32">
        <f t="shared" si="10"/>
        <v>0</v>
      </c>
      <c r="O217" s="52">
        <f>'Pay App 58'!O217+'Pay App 58'!P217</f>
        <v>0</v>
      </c>
      <c r="P217" s="45"/>
      <c r="Q217" s="66">
        <f>'Pay App 58'!Q217+N217+P217</f>
        <v>0</v>
      </c>
    </row>
    <row r="218" spans="1:17" ht="21" customHeight="1" x14ac:dyDescent="0.2">
      <c r="A218" s="149" t="s">
        <v>389</v>
      </c>
      <c r="B218" s="149"/>
      <c r="C218" s="151" t="s">
        <v>390</v>
      </c>
      <c r="D218" s="152"/>
      <c r="E218" s="52">
        <f>'Pay App 58'!E218</f>
        <v>0</v>
      </c>
      <c r="F218" s="45"/>
      <c r="G218" s="65">
        <f>'Pay App 58'!G218+F218</f>
        <v>0</v>
      </c>
      <c r="H218" s="188">
        <f>'Pay App 58'!K218</f>
        <v>0</v>
      </c>
      <c r="I218" s="189"/>
      <c r="J218" s="55"/>
      <c r="K218" s="33">
        <f t="shared" si="8"/>
        <v>0</v>
      </c>
      <c r="L218" s="68">
        <f t="shared" si="11"/>
        <v>0</v>
      </c>
      <c r="M218" s="66">
        <f t="shared" si="9"/>
        <v>0</v>
      </c>
      <c r="N218" s="32">
        <f t="shared" si="10"/>
        <v>0</v>
      </c>
      <c r="O218" s="52">
        <f>'Pay App 58'!O218+'Pay App 58'!P218</f>
        <v>0</v>
      </c>
      <c r="P218" s="45"/>
      <c r="Q218" s="66">
        <f>'Pay App 58'!Q218+N218+P218</f>
        <v>0</v>
      </c>
    </row>
    <row r="219" spans="1:17" ht="21" customHeight="1" x14ac:dyDescent="0.2">
      <c r="A219" s="141" t="s">
        <v>391</v>
      </c>
      <c r="B219" s="141"/>
      <c r="C219" s="141" t="s">
        <v>392</v>
      </c>
      <c r="D219" s="142"/>
      <c r="E219" s="52">
        <f>'Pay App 58'!E219</f>
        <v>0</v>
      </c>
      <c r="F219" s="45"/>
      <c r="G219" s="65">
        <f>'Pay App 58'!G219+F219</f>
        <v>0</v>
      </c>
      <c r="H219" s="188">
        <f>'Pay App 58'!K219</f>
        <v>0</v>
      </c>
      <c r="I219" s="189"/>
      <c r="J219" s="55"/>
      <c r="K219" s="33">
        <f t="shared" si="8"/>
        <v>0</v>
      </c>
      <c r="L219" s="68">
        <f t="shared" si="11"/>
        <v>0</v>
      </c>
      <c r="M219" s="66">
        <f t="shared" si="9"/>
        <v>0</v>
      </c>
      <c r="N219" s="32">
        <f t="shared" si="10"/>
        <v>0</v>
      </c>
      <c r="O219" s="52">
        <f>'Pay App 58'!O219+'Pay App 58'!P219</f>
        <v>0</v>
      </c>
      <c r="P219" s="45"/>
      <c r="Q219" s="66">
        <f>'Pay App 58'!Q219+N219+P219</f>
        <v>0</v>
      </c>
    </row>
    <row r="220" spans="1:17" ht="21" customHeight="1" x14ac:dyDescent="0.2">
      <c r="A220" s="149" t="s">
        <v>393</v>
      </c>
      <c r="B220" s="149"/>
      <c r="C220" s="149" t="s">
        <v>394</v>
      </c>
      <c r="D220" s="150"/>
      <c r="E220" s="52">
        <f>'Pay App 58'!E220</f>
        <v>0</v>
      </c>
      <c r="F220" s="45"/>
      <c r="G220" s="65">
        <f>'Pay App 58'!G220+F220</f>
        <v>0</v>
      </c>
      <c r="H220" s="188">
        <f>'Pay App 58'!K220</f>
        <v>0</v>
      </c>
      <c r="I220" s="189"/>
      <c r="J220" s="55"/>
      <c r="K220" s="33">
        <f t="shared" si="8"/>
        <v>0</v>
      </c>
      <c r="L220" s="68">
        <f t="shared" si="11"/>
        <v>0</v>
      </c>
      <c r="M220" s="66">
        <f t="shared" si="9"/>
        <v>0</v>
      </c>
      <c r="N220" s="32">
        <f t="shared" si="10"/>
        <v>0</v>
      </c>
      <c r="O220" s="52">
        <f>'Pay App 58'!O220+'Pay App 58'!P220</f>
        <v>0</v>
      </c>
      <c r="P220" s="45"/>
      <c r="Q220" s="66">
        <f>'Pay App 58'!Q220+N220+P220</f>
        <v>0</v>
      </c>
    </row>
    <row r="221" spans="1:17" ht="21" customHeight="1" x14ac:dyDescent="0.2">
      <c r="A221" s="141" t="s">
        <v>395</v>
      </c>
      <c r="B221" s="141"/>
      <c r="C221" s="141" t="s">
        <v>396</v>
      </c>
      <c r="D221" s="142"/>
      <c r="E221" s="52">
        <f>'Pay App 58'!E221</f>
        <v>0</v>
      </c>
      <c r="F221" s="45"/>
      <c r="G221" s="65">
        <f>'Pay App 58'!G221+F221</f>
        <v>0</v>
      </c>
      <c r="H221" s="188">
        <f>'Pay App 58'!K221</f>
        <v>0</v>
      </c>
      <c r="I221" s="189"/>
      <c r="J221" s="55"/>
      <c r="K221" s="33">
        <f t="shared" si="8"/>
        <v>0</v>
      </c>
      <c r="L221" s="68">
        <f t="shared" si="11"/>
        <v>0</v>
      </c>
      <c r="M221" s="66">
        <f t="shared" si="9"/>
        <v>0</v>
      </c>
      <c r="N221" s="32">
        <f t="shared" si="10"/>
        <v>0</v>
      </c>
      <c r="O221" s="52">
        <f>'Pay App 58'!O221+'Pay App 58'!P221</f>
        <v>0</v>
      </c>
      <c r="P221" s="45"/>
      <c r="Q221" s="66">
        <f>'Pay App 58'!Q221+N221+P221</f>
        <v>0</v>
      </c>
    </row>
    <row r="222" spans="1:17" ht="21" customHeight="1" x14ac:dyDescent="0.2">
      <c r="A222" s="149" t="s">
        <v>397</v>
      </c>
      <c r="B222" s="149"/>
      <c r="C222" s="149" t="s">
        <v>398</v>
      </c>
      <c r="D222" s="150"/>
      <c r="E222" s="52">
        <f>'Pay App 58'!E222</f>
        <v>0</v>
      </c>
      <c r="F222" s="45"/>
      <c r="G222" s="65">
        <f>'Pay App 58'!G222+F222</f>
        <v>0</v>
      </c>
      <c r="H222" s="188">
        <f>'Pay App 58'!K222</f>
        <v>0</v>
      </c>
      <c r="I222" s="189"/>
      <c r="J222" s="55"/>
      <c r="K222" s="33">
        <f t="shared" si="8"/>
        <v>0</v>
      </c>
      <c r="L222" s="68">
        <f t="shared" si="11"/>
        <v>0</v>
      </c>
      <c r="M222" s="66">
        <f t="shared" si="9"/>
        <v>0</v>
      </c>
      <c r="N222" s="32">
        <f t="shared" si="10"/>
        <v>0</v>
      </c>
      <c r="O222" s="52">
        <f>'Pay App 58'!O222+'Pay App 58'!P222</f>
        <v>0</v>
      </c>
      <c r="P222" s="45"/>
      <c r="Q222" s="66">
        <f>'Pay App 58'!Q222+N222+P222</f>
        <v>0</v>
      </c>
    </row>
    <row r="223" spans="1:17" ht="21" customHeight="1" x14ac:dyDescent="0.2">
      <c r="A223" s="149" t="s">
        <v>399</v>
      </c>
      <c r="B223" s="149"/>
      <c r="C223" s="149" t="s">
        <v>400</v>
      </c>
      <c r="D223" s="150"/>
      <c r="E223" s="52">
        <f>'Pay App 58'!E223</f>
        <v>0</v>
      </c>
      <c r="F223" s="45"/>
      <c r="G223" s="65">
        <f>'Pay App 58'!G223+F223</f>
        <v>0</v>
      </c>
      <c r="H223" s="188">
        <f>'Pay App 58'!K223</f>
        <v>0</v>
      </c>
      <c r="I223" s="189"/>
      <c r="J223" s="55"/>
      <c r="K223" s="33">
        <f t="shared" si="8"/>
        <v>0</v>
      </c>
      <c r="L223" s="68">
        <f t="shared" si="11"/>
        <v>0</v>
      </c>
      <c r="M223" s="66">
        <f t="shared" si="9"/>
        <v>0</v>
      </c>
      <c r="N223" s="32">
        <f t="shared" si="10"/>
        <v>0</v>
      </c>
      <c r="O223" s="52">
        <f>'Pay App 58'!O223+'Pay App 58'!P223</f>
        <v>0</v>
      </c>
      <c r="P223" s="45"/>
      <c r="Q223" s="66">
        <f>'Pay App 58'!Q223+N223+P223</f>
        <v>0</v>
      </c>
    </row>
    <row r="224" spans="1:17" ht="21" customHeight="1" x14ac:dyDescent="0.2">
      <c r="A224" s="149" t="s">
        <v>401</v>
      </c>
      <c r="B224" s="149"/>
      <c r="C224" s="149" t="s">
        <v>402</v>
      </c>
      <c r="D224" s="150"/>
      <c r="E224" s="52">
        <f>'Pay App 58'!E224</f>
        <v>0</v>
      </c>
      <c r="F224" s="45"/>
      <c r="G224" s="65">
        <f>'Pay App 58'!G224+F224</f>
        <v>0</v>
      </c>
      <c r="H224" s="188">
        <f>'Pay App 58'!K224</f>
        <v>0</v>
      </c>
      <c r="I224" s="189"/>
      <c r="J224" s="55"/>
      <c r="K224" s="33">
        <f t="shared" si="8"/>
        <v>0</v>
      </c>
      <c r="L224" s="68">
        <f t="shared" si="11"/>
        <v>0</v>
      </c>
      <c r="M224" s="66">
        <f t="shared" si="9"/>
        <v>0</v>
      </c>
      <c r="N224" s="32">
        <f t="shared" si="10"/>
        <v>0</v>
      </c>
      <c r="O224" s="52">
        <f>'Pay App 58'!O224+'Pay App 58'!P224</f>
        <v>0</v>
      </c>
      <c r="P224" s="45"/>
      <c r="Q224" s="66">
        <f>'Pay App 58'!Q224+N224+P224</f>
        <v>0</v>
      </c>
    </row>
    <row r="225" spans="1:17" ht="21" customHeight="1" x14ac:dyDescent="0.2">
      <c r="A225" s="149" t="s">
        <v>403</v>
      </c>
      <c r="B225" s="149"/>
      <c r="C225" s="149" t="s">
        <v>404</v>
      </c>
      <c r="D225" s="150"/>
      <c r="E225" s="52">
        <f>'Pay App 58'!E225</f>
        <v>0</v>
      </c>
      <c r="F225" s="45"/>
      <c r="G225" s="65">
        <f>'Pay App 58'!G225+F225</f>
        <v>0</v>
      </c>
      <c r="H225" s="188">
        <f>'Pay App 58'!K225</f>
        <v>0</v>
      </c>
      <c r="I225" s="189"/>
      <c r="J225" s="55"/>
      <c r="K225" s="33">
        <f t="shared" si="8"/>
        <v>0</v>
      </c>
      <c r="L225" s="68">
        <f t="shared" si="11"/>
        <v>0</v>
      </c>
      <c r="M225" s="66">
        <f t="shared" si="9"/>
        <v>0</v>
      </c>
      <c r="N225" s="32">
        <f t="shared" si="10"/>
        <v>0</v>
      </c>
      <c r="O225" s="52">
        <f>'Pay App 58'!O225+'Pay App 58'!P225</f>
        <v>0</v>
      </c>
      <c r="P225" s="45"/>
      <c r="Q225" s="66">
        <f>'Pay App 58'!Q225+N225+P225</f>
        <v>0</v>
      </c>
    </row>
    <row r="226" spans="1:17" ht="21" customHeight="1" x14ac:dyDescent="0.2">
      <c r="A226" s="141" t="s">
        <v>405</v>
      </c>
      <c r="B226" s="141"/>
      <c r="C226" s="141" t="s">
        <v>406</v>
      </c>
      <c r="D226" s="142"/>
      <c r="E226" s="52">
        <f>'Pay App 58'!E226</f>
        <v>0</v>
      </c>
      <c r="F226" s="45"/>
      <c r="G226" s="65">
        <f>'Pay App 58'!G226+F226</f>
        <v>0</v>
      </c>
      <c r="H226" s="188">
        <f>'Pay App 58'!K226</f>
        <v>0</v>
      </c>
      <c r="I226" s="189"/>
      <c r="J226" s="55"/>
      <c r="K226" s="33">
        <f t="shared" si="8"/>
        <v>0</v>
      </c>
      <c r="L226" s="68">
        <f t="shared" si="11"/>
        <v>0</v>
      </c>
      <c r="M226" s="66">
        <f t="shared" si="9"/>
        <v>0</v>
      </c>
      <c r="N226" s="32">
        <f t="shared" si="10"/>
        <v>0</v>
      </c>
      <c r="O226" s="52">
        <f>'Pay App 58'!O226+'Pay App 58'!P226</f>
        <v>0</v>
      </c>
      <c r="P226" s="45"/>
      <c r="Q226" s="66">
        <f>'Pay App 58'!Q226+N226+P226</f>
        <v>0</v>
      </c>
    </row>
    <row r="227" spans="1:17" ht="21" customHeight="1" x14ac:dyDescent="0.2">
      <c r="A227" s="149" t="s">
        <v>407</v>
      </c>
      <c r="B227" s="149"/>
      <c r="C227" s="149" t="s">
        <v>408</v>
      </c>
      <c r="D227" s="150"/>
      <c r="E227" s="52">
        <f>'Pay App 58'!E227</f>
        <v>0</v>
      </c>
      <c r="F227" s="45"/>
      <c r="G227" s="65">
        <f>'Pay App 58'!G227+F227</f>
        <v>0</v>
      </c>
      <c r="H227" s="188">
        <f>'Pay App 58'!K227</f>
        <v>0</v>
      </c>
      <c r="I227" s="189"/>
      <c r="J227" s="55"/>
      <c r="K227" s="33">
        <f t="shared" si="8"/>
        <v>0</v>
      </c>
      <c r="L227" s="68">
        <f t="shared" si="11"/>
        <v>0</v>
      </c>
      <c r="M227" s="66">
        <f t="shared" si="9"/>
        <v>0</v>
      </c>
      <c r="N227" s="32">
        <f t="shared" si="10"/>
        <v>0</v>
      </c>
      <c r="O227" s="52">
        <f>'Pay App 58'!O227+'Pay App 58'!P227</f>
        <v>0</v>
      </c>
      <c r="P227" s="45"/>
      <c r="Q227" s="66">
        <f>'Pay App 58'!Q227+N227+P227</f>
        <v>0</v>
      </c>
    </row>
    <row r="228" spans="1:17" ht="21" customHeight="1" x14ac:dyDescent="0.2">
      <c r="A228" s="149" t="s">
        <v>409</v>
      </c>
      <c r="B228" s="149"/>
      <c r="C228" s="149" t="s">
        <v>410</v>
      </c>
      <c r="D228" s="150"/>
      <c r="E228" s="52">
        <f>'Pay App 58'!E228</f>
        <v>0</v>
      </c>
      <c r="F228" s="45"/>
      <c r="G228" s="65">
        <f>'Pay App 58'!G228+F228</f>
        <v>0</v>
      </c>
      <c r="H228" s="188">
        <f>'Pay App 58'!K228</f>
        <v>0</v>
      </c>
      <c r="I228" s="189"/>
      <c r="J228" s="55"/>
      <c r="K228" s="33">
        <f t="shared" si="8"/>
        <v>0</v>
      </c>
      <c r="L228" s="68">
        <f t="shared" si="11"/>
        <v>0</v>
      </c>
      <c r="M228" s="66">
        <f t="shared" si="9"/>
        <v>0</v>
      </c>
      <c r="N228" s="32">
        <f t="shared" si="10"/>
        <v>0</v>
      </c>
      <c r="O228" s="52">
        <f>'Pay App 58'!O228+'Pay App 58'!P228</f>
        <v>0</v>
      </c>
      <c r="P228" s="45"/>
      <c r="Q228" s="66">
        <f>'Pay App 58'!Q228+N228+P228</f>
        <v>0</v>
      </c>
    </row>
    <row r="229" spans="1:17" ht="21" customHeight="1" x14ac:dyDescent="0.2">
      <c r="A229" s="149" t="s">
        <v>411</v>
      </c>
      <c r="B229" s="149"/>
      <c r="C229" s="149" t="s">
        <v>412</v>
      </c>
      <c r="D229" s="150"/>
      <c r="E229" s="52">
        <f>'Pay App 58'!E229</f>
        <v>0</v>
      </c>
      <c r="F229" s="45"/>
      <c r="G229" s="65">
        <f>'Pay App 58'!G229+F229</f>
        <v>0</v>
      </c>
      <c r="H229" s="188">
        <f>'Pay App 58'!K229</f>
        <v>0</v>
      </c>
      <c r="I229" s="189"/>
      <c r="J229" s="55"/>
      <c r="K229" s="33">
        <f t="shared" si="8"/>
        <v>0</v>
      </c>
      <c r="L229" s="68">
        <f t="shared" si="11"/>
        <v>0</v>
      </c>
      <c r="M229" s="66">
        <f t="shared" si="9"/>
        <v>0</v>
      </c>
      <c r="N229" s="32">
        <f t="shared" si="10"/>
        <v>0</v>
      </c>
      <c r="O229" s="52">
        <f>'Pay App 58'!O229+'Pay App 58'!P229</f>
        <v>0</v>
      </c>
      <c r="P229" s="45"/>
      <c r="Q229" s="66">
        <f>'Pay App 58'!Q229+N229+P229</f>
        <v>0</v>
      </c>
    </row>
    <row r="230" spans="1:17" ht="21" customHeight="1" x14ac:dyDescent="0.2">
      <c r="A230" s="149" t="s">
        <v>413</v>
      </c>
      <c r="B230" s="149"/>
      <c r="C230" s="149" t="s">
        <v>414</v>
      </c>
      <c r="D230" s="150"/>
      <c r="E230" s="52">
        <f>'Pay App 58'!E230</f>
        <v>0</v>
      </c>
      <c r="F230" s="45"/>
      <c r="G230" s="65">
        <f>'Pay App 58'!G230+F230</f>
        <v>0</v>
      </c>
      <c r="H230" s="188">
        <f>'Pay App 58'!K230</f>
        <v>0</v>
      </c>
      <c r="I230" s="189"/>
      <c r="J230" s="55"/>
      <c r="K230" s="33">
        <f t="shared" si="8"/>
        <v>0</v>
      </c>
      <c r="L230" s="68">
        <f t="shared" si="11"/>
        <v>0</v>
      </c>
      <c r="M230" s="66">
        <f t="shared" si="9"/>
        <v>0</v>
      </c>
      <c r="N230" s="32">
        <f t="shared" si="10"/>
        <v>0</v>
      </c>
      <c r="O230" s="52">
        <f>'Pay App 58'!O230+'Pay App 58'!P230</f>
        <v>0</v>
      </c>
      <c r="P230" s="45"/>
      <c r="Q230" s="66">
        <f>'Pay App 58'!Q230+N230+P230</f>
        <v>0</v>
      </c>
    </row>
    <row r="231" spans="1:17" ht="21" customHeight="1" x14ac:dyDescent="0.2">
      <c r="A231" s="149" t="s">
        <v>415</v>
      </c>
      <c r="B231" s="149"/>
      <c r="C231" s="149" t="s">
        <v>416</v>
      </c>
      <c r="D231" s="150"/>
      <c r="E231" s="52">
        <f>'Pay App 58'!E231</f>
        <v>0</v>
      </c>
      <c r="F231" s="45"/>
      <c r="G231" s="65">
        <f>'Pay App 58'!G231+F231</f>
        <v>0</v>
      </c>
      <c r="H231" s="188">
        <f>'Pay App 58'!K231</f>
        <v>0</v>
      </c>
      <c r="I231" s="189"/>
      <c r="J231" s="55"/>
      <c r="K231" s="33">
        <f t="shared" si="8"/>
        <v>0</v>
      </c>
      <c r="L231" s="68">
        <f t="shared" si="11"/>
        <v>0</v>
      </c>
      <c r="M231" s="66">
        <f t="shared" si="9"/>
        <v>0</v>
      </c>
      <c r="N231" s="32">
        <f t="shared" si="10"/>
        <v>0</v>
      </c>
      <c r="O231" s="52">
        <f>'Pay App 58'!O231+'Pay App 58'!P231</f>
        <v>0</v>
      </c>
      <c r="P231" s="45"/>
      <c r="Q231" s="66">
        <f>'Pay App 58'!Q231+N231+P231</f>
        <v>0</v>
      </c>
    </row>
    <row r="232" spans="1:17" ht="21" customHeight="1" x14ac:dyDescent="0.2">
      <c r="A232" s="141" t="s">
        <v>417</v>
      </c>
      <c r="B232" s="141"/>
      <c r="C232" s="141" t="s">
        <v>418</v>
      </c>
      <c r="D232" s="142"/>
      <c r="E232" s="52">
        <f>'Pay App 58'!E232</f>
        <v>0</v>
      </c>
      <c r="F232" s="45"/>
      <c r="G232" s="65">
        <f>'Pay App 58'!G232+F232</f>
        <v>0</v>
      </c>
      <c r="H232" s="188">
        <f>'Pay App 58'!K232</f>
        <v>0</v>
      </c>
      <c r="I232" s="189"/>
      <c r="J232" s="55"/>
      <c r="K232" s="33">
        <f t="shared" si="8"/>
        <v>0</v>
      </c>
      <c r="L232" s="68">
        <f t="shared" si="11"/>
        <v>0</v>
      </c>
      <c r="M232" s="66">
        <f t="shared" si="9"/>
        <v>0</v>
      </c>
      <c r="N232" s="32">
        <f t="shared" si="10"/>
        <v>0</v>
      </c>
      <c r="O232" s="52">
        <f>'Pay App 58'!O232+'Pay App 58'!P232</f>
        <v>0</v>
      </c>
      <c r="P232" s="45"/>
      <c r="Q232" s="66">
        <f>'Pay App 58'!Q232+N232+P232</f>
        <v>0</v>
      </c>
    </row>
    <row r="233" spans="1:17" ht="21" customHeight="1" x14ac:dyDescent="0.2">
      <c r="A233" s="149" t="s">
        <v>419</v>
      </c>
      <c r="B233" s="149"/>
      <c r="C233" s="149" t="s">
        <v>420</v>
      </c>
      <c r="D233" s="150"/>
      <c r="E233" s="52">
        <f>'Pay App 58'!E233</f>
        <v>0</v>
      </c>
      <c r="F233" s="45"/>
      <c r="G233" s="65">
        <f>'Pay App 58'!G233+F233</f>
        <v>0</v>
      </c>
      <c r="H233" s="188">
        <f>'Pay App 58'!K233</f>
        <v>0</v>
      </c>
      <c r="I233" s="189"/>
      <c r="J233" s="55"/>
      <c r="K233" s="33">
        <f t="shared" si="8"/>
        <v>0</v>
      </c>
      <c r="L233" s="68">
        <f t="shared" si="11"/>
        <v>0</v>
      </c>
      <c r="M233" s="66">
        <f t="shared" si="9"/>
        <v>0</v>
      </c>
      <c r="N233" s="32">
        <f t="shared" si="10"/>
        <v>0</v>
      </c>
      <c r="O233" s="52">
        <f>'Pay App 58'!O233+'Pay App 58'!P233</f>
        <v>0</v>
      </c>
      <c r="P233" s="45"/>
      <c r="Q233" s="66">
        <f>'Pay App 58'!Q233+N233+P233</f>
        <v>0</v>
      </c>
    </row>
    <row r="234" spans="1:17" ht="21" customHeight="1" x14ac:dyDescent="0.2">
      <c r="A234" s="149" t="s">
        <v>421</v>
      </c>
      <c r="B234" s="149"/>
      <c r="C234" s="149" t="s">
        <v>422</v>
      </c>
      <c r="D234" s="150"/>
      <c r="E234" s="52">
        <f>'Pay App 58'!E234</f>
        <v>0</v>
      </c>
      <c r="F234" s="45"/>
      <c r="G234" s="65">
        <f>'Pay App 58'!G234+F234</f>
        <v>0</v>
      </c>
      <c r="H234" s="188">
        <f>'Pay App 58'!K234</f>
        <v>0</v>
      </c>
      <c r="I234" s="189"/>
      <c r="J234" s="55"/>
      <c r="K234" s="33">
        <f t="shared" si="8"/>
        <v>0</v>
      </c>
      <c r="L234" s="68">
        <f t="shared" si="11"/>
        <v>0</v>
      </c>
      <c r="M234" s="66">
        <f t="shared" si="9"/>
        <v>0</v>
      </c>
      <c r="N234" s="32">
        <f t="shared" si="10"/>
        <v>0</v>
      </c>
      <c r="O234" s="52">
        <f>'Pay App 58'!O234+'Pay App 58'!P234</f>
        <v>0</v>
      </c>
      <c r="P234" s="45"/>
      <c r="Q234" s="66">
        <f>'Pay App 58'!Q234+N234+P234</f>
        <v>0</v>
      </c>
    </row>
    <row r="235" spans="1:17" ht="21" customHeight="1" x14ac:dyDescent="0.2">
      <c r="A235" s="149" t="s">
        <v>423</v>
      </c>
      <c r="B235" s="149"/>
      <c r="C235" s="149" t="s">
        <v>424</v>
      </c>
      <c r="D235" s="150"/>
      <c r="E235" s="52">
        <f>'Pay App 58'!E235</f>
        <v>0</v>
      </c>
      <c r="F235" s="45"/>
      <c r="G235" s="65">
        <f>'Pay App 58'!G235+F235</f>
        <v>0</v>
      </c>
      <c r="H235" s="188">
        <f>'Pay App 58'!K235</f>
        <v>0</v>
      </c>
      <c r="I235" s="189"/>
      <c r="J235" s="55"/>
      <c r="K235" s="33">
        <f t="shared" si="8"/>
        <v>0</v>
      </c>
      <c r="L235" s="68">
        <f t="shared" si="11"/>
        <v>0</v>
      </c>
      <c r="M235" s="66">
        <f t="shared" si="9"/>
        <v>0</v>
      </c>
      <c r="N235" s="32">
        <f t="shared" si="10"/>
        <v>0</v>
      </c>
      <c r="O235" s="52">
        <f>'Pay App 58'!O235+'Pay App 58'!P235</f>
        <v>0</v>
      </c>
      <c r="P235" s="45"/>
      <c r="Q235" s="66">
        <f>'Pay App 58'!Q235+N235+P235</f>
        <v>0</v>
      </c>
    </row>
    <row r="236" spans="1:17" ht="21" customHeight="1" x14ac:dyDescent="0.2">
      <c r="A236" s="149" t="s">
        <v>425</v>
      </c>
      <c r="B236" s="149"/>
      <c r="C236" s="149" t="s">
        <v>426</v>
      </c>
      <c r="D236" s="150"/>
      <c r="E236" s="52">
        <f>'Pay App 58'!E236</f>
        <v>0</v>
      </c>
      <c r="F236" s="45"/>
      <c r="G236" s="65">
        <f>'Pay App 58'!G236+F236</f>
        <v>0</v>
      </c>
      <c r="H236" s="188">
        <f>'Pay App 58'!K236</f>
        <v>0</v>
      </c>
      <c r="I236" s="189"/>
      <c r="J236" s="55"/>
      <c r="K236" s="33">
        <f t="shared" si="8"/>
        <v>0</v>
      </c>
      <c r="L236" s="68">
        <f t="shared" si="11"/>
        <v>0</v>
      </c>
      <c r="M236" s="66">
        <f t="shared" si="9"/>
        <v>0</v>
      </c>
      <c r="N236" s="32">
        <f t="shared" si="10"/>
        <v>0</v>
      </c>
      <c r="O236" s="52">
        <f>'Pay App 58'!O236+'Pay App 58'!P236</f>
        <v>0</v>
      </c>
      <c r="P236" s="45"/>
      <c r="Q236" s="66">
        <f>'Pay App 58'!Q236+N236+P236</f>
        <v>0</v>
      </c>
    </row>
    <row r="237" spans="1:17" ht="21" customHeight="1" x14ac:dyDescent="0.2">
      <c r="A237" s="149" t="s">
        <v>427</v>
      </c>
      <c r="B237" s="149"/>
      <c r="C237" s="149" t="s">
        <v>428</v>
      </c>
      <c r="D237" s="150"/>
      <c r="E237" s="52">
        <f>'Pay App 58'!E237</f>
        <v>0</v>
      </c>
      <c r="F237" s="45"/>
      <c r="G237" s="65">
        <f>'Pay App 58'!G237+F237</f>
        <v>0</v>
      </c>
      <c r="H237" s="188">
        <f>'Pay App 58'!K237</f>
        <v>0</v>
      </c>
      <c r="I237" s="189"/>
      <c r="J237" s="55"/>
      <c r="K237" s="33">
        <f t="shared" si="8"/>
        <v>0</v>
      </c>
      <c r="L237" s="68">
        <f t="shared" si="11"/>
        <v>0</v>
      </c>
      <c r="M237" s="66">
        <f t="shared" si="9"/>
        <v>0</v>
      </c>
      <c r="N237" s="32">
        <f t="shared" si="10"/>
        <v>0</v>
      </c>
      <c r="O237" s="52">
        <f>'Pay App 58'!O237+'Pay App 58'!P237</f>
        <v>0</v>
      </c>
      <c r="P237" s="45"/>
      <c r="Q237" s="66">
        <f>'Pay App 58'!Q237+N237+P237</f>
        <v>0</v>
      </c>
    </row>
    <row r="238" spans="1:17" ht="21" customHeight="1" x14ac:dyDescent="0.2">
      <c r="A238" s="149" t="s">
        <v>429</v>
      </c>
      <c r="B238" s="149"/>
      <c r="C238" s="149" t="s">
        <v>430</v>
      </c>
      <c r="D238" s="150"/>
      <c r="E238" s="52">
        <f>'Pay App 58'!E238</f>
        <v>0</v>
      </c>
      <c r="F238" s="45"/>
      <c r="G238" s="65">
        <f>'Pay App 58'!G238+F238</f>
        <v>0</v>
      </c>
      <c r="H238" s="188">
        <f>'Pay App 58'!K238</f>
        <v>0</v>
      </c>
      <c r="I238" s="189"/>
      <c r="J238" s="55"/>
      <c r="K238" s="33">
        <f t="shared" si="8"/>
        <v>0</v>
      </c>
      <c r="L238" s="68">
        <f t="shared" si="11"/>
        <v>0</v>
      </c>
      <c r="M238" s="66">
        <f t="shared" si="9"/>
        <v>0</v>
      </c>
      <c r="N238" s="32">
        <f t="shared" si="10"/>
        <v>0</v>
      </c>
      <c r="O238" s="52">
        <f>'Pay App 58'!O238+'Pay App 58'!P238</f>
        <v>0</v>
      </c>
      <c r="P238" s="45"/>
      <c r="Q238" s="66">
        <f>'Pay App 58'!Q238+N238+P238</f>
        <v>0</v>
      </c>
    </row>
    <row r="239" spans="1:17" ht="21" customHeight="1" x14ac:dyDescent="0.2">
      <c r="A239" s="149" t="s">
        <v>431</v>
      </c>
      <c r="B239" s="149"/>
      <c r="C239" s="149" t="s">
        <v>432</v>
      </c>
      <c r="D239" s="150"/>
      <c r="E239" s="52">
        <f>'Pay App 58'!E239</f>
        <v>0</v>
      </c>
      <c r="F239" s="45"/>
      <c r="G239" s="65">
        <f>'Pay App 58'!G239+F239</f>
        <v>0</v>
      </c>
      <c r="H239" s="188">
        <f>'Pay App 58'!K239</f>
        <v>0</v>
      </c>
      <c r="I239" s="189"/>
      <c r="J239" s="55"/>
      <c r="K239" s="33">
        <f t="shared" si="8"/>
        <v>0</v>
      </c>
      <c r="L239" s="68">
        <f t="shared" si="11"/>
        <v>0</v>
      </c>
      <c r="M239" s="66">
        <f t="shared" si="9"/>
        <v>0</v>
      </c>
      <c r="N239" s="32">
        <f t="shared" si="10"/>
        <v>0</v>
      </c>
      <c r="O239" s="52">
        <f>'Pay App 58'!O239+'Pay App 58'!P239</f>
        <v>0</v>
      </c>
      <c r="P239" s="45"/>
      <c r="Q239" s="66">
        <f>'Pay App 58'!Q239+N239+P239</f>
        <v>0</v>
      </c>
    </row>
    <row r="240" spans="1:17" ht="21" customHeight="1" x14ac:dyDescent="0.2">
      <c r="A240" s="141" t="s">
        <v>433</v>
      </c>
      <c r="B240" s="141"/>
      <c r="C240" s="141" t="s">
        <v>434</v>
      </c>
      <c r="D240" s="142"/>
      <c r="E240" s="52">
        <f>'Pay App 58'!E240</f>
        <v>0</v>
      </c>
      <c r="F240" s="45"/>
      <c r="G240" s="66">
        <f>'Pay App 58'!G240+F240</f>
        <v>0</v>
      </c>
      <c r="H240" s="188">
        <f>'Pay App 58'!K240</f>
        <v>0</v>
      </c>
      <c r="I240" s="189"/>
      <c r="J240" s="55"/>
      <c r="K240" s="33">
        <f>H240+J240</f>
        <v>0</v>
      </c>
      <c r="L240" s="69">
        <f t="shared" si="11"/>
        <v>0</v>
      </c>
      <c r="M240" s="66">
        <f>G240-K240</f>
        <v>0</v>
      </c>
      <c r="N240" s="32">
        <f t="shared" si="10"/>
        <v>0</v>
      </c>
      <c r="O240" s="52">
        <f>'Pay App 58'!O240+'Pay App 58'!P240</f>
        <v>0</v>
      </c>
      <c r="P240" s="45"/>
      <c r="Q240" s="66">
        <f>'Pay App 58'!Q240+N240+P240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GOhF3SftmQ9DJn/ODGUAuDZSbIlObT2yg8UMqBBDK1z0npbY/644g7GbY8tuhXFhqdkhWVkh4Rh6ToLBedbUQ==" saltValue="YA73JVXEjinPXsfNI7QowQ=="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allowBlank="1" showInputMessage="1" sqref="P81:P240" xr:uid="{00000000-0002-0000-3C00-000000000000}"/>
    <dataValidation type="decimal" operator="lessThanOrEqual" allowBlank="1" showInputMessage="1" showErrorMessage="1" errorTitle="Release retention" error="In order to release retention, the number entered into this cell must be negative." sqref="O81:O240" xr:uid="{00000000-0002-0000-3C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63.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3">
    <tabColor rgb="FFFFFF00"/>
  </sheetPr>
  <dimension ref="A1:T244"/>
  <sheetViews>
    <sheetView showGridLines="0" tabSelected="1" topLeftCell="A34"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60</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49"/>
      <c r="D28" s="10"/>
      <c r="E28" s="11"/>
      <c r="F28" s="11"/>
      <c r="G28" s="10"/>
      <c r="K28" s="10"/>
      <c r="L28" s="10"/>
      <c r="M28" s="10"/>
      <c r="P28" s="10"/>
      <c r="Q28" s="10"/>
      <c r="T28" s="10"/>
    </row>
    <row r="29" spans="1:20" ht="19" x14ac:dyDescent="0.25">
      <c r="A29" s="177"/>
      <c r="B29" s="177"/>
      <c r="C29" s="50"/>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59'!F36+F241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59'!F51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59'!F55+'Pay App 59'!F57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59'!B62+N241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60.1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60</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59'!E81</f>
        <v>0</v>
      </c>
      <c r="F81" s="44"/>
      <c r="G81" s="64">
        <f>'Pay App 59'!G81+F81</f>
        <v>0</v>
      </c>
      <c r="H81" s="190">
        <f>'Pay App 59'!K81</f>
        <v>0</v>
      </c>
      <c r="I81" s="191"/>
      <c r="J81" s="54"/>
      <c r="K81" s="31">
        <f>H81+J81</f>
        <v>0</v>
      </c>
      <c r="L81" s="67">
        <f>IF(ISERROR(K81/G81),0,K81/G81)</f>
        <v>0</v>
      </c>
      <c r="M81" s="64">
        <f>G81-K81</f>
        <v>0</v>
      </c>
      <c r="N81" s="30">
        <f>IF(MOD(ROUND(ABS(J81*0.05)*10000,0),10)=5,ROUNDDOWN((J81*0.05),2),ROUND((J81*0.05),2))</f>
        <v>0</v>
      </c>
      <c r="O81" s="51">
        <f>'Pay App 59'!O81+'Pay App 59'!P81</f>
        <v>0</v>
      </c>
      <c r="P81" s="44"/>
      <c r="Q81" s="64">
        <f>'Pay App 59'!Q81+N81+P81</f>
        <v>0</v>
      </c>
    </row>
    <row r="82" spans="1:17" ht="21" customHeight="1" x14ac:dyDescent="0.2">
      <c r="A82" s="151" t="s">
        <v>118</v>
      </c>
      <c r="B82" s="151"/>
      <c r="C82" s="151" t="s">
        <v>119</v>
      </c>
      <c r="D82" s="152"/>
      <c r="E82" s="52">
        <f>'Pay App 59'!E82</f>
        <v>0</v>
      </c>
      <c r="F82" s="45"/>
      <c r="G82" s="65">
        <f>'Pay App 59'!G82+F82</f>
        <v>0</v>
      </c>
      <c r="H82" s="188">
        <f>'Pay App 59'!K82</f>
        <v>0</v>
      </c>
      <c r="I82" s="189"/>
      <c r="J82" s="55"/>
      <c r="K82" s="33">
        <f>H82+J82</f>
        <v>0</v>
      </c>
      <c r="L82" s="68">
        <f t="shared" ref="L82:L147" si="0">IF(ISERROR(K82/G82),0,K82/G82)</f>
        <v>0</v>
      </c>
      <c r="M82" s="66">
        <f>G82-K82</f>
        <v>0</v>
      </c>
      <c r="N82" s="32">
        <f>IF(MOD(ROUND(ABS(J82*0.05)*10000,0),10)=5,ROUNDDOWN((J82*0.05),2),ROUND((J82*0.05),2))</f>
        <v>0</v>
      </c>
      <c r="O82" s="52">
        <f>'Pay App 59'!O82+'Pay App 59'!P82</f>
        <v>0</v>
      </c>
      <c r="P82" s="45"/>
      <c r="Q82" s="66">
        <f>'Pay App 59'!Q82+N82+P82</f>
        <v>0</v>
      </c>
    </row>
    <row r="83" spans="1:17" ht="21" customHeight="1" x14ac:dyDescent="0.2">
      <c r="A83" s="151" t="s">
        <v>120</v>
      </c>
      <c r="B83" s="151"/>
      <c r="C83" s="83" t="s">
        <v>121</v>
      </c>
      <c r="D83" s="35"/>
      <c r="E83" s="52">
        <f>'Pay App 59'!E83</f>
        <v>0</v>
      </c>
      <c r="F83" s="45"/>
      <c r="G83" s="65">
        <f>'Pay App 59'!G83+F83</f>
        <v>0</v>
      </c>
      <c r="H83" s="188">
        <f>'Pay App 59'!K83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59'!O83+'Pay App 59'!P83</f>
        <v>0</v>
      </c>
      <c r="P83" s="45"/>
      <c r="Q83" s="66">
        <f>'Pay App 59'!Q83+N83+P83</f>
        <v>0</v>
      </c>
    </row>
    <row r="84" spans="1:17" ht="21" customHeight="1" x14ac:dyDescent="0.2">
      <c r="A84" s="151" t="s">
        <v>122</v>
      </c>
      <c r="B84" s="151"/>
      <c r="C84" s="151" t="s">
        <v>123</v>
      </c>
      <c r="D84" s="152"/>
      <c r="E84" s="52">
        <f>'Pay App 59'!E84</f>
        <v>0</v>
      </c>
      <c r="F84" s="45"/>
      <c r="G84" s="65">
        <f>'Pay App 59'!G84+F84</f>
        <v>0</v>
      </c>
      <c r="H84" s="188">
        <f>'Pay App 59'!K84</f>
        <v>0</v>
      </c>
      <c r="I84" s="189"/>
      <c r="J84" s="55"/>
      <c r="K84" s="33">
        <f t="shared" si="1"/>
        <v>0</v>
      </c>
      <c r="L84" s="68">
        <f t="shared" si="0"/>
        <v>0</v>
      </c>
      <c r="M84" s="66">
        <f t="shared" si="2"/>
        <v>0</v>
      </c>
      <c r="N84" s="32">
        <f t="shared" si="3"/>
        <v>0</v>
      </c>
      <c r="O84" s="52">
        <f>'Pay App 59'!O84+'Pay App 59'!P84</f>
        <v>0</v>
      </c>
      <c r="P84" s="45"/>
      <c r="Q84" s="66">
        <f>'Pay App 59'!Q84+N84+P84</f>
        <v>0</v>
      </c>
    </row>
    <row r="85" spans="1:17" ht="21" customHeight="1" x14ac:dyDescent="0.2">
      <c r="A85" s="151" t="s">
        <v>124</v>
      </c>
      <c r="B85" s="151"/>
      <c r="C85" s="151" t="s">
        <v>125</v>
      </c>
      <c r="D85" s="152"/>
      <c r="E85" s="52">
        <f>'Pay App 59'!E85</f>
        <v>0</v>
      </c>
      <c r="F85" s="45"/>
      <c r="G85" s="65">
        <f>'Pay App 59'!G85+F85</f>
        <v>0</v>
      </c>
      <c r="H85" s="188">
        <f>'Pay App 59'!K85</f>
        <v>0</v>
      </c>
      <c r="I85" s="189"/>
      <c r="J85" s="55"/>
      <c r="K85" s="33">
        <f t="shared" si="1"/>
        <v>0</v>
      </c>
      <c r="L85" s="68">
        <f t="shared" si="0"/>
        <v>0</v>
      </c>
      <c r="M85" s="66">
        <f t="shared" si="2"/>
        <v>0</v>
      </c>
      <c r="N85" s="32">
        <f t="shared" si="3"/>
        <v>0</v>
      </c>
      <c r="O85" s="52">
        <f>'Pay App 59'!O85+'Pay App 59'!P85</f>
        <v>0</v>
      </c>
      <c r="P85" s="45"/>
      <c r="Q85" s="66">
        <f>'Pay App 59'!Q85+N85+P85</f>
        <v>0</v>
      </c>
    </row>
    <row r="86" spans="1:17" ht="21" customHeight="1" x14ac:dyDescent="0.2">
      <c r="A86" s="151" t="s">
        <v>126</v>
      </c>
      <c r="B86" s="151"/>
      <c r="C86" s="151" t="s">
        <v>127</v>
      </c>
      <c r="D86" s="152"/>
      <c r="E86" s="52">
        <f>'Pay App 59'!E86</f>
        <v>0</v>
      </c>
      <c r="F86" s="45"/>
      <c r="G86" s="65">
        <f>'Pay App 59'!G86+F86</f>
        <v>0</v>
      </c>
      <c r="H86" s="188">
        <f>'Pay App 59'!K86</f>
        <v>0</v>
      </c>
      <c r="I86" s="189"/>
      <c r="J86" s="55"/>
      <c r="K86" s="33">
        <f t="shared" si="1"/>
        <v>0</v>
      </c>
      <c r="L86" s="68">
        <f t="shared" si="0"/>
        <v>0</v>
      </c>
      <c r="M86" s="66">
        <f t="shared" si="2"/>
        <v>0</v>
      </c>
      <c r="N86" s="32">
        <f t="shared" si="3"/>
        <v>0</v>
      </c>
      <c r="O86" s="52">
        <f>'Pay App 59'!O86+'Pay App 59'!P86</f>
        <v>0</v>
      </c>
      <c r="P86" s="45"/>
      <c r="Q86" s="66">
        <f>'Pay App 59'!Q86+N86+P86</f>
        <v>0</v>
      </c>
    </row>
    <row r="87" spans="1:17" ht="21" customHeight="1" x14ac:dyDescent="0.2">
      <c r="A87" s="151" t="s">
        <v>128</v>
      </c>
      <c r="B87" s="151"/>
      <c r="C87" s="151" t="s">
        <v>129</v>
      </c>
      <c r="D87" s="152"/>
      <c r="E87" s="52">
        <f>'Pay App 59'!E87</f>
        <v>0</v>
      </c>
      <c r="F87" s="45"/>
      <c r="G87" s="65">
        <f>'Pay App 59'!G87+F87</f>
        <v>0</v>
      </c>
      <c r="H87" s="188">
        <f>'Pay App 59'!K87</f>
        <v>0</v>
      </c>
      <c r="I87" s="189"/>
      <c r="J87" s="55"/>
      <c r="K87" s="33">
        <f t="shared" si="1"/>
        <v>0</v>
      </c>
      <c r="L87" s="68">
        <f>IF(ISERROR(K87/G87),0,K87/G87)</f>
        <v>0</v>
      </c>
      <c r="M87" s="66">
        <f t="shared" si="2"/>
        <v>0</v>
      </c>
      <c r="N87" s="32">
        <f t="shared" si="3"/>
        <v>0</v>
      </c>
      <c r="O87" s="52">
        <f>'Pay App 59'!O87+'Pay App 59'!P87</f>
        <v>0</v>
      </c>
      <c r="P87" s="45"/>
      <c r="Q87" s="66">
        <f>'Pay App 59'!Q87+N87+P87</f>
        <v>0</v>
      </c>
    </row>
    <row r="88" spans="1:17" ht="21" customHeight="1" x14ac:dyDescent="0.2">
      <c r="A88" s="151" t="s">
        <v>130</v>
      </c>
      <c r="B88" s="151"/>
      <c r="C88" s="151" t="s">
        <v>131</v>
      </c>
      <c r="D88" s="152"/>
      <c r="E88" s="52">
        <f>'Pay App 59'!E88</f>
        <v>0</v>
      </c>
      <c r="F88" s="45"/>
      <c r="G88" s="65">
        <f>'Pay App 59'!G88+F88</f>
        <v>0</v>
      </c>
      <c r="H88" s="188">
        <f>'Pay App 59'!K88</f>
        <v>0</v>
      </c>
      <c r="I88" s="189"/>
      <c r="J88" s="55"/>
      <c r="K88" s="33">
        <f t="shared" si="1"/>
        <v>0</v>
      </c>
      <c r="L88" s="68">
        <f t="shared" si="0"/>
        <v>0</v>
      </c>
      <c r="M88" s="66">
        <f t="shared" si="2"/>
        <v>0</v>
      </c>
      <c r="N88" s="32">
        <f t="shared" si="3"/>
        <v>0</v>
      </c>
      <c r="O88" s="52">
        <f>'Pay App 59'!O88+'Pay App 59'!P88</f>
        <v>0</v>
      </c>
      <c r="P88" s="45"/>
      <c r="Q88" s="66">
        <f>'Pay App 59'!Q88+N88+P88</f>
        <v>0</v>
      </c>
    </row>
    <row r="89" spans="1:17" ht="21" customHeight="1" x14ac:dyDescent="0.2">
      <c r="A89" s="151" t="s">
        <v>132</v>
      </c>
      <c r="B89" s="151"/>
      <c r="C89" s="151" t="s">
        <v>133</v>
      </c>
      <c r="D89" s="152"/>
      <c r="E89" s="52">
        <f>'Pay App 59'!E89</f>
        <v>0</v>
      </c>
      <c r="F89" s="45"/>
      <c r="G89" s="65">
        <f>'Pay App 59'!G89+F89</f>
        <v>0</v>
      </c>
      <c r="H89" s="188">
        <f>'Pay App 59'!K89</f>
        <v>0</v>
      </c>
      <c r="I89" s="189"/>
      <c r="J89" s="55"/>
      <c r="K89" s="33">
        <f t="shared" si="1"/>
        <v>0</v>
      </c>
      <c r="L89" s="68">
        <f>IF(ISERROR(K89/G89),0,K89/G89)</f>
        <v>0</v>
      </c>
      <c r="M89" s="66">
        <f t="shared" si="2"/>
        <v>0</v>
      </c>
      <c r="N89" s="32">
        <f t="shared" si="3"/>
        <v>0</v>
      </c>
      <c r="O89" s="52">
        <f>'Pay App 59'!O89+'Pay App 59'!P89</f>
        <v>0</v>
      </c>
      <c r="P89" s="45"/>
      <c r="Q89" s="66">
        <f>'Pay App 59'!Q89+N89+P89</f>
        <v>0</v>
      </c>
    </row>
    <row r="90" spans="1:17" ht="21" customHeight="1" x14ac:dyDescent="0.2">
      <c r="A90" s="153" t="s">
        <v>134</v>
      </c>
      <c r="B90" s="153"/>
      <c r="C90" s="158" t="s">
        <v>135</v>
      </c>
      <c r="D90" s="159"/>
      <c r="E90" s="52">
        <f>'Pay App 59'!E90</f>
        <v>0</v>
      </c>
      <c r="F90" s="45"/>
      <c r="G90" s="65">
        <f>'Pay App 59'!G90+F90</f>
        <v>0</v>
      </c>
      <c r="H90" s="188">
        <f>'Pay App 59'!K90</f>
        <v>0</v>
      </c>
      <c r="I90" s="189"/>
      <c r="J90" s="55"/>
      <c r="K90" s="33">
        <f t="shared" si="1"/>
        <v>0</v>
      </c>
      <c r="L90" s="68">
        <f t="shared" si="0"/>
        <v>0</v>
      </c>
      <c r="M90" s="66">
        <f t="shared" si="2"/>
        <v>0</v>
      </c>
      <c r="N90" s="32">
        <f t="shared" si="3"/>
        <v>0</v>
      </c>
      <c r="O90" s="52">
        <f>'Pay App 59'!O90+'Pay App 59'!P90</f>
        <v>0</v>
      </c>
      <c r="P90" s="45"/>
      <c r="Q90" s="66">
        <f>'Pay App 59'!Q90+N90+P90</f>
        <v>0</v>
      </c>
    </row>
    <row r="91" spans="1:17" ht="21" customHeight="1" x14ac:dyDescent="0.2">
      <c r="A91" s="151" t="s">
        <v>136</v>
      </c>
      <c r="B91" s="151"/>
      <c r="C91" s="151" t="s">
        <v>137</v>
      </c>
      <c r="D91" s="152"/>
      <c r="E91" s="52">
        <f>'Pay App 59'!E91</f>
        <v>0</v>
      </c>
      <c r="F91" s="45"/>
      <c r="G91" s="65">
        <f>'Pay App 59'!G91+F91</f>
        <v>0</v>
      </c>
      <c r="H91" s="188">
        <f>'Pay App 59'!K91</f>
        <v>0</v>
      </c>
      <c r="I91" s="189"/>
      <c r="J91" s="55"/>
      <c r="K91" s="33">
        <f t="shared" si="1"/>
        <v>0</v>
      </c>
      <c r="L91" s="68">
        <f t="shared" si="0"/>
        <v>0</v>
      </c>
      <c r="M91" s="66">
        <f t="shared" si="2"/>
        <v>0</v>
      </c>
      <c r="N91" s="32">
        <f t="shared" si="3"/>
        <v>0</v>
      </c>
      <c r="O91" s="52">
        <f>'Pay App 59'!O91+'Pay App 59'!P91</f>
        <v>0</v>
      </c>
      <c r="P91" s="45"/>
      <c r="Q91" s="66">
        <f>'Pay App 59'!Q91+N91+P91</f>
        <v>0</v>
      </c>
    </row>
    <row r="92" spans="1:17" ht="21" customHeight="1" x14ac:dyDescent="0.2">
      <c r="A92" s="151" t="s">
        <v>138</v>
      </c>
      <c r="B92" s="151"/>
      <c r="C92" s="151" t="s">
        <v>139</v>
      </c>
      <c r="D92" s="152"/>
      <c r="E92" s="52">
        <f>'Pay App 59'!E92</f>
        <v>0</v>
      </c>
      <c r="F92" s="45"/>
      <c r="G92" s="65">
        <f>'Pay App 59'!G92+F92</f>
        <v>0</v>
      </c>
      <c r="H92" s="188">
        <f>'Pay App 59'!K92</f>
        <v>0</v>
      </c>
      <c r="I92" s="189"/>
      <c r="J92" s="55"/>
      <c r="K92" s="33">
        <f t="shared" si="1"/>
        <v>0</v>
      </c>
      <c r="L92" s="68">
        <f t="shared" si="0"/>
        <v>0</v>
      </c>
      <c r="M92" s="66">
        <f t="shared" si="2"/>
        <v>0</v>
      </c>
      <c r="N92" s="32">
        <f t="shared" si="3"/>
        <v>0</v>
      </c>
      <c r="O92" s="52">
        <f>'Pay App 59'!O92+'Pay App 59'!P92</f>
        <v>0</v>
      </c>
      <c r="P92" s="45"/>
      <c r="Q92" s="66">
        <f>'Pay App 59'!Q92+N92+P92</f>
        <v>0</v>
      </c>
    </row>
    <row r="93" spans="1:17" ht="21" customHeight="1" x14ac:dyDescent="0.2">
      <c r="A93" s="151" t="s">
        <v>140</v>
      </c>
      <c r="B93" s="151"/>
      <c r="C93" s="151" t="s">
        <v>141</v>
      </c>
      <c r="D93" s="152"/>
      <c r="E93" s="52">
        <f>'Pay App 59'!E93</f>
        <v>0</v>
      </c>
      <c r="F93" s="45"/>
      <c r="G93" s="65">
        <f>'Pay App 59'!G93+F93</f>
        <v>0</v>
      </c>
      <c r="H93" s="188">
        <f>'Pay App 59'!K93</f>
        <v>0</v>
      </c>
      <c r="I93" s="189"/>
      <c r="J93" s="55"/>
      <c r="K93" s="33">
        <f t="shared" si="1"/>
        <v>0</v>
      </c>
      <c r="L93" s="68">
        <f t="shared" si="0"/>
        <v>0</v>
      </c>
      <c r="M93" s="66">
        <f t="shared" si="2"/>
        <v>0</v>
      </c>
      <c r="N93" s="32">
        <f t="shared" si="3"/>
        <v>0</v>
      </c>
      <c r="O93" s="52">
        <f>'Pay App 59'!O93+'Pay App 59'!P93</f>
        <v>0</v>
      </c>
      <c r="P93" s="45"/>
      <c r="Q93" s="66">
        <f>'Pay App 59'!Q93+N93+P93</f>
        <v>0</v>
      </c>
    </row>
    <row r="94" spans="1:17" ht="21" customHeight="1" x14ac:dyDescent="0.2">
      <c r="A94" s="151" t="s">
        <v>142</v>
      </c>
      <c r="B94" s="151"/>
      <c r="C94" s="151" t="s">
        <v>143</v>
      </c>
      <c r="D94" s="152"/>
      <c r="E94" s="52">
        <f>'Pay App 59'!E94</f>
        <v>0</v>
      </c>
      <c r="F94" s="45"/>
      <c r="G94" s="65">
        <f>'Pay App 59'!G94+F94</f>
        <v>0</v>
      </c>
      <c r="H94" s="188">
        <f>'Pay App 59'!K94</f>
        <v>0</v>
      </c>
      <c r="I94" s="189"/>
      <c r="J94" s="55"/>
      <c r="K94" s="33">
        <f t="shared" si="1"/>
        <v>0</v>
      </c>
      <c r="L94" s="68">
        <f t="shared" si="0"/>
        <v>0</v>
      </c>
      <c r="M94" s="66">
        <f t="shared" si="2"/>
        <v>0</v>
      </c>
      <c r="N94" s="32">
        <f t="shared" si="3"/>
        <v>0</v>
      </c>
      <c r="O94" s="52">
        <f>'Pay App 59'!O94+'Pay App 59'!P94</f>
        <v>0</v>
      </c>
      <c r="P94" s="45"/>
      <c r="Q94" s="66">
        <f>'Pay App 59'!Q94+N94+P94</f>
        <v>0</v>
      </c>
    </row>
    <row r="95" spans="1:17" ht="21" customHeight="1" x14ac:dyDescent="0.2">
      <c r="A95" s="151" t="s">
        <v>144</v>
      </c>
      <c r="B95" s="151"/>
      <c r="C95" s="151" t="s">
        <v>145</v>
      </c>
      <c r="D95" s="152"/>
      <c r="E95" s="52">
        <f>'Pay App 59'!E95</f>
        <v>0</v>
      </c>
      <c r="F95" s="45"/>
      <c r="G95" s="65">
        <f>'Pay App 59'!G95+F95</f>
        <v>0</v>
      </c>
      <c r="H95" s="188">
        <f>'Pay App 59'!K95</f>
        <v>0</v>
      </c>
      <c r="I95" s="189"/>
      <c r="J95" s="55"/>
      <c r="K95" s="33">
        <f t="shared" si="1"/>
        <v>0</v>
      </c>
      <c r="L95" s="68">
        <f t="shared" si="0"/>
        <v>0</v>
      </c>
      <c r="M95" s="66">
        <f t="shared" si="2"/>
        <v>0</v>
      </c>
      <c r="N95" s="32">
        <f t="shared" si="3"/>
        <v>0</v>
      </c>
      <c r="O95" s="52">
        <f>'Pay App 59'!O95+'Pay App 59'!P95</f>
        <v>0</v>
      </c>
      <c r="P95" s="45"/>
      <c r="Q95" s="66">
        <f>'Pay App 59'!Q95+N95+P95</f>
        <v>0</v>
      </c>
    </row>
    <row r="96" spans="1:17" ht="21" customHeight="1" x14ac:dyDescent="0.2">
      <c r="A96" s="151" t="s">
        <v>146</v>
      </c>
      <c r="B96" s="151"/>
      <c r="C96" s="151" t="s">
        <v>147</v>
      </c>
      <c r="D96" s="152"/>
      <c r="E96" s="52">
        <f>'Pay App 59'!E96</f>
        <v>0</v>
      </c>
      <c r="F96" s="45"/>
      <c r="G96" s="65">
        <f>'Pay App 59'!G96+F96</f>
        <v>0</v>
      </c>
      <c r="H96" s="188">
        <f>'Pay App 59'!K96</f>
        <v>0</v>
      </c>
      <c r="I96" s="189"/>
      <c r="J96" s="55"/>
      <c r="K96" s="33">
        <f t="shared" si="1"/>
        <v>0</v>
      </c>
      <c r="L96" s="68">
        <f t="shared" si="0"/>
        <v>0</v>
      </c>
      <c r="M96" s="66">
        <f t="shared" si="2"/>
        <v>0</v>
      </c>
      <c r="N96" s="32">
        <f t="shared" si="3"/>
        <v>0</v>
      </c>
      <c r="O96" s="52">
        <f>'Pay App 59'!O96+'Pay App 59'!P96</f>
        <v>0</v>
      </c>
      <c r="P96" s="45"/>
      <c r="Q96" s="66">
        <f>'Pay App 59'!Q96+N96+P96</f>
        <v>0</v>
      </c>
    </row>
    <row r="97" spans="1:17" ht="21" customHeight="1" x14ac:dyDescent="0.2">
      <c r="A97" s="151" t="s">
        <v>148</v>
      </c>
      <c r="B97" s="151"/>
      <c r="C97" s="151" t="s">
        <v>149</v>
      </c>
      <c r="D97" s="152"/>
      <c r="E97" s="52">
        <f>'Pay App 59'!E97</f>
        <v>0</v>
      </c>
      <c r="F97" s="45"/>
      <c r="G97" s="65">
        <f>'Pay App 59'!G97+F97</f>
        <v>0</v>
      </c>
      <c r="H97" s="188">
        <f>'Pay App 59'!K97</f>
        <v>0</v>
      </c>
      <c r="I97" s="189"/>
      <c r="J97" s="55"/>
      <c r="K97" s="33">
        <f t="shared" si="1"/>
        <v>0</v>
      </c>
      <c r="L97" s="68">
        <f t="shared" si="0"/>
        <v>0</v>
      </c>
      <c r="M97" s="66">
        <f t="shared" si="2"/>
        <v>0</v>
      </c>
      <c r="N97" s="32">
        <f t="shared" si="3"/>
        <v>0</v>
      </c>
      <c r="O97" s="52">
        <f>'Pay App 59'!O97+'Pay App 59'!P97</f>
        <v>0</v>
      </c>
      <c r="P97" s="45"/>
      <c r="Q97" s="66">
        <f>'Pay App 59'!Q97+N97+P97</f>
        <v>0</v>
      </c>
    </row>
    <row r="98" spans="1:17" ht="21" customHeight="1" x14ac:dyDescent="0.2">
      <c r="A98" s="151" t="s">
        <v>150</v>
      </c>
      <c r="B98" s="151"/>
      <c r="C98" s="151" t="s">
        <v>151</v>
      </c>
      <c r="D98" s="152"/>
      <c r="E98" s="52">
        <f>'Pay App 59'!E98</f>
        <v>0</v>
      </c>
      <c r="F98" s="45"/>
      <c r="G98" s="65">
        <f>'Pay App 59'!G98+F98</f>
        <v>0</v>
      </c>
      <c r="H98" s="188">
        <f>'Pay App 59'!K98</f>
        <v>0</v>
      </c>
      <c r="I98" s="189"/>
      <c r="J98" s="55"/>
      <c r="K98" s="33">
        <f t="shared" si="1"/>
        <v>0</v>
      </c>
      <c r="L98" s="68">
        <f t="shared" si="0"/>
        <v>0</v>
      </c>
      <c r="M98" s="66">
        <f t="shared" si="2"/>
        <v>0</v>
      </c>
      <c r="N98" s="32">
        <f t="shared" si="3"/>
        <v>0</v>
      </c>
      <c r="O98" s="52">
        <f>'Pay App 59'!O98+'Pay App 59'!P98</f>
        <v>0</v>
      </c>
      <c r="P98" s="45"/>
      <c r="Q98" s="66">
        <f>'Pay App 59'!Q98+N98+P98</f>
        <v>0</v>
      </c>
    </row>
    <row r="99" spans="1:17" ht="21" customHeight="1" x14ac:dyDescent="0.2">
      <c r="A99" s="151" t="s">
        <v>152</v>
      </c>
      <c r="B99" s="151"/>
      <c r="C99" s="151" t="s">
        <v>153</v>
      </c>
      <c r="D99" s="152"/>
      <c r="E99" s="52">
        <f>'Pay App 59'!E99</f>
        <v>0</v>
      </c>
      <c r="F99" s="45"/>
      <c r="G99" s="65">
        <f>'Pay App 59'!G99+F99</f>
        <v>0</v>
      </c>
      <c r="H99" s="188">
        <f>'Pay App 59'!K99</f>
        <v>0</v>
      </c>
      <c r="I99" s="189"/>
      <c r="J99" s="55"/>
      <c r="K99" s="33">
        <f t="shared" si="1"/>
        <v>0</v>
      </c>
      <c r="L99" s="68">
        <f t="shared" si="0"/>
        <v>0</v>
      </c>
      <c r="M99" s="66">
        <f t="shared" si="2"/>
        <v>0</v>
      </c>
      <c r="N99" s="32">
        <f t="shared" si="3"/>
        <v>0</v>
      </c>
      <c r="O99" s="52">
        <f>'Pay App 59'!O99+'Pay App 59'!P99</f>
        <v>0</v>
      </c>
      <c r="P99" s="45"/>
      <c r="Q99" s="66">
        <f>'Pay App 59'!Q99+N99+P99</f>
        <v>0</v>
      </c>
    </row>
    <row r="100" spans="1:17" ht="21" customHeight="1" x14ac:dyDescent="0.2">
      <c r="A100" s="151" t="s">
        <v>154</v>
      </c>
      <c r="B100" s="151"/>
      <c r="C100" s="151" t="s">
        <v>155</v>
      </c>
      <c r="D100" s="152"/>
      <c r="E100" s="52">
        <f>'Pay App 59'!E100</f>
        <v>0</v>
      </c>
      <c r="F100" s="45"/>
      <c r="G100" s="65">
        <f>'Pay App 59'!G100+F100</f>
        <v>0</v>
      </c>
      <c r="H100" s="188">
        <f>'Pay App 59'!K100</f>
        <v>0</v>
      </c>
      <c r="I100" s="189"/>
      <c r="J100" s="55"/>
      <c r="K100" s="33">
        <f t="shared" si="1"/>
        <v>0</v>
      </c>
      <c r="L100" s="68">
        <f t="shared" si="0"/>
        <v>0</v>
      </c>
      <c r="M100" s="66">
        <f t="shared" si="2"/>
        <v>0</v>
      </c>
      <c r="N100" s="32">
        <f t="shared" si="3"/>
        <v>0</v>
      </c>
      <c r="O100" s="52">
        <f>'Pay App 59'!O100+'Pay App 59'!P100</f>
        <v>0</v>
      </c>
      <c r="P100" s="45"/>
      <c r="Q100" s="66">
        <f>'Pay App 59'!Q100+N100+P100</f>
        <v>0</v>
      </c>
    </row>
    <row r="101" spans="1:17" ht="21" customHeight="1" x14ac:dyDescent="0.2">
      <c r="A101" s="151" t="s">
        <v>156</v>
      </c>
      <c r="B101" s="151"/>
      <c r="C101" s="151" t="s">
        <v>157</v>
      </c>
      <c r="D101" s="152"/>
      <c r="E101" s="52">
        <f>'Pay App 59'!E101</f>
        <v>0</v>
      </c>
      <c r="F101" s="45"/>
      <c r="G101" s="65">
        <f>'Pay App 59'!G101+F101</f>
        <v>0</v>
      </c>
      <c r="H101" s="188">
        <f>'Pay App 59'!K101</f>
        <v>0</v>
      </c>
      <c r="I101" s="189"/>
      <c r="J101" s="55"/>
      <c r="K101" s="33">
        <f t="shared" si="1"/>
        <v>0</v>
      </c>
      <c r="L101" s="68">
        <f t="shared" si="0"/>
        <v>0</v>
      </c>
      <c r="M101" s="66">
        <f t="shared" si="2"/>
        <v>0</v>
      </c>
      <c r="N101" s="32">
        <f t="shared" si="3"/>
        <v>0</v>
      </c>
      <c r="O101" s="52">
        <f>'Pay App 59'!O101+'Pay App 59'!P101</f>
        <v>0</v>
      </c>
      <c r="P101" s="45"/>
      <c r="Q101" s="66">
        <f>'Pay App 59'!Q101+N101+P101</f>
        <v>0</v>
      </c>
    </row>
    <row r="102" spans="1:17" ht="21" customHeight="1" x14ac:dyDescent="0.2">
      <c r="A102" s="151" t="s">
        <v>158</v>
      </c>
      <c r="B102" s="151"/>
      <c r="C102" s="151" t="s">
        <v>159</v>
      </c>
      <c r="D102" s="152"/>
      <c r="E102" s="52">
        <f>'Pay App 59'!E102</f>
        <v>0</v>
      </c>
      <c r="F102" s="45"/>
      <c r="G102" s="65">
        <f>'Pay App 59'!G102+F102</f>
        <v>0</v>
      </c>
      <c r="H102" s="188">
        <f>'Pay App 59'!K102</f>
        <v>0</v>
      </c>
      <c r="I102" s="189"/>
      <c r="J102" s="55"/>
      <c r="K102" s="33">
        <f t="shared" si="1"/>
        <v>0</v>
      </c>
      <c r="L102" s="68">
        <f t="shared" si="0"/>
        <v>0</v>
      </c>
      <c r="M102" s="66">
        <f t="shared" si="2"/>
        <v>0</v>
      </c>
      <c r="N102" s="32">
        <f t="shared" si="3"/>
        <v>0</v>
      </c>
      <c r="O102" s="52">
        <f>'Pay App 59'!O102+'Pay App 59'!P102</f>
        <v>0</v>
      </c>
      <c r="P102" s="45"/>
      <c r="Q102" s="66">
        <f>'Pay App 59'!Q102+N102+P102</f>
        <v>0</v>
      </c>
    </row>
    <row r="103" spans="1:17" ht="21" customHeight="1" x14ac:dyDescent="0.2">
      <c r="A103" s="151" t="s">
        <v>160</v>
      </c>
      <c r="B103" s="151"/>
      <c r="C103" s="151" t="s">
        <v>161</v>
      </c>
      <c r="D103" s="152"/>
      <c r="E103" s="52">
        <f>'Pay App 59'!E103</f>
        <v>0</v>
      </c>
      <c r="F103" s="45"/>
      <c r="G103" s="65">
        <f>'Pay App 59'!G103+F103</f>
        <v>0</v>
      </c>
      <c r="H103" s="188">
        <f>'Pay App 59'!K103</f>
        <v>0</v>
      </c>
      <c r="I103" s="189"/>
      <c r="J103" s="55"/>
      <c r="K103" s="33">
        <f t="shared" si="1"/>
        <v>0</v>
      </c>
      <c r="L103" s="68">
        <f t="shared" si="0"/>
        <v>0</v>
      </c>
      <c r="M103" s="66">
        <f t="shared" si="2"/>
        <v>0</v>
      </c>
      <c r="N103" s="32">
        <f t="shared" si="3"/>
        <v>0</v>
      </c>
      <c r="O103" s="52">
        <f>'Pay App 59'!O103+'Pay App 59'!P103</f>
        <v>0</v>
      </c>
      <c r="P103" s="45"/>
      <c r="Q103" s="66">
        <f>'Pay App 59'!Q103+N103+P103</f>
        <v>0</v>
      </c>
    </row>
    <row r="104" spans="1:17" ht="21" customHeight="1" x14ac:dyDescent="0.2">
      <c r="A104" s="151" t="s">
        <v>162</v>
      </c>
      <c r="B104" s="151"/>
      <c r="C104" s="151" t="s">
        <v>163</v>
      </c>
      <c r="D104" s="152"/>
      <c r="E104" s="52">
        <f>'Pay App 59'!E104</f>
        <v>0</v>
      </c>
      <c r="F104" s="45"/>
      <c r="G104" s="65">
        <f>'Pay App 59'!G104+F104</f>
        <v>0</v>
      </c>
      <c r="H104" s="188">
        <f>'Pay App 59'!K104</f>
        <v>0</v>
      </c>
      <c r="I104" s="189"/>
      <c r="J104" s="55"/>
      <c r="K104" s="33">
        <f t="shared" si="1"/>
        <v>0</v>
      </c>
      <c r="L104" s="68">
        <f t="shared" si="0"/>
        <v>0</v>
      </c>
      <c r="M104" s="66">
        <f t="shared" si="2"/>
        <v>0</v>
      </c>
      <c r="N104" s="32">
        <f t="shared" si="3"/>
        <v>0</v>
      </c>
      <c r="O104" s="52">
        <f>'Pay App 59'!O104+'Pay App 59'!P104</f>
        <v>0</v>
      </c>
      <c r="P104" s="45"/>
      <c r="Q104" s="66">
        <f>'Pay App 59'!Q104+N104+P104</f>
        <v>0</v>
      </c>
    </row>
    <row r="105" spans="1:17" ht="21" customHeight="1" x14ac:dyDescent="0.2">
      <c r="A105" s="151" t="s">
        <v>164</v>
      </c>
      <c r="B105" s="151"/>
      <c r="C105" s="151" t="s">
        <v>165</v>
      </c>
      <c r="D105" s="152"/>
      <c r="E105" s="52">
        <f>'Pay App 59'!E105</f>
        <v>0</v>
      </c>
      <c r="F105" s="45"/>
      <c r="G105" s="65">
        <f>'Pay App 59'!G105+F105</f>
        <v>0</v>
      </c>
      <c r="H105" s="188">
        <f>'Pay App 59'!K105</f>
        <v>0</v>
      </c>
      <c r="I105" s="189"/>
      <c r="J105" s="55"/>
      <c r="K105" s="33">
        <f t="shared" si="1"/>
        <v>0</v>
      </c>
      <c r="L105" s="68">
        <f t="shared" si="0"/>
        <v>0</v>
      </c>
      <c r="M105" s="66">
        <f t="shared" si="2"/>
        <v>0</v>
      </c>
      <c r="N105" s="32">
        <f t="shared" si="3"/>
        <v>0</v>
      </c>
      <c r="O105" s="52">
        <f>'Pay App 59'!O105+'Pay App 59'!P105</f>
        <v>0</v>
      </c>
      <c r="P105" s="45"/>
      <c r="Q105" s="66">
        <f>'Pay App 59'!Q105+N105+P105</f>
        <v>0</v>
      </c>
    </row>
    <row r="106" spans="1:17" ht="21" customHeight="1" x14ac:dyDescent="0.2">
      <c r="A106" s="151" t="s">
        <v>166</v>
      </c>
      <c r="B106" s="151"/>
      <c r="C106" s="151" t="s">
        <v>167</v>
      </c>
      <c r="D106" s="152"/>
      <c r="E106" s="52">
        <f>'Pay App 59'!E106</f>
        <v>0</v>
      </c>
      <c r="F106" s="45"/>
      <c r="G106" s="65">
        <f>'Pay App 59'!G106+F106</f>
        <v>0</v>
      </c>
      <c r="H106" s="188">
        <f>'Pay App 59'!K106</f>
        <v>0</v>
      </c>
      <c r="I106" s="189"/>
      <c r="J106" s="55"/>
      <c r="K106" s="33">
        <f t="shared" si="1"/>
        <v>0</v>
      </c>
      <c r="L106" s="68">
        <f t="shared" si="0"/>
        <v>0</v>
      </c>
      <c r="M106" s="66">
        <f t="shared" si="2"/>
        <v>0</v>
      </c>
      <c r="N106" s="32">
        <f t="shared" si="3"/>
        <v>0</v>
      </c>
      <c r="O106" s="52">
        <f>'Pay App 59'!O106+'Pay App 59'!P106</f>
        <v>0</v>
      </c>
      <c r="P106" s="45"/>
      <c r="Q106" s="66">
        <f>'Pay App 59'!Q106+N106+P106</f>
        <v>0</v>
      </c>
    </row>
    <row r="107" spans="1:17" ht="21" customHeight="1" x14ac:dyDescent="0.2">
      <c r="A107" s="151" t="s">
        <v>168</v>
      </c>
      <c r="B107" s="151"/>
      <c r="C107" s="151" t="s">
        <v>169</v>
      </c>
      <c r="D107" s="152"/>
      <c r="E107" s="52">
        <f>'Pay App 59'!E107</f>
        <v>0</v>
      </c>
      <c r="F107" s="45"/>
      <c r="G107" s="65">
        <f>'Pay App 59'!G107+F107</f>
        <v>0</v>
      </c>
      <c r="H107" s="188">
        <f>'Pay App 59'!K107</f>
        <v>0</v>
      </c>
      <c r="I107" s="189"/>
      <c r="J107" s="55"/>
      <c r="K107" s="33">
        <f t="shared" si="1"/>
        <v>0</v>
      </c>
      <c r="L107" s="68">
        <f t="shared" si="0"/>
        <v>0</v>
      </c>
      <c r="M107" s="66">
        <f t="shared" si="2"/>
        <v>0</v>
      </c>
      <c r="N107" s="32">
        <f t="shared" si="3"/>
        <v>0</v>
      </c>
      <c r="O107" s="52">
        <f>'Pay App 59'!O107+'Pay App 59'!P107</f>
        <v>0</v>
      </c>
      <c r="P107" s="45"/>
      <c r="Q107" s="66">
        <f>'Pay App 59'!Q107+N107+P107</f>
        <v>0</v>
      </c>
    </row>
    <row r="108" spans="1:17" ht="21" customHeight="1" x14ac:dyDescent="0.2">
      <c r="A108" s="151" t="s">
        <v>170</v>
      </c>
      <c r="B108" s="151"/>
      <c r="C108" s="151" t="s">
        <v>171</v>
      </c>
      <c r="D108" s="152"/>
      <c r="E108" s="52">
        <f>'Pay App 59'!E108</f>
        <v>0</v>
      </c>
      <c r="F108" s="45"/>
      <c r="G108" s="65">
        <f>'Pay App 59'!G108+F108</f>
        <v>0</v>
      </c>
      <c r="H108" s="188">
        <f>'Pay App 59'!K108</f>
        <v>0</v>
      </c>
      <c r="I108" s="189"/>
      <c r="J108" s="55"/>
      <c r="K108" s="33">
        <f t="shared" si="1"/>
        <v>0</v>
      </c>
      <c r="L108" s="68">
        <f t="shared" si="0"/>
        <v>0</v>
      </c>
      <c r="M108" s="66">
        <f t="shared" si="2"/>
        <v>0</v>
      </c>
      <c r="N108" s="32">
        <f t="shared" si="3"/>
        <v>0</v>
      </c>
      <c r="O108" s="52">
        <f>'Pay App 59'!O108+'Pay App 59'!P108</f>
        <v>0</v>
      </c>
      <c r="P108" s="45"/>
      <c r="Q108" s="66">
        <f>'Pay App 59'!Q108+N108+P108</f>
        <v>0</v>
      </c>
    </row>
    <row r="109" spans="1:17" ht="21" customHeight="1" x14ac:dyDescent="0.2">
      <c r="A109" s="151" t="s">
        <v>172</v>
      </c>
      <c r="B109" s="151"/>
      <c r="C109" s="151" t="s">
        <v>173</v>
      </c>
      <c r="D109" s="152"/>
      <c r="E109" s="52">
        <f>'Pay App 59'!E109</f>
        <v>0</v>
      </c>
      <c r="F109" s="45"/>
      <c r="G109" s="65">
        <f>'Pay App 59'!G109+F109</f>
        <v>0</v>
      </c>
      <c r="H109" s="188">
        <f>'Pay App 59'!K109</f>
        <v>0</v>
      </c>
      <c r="I109" s="189"/>
      <c r="J109" s="55"/>
      <c r="K109" s="33">
        <f t="shared" si="1"/>
        <v>0</v>
      </c>
      <c r="L109" s="68">
        <f t="shared" si="0"/>
        <v>0</v>
      </c>
      <c r="M109" s="66">
        <f t="shared" si="2"/>
        <v>0</v>
      </c>
      <c r="N109" s="32">
        <f t="shared" si="3"/>
        <v>0</v>
      </c>
      <c r="O109" s="52">
        <f>'Pay App 59'!O109+'Pay App 59'!P109</f>
        <v>0</v>
      </c>
      <c r="P109" s="45"/>
      <c r="Q109" s="66">
        <f>'Pay App 59'!Q109+N109+P109</f>
        <v>0</v>
      </c>
    </row>
    <row r="110" spans="1:17" ht="21" customHeight="1" x14ac:dyDescent="0.2">
      <c r="A110" s="151" t="s">
        <v>174</v>
      </c>
      <c r="B110" s="151"/>
      <c r="C110" s="151" t="s">
        <v>175</v>
      </c>
      <c r="D110" s="152"/>
      <c r="E110" s="52">
        <f>'Pay App 59'!E110</f>
        <v>0</v>
      </c>
      <c r="F110" s="45"/>
      <c r="G110" s="65">
        <f>'Pay App 59'!G110+F110</f>
        <v>0</v>
      </c>
      <c r="H110" s="188">
        <f>'Pay App 59'!K110</f>
        <v>0</v>
      </c>
      <c r="I110" s="189"/>
      <c r="J110" s="55"/>
      <c r="K110" s="33">
        <f t="shared" si="1"/>
        <v>0</v>
      </c>
      <c r="L110" s="68">
        <f t="shared" si="0"/>
        <v>0</v>
      </c>
      <c r="M110" s="66">
        <f t="shared" si="2"/>
        <v>0</v>
      </c>
      <c r="N110" s="32">
        <f t="shared" si="3"/>
        <v>0</v>
      </c>
      <c r="O110" s="52">
        <f>'Pay App 59'!O110+'Pay App 59'!P110</f>
        <v>0</v>
      </c>
      <c r="P110" s="45"/>
      <c r="Q110" s="66">
        <f>'Pay App 59'!Q110+N110+P110</f>
        <v>0</v>
      </c>
    </row>
    <row r="111" spans="1:17" ht="21" customHeight="1" x14ac:dyDescent="0.2">
      <c r="A111" s="151" t="s">
        <v>176</v>
      </c>
      <c r="B111" s="151"/>
      <c r="C111" s="151" t="s">
        <v>177</v>
      </c>
      <c r="D111" s="152"/>
      <c r="E111" s="52">
        <f>'Pay App 59'!E111</f>
        <v>0</v>
      </c>
      <c r="F111" s="45"/>
      <c r="G111" s="65">
        <f>'Pay App 59'!G111+F111</f>
        <v>0</v>
      </c>
      <c r="H111" s="188">
        <f>'Pay App 59'!K111</f>
        <v>0</v>
      </c>
      <c r="I111" s="189"/>
      <c r="J111" s="55"/>
      <c r="K111" s="33">
        <f t="shared" si="1"/>
        <v>0</v>
      </c>
      <c r="L111" s="68">
        <f t="shared" si="0"/>
        <v>0</v>
      </c>
      <c r="M111" s="66">
        <f t="shared" si="2"/>
        <v>0</v>
      </c>
      <c r="N111" s="32">
        <f t="shared" si="3"/>
        <v>0</v>
      </c>
      <c r="O111" s="52">
        <f>'Pay App 59'!O111+'Pay App 59'!P111</f>
        <v>0</v>
      </c>
      <c r="P111" s="45"/>
      <c r="Q111" s="66">
        <f>'Pay App 59'!Q111+N111+P111</f>
        <v>0</v>
      </c>
    </row>
    <row r="112" spans="1:17" ht="21" customHeight="1" x14ac:dyDescent="0.2">
      <c r="A112" s="151" t="s">
        <v>178</v>
      </c>
      <c r="B112" s="151"/>
      <c r="C112" s="151" t="s">
        <v>179</v>
      </c>
      <c r="D112" s="152"/>
      <c r="E112" s="52">
        <f>'Pay App 59'!E112</f>
        <v>0</v>
      </c>
      <c r="F112" s="45"/>
      <c r="G112" s="65">
        <f>'Pay App 59'!G112+F112</f>
        <v>0</v>
      </c>
      <c r="H112" s="188">
        <f>'Pay App 59'!K112</f>
        <v>0</v>
      </c>
      <c r="I112" s="189"/>
      <c r="J112" s="55"/>
      <c r="K112" s="33">
        <f t="shared" si="1"/>
        <v>0</v>
      </c>
      <c r="L112" s="68">
        <f t="shared" si="0"/>
        <v>0</v>
      </c>
      <c r="M112" s="66">
        <f t="shared" si="2"/>
        <v>0</v>
      </c>
      <c r="N112" s="32">
        <f t="shared" si="3"/>
        <v>0</v>
      </c>
      <c r="O112" s="52">
        <f>'Pay App 59'!O112+'Pay App 59'!P112</f>
        <v>0</v>
      </c>
      <c r="P112" s="45"/>
      <c r="Q112" s="66">
        <f>'Pay App 59'!Q112+N112+P112</f>
        <v>0</v>
      </c>
    </row>
    <row r="113" spans="1:17" ht="21" customHeight="1" x14ac:dyDescent="0.2">
      <c r="A113" s="151" t="s">
        <v>180</v>
      </c>
      <c r="B113" s="151"/>
      <c r="C113" s="151" t="s">
        <v>181</v>
      </c>
      <c r="D113" s="152"/>
      <c r="E113" s="52">
        <f>'Pay App 59'!E113</f>
        <v>0</v>
      </c>
      <c r="F113" s="45"/>
      <c r="G113" s="65">
        <f>'Pay App 59'!G113+F113</f>
        <v>0</v>
      </c>
      <c r="H113" s="188">
        <f>'Pay App 59'!K113</f>
        <v>0</v>
      </c>
      <c r="I113" s="189"/>
      <c r="J113" s="55"/>
      <c r="K113" s="33">
        <f t="shared" si="1"/>
        <v>0</v>
      </c>
      <c r="L113" s="68">
        <f t="shared" si="0"/>
        <v>0</v>
      </c>
      <c r="M113" s="66">
        <f t="shared" si="2"/>
        <v>0</v>
      </c>
      <c r="N113" s="32">
        <f t="shared" si="3"/>
        <v>0</v>
      </c>
      <c r="O113" s="52">
        <f>'Pay App 59'!O113+'Pay App 59'!P113</f>
        <v>0</v>
      </c>
      <c r="P113" s="45"/>
      <c r="Q113" s="66">
        <f>'Pay App 59'!Q113+N113+P113</f>
        <v>0</v>
      </c>
    </row>
    <row r="114" spans="1:17" ht="21" customHeight="1" x14ac:dyDescent="0.2">
      <c r="A114" s="153" t="s">
        <v>182</v>
      </c>
      <c r="B114" s="153"/>
      <c r="C114" s="153" t="s">
        <v>183</v>
      </c>
      <c r="D114" s="154"/>
      <c r="E114" s="52">
        <f>'Pay App 59'!E114</f>
        <v>0</v>
      </c>
      <c r="F114" s="45"/>
      <c r="G114" s="65">
        <f>'Pay App 59'!G114+F114</f>
        <v>0</v>
      </c>
      <c r="H114" s="188">
        <f>'Pay App 59'!K114</f>
        <v>0</v>
      </c>
      <c r="I114" s="189"/>
      <c r="J114" s="55"/>
      <c r="K114" s="33">
        <f t="shared" si="1"/>
        <v>0</v>
      </c>
      <c r="L114" s="68">
        <f t="shared" si="0"/>
        <v>0</v>
      </c>
      <c r="M114" s="66">
        <f t="shared" si="2"/>
        <v>0</v>
      </c>
      <c r="N114" s="32">
        <f t="shared" si="3"/>
        <v>0</v>
      </c>
      <c r="O114" s="52">
        <f>'Pay App 59'!O114+'Pay App 59'!P114</f>
        <v>0</v>
      </c>
      <c r="P114" s="45"/>
      <c r="Q114" s="66">
        <f>'Pay App 59'!Q114+N114+P114</f>
        <v>0</v>
      </c>
    </row>
    <row r="115" spans="1:17" ht="21" customHeight="1" x14ac:dyDescent="0.2">
      <c r="A115" s="151" t="s">
        <v>184</v>
      </c>
      <c r="B115" s="151"/>
      <c r="C115" s="151" t="s">
        <v>185</v>
      </c>
      <c r="D115" s="152"/>
      <c r="E115" s="52">
        <f>'Pay App 59'!E115</f>
        <v>0</v>
      </c>
      <c r="F115" s="45"/>
      <c r="G115" s="65">
        <f>'Pay App 59'!G115+F115</f>
        <v>0</v>
      </c>
      <c r="H115" s="188">
        <f>'Pay App 59'!K115</f>
        <v>0</v>
      </c>
      <c r="I115" s="189"/>
      <c r="J115" s="55"/>
      <c r="K115" s="33">
        <f t="shared" si="1"/>
        <v>0</v>
      </c>
      <c r="L115" s="68">
        <f t="shared" si="0"/>
        <v>0</v>
      </c>
      <c r="M115" s="66">
        <f t="shared" si="2"/>
        <v>0</v>
      </c>
      <c r="N115" s="32">
        <f t="shared" si="3"/>
        <v>0</v>
      </c>
      <c r="O115" s="52">
        <f>'Pay App 59'!O115+'Pay App 59'!P115</f>
        <v>0</v>
      </c>
      <c r="P115" s="45"/>
      <c r="Q115" s="66">
        <f>'Pay App 59'!Q115+N115+P115</f>
        <v>0</v>
      </c>
    </row>
    <row r="116" spans="1:17" ht="21" customHeight="1" x14ac:dyDescent="0.2">
      <c r="A116" s="151" t="s">
        <v>186</v>
      </c>
      <c r="B116" s="151"/>
      <c r="C116" s="151" t="s">
        <v>187</v>
      </c>
      <c r="D116" s="152"/>
      <c r="E116" s="52">
        <f>'Pay App 59'!E116</f>
        <v>0</v>
      </c>
      <c r="F116" s="45"/>
      <c r="G116" s="65">
        <f>'Pay App 59'!G116+F116</f>
        <v>0</v>
      </c>
      <c r="H116" s="188">
        <f>'Pay App 59'!K116</f>
        <v>0</v>
      </c>
      <c r="I116" s="189"/>
      <c r="J116" s="55"/>
      <c r="K116" s="33">
        <f t="shared" si="1"/>
        <v>0</v>
      </c>
      <c r="L116" s="68">
        <f t="shared" si="0"/>
        <v>0</v>
      </c>
      <c r="M116" s="66">
        <f t="shared" si="2"/>
        <v>0</v>
      </c>
      <c r="N116" s="32">
        <f t="shared" si="3"/>
        <v>0</v>
      </c>
      <c r="O116" s="52">
        <f>'Pay App 59'!O116+'Pay App 59'!P116</f>
        <v>0</v>
      </c>
      <c r="P116" s="45"/>
      <c r="Q116" s="66">
        <f>'Pay App 59'!Q116+N116+P116</f>
        <v>0</v>
      </c>
    </row>
    <row r="117" spans="1:17" ht="21" customHeight="1" x14ac:dyDescent="0.2">
      <c r="A117" s="151" t="s">
        <v>188</v>
      </c>
      <c r="B117" s="151"/>
      <c r="C117" s="151" t="s">
        <v>581</v>
      </c>
      <c r="D117" s="152"/>
      <c r="E117" s="52">
        <f>'Pay App 59'!E117</f>
        <v>0</v>
      </c>
      <c r="F117" s="45"/>
      <c r="G117" s="65">
        <f>'Pay App 59'!G117+F117</f>
        <v>0</v>
      </c>
      <c r="H117" s="188">
        <f>'Pay App 59'!K117</f>
        <v>0</v>
      </c>
      <c r="I117" s="189"/>
      <c r="J117" s="55"/>
      <c r="K117" s="33">
        <f t="shared" si="1"/>
        <v>0</v>
      </c>
      <c r="L117" s="68">
        <f t="shared" si="0"/>
        <v>0</v>
      </c>
      <c r="M117" s="66">
        <f t="shared" si="2"/>
        <v>0</v>
      </c>
      <c r="N117" s="32">
        <f t="shared" si="3"/>
        <v>0</v>
      </c>
      <c r="O117" s="52">
        <f>'Pay App 59'!O117+'Pay App 59'!P117</f>
        <v>0</v>
      </c>
      <c r="P117" s="45"/>
      <c r="Q117" s="66">
        <f>'Pay App 59'!Q117+N117+P117</f>
        <v>0</v>
      </c>
    </row>
    <row r="118" spans="1:17" ht="21" customHeight="1" x14ac:dyDescent="0.2">
      <c r="A118" s="153" t="s">
        <v>190</v>
      </c>
      <c r="B118" s="153"/>
      <c r="C118" s="142" t="s">
        <v>191</v>
      </c>
      <c r="D118" s="156"/>
      <c r="E118" s="52">
        <f>'Pay App 59'!E118</f>
        <v>0</v>
      </c>
      <c r="F118" s="45"/>
      <c r="G118" s="65">
        <f>'Pay App 59'!G118+F118</f>
        <v>0</v>
      </c>
      <c r="H118" s="188">
        <f>'Pay App 59'!K118</f>
        <v>0</v>
      </c>
      <c r="I118" s="189"/>
      <c r="J118" s="55"/>
      <c r="K118" s="33">
        <f t="shared" si="1"/>
        <v>0</v>
      </c>
      <c r="L118" s="68">
        <f t="shared" si="0"/>
        <v>0</v>
      </c>
      <c r="M118" s="66">
        <f t="shared" si="2"/>
        <v>0</v>
      </c>
      <c r="N118" s="32">
        <f t="shared" si="3"/>
        <v>0</v>
      </c>
      <c r="O118" s="52">
        <f>'Pay App 59'!O118+'Pay App 59'!P118</f>
        <v>0</v>
      </c>
      <c r="P118" s="45"/>
      <c r="Q118" s="66">
        <f>'Pay App 59'!Q118+N118+P118</f>
        <v>0</v>
      </c>
    </row>
    <row r="119" spans="1:17" ht="21" customHeight="1" x14ac:dyDescent="0.2">
      <c r="A119" s="151" t="s">
        <v>192</v>
      </c>
      <c r="B119" s="151"/>
      <c r="C119" s="151" t="s">
        <v>193</v>
      </c>
      <c r="D119" s="152"/>
      <c r="E119" s="52">
        <f>'Pay App 59'!E119</f>
        <v>0</v>
      </c>
      <c r="F119" s="45"/>
      <c r="G119" s="65">
        <f>'Pay App 59'!G119+F119</f>
        <v>0</v>
      </c>
      <c r="H119" s="188">
        <f>'Pay App 59'!K119</f>
        <v>0</v>
      </c>
      <c r="I119" s="189"/>
      <c r="J119" s="55"/>
      <c r="K119" s="33">
        <f t="shared" si="1"/>
        <v>0</v>
      </c>
      <c r="L119" s="68">
        <f t="shared" si="0"/>
        <v>0</v>
      </c>
      <c r="M119" s="66">
        <f t="shared" si="2"/>
        <v>0</v>
      </c>
      <c r="N119" s="32">
        <f t="shared" si="3"/>
        <v>0</v>
      </c>
      <c r="O119" s="52">
        <f>'Pay App 59'!O119+'Pay App 59'!P119</f>
        <v>0</v>
      </c>
      <c r="P119" s="45"/>
      <c r="Q119" s="66">
        <f>'Pay App 59'!Q119+N119+P119</f>
        <v>0</v>
      </c>
    </row>
    <row r="120" spans="1:17" ht="21" customHeight="1" x14ac:dyDescent="0.2">
      <c r="A120" s="151" t="s">
        <v>194</v>
      </c>
      <c r="B120" s="151"/>
      <c r="C120" s="150" t="s">
        <v>195</v>
      </c>
      <c r="D120" s="157"/>
      <c r="E120" s="52">
        <f>'Pay App 59'!E120</f>
        <v>0</v>
      </c>
      <c r="F120" s="45"/>
      <c r="G120" s="65">
        <f>'Pay App 59'!G120+F120</f>
        <v>0</v>
      </c>
      <c r="H120" s="188">
        <f>'Pay App 59'!K120</f>
        <v>0</v>
      </c>
      <c r="I120" s="189"/>
      <c r="J120" s="55"/>
      <c r="K120" s="33">
        <f t="shared" si="1"/>
        <v>0</v>
      </c>
      <c r="L120" s="68">
        <f t="shared" si="0"/>
        <v>0</v>
      </c>
      <c r="M120" s="66">
        <f t="shared" si="2"/>
        <v>0</v>
      </c>
      <c r="N120" s="32">
        <f t="shared" si="3"/>
        <v>0</v>
      </c>
      <c r="O120" s="52">
        <f>'Pay App 59'!O120+'Pay App 59'!P120</f>
        <v>0</v>
      </c>
      <c r="P120" s="45"/>
      <c r="Q120" s="66">
        <f>'Pay App 59'!Q120+N120+P120</f>
        <v>0</v>
      </c>
    </row>
    <row r="121" spans="1:17" ht="21" customHeight="1" x14ac:dyDescent="0.2">
      <c r="A121" s="151" t="s">
        <v>196</v>
      </c>
      <c r="B121" s="151"/>
      <c r="C121" s="151" t="s">
        <v>197</v>
      </c>
      <c r="D121" s="152"/>
      <c r="E121" s="52">
        <f>'Pay App 59'!E121</f>
        <v>0</v>
      </c>
      <c r="F121" s="45"/>
      <c r="G121" s="65">
        <f>'Pay App 59'!G121+F121</f>
        <v>0</v>
      </c>
      <c r="H121" s="188">
        <f>'Pay App 59'!K121</f>
        <v>0</v>
      </c>
      <c r="I121" s="189"/>
      <c r="J121" s="55"/>
      <c r="K121" s="33">
        <f t="shared" si="1"/>
        <v>0</v>
      </c>
      <c r="L121" s="68">
        <f t="shared" si="0"/>
        <v>0</v>
      </c>
      <c r="M121" s="66">
        <f t="shared" si="2"/>
        <v>0</v>
      </c>
      <c r="N121" s="32">
        <f t="shared" si="3"/>
        <v>0</v>
      </c>
      <c r="O121" s="52">
        <f>'Pay App 59'!O121+'Pay App 59'!P121</f>
        <v>0</v>
      </c>
      <c r="P121" s="45"/>
      <c r="Q121" s="66">
        <f>'Pay App 59'!Q121+N121+P121</f>
        <v>0</v>
      </c>
    </row>
    <row r="122" spans="1:17" ht="21" customHeight="1" x14ac:dyDescent="0.2">
      <c r="A122" s="151" t="s">
        <v>198</v>
      </c>
      <c r="B122" s="151"/>
      <c r="C122" s="151" t="s">
        <v>199</v>
      </c>
      <c r="D122" s="152"/>
      <c r="E122" s="52">
        <f>'Pay App 59'!E122</f>
        <v>0</v>
      </c>
      <c r="F122" s="45"/>
      <c r="G122" s="65">
        <f>'Pay App 59'!G122+F122</f>
        <v>0</v>
      </c>
      <c r="H122" s="188">
        <f>'Pay App 59'!K122</f>
        <v>0</v>
      </c>
      <c r="I122" s="189"/>
      <c r="J122" s="55"/>
      <c r="K122" s="33">
        <f t="shared" si="1"/>
        <v>0</v>
      </c>
      <c r="L122" s="68">
        <f t="shared" si="0"/>
        <v>0</v>
      </c>
      <c r="M122" s="66">
        <f t="shared" si="2"/>
        <v>0</v>
      </c>
      <c r="N122" s="32">
        <f t="shared" si="3"/>
        <v>0</v>
      </c>
      <c r="O122" s="52">
        <f>'Pay App 59'!O122+'Pay App 59'!P122</f>
        <v>0</v>
      </c>
      <c r="P122" s="45"/>
      <c r="Q122" s="66">
        <f>'Pay App 59'!Q122+N122+P122</f>
        <v>0</v>
      </c>
    </row>
    <row r="123" spans="1:17" ht="21" customHeight="1" x14ac:dyDescent="0.2">
      <c r="A123" s="151" t="s">
        <v>200</v>
      </c>
      <c r="B123" s="151"/>
      <c r="C123" s="151" t="s">
        <v>201</v>
      </c>
      <c r="D123" s="152"/>
      <c r="E123" s="52">
        <f>'Pay App 59'!E123</f>
        <v>0</v>
      </c>
      <c r="F123" s="45"/>
      <c r="G123" s="65">
        <f>'Pay App 59'!G123+F123</f>
        <v>0</v>
      </c>
      <c r="H123" s="188">
        <f>'Pay App 59'!K123</f>
        <v>0</v>
      </c>
      <c r="I123" s="189"/>
      <c r="J123" s="55"/>
      <c r="K123" s="33">
        <f t="shared" si="1"/>
        <v>0</v>
      </c>
      <c r="L123" s="68">
        <f t="shared" si="0"/>
        <v>0</v>
      </c>
      <c r="M123" s="66">
        <f t="shared" si="2"/>
        <v>0</v>
      </c>
      <c r="N123" s="32">
        <f t="shared" si="3"/>
        <v>0</v>
      </c>
      <c r="O123" s="52">
        <f>'Pay App 59'!O123+'Pay App 59'!P123</f>
        <v>0</v>
      </c>
      <c r="P123" s="45"/>
      <c r="Q123" s="66">
        <f>'Pay App 59'!Q123+N123+P123</f>
        <v>0</v>
      </c>
    </row>
    <row r="124" spans="1:17" ht="21" customHeight="1" x14ac:dyDescent="0.2">
      <c r="A124" s="153" t="s">
        <v>202</v>
      </c>
      <c r="B124" s="153"/>
      <c r="C124" s="154" t="s">
        <v>203</v>
      </c>
      <c r="D124" s="155"/>
      <c r="E124" s="52">
        <f>'Pay App 59'!E124</f>
        <v>0</v>
      </c>
      <c r="F124" s="45"/>
      <c r="G124" s="65">
        <f>'Pay App 59'!G124+F124</f>
        <v>0</v>
      </c>
      <c r="H124" s="188">
        <f>'Pay App 59'!K124</f>
        <v>0</v>
      </c>
      <c r="I124" s="189"/>
      <c r="J124" s="55"/>
      <c r="K124" s="33">
        <f t="shared" si="1"/>
        <v>0</v>
      </c>
      <c r="L124" s="68">
        <f t="shared" si="0"/>
        <v>0</v>
      </c>
      <c r="M124" s="66">
        <f t="shared" si="2"/>
        <v>0</v>
      </c>
      <c r="N124" s="32">
        <f t="shared" si="3"/>
        <v>0</v>
      </c>
      <c r="O124" s="52">
        <f>'Pay App 59'!O124+'Pay App 59'!P124</f>
        <v>0</v>
      </c>
      <c r="P124" s="45"/>
      <c r="Q124" s="66">
        <f>'Pay App 59'!Q124+N124+P124</f>
        <v>0</v>
      </c>
    </row>
    <row r="125" spans="1:17" ht="21" customHeight="1" x14ac:dyDescent="0.2">
      <c r="A125" s="151" t="s">
        <v>204</v>
      </c>
      <c r="B125" s="151"/>
      <c r="C125" s="151" t="s">
        <v>205</v>
      </c>
      <c r="D125" s="152"/>
      <c r="E125" s="52">
        <f>'Pay App 59'!E125</f>
        <v>0</v>
      </c>
      <c r="F125" s="45"/>
      <c r="G125" s="65">
        <f>'Pay App 59'!G125+F125</f>
        <v>0</v>
      </c>
      <c r="H125" s="188">
        <f>'Pay App 59'!K125</f>
        <v>0</v>
      </c>
      <c r="I125" s="189"/>
      <c r="J125" s="55"/>
      <c r="K125" s="33">
        <f t="shared" si="1"/>
        <v>0</v>
      </c>
      <c r="L125" s="68">
        <f t="shared" si="0"/>
        <v>0</v>
      </c>
      <c r="M125" s="66">
        <f t="shared" si="2"/>
        <v>0</v>
      </c>
      <c r="N125" s="32">
        <f t="shared" si="3"/>
        <v>0</v>
      </c>
      <c r="O125" s="52">
        <f>'Pay App 59'!O125+'Pay App 59'!P125</f>
        <v>0</v>
      </c>
      <c r="P125" s="45"/>
      <c r="Q125" s="66">
        <f>'Pay App 59'!Q125+N125+P125</f>
        <v>0</v>
      </c>
    </row>
    <row r="126" spans="1:17" ht="21" customHeight="1" x14ac:dyDescent="0.2">
      <c r="A126" s="151" t="s">
        <v>206</v>
      </c>
      <c r="B126" s="151"/>
      <c r="C126" s="151" t="s">
        <v>207</v>
      </c>
      <c r="D126" s="152"/>
      <c r="E126" s="52">
        <f>'Pay App 59'!E126</f>
        <v>0</v>
      </c>
      <c r="F126" s="45"/>
      <c r="G126" s="65">
        <f>'Pay App 59'!G126+F126</f>
        <v>0</v>
      </c>
      <c r="H126" s="188">
        <f>'Pay App 59'!K126</f>
        <v>0</v>
      </c>
      <c r="I126" s="189"/>
      <c r="J126" s="55"/>
      <c r="K126" s="33">
        <f t="shared" si="1"/>
        <v>0</v>
      </c>
      <c r="L126" s="68">
        <f t="shared" si="0"/>
        <v>0</v>
      </c>
      <c r="M126" s="66">
        <f t="shared" si="2"/>
        <v>0</v>
      </c>
      <c r="N126" s="32">
        <f t="shared" si="3"/>
        <v>0</v>
      </c>
      <c r="O126" s="52">
        <f>'Pay App 59'!O126+'Pay App 59'!P126</f>
        <v>0</v>
      </c>
      <c r="P126" s="45"/>
      <c r="Q126" s="66">
        <f>'Pay App 59'!Q126+N126+P126</f>
        <v>0</v>
      </c>
    </row>
    <row r="127" spans="1:17" ht="21" customHeight="1" x14ac:dyDescent="0.2">
      <c r="A127" s="151" t="s">
        <v>208</v>
      </c>
      <c r="B127" s="151"/>
      <c r="C127" s="151" t="s">
        <v>209</v>
      </c>
      <c r="D127" s="152"/>
      <c r="E127" s="52">
        <f>'Pay App 59'!E127</f>
        <v>0</v>
      </c>
      <c r="F127" s="45"/>
      <c r="G127" s="65">
        <f>'Pay App 59'!G127+F127</f>
        <v>0</v>
      </c>
      <c r="H127" s="188">
        <f>'Pay App 59'!K127</f>
        <v>0</v>
      </c>
      <c r="I127" s="189"/>
      <c r="J127" s="55"/>
      <c r="K127" s="33">
        <f t="shared" si="1"/>
        <v>0</v>
      </c>
      <c r="L127" s="68">
        <f t="shared" si="0"/>
        <v>0</v>
      </c>
      <c r="M127" s="66">
        <f t="shared" si="2"/>
        <v>0</v>
      </c>
      <c r="N127" s="32">
        <f t="shared" si="3"/>
        <v>0</v>
      </c>
      <c r="O127" s="52">
        <f>'Pay App 59'!O127+'Pay App 59'!P127</f>
        <v>0</v>
      </c>
      <c r="P127" s="45"/>
      <c r="Q127" s="66">
        <f>'Pay App 59'!Q127+N127+P127</f>
        <v>0</v>
      </c>
    </row>
    <row r="128" spans="1:17" ht="21" customHeight="1" x14ac:dyDescent="0.2">
      <c r="A128" s="153" t="s">
        <v>210</v>
      </c>
      <c r="B128" s="153"/>
      <c r="C128" s="153" t="s">
        <v>211</v>
      </c>
      <c r="D128" s="154"/>
      <c r="E128" s="52">
        <f>'Pay App 59'!E128</f>
        <v>0</v>
      </c>
      <c r="F128" s="45"/>
      <c r="G128" s="65">
        <f>'Pay App 59'!G128+F128</f>
        <v>0</v>
      </c>
      <c r="H128" s="188">
        <f>'Pay App 59'!K128</f>
        <v>0</v>
      </c>
      <c r="I128" s="189"/>
      <c r="J128" s="55"/>
      <c r="K128" s="33">
        <f t="shared" si="1"/>
        <v>0</v>
      </c>
      <c r="L128" s="68">
        <f t="shared" si="0"/>
        <v>0</v>
      </c>
      <c r="M128" s="66">
        <f t="shared" si="2"/>
        <v>0</v>
      </c>
      <c r="N128" s="32">
        <f t="shared" si="3"/>
        <v>0</v>
      </c>
      <c r="O128" s="52">
        <f>'Pay App 59'!O128+'Pay App 59'!P128</f>
        <v>0</v>
      </c>
      <c r="P128" s="45"/>
      <c r="Q128" s="66">
        <f>'Pay App 59'!Q128+N128+P128</f>
        <v>0</v>
      </c>
    </row>
    <row r="129" spans="1:17" ht="21" customHeight="1" x14ac:dyDescent="0.2">
      <c r="A129" s="151" t="s">
        <v>212</v>
      </c>
      <c r="B129" s="151"/>
      <c r="C129" s="151" t="s">
        <v>213</v>
      </c>
      <c r="D129" s="152"/>
      <c r="E129" s="52">
        <f>'Pay App 59'!E129</f>
        <v>0</v>
      </c>
      <c r="F129" s="45"/>
      <c r="G129" s="65">
        <f>'Pay App 59'!G129+F129</f>
        <v>0</v>
      </c>
      <c r="H129" s="188">
        <f>'Pay App 59'!K129</f>
        <v>0</v>
      </c>
      <c r="I129" s="189"/>
      <c r="J129" s="55"/>
      <c r="K129" s="33">
        <f t="shared" si="1"/>
        <v>0</v>
      </c>
      <c r="L129" s="68">
        <f t="shared" si="0"/>
        <v>0</v>
      </c>
      <c r="M129" s="66">
        <f t="shared" si="2"/>
        <v>0</v>
      </c>
      <c r="N129" s="32">
        <f t="shared" si="3"/>
        <v>0</v>
      </c>
      <c r="O129" s="52">
        <f>'Pay App 59'!O129+'Pay App 59'!P129</f>
        <v>0</v>
      </c>
      <c r="P129" s="45"/>
      <c r="Q129" s="66">
        <f>'Pay App 59'!Q129+N129+P129</f>
        <v>0</v>
      </c>
    </row>
    <row r="130" spans="1:17" ht="21" customHeight="1" x14ac:dyDescent="0.2">
      <c r="A130" s="151" t="s">
        <v>214</v>
      </c>
      <c r="B130" s="151"/>
      <c r="C130" s="151" t="s">
        <v>215</v>
      </c>
      <c r="D130" s="152"/>
      <c r="E130" s="52">
        <f>'Pay App 59'!E130</f>
        <v>0</v>
      </c>
      <c r="F130" s="45"/>
      <c r="G130" s="65">
        <f>'Pay App 59'!G130+F130</f>
        <v>0</v>
      </c>
      <c r="H130" s="188">
        <f>'Pay App 59'!K130</f>
        <v>0</v>
      </c>
      <c r="I130" s="189"/>
      <c r="J130" s="55"/>
      <c r="K130" s="33">
        <f t="shared" si="1"/>
        <v>0</v>
      </c>
      <c r="L130" s="68">
        <f t="shared" si="0"/>
        <v>0</v>
      </c>
      <c r="M130" s="66">
        <f t="shared" si="2"/>
        <v>0</v>
      </c>
      <c r="N130" s="32">
        <f t="shared" si="3"/>
        <v>0</v>
      </c>
      <c r="O130" s="52">
        <f>'Pay App 59'!O130+'Pay App 59'!P130</f>
        <v>0</v>
      </c>
      <c r="P130" s="45"/>
      <c r="Q130" s="66">
        <f>'Pay App 59'!Q130+N130+P130</f>
        <v>0</v>
      </c>
    </row>
    <row r="131" spans="1:17" ht="21" customHeight="1" x14ac:dyDescent="0.2">
      <c r="A131" s="151" t="s">
        <v>216</v>
      </c>
      <c r="B131" s="151"/>
      <c r="C131" s="151" t="s">
        <v>217</v>
      </c>
      <c r="D131" s="152"/>
      <c r="E131" s="52">
        <f>'Pay App 59'!E131</f>
        <v>0</v>
      </c>
      <c r="F131" s="45"/>
      <c r="G131" s="65">
        <f>'Pay App 59'!G131+F131</f>
        <v>0</v>
      </c>
      <c r="H131" s="188">
        <f>'Pay App 59'!K131</f>
        <v>0</v>
      </c>
      <c r="I131" s="189"/>
      <c r="J131" s="55"/>
      <c r="K131" s="33">
        <f t="shared" si="1"/>
        <v>0</v>
      </c>
      <c r="L131" s="68">
        <f t="shared" si="0"/>
        <v>0</v>
      </c>
      <c r="M131" s="66">
        <f t="shared" si="2"/>
        <v>0</v>
      </c>
      <c r="N131" s="32">
        <f t="shared" si="3"/>
        <v>0</v>
      </c>
      <c r="O131" s="52">
        <f>'Pay App 59'!O131+'Pay App 59'!P131</f>
        <v>0</v>
      </c>
      <c r="P131" s="45"/>
      <c r="Q131" s="66">
        <f>'Pay App 59'!Q131+N131+P131</f>
        <v>0</v>
      </c>
    </row>
    <row r="132" spans="1:17" ht="21" customHeight="1" x14ac:dyDescent="0.2">
      <c r="A132" s="151" t="s">
        <v>218</v>
      </c>
      <c r="B132" s="151"/>
      <c r="C132" s="151" t="s">
        <v>219</v>
      </c>
      <c r="D132" s="152"/>
      <c r="E132" s="52">
        <f>'Pay App 59'!E132</f>
        <v>0</v>
      </c>
      <c r="F132" s="45"/>
      <c r="G132" s="65">
        <f>'Pay App 59'!G132+F132</f>
        <v>0</v>
      </c>
      <c r="H132" s="188">
        <f>'Pay App 59'!K132</f>
        <v>0</v>
      </c>
      <c r="I132" s="189"/>
      <c r="J132" s="55"/>
      <c r="K132" s="33">
        <f t="shared" si="1"/>
        <v>0</v>
      </c>
      <c r="L132" s="68">
        <f t="shared" si="0"/>
        <v>0</v>
      </c>
      <c r="M132" s="66">
        <f t="shared" si="2"/>
        <v>0</v>
      </c>
      <c r="N132" s="32">
        <f t="shared" si="3"/>
        <v>0</v>
      </c>
      <c r="O132" s="52">
        <f>'Pay App 59'!O132+'Pay App 59'!P132</f>
        <v>0</v>
      </c>
      <c r="P132" s="45"/>
      <c r="Q132" s="66">
        <f>'Pay App 59'!Q132+N132+P132</f>
        <v>0</v>
      </c>
    </row>
    <row r="133" spans="1:17" ht="21" customHeight="1" x14ac:dyDescent="0.2">
      <c r="A133" s="151" t="s">
        <v>220</v>
      </c>
      <c r="B133" s="151"/>
      <c r="C133" s="151" t="s">
        <v>221</v>
      </c>
      <c r="D133" s="152"/>
      <c r="E133" s="52">
        <f>'Pay App 59'!E133</f>
        <v>0</v>
      </c>
      <c r="F133" s="45"/>
      <c r="G133" s="65">
        <f>'Pay App 59'!G133+F133</f>
        <v>0</v>
      </c>
      <c r="H133" s="188">
        <f>'Pay App 59'!K133</f>
        <v>0</v>
      </c>
      <c r="I133" s="189"/>
      <c r="J133" s="55"/>
      <c r="K133" s="33">
        <f t="shared" si="1"/>
        <v>0</v>
      </c>
      <c r="L133" s="68">
        <f t="shared" si="0"/>
        <v>0</v>
      </c>
      <c r="M133" s="66">
        <f t="shared" si="2"/>
        <v>0</v>
      </c>
      <c r="N133" s="32">
        <f t="shared" si="3"/>
        <v>0</v>
      </c>
      <c r="O133" s="52">
        <f>'Pay App 59'!O133+'Pay App 59'!P133</f>
        <v>0</v>
      </c>
      <c r="P133" s="45"/>
      <c r="Q133" s="66">
        <f>'Pay App 59'!Q133+N133+P133</f>
        <v>0</v>
      </c>
    </row>
    <row r="134" spans="1:17" ht="21" customHeight="1" x14ac:dyDescent="0.2">
      <c r="A134" s="151" t="s">
        <v>222</v>
      </c>
      <c r="B134" s="151"/>
      <c r="C134" s="151" t="s">
        <v>223</v>
      </c>
      <c r="D134" s="152"/>
      <c r="E134" s="52">
        <f>'Pay App 59'!E134</f>
        <v>0</v>
      </c>
      <c r="F134" s="45"/>
      <c r="G134" s="65">
        <f>'Pay App 59'!G134+F134</f>
        <v>0</v>
      </c>
      <c r="H134" s="188">
        <f>'Pay App 59'!K134</f>
        <v>0</v>
      </c>
      <c r="I134" s="189"/>
      <c r="J134" s="55"/>
      <c r="K134" s="33">
        <f t="shared" si="1"/>
        <v>0</v>
      </c>
      <c r="L134" s="68">
        <f t="shared" si="0"/>
        <v>0</v>
      </c>
      <c r="M134" s="66">
        <f t="shared" si="2"/>
        <v>0</v>
      </c>
      <c r="N134" s="32">
        <f t="shared" si="3"/>
        <v>0</v>
      </c>
      <c r="O134" s="52">
        <f>'Pay App 59'!O134+'Pay App 59'!P134</f>
        <v>0</v>
      </c>
      <c r="P134" s="45"/>
      <c r="Q134" s="66">
        <f>'Pay App 59'!Q134+N134+P134</f>
        <v>0</v>
      </c>
    </row>
    <row r="135" spans="1:17" ht="21" customHeight="1" x14ac:dyDescent="0.2">
      <c r="A135" s="153" t="s">
        <v>224</v>
      </c>
      <c r="B135" s="153"/>
      <c r="C135" s="153" t="s">
        <v>225</v>
      </c>
      <c r="D135" s="154"/>
      <c r="E135" s="52">
        <f>'Pay App 59'!E135</f>
        <v>0</v>
      </c>
      <c r="F135" s="45"/>
      <c r="G135" s="65">
        <f>'Pay App 59'!G135+F135</f>
        <v>0</v>
      </c>
      <c r="H135" s="188">
        <f>'Pay App 59'!K135</f>
        <v>0</v>
      </c>
      <c r="I135" s="189"/>
      <c r="J135" s="55"/>
      <c r="K135" s="33">
        <f t="shared" si="1"/>
        <v>0</v>
      </c>
      <c r="L135" s="68">
        <f t="shared" si="0"/>
        <v>0</v>
      </c>
      <c r="M135" s="66">
        <f t="shared" si="2"/>
        <v>0</v>
      </c>
      <c r="N135" s="32">
        <f t="shared" si="3"/>
        <v>0</v>
      </c>
      <c r="O135" s="52">
        <f>'Pay App 59'!O135+'Pay App 59'!P135</f>
        <v>0</v>
      </c>
      <c r="P135" s="45"/>
      <c r="Q135" s="66">
        <f>'Pay App 59'!Q135+N135+P135</f>
        <v>0</v>
      </c>
    </row>
    <row r="136" spans="1:17" ht="21" customHeight="1" x14ac:dyDescent="0.2">
      <c r="A136" s="151" t="s">
        <v>226</v>
      </c>
      <c r="B136" s="151"/>
      <c r="C136" s="151" t="s">
        <v>227</v>
      </c>
      <c r="D136" s="152"/>
      <c r="E136" s="52">
        <f>'Pay App 59'!E136</f>
        <v>0</v>
      </c>
      <c r="F136" s="45"/>
      <c r="G136" s="65">
        <f>'Pay App 59'!G136+F136</f>
        <v>0</v>
      </c>
      <c r="H136" s="188">
        <f>'Pay App 59'!K136</f>
        <v>0</v>
      </c>
      <c r="I136" s="189"/>
      <c r="J136" s="55"/>
      <c r="K136" s="33">
        <f t="shared" si="1"/>
        <v>0</v>
      </c>
      <c r="L136" s="68">
        <f t="shared" si="0"/>
        <v>0</v>
      </c>
      <c r="M136" s="66">
        <f t="shared" si="2"/>
        <v>0</v>
      </c>
      <c r="N136" s="32">
        <f t="shared" si="3"/>
        <v>0</v>
      </c>
      <c r="O136" s="52">
        <f>'Pay App 59'!O136+'Pay App 59'!P136</f>
        <v>0</v>
      </c>
      <c r="P136" s="45"/>
      <c r="Q136" s="66">
        <f>'Pay App 59'!Q136+N136+P136</f>
        <v>0</v>
      </c>
    </row>
    <row r="137" spans="1:17" ht="21" customHeight="1" x14ac:dyDescent="0.2">
      <c r="A137" s="151" t="s">
        <v>228</v>
      </c>
      <c r="B137" s="151"/>
      <c r="C137" s="151" t="s">
        <v>229</v>
      </c>
      <c r="D137" s="152"/>
      <c r="E137" s="52">
        <f>'Pay App 59'!E137</f>
        <v>0</v>
      </c>
      <c r="F137" s="45"/>
      <c r="G137" s="65">
        <f>'Pay App 59'!G137+F137</f>
        <v>0</v>
      </c>
      <c r="H137" s="188">
        <f>'Pay App 59'!K137</f>
        <v>0</v>
      </c>
      <c r="I137" s="189"/>
      <c r="J137" s="55"/>
      <c r="K137" s="33">
        <f t="shared" si="1"/>
        <v>0</v>
      </c>
      <c r="L137" s="68">
        <f t="shared" si="0"/>
        <v>0</v>
      </c>
      <c r="M137" s="66">
        <f t="shared" si="2"/>
        <v>0</v>
      </c>
      <c r="N137" s="32">
        <f t="shared" si="3"/>
        <v>0</v>
      </c>
      <c r="O137" s="52">
        <f>'Pay App 59'!O137+'Pay App 59'!P137</f>
        <v>0</v>
      </c>
      <c r="P137" s="45"/>
      <c r="Q137" s="66">
        <f>'Pay App 59'!Q137+N137+P137</f>
        <v>0</v>
      </c>
    </row>
    <row r="138" spans="1:17" ht="21" customHeight="1" x14ac:dyDescent="0.2">
      <c r="A138" s="151" t="s">
        <v>230</v>
      </c>
      <c r="B138" s="151"/>
      <c r="C138" s="151" t="s">
        <v>231</v>
      </c>
      <c r="D138" s="152"/>
      <c r="E138" s="52">
        <f>'Pay App 59'!E138</f>
        <v>0</v>
      </c>
      <c r="F138" s="45"/>
      <c r="G138" s="65">
        <f>'Pay App 59'!G138+F138</f>
        <v>0</v>
      </c>
      <c r="H138" s="188">
        <f>'Pay App 59'!K138</f>
        <v>0</v>
      </c>
      <c r="I138" s="189"/>
      <c r="J138" s="55"/>
      <c r="K138" s="33">
        <f t="shared" si="1"/>
        <v>0</v>
      </c>
      <c r="L138" s="68">
        <f t="shared" si="0"/>
        <v>0</v>
      </c>
      <c r="M138" s="66">
        <f t="shared" si="2"/>
        <v>0</v>
      </c>
      <c r="N138" s="32">
        <f t="shared" si="3"/>
        <v>0</v>
      </c>
      <c r="O138" s="52">
        <f>'Pay App 59'!O138+'Pay App 59'!P138</f>
        <v>0</v>
      </c>
      <c r="P138" s="45"/>
      <c r="Q138" s="66">
        <f>'Pay App 59'!Q138+N138+P138</f>
        <v>0</v>
      </c>
    </row>
    <row r="139" spans="1:17" ht="21" customHeight="1" x14ac:dyDescent="0.2">
      <c r="A139" s="153" t="s">
        <v>232</v>
      </c>
      <c r="B139" s="153"/>
      <c r="C139" s="153" t="s">
        <v>233</v>
      </c>
      <c r="D139" s="154"/>
      <c r="E139" s="52">
        <f>'Pay App 59'!E139</f>
        <v>0</v>
      </c>
      <c r="F139" s="45"/>
      <c r="G139" s="65">
        <f>'Pay App 59'!G139+F139</f>
        <v>0</v>
      </c>
      <c r="H139" s="188">
        <f>'Pay App 59'!K139</f>
        <v>0</v>
      </c>
      <c r="I139" s="189"/>
      <c r="J139" s="55"/>
      <c r="K139" s="33">
        <f t="shared" si="1"/>
        <v>0</v>
      </c>
      <c r="L139" s="68">
        <f t="shared" si="0"/>
        <v>0</v>
      </c>
      <c r="M139" s="66">
        <f t="shared" si="2"/>
        <v>0</v>
      </c>
      <c r="N139" s="32">
        <f t="shared" si="3"/>
        <v>0</v>
      </c>
      <c r="O139" s="52">
        <f>'Pay App 59'!O139+'Pay App 59'!P139</f>
        <v>0</v>
      </c>
      <c r="P139" s="45"/>
      <c r="Q139" s="66">
        <f>'Pay App 59'!Q139+N139+P139</f>
        <v>0</v>
      </c>
    </row>
    <row r="140" spans="1:17" ht="21" customHeight="1" x14ac:dyDescent="0.2">
      <c r="A140" s="151" t="s">
        <v>234</v>
      </c>
      <c r="B140" s="151"/>
      <c r="C140" s="151" t="s">
        <v>235</v>
      </c>
      <c r="D140" s="152"/>
      <c r="E140" s="52">
        <f>'Pay App 59'!E140</f>
        <v>0</v>
      </c>
      <c r="F140" s="45"/>
      <c r="G140" s="65">
        <f>'Pay App 59'!G140+F140</f>
        <v>0</v>
      </c>
      <c r="H140" s="188">
        <f>'Pay App 59'!K140</f>
        <v>0</v>
      </c>
      <c r="I140" s="189"/>
      <c r="J140" s="55"/>
      <c r="K140" s="33">
        <f t="shared" si="1"/>
        <v>0</v>
      </c>
      <c r="L140" s="68">
        <f t="shared" si="0"/>
        <v>0</v>
      </c>
      <c r="M140" s="66">
        <f t="shared" si="2"/>
        <v>0</v>
      </c>
      <c r="N140" s="32">
        <f t="shared" si="3"/>
        <v>0</v>
      </c>
      <c r="O140" s="52">
        <f>'Pay App 59'!O140+'Pay App 59'!P140</f>
        <v>0</v>
      </c>
      <c r="P140" s="45"/>
      <c r="Q140" s="66">
        <f>'Pay App 59'!Q140+N140+P140</f>
        <v>0</v>
      </c>
    </row>
    <row r="141" spans="1:17" ht="21" customHeight="1" x14ac:dyDescent="0.2">
      <c r="A141" s="151" t="s">
        <v>236</v>
      </c>
      <c r="B141" s="151"/>
      <c r="C141" s="151" t="s">
        <v>237</v>
      </c>
      <c r="D141" s="152"/>
      <c r="E141" s="52">
        <f>'Pay App 59'!E141</f>
        <v>0</v>
      </c>
      <c r="F141" s="45"/>
      <c r="G141" s="65">
        <f>'Pay App 59'!G141+F141</f>
        <v>0</v>
      </c>
      <c r="H141" s="188">
        <f>'Pay App 59'!K141</f>
        <v>0</v>
      </c>
      <c r="I141" s="189"/>
      <c r="J141" s="55"/>
      <c r="K141" s="33">
        <f t="shared" si="1"/>
        <v>0</v>
      </c>
      <c r="L141" s="68">
        <f t="shared" si="0"/>
        <v>0</v>
      </c>
      <c r="M141" s="66">
        <f t="shared" si="2"/>
        <v>0</v>
      </c>
      <c r="N141" s="32">
        <f t="shared" si="3"/>
        <v>0</v>
      </c>
      <c r="O141" s="52">
        <f>'Pay App 59'!O141+'Pay App 59'!P141</f>
        <v>0</v>
      </c>
      <c r="P141" s="45"/>
      <c r="Q141" s="66">
        <f>'Pay App 59'!Q141+N141+P141</f>
        <v>0</v>
      </c>
    </row>
    <row r="142" spans="1:17" ht="21" customHeight="1" x14ac:dyDescent="0.2">
      <c r="A142" s="151" t="s">
        <v>238</v>
      </c>
      <c r="B142" s="151"/>
      <c r="C142" s="151" t="s">
        <v>239</v>
      </c>
      <c r="D142" s="152"/>
      <c r="E142" s="52">
        <f>'Pay App 59'!E142</f>
        <v>0</v>
      </c>
      <c r="F142" s="45"/>
      <c r="G142" s="65">
        <f>'Pay App 59'!G142+F142</f>
        <v>0</v>
      </c>
      <c r="H142" s="188">
        <f>'Pay App 59'!K142</f>
        <v>0</v>
      </c>
      <c r="I142" s="189"/>
      <c r="J142" s="55"/>
      <c r="K142" s="33">
        <f t="shared" si="1"/>
        <v>0</v>
      </c>
      <c r="L142" s="68">
        <f t="shared" si="0"/>
        <v>0</v>
      </c>
      <c r="M142" s="66">
        <f t="shared" si="2"/>
        <v>0</v>
      </c>
      <c r="N142" s="32">
        <f t="shared" si="3"/>
        <v>0</v>
      </c>
      <c r="O142" s="52">
        <f>'Pay App 59'!O142+'Pay App 59'!P142</f>
        <v>0</v>
      </c>
      <c r="P142" s="45"/>
      <c r="Q142" s="66">
        <f>'Pay App 59'!Q142+N142+P142</f>
        <v>0</v>
      </c>
    </row>
    <row r="143" spans="1:17" ht="21" customHeight="1" x14ac:dyDescent="0.2">
      <c r="A143" s="151" t="s">
        <v>240</v>
      </c>
      <c r="B143" s="151"/>
      <c r="C143" s="151" t="s">
        <v>241</v>
      </c>
      <c r="D143" s="152"/>
      <c r="E143" s="52">
        <f>'Pay App 59'!E143</f>
        <v>0</v>
      </c>
      <c r="F143" s="45"/>
      <c r="G143" s="65">
        <f>'Pay App 59'!G143+F143</f>
        <v>0</v>
      </c>
      <c r="H143" s="188">
        <f>'Pay App 59'!K143</f>
        <v>0</v>
      </c>
      <c r="I143" s="189"/>
      <c r="J143" s="55"/>
      <c r="K143" s="33">
        <f t="shared" si="1"/>
        <v>0</v>
      </c>
      <c r="L143" s="68">
        <f t="shared" si="0"/>
        <v>0</v>
      </c>
      <c r="M143" s="66">
        <f t="shared" si="2"/>
        <v>0</v>
      </c>
      <c r="N143" s="32">
        <f t="shared" si="3"/>
        <v>0</v>
      </c>
      <c r="O143" s="52">
        <f>'Pay App 59'!O143+'Pay App 59'!P143</f>
        <v>0</v>
      </c>
      <c r="P143" s="45"/>
      <c r="Q143" s="66">
        <f>'Pay App 59'!Q143+N143+P143</f>
        <v>0</v>
      </c>
    </row>
    <row r="144" spans="1:17" ht="21" customHeight="1" x14ac:dyDescent="0.2">
      <c r="A144" s="151" t="s">
        <v>242</v>
      </c>
      <c r="B144" s="151"/>
      <c r="C144" s="151" t="s">
        <v>243</v>
      </c>
      <c r="D144" s="152"/>
      <c r="E144" s="52">
        <f>'Pay App 59'!E144</f>
        <v>0</v>
      </c>
      <c r="F144" s="45"/>
      <c r="G144" s="65">
        <f>'Pay App 59'!G144+F144</f>
        <v>0</v>
      </c>
      <c r="H144" s="188">
        <f>'Pay App 59'!K144</f>
        <v>0</v>
      </c>
      <c r="I144" s="189"/>
      <c r="J144" s="55"/>
      <c r="K144" s="33">
        <f t="shared" si="1"/>
        <v>0</v>
      </c>
      <c r="L144" s="68">
        <f t="shared" si="0"/>
        <v>0</v>
      </c>
      <c r="M144" s="66">
        <f t="shared" si="2"/>
        <v>0</v>
      </c>
      <c r="N144" s="32">
        <f t="shared" si="3"/>
        <v>0</v>
      </c>
      <c r="O144" s="52">
        <f>'Pay App 59'!O144+'Pay App 59'!P144</f>
        <v>0</v>
      </c>
      <c r="P144" s="45"/>
      <c r="Q144" s="66">
        <f>'Pay App 59'!Q144+N144+P144</f>
        <v>0</v>
      </c>
    </row>
    <row r="145" spans="1:17" ht="21" customHeight="1" x14ac:dyDescent="0.2">
      <c r="A145" s="151" t="s">
        <v>244</v>
      </c>
      <c r="B145" s="151"/>
      <c r="C145" s="151" t="s">
        <v>245</v>
      </c>
      <c r="D145" s="152"/>
      <c r="E145" s="52">
        <f>'Pay App 59'!E145</f>
        <v>0</v>
      </c>
      <c r="F145" s="45"/>
      <c r="G145" s="65">
        <f>'Pay App 59'!G145+F145</f>
        <v>0</v>
      </c>
      <c r="H145" s="188">
        <f>'Pay App 59'!K145</f>
        <v>0</v>
      </c>
      <c r="I145" s="189"/>
      <c r="J145" s="55"/>
      <c r="K145" s="33">
        <f t="shared" si="1"/>
        <v>0</v>
      </c>
      <c r="L145" s="68">
        <f t="shared" si="0"/>
        <v>0</v>
      </c>
      <c r="M145" s="66">
        <f t="shared" si="2"/>
        <v>0</v>
      </c>
      <c r="N145" s="32">
        <f t="shared" si="3"/>
        <v>0</v>
      </c>
      <c r="O145" s="52">
        <f>'Pay App 59'!O145+'Pay App 59'!P145</f>
        <v>0</v>
      </c>
      <c r="P145" s="45"/>
      <c r="Q145" s="66">
        <f>'Pay App 59'!Q145+N145+P145</f>
        <v>0</v>
      </c>
    </row>
    <row r="146" spans="1:17" ht="21" customHeight="1" x14ac:dyDescent="0.2">
      <c r="A146" s="151" t="s">
        <v>246</v>
      </c>
      <c r="B146" s="151"/>
      <c r="C146" s="151" t="s">
        <v>247</v>
      </c>
      <c r="D146" s="152"/>
      <c r="E146" s="52">
        <f>'Pay App 59'!E146</f>
        <v>0</v>
      </c>
      <c r="F146" s="45"/>
      <c r="G146" s="65">
        <f>'Pay App 59'!G146+F146</f>
        <v>0</v>
      </c>
      <c r="H146" s="188">
        <f>'Pay App 59'!K146</f>
        <v>0</v>
      </c>
      <c r="I146" s="189"/>
      <c r="J146" s="55"/>
      <c r="K146" s="33">
        <f t="shared" si="1"/>
        <v>0</v>
      </c>
      <c r="L146" s="68">
        <f t="shared" si="0"/>
        <v>0</v>
      </c>
      <c r="M146" s="66">
        <f t="shared" si="2"/>
        <v>0</v>
      </c>
      <c r="N146" s="32">
        <f t="shared" si="3"/>
        <v>0</v>
      </c>
      <c r="O146" s="52">
        <f>'Pay App 59'!O146+'Pay App 59'!P146</f>
        <v>0</v>
      </c>
      <c r="P146" s="45"/>
      <c r="Q146" s="66">
        <f>'Pay App 59'!Q146+N146+P146</f>
        <v>0</v>
      </c>
    </row>
    <row r="147" spans="1:17" ht="21" customHeight="1" x14ac:dyDescent="0.2">
      <c r="A147" s="151" t="s">
        <v>248</v>
      </c>
      <c r="B147" s="151"/>
      <c r="C147" s="151" t="s">
        <v>249</v>
      </c>
      <c r="D147" s="152"/>
      <c r="E147" s="52">
        <f>'Pay App 59'!E147</f>
        <v>0</v>
      </c>
      <c r="F147" s="45"/>
      <c r="G147" s="65">
        <f>'Pay App 59'!G147+F147</f>
        <v>0</v>
      </c>
      <c r="H147" s="188">
        <f>'Pay App 59'!K147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59'!O147+'Pay App 59'!P147</f>
        <v>0</v>
      </c>
      <c r="P147" s="45"/>
      <c r="Q147" s="66">
        <f>'Pay App 59'!Q147+N147+P147</f>
        <v>0</v>
      </c>
    </row>
    <row r="148" spans="1:17" ht="21" customHeight="1" x14ac:dyDescent="0.2">
      <c r="A148" s="151" t="s">
        <v>250</v>
      </c>
      <c r="B148" s="151"/>
      <c r="C148" s="151" t="s">
        <v>251</v>
      </c>
      <c r="D148" s="152"/>
      <c r="E148" s="52">
        <f>'Pay App 59'!E148</f>
        <v>0</v>
      </c>
      <c r="F148" s="45"/>
      <c r="G148" s="65">
        <f>'Pay App 59'!G148+F148</f>
        <v>0</v>
      </c>
      <c r="H148" s="188">
        <f>'Pay App 59'!K148</f>
        <v>0</v>
      </c>
      <c r="I148" s="189"/>
      <c r="J148" s="55"/>
      <c r="K148" s="33">
        <f t="shared" si="4"/>
        <v>0</v>
      </c>
      <c r="L148" s="68">
        <f t="shared" ref="L148:L211" si="7">IF(ISERROR(K148/G148),0,K148/G148)</f>
        <v>0</v>
      </c>
      <c r="M148" s="66">
        <f t="shared" si="5"/>
        <v>0</v>
      </c>
      <c r="N148" s="32">
        <f t="shared" si="6"/>
        <v>0</v>
      </c>
      <c r="O148" s="52">
        <f>'Pay App 59'!O148+'Pay App 59'!P148</f>
        <v>0</v>
      </c>
      <c r="P148" s="45"/>
      <c r="Q148" s="66">
        <f>'Pay App 59'!Q148+N148+P148</f>
        <v>0</v>
      </c>
    </row>
    <row r="149" spans="1:17" ht="21" customHeight="1" x14ac:dyDescent="0.2">
      <c r="A149" s="153" t="s">
        <v>252</v>
      </c>
      <c r="B149" s="153"/>
      <c r="C149" s="153" t="s">
        <v>253</v>
      </c>
      <c r="D149" s="154"/>
      <c r="E149" s="52">
        <f>'Pay App 59'!E149</f>
        <v>0</v>
      </c>
      <c r="F149" s="45"/>
      <c r="G149" s="65">
        <f>'Pay App 59'!G149+F149</f>
        <v>0</v>
      </c>
      <c r="H149" s="188">
        <f>'Pay App 59'!K149</f>
        <v>0</v>
      </c>
      <c r="I149" s="189"/>
      <c r="J149" s="55"/>
      <c r="K149" s="33">
        <f t="shared" si="4"/>
        <v>0</v>
      </c>
      <c r="L149" s="68">
        <f t="shared" si="7"/>
        <v>0</v>
      </c>
      <c r="M149" s="66">
        <f t="shared" si="5"/>
        <v>0</v>
      </c>
      <c r="N149" s="32">
        <f t="shared" si="6"/>
        <v>0</v>
      </c>
      <c r="O149" s="52">
        <f>'Pay App 59'!O149+'Pay App 59'!P149</f>
        <v>0</v>
      </c>
      <c r="P149" s="45"/>
      <c r="Q149" s="66">
        <f>'Pay App 59'!Q149+N149+P149</f>
        <v>0</v>
      </c>
    </row>
    <row r="150" spans="1:17" ht="21" customHeight="1" x14ac:dyDescent="0.2">
      <c r="A150" s="151" t="s">
        <v>254</v>
      </c>
      <c r="B150" s="151"/>
      <c r="C150" s="151" t="s">
        <v>255</v>
      </c>
      <c r="D150" s="152"/>
      <c r="E150" s="52">
        <f>'Pay App 59'!E150</f>
        <v>0</v>
      </c>
      <c r="F150" s="45"/>
      <c r="G150" s="65">
        <f>'Pay App 59'!G150+F150</f>
        <v>0</v>
      </c>
      <c r="H150" s="188">
        <f>'Pay App 59'!K150</f>
        <v>0</v>
      </c>
      <c r="I150" s="189"/>
      <c r="J150" s="55"/>
      <c r="K150" s="33">
        <f t="shared" si="4"/>
        <v>0</v>
      </c>
      <c r="L150" s="68">
        <f t="shared" si="7"/>
        <v>0</v>
      </c>
      <c r="M150" s="66">
        <f t="shared" si="5"/>
        <v>0</v>
      </c>
      <c r="N150" s="32">
        <f t="shared" si="6"/>
        <v>0</v>
      </c>
      <c r="O150" s="52">
        <f>'Pay App 59'!O150+'Pay App 59'!P150</f>
        <v>0</v>
      </c>
      <c r="P150" s="45"/>
      <c r="Q150" s="66">
        <f>'Pay App 59'!Q150+N150+P150</f>
        <v>0</v>
      </c>
    </row>
    <row r="151" spans="1:17" ht="21" customHeight="1" x14ac:dyDescent="0.2">
      <c r="A151" s="151" t="s">
        <v>256</v>
      </c>
      <c r="B151" s="151"/>
      <c r="C151" s="151" t="s">
        <v>257</v>
      </c>
      <c r="D151" s="152"/>
      <c r="E151" s="52">
        <f>'Pay App 59'!E151</f>
        <v>0</v>
      </c>
      <c r="F151" s="45"/>
      <c r="G151" s="65">
        <f>'Pay App 59'!G151+F151</f>
        <v>0</v>
      </c>
      <c r="H151" s="188">
        <f>'Pay App 59'!K151</f>
        <v>0</v>
      </c>
      <c r="I151" s="189"/>
      <c r="J151" s="55"/>
      <c r="K151" s="33">
        <f t="shared" si="4"/>
        <v>0</v>
      </c>
      <c r="L151" s="68">
        <f t="shared" si="7"/>
        <v>0</v>
      </c>
      <c r="M151" s="66">
        <f t="shared" si="5"/>
        <v>0</v>
      </c>
      <c r="N151" s="32">
        <f t="shared" si="6"/>
        <v>0</v>
      </c>
      <c r="O151" s="52">
        <f>'Pay App 59'!O151+'Pay App 59'!P151</f>
        <v>0</v>
      </c>
      <c r="P151" s="45"/>
      <c r="Q151" s="66">
        <f>'Pay App 59'!Q151+N151+P151</f>
        <v>0</v>
      </c>
    </row>
    <row r="152" spans="1:17" ht="21" customHeight="1" x14ac:dyDescent="0.2">
      <c r="A152" s="151" t="s">
        <v>258</v>
      </c>
      <c r="B152" s="151"/>
      <c r="C152" s="151" t="s">
        <v>259</v>
      </c>
      <c r="D152" s="152"/>
      <c r="E152" s="52">
        <f>'Pay App 59'!E152</f>
        <v>0</v>
      </c>
      <c r="F152" s="45"/>
      <c r="G152" s="65">
        <f>'Pay App 59'!G152+F152</f>
        <v>0</v>
      </c>
      <c r="H152" s="188">
        <f>'Pay App 59'!K152</f>
        <v>0</v>
      </c>
      <c r="I152" s="189"/>
      <c r="J152" s="55"/>
      <c r="K152" s="33">
        <f t="shared" si="4"/>
        <v>0</v>
      </c>
      <c r="L152" s="68">
        <f t="shared" si="7"/>
        <v>0</v>
      </c>
      <c r="M152" s="66">
        <f t="shared" si="5"/>
        <v>0</v>
      </c>
      <c r="N152" s="32">
        <f t="shared" si="6"/>
        <v>0</v>
      </c>
      <c r="O152" s="52">
        <f>'Pay App 59'!O152+'Pay App 59'!P152</f>
        <v>0</v>
      </c>
      <c r="P152" s="45"/>
      <c r="Q152" s="66">
        <f>'Pay App 59'!Q152+N152+P152</f>
        <v>0</v>
      </c>
    </row>
    <row r="153" spans="1:17" ht="21" customHeight="1" x14ac:dyDescent="0.2">
      <c r="A153" s="151" t="s">
        <v>260</v>
      </c>
      <c r="B153" s="151"/>
      <c r="C153" s="151" t="s">
        <v>261</v>
      </c>
      <c r="D153" s="152"/>
      <c r="E153" s="52">
        <f>'Pay App 59'!E153</f>
        <v>0</v>
      </c>
      <c r="F153" s="45"/>
      <c r="G153" s="65">
        <f>'Pay App 59'!G153+F153</f>
        <v>0</v>
      </c>
      <c r="H153" s="188">
        <f>'Pay App 59'!K153</f>
        <v>0</v>
      </c>
      <c r="I153" s="189"/>
      <c r="J153" s="55"/>
      <c r="K153" s="33">
        <f t="shared" si="4"/>
        <v>0</v>
      </c>
      <c r="L153" s="68">
        <f t="shared" si="7"/>
        <v>0</v>
      </c>
      <c r="M153" s="66">
        <f t="shared" si="5"/>
        <v>0</v>
      </c>
      <c r="N153" s="32">
        <f t="shared" si="6"/>
        <v>0</v>
      </c>
      <c r="O153" s="52">
        <f>'Pay App 59'!O153+'Pay App 59'!P153</f>
        <v>0</v>
      </c>
      <c r="P153" s="45"/>
      <c r="Q153" s="66">
        <f>'Pay App 59'!Q153+N153+P153</f>
        <v>0</v>
      </c>
    </row>
    <row r="154" spans="1:17" ht="21" customHeight="1" x14ac:dyDescent="0.2">
      <c r="A154" s="151" t="s">
        <v>262</v>
      </c>
      <c r="B154" s="151"/>
      <c r="C154" s="151" t="s">
        <v>263</v>
      </c>
      <c r="D154" s="152"/>
      <c r="E154" s="52">
        <f>'Pay App 59'!E154</f>
        <v>0</v>
      </c>
      <c r="F154" s="45"/>
      <c r="G154" s="65">
        <f>'Pay App 59'!G154+F154</f>
        <v>0</v>
      </c>
      <c r="H154" s="188">
        <f>'Pay App 59'!K154</f>
        <v>0</v>
      </c>
      <c r="I154" s="189"/>
      <c r="J154" s="55"/>
      <c r="K154" s="33">
        <f t="shared" si="4"/>
        <v>0</v>
      </c>
      <c r="L154" s="68">
        <f t="shared" si="7"/>
        <v>0</v>
      </c>
      <c r="M154" s="66">
        <f t="shared" si="5"/>
        <v>0</v>
      </c>
      <c r="N154" s="32">
        <f t="shared" si="6"/>
        <v>0</v>
      </c>
      <c r="O154" s="52">
        <f>'Pay App 59'!O154+'Pay App 59'!P154</f>
        <v>0</v>
      </c>
      <c r="P154" s="45"/>
      <c r="Q154" s="66">
        <f>'Pay App 59'!Q154+N154+P154</f>
        <v>0</v>
      </c>
    </row>
    <row r="155" spans="1:17" ht="21" customHeight="1" x14ac:dyDescent="0.2">
      <c r="A155" s="151" t="s">
        <v>264</v>
      </c>
      <c r="B155" s="151"/>
      <c r="C155" s="151" t="s">
        <v>265</v>
      </c>
      <c r="D155" s="152"/>
      <c r="E155" s="52">
        <f>'Pay App 59'!E155</f>
        <v>0</v>
      </c>
      <c r="F155" s="45"/>
      <c r="G155" s="65">
        <f>'Pay App 59'!G155+F155</f>
        <v>0</v>
      </c>
      <c r="H155" s="188">
        <f>'Pay App 59'!K155</f>
        <v>0</v>
      </c>
      <c r="I155" s="189"/>
      <c r="J155" s="55"/>
      <c r="K155" s="33">
        <f t="shared" si="4"/>
        <v>0</v>
      </c>
      <c r="L155" s="68">
        <f t="shared" si="7"/>
        <v>0</v>
      </c>
      <c r="M155" s="66">
        <f t="shared" si="5"/>
        <v>0</v>
      </c>
      <c r="N155" s="32">
        <f t="shared" si="6"/>
        <v>0</v>
      </c>
      <c r="O155" s="52">
        <f>'Pay App 59'!O155+'Pay App 59'!P155</f>
        <v>0</v>
      </c>
      <c r="P155" s="45"/>
      <c r="Q155" s="66">
        <f>'Pay App 59'!Q155+N155+P155</f>
        <v>0</v>
      </c>
    </row>
    <row r="156" spans="1:17" ht="21" customHeight="1" x14ac:dyDescent="0.2">
      <c r="A156" s="151" t="s">
        <v>266</v>
      </c>
      <c r="B156" s="151"/>
      <c r="C156" s="151" t="s">
        <v>267</v>
      </c>
      <c r="D156" s="152"/>
      <c r="E156" s="52">
        <f>'Pay App 59'!E156</f>
        <v>0</v>
      </c>
      <c r="F156" s="45"/>
      <c r="G156" s="65">
        <f>'Pay App 59'!G156+F156</f>
        <v>0</v>
      </c>
      <c r="H156" s="188">
        <f>'Pay App 59'!K156</f>
        <v>0</v>
      </c>
      <c r="I156" s="189"/>
      <c r="J156" s="55"/>
      <c r="K156" s="33">
        <f t="shared" si="4"/>
        <v>0</v>
      </c>
      <c r="L156" s="68">
        <f t="shared" si="7"/>
        <v>0</v>
      </c>
      <c r="M156" s="66">
        <f t="shared" si="5"/>
        <v>0</v>
      </c>
      <c r="N156" s="32">
        <f t="shared" si="6"/>
        <v>0</v>
      </c>
      <c r="O156" s="52">
        <f>'Pay App 59'!O156+'Pay App 59'!P156</f>
        <v>0</v>
      </c>
      <c r="P156" s="45"/>
      <c r="Q156" s="66">
        <f>'Pay App 59'!Q156+N156+P156</f>
        <v>0</v>
      </c>
    </row>
    <row r="157" spans="1:17" ht="21" customHeight="1" x14ac:dyDescent="0.2">
      <c r="A157" s="151" t="s">
        <v>268</v>
      </c>
      <c r="B157" s="151"/>
      <c r="C157" s="151" t="s">
        <v>269</v>
      </c>
      <c r="D157" s="152"/>
      <c r="E157" s="52">
        <f>'Pay App 59'!E157</f>
        <v>0</v>
      </c>
      <c r="F157" s="45"/>
      <c r="G157" s="65">
        <f>'Pay App 59'!G157+F157</f>
        <v>0</v>
      </c>
      <c r="H157" s="188">
        <f>'Pay App 59'!K157</f>
        <v>0</v>
      </c>
      <c r="I157" s="189"/>
      <c r="J157" s="55"/>
      <c r="K157" s="33">
        <f t="shared" si="4"/>
        <v>0</v>
      </c>
      <c r="L157" s="68">
        <f t="shared" si="7"/>
        <v>0</v>
      </c>
      <c r="M157" s="66">
        <f t="shared" si="5"/>
        <v>0</v>
      </c>
      <c r="N157" s="32">
        <f t="shared" si="6"/>
        <v>0</v>
      </c>
      <c r="O157" s="52">
        <f>'Pay App 59'!O157+'Pay App 59'!P157</f>
        <v>0</v>
      </c>
      <c r="P157" s="45"/>
      <c r="Q157" s="66">
        <f>'Pay App 59'!Q157+N157+P157</f>
        <v>0</v>
      </c>
    </row>
    <row r="158" spans="1:17" ht="21" customHeight="1" x14ac:dyDescent="0.2">
      <c r="A158" s="153" t="s">
        <v>270</v>
      </c>
      <c r="B158" s="153"/>
      <c r="C158" s="153" t="s">
        <v>271</v>
      </c>
      <c r="D158" s="154"/>
      <c r="E158" s="52">
        <f>'Pay App 59'!E158</f>
        <v>0</v>
      </c>
      <c r="F158" s="45"/>
      <c r="G158" s="65">
        <f>'Pay App 59'!G158+F158</f>
        <v>0</v>
      </c>
      <c r="H158" s="188">
        <f>'Pay App 59'!K158</f>
        <v>0</v>
      </c>
      <c r="I158" s="189"/>
      <c r="J158" s="55"/>
      <c r="K158" s="33">
        <f t="shared" si="4"/>
        <v>0</v>
      </c>
      <c r="L158" s="68">
        <f t="shared" si="7"/>
        <v>0</v>
      </c>
      <c r="M158" s="66">
        <f t="shared" si="5"/>
        <v>0</v>
      </c>
      <c r="N158" s="32">
        <f t="shared" si="6"/>
        <v>0</v>
      </c>
      <c r="O158" s="52">
        <f>'Pay App 59'!O158+'Pay App 59'!P158</f>
        <v>0</v>
      </c>
      <c r="P158" s="45"/>
      <c r="Q158" s="66">
        <f>'Pay App 59'!Q158+N158+P158</f>
        <v>0</v>
      </c>
    </row>
    <row r="159" spans="1:17" ht="21" customHeight="1" x14ac:dyDescent="0.2">
      <c r="A159" s="151" t="s">
        <v>272</v>
      </c>
      <c r="B159" s="151"/>
      <c r="C159" s="151" t="s">
        <v>273</v>
      </c>
      <c r="D159" s="152"/>
      <c r="E159" s="52">
        <f>'Pay App 59'!E159</f>
        <v>0</v>
      </c>
      <c r="F159" s="45"/>
      <c r="G159" s="65">
        <f>'Pay App 59'!G159+F159</f>
        <v>0</v>
      </c>
      <c r="H159" s="188">
        <f>'Pay App 59'!K159</f>
        <v>0</v>
      </c>
      <c r="I159" s="189"/>
      <c r="J159" s="55"/>
      <c r="K159" s="33">
        <f t="shared" si="4"/>
        <v>0</v>
      </c>
      <c r="L159" s="68">
        <f t="shared" si="7"/>
        <v>0</v>
      </c>
      <c r="M159" s="66">
        <f t="shared" si="5"/>
        <v>0</v>
      </c>
      <c r="N159" s="32">
        <f t="shared" si="6"/>
        <v>0</v>
      </c>
      <c r="O159" s="52">
        <f>'Pay App 59'!O159+'Pay App 59'!P159</f>
        <v>0</v>
      </c>
      <c r="P159" s="45"/>
      <c r="Q159" s="66">
        <f>'Pay App 59'!Q159+N159+P159</f>
        <v>0</v>
      </c>
    </row>
    <row r="160" spans="1:17" ht="21" customHeight="1" x14ac:dyDescent="0.2">
      <c r="A160" s="151" t="s">
        <v>274</v>
      </c>
      <c r="B160" s="151"/>
      <c r="C160" s="151" t="s">
        <v>275</v>
      </c>
      <c r="D160" s="152"/>
      <c r="E160" s="52">
        <f>'Pay App 59'!E160</f>
        <v>0</v>
      </c>
      <c r="F160" s="45"/>
      <c r="G160" s="65">
        <f>'Pay App 59'!G160+F160</f>
        <v>0</v>
      </c>
      <c r="H160" s="188">
        <f>'Pay App 59'!K160</f>
        <v>0</v>
      </c>
      <c r="I160" s="189"/>
      <c r="J160" s="55"/>
      <c r="K160" s="33">
        <f t="shared" si="4"/>
        <v>0</v>
      </c>
      <c r="L160" s="68">
        <f t="shared" si="7"/>
        <v>0</v>
      </c>
      <c r="M160" s="66">
        <f t="shared" si="5"/>
        <v>0</v>
      </c>
      <c r="N160" s="32">
        <f t="shared" si="6"/>
        <v>0</v>
      </c>
      <c r="O160" s="52">
        <f>'Pay App 59'!O160+'Pay App 59'!P160</f>
        <v>0</v>
      </c>
      <c r="P160" s="45"/>
      <c r="Q160" s="66">
        <f>'Pay App 59'!Q160+N160+P160</f>
        <v>0</v>
      </c>
    </row>
    <row r="161" spans="1:17" ht="21" customHeight="1" x14ac:dyDescent="0.2">
      <c r="A161" s="151" t="s">
        <v>276</v>
      </c>
      <c r="B161" s="151"/>
      <c r="C161" s="151" t="s">
        <v>277</v>
      </c>
      <c r="D161" s="152"/>
      <c r="E161" s="52">
        <f>'Pay App 59'!E161</f>
        <v>0</v>
      </c>
      <c r="F161" s="45"/>
      <c r="G161" s="65">
        <f>'Pay App 59'!G161+F161</f>
        <v>0</v>
      </c>
      <c r="H161" s="188">
        <f>'Pay App 59'!K161</f>
        <v>0</v>
      </c>
      <c r="I161" s="189"/>
      <c r="J161" s="55"/>
      <c r="K161" s="33">
        <f t="shared" si="4"/>
        <v>0</v>
      </c>
      <c r="L161" s="68">
        <f t="shared" si="7"/>
        <v>0</v>
      </c>
      <c r="M161" s="66">
        <f t="shared" si="5"/>
        <v>0</v>
      </c>
      <c r="N161" s="32">
        <f t="shared" si="6"/>
        <v>0</v>
      </c>
      <c r="O161" s="52">
        <f>'Pay App 59'!O161+'Pay App 59'!P161</f>
        <v>0</v>
      </c>
      <c r="P161" s="45"/>
      <c r="Q161" s="66">
        <f>'Pay App 59'!Q161+N161+P161</f>
        <v>0</v>
      </c>
    </row>
    <row r="162" spans="1:17" ht="21" customHeight="1" x14ac:dyDescent="0.2">
      <c r="A162" s="151" t="s">
        <v>278</v>
      </c>
      <c r="B162" s="151"/>
      <c r="C162" s="151" t="s">
        <v>279</v>
      </c>
      <c r="D162" s="152"/>
      <c r="E162" s="52">
        <f>'Pay App 59'!E162</f>
        <v>0</v>
      </c>
      <c r="F162" s="45"/>
      <c r="G162" s="65">
        <f>'Pay App 59'!G162+F162</f>
        <v>0</v>
      </c>
      <c r="H162" s="188">
        <f>'Pay App 59'!K162</f>
        <v>0</v>
      </c>
      <c r="I162" s="189"/>
      <c r="J162" s="55"/>
      <c r="K162" s="33">
        <f t="shared" si="4"/>
        <v>0</v>
      </c>
      <c r="L162" s="68">
        <f t="shared" si="7"/>
        <v>0</v>
      </c>
      <c r="M162" s="66">
        <f t="shared" si="5"/>
        <v>0</v>
      </c>
      <c r="N162" s="32">
        <f t="shared" si="6"/>
        <v>0</v>
      </c>
      <c r="O162" s="52">
        <f>'Pay App 59'!O162+'Pay App 59'!P162</f>
        <v>0</v>
      </c>
      <c r="P162" s="45"/>
      <c r="Q162" s="66">
        <f>'Pay App 59'!Q162+N162+P162</f>
        <v>0</v>
      </c>
    </row>
    <row r="163" spans="1:17" ht="21" customHeight="1" x14ac:dyDescent="0.2">
      <c r="A163" s="151" t="s">
        <v>280</v>
      </c>
      <c r="B163" s="151"/>
      <c r="C163" s="151" t="s">
        <v>281</v>
      </c>
      <c r="D163" s="152"/>
      <c r="E163" s="52">
        <f>'Pay App 59'!E163</f>
        <v>0</v>
      </c>
      <c r="F163" s="45"/>
      <c r="G163" s="65">
        <f>'Pay App 59'!G163+F163</f>
        <v>0</v>
      </c>
      <c r="H163" s="188">
        <f>'Pay App 59'!K163</f>
        <v>0</v>
      </c>
      <c r="I163" s="189"/>
      <c r="J163" s="55"/>
      <c r="K163" s="33">
        <f t="shared" si="4"/>
        <v>0</v>
      </c>
      <c r="L163" s="68">
        <f t="shared" si="7"/>
        <v>0</v>
      </c>
      <c r="M163" s="66">
        <f t="shared" si="5"/>
        <v>0</v>
      </c>
      <c r="N163" s="32">
        <f t="shared" si="6"/>
        <v>0</v>
      </c>
      <c r="O163" s="52">
        <f>'Pay App 59'!O163+'Pay App 59'!P163</f>
        <v>0</v>
      </c>
      <c r="P163" s="45"/>
      <c r="Q163" s="66">
        <f>'Pay App 59'!Q163+N163+P163</f>
        <v>0</v>
      </c>
    </row>
    <row r="164" spans="1:17" ht="21" customHeight="1" x14ac:dyDescent="0.2">
      <c r="A164" s="151" t="s">
        <v>282</v>
      </c>
      <c r="B164" s="151"/>
      <c r="C164" s="151" t="s">
        <v>283</v>
      </c>
      <c r="D164" s="152"/>
      <c r="E164" s="52">
        <f>'Pay App 59'!E164</f>
        <v>0</v>
      </c>
      <c r="F164" s="45"/>
      <c r="G164" s="65">
        <f>'Pay App 59'!G164+F164</f>
        <v>0</v>
      </c>
      <c r="H164" s="188">
        <f>'Pay App 59'!K164</f>
        <v>0</v>
      </c>
      <c r="I164" s="189"/>
      <c r="J164" s="55"/>
      <c r="K164" s="33">
        <f t="shared" si="4"/>
        <v>0</v>
      </c>
      <c r="L164" s="68">
        <f t="shared" si="7"/>
        <v>0</v>
      </c>
      <c r="M164" s="66">
        <f t="shared" si="5"/>
        <v>0</v>
      </c>
      <c r="N164" s="32">
        <f t="shared" si="6"/>
        <v>0</v>
      </c>
      <c r="O164" s="52">
        <f>'Pay App 59'!O164+'Pay App 59'!P164</f>
        <v>0</v>
      </c>
      <c r="P164" s="45"/>
      <c r="Q164" s="66">
        <f>'Pay App 59'!Q164+N164+P164</f>
        <v>0</v>
      </c>
    </row>
    <row r="165" spans="1:17" ht="21" customHeight="1" x14ac:dyDescent="0.2">
      <c r="A165" s="151" t="s">
        <v>284</v>
      </c>
      <c r="B165" s="151"/>
      <c r="C165" s="151" t="s">
        <v>285</v>
      </c>
      <c r="D165" s="152"/>
      <c r="E165" s="52">
        <f>'Pay App 59'!E165</f>
        <v>0</v>
      </c>
      <c r="F165" s="45"/>
      <c r="G165" s="65">
        <f>'Pay App 59'!G165+F165</f>
        <v>0</v>
      </c>
      <c r="H165" s="188">
        <f>'Pay App 59'!K165</f>
        <v>0</v>
      </c>
      <c r="I165" s="189"/>
      <c r="J165" s="55"/>
      <c r="K165" s="33">
        <f t="shared" si="4"/>
        <v>0</v>
      </c>
      <c r="L165" s="68">
        <f t="shared" si="7"/>
        <v>0</v>
      </c>
      <c r="M165" s="66">
        <f t="shared" si="5"/>
        <v>0</v>
      </c>
      <c r="N165" s="32">
        <f t="shared" si="6"/>
        <v>0</v>
      </c>
      <c r="O165" s="52">
        <f>'Pay App 59'!O165+'Pay App 59'!P165</f>
        <v>0</v>
      </c>
      <c r="P165" s="45"/>
      <c r="Q165" s="66">
        <f>'Pay App 59'!Q165+N165+P165</f>
        <v>0</v>
      </c>
    </row>
    <row r="166" spans="1:17" ht="21" customHeight="1" x14ac:dyDescent="0.2">
      <c r="A166" s="153" t="s">
        <v>286</v>
      </c>
      <c r="B166" s="153"/>
      <c r="C166" s="153" t="s">
        <v>287</v>
      </c>
      <c r="D166" s="154"/>
      <c r="E166" s="52">
        <f>'Pay App 59'!E166</f>
        <v>0</v>
      </c>
      <c r="F166" s="45"/>
      <c r="G166" s="65">
        <f>'Pay App 59'!G166+F166</f>
        <v>0</v>
      </c>
      <c r="H166" s="188">
        <f>'Pay App 59'!K166</f>
        <v>0</v>
      </c>
      <c r="I166" s="189"/>
      <c r="J166" s="55"/>
      <c r="K166" s="33">
        <f t="shared" si="4"/>
        <v>0</v>
      </c>
      <c r="L166" s="68">
        <f t="shared" si="7"/>
        <v>0</v>
      </c>
      <c r="M166" s="66">
        <f t="shared" si="5"/>
        <v>0</v>
      </c>
      <c r="N166" s="32">
        <f t="shared" si="6"/>
        <v>0</v>
      </c>
      <c r="O166" s="52">
        <f>'Pay App 59'!O166+'Pay App 59'!P166</f>
        <v>0</v>
      </c>
      <c r="P166" s="45"/>
      <c r="Q166" s="66">
        <f>'Pay App 59'!Q166+N166+P166</f>
        <v>0</v>
      </c>
    </row>
    <row r="167" spans="1:17" ht="21" customHeight="1" x14ac:dyDescent="0.2">
      <c r="A167" s="153" t="s">
        <v>288</v>
      </c>
      <c r="B167" s="153"/>
      <c r="C167" s="153" t="s">
        <v>289</v>
      </c>
      <c r="D167" s="154"/>
      <c r="E167" s="52">
        <f>'Pay App 59'!E167</f>
        <v>0</v>
      </c>
      <c r="F167" s="45"/>
      <c r="G167" s="65">
        <f>'Pay App 59'!G167+F167</f>
        <v>0</v>
      </c>
      <c r="H167" s="188">
        <f>'Pay App 59'!K167</f>
        <v>0</v>
      </c>
      <c r="I167" s="189"/>
      <c r="J167" s="55"/>
      <c r="K167" s="33">
        <f t="shared" si="4"/>
        <v>0</v>
      </c>
      <c r="L167" s="68">
        <f t="shared" si="7"/>
        <v>0</v>
      </c>
      <c r="M167" s="66">
        <f t="shared" si="5"/>
        <v>0</v>
      </c>
      <c r="N167" s="32">
        <f t="shared" si="6"/>
        <v>0</v>
      </c>
      <c r="O167" s="52">
        <f>'Pay App 59'!O167+'Pay App 59'!P167</f>
        <v>0</v>
      </c>
      <c r="P167" s="45"/>
      <c r="Q167" s="66">
        <f>'Pay App 59'!Q167+N167+P167</f>
        <v>0</v>
      </c>
    </row>
    <row r="168" spans="1:17" ht="21" customHeight="1" x14ac:dyDescent="0.2">
      <c r="A168" s="151" t="s">
        <v>290</v>
      </c>
      <c r="B168" s="151"/>
      <c r="C168" s="151" t="s">
        <v>291</v>
      </c>
      <c r="D168" s="152"/>
      <c r="E168" s="52">
        <f>'Pay App 59'!E168</f>
        <v>0</v>
      </c>
      <c r="F168" s="45"/>
      <c r="G168" s="65">
        <f>'Pay App 59'!G168+F168</f>
        <v>0</v>
      </c>
      <c r="H168" s="188">
        <f>'Pay App 59'!K168</f>
        <v>0</v>
      </c>
      <c r="I168" s="189"/>
      <c r="J168" s="55"/>
      <c r="K168" s="33">
        <f t="shared" si="4"/>
        <v>0</v>
      </c>
      <c r="L168" s="68">
        <f t="shared" si="7"/>
        <v>0</v>
      </c>
      <c r="M168" s="66">
        <f t="shared" si="5"/>
        <v>0</v>
      </c>
      <c r="N168" s="32">
        <f t="shared" si="6"/>
        <v>0</v>
      </c>
      <c r="O168" s="52">
        <f>'Pay App 59'!O168+'Pay App 59'!P168</f>
        <v>0</v>
      </c>
      <c r="P168" s="45"/>
      <c r="Q168" s="66">
        <f>'Pay App 59'!Q168+N168+P168</f>
        <v>0</v>
      </c>
    </row>
    <row r="169" spans="1:17" ht="21" customHeight="1" x14ac:dyDescent="0.2">
      <c r="A169" s="151" t="s">
        <v>292</v>
      </c>
      <c r="B169" s="151"/>
      <c r="C169" s="151" t="s">
        <v>293</v>
      </c>
      <c r="D169" s="152"/>
      <c r="E169" s="52">
        <f>'Pay App 59'!E169</f>
        <v>0</v>
      </c>
      <c r="F169" s="45"/>
      <c r="G169" s="65">
        <f>'Pay App 59'!G169+F169</f>
        <v>0</v>
      </c>
      <c r="H169" s="188">
        <f>'Pay App 59'!K169</f>
        <v>0</v>
      </c>
      <c r="I169" s="189"/>
      <c r="J169" s="55"/>
      <c r="K169" s="33">
        <f t="shared" si="4"/>
        <v>0</v>
      </c>
      <c r="L169" s="68">
        <f t="shared" si="7"/>
        <v>0</v>
      </c>
      <c r="M169" s="66">
        <f t="shared" si="5"/>
        <v>0</v>
      </c>
      <c r="N169" s="32">
        <f t="shared" si="6"/>
        <v>0</v>
      </c>
      <c r="O169" s="52">
        <f>'Pay App 59'!O169+'Pay App 59'!P169</f>
        <v>0</v>
      </c>
      <c r="P169" s="45"/>
      <c r="Q169" s="66">
        <f>'Pay App 59'!Q169+N169+P169</f>
        <v>0</v>
      </c>
    </row>
    <row r="170" spans="1:17" ht="21" customHeight="1" x14ac:dyDescent="0.2">
      <c r="A170" s="151" t="s">
        <v>294</v>
      </c>
      <c r="B170" s="151"/>
      <c r="C170" s="151" t="s">
        <v>295</v>
      </c>
      <c r="D170" s="152"/>
      <c r="E170" s="52">
        <f>'Pay App 59'!E170</f>
        <v>0</v>
      </c>
      <c r="F170" s="45"/>
      <c r="G170" s="65">
        <f>'Pay App 59'!G170+F170</f>
        <v>0</v>
      </c>
      <c r="H170" s="188">
        <f>'Pay App 59'!K170</f>
        <v>0</v>
      </c>
      <c r="I170" s="189"/>
      <c r="J170" s="55"/>
      <c r="K170" s="33">
        <f t="shared" si="4"/>
        <v>0</v>
      </c>
      <c r="L170" s="68">
        <f t="shared" si="7"/>
        <v>0</v>
      </c>
      <c r="M170" s="66">
        <f t="shared" si="5"/>
        <v>0</v>
      </c>
      <c r="N170" s="32">
        <f t="shared" si="6"/>
        <v>0</v>
      </c>
      <c r="O170" s="52">
        <f>'Pay App 59'!O170+'Pay App 59'!P170</f>
        <v>0</v>
      </c>
      <c r="P170" s="45"/>
      <c r="Q170" s="66">
        <f>'Pay App 59'!Q170+N170+P170</f>
        <v>0</v>
      </c>
    </row>
    <row r="171" spans="1:17" ht="21" customHeight="1" x14ac:dyDescent="0.2">
      <c r="A171" s="151" t="s">
        <v>296</v>
      </c>
      <c r="B171" s="151"/>
      <c r="C171" s="151" t="s">
        <v>297</v>
      </c>
      <c r="D171" s="152"/>
      <c r="E171" s="52">
        <f>'Pay App 59'!E171</f>
        <v>0</v>
      </c>
      <c r="F171" s="45"/>
      <c r="G171" s="65">
        <f>'Pay App 59'!G171+F171</f>
        <v>0</v>
      </c>
      <c r="H171" s="188">
        <f>'Pay App 59'!K171</f>
        <v>0</v>
      </c>
      <c r="I171" s="189"/>
      <c r="J171" s="55"/>
      <c r="K171" s="33">
        <f t="shared" si="4"/>
        <v>0</v>
      </c>
      <c r="L171" s="68">
        <f t="shared" si="7"/>
        <v>0</v>
      </c>
      <c r="M171" s="66">
        <f t="shared" si="5"/>
        <v>0</v>
      </c>
      <c r="N171" s="32">
        <f t="shared" si="6"/>
        <v>0</v>
      </c>
      <c r="O171" s="52">
        <f>'Pay App 59'!O171+'Pay App 59'!P171</f>
        <v>0</v>
      </c>
      <c r="P171" s="45"/>
      <c r="Q171" s="66">
        <f>'Pay App 59'!Q171+N171+P171</f>
        <v>0</v>
      </c>
    </row>
    <row r="172" spans="1:17" ht="21" customHeight="1" x14ac:dyDescent="0.2">
      <c r="A172" s="151" t="s">
        <v>298</v>
      </c>
      <c r="B172" s="151"/>
      <c r="C172" s="151" t="s">
        <v>299</v>
      </c>
      <c r="D172" s="152"/>
      <c r="E172" s="52">
        <f>'Pay App 59'!E172</f>
        <v>0</v>
      </c>
      <c r="F172" s="45"/>
      <c r="G172" s="65">
        <f>'Pay App 59'!G172+F172</f>
        <v>0</v>
      </c>
      <c r="H172" s="188">
        <f>'Pay App 59'!K172</f>
        <v>0</v>
      </c>
      <c r="I172" s="189"/>
      <c r="J172" s="55"/>
      <c r="K172" s="33">
        <f t="shared" si="4"/>
        <v>0</v>
      </c>
      <c r="L172" s="68">
        <f t="shared" si="7"/>
        <v>0</v>
      </c>
      <c r="M172" s="66">
        <f t="shared" si="5"/>
        <v>0</v>
      </c>
      <c r="N172" s="32">
        <f t="shared" si="6"/>
        <v>0</v>
      </c>
      <c r="O172" s="52">
        <f>'Pay App 59'!O172+'Pay App 59'!P172</f>
        <v>0</v>
      </c>
      <c r="P172" s="45"/>
      <c r="Q172" s="66">
        <f>'Pay App 59'!Q172+N172+P172</f>
        <v>0</v>
      </c>
    </row>
    <row r="173" spans="1:17" ht="21" customHeight="1" x14ac:dyDescent="0.2">
      <c r="A173" s="151" t="s">
        <v>300</v>
      </c>
      <c r="B173" s="151"/>
      <c r="C173" s="151" t="s">
        <v>301</v>
      </c>
      <c r="D173" s="152"/>
      <c r="E173" s="52">
        <f>'Pay App 59'!E173</f>
        <v>0</v>
      </c>
      <c r="F173" s="45"/>
      <c r="G173" s="65">
        <f>'Pay App 59'!G173+F173</f>
        <v>0</v>
      </c>
      <c r="H173" s="188">
        <f>'Pay App 59'!K173</f>
        <v>0</v>
      </c>
      <c r="I173" s="189"/>
      <c r="J173" s="55"/>
      <c r="K173" s="33">
        <f t="shared" si="4"/>
        <v>0</v>
      </c>
      <c r="L173" s="68">
        <f t="shared" si="7"/>
        <v>0</v>
      </c>
      <c r="M173" s="66">
        <f t="shared" si="5"/>
        <v>0</v>
      </c>
      <c r="N173" s="32">
        <f t="shared" si="6"/>
        <v>0</v>
      </c>
      <c r="O173" s="52">
        <f>'Pay App 59'!O173+'Pay App 59'!P173</f>
        <v>0</v>
      </c>
      <c r="P173" s="45"/>
      <c r="Q173" s="66">
        <f>'Pay App 59'!Q173+N173+P173</f>
        <v>0</v>
      </c>
    </row>
    <row r="174" spans="1:17" ht="21" customHeight="1" x14ac:dyDescent="0.2">
      <c r="A174" s="151" t="s">
        <v>302</v>
      </c>
      <c r="B174" s="151"/>
      <c r="C174" s="151" t="s">
        <v>303</v>
      </c>
      <c r="D174" s="152"/>
      <c r="E174" s="52">
        <f>'Pay App 59'!E174</f>
        <v>0</v>
      </c>
      <c r="F174" s="45"/>
      <c r="G174" s="65">
        <f>'Pay App 59'!G174+F174</f>
        <v>0</v>
      </c>
      <c r="H174" s="188">
        <f>'Pay App 59'!K174</f>
        <v>0</v>
      </c>
      <c r="I174" s="189"/>
      <c r="J174" s="55"/>
      <c r="K174" s="33">
        <f t="shared" si="4"/>
        <v>0</v>
      </c>
      <c r="L174" s="68">
        <f t="shared" si="7"/>
        <v>0</v>
      </c>
      <c r="M174" s="66">
        <f t="shared" si="5"/>
        <v>0</v>
      </c>
      <c r="N174" s="32">
        <f t="shared" si="6"/>
        <v>0</v>
      </c>
      <c r="O174" s="52">
        <f>'Pay App 59'!O174+'Pay App 59'!P174</f>
        <v>0</v>
      </c>
      <c r="P174" s="45"/>
      <c r="Q174" s="66">
        <f>'Pay App 59'!Q174+N174+P174</f>
        <v>0</v>
      </c>
    </row>
    <row r="175" spans="1:17" ht="21" customHeight="1" x14ac:dyDescent="0.2">
      <c r="A175" s="151" t="s">
        <v>304</v>
      </c>
      <c r="B175" s="151"/>
      <c r="C175" s="151" t="s">
        <v>305</v>
      </c>
      <c r="D175" s="152"/>
      <c r="E175" s="52">
        <f>'Pay App 59'!E175</f>
        <v>0</v>
      </c>
      <c r="F175" s="45"/>
      <c r="G175" s="65">
        <f>'Pay App 59'!G175+F175</f>
        <v>0</v>
      </c>
      <c r="H175" s="188">
        <f>'Pay App 59'!K175</f>
        <v>0</v>
      </c>
      <c r="I175" s="189"/>
      <c r="J175" s="55"/>
      <c r="K175" s="33">
        <f t="shared" si="4"/>
        <v>0</v>
      </c>
      <c r="L175" s="68">
        <f t="shared" si="7"/>
        <v>0</v>
      </c>
      <c r="M175" s="66">
        <f t="shared" si="5"/>
        <v>0</v>
      </c>
      <c r="N175" s="32">
        <f t="shared" si="6"/>
        <v>0</v>
      </c>
      <c r="O175" s="52">
        <f>'Pay App 59'!O175+'Pay App 59'!P175</f>
        <v>0</v>
      </c>
      <c r="P175" s="45"/>
      <c r="Q175" s="66">
        <f>'Pay App 59'!Q175+N175+P175</f>
        <v>0</v>
      </c>
    </row>
    <row r="176" spans="1:17" ht="21" customHeight="1" x14ac:dyDescent="0.2">
      <c r="A176" s="151" t="s">
        <v>306</v>
      </c>
      <c r="B176" s="151"/>
      <c r="C176" s="151" t="s">
        <v>307</v>
      </c>
      <c r="D176" s="152"/>
      <c r="E176" s="52">
        <f>'Pay App 59'!E176</f>
        <v>0</v>
      </c>
      <c r="F176" s="45"/>
      <c r="G176" s="65">
        <f>'Pay App 59'!G176+F176</f>
        <v>0</v>
      </c>
      <c r="H176" s="188">
        <f>'Pay App 59'!K176</f>
        <v>0</v>
      </c>
      <c r="I176" s="189"/>
      <c r="J176" s="55"/>
      <c r="K176" s="33">
        <f t="shared" si="4"/>
        <v>0</v>
      </c>
      <c r="L176" s="68">
        <f t="shared" si="7"/>
        <v>0</v>
      </c>
      <c r="M176" s="66">
        <f t="shared" si="5"/>
        <v>0</v>
      </c>
      <c r="N176" s="32">
        <f t="shared" si="6"/>
        <v>0</v>
      </c>
      <c r="O176" s="52">
        <f>'Pay App 59'!O176+'Pay App 59'!P176</f>
        <v>0</v>
      </c>
      <c r="P176" s="45"/>
      <c r="Q176" s="66">
        <f>'Pay App 59'!Q176+N176+P176</f>
        <v>0</v>
      </c>
    </row>
    <row r="177" spans="1:17" ht="21" customHeight="1" x14ac:dyDescent="0.2">
      <c r="A177" s="151" t="s">
        <v>308</v>
      </c>
      <c r="B177" s="151"/>
      <c r="C177" s="151" t="s">
        <v>309</v>
      </c>
      <c r="D177" s="152"/>
      <c r="E177" s="52">
        <f>'Pay App 59'!E177</f>
        <v>0</v>
      </c>
      <c r="F177" s="45"/>
      <c r="G177" s="65">
        <f>'Pay App 59'!G177+F177</f>
        <v>0</v>
      </c>
      <c r="H177" s="188">
        <f>'Pay App 59'!K177</f>
        <v>0</v>
      </c>
      <c r="I177" s="189"/>
      <c r="J177" s="55"/>
      <c r="K177" s="33">
        <f t="shared" si="4"/>
        <v>0</v>
      </c>
      <c r="L177" s="68">
        <f t="shared" si="7"/>
        <v>0</v>
      </c>
      <c r="M177" s="66">
        <f t="shared" si="5"/>
        <v>0</v>
      </c>
      <c r="N177" s="32">
        <f t="shared" si="6"/>
        <v>0</v>
      </c>
      <c r="O177" s="52">
        <f>'Pay App 59'!O177+'Pay App 59'!P177</f>
        <v>0</v>
      </c>
      <c r="P177" s="45"/>
      <c r="Q177" s="66">
        <f>'Pay App 59'!Q177+N177+P177</f>
        <v>0</v>
      </c>
    </row>
    <row r="178" spans="1:17" ht="21" customHeight="1" x14ac:dyDescent="0.2">
      <c r="A178" s="141" t="s">
        <v>310</v>
      </c>
      <c r="B178" s="141"/>
      <c r="C178" s="141" t="s">
        <v>311</v>
      </c>
      <c r="D178" s="142"/>
      <c r="E178" s="52">
        <f>'Pay App 59'!E178</f>
        <v>0</v>
      </c>
      <c r="F178" s="45"/>
      <c r="G178" s="65">
        <f>'Pay App 59'!G178+F178</f>
        <v>0</v>
      </c>
      <c r="H178" s="188">
        <f>'Pay App 59'!K178</f>
        <v>0</v>
      </c>
      <c r="I178" s="189"/>
      <c r="J178" s="55"/>
      <c r="K178" s="33">
        <f t="shared" si="4"/>
        <v>0</v>
      </c>
      <c r="L178" s="68">
        <f t="shared" si="7"/>
        <v>0</v>
      </c>
      <c r="M178" s="66">
        <f t="shared" si="5"/>
        <v>0</v>
      </c>
      <c r="N178" s="32">
        <f t="shared" si="6"/>
        <v>0</v>
      </c>
      <c r="O178" s="52">
        <f>'Pay App 59'!O178+'Pay App 59'!P178</f>
        <v>0</v>
      </c>
      <c r="P178" s="45"/>
      <c r="Q178" s="66">
        <f>'Pay App 59'!Q178+N178+P178</f>
        <v>0</v>
      </c>
    </row>
    <row r="179" spans="1:17" ht="21" customHeight="1" x14ac:dyDescent="0.2">
      <c r="A179" s="151" t="s">
        <v>312</v>
      </c>
      <c r="B179" s="151"/>
      <c r="C179" s="151" t="s">
        <v>313</v>
      </c>
      <c r="D179" s="152"/>
      <c r="E179" s="52">
        <f>'Pay App 59'!E179</f>
        <v>0</v>
      </c>
      <c r="F179" s="45"/>
      <c r="G179" s="65">
        <f>'Pay App 59'!G179+F179</f>
        <v>0</v>
      </c>
      <c r="H179" s="188">
        <f>'Pay App 59'!K179</f>
        <v>0</v>
      </c>
      <c r="I179" s="189"/>
      <c r="J179" s="55"/>
      <c r="K179" s="33">
        <f t="shared" si="4"/>
        <v>0</v>
      </c>
      <c r="L179" s="68">
        <f t="shared" si="7"/>
        <v>0</v>
      </c>
      <c r="M179" s="66">
        <f t="shared" si="5"/>
        <v>0</v>
      </c>
      <c r="N179" s="32">
        <f t="shared" si="6"/>
        <v>0</v>
      </c>
      <c r="O179" s="52">
        <f>'Pay App 59'!O179+'Pay App 59'!P179</f>
        <v>0</v>
      </c>
      <c r="P179" s="45"/>
      <c r="Q179" s="66">
        <f>'Pay App 59'!Q179+N179+P179</f>
        <v>0</v>
      </c>
    </row>
    <row r="180" spans="1:17" ht="21" customHeight="1" x14ac:dyDescent="0.2">
      <c r="A180" s="151" t="s">
        <v>314</v>
      </c>
      <c r="B180" s="151"/>
      <c r="C180" s="149" t="s">
        <v>315</v>
      </c>
      <c r="D180" s="150"/>
      <c r="E180" s="52">
        <f>'Pay App 59'!E180</f>
        <v>0</v>
      </c>
      <c r="F180" s="45"/>
      <c r="G180" s="65">
        <f>'Pay App 59'!G180+F180</f>
        <v>0</v>
      </c>
      <c r="H180" s="188">
        <f>'Pay App 59'!K180</f>
        <v>0</v>
      </c>
      <c r="I180" s="189"/>
      <c r="J180" s="55"/>
      <c r="K180" s="33">
        <f t="shared" si="4"/>
        <v>0</v>
      </c>
      <c r="L180" s="68">
        <f t="shared" si="7"/>
        <v>0</v>
      </c>
      <c r="M180" s="66">
        <f t="shared" si="5"/>
        <v>0</v>
      </c>
      <c r="N180" s="32">
        <f t="shared" si="6"/>
        <v>0</v>
      </c>
      <c r="O180" s="52">
        <f>'Pay App 59'!O180+'Pay App 59'!P180</f>
        <v>0</v>
      </c>
      <c r="P180" s="45"/>
      <c r="Q180" s="66">
        <f>'Pay App 59'!Q180+N180+P180</f>
        <v>0</v>
      </c>
    </row>
    <row r="181" spans="1:17" ht="21" customHeight="1" x14ac:dyDescent="0.2">
      <c r="A181" s="151" t="s">
        <v>316</v>
      </c>
      <c r="B181" s="151"/>
      <c r="C181" s="151" t="s">
        <v>317</v>
      </c>
      <c r="D181" s="152"/>
      <c r="E181" s="52">
        <f>'Pay App 59'!E181</f>
        <v>0</v>
      </c>
      <c r="F181" s="45"/>
      <c r="G181" s="65">
        <f>'Pay App 59'!G181+F181</f>
        <v>0</v>
      </c>
      <c r="H181" s="188">
        <f>'Pay App 59'!K181</f>
        <v>0</v>
      </c>
      <c r="I181" s="189"/>
      <c r="J181" s="55"/>
      <c r="K181" s="33">
        <f t="shared" si="4"/>
        <v>0</v>
      </c>
      <c r="L181" s="68">
        <f t="shared" si="7"/>
        <v>0</v>
      </c>
      <c r="M181" s="66">
        <f t="shared" si="5"/>
        <v>0</v>
      </c>
      <c r="N181" s="32">
        <f t="shared" si="6"/>
        <v>0</v>
      </c>
      <c r="O181" s="52">
        <f>'Pay App 59'!O181+'Pay App 59'!P181</f>
        <v>0</v>
      </c>
      <c r="P181" s="45"/>
      <c r="Q181" s="66">
        <f>'Pay App 59'!Q181+N181+P181</f>
        <v>0</v>
      </c>
    </row>
    <row r="182" spans="1:17" ht="21" customHeight="1" x14ac:dyDescent="0.2">
      <c r="A182" s="151" t="s">
        <v>318</v>
      </c>
      <c r="B182" s="151"/>
      <c r="C182" s="151" t="s">
        <v>319</v>
      </c>
      <c r="D182" s="152"/>
      <c r="E182" s="52">
        <f>'Pay App 59'!E182</f>
        <v>0</v>
      </c>
      <c r="F182" s="45"/>
      <c r="G182" s="65">
        <f>'Pay App 59'!G182+F182</f>
        <v>0</v>
      </c>
      <c r="H182" s="188">
        <f>'Pay App 59'!K182</f>
        <v>0</v>
      </c>
      <c r="I182" s="189"/>
      <c r="J182" s="55"/>
      <c r="K182" s="33">
        <f t="shared" si="4"/>
        <v>0</v>
      </c>
      <c r="L182" s="68">
        <f t="shared" si="7"/>
        <v>0</v>
      </c>
      <c r="M182" s="66">
        <f t="shared" si="5"/>
        <v>0</v>
      </c>
      <c r="N182" s="32">
        <f t="shared" si="6"/>
        <v>0</v>
      </c>
      <c r="O182" s="52">
        <f>'Pay App 59'!O182+'Pay App 59'!P182</f>
        <v>0</v>
      </c>
      <c r="P182" s="45"/>
      <c r="Q182" s="66">
        <f>'Pay App 59'!Q182+N182+P182</f>
        <v>0</v>
      </c>
    </row>
    <row r="183" spans="1:17" ht="21" customHeight="1" x14ac:dyDescent="0.2">
      <c r="A183" s="151" t="s">
        <v>320</v>
      </c>
      <c r="B183" s="151"/>
      <c r="C183" s="151" t="s">
        <v>321</v>
      </c>
      <c r="D183" s="152"/>
      <c r="E183" s="52">
        <f>'Pay App 59'!E183</f>
        <v>0</v>
      </c>
      <c r="F183" s="45"/>
      <c r="G183" s="65">
        <f>'Pay App 59'!G183+F183</f>
        <v>0</v>
      </c>
      <c r="H183" s="188">
        <f>'Pay App 59'!K183</f>
        <v>0</v>
      </c>
      <c r="I183" s="189"/>
      <c r="J183" s="55"/>
      <c r="K183" s="33">
        <f t="shared" si="4"/>
        <v>0</v>
      </c>
      <c r="L183" s="68">
        <f t="shared" si="7"/>
        <v>0</v>
      </c>
      <c r="M183" s="66">
        <f t="shared" si="5"/>
        <v>0</v>
      </c>
      <c r="N183" s="32">
        <f t="shared" si="6"/>
        <v>0</v>
      </c>
      <c r="O183" s="52">
        <f>'Pay App 59'!O183+'Pay App 59'!P183</f>
        <v>0</v>
      </c>
      <c r="P183" s="45"/>
      <c r="Q183" s="66">
        <f>'Pay App 59'!Q183+N183+P183</f>
        <v>0</v>
      </c>
    </row>
    <row r="184" spans="1:17" ht="21" customHeight="1" x14ac:dyDescent="0.2">
      <c r="A184" s="151" t="s">
        <v>322</v>
      </c>
      <c r="B184" s="151"/>
      <c r="C184" s="151" t="s">
        <v>323</v>
      </c>
      <c r="D184" s="152"/>
      <c r="E184" s="52">
        <f>'Pay App 59'!E184</f>
        <v>0</v>
      </c>
      <c r="F184" s="45"/>
      <c r="G184" s="65">
        <f>'Pay App 59'!G184+F184</f>
        <v>0</v>
      </c>
      <c r="H184" s="188">
        <f>'Pay App 59'!K184</f>
        <v>0</v>
      </c>
      <c r="I184" s="189"/>
      <c r="J184" s="55"/>
      <c r="K184" s="33">
        <f t="shared" si="4"/>
        <v>0</v>
      </c>
      <c r="L184" s="68">
        <f t="shared" si="7"/>
        <v>0</v>
      </c>
      <c r="M184" s="66">
        <f t="shared" si="5"/>
        <v>0</v>
      </c>
      <c r="N184" s="32">
        <f t="shared" si="6"/>
        <v>0</v>
      </c>
      <c r="O184" s="52">
        <f>'Pay App 59'!O184+'Pay App 59'!P184</f>
        <v>0</v>
      </c>
      <c r="P184" s="45"/>
      <c r="Q184" s="66">
        <f>'Pay App 59'!Q184+N184+P184</f>
        <v>0</v>
      </c>
    </row>
    <row r="185" spans="1:17" ht="21" customHeight="1" x14ac:dyDescent="0.2">
      <c r="A185" s="141" t="s">
        <v>324</v>
      </c>
      <c r="B185" s="141"/>
      <c r="C185" s="141" t="s">
        <v>325</v>
      </c>
      <c r="D185" s="142"/>
      <c r="E185" s="52">
        <f>'Pay App 59'!E185</f>
        <v>0</v>
      </c>
      <c r="F185" s="45"/>
      <c r="G185" s="65">
        <f>'Pay App 59'!G185+F185</f>
        <v>0</v>
      </c>
      <c r="H185" s="188">
        <f>'Pay App 59'!K185</f>
        <v>0</v>
      </c>
      <c r="I185" s="189"/>
      <c r="J185" s="55"/>
      <c r="K185" s="33">
        <f t="shared" si="4"/>
        <v>0</v>
      </c>
      <c r="L185" s="68">
        <f t="shared" si="7"/>
        <v>0</v>
      </c>
      <c r="M185" s="66">
        <f t="shared" si="5"/>
        <v>0</v>
      </c>
      <c r="N185" s="32">
        <f t="shared" si="6"/>
        <v>0</v>
      </c>
      <c r="O185" s="52">
        <f>'Pay App 59'!O185+'Pay App 59'!P185</f>
        <v>0</v>
      </c>
      <c r="P185" s="45"/>
      <c r="Q185" s="66">
        <f>'Pay App 59'!Q185+N185+P185</f>
        <v>0</v>
      </c>
    </row>
    <row r="186" spans="1:17" ht="21" customHeight="1" x14ac:dyDescent="0.2">
      <c r="A186" s="141" t="s">
        <v>326</v>
      </c>
      <c r="B186" s="141"/>
      <c r="C186" s="141" t="s">
        <v>327</v>
      </c>
      <c r="D186" s="142"/>
      <c r="E186" s="52">
        <f>'Pay App 59'!E186</f>
        <v>0</v>
      </c>
      <c r="F186" s="45"/>
      <c r="G186" s="65">
        <f>'Pay App 59'!G186+F186</f>
        <v>0</v>
      </c>
      <c r="H186" s="188">
        <f>'Pay App 59'!K186</f>
        <v>0</v>
      </c>
      <c r="I186" s="189"/>
      <c r="J186" s="55"/>
      <c r="K186" s="33">
        <f t="shared" si="4"/>
        <v>0</v>
      </c>
      <c r="L186" s="68">
        <f t="shared" si="7"/>
        <v>0</v>
      </c>
      <c r="M186" s="66">
        <f t="shared" si="5"/>
        <v>0</v>
      </c>
      <c r="N186" s="32">
        <f t="shared" si="6"/>
        <v>0</v>
      </c>
      <c r="O186" s="52">
        <f>'Pay App 59'!O186+'Pay App 59'!P186</f>
        <v>0</v>
      </c>
      <c r="P186" s="45"/>
      <c r="Q186" s="66">
        <f>'Pay App 59'!Q186+N186+P186</f>
        <v>0</v>
      </c>
    </row>
    <row r="187" spans="1:17" ht="21" customHeight="1" x14ac:dyDescent="0.2">
      <c r="A187" s="151" t="s">
        <v>328</v>
      </c>
      <c r="B187" s="151"/>
      <c r="C187" s="151" t="s">
        <v>329</v>
      </c>
      <c r="D187" s="152"/>
      <c r="E187" s="52">
        <f>'Pay App 59'!E187</f>
        <v>0</v>
      </c>
      <c r="F187" s="45"/>
      <c r="G187" s="65">
        <f>'Pay App 59'!G187+F187</f>
        <v>0</v>
      </c>
      <c r="H187" s="188">
        <f>'Pay App 59'!K187</f>
        <v>0</v>
      </c>
      <c r="I187" s="189"/>
      <c r="J187" s="55"/>
      <c r="K187" s="33">
        <f t="shared" si="4"/>
        <v>0</v>
      </c>
      <c r="L187" s="68">
        <f t="shared" si="7"/>
        <v>0</v>
      </c>
      <c r="M187" s="66">
        <f t="shared" si="5"/>
        <v>0</v>
      </c>
      <c r="N187" s="32">
        <f t="shared" si="6"/>
        <v>0</v>
      </c>
      <c r="O187" s="52">
        <f>'Pay App 59'!O187+'Pay App 59'!P187</f>
        <v>0</v>
      </c>
      <c r="P187" s="45"/>
      <c r="Q187" s="66">
        <f>'Pay App 59'!Q187+N187+P187</f>
        <v>0</v>
      </c>
    </row>
    <row r="188" spans="1:17" ht="21" customHeight="1" x14ac:dyDescent="0.2">
      <c r="A188" s="151" t="s">
        <v>330</v>
      </c>
      <c r="B188" s="151"/>
      <c r="C188" s="151" t="s">
        <v>331</v>
      </c>
      <c r="D188" s="152"/>
      <c r="E188" s="52">
        <f>'Pay App 59'!E188</f>
        <v>0</v>
      </c>
      <c r="F188" s="45"/>
      <c r="G188" s="65">
        <f>'Pay App 59'!G188+F188</f>
        <v>0</v>
      </c>
      <c r="H188" s="188">
        <f>'Pay App 59'!K188</f>
        <v>0</v>
      </c>
      <c r="I188" s="189"/>
      <c r="J188" s="55"/>
      <c r="K188" s="33">
        <f t="shared" si="4"/>
        <v>0</v>
      </c>
      <c r="L188" s="68">
        <f t="shared" si="7"/>
        <v>0</v>
      </c>
      <c r="M188" s="66">
        <f t="shared" si="5"/>
        <v>0</v>
      </c>
      <c r="N188" s="32">
        <f t="shared" si="6"/>
        <v>0</v>
      </c>
      <c r="O188" s="52">
        <f>'Pay App 59'!O188+'Pay App 59'!P188</f>
        <v>0</v>
      </c>
      <c r="P188" s="45"/>
      <c r="Q188" s="66">
        <f>'Pay App 59'!Q188+N188+P188</f>
        <v>0</v>
      </c>
    </row>
    <row r="189" spans="1:17" ht="21" customHeight="1" x14ac:dyDescent="0.2">
      <c r="A189" s="151" t="s">
        <v>332</v>
      </c>
      <c r="B189" s="151"/>
      <c r="C189" s="151" t="s">
        <v>333</v>
      </c>
      <c r="D189" s="152"/>
      <c r="E189" s="52">
        <f>'Pay App 59'!E189</f>
        <v>0</v>
      </c>
      <c r="F189" s="45"/>
      <c r="G189" s="65">
        <f>'Pay App 59'!G189+F189</f>
        <v>0</v>
      </c>
      <c r="H189" s="188">
        <f>'Pay App 59'!K189</f>
        <v>0</v>
      </c>
      <c r="I189" s="189"/>
      <c r="J189" s="55"/>
      <c r="K189" s="33">
        <f t="shared" si="4"/>
        <v>0</v>
      </c>
      <c r="L189" s="68">
        <f t="shared" si="7"/>
        <v>0</v>
      </c>
      <c r="M189" s="66">
        <f t="shared" si="5"/>
        <v>0</v>
      </c>
      <c r="N189" s="32">
        <f t="shared" si="6"/>
        <v>0</v>
      </c>
      <c r="O189" s="52">
        <f>'Pay App 59'!O189+'Pay App 59'!P189</f>
        <v>0</v>
      </c>
      <c r="P189" s="45"/>
      <c r="Q189" s="66">
        <f>'Pay App 59'!Q189+N189+P189</f>
        <v>0</v>
      </c>
    </row>
    <row r="190" spans="1:17" ht="21" customHeight="1" x14ac:dyDescent="0.2">
      <c r="A190" s="141" t="s">
        <v>334</v>
      </c>
      <c r="B190" s="141"/>
      <c r="C190" s="141" t="s">
        <v>335</v>
      </c>
      <c r="D190" s="142"/>
      <c r="E190" s="52">
        <f>'Pay App 59'!E190</f>
        <v>0</v>
      </c>
      <c r="F190" s="45"/>
      <c r="G190" s="65">
        <f>'Pay App 59'!G190+F190</f>
        <v>0</v>
      </c>
      <c r="H190" s="188">
        <f>'Pay App 59'!K190</f>
        <v>0</v>
      </c>
      <c r="I190" s="189"/>
      <c r="J190" s="55"/>
      <c r="K190" s="33">
        <f t="shared" si="4"/>
        <v>0</v>
      </c>
      <c r="L190" s="68">
        <f t="shared" si="7"/>
        <v>0</v>
      </c>
      <c r="M190" s="66">
        <f t="shared" si="5"/>
        <v>0</v>
      </c>
      <c r="N190" s="32">
        <f t="shared" si="6"/>
        <v>0</v>
      </c>
      <c r="O190" s="52">
        <f>'Pay App 59'!O190+'Pay App 59'!P190</f>
        <v>0</v>
      </c>
      <c r="P190" s="45"/>
      <c r="Q190" s="66">
        <f>'Pay App 59'!Q190+N190+P190</f>
        <v>0</v>
      </c>
    </row>
    <row r="191" spans="1:17" ht="21" customHeight="1" x14ac:dyDescent="0.2">
      <c r="A191" s="149" t="s">
        <v>336</v>
      </c>
      <c r="B191" s="149"/>
      <c r="C191" s="149" t="s">
        <v>337</v>
      </c>
      <c r="D191" s="150"/>
      <c r="E191" s="52">
        <f>'Pay App 59'!E191</f>
        <v>0</v>
      </c>
      <c r="F191" s="45"/>
      <c r="G191" s="65">
        <f>'Pay App 59'!G191+F191</f>
        <v>0</v>
      </c>
      <c r="H191" s="188">
        <f>'Pay App 59'!K191</f>
        <v>0</v>
      </c>
      <c r="I191" s="189"/>
      <c r="J191" s="55"/>
      <c r="K191" s="33">
        <f t="shared" si="4"/>
        <v>0</v>
      </c>
      <c r="L191" s="68">
        <f t="shared" si="7"/>
        <v>0</v>
      </c>
      <c r="M191" s="66">
        <f t="shared" si="5"/>
        <v>0</v>
      </c>
      <c r="N191" s="32">
        <f t="shared" si="6"/>
        <v>0</v>
      </c>
      <c r="O191" s="52">
        <f>'Pay App 59'!O191+'Pay App 59'!P191</f>
        <v>0</v>
      </c>
      <c r="P191" s="45"/>
      <c r="Q191" s="66">
        <f>'Pay App 59'!Q191+N191+P191</f>
        <v>0</v>
      </c>
    </row>
    <row r="192" spans="1:17" ht="21" customHeight="1" x14ac:dyDescent="0.2">
      <c r="A192" s="149" t="s">
        <v>338</v>
      </c>
      <c r="B192" s="149"/>
      <c r="C192" s="151" t="s">
        <v>339</v>
      </c>
      <c r="D192" s="152"/>
      <c r="E192" s="52">
        <f>'Pay App 59'!E192</f>
        <v>0</v>
      </c>
      <c r="F192" s="45"/>
      <c r="G192" s="65">
        <f>'Pay App 59'!G192+F192</f>
        <v>0</v>
      </c>
      <c r="H192" s="188">
        <f>'Pay App 59'!K192</f>
        <v>0</v>
      </c>
      <c r="I192" s="189"/>
      <c r="J192" s="55"/>
      <c r="K192" s="33">
        <f t="shared" si="4"/>
        <v>0</v>
      </c>
      <c r="L192" s="68">
        <f t="shared" si="7"/>
        <v>0</v>
      </c>
      <c r="M192" s="66">
        <f t="shared" si="5"/>
        <v>0</v>
      </c>
      <c r="N192" s="32">
        <f t="shared" si="6"/>
        <v>0</v>
      </c>
      <c r="O192" s="52">
        <f>'Pay App 59'!O192+'Pay App 59'!P192</f>
        <v>0</v>
      </c>
      <c r="P192" s="45"/>
      <c r="Q192" s="66">
        <f>'Pay App 59'!Q192+N192+P192</f>
        <v>0</v>
      </c>
    </row>
    <row r="193" spans="1:17" ht="21" customHeight="1" x14ac:dyDescent="0.2">
      <c r="A193" s="141" t="s">
        <v>340</v>
      </c>
      <c r="B193" s="141"/>
      <c r="C193" s="141" t="s">
        <v>341</v>
      </c>
      <c r="D193" s="142"/>
      <c r="E193" s="52">
        <f>'Pay App 59'!E193</f>
        <v>0</v>
      </c>
      <c r="F193" s="45"/>
      <c r="G193" s="65">
        <f>'Pay App 59'!G193+F193</f>
        <v>0</v>
      </c>
      <c r="H193" s="188">
        <f>'Pay App 59'!K193</f>
        <v>0</v>
      </c>
      <c r="I193" s="189"/>
      <c r="J193" s="55"/>
      <c r="K193" s="33">
        <f t="shared" si="4"/>
        <v>0</v>
      </c>
      <c r="L193" s="68">
        <f t="shared" si="7"/>
        <v>0</v>
      </c>
      <c r="M193" s="66">
        <f t="shared" si="5"/>
        <v>0</v>
      </c>
      <c r="N193" s="32">
        <f t="shared" si="6"/>
        <v>0</v>
      </c>
      <c r="O193" s="52">
        <f>'Pay App 59'!O193+'Pay App 59'!P193</f>
        <v>0</v>
      </c>
      <c r="P193" s="45"/>
      <c r="Q193" s="66">
        <f>'Pay App 59'!Q193+N193+P193</f>
        <v>0</v>
      </c>
    </row>
    <row r="194" spans="1:17" ht="21" customHeight="1" x14ac:dyDescent="0.2">
      <c r="A194" s="149" t="s">
        <v>342</v>
      </c>
      <c r="B194" s="149"/>
      <c r="C194" s="149" t="s">
        <v>343</v>
      </c>
      <c r="D194" s="150"/>
      <c r="E194" s="52">
        <f>'Pay App 59'!E194</f>
        <v>0</v>
      </c>
      <c r="F194" s="45"/>
      <c r="G194" s="65">
        <f>'Pay App 59'!G194+F194</f>
        <v>0</v>
      </c>
      <c r="H194" s="188">
        <f>'Pay App 59'!K194</f>
        <v>0</v>
      </c>
      <c r="I194" s="189"/>
      <c r="J194" s="55"/>
      <c r="K194" s="33">
        <f t="shared" si="4"/>
        <v>0</v>
      </c>
      <c r="L194" s="68">
        <f t="shared" si="7"/>
        <v>0</v>
      </c>
      <c r="M194" s="66">
        <f t="shared" si="5"/>
        <v>0</v>
      </c>
      <c r="N194" s="32">
        <f t="shared" si="6"/>
        <v>0</v>
      </c>
      <c r="O194" s="52">
        <f>'Pay App 59'!O194+'Pay App 59'!P194</f>
        <v>0</v>
      </c>
      <c r="P194" s="45"/>
      <c r="Q194" s="66">
        <f>'Pay App 59'!Q194+N194+P194</f>
        <v>0</v>
      </c>
    </row>
    <row r="195" spans="1:17" ht="21" customHeight="1" x14ac:dyDescent="0.2">
      <c r="A195" s="149" t="s">
        <v>344</v>
      </c>
      <c r="B195" s="149"/>
      <c r="C195" s="151" t="s">
        <v>345</v>
      </c>
      <c r="D195" s="152"/>
      <c r="E195" s="52">
        <f>'Pay App 59'!E195</f>
        <v>0</v>
      </c>
      <c r="F195" s="45"/>
      <c r="G195" s="65">
        <f>'Pay App 59'!G195+F195</f>
        <v>0</v>
      </c>
      <c r="H195" s="188">
        <f>'Pay App 59'!K195</f>
        <v>0</v>
      </c>
      <c r="I195" s="189"/>
      <c r="J195" s="55"/>
      <c r="K195" s="33">
        <f t="shared" si="4"/>
        <v>0</v>
      </c>
      <c r="L195" s="68">
        <f t="shared" si="7"/>
        <v>0</v>
      </c>
      <c r="M195" s="66">
        <f t="shared" si="5"/>
        <v>0</v>
      </c>
      <c r="N195" s="32">
        <f t="shared" si="6"/>
        <v>0</v>
      </c>
      <c r="O195" s="52">
        <f>'Pay App 59'!O195+'Pay App 59'!P195</f>
        <v>0</v>
      </c>
      <c r="P195" s="45"/>
      <c r="Q195" s="66">
        <f>'Pay App 59'!Q195+N195+P195</f>
        <v>0</v>
      </c>
    </row>
    <row r="196" spans="1:17" ht="21" customHeight="1" x14ac:dyDescent="0.2">
      <c r="A196" s="149" t="s">
        <v>346</v>
      </c>
      <c r="B196" s="149"/>
      <c r="C196" s="149" t="s">
        <v>347</v>
      </c>
      <c r="D196" s="150"/>
      <c r="E196" s="52">
        <f>'Pay App 59'!E196</f>
        <v>0</v>
      </c>
      <c r="F196" s="45"/>
      <c r="G196" s="65">
        <f>'Pay App 59'!G196+F196</f>
        <v>0</v>
      </c>
      <c r="H196" s="188">
        <f>'Pay App 59'!K196</f>
        <v>0</v>
      </c>
      <c r="I196" s="189"/>
      <c r="J196" s="55"/>
      <c r="K196" s="33">
        <f t="shared" si="4"/>
        <v>0</v>
      </c>
      <c r="L196" s="68">
        <f t="shared" si="7"/>
        <v>0</v>
      </c>
      <c r="M196" s="66">
        <f t="shared" si="5"/>
        <v>0</v>
      </c>
      <c r="N196" s="32">
        <f t="shared" si="6"/>
        <v>0</v>
      </c>
      <c r="O196" s="52">
        <f>'Pay App 59'!O196+'Pay App 59'!P196</f>
        <v>0</v>
      </c>
      <c r="P196" s="45"/>
      <c r="Q196" s="66">
        <f>'Pay App 59'!Q196+N196+P196</f>
        <v>0</v>
      </c>
    </row>
    <row r="197" spans="1:17" ht="21" customHeight="1" x14ac:dyDescent="0.2">
      <c r="A197" s="149" t="s">
        <v>348</v>
      </c>
      <c r="B197" s="149"/>
      <c r="C197" s="149" t="s">
        <v>349</v>
      </c>
      <c r="D197" s="150"/>
      <c r="E197" s="52">
        <f>'Pay App 59'!E197</f>
        <v>0</v>
      </c>
      <c r="F197" s="45"/>
      <c r="G197" s="65">
        <f>'Pay App 59'!G197+F197</f>
        <v>0</v>
      </c>
      <c r="H197" s="188">
        <f>'Pay App 59'!K197</f>
        <v>0</v>
      </c>
      <c r="I197" s="189"/>
      <c r="J197" s="55"/>
      <c r="K197" s="33">
        <f t="shared" si="4"/>
        <v>0</v>
      </c>
      <c r="L197" s="68">
        <f t="shared" si="7"/>
        <v>0</v>
      </c>
      <c r="M197" s="66">
        <f t="shared" si="5"/>
        <v>0</v>
      </c>
      <c r="N197" s="32">
        <f t="shared" si="6"/>
        <v>0</v>
      </c>
      <c r="O197" s="52">
        <f>'Pay App 59'!O197+'Pay App 59'!P197</f>
        <v>0</v>
      </c>
      <c r="P197" s="45"/>
      <c r="Q197" s="66">
        <f>'Pay App 59'!Q197+N197+P197</f>
        <v>0</v>
      </c>
    </row>
    <row r="198" spans="1:17" ht="21" customHeight="1" x14ac:dyDescent="0.2">
      <c r="A198" s="149" t="s">
        <v>350</v>
      </c>
      <c r="B198" s="149"/>
      <c r="C198" s="151" t="s">
        <v>305</v>
      </c>
      <c r="D198" s="152"/>
      <c r="E198" s="52">
        <f>'Pay App 59'!E198</f>
        <v>0</v>
      </c>
      <c r="F198" s="45"/>
      <c r="G198" s="65">
        <f>'Pay App 59'!G198+F198</f>
        <v>0</v>
      </c>
      <c r="H198" s="188">
        <f>'Pay App 59'!K198</f>
        <v>0</v>
      </c>
      <c r="I198" s="189"/>
      <c r="J198" s="55"/>
      <c r="K198" s="33">
        <f t="shared" si="4"/>
        <v>0</v>
      </c>
      <c r="L198" s="68">
        <f t="shared" si="7"/>
        <v>0</v>
      </c>
      <c r="M198" s="66">
        <f t="shared" si="5"/>
        <v>0</v>
      </c>
      <c r="N198" s="32">
        <f t="shared" si="6"/>
        <v>0</v>
      </c>
      <c r="O198" s="52">
        <f>'Pay App 59'!O198+'Pay App 59'!P198</f>
        <v>0</v>
      </c>
      <c r="P198" s="45"/>
      <c r="Q198" s="66">
        <f>'Pay App 59'!Q198+N198+P198</f>
        <v>0</v>
      </c>
    </row>
    <row r="199" spans="1:17" ht="21" customHeight="1" x14ac:dyDescent="0.2">
      <c r="A199" s="141" t="s">
        <v>351</v>
      </c>
      <c r="B199" s="141"/>
      <c r="C199" s="141" t="s">
        <v>352</v>
      </c>
      <c r="D199" s="142"/>
      <c r="E199" s="52">
        <f>'Pay App 59'!E199</f>
        <v>0</v>
      </c>
      <c r="F199" s="45"/>
      <c r="G199" s="65">
        <f>'Pay App 59'!G199+F199</f>
        <v>0</v>
      </c>
      <c r="H199" s="188">
        <f>'Pay App 59'!K199</f>
        <v>0</v>
      </c>
      <c r="I199" s="189"/>
      <c r="J199" s="55"/>
      <c r="K199" s="33">
        <f t="shared" si="4"/>
        <v>0</v>
      </c>
      <c r="L199" s="68">
        <f t="shared" si="7"/>
        <v>0</v>
      </c>
      <c r="M199" s="66">
        <f t="shared" si="5"/>
        <v>0</v>
      </c>
      <c r="N199" s="32">
        <f t="shared" si="6"/>
        <v>0</v>
      </c>
      <c r="O199" s="52">
        <f>'Pay App 59'!O199+'Pay App 59'!P199</f>
        <v>0</v>
      </c>
      <c r="P199" s="45"/>
      <c r="Q199" s="66">
        <f>'Pay App 59'!Q199+N199+P199</f>
        <v>0</v>
      </c>
    </row>
    <row r="200" spans="1:17" ht="21" customHeight="1" x14ac:dyDescent="0.2">
      <c r="A200" s="149" t="s">
        <v>353</v>
      </c>
      <c r="B200" s="149"/>
      <c r="C200" s="149" t="s">
        <v>354</v>
      </c>
      <c r="D200" s="150"/>
      <c r="E200" s="52">
        <f>'Pay App 59'!E200</f>
        <v>0</v>
      </c>
      <c r="F200" s="45"/>
      <c r="G200" s="65">
        <f>'Pay App 59'!G200+F200</f>
        <v>0</v>
      </c>
      <c r="H200" s="188">
        <f>'Pay App 59'!K200</f>
        <v>0</v>
      </c>
      <c r="I200" s="189"/>
      <c r="J200" s="55"/>
      <c r="K200" s="33">
        <f t="shared" si="4"/>
        <v>0</v>
      </c>
      <c r="L200" s="68">
        <f t="shared" si="7"/>
        <v>0</v>
      </c>
      <c r="M200" s="66">
        <f t="shared" si="5"/>
        <v>0</v>
      </c>
      <c r="N200" s="32">
        <f t="shared" si="6"/>
        <v>0</v>
      </c>
      <c r="O200" s="52">
        <f>'Pay App 59'!O200+'Pay App 59'!P200</f>
        <v>0</v>
      </c>
      <c r="P200" s="45"/>
      <c r="Q200" s="66">
        <f>'Pay App 59'!Q200+N200+P200</f>
        <v>0</v>
      </c>
    </row>
    <row r="201" spans="1:17" ht="21" customHeight="1" x14ac:dyDescent="0.2">
      <c r="A201" s="149" t="s">
        <v>355</v>
      </c>
      <c r="B201" s="149"/>
      <c r="C201" s="149" t="s">
        <v>356</v>
      </c>
      <c r="D201" s="150"/>
      <c r="E201" s="52">
        <f>'Pay App 59'!E201</f>
        <v>0</v>
      </c>
      <c r="F201" s="45"/>
      <c r="G201" s="65">
        <f>'Pay App 59'!G201+F201</f>
        <v>0</v>
      </c>
      <c r="H201" s="188">
        <f>'Pay App 59'!K201</f>
        <v>0</v>
      </c>
      <c r="I201" s="189"/>
      <c r="J201" s="55"/>
      <c r="K201" s="33">
        <f t="shared" si="4"/>
        <v>0</v>
      </c>
      <c r="L201" s="68">
        <f t="shared" si="7"/>
        <v>0</v>
      </c>
      <c r="M201" s="66">
        <f t="shared" si="5"/>
        <v>0</v>
      </c>
      <c r="N201" s="32">
        <f t="shared" si="6"/>
        <v>0</v>
      </c>
      <c r="O201" s="52">
        <f>'Pay App 59'!O201+'Pay App 59'!P201</f>
        <v>0</v>
      </c>
      <c r="P201" s="45"/>
      <c r="Q201" s="66">
        <f>'Pay App 59'!Q201+N201+P201</f>
        <v>0</v>
      </c>
    </row>
    <row r="202" spans="1:17" ht="21" customHeight="1" x14ac:dyDescent="0.2">
      <c r="A202" s="149" t="s">
        <v>357</v>
      </c>
      <c r="B202" s="149"/>
      <c r="C202" s="151" t="s">
        <v>358</v>
      </c>
      <c r="D202" s="152"/>
      <c r="E202" s="52">
        <f>'Pay App 59'!E202</f>
        <v>0</v>
      </c>
      <c r="F202" s="45"/>
      <c r="G202" s="65">
        <f>'Pay App 59'!G202+F202</f>
        <v>0</v>
      </c>
      <c r="H202" s="188">
        <f>'Pay App 59'!K202</f>
        <v>0</v>
      </c>
      <c r="I202" s="189"/>
      <c r="J202" s="55"/>
      <c r="K202" s="33">
        <f t="shared" si="4"/>
        <v>0</v>
      </c>
      <c r="L202" s="68">
        <f t="shared" si="7"/>
        <v>0</v>
      </c>
      <c r="M202" s="66">
        <f t="shared" si="5"/>
        <v>0</v>
      </c>
      <c r="N202" s="32">
        <f t="shared" si="6"/>
        <v>0</v>
      </c>
      <c r="O202" s="52">
        <f>'Pay App 59'!O202+'Pay App 59'!P202</f>
        <v>0</v>
      </c>
      <c r="P202" s="45"/>
      <c r="Q202" s="66">
        <f>'Pay App 59'!Q202+N202+P202</f>
        <v>0</v>
      </c>
    </row>
    <row r="203" spans="1:17" ht="21" customHeight="1" x14ac:dyDescent="0.2">
      <c r="A203" s="149" t="s">
        <v>359</v>
      </c>
      <c r="B203" s="149"/>
      <c r="C203" s="151" t="s">
        <v>360</v>
      </c>
      <c r="D203" s="152"/>
      <c r="E203" s="52">
        <f>'Pay App 59'!E203</f>
        <v>0</v>
      </c>
      <c r="F203" s="45"/>
      <c r="G203" s="65">
        <f>'Pay App 59'!G203+F203</f>
        <v>0</v>
      </c>
      <c r="H203" s="188">
        <f>'Pay App 59'!K203</f>
        <v>0</v>
      </c>
      <c r="I203" s="189"/>
      <c r="J203" s="55"/>
      <c r="K203" s="33">
        <f t="shared" si="4"/>
        <v>0</v>
      </c>
      <c r="L203" s="68">
        <f t="shared" si="7"/>
        <v>0</v>
      </c>
      <c r="M203" s="66">
        <f t="shared" si="5"/>
        <v>0</v>
      </c>
      <c r="N203" s="32">
        <f t="shared" si="6"/>
        <v>0</v>
      </c>
      <c r="O203" s="52">
        <f>'Pay App 59'!O203+'Pay App 59'!P203</f>
        <v>0</v>
      </c>
      <c r="P203" s="45"/>
      <c r="Q203" s="66">
        <f>'Pay App 59'!Q203+N203+P203</f>
        <v>0</v>
      </c>
    </row>
    <row r="204" spans="1:17" ht="21" customHeight="1" x14ac:dyDescent="0.2">
      <c r="A204" s="149" t="s">
        <v>361</v>
      </c>
      <c r="B204" s="149"/>
      <c r="C204" s="149" t="s">
        <v>362</v>
      </c>
      <c r="D204" s="150"/>
      <c r="E204" s="52">
        <f>'Pay App 59'!E204</f>
        <v>0</v>
      </c>
      <c r="F204" s="45"/>
      <c r="G204" s="65">
        <f>'Pay App 59'!G204+F204</f>
        <v>0</v>
      </c>
      <c r="H204" s="188">
        <f>'Pay App 59'!K204</f>
        <v>0</v>
      </c>
      <c r="I204" s="189"/>
      <c r="J204" s="55"/>
      <c r="K204" s="33">
        <f t="shared" si="4"/>
        <v>0</v>
      </c>
      <c r="L204" s="68">
        <f t="shared" si="7"/>
        <v>0</v>
      </c>
      <c r="M204" s="66">
        <f t="shared" si="5"/>
        <v>0</v>
      </c>
      <c r="N204" s="32">
        <f t="shared" si="6"/>
        <v>0</v>
      </c>
      <c r="O204" s="52">
        <f>'Pay App 59'!O204+'Pay App 59'!P204</f>
        <v>0</v>
      </c>
      <c r="P204" s="45"/>
      <c r="Q204" s="66">
        <f>'Pay App 59'!Q204+N204+P204</f>
        <v>0</v>
      </c>
    </row>
    <row r="205" spans="1:17" ht="21" customHeight="1" x14ac:dyDescent="0.2">
      <c r="A205" s="149" t="s">
        <v>363</v>
      </c>
      <c r="B205" s="149"/>
      <c r="C205" s="151" t="s">
        <v>364</v>
      </c>
      <c r="D205" s="152"/>
      <c r="E205" s="52">
        <f>'Pay App 59'!E205</f>
        <v>0</v>
      </c>
      <c r="F205" s="45"/>
      <c r="G205" s="65">
        <f>'Pay App 59'!G205+F205</f>
        <v>0</v>
      </c>
      <c r="H205" s="188">
        <f>'Pay App 59'!K205</f>
        <v>0</v>
      </c>
      <c r="I205" s="189"/>
      <c r="J205" s="55"/>
      <c r="K205" s="33">
        <f t="shared" si="4"/>
        <v>0</v>
      </c>
      <c r="L205" s="68">
        <f t="shared" si="7"/>
        <v>0</v>
      </c>
      <c r="M205" s="66">
        <f t="shared" si="5"/>
        <v>0</v>
      </c>
      <c r="N205" s="32">
        <f t="shared" si="6"/>
        <v>0</v>
      </c>
      <c r="O205" s="52">
        <f>'Pay App 59'!O205+'Pay App 59'!P205</f>
        <v>0</v>
      </c>
      <c r="P205" s="45"/>
      <c r="Q205" s="66">
        <f>'Pay App 59'!Q205+N205+P205</f>
        <v>0</v>
      </c>
    </row>
    <row r="206" spans="1:17" ht="21" customHeight="1" x14ac:dyDescent="0.2">
      <c r="A206" s="141" t="s">
        <v>365</v>
      </c>
      <c r="B206" s="141"/>
      <c r="C206" s="141" t="s">
        <v>366</v>
      </c>
      <c r="D206" s="142"/>
      <c r="E206" s="52">
        <f>'Pay App 59'!E206</f>
        <v>0</v>
      </c>
      <c r="F206" s="45"/>
      <c r="G206" s="65">
        <f>'Pay App 59'!G206+F206</f>
        <v>0</v>
      </c>
      <c r="H206" s="188">
        <f>'Pay App 59'!K206</f>
        <v>0</v>
      </c>
      <c r="I206" s="189"/>
      <c r="J206" s="55"/>
      <c r="K206" s="33">
        <f t="shared" si="4"/>
        <v>0</v>
      </c>
      <c r="L206" s="68">
        <f t="shared" si="7"/>
        <v>0</v>
      </c>
      <c r="M206" s="66">
        <f t="shared" si="5"/>
        <v>0</v>
      </c>
      <c r="N206" s="32">
        <f t="shared" si="6"/>
        <v>0</v>
      </c>
      <c r="O206" s="52">
        <f>'Pay App 59'!O206+'Pay App 59'!P206</f>
        <v>0</v>
      </c>
      <c r="P206" s="45"/>
      <c r="Q206" s="66">
        <f>'Pay App 59'!Q206+N206+P206</f>
        <v>0</v>
      </c>
    </row>
    <row r="207" spans="1:17" ht="21" customHeight="1" x14ac:dyDescent="0.2">
      <c r="A207" s="149" t="s">
        <v>367</v>
      </c>
      <c r="B207" s="149"/>
      <c r="C207" s="149" t="s">
        <v>368</v>
      </c>
      <c r="D207" s="150"/>
      <c r="E207" s="52">
        <f>'Pay App 59'!E207</f>
        <v>0</v>
      </c>
      <c r="F207" s="45"/>
      <c r="G207" s="65">
        <f>'Pay App 59'!G207+F207</f>
        <v>0</v>
      </c>
      <c r="H207" s="188">
        <f>'Pay App 59'!K207</f>
        <v>0</v>
      </c>
      <c r="I207" s="189"/>
      <c r="J207" s="55"/>
      <c r="K207" s="33">
        <f t="shared" si="4"/>
        <v>0</v>
      </c>
      <c r="L207" s="68">
        <f t="shared" si="7"/>
        <v>0</v>
      </c>
      <c r="M207" s="66">
        <f t="shared" si="5"/>
        <v>0</v>
      </c>
      <c r="N207" s="32">
        <f t="shared" si="6"/>
        <v>0</v>
      </c>
      <c r="O207" s="52">
        <f>'Pay App 59'!O207+'Pay App 59'!P207</f>
        <v>0</v>
      </c>
      <c r="P207" s="45"/>
      <c r="Q207" s="66">
        <f>'Pay App 59'!Q207+N207+P207</f>
        <v>0</v>
      </c>
    </row>
    <row r="208" spans="1:17" ht="21" customHeight="1" x14ac:dyDescent="0.2">
      <c r="A208" s="141" t="s">
        <v>369</v>
      </c>
      <c r="B208" s="141"/>
      <c r="C208" s="141" t="s">
        <v>370</v>
      </c>
      <c r="D208" s="142"/>
      <c r="E208" s="52">
        <f>'Pay App 59'!E208</f>
        <v>0</v>
      </c>
      <c r="F208" s="45"/>
      <c r="G208" s="65">
        <f>'Pay App 59'!G208+F208</f>
        <v>0</v>
      </c>
      <c r="H208" s="188">
        <f>'Pay App 59'!K208</f>
        <v>0</v>
      </c>
      <c r="I208" s="189"/>
      <c r="J208" s="55"/>
      <c r="K208" s="33">
        <f t="shared" si="4"/>
        <v>0</v>
      </c>
      <c r="L208" s="68">
        <f t="shared" si="7"/>
        <v>0</v>
      </c>
      <c r="M208" s="66">
        <f t="shared" si="5"/>
        <v>0</v>
      </c>
      <c r="N208" s="32">
        <f t="shared" si="6"/>
        <v>0</v>
      </c>
      <c r="O208" s="52">
        <f>'Pay App 59'!O208+'Pay App 59'!P208</f>
        <v>0</v>
      </c>
      <c r="P208" s="45"/>
      <c r="Q208" s="66">
        <f>'Pay App 59'!Q208+N208+P208</f>
        <v>0</v>
      </c>
    </row>
    <row r="209" spans="1:17" ht="21" customHeight="1" x14ac:dyDescent="0.2">
      <c r="A209" s="149" t="s">
        <v>371</v>
      </c>
      <c r="B209" s="149"/>
      <c r="C209" s="149" t="s">
        <v>372</v>
      </c>
      <c r="D209" s="150"/>
      <c r="E209" s="52">
        <f>'Pay App 59'!E209</f>
        <v>0</v>
      </c>
      <c r="F209" s="45"/>
      <c r="G209" s="65">
        <f>'Pay App 59'!G209+F209</f>
        <v>0</v>
      </c>
      <c r="H209" s="188">
        <f>'Pay App 59'!K209</f>
        <v>0</v>
      </c>
      <c r="I209" s="189"/>
      <c r="J209" s="55"/>
      <c r="K209" s="33">
        <f t="shared" si="4"/>
        <v>0</v>
      </c>
      <c r="L209" s="68">
        <f t="shared" si="7"/>
        <v>0</v>
      </c>
      <c r="M209" s="66">
        <f t="shared" si="5"/>
        <v>0</v>
      </c>
      <c r="N209" s="32">
        <f t="shared" si="6"/>
        <v>0</v>
      </c>
      <c r="O209" s="52">
        <f>'Pay App 59'!O209+'Pay App 59'!P209</f>
        <v>0</v>
      </c>
      <c r="P209" s="45"/>
      <c r="Q209" s="66">
        <f>'Pay App 59'!Q209+N209+P209</f>
        <v>0</v>
      </c>
    </row>
    <row r="210" spans="1:17" ht="21" customHeight="1" x14ac:dyDescent="0.2">
      <c r="A210" s="149" t="s">
        <v>373</v>
      </c>
      <c r="B210" s="149"/>
      <c r="C210" s="151" t="s">
        <v>374</v>
      </c>
      <c r="D210" s="152"/>
      <c r="E210" s="52">
        <f>'Pay App 59'!E210</f>
        <v>0</v>
      </c>
      <c r="F210" s="45"/>
      <c r="G210" s="65">
        <f>'Pay App 59'!G210+F210</f>
        <v>0</v>
      </c>
      <c r="H210" s="188">
        <f>'Pay App 59'!K210</f>
        <v>0</v>
      </c>
      <c r="I210" s="189"/>
      <c r="J210" s="55"/>
      <c r="K210" s="33">
        <f t="shared" si="4"/>
        <v>0</v>
      </c>
      <c r="L210" s="68">
        <f t="shared" si="7"/>
        <v>0</v>
      </c>
      <c r="M210" s="66">
        <f t="shared" si="5"/>
        <v>0</v>
      </c>
      <c r="N210" s="32">
        <f t="shared" si="6"/>
        <v>0</v>
      </c>
      <c r="O210" s="52">
        <f>'Pay App 59'!O210+'Pay App 59'!P210</f>
        <v>0</v>
      </c>
      <c r="P210" s="45"/>
      <c r="Q210" s="66">
        <f>'Pay App 59'!Q210+N210+P210</f>
        <v>0</v>
      </c>
    </row>
    <row r="211" spans="1:17" ht="21" customHeight="1" x14ac:dyDescent="0.2">
      <c r="A211" s="149" t="s">
        <v>375</v>
      </c>
      <c r="B211" s="149"/>
      <c r="C211" s="149" t="s">
        <v>376</v>
      </c>
      <c r="D211" s="150"/>
      <c r="E211" s="52">
        <f>'Pay App 59'!E211</f>
        <v>0</v>
      </c>
      <c r="F211" s="45"/>
      <c r="G211" s="65">
        <f>'Pay App 59'!G211+F211</f>
        <v>0</v>
      </c>
      <c r="H211" s="188">
        <f>'Pay App 59'!K211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59'!O211+'Pay App 59'!P211</f>
        <v>0</v>
      </c>
      <c r="P211" s="45"/>
      <c r="Q211" s="66">
        <f>'Pay App 59'!Q211+N211+P211</f>
        <v>0</v>
      </c>
    </row>
    <row r="212" spans="1:17" ht="21" customHeight="1" x14ac:dyDescent="0.2">
      <c r="A212" s="149" t="s">
        <v>377</v>
      </c>
      <c r="B212" s="149"/>
      <c r="C212" s="151" t="s">
        <v>378</v>
      </c>
      <c r="D212" s="152"/>
      <c r="E212" s="52">
        <f>'Pay App 59'!E212</f>
        <v>0</v>
      </c>
      <c r="F212" s="45"/>
      <c r="G212" s="65">
        <f>'Pay App 59'!G212+F212</f>
        <v>0</v>
      </c>
      <c r="H212" s="188">
        <f>'Pay App 59'!K212</f>
        <v>0</v>
      </c>
      <c r="I212" s="189"/>
      <c r="J212" s="55"/>
      <c r="K212" s="33">
        <f t="shared" si="8"/>
        <v>0</v>
      </c>
      <c r="L212" s="68">
        <f t="shared" ref="L212:L241" si="11">IF(ISERROR(K212/G212),0,K212/G212)</f>
        <v>0</v>
      </c>
      <c r="M212" s="66">
        <f t="shared" si="9"/>
        <v>0</v>
      </c>
      <c r="N212" s="32">
        <f t="shared" si="10"/>
        <v>0</v>
      </c>
      <c r="O212" s="52">
        <f>'Pay App 59'!O212+'Pay App 59'!P212</f>
        <v>0</v>
      </c>
      <c r="P212" s="45"/>
      <c r="Q212" s="66">
        <f>'Pay App 59'!Q212+N212+P212</f>
        <v>0</v>
      </c>
    </row>
    <row r="213" spans="1:17" ht="21" customHeight="1" x14ac:dyDescent="0.2">
      <c r="A213" s="141" t="s">
        <v>379</v>
      </c>
      <c r="B213" s="141"/>
      <c r="C213" s="141" t="s">
        <v>380</v>
      </c>
      <c r="D213" s="142"/>
      <c r="E213" s="52">
        <f>'Pay App 59'!E213</f>
        <v>0</v>
      </c>
      <c r="F213" s="45"/>
      <c r="G213" s="65">
        <f>'Pay App 59'!G213+F213</f>
        <v>0</v>
      </c>
      <c r="H213" s="188">
        <f>'Pay App 59'!K213</f>
        <v>0</v>
      </c>
      <c r="I213" s="189"/>
      <c r="J213" s="55"/>
      <c r="K213" s="33">
        <f t="shared" si="8"/>
        <v>0</v>
      </c>
      <c r="L213" s="68">
        <f t="shared" si="11"/>
        <v>0</v>
      </c>
      <c r="M213" s="66">
        <f t="shared" si="9"/>
        <v>0</v>
      </c>
      <c r="N213" s="32">
        <f t="shared" si="10"/>
        <v>0</v>
      </c>
      <c r="O213" s="52">
        <f>'Pay App 59'!O213+'Pay App 59'!P213</f>
        <v>0</v>
      </c>
      <c r="P213" s="45"/>
      <c r="Q213" s="66">
        <f>'Pay App 59'!Q213+N213+P213</f>
        <v>0</v>
      </c>
    </row>
    <row r="214" spans="1:17" ht="21" customHeight="1" x14ac:dyDescent="0.2">
      <c r="A214" s="149" t="s">
        <v>381</v>
      </c>
      <c r="B214" s="149"/>
      <c r="C214" s="151" t="s">
        <v>382</v>
      </c>
      <c r="D214" s="152"/>
      <c r="E214" s="52">
        <f>'Pay App 59'!E214</f>
        <v>0</v>
      </c>
      <c r="F214" s="45"/>
      <c r="G214" s="65">
        <f>'Pay App 59'!G214+F214</f>
        <v>0</v>
      </c>
      <c r="H214" s="188">
        <f>'Pay App 59'!K214</f>
        <v>0</v>
      </c>
      <c r="I214" s="189"/>
      <c r="J214" s="55"/>
      <c r="K214" s="33">
        <f t="shared" si="8"/>
        <v>0</v>
      </c>
      <c r="L214" s="68">
        <f t="shared" si="11"/>
        <v>0</v>
      </c>
      <c r="M214" s="66">
        <f t="shared" si="9"/>
        <v>0</v>
      </c>
      <c r="N214" s="32">
        <f t="shared" si="10"/>
        <v>0</v>
      </c>
      <c r="O214" s="52">
        <f>'Pay App 59'!O214+'Pay App 59'!P214</f>
        <v>0</v>
      </c>
      <c r="P214" s="45"/>
      <c r="Q214" s="66">
        <f>'Pay App 59'!Q214+N214+P214</f>
        <v>0</v>
      </c>
    </row>
    <row r="215" spans="1:17" ht="21" customHeight="1" x14ac:dyDescent="0.2">
      <c r="A215" s="149" t="s">
        <v>383</v>
      </c>
      <c r="B215" s="149"/>
      <c r="C215" s="149" t="s">
        <v>384</v>
      </c>
      <c r="D215" s="150"/>
      <c r="E215" s="52">
        <f>'Pay App 59'!E215</f>
        <v>0</v>
      </c>
      <c r="F215" s="45"/>
      <c r="G215" s="65">
        <f>'Pay App 59'!G215+F215</f>
        <v>0</v>
      </c>
      <c r="H215" s="188">
        <f>'Pay App 59'!K215</f>
        <v>0</v>
      </c>
      <c r="I215" s="189"/>
      <c r="J215" s="55"/>
      <c r="K215" s="33">
        <f t="shared" si="8"/>
        <v>0</v>
      </c>
      <c r="L215" s="68">
        <f t="shared" si="11"/>
        <v>0</v>
      </c>
      <c r="M215" s="66">
        <f t="shared" si="9"/>
        <v>0</v>
      </c>
      <c r="N215" s="32">
        <f t="shared" si="10"/>
        <v>0</v>
      </c>
      <c r="O215" s="52">
        <f>'Pay App 59'!O215+'Pay App 59'!P215</f>
        <v>0</v>
      </c>
      <c r="P215" s="45"/>
      <c r="Q215" s="66">
        <f>'Pay App 59'!Q215+N215+P215</f>
        <v>0</v>
      </c>
    </row>
    <row r="216" spans="1:17" ht="21" customHeight="1" x14ac:dyDescent="0.2">
      <c r="A216" s="149" t="s">
        <v>385</v>
      </c>
      <c r="B216" s="149"/>
      <c r="C216" s="149" t="s">
        <v>386</v>
      </c>
      <c r="D216" s="150"/>
      <c r="E216" s="52">
        <f>'Pay App 59'!E216</f>
        <v>0</v>
      </c>
      <c r="F216" s="45"/>
      <c r="G216" s="65">
        <f>'Pay App 59'!G216+F216</f>
        <v>0</v>
      </c>
      <c r="H216" s="188">
        <f>'Pay App 59'!K216</f>
        <v>0</v>
      </c>
      <c r="I216" s="189"/>
      <c r="J216" s="55"/>
      <c r="K216" s="33">
        <f t="shared" si="8"/>
        <v>0</v>
      </c>
      <c r="L216" s="68">
        <f t="shared" si="11"/>
        <v>0</v>
      </c>
      <c r="M216" s="66">
        <f t="shared" si="9"/>
        <v>0</v>
      </c>
      <c r="N216" s="32">
        <f t="shared" si="10"/>
        <v>0</v>
      </c>
      <c r="O216" s="52">
        <f>'Pay App 59'!O216+'Pay App 59'!P216</f>
        <v>0</v>
      </c>
      <c r="P216" s="45"/>
      <c r="Q216" s="66">
        <f>'Pay App 59'!Q216+N216+P216</f>
        <v>0</v>
      </c>
    </row>
    <row r="217" spans="1:17" ht="21" customHeight="1" x14ac:dyDescent="0.2">
      <c r="A217" s="149" t="s">
        <v>387</v>
      </c>
      <c r="B217" s="149"/>
      <c r="C217" s="149" t="s">
        <v>388</v>
      </c>
      <c r="D217" s="150"/>
      <c r="E217" s="52">
        <f>'Pay App 59'!E217</f>
        <v>0</v>
      </c>
      <c r="F217" s="45"/>
      <c r="G217" s="65">
        <f>'Pay App 59'!G217+F217</f>
        <v>0</v>
      </c>
      <c r="H217" s="188">
        <f>'Pay App 59'!K217</f>
        <v>0</v>
      </c>
      <c r="I217" s="189"/>
      <c r="J217" s="55"/>
      <c r="K217" s="33">
        <f t="shared" si="8"/>
        <v>0</v>
      </c>
      <c r="L217" s="68">
        <f t="shared" si="11"/>
        <v>0</v>
      </c>
      <c r="M217" s="66">
        <f>G217-K217</f>
        <v>0</v>
      </c>
      <c r="N217" s="32">
        <f t="shared" si="10"/>
        <v>0</v>
      </c>
      <c r="O217" s="52">
        <f>'Pay App 59'!O217+'Pay App 59'!P217</f>
        <v>0</v>
      </c>
      <c r="P217" s="45"/>
      <c r="Q217" s="66">
        <f>'Pay App 59'!Q217+N217+P217</f>
        <v>0</v>
      </c>
    </row>
    <row r="218" spans="1:17" ht="21" customHeight="1" x14ac:dyDescent="0.2">
      <c r="A218" s="149" t="s">
        <v>389</v>
      </c>
      <c r="B218" s="149"/>
      <c r="C218" s="151" t="s">
        <v>390</v>
      </c>
      <c r="D218" s="152"/>
      <c r="E218" s="52">
        <f>'Pay App 59'!E218</f>
        <v>0</v>
      </c>
      <c r="F218" s="45"/>
      <c r="G218" s="65">
        <f>'Pay App 59'!G218+F218</f>
        <v>0</v>
      </c>
      <c r="H218" s="188">
        <f>'Pay App 59'!K218</f>
        <v>0</v>
      </c>
      <c r="I218" s="189"/>
      <c r="J218" s="55"/>
      <c r="K218" s="33">
        <f t="shared" si="8"/>
        <v>0</v>
      </c>
      <c r="L218" s="68">
        <f t="shared" si="11"/>
        <v>0</v>
      </c>
      <c r="M218" s="66">
        <f t="shared" si="9"/>
        <v>0</v>
      </c>
      <c r="N218" s="32">
        <f t="shared" si="10"/>
        <v>0</v>
      </c>
      <c r="O218" s="52">
        <f>'Pay App 59'!O218+'Pay App 59'!P218</f>
        <v>0</v>
      </c>
      <c r="P218" s="45"/>
      <c r="Q218" s="66">
        <f>'Pay App 59'!Q218+N218+P218</f>
        <v>0</v>
      </c>
    </row>
    <row r="219" spans="1:17" ht="21" customHeight="1" x14ac:dyDescent="0.2">
      <c r="A219" s="141" t="s">
        <v>391</v>
      </c>
      <c r="B219" s="141"/>
      <c r="C219" s="141" t="s">
        <v>392</v>
      </c>
      <c r="D219" s="142"/>
      <c r="E219" s="52">
        <f>'Pay App 59'!E219</f>
        <v>0</v>
      </c>
      <c r="F219" s="45"/>
      <c r="G219" s="65">
        <f>'Pay App 59'!G219+F219</f>
        <v>0</v>
      </c>
      <c r="H219" s="188">
        <f>'Pay App 59'!K219</f>
        <v>0</v>
      </c>
      <c r="I219" s="189"/>
      <c r="J219" s="55"/>
      <c r="K219" s="33">
        <f t="shared" si="8"/>
        <v>0</v>
      </c>
      <c r="L219" s="68">
        <f t="shared" si="11"/>
        <v>0</v>
      </c>
      <c r="M219" s="66">
        <f t="shared" si="9"/>
        <v>0</v>
      </c>
      <c r="N219" s="32">
        <f t="shared" si="10"/>
        <v>0</v>
      </c>
      <c r="O219" s="52">
        <f>'Pay App 59'!O219+'Pay App 59'!P219</f>
        <v>0</v>
      </c>
      <c r="P219" s="45"/>
      <c r="Q219" s="66">
        <f>'Pay App 59'!Q219+N219+P219</f>
        <v>0</v>
      </c>
    </row>
    <row r="220" spans="1:17" ht="21" customHeight="1" x14ac:dyDescent="0.2">
      <c r="A220" s="149" t="s">
        <v>393</v>
      </c>
      <c r="B220" s="149"/>
      <c r="C220" s="149" t="s">
        <v>394</v>
      </c>
      <c r="D220" s="150"/>
      <c r="E220" s="52">
        <f>'Pay App 59'!E220</f>
        <v>0</v>
      </c>
      <c r="F220" s="45"/>
      <c r="G220" s="65">
        <f>'Pay App 59'!G220+F220</f>
        <v>0</v>
      </c>
      <c r="H220" s="188">
        <f>'Pay App 59'!K220</f>
        <v>0</v>
      </c>
      <c r="I220" s="189"/>
      <c r="J220" s="55"/>
      <c r="K220" s="33">
        <f t="shared" si="8"/>
        <v>0</v>
      </c>
      <c r="L220" s="68">
        <f t="shared" si="11"/>
        <v>0</v>
      </c>
      <c r="M220" s="66">
        <f t="shared" si="9"/>
        <v>0</v>
      </c>
      <c r="N220" s="32">
        <f t="shared" si="10"/>
        <v>0</v>
      </c>
      <c r="O220" s="52">
        <f>'Pay App 59'!O220+'Pay App 59'!P220</f>
        <v>0</v>
      </c>
      <c r="P220" s="45"/>
      <c r="Q220" s="66">
        <f>'Pay App 59'!Q220+N220+P220</f>
        <v>0</v>
      </c>
    </row>
    <row r="221" spans="1:17" ht="21" customHeight="1" x14ac:dyDescent="0.2">
      <c r="A221" s="141" t="s">
        <v>395</v>
      </c>
      <c r="B221" s="141"/>
      <c r="C221" s="141" t="s">
        <v>396</v>
      </c>
      <c r="D221" s="142"/>
      <c r="E221" s="52">
        <f>'Pay App 59'!E221</f>
        <v>0</v>
      </c>
      <c r="F221" s="45"/>
      <c r="G221" s="65">
        <f>'Pay App 59'!G221+F221</f>
        <v>0</v>
      </c>
      <c r="H221" s="188">
        <f>'Pay App 59'!K221</f>
        <v>0</v>
      </c>
      <c r="I221" s="189"/>
      <c r="J221" s="55"/>
      <c r="K221" s="33">
        <f t="shared" si="8"/>
        <v>0</v>
      </c>
      <c r="L221" s="68">
        <f t="shared" si="11"/>
        <v>0</v>
      </c>
      <c r="M221" s="66">
        <f t="shared" si="9"/>
        <v>0</v>
      </c>
      <c r="N221" s="32">
        <f t="shared" si="10"/>
        <v>0</v>
      </c>
      <c r="O221" s="52">
        <f>'Pay App 59'!O221+'Pay App 59'!P221</f>
        <v>0</v>
      </c>
      <c r="P221" s="45"/>
      <c r="Q221" s="66">
        <f>'Pay App 59'!Q221+N221+P221</f>
        <v>0</v>
      </c>
    </row>
    <row r="222" spans="1:17" ht="21" customHeight="1" x14ac:dyDescent="0.2">
      <c r="A222" s="149" t="s">
        <v>397</v>
      </c>
      <c r="B222" s="149"/>
      <c r="C222" s="149" t="s">
        <v>398</v>
      </c>
      <c r="D222" s="150"/>
      <c r="E222" s="52">
        <f>'Pay App 59'!E222</f>
        <v>0</v>
      </c>
      <c r="F222" s="45"/>
      <c r="G222" s="65">
        <f>'Pay App 59'!G222+F222</f>
        <v>0</v>
      </c>
      <c r="H222" s="188">
        <f>'Pay App 59'!K222</f>
        <v>0</v>
      </c>
      <c r="I222" s="189"/>
      <c r="J222" s="55"/>
      <c r="K222" s="33">
        <f t="shared" si="8"/>
        <v>0</v>
      </c>
      <c r="L222" s="68">
        <f t="shared" si="11"/>
        <v>0</v>
      </c>
      <c r="M222" s="66">
        <f t="shared" si="9"/>
        <v>0</v>
      </c>
      <c r="N222" s="32">
        <f t="shared" si="10"/>
        <v>0</v>
      </c>
      <c r="O222" s="52">
        <f>'Pay App 59'!O222+'Pay App 59'!P222</f>
        <v>0</v>
      </c>
      <c r="P222" s="45"/>
      <c r="Q222" s="66">
        <f>'Pay App 59'!Q222+N222+P222</f>
        <v>0</v>
      </c>
    </row>
    <row r="223" spans="1:17" ht="21" customHeight="1" x14ac:dyDescent="0.2">
      <c r="A223" s="149" t="s">
        <v>399</v>
      </c>
      <c r="B223" s="149"/>
      <c r="C223" s="149" t="s">
        <v>400</v>
      </c>
      <c r="D223" s="150"/>
      <c r="E223" s="52">
        <f>'Pay App 59'!E223</f>
        <v>0</v>
      </c>
      <c r="F223" s="45"/>
      <c r="G223" s="65">
        <f>'Pay App 59'!G223+F223</f>
        <v>0</v>
      </c>
      <c r="H223" s="188">
        <f>'Pay App 59'!K223</f>
        <v>0</v>
      </c>
      <c r="I223" s="189"/>
      <c r="J223" s="55"/>
      <c r="K223" s="33">
        <f t="shared" si="8"/>
        <v>0</v>
      </c>
      <c r="L223" s="68">
        <f t="shared" si="11"/>
        <v>0</v>
      </c>
      <c r="M223" s="66">
        <f t="shared" si="9"/>
        <v>0</v>
      </c>
      <c r="N223" s="32">
        <f t="shared" si="10"/>
        <v>0</v>
      </c>
      <c r="O223" s="52">
        <f>'Pay App 59'!O223+'Pay App 59'!P223</f>
        <v>0</v>
      </c>
      <c r="P223" s="45"/>
      <c r="Q223" s="66">
        <f>'Pay App 59'!Q223+N223+P223</f>
        <v>0</v>
      </c>
    </row>
    <row r="224" spans="1:17" ht="21" customHeight="1" x14ac:dyDescent="0.2">
      <c r="A224" s="149" t="s">
        <v>401</v>
      </c>
      <c r="B224" s="149"/>
      <c r="C224" s="149" t="s">
        <v>402</v>
      </c>
      <c r="D224" s="150"/>
      <c r="E224" s="52">
        <f>'Pay App 59'!E224</f>
        <v>0</v>
      </c>
      <c r="F224" s="45"/>
      <c r="G224" s="65">
        <f>'Pay App 59'!G224+F224</f>
        <v>0</v>
      </c>
      <c r="H224" s="188">
        <f>'Pay App 59'!K224</f>
        <v>0</v>
      </c>
      <c r="I224" s="189"/>
      <c r="J224" s="55"/>
      <c r="K224" s="33">
        <f t="shared" si="8"/>
        <v>0</v>
      </c>
      <c r="L224" s="68">
        <f t="shared" si="11"/>
        <v>0</v>
      </c>
      <c r="M224" s="66">
        <f t="shared" si="9"/>
        <v>0</v>
      </c>
      <c r="N224" s="32">
        <f t="shared" si="10"/>
        <v>0</v>
      </c>
      <c r="O224" s="52">
        <f>'Pay App 59'!O224+'Pay App 59'!P224</f>
        <v>0</v>
      </c>
      <c r="P224" s="45"/>
      <c r="Q224" s="66">
        <f>'Pay App 59'!Q224+N224+P224</f>
        <v>0</v>
      </c>
    </row>
    <row r="225" spans="1:17" ht="21" customHeight="1" x14ac:dyDescent="0.2">
      <c r="A225" s="149" t="s">
        <v>403</v>
      </c>
      <c r="B225" s="149"/>
      <c r="C225" s="149" t="s">
        <v>404</v>
      </c>
      <c r="D225" s="150"/>
      <c r="E225" s="52">
        <f>'Pay App 59'!E225</f>
        <v>0</v>
      </c>
      <c r="F225" s="45"/>
      <c r="G225" s="65">
        <f>'Pay App 59'!G225+F225</f>
        <v>0</v>
      </c>
      <c r="H225" s="188">
        <f>'Pay App 59'!K225</f>
        <v>0</v>
      </c>
      <c r="I225" s="189"/>
      <c r="J225" s="55"/>
      <c r="K225" s="33">
        <f t="shared" si="8"/>
        <v>0</v>
      </c>
      <c r="L225" s="68">
        <f t="shared" si="11"/>
        <v>0</v>
      </c>
      <c r="M225" s="66">
        <f t="shared" si="9"/>
        <v>0</v>
      </c>
      <c r="N225" s="32">
        <f t="shared" si="10"/>
        <v>0</v>
      </c>
      <c r="O225" s="52">
        <f>'Pay App 59'!O225+'Pay App 59'!P225</f>
        <v>0</v>
      </c>
      <c r="P225" s="45"/>
      <c r="Q225" s="66">
        <f>'Pay App 59'!Q225+N225+P225</f>
        <v>0</v>
      </c>
    </row>
    <row r="226" spans="1:17" ht="21" customHeight="1" x14ac:dyDescent="0.2">
      <c r="A226" s="141" t="s">
        <v>405</v>
      </c>
      <c r="B226" s="141"/>
      <c r="C226" s="141" t="s">
        <v>406</v>
      </c>
      <c r="D226" s="142"/>
      <c r="E226" s="52">
        <f>'Pay App 59'!E226</f>
        <v>0</v>
      </c>
      <c r="F226" s="45"/>
      <c r="G226" s="65">
        <f>'Pay App 59'!G226+F226</f>
        <v>0</v>
      </c>
      <c r="H226" s="188">
        <f>'Pay App 59'!K226</f>
        <v>0</v>
      </c>
      <c r="I226" s="189"/>
      <c r="J226" s="55"/>
      <c r="K226" s="33">
        <f t="shared" si="8"/>
        <v>0</v>
      </c>
      <c r="L226" s="68">
        <f t="shared" si="11"/>
        <v>0</v>
      </c>
      <c r="M226" s="66">
        <f t="shared" si="9"/>
        <v>0</v>
      </c>
      <c r="N226" s="32">
        <f t="shared" si="10"/>
        <v>0</v>
      </c>
      <c r="O226" s="52">
        <f>'Pay App 59'!O226+'Pay App 59'!P226</f>
        <v>0</v>
      </c>
      <c r="P226" s="45"/>
      <c r="Q226" s="66">
        <f>'Pay App 59'!Q226+N226+P226</f>
        <v>0</v>
      </c>
    </row>
    <row r="227" spans="1:17" ht="21" customHeight="1" x14ac:dyDescent="0.2">
      <c r="A227" s="149" t="s">
        <v>407</v>
      </c>
      <c r="B227" s="149"/>
      <c r="C227" s="149" t="s">
        <v>408</v>
      </c>
      <c r="D227" s="150"/>
      <c r="E227" s="52">
        <f>'Pay App 59'!E227</f>
        <v>0</v>
      </c>
      <c r="F227" s="45"/>
      <c r="G227" s="65">
        <f>'Pay App 59'!G227+F227</f>
        <v>0</v>
      </c>
      <c r="H227" s="188">
        <f>'Pay App 59'!K227</f>
        <v>0</v>
      </c>
      <c r="I227" s="189"/>
      <c r="J227" s="55"/>
      <c r="K227" s="33">
        <f t="shared" si="8"/>
        <v>0</v>
      </c>
      <c r="L227" s="68">
        <f t="shared" si="11"/>
        <v>0</v>
      </c>
      <c r="M227" s="66">
        <f t="shared" si="9"/>
        <v>0</v>
      </c>
      <c r="N227" s="32">
        <f t="shared" si="10"/>
        <v>0</v>
      </c>
      <c r="O227" s="52">
        <f>'Pay App 59'!O227+'Pay App 59'!P227</f>
        <v>0</v>
      </c>
      <c r="P227" s="45"/>
      <c r="Q227" s="66">
        <f>'Pay App 59'!Q227+N227+P227</f>
        <v>0</v>
      </c>
    </row>
    <row r="228" spans="1:17" ht="21" customHeight="1" x14ac:dyDescent="0.2">
      <c r="A228" s="149" t="s">
        <v>409</v>
      </c>
      <c r="B228" s="149"/>
      <c r="C228" s="149" t="s">
        <v>410</v>
      </c>
      <c r="D228" s="150"/>
      <c r="E228" s="52">
        <f>'Pay App 59'!E228</f>
        <v>0</v>
      </c>
      <c r="F228" s="45"/>
      <c r="G228" s="65">
        <f>'Pay App 59'!G228+F228</f>
        <v>0</v>
      </c>
      <c r="H228" s="188">
        <f>'Pay App 59'!K228</f>
        <v>0</v>
      </c>
      <c r="I228" s="189"/>
      <c r="J228" s="55"/>
      <c r="K228" s="33">
        <f t="shared" si="8"/>
        <v>0</v>
      </c>
      <c r="L228" s="68">
        <f t="shared" si="11"/>
        <v>0</v>
      </c>
      <c r="M228" s="66">
        <f t="shared" si="9"/>
        <v>0</v>
      </c>
      <c r="N228" s="32">
        <f t="shared" si="10"/>
        <v>0</v>
      </c>
      <c r="O228" s="52">
        <f>'Pay App 59'!O228+'Pay App 59'!P228</f>
        <v>0</v>
      </c>
      <c r="P228" s="45"/>
      <c r="Q228" s="66">
        <f>'Pay App 59'!Q228+N228+P228</f>
        <v>0</v>
      </c>
    </row>
    <row r="229" spans="1:17" ht="21" customHeight="1" x14ac:dyDescent="0.2">
      <c r="A229" s="149" t="s">
        <v>411</v>
      </c>
      <c r="B229" s="149"/>
      <c r="C229" s="149" t="s">
        <v>412</v>
      </c>
      <c r="D229" s="150"/>
      <c r="E229" s="52">
        <f>'Pay App 59'!E229</f>
        <v>0</v>
      </c>
      <c r="F229" s="45"/>
      <c r="G229" s="65">
        <f>'Pay App 59'!G229+F229</f>
        <v>0</v>
      </c>
      <c r="H229" s="188">
        <f>'Pay App 59'!K229</f>
        <v>0</v>
      </c>
      <c r="I229" s="189"/>
      <c r="J229" s="55"/>
      <c r="K229" s="33">
        <f t="shared" si="8"/>
        <v>0</v>
      </c>
      <c r="L229" s="68">
        <f t="shared" si="11"/>
        <v>0</v>
      </c>
      <c r="M229" s="66">
        <f t="shared" si="9"/>
        <v>0</v>
      </c>
      <c r="N229" s="32">
        <f t="shared" si="10"/>
        <v>0</v>
      </c>
      <c r="O229" s="52">
        <f>'Pay App 59'!O229+'Pay App 59'!P229</f>
        <v>0</v>
      </c>
      <c r="P229" s="45"/>
      <c r="Q229" s="66">
        <f>'Pay App 59'!Q229+N229+P229</f>
        <v>0</v>
      </c>
    </row>
    <row r="230" spans="1:17" ht="21" customHeight="1" x14ac:dyDescent="0.2">
      <c r="A230" s="149" t="s">
        <v>413</v>
      </c>
      <c r="B230" s="149"/>
      <c r="C230" s="149" t="s">
        <v>414</v>
      </c>
      <c r="D230" s="150"/>
      <c r="E230" s="52">
        <f>'Pay App 59'!E230</f>
        <v>0</v>
      </c>
      <c r="F230" s="45"/>
      <c r="G230" s="65">
        <f>'Pay App 59'!G230+F230</f>
        <v>0</v>
      </c>
      <c r="H230" s="188">
        <f>'Pay App 59'!K230</f>
        <v>0</v>
      </c>
      <c r="I230" s="189"/>
      <c r="J230" s="55"/>
      <c r="K230" s="33">
        <f t="shared" si="8"/>
        <v>0</v>
      </c>
      <c r="L230" s="68">
        <f t="shared" si="11"/>
        <v>0</v>
      </c>
      <c r="M230" s="66">
        <f t="shared" si="9"/>
        <v>0</v>
      </c>
      <c r="N230" s="32">
        <f t="shared" si="10"/>
        <v>0</v>
      </c>
      <c r="O230" s="52">
        <f>'Pay App 59'!O230+'Pay App 59'!P230</f>
        <v>0</v>
      </c>
      <c r="P230" s="45"/>
      <c r="Q230" s="66">
        <f>'Pay App 59'!Q230+N230+P230</f>
        <v>0</v>
      </c>
    </row>
    <row r="231" spans="1:17" ht="21" customHeight="1" x14ac:dyDescent="0.2">
      <c r="A231" s="149" t="s">
        <v>415</v>
      </c>
      <c r="B231" s="149"/>
      <c r="C231" s="149" t="s">
        <v>416</v>
      </c>
      <c r="D231" s="150"/>
      <c r="E231" s="52">
        <f>'Pay App 59'!E231</f>
        <v>0</v>
      </c>
      <c r="F231" s="45"/>
      <c r="G231" s="65">
        <f>'Pay App 59'!G231+F231</f>
        <v>0</v>
      </c>
      <c r="H231" s="188">
        <f>'Pay App 59'!K231</f>
        <v>0</v>
      </c>
      <c r="I231" s="189"/>
      <c r="J231" s="55"/>
      <c r="K231" s="33">
        <f t="shared" si="8"/>
        <v>0</v>
      </c>
      <c r="L231" s="68">
        <f t="shared" si="11"/>
        <v>0</v>
      </c>
      <c r="M231" s="66">
        <f t="shared" si="9"/>
        <v>0</v>
      </c>
      <c r="N231" s="32">
        <f t="shared" si="10"/>
        <v>0</v>
      </c>
      <c r="O231" s="52">
        <f>'Pay App 59'!O231+'Pay App 59'!P231</f>
        <v>0</v>
      </c>
      <c r="P231" s="45"/>
      <c r="Q231" s="66">
        <f>'Pay App 59'!Q231+N231+P231</f>
        <v>0</v>
      </c>
    </row>
    <row r="232" spans="1:17" ht="21" customHeight="1" x14ac:dyDescent="0.2">
      <c r="A232" s="141" t="s">
        <v>417</v>
      </c>
      <c r="B232" s="141"/>
      <c r="C232" s="141" t="s">
        <v>418</v>
      </c>
      <c r="D232" s="142"/>
      <c r="E232" s="52">
        <f>'Pay App 59'!E232</f>
        <v>0</v>
      </c>
      <c r="F232" s="45"/>
      <c r="G232" s="65">
        <f>'Pay App 59'!G232+F232</f>
        <v>0</v>
      </c>
      <c r="H232" s="188">
        <f>'Pay App 59'!K232</f>
        <v>0</v>
      </c>
      <c r="I232" s="189"/>
      <c r="J232" s="55"/>
      <c r="K232" s="33">
        <f t="shared" si="8"/>
        <v>0</v>
      </c>
      <c r="L232" s="68">
        <f t="shared" si="11"/>
        <v>0</v>
      </c>
      <c r="M232" s="66">
        <f t="shared" si="9"/>
        <v>0</v>
      </c>
      <c r="N232" s="32">
        <f t="shared" si="10"/>
        <v>0</v>
      </c>
      <c r="O232" s="52">
        <f>'Pay App 59'!O232+'Pay App 59'!P232</f>
        <v>0</v>
      </c>
      <c r="P232" s="45"/>
      <c r="Q232" s="66">
        <f>'Pay App 59'!Q232+N232+P232</f>
        <v>0</v>
      </c>
    </row>
    <row r="233" spans="1:17" ht="21" customHeight="1" x14ac:dyDescent="0.2">
      <c r="A233" s="149" t="s">
        <v>419</v>
      </c>
      <c r="B233" s="149"/>
      <c r="C233" s="149" t="s">
        <v>420</v>
      </c>
      <c r="D233" s="150"/>
      <c r="E233" s="52">
        <f>'Pay App 59'!E233</f>
        <v>0</v>
      </c>
      <c r="F233" s="45"/>
      <c r="G233" s="65">
        <f>'Pay App 59'!G233+F233</f>
        <v>0</v>
      </c>
      <c r="H233" s="188">
        <f>'Pay App 59'!K233</f>
        <v>0</v>
      </c>
      <c r="I233" s="189"/>
      <c r="J233" s="55"/>
      <c r="K233" s="33">
        <f t="shared" si="8"/>
        <v>0</v>
      </c>
      <c r="L233" s="68">
        <f t="shared" si="11"/>
        <v>0</v>
      </c>
      <c r="M233" s="66">
        <f t="shared" si="9"/>
        <v>0</v>
      </c>
      <c r="N233" s="32">
        <f t="shared" si="10"/>
        <v>0</v>
      </c>
      <c r="O233" s="52">
        <f>'Pay App 59'!O233+'Pay App 59'!P233</f>
        <v>0</v>
      </c>
      <c r="P233" s="45"/>
      <c r="Q233" s="66">
        <f>'Pay App 59'!Q233+N233+P233</f>
        <v>0</v>
      </c>
    </row>
    <row r="234" spans="1:17" ht="21" customHeight="1" x14ac:dyDescent="0.2">
      <c r="A234" s="149" t="s">
        <v>421</v>
      </c>
      <c r="B234" s="149"/>
      <c r="C234" s="149" t="s">
        <v>422</v>
      </c>
      <c r="D234" s="150"/>
      <c r="E234" s="52">
        <f>'Pay App 59'!E234</f>
        <v>0</v>
      </c>
      <c r="F234" s="45"/>
      <c r="G234" s="65">
        <f>'Pay App 59'!G234+F234</f>
        <v>0</v>
      </c>
      <c r="H234" s="188">
        <f>'Pay App 59'!K234</f>
        <v>0</v>
      </c>
      <c r="I234" s="189"/>
      <c r="J234" s="55"/>
      <c r="K234" s="33">
        <f t="shared" si="8"/>
        <v>0</v>
      </c>
      <c r="L234" s="68">
        <f t="shared" si="11"/>
        <v>0</v>
      </c>
      <c r="M234" s="66">
        <f t="shared" si="9"/>
        <v>0</v>
      </c>
      <c r="N234" s="32">
        <f t="shared" si="10"/>
        <v>0</v>
      </c>
      <c r="O234" s="52">
        <f>'Pay App 59'!O234+'Pay App 59'!P234</f>
        <v>0</v>
      </c>
      <c r="P234" s="45"/>
      <c r="Q234" s="66">
        <f>'Pay App 59'!Q234+N234+P234</f>
        <v>0</v>
      </c>
    </row>
    <row r="235" spans="1:17" ht="21" customHeight="1" x14ac:dyDescent="0.2">
      <c r="A235" s="149" t="s">
        <v>423</v>
      </c>
      <c r="B235" s="149"/>
      <c r="C235" s="149" t="s">
        <v>424</v>
      </c>
      <c r="D235" s="150"/>
      <c r="E235" s="52">
        <f>'Pay App 59'!E235</f>
        <v>0</v>
      </c>
      <c r="F235" s="45"/>
      <c r="G235" s="65">
        <f>'Pay App 59'!G235+F235</f>
        <v>0</v>
      </c>
      <c r="H235" s="188">
        <f>'Pay App 59'!K235</f>
        <v>0</v>
      </c>
      <c r="I235" s="189"/>
      <c r="J235" s="55"/>
      <c r="K235" s="33">
        <f t="shared" si="8"/>
        <v>0</v>
      </c>
      <c r="L235" s="68">
        <f t="shared" si="11"/>
        <v>0</v>
      </c>
      <c r="M235" s="66">
        <f t="shared" si="9"/>
        <v>0</v>
      </c>
      <c r="N235" s="32">
        <f t="shared" si="10"/>
        <v>0</v>
      </c>
      <c r="O235" s="52">
        <f>'Pay App 59'!O235+'Pay App 59'!P235</f>
        <v>0</v>
      </c>
      <c r="P235" s="45"/>
      <c r="Q235" s="66">
        <f>'Pay App 59'!Q235+N235+P235</f>
        <v>0</v>
      </c>
    </row>
    <row r="236" spans="1:17" ht="21" customHeight="1" x14ac:dyDescent="0.2">
      <c r="A236" s="149" t="s">
        <v>425</v>
      </c>
      <c r="B236" s="149"/>
      <c r="C236" s="149" t="s">
        <v>426</v>
      </c>
      <c r="D236" s="150"/>
      <c r="E236" s="52">
        <f>'Pay App 59'!E236</f>
        <v>0</v>
      </c>
      <c r="F236" s="45"/>
      <c r="G236" s="65">
        <f>'Pay App 59'!G236+F236</f>
        <v>0</v>
      </c>
      <c r="H236" s="188">
        <f>'Pay App 59'!K236</f>
        <v>0</v>
      </c>
      <c r="I236" s="189"/>
      <c r="J236" s="55"/>
      <c r="K236" s="33">
        <f t="shared" si="8"/>
        <v>0</v>
      </c>
      <c r="L236" s="68">
        <f t="shared" si="11"/>
        <v>0</v>
      </c>
      <c r="M236" s="66">
        <f t="shared" si="9"/>
        <v>0</v>
      </c>
      <c r="N236" s="32">
        <f t="shared" si="10"/>
        <v>0</v>
      </c>
      <c r="O236" s="52">
        <f>'Pay App 59'!O236+'Pay App 59'!P236</f>
        <v>0</v>
      </c>
      <c r="P236" s="45"/>
      <c r="Q236" s="66">
        <f>'Pay App 59'!Q236+N236+P236</f>
        <v>0</v>
      </c>
    </row>
    <row r="237" spans="1:17" ht="21" customHeight="1" x14ac:dyDescent="0.2">
      <c r="A237" s="149" t="s">
        <v>427</v>
      </c>
      <c r="B237" s="149"/>
      <c r="C237" s="149" t="s">
        <v>428</v>
      </c>
      <c r="D237" s="150"/>
      <c r="E237" s="52">
        <f>'Pay App 59'!E237</f>
        <v>0</v>
      </c>
      <c r="F237" s="45"/>
      <c r="G237" s="65">
        <f>'Pay App 59'!G237+F237</f>
        <v>0</v>
      </c>
      <c r="H237" s="188">
        <f>'Pay App 59'!K237</f>
        <v>0</v>
      </c>
      <c r="I237" s="189"/>
      <c r="J237" s="55"/>
      <c r="K237" s="33">
        <f t="shared" si="8"/>
        <v>0</v>
      </c>
      <c r="L237" s="68">
        <f t="shared" si="11"/>
        <v>0</v>
      </c>
      <c r="M237" s="66">
        <f t="shared" si="9"/>
        <v>0</v>
      </c>
      <c r="N237" s="32">
        <f t="shared" si="10"/>
        <v>0</v>
      </c>
      <c r="O237" s="52">
        <f>'Pay App 59'!O237+'Pay App 59'!P237</f>
        <v>0</v>
      </c>
      <c r="P237" s="45"/>
      <c r="Q237" s="66">
        <f>'Pay App 59'!Q237+N237+P237</f>
        <v>0</v>
      </c>
    </row>
    <row r="238" spans="1:17" ht="21" customHeight="1" x14ac:dyDescent="0.2">
      <c r="A238" s="149" t="s">
        <v>429</v>
      </c>
      <c r="B238" s="149"/>
      <c r="C238" s="149" t="s">
        <v>430</v>
      </c>
      <c r="D238" s="150"/>
      <c r="E238" s="52">
        <f>'Pay App 59'!E238</f>
        <v>0</v>
      </c>
      <c r="F238" s="45"/>
      <c r="G238" s="65">
        <f>'Pay App 59'!G238+F238</f>
        <v>0</v>
      </c>
      <c r="H238" s="188">
        <f>'Pay App 59'!K238</f>
        <v>0</v>
      </c>
      <c r="I238" s="189"/>
      <c r="J238" s="55"/>
      <c r="K238" s="33">
        <f t="shared" si="8"/>
        <v>0</v>
      </c>
      <c r="L238" s="68">
        <f t="shared" si="11"/>
        <v>0</v>
      </c>
      <c r="M238" s="66">
        <f t="shared" si="9"/>
        <v>0</v>
      </c>
      <c r="N238" s="32">
        <f t="shared" si="10"/>
        <v>0</v>
      </c>
      <c r="O238" s="52">
        <f>'Pay App 59'!O238+'Pay App 59'!P238</f>
        <v>0</v>
      </c>
      <c r="P238" s="45"/>
      <c r="Q238" s="66">
        <f>'Pay App 59'!Q238+N238+P238</f>
        <v>0</v>
      </c>
    </row>
    <row r="239" spans="1:17" ht="21" customHeight="1" x14ac:dyDescent="0.2">
      <c r="A239" s="149" t="s">
        <v>431</v>
      </c>
      <c r="B239" s="149"/>
      <c r="C239" s="149" t="s">
        <v>432</v>
      </c>
      <c r="D239" s="150"/>
      <c r="E239" s="52">
        <f>'Pay App 59'!E239</f>
        <v>0</v>
      </c>
      <c r="F239" s="45"/>
      <c r="G239" s="65">
        <f>'Pay App 59'!G239+F239</f>
        <v>0</v>
      </c>
      <c r="H239" s="188">
        <f>'Pay App 59'!K239</f>
        <v>0</v>
      </c>
      <c r="I239" s="189"/>
      <c r="J239" s="55"/>
      <c r="K239" s="33">
        <f t="shared" si="8"/>
        <v>0</v>
      </c>
      <c r="L239" s="68">
        <f t="shared" si="11"/>
        <v>0</v>
      </c>
      <c r="M239" s="66">
        <f t="shared" si="9"/>
        <v>0</v>
      </c>
      <c r="N239" s="32">
        <f t="shared" si="10"/>
        <v>0</v>
      </c>
      <c r="O239" s="52">
        <f>'Pay App 59'!O239+'Pay App 59'!P239</f>
        <v>0</v>
      </c>
      <c r="P239" s="45"/>
      <c r="Q239" s="66">
        <f>'Pay App 59'!Q239+N239+P239</f>
        <v>0</v>
      </c>
    </row>
    <row r="240" spans="1:17" ht="21" customHeight="1" x14ac:dyDescent="0.2">
      <c r="A240" s="141" t="s">
        <v>433</v>
      </c>
      <c r="B240" s="141"/>
      <c r="C240" s="141" t="s">
        <v>434</v>
      </c>
      <c r="D240" s="142"/>
      <c r="E240" s="52">
        <f>'Pay App 59'!E240</f>
        <v>0</v>
      </c>
      <c r="F240" s="45"/>
      <c r="G240" s="66">
        <f>'Pay App 59'!G240+F240</f>
        <v>0</v>
      </c>
      <c r="H240" s="188">
        <f>'Pay App 59'!K240</f>
        <v>0</v>
      </c>
      <c r="I240" s="189"/>
      <c r="J240" s="55"/>
      <c r="K240" s="33">
        <f>H240+J240</f>
        <v>0</v>
      </c>
      <c r="L240" s="69">
        <f t="shared" si="11"/>
        <v>0</v>
      </c>
      <c r="M240" s="66">
        <f>G240-K240</f>
        <v>0</v>
      </c>
      <c r="N240" s="32">
        <f t="shared" si="10"/>
        <v>0</v>
      </c>
      <c r="O240" s="52">
        <f>'Pay App 59'!O240+'Pay App 59'!P240</f>
        <v>0</v>
      </c>
      <c r="P240" s="45"/>
      <c r="Q240" s="66">
        <f>'Pay App 59'!Q240+N240+P240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0PV/TwfJ2WPWhWlkcrirVAWrf1wuDjSBfK9VXExwLVFteLIyGcV6Q43Zl4+y0t6K1PizqcXbdeL/0jf26xuYbA==" saltValue="POaaRXDvoYzDE4q3JUBVDA==" spinCount="100000" sheet="1" objects="1" scenarios="1" selectLockedCells="1"/>
  <protectedRanges>
    <protectedRange sqref="A118 C118" name="Range2"/>
    <protectedRange sqref="A190 A220 C190 C220" name="Range2_1"/>
  </protectedRanges>
  <mergeCells count="536">
    <mergeCell ref="A240:B240"/>
    <mergeCell ref="C240:D240"/>
    <mergeCell ref="H240:I240"/>
    <mergeCell ref="A241:B241"/>
    <mergeCell ref="C241:D241"/>
    <mergeCell ref="H241:I241"/>
    <mergeCell ref="A238:B238"/>
    <mergeCell ref="C238:D238"/>
    <mergeCell ref="H238:I238"/>
    <mergeCell ref="A239:B239"/>
    <mergeCell ref="C239:D239"/>
    <mergeCell ref="H239:I239"/>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0:B200"/>
    <mergeCell ref="C200:D200"/>
    <mergeCell ref="H200:I200"/>
    <mergeCell ref="A201:B201"/>
    <mergeCell ref="C201:D201"/>
    <mergeCell ref="H201:I201"/>
    <mergeCell ref="A198:B198"/>
    <mergeCell ref="C198:D198"/>
    <mergeCell ref="H198:I198"/>
    <mergeCell ref="A199:B199"/>
    <mergeCell ref="C199:D199"/>
    <mergeCell ref="H199:I199"/>
    <mergeCell ref="A196:B196"/>
    <mergeCell ref="C196:D196"/>
    <mergeCell ref="H196:I196"/>
    <mergeCell ref="A197:B197"/>
    <mergeCell ref="C197:D197"/>
    <mergeCell ref="H197:I197"/>
    <mergeCell ref="A194:B194"/>
    <mergeCell ref="C194:D194"/>
    <mergeCell ref="H194:I194"/>
    <mergeCell ref="A195:B195"/>
    <mergeCell ref="C195:D195"/>
    <mergeCell ref="H195:I195"/>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03:B103"/>
    <mergeCell ref="C103:D103"/>
    <mergeCell ref="H103:I103"/>
    <mergeCell ref="A104:B104"/>
    <mergeCell ref="C104:D104"/>
    <mergeCell ref="H104:I104"/>
    <mergeCell ref="A101:B101"/>
    <mergeCell ref="C101:D101"/>
    <mergeCell ref="H101:I101"/>
    <mergeCell ref="A102:B102"/>
    <mergeCell ref="C102:D102"/>
    <mergeCell ref="H102:I102"/>
    <mergeCell ref="A99:B99"/>
    <mergeCell ref="C99:D99"/>
    <mergeCell ref="H99:I99"/>
    <mergeCell ref="A100:B100"/>
    <mergeCell ref="C100:D100"/>
    <mergeCell ref="H100:I100"/>
    <mergeCell ref="A97:B97"/>
    <mergeCell ref="C97:D97"/>
    <mergeCell ref="H97:I97"/>
    <mergeCell ref="A98:B98"/>
    <mergeCell ref="C98:D98"/>
    <mergeCell ref="H98:I98"/>
    <mergeCell ref="A95:B95"/>
    <mergeCell ref="C95:D95"/>
    <mergeCell ref="H95:I95"/>
    <mergeCell ref="A96:B96"/>
    <mergeCell ref="C96:D96"/>
    <mergeCell ref="H96:I96"/>
    <mergeCell ref="A93:B93"/>
    <mergeCell ref="C93:D93"/>
    <mergeCell ref="H93:I93"/>
    <mergeCell ref="A94:B94"/>
    <mergeCell ref="C94:D94"/>
    <mergeCell ref="H94:I94"/>
    <mergeCell ref="A91:B91"/>
    <mergeCell ref="C91:D91"/>
    <mergeCell ref="H91:I91"/>
    <mergeCell ref="A92:B92"/>
    <mergeCell ref="C92:D92"/>
    <mergeCell ref="H92:I92"/>
    <mergeCell ref="A89:B89"/>
    <mergeCell ref="C89:D89"/>
    <mergeCell ref="H89:I89"/>
    <mergeCell ref="A90:B90"/>
    <mergeCell ref="C90:D90"/>
    <mergeCell ref="H90:I90"/>
    <mergeCell ref="A87:B87"/>
    <mergeCell ref="C87:D87"/>
    <mergeCell ref="H87:I87"/>
    <mergeCell ref="A88:B88"/>
    <mergeCell ref="C88:D88"/>
    <mergeCell ref="H88:I88"/>
    <mergeCell ref="A85:B85"/>
    <mergeCell ref="C85:D85"/>
    <mergeCell ref="H85:I85"/>
    <mergeCell ref="A86:B86"/>
    <mergeCell ref="C86:D86"/>
    <mergeCell ref="H86:I86"/>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28:B28"/>
    <mergeCell ref="A29:B29"/>
    <mergeCell ref="H29:J29"/>
    <mergeCell ref="L29:O29"/>
    <mergeCell ref="A31:B31"/>
    <mergeCell ref="H34:Q34"/>
    <mergeCell ref="A24:B24"/>
    <mergeCell ref="C24:D24"/>
    <mergeCell ref="H24:Q25"/>
    <mergeCell ref="A25:B25"/>
    <mergeCell ref="C25:D26"/>
    <mergeCell ref="A27:B27"/>
    <mergeCell ref="C27:D27"/>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3D00-000000000000}">
      <formula1>0</formula1>
    </dataValidation>
    <dataValidation allowBlank="1" showInputMessage="1" sqref="P81:P240" xr:uid="{00000000-0002-0000-3D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6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4">
    <pageSetUpPr fitToPage="1"/>
  </sheetPr>
  <dimension ref="A1:BJ226"/>
  <sheetViews>
    <sheetView view="pageLayout" zoomScaleNormal="100" workbookViewId="0">
      <selection activeCell="A9" sqref="A9:G12"/>
    </sheetView>
  </sheetViews>
  <sheetFormatPr baseColWidth="10" defaultColWidth="8.83203125" defaultRowHeight="15" x14ac:dyDescent="0.2"/>
  <cols>
    <col min="1" max="1" width="27.83203125" customWidth="1"/>
    <col min="2" max="2" width="12.1640625" customWidth="1"/>
    <col min="3" max="22" width="4.83203125" customWidth="1"/>
    <col min="23" max="62" width="6.33203125" customWidth="1"/>
  </cols>
  <sheetData>
    <row r="1" spans="1:62" x14ac:dyDescent="0.2">
      <c r="B1" t="s">
        <v>437</v>
      </c>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c r="AF1">
        <v>30</v>
      </c>
      <c r="AG1">
        <v>31</v>
      </c>
      <c r="AH1">
        <v>32</v>
      </c>
      <c r="AI1">
        <v>33</v>
      </c>
      <c r="AJ1">
        <v>34</v>
      </c>
      <c r="AK1">
        <v>35</v>
      </c>
      <c r="AL1">
        <v>36</v>
      </c>
      <c r="AM1">
        <v>37</v>
      </c>
      <c r="AN1">
        <v>38</v>
      </c>
      <c r="AO1">
        <v>39</v>
      </c>
      <c r="AP1">
        <v>40</v>
      </c>
      <c r="AQ1">
        <v>41</v>
      </c>
      <c r="AR1">
        <v>42</v>
      </c>
      <c r="AS1">
        <v>43</v>
      </c>
      <c r="AT1">
        <v>44</v>
      </c>
      <c r="AU1">
        <v>45</v>
      </c>
      <c r="AV1">
        <v>46</v>
      </c>
      <c r="AW1">
        <v>47</v>
      </c>
      <c r="AX1">
        <v>48</v>
      </c>
      <c r="AY1">
        <v>49</v>
      </c>
      <c r="AZ1">
        <v>50</v>
      </c>
      <c r="BA1">
        <v>51</v>
      </c>
      <c r="BB1">
        <v>52</v>
      </c>
      <c r="BC1">
        <v>53</v>
      </c>
      <c r="BD1">
        <v>54</v>
      </c>
      <c r="BE1">
        <v>55</v>
      </c>
      <c r="BF1">
        <v>56</v>
      </c>
      <c r="BG1">
        <v>57</v>
      </c>
      <c r="BH1">
        <v>58</v>
      </c>
      <c r="BI1">
        <v>59</v>
      </c>
      <c r="BJ1">
        <v>60</v>
      </c>
    </row>
    <row r="2" spans="1:62" x14ac:dyDescent="0.2">
      <c r="A2" t="s">
        <v>438</v>
      </c>
      <c r="C2" s="37">
        <f>'Pay App 1'!$H$241</f>
        <v>0</v>
      </c>
      <c r="D2" s="37">
        <f>'Pay App 2'!$H$241</f>
        <v>0</v>
      </c>
      <c r="E2" s="37">
        <f>'Pay App 3'!$H$241</f>
        <v>0</v>
      </c>
      <c r="F2" s="37">
        <f>'Pay App 4'!$H$241</f>
        <v>0</v>
      </c>
      <c r="G2" s="37">
        <f>'Pay App 5'!$H$241</f>
        <v>0</v>
      </c>
      <c r="H2" s="37">
        <f>'Pay App 6'!$H$241</f>
        <v>0</v>
      </c>
      <c r="I2" s="37">
        <f>'Pay App 7'!$H$241</f>
        <v>0</v>
      </c>
      <c r="J2" s="37">
        <f>'Pay App 8'!$H$241</f>
        <v>0</v>
      </c>
      <c r="K2" s="37">
        <f>'Pay App 9'!$H$241</f>
        <v>0</v>
      </c>
      <c r="L2" s="37">
        <f>'Pay App 10'!$H$241</f>
        <v>0</v>
      </c>
      <c r="M2" s="37">
        <f>'Pay App 11'!$H$241</f>
        <v>0</v>
      </c>
      <c r="N2" s="37">
        <f>'Pay App 12'!$H$241</f>
        <v>0</v>
      </c>
      <c r="O2" s="37">
        <f>'Pay App 13'!$H$241</f>
        <v>0</v>
      </c>
      <c r="P2" s="37">
        <f>'Pay App 14'!$H$241</f>
        <v>0</v>
      </c>
      <c r="Q2" s="37">
        <f>'Pay App 15'!$H$241</f>
        <v>0</v>
      </c>
      <c r="R2" s="37">
        <f>'Pay App 16'!$H$241</f>
        <v>0</v>
      </c>
      <c r="S2" s="37">
        <f>'Pay App 17'!$H$241</f>
        <v>0</v>
      </c>
      <c r="T2" s="37">
        <f>'Pay App 18'!$H$241</f>
        <v>0</v>
      </c>
      <c r="U2" s="37">
        <f>'Pay App 19'!$H$241</f>
        <v>0</v>
      </c>
      <c r="V2" s="37">
        <f>'Pay App 20'!$H$241</f>
        <v>0</v>
      </c>
      <c r="W2" s="37">
        <f>'Pay App 21'!$H$241</f>
        <v>0</v>
      </c>
      <c r="X2" s="37">
        <f>'Pay App 22'!$H$241</f>
        <v>0</v>
      </c>
      <c r="Y2" s="37">
        <f>'Pay App 23'!$H$241</f>
        <v>0</v>
      </c>
      <c r="Z2" s="37">
        <f>'Pay App 24'!$H$241</f>
        <v>0</v>
      </c>
      <c r="AA2" s="37">
        <f>'Pay App 25'!$H$241</f>
        <v>0</v>
      </c>
      <c r="AB2" s="37">
        <f>'Pay App 26'!$H$241</f>
        <v>0</v>
      </c>
      <c r="AC2" s="37">
        <f>'Pay App 27'!$H$241</f>
        <v>0</v>
      </c>
      <c r="AD2" s="37">
        <f>'Pay App 28'!$H$241</f>
        <v>0</v>
      </c>
      <c r="AE2" s="37">
        <f>'Pay App 29'!$H$241</f>
        <v>0</v>
      </c>
      <c r="AF2" s="37">
        <f>'Pay App 30'!$H$241</f>
        <v>0</v>
      </c>
      <c r="AG2" s="37">
        <f>'Pay App 31'!$H$241</f>
        <v>0</v>
      </c>
      <c r="AH2" s="37">
        <f>'Pay App 32'!$H$241</f>
        <v>0</v>
      </c>
      <c r="AI2" s="37">
        <f>'Pay App 33'!$H$241</f>
        <v>0</v>
      </c>
      <c r="AJ2" s="37">
        <f>'Pay App 34'!$H$241</f>
        <v>0</v>
      </c>
      <c r="AK2" s="37">
        <f>'Pay App 35'!$H$241</f>
        <v>0</v>
      </c>
      <c r="AL2" s="37">
        <f>'Pay App 36'!$H$241</f>
        <v>0</v>
      </c>
      <c r="AM2" s="37">
        <f>'Pay App 37'!$H$241</f>
        <v>0</v>
      </c>
      <c r="AN2" s="37">
        <f>'Pay App 38'!$H$241</f>
        <v>0</v>
      </c>
      <c r="AO2" s="37">
        <f>'Pay App 39'!$H$241</f>
        <v>0</v>
      </c>
      <c r="AP2" s="37">
        <f>'Pay App 40'!$H$241</f>
        <v>0</v>
      </c>
      <c r="AQ2" s="37">
        <f>'Pay App 41'!$H$241</f>
        <v>0</v>
      </c>
      <c r="AR2" s="37">
        <f>'Pay App 42'!$H$241</f>
        <v>0</v>
      </c>
      <c r="AS2" s="37">
        <f>'Pay App 43'!$H$241</f>
        <v>0</v>
      </c>
      <c r="AT2" s="37">
        <f>'Pay App 44'!$H$241</f>
        <v>0</v>
      </c>
      <c r="AU2" s="37">
        <f>'Pay App 45'!$H$241</f>
        <v>0</v>
      </c>
      <c r="AV2" s="37">
        <f>'Pay App 46'!$H$241</f>
        <v>0</v>
      </c>
      <c r="AW2" s="37">
        <f>'Pay App 47'!$H$241</f>
        <v>0</v>
      </c>
      <c r="AX2" s="37">
        <f>'Pay App 48'!$H$241</f>
        <v>0</v>
      </c>
      <c r="AY2" s="37">
        <f>'Pay App 49'!$H$241</f>
        <v>0</v>
      </c>
      <c r="AZ2" s="37">
        <f>'Pay App 50'!$H$241</f>
        <v>0</v>
      </c>
      <c r="BA2" s="37">
        <f>'Pay App 51'!$H$241</f>
        <v>0</v>
      </c>
      <c r="BB2" s="37">
        <f>'Pay App 52'!$H$241</f>
        <v>0</v>
      </c>
      <c r="BC2" s="37">
        <f>'Pay App 53'!$H$241</f>
        <v>0</v>
      </c>
      <c r="BD2" s="37">
        <f>'Pay App 54'!$H$241</f>
        <v>0</v>
      </c>
      <c r="BE2" s="37">
        <f>'Pay App 55'!$H$241</f>
        <v>0</v>
      </c>
      <c r="BF2" s="37">
        <f>'Pay App 56'!$H$241</f>
        <v>0</v>
      </c>
      <c r="BG2" s="37">
        <f>'Pay App 57'!$H$241</f>
        <v>0</v>
      </c>
      <c r="BH2" s="37">
        <f>'Pay App 58'!$H$241</f>
        <v>0</v>
      </c>
      <c r="BI2" s="37">
        <f>'Pay App 59'!$H$241</f>
        <v>0</v>
      </c>
      <c r="BJ2" s="37">
        <f>'Pay App 60'!$H$241</f>
        <v>0</v>
      </c>
    </row>
    <row r="3" spans="1:62" x14ac:dyDescent="0.2">
      <c r="A3" t="s">
        <v>439</v>
      </c>
      <c r="C3" s="37">
        <f>'Pay App 1'!$J$241</f>
        <v>0</v>
      </c>
      <c r="D3" s="37">
        <f>'Pay App 2'!$J$241</f>
        <v>0</v>
      </c>
      <c r="E3" s="37">
        <f>'Pay App 3'!$J$241</f>
        <v>0</v>
      </c>
      <c r="F3" s="37">
        <f>'Pay App 4'!$J$241</f>
        <v>0</v>
      </c>
      <c r="G3" s="37">
        <f>'Pay App 5'!$J$241</f>
        <v>0</v>
      </c>
      <c r="H3" s="37">
        <f>'Pay App 6'!$J$241</f>
        <v>0</v>
      </c>
      <c r="I3" s="37">
        <f>'Pay App 7'!$J$241</f>
        <v>0</v>
      </c>
      <c r="J3" s="37">
        <f>'Pay App 8'!$J$241</f>
        <v>0</v>
      </c>
      <c r="K3" s="37">
        <f>'Pay App 9'!$J$241</f>
        <v>0</v>
      </c>
      <c r="L3" s="37">
        <f>'Pay App 10'!$J$241</f>
        <v>0</v>
      </c>
      <c r="M3" s="37">
        <f>'Pay App 11'!$J$241</f>
        <v>0</v>
      </c>
      <c r="N3" s="37">
        <f>'Pay App 12'!$J$241</f>
        <v>0</v>
      </c>
      <c r="O3" s="37">
        <f>'Pay App 13'!$J$241</f>
        <v>0</v>
      </c>
      <c r="P3" s="37">
        <f>'Pay App 14'!$J$241</f>
        <v>0</v>
      </c>
      <c r="Q3" s="37">
        <f>'Pay App 15'!$J$241</f>
        <v>0</v>
      </c>
      <c r="R3" s="37">
        <f>'Pay App 16'!$J$241</f>
        <v>0</v>
      </c>
      <c r="S3" s="37">
        <f>'Pay App 17'!$J$241</f>
        <v>0</v>
      </c>
      <c r="T3" s="37">
        <f>'Pay App 18'!$J$241</f>
        <v>0</v>
      </c>
      <c r="U3" s="37">
        <f>'Pay App 19'!$J$241</f>
        <v>0</v>
      </c>
      <c r="V3" s="37">
        <f>'Pay App 20'!$J$241</f>
        <v>0</v>
      </c>
      <c r="W3" s="37">
        <f>'Pay App 21'!$J$241</f>
        <v>0</v>
      </c>
      <c r="X3" s="37">
        <f>'Pay App 22'!$J$241</f>
        <v>0</v>
      </c>
      <c r="Y3" s="37">
        <f>'Pay App 23'!$J$241</f>
        <v>0</v>
      </c>
      <c r="Z3" s="37">
        <f>'Pay App 24'!$J$241</f>
        <v>0</v>
      </c>
      <c r="AA3" s="37">
        <f>'Pay App 25'!$J$241</f>
        <v>0</v>
      </c>
      <c r="AB3" s="37">
        <f>'Pay App 26'!$J$241</f>
        <v>0</v>
      </c>
      <c r="AC3" s="37">
        <f>'Pay App 27'!$J$241</f>
        <v>0</v>
      </c>
      <c r="AD3" s="37">
        <f>'Pay App 28'!$J$241</f>
        <v>0</v>
      </c>
      <c r="AE3" s="37">
        <f>'Pay App 29'!$J$241</f>
        <v>0</v>
      </c>
      <c r="AF3" s="37">
        <f>'Pay App 30'!$J$241</f>
        <v>0</v>
      </c>
      <c r="AG3" s="37">
        <f>'Pay App 31'!$J$241</f>
        <v>0</v>
      </c>
      <c r="AH3" s="37">
        <f>'Pay App 32'!$J$241</f>
        <v>0</v>
      </c>
      <c r="AI3" s="37">
        <f>'Pay App 33'!$J$241</f>
        <v>0</v>
      </c>
      <c r="AJ3" s="37">
        <f>'Pay App 34'!$J$241</f>
        <v>0</v>
      </c>
      <c r="AK3" s="37">
        <f>'Pay App 35'!$J$241</f>
        <v>0</v>
      </c>
      <c r="AL3" s="37">
        <f>'Pay App 36'!$J$241</f>
        <v>0</v>
      </c>
      <c r="AM3" s="37">
        <f>'Pay App 37'!$J$241</f>
        <v>0</v>
      </c>
      <c r="AN3" s="37">
        <f>'Pay App 38'!$J$241</f>
        <v>0</v>
      </c>
      <c r="AO3" s="37">
        <f>'Pay App 39'!$J$241</f>
        <v>0</v>
      </c>
      <c r="AP3" s="37">
        <f>'Pay App 40'!$J$241</f>
        <v>0</v>
      </c>
      <c r="AQ3" s="37">
        <f>'Pay App 41'!$J$241</f>
        <v>0</v>
      </c>
      <c r="AR3" s="37">
        <f>'Pay App 42'!$J$241</f>
        <v>0</v>
      </c>
      <c r="AS3" s="37">
        <f>'Pay App 43'!$J$241</f>
        <v>0</v>
      </c>
      <c r="AT3" s="37">
        <f>'Pay App 44'!$J$241</f>
        <v>0</v>
      </c>
      <c r="AU3" s="37">
        <f>'Pay App 45'!$J$241</f>
        <v>0</v>
      </c>
      <c r="AV3" s="37">
        <f>'Pay App 46'!$J$241</f>
        <v>0</v>
      </c>
      <c r="AW3" s="37">
        <f>'Pay App 47'!$J$241</f>
        <v>0</v>
      </c>
      <c r="AX3" s="37">
        <f>'Pay App 48'!$J$241</f>
        <v>0</v>
      </c>
      <c r="AY3" s="37">
        <f>'Pay App 49'!$J$241</f>
        <v>0</v>
      </c>
      <c r="AZ3" s="37">
        <f>'Pay App 50'!$J$241</f>
        <v>0</v>
      </c>
      <c r="BA3" s="37">
        <f>'Pay App 51'!$J$241</f>
        <v>0</v>
      </c>
      <c r="BB3" s="37">
        <f>'Pay App 52'!$J$241</f>
        <v>0</v>
      </c>
      <c r="BC3" s="37">
        <f>'Pay App 53'!$J$241</f>
        <v>0</v>
      </c>
      <c r="BD3" s="37">
        <f>'Pay App 54'!$J$241</f>
        <v>0</v>
      </c>
      <c r="BE3" s="37">
        <f>'Pay App 55'!$J$241</f>
        <v>0</v>
      </c>
      <c r="BF3" s="37">
        <f>'Pay App 56'!$J$241</f>
        <v>0</v>
      </c>
      <c r="BG3" s="37">
        <f>'Pay App 57'!$J$241</f>
        <v>0</v>
      </c>
      <c r="BH3" s="37">
        <f>'Pay App 58'!$J$241</f>
        <v>0</v>
      </c>
      <c r="BI3" s="37">
        <f>'Pay App 59'!$J$241</f>
        <v>0</v>
      </c>
      <c r="BJ3" s="37">
        <f>'Pay App 60'!$J$241</f>
        <v>0</v>
      </c>
    </row>
    <row r="4" spans="1:62" x14ac:dyDescent="0.2">
      <c r="A4" t="s">
        <v>440</v>
      </c>
      <c r="B4" s="37">
        <f>'Pay App 1'!$E$241</f>
        <v>0</v>
      </c>
      <c r="C4" s="37">
        <f>'Pay App 1'!$G$241</f>
        <v>0</v>
      </c>
      <c r="D4" s="37">
        <f>'Pay App 2'!$G$241</f>
        <v>0</v>
      </c>
      <c r="E4" s="37">
        <f>'Pay App 3'!$G$241</f>
        <v>0</v>
      </c>
      <c r="F4" s="37">
        <f>'Pay App 4'!$G$241</f>
        <v>0</v>
      </c>
      <c r="G4" s="37">
        <f>'Pay App 5'!$G$241</f>
        <v>0</v>
      </c>
      <c r="H4" s="37">
        <f>'Pay App 6'!$G$241</f>
        <v>0</v>
      </c>
      <c r="I4" s="37">
        <f>'Pay App 7'!$G$241</f>
        <v>0</v>
      </c>
      <c r="J4" s="37">
        <f>'Pay App 8'!$G$241</f>
        <v>0</v>
      </c>
      <c r="K4" s="37">
        <f>'Pay App 9'!$G$241</f>
        <v>0</v>
      </c>
      <c r="L4" s="37">
        <f>'Pay App 10'!$G$241</f>
        <v>0</v>
      </c>
      <c r="M4" s="37">
        <f>'Pay App 11'!$G$241</f>
        <v>0</v>
      </c>
      <c r="N4" s="37">
        <f>'Pay App 12'!$G$241</f>
        <v>0</v>
      </c>
      <c r="O4" s="37">
        <f>'Pay App 13'!$G$241</f>
        <v>0</v>
      </c>
      <c r="P4" s="37">
        <f>'Pay App 14'!$G$241</f>
        <v>0</v>
      </c>
      <c r="Q4" s="37">
        <f>'Pay App 15'!$G$241</f>
        <v>0</v>
      </c>
      <c r="R4" s="37">
        <f>'Pay App 16'!$G$241</f>
        <v>0</v>
      </c>
      <c r="S4" s="37">
        <f>'Pay App 17'!$G$241</f>
        <v>0</v>
      </c>
      <c r="T4" s="37">
        <f>'Pay App 18'!$G$241</f>
        <v>0</v>
      </c>
      <c r="U4" s="37">
        <f>'Pay App 19'!$G$241</f>
        <v>0</v>
      </c>
      <c r="V4" s="37">
        <f>'Pay App 20'!$G$241</f>
        <v>0</v>
      </c>
      <c r="W4" s="37">
        <f>'Pay App 21'!$G$241</f>
        <v>0</v>
      </c>
      <c r="X4" s="37">
        <f>'Pay App 22'!$G$241</f>
        <v>0</v>
      </c>
      <c r="Y4" s="37">
        <f>'Pay App 23'!$G$241</f>
        <v>0</v>
      </c>
      <c r="Z4" s="37">
        <f>'Pay App 24'!$G$241</f>
        <v>0</v>
      </c>
      <c r="AA4" s="37">
        <f>'Pay App 25'!$G$241</f>
        <v>0</v>
      </c>
      <c r="AB4" s="37">
        <f>'Pay App 26'!$G$241</f>
        <v>0</v>
      </c>
      <c r="AC4" s="37">
        <f>'Pay App 27'!$G$241</f>
        <v>0</v>
      </c>
      <c r="AD4" s="37">
        <f>'Pay App 28'!$G$241</f>
        <v>0</v>
      </c>
      <c r="AE4" s="37">
        <f>'Pay App 29'!$G$241</f>
        <v>0</v>
      </c>
      <c r="AF4" s="37">
        <f>'Pay App 30'!$G$241</f>
        <v>0</v>
      </c>
      <c r="AG4" s="37">
        <f>'Pay App 31'!$G$241</f>
        <v>0</v>
      </c>
      <c r="AH4" s="37">
        <f>'Pay App 32'!$G$241</f>
        <v>0</v>
      </c>
      <c r="AI4" s="37">
        <f>'Pay App 33'!$G$241</f>
        <v>0</v>
      </c>
      <c r="AJ4" s="37">
        <f>'Pay App 34'!$G$241</f>
        <v>0</v>
      </c>
      <c r="AK4" s="37">
        <f>'Pay App 35'!$G$241</f>
        <v>0</v>
      </c>
      <c r="AL4" s="37">
        <f>'Pay App 36'!$G$241</f>
        <v>0</v>
      </c>
      <c r="AM4" s="37">
        <f>'Pay App 37'!$G$241</f>
        <v>0</v>
      </c>
      <c r="AN4" s="37">
        <f>'Pay App 38'!$G$241</f>
        <v>0</v>
      </c>
      <c r="AO4" s="37">
        <f>'Pay App 39'!$G$241</f>
        <v>0</v>
      </c>
      <c r="AP4" s="37">
        <f>'Pay App 40'!$G$241</f>
        <v>0</v>
      </c>
      <c r="AQ4" s="37">
        <f>'Pay App 41'!$G$241</f>
        <v>0</v>
      </c>
      <c r="AR4" s="37">
        <f>'Pay App 42'!$G$241</f>
        <v>0</v>
      </c>
      <c r="AS4" s="37">
        <f>'Pay App 43'!$G$241</f>
        <v>0</v>
      </c>
      <c r="AT4" s="37">
        <f>'Pay App 44'!$G$241</f>
        <v>0</v>
      </c>
      <c r="AU4" s="37">
        <f>'Pay App 45'!$G$241</f>
        <v>0</v>
      </c>
      <c r="AV4" s="37">
        <f>'Pay App 46'!$G$241</f>
        <v>0</v>
      </c>
      <c r="AW4" s="37">
        <f>'Pay App 47'!$G$241</f>
        <v>0</v>
      </c>
      <c r="AX4" s="37">
        <f>'Pay App 48'!$G$241</f>
        <v>0</v>
      </c>
      <c r="AY4" s="37">
        <f>'Pay App 49'!$G$241</f>
        <v>0</v>
      </c>
      <c r="AZ4" s="37">
        <f>'Pay App 50'!$G$241</f>
        <v>0</v>
      </c>
      <c r="BA4" s="37">
        <f>'Pay App 51'!$G$241</f>
        <v>0</v>
      </c>
      <c r="BB4" s="37">
        <f>'Pay App 52'!$G$241</f>
        <v>0</v>
      </c>
      <c r="BC4" s="37">
        <f>'Pay App 53'!$G$241</f>
        <v>0</v>
      </c>
      <c r="BD4" s="37">
        <f>'Pay App 54'!$G$241</f>
        <v>0</v>
      </c>
      <c r="BE4" s="37">
        <f>'Pay App 55'!$G$241</f>
        <v>0</v>
      </c>
      <c r="BF4" s="37">
        <f>'Pay App 56'!$G$241</f>
        <v>0</v>
      </c>
      <c r="BG4" s="37">
        <f>'Pay App 57'!$G$241</f>
        <v>0</v>
      </c>
      <c r="BH4" s="37">
        <f>'Pay App 58'!$G$241</f>
        <v>0</v>
      </c>
      <c r="BI4" s="37">
        <f>'Pay App 59'!$G$241</f>
        <v>0</v>
      </c>
      <c r="BJ4" s="37">
        <f>'Pay App 60'!$G$241</f>
        <v>0</v>
      </c>
    </row>
    <row r="5" spans="1:62" x14ac:dyDescent="0.2">
      <c r="A5" t="s">
        <v>441</v>
      </c>
      <c r="C5" t="str">
        <f>IF(C3&gt;0,1,"X")</f>
        <v>X</v>
      </c>
      <c r="D5" t="str">
        <f>IF(D3&gt;0,2,"X")</f>
        <v>X</v>
      </c>
      <c r="E5" t="str">
        <f>IF(E3&gt;0,3,"X")</f>
        <v>X</v>
      </c>
      <c r="F5" t="str">
        <f>IF(F3&gt;0,4,"X")</f>
        <v>X</v>
      </c>
      <c r="G5" t="str">
        <f>IF(G3&gt;0,5,"X")</f>
        <v>X</v>
      </c>
      <c r="H5" t="str">
        <f>IF(H3&gt;0,6,"X")</f>
        <v>X</v>
      </c>
      <c r="I5" t="str">
        <f>IF(I3&gt;0,7,"X")</f>
        <v>X</v>
      </c>
      <c r="J5" t="str">
        <f>IF(J3&gt;0,8,"X")</f>
        <v>X</v>
      </c>
      <c r="K5" t="str">
        <f>IF(K3&gt;0,9,"X")</f>
        <v>X</v>
      </c>
      <c r="L5" t="str">
        <f>IF(L3&gt;0,10,"X")</f>
        <v>X</v>
      </c>
      <c r="M5" t="str">
        <f>IF(M3&gt;0,11,"X")</f>
        <v>X</v>
      </c>
      <c r="N5" t="str">
        <f>IF(N3&gt;0,12,"X")</f>
        <v>X</v>
      </c>
      <c r="O5" t="str">
        <f>IF(O3&gt;0,13,"X")</f>
        <v>X</v>
      </c>
      <c r="P5" t="str">
        <f>IF(P3&gt;0,14,"X")</f>
        <v>X</v>
      </c>
      <c r="Q5" t="str">
        <f>IF(Q3&gt;0,15,"X")</f>
        <v>X</v>
      </c>
      <c r="R5" t="str">
        <f>IF(R3&gt;0,16,"X")</f>
        <v>X</v>
      </c>
      <c r="S5" t="str">
        <f>IF(S3&gt;0,17,"X")</f>
        <v>X</v>
      </c>
      <c r="T5" t="str">
        <f>IF(T3&gt;0,18,"X")</f>
        <v>X</v>
      </c>
      <c r="U5" t="str">
        <f>IF(U3&gt;0,19,"X")</f>
        <v>X</v>
      </c>
      <c r="V5" t="str">
        <f>IF(V3&gt;0,20,"X")</f>
        <v>X</v>
      </c>
      <c r="W5" t="str">
        <f>IF(W3&gt;0,21,"X")</f>
        <v>X</v>
      </c>
      <c r="X5" t="str">
        <f>IF(X3&gt;0,22,"X")</f>
        <v>X</v>
      </c>
      <c r="Y5" t="str">
        <f>IF(Y3&gt;0,23,"X")</f>
        <v>X</v>
      </c>
      <c r="Z5" t="str">
        <f>IF(Z3&gt;0,24,"X")</f>
        <v>X</v>
      </c>
      <c r="AA5" t="str">
        <f>IF(AA3&gt;0,25,"X")</f>
        <v>X</v>
      </c>
      <c r="AB5" t="str">
        <f>IF(AB3&gt;0,26,"X")</f>
        <v>X</v>
      </c>
      <c r="AC5" t="str">
        <f>IF(AC3&gt;0,27,"X")</f>
        <v>X</v>
      </c>
      <c r="AD5" t="str">
        <f>IF(AD3&gt;0,28,"X")</f>
        <v>X</v>
      </c>
      <c r="AE5" t="str">
        <f>IF(AE3&gt;0,29,"X")</f>
        <v>X</v>
      </c>
      <c r="AF5" t="str">
        <f>IF(AF3&gt;0,30,"X")</f>
        <v>X</v>
      </c>
      <c r="AG5" t="str">
        <f>IF(AG3&gt;0,31,"X")</f>
        <v>X</v>
      </c>
      <c r="AH5" t="str">
        <f>IF(AH3&gt;0,32,"X")</f>
        <v>X</v>
      </c>
      <c r="AI5" t="str">
        <f>IF(AI3&gt;0,33,"X")</f>
        <v>X</v>
      </c>
      <c r="AJ5" t="str">
        <f>IF(AJ3&gt;0,34,"X")</f>
        <v>X</v>
      </c>
      <c r="AK5" t="str">
        <f>IF(AK3&gt;0,35,"X")</f>
        <v>X</v>
      </c>
      <c r="AL5" t="str">
        <f>IF(AL3&gt;0,36,"X")</f>
        <v>X</v>
      </c>
      <c r="AM5" t="str">
        <f>IF(AM3&gt;0,37,"X")</f>
        <v>X</v>
      </c>
      <c r="AN5" t="str">
        <f>IF(AN3&gt;0,38,"X")</f>
        <v>X</v>
      </c>
      <c r="AO5" t="str">
        <f>IF(AO3&gt;0,39,"X")</f>
        <v>X</v>
      </c>
      <c r="AP5" t="str">
        <f>IF(AP3&gt;0,40,"X")</f>
        <v>X</v>
      </c>
      <c r="AQ5" t="str">
        <f>IF(AQ3&gt;0,41,"X")</f>
        <v>X</v>
      </c>
      <c r="AR5" t="str">
        <f>IF(AR3&gt;0,42,"X")</f>
        <v>X</v>
      </c>
      <c r="AS5" t="str">
        <f>IF(AS3&gt;0,43,"X")</f>
        <v>X</v>
      </c>
      <c r="AT5" t="str">
        <f>IF(AT3&gt;0,44,"X")</f>
        <v>X</v>
      </c>
      <c r="AU5" t="str">
        <f>IF(AU3&gt;0,45,"X")</f>
        <v>X</v>
      </c>
      <c r="AV5" t="str">
        <f>IF(AV3&gt;0,46,"X")</f>
        <v>X</v>
      </c>
      <c r="AW5" t="str">
        <f>IF(AW3&gt;0,47,"X")</f>
        <v>X</v>
      </c>
      <c r="AX5" t="str">
        <f>IF(AX3&gt;0,48,"X")</f>
        <v>X</v>
      </c>
      <c r="AY5" t="str">
        <f>IF(AY3&gt;0,49,"X")</f>
        <v>X</v>
      </c>
      <c r="AZ5" t="str">
        <f>IF(AZ3&gt;0,50,"X")</f>
        <v>X</v>
      </c>
      <c r="BA5" t="str">
        <f>IF(BA3&gt;0,51,"X")</f>
        <v>X</v>
      </c>
      <c r="BB5" t="str">
        <f>IF(BB3&gt;0,52,"X")</f>
        <v>X</v>
      </c>
      <c r="BC5" t="str">
        <f>IF(BC3&gt;0,53,"X")</f>
        <v>X</v>
      </c>
      <c r="BD5" t="str">
        <f>IF(BD3&gt;0,54,"X")</f>
        <v>X</v>
      </c>
      <c r="BE5" t="str">
        <f>IF(BE3&gt;0,55,"X")</f>
        <v>X</v>
      </c>
      <c r="BF5" t="str">
        <f>IF(BF3&gt;0,56,"X")</f>
        <v>X</v>
      </c>
      <c r="BG5" t="str">
        <f>IF(BG3&gt;0,57,"X")</f>
        <v>X</v>
      </c>
      <c r="BH5" t="str">
        <f>IF(BH3&gt;0,58,"X")</f>
        <v>X</v>
      </c>
      <c r="BI5" t="str">
        <f>IF(BI3&gt;0,59,"X")</f>
        <v>X</v>
      </c>
      <c r="BJ5" t="str">
        <f>IF(BJ3&gt;0,60,"X")</f>
        <v>X</v>
      </c>
    </row>
    <row r="36" spans="17:22" hidden="1" x14ac:dyDescent="0.2">
      <c r="Q36" t="s">
        <v>442</v>
      </c>
      <c r="U36" s="9"/>
      <c r="V36" s="9"/>
    </row>
    <row r="37" spans="17:22" hidden="1" x14ac:dyDescent="0.2">
      <c r="Q37" t="s">
        <v>443</v>
      </c>
      <c r="U37" s="9"/>
      <c r="V37" s="9"/>
    </row>
    <row r="38" spans="17:22" hidden="1" x14ac:dyDescent="0.2">
      <c r="Q38" t="s">
        <v>444</v>
      </c>
      <c r="U38" s="9"/>
      <c r="V38" s="9"/>
    </row>
    <row r="39" spans="17:22" hidden="1" x14ac:dyDescent="0.2">
      <c r="Q39" t="s">
        <v>445</v>
      </c>
      <c r="U39" s="9"/>
      <c r="V39" s="9"/>
    </row>
    <row r="40" spans="17:22" hidden="1" x14ac:dyDescent="0.2">
      <c r="U40" s="9"/>
      <c r="V40" s="9"/>
    </row>
    <row r="41" spans="17:22" hidden="1" x14ac:dyDescent="0.2">
      <c r="Q41" t="s">
        <v>446</v>
      </c>
      <c r="R41" t="s">
        <v>447</v>
      </c>
      <c r="S41" t="s">
        <v>448</v>
      </c>
      <c r="T41" t="s">
        <v>449</v>
      </c>
      <c r="U41" s="9" t="s">
        <v>450</v>
      </c>
      <c r="V41" s="9" t="s">
        <v>451</v>
      </c>
    </row>
    <row r="42" spans="17:22" hidden="1" x14ac:dyDescent="0.2">
      <c r="Q42">
        <v>1</v>
      </c>
      <c r="R42" t="s">
        <v>452</v>
      </c>
      <c r="S42" t="s">
        <v>116</v>
      </c>
      <c r="U42" s="9">
        <v>573123</v>
      </c>
      <c r="V42" s="9"/>
    </row>
    <row r="43" spans="17:22" hidden="1" x14ac:dyDescent="0.2">
      <c r="Q43">
        <v>2</v>
      </c>
      <c r="R43" t="s">
        <v>453</v>
      </c>
      <c r="S43" t="s">
        <v>116</v>
      </c>
      <c r="U43" s="9">
        <v>0</v>
      </c>
      <c r="V43" s="9"/>
    </row>
    <row r="44" spans="17:22" hidden="1" x14ac:dyDescent="0.2">
      <c r="Q44">
        <v>3</v>
      </c>
      <c r="R44" t="s">
        <v>454</v>
      </c>
      <c r="S44" t="s">
        <v>116</v>
      </c>
      <c r="U44" s="9">
        <v>0</v>
      </c>
      <c r="V44" s="9"/>
    </row>
    <row r="45" spans="17:22" hidden="1" x14ac:dyDescent="0.2">
      <c r="Q45">
        <v>11</v>
      </c>
      <c r="R45" t="s">
        <v>455</v>
      </c>
      <c r="S45" t="s">
        <v>116</v>
      </c>
      <c r="U45" s="9">
        <v>0</v>
      </c>
      <c r="V45" s="9"/>
    </row>
    <row r="46" spans="17:22" hidden="1" x14ac:dyDescent="0.2">
      <c r="Q46">
        <v>44</v>
      </c>
      <c r="R46" t="s">
        <v>456</v>
      </c>
      <c r="S46" t="s">
        <v>116</v>
      </c>
      <c r="U46" s="9">
        <v>0</v>
      </c>
      <c r="V46" s="9"/>
    </row>
    <row r="47" spans="17:22" hidden="1" x14ac:dyDescent="0.2">
      <c r="Q47">
        <v>64</v>
      </c>
      <c r="R47" t="s">
        <v>452</v>
      </c>
      <c r="S47" t="s">
        <v>116</v>
      </c>
      <c r="U47" s="9">
        <v>35000</v>
      </c>
      <c r="V47" s="9"/>
    </row>
    <row r="48" spans="17:22" hidden="1" x14ac:dyDescent="0.2">
      <c r="Q48">
        <v>67</v>
      </c>
      <c r="R48" t="s">
        <v>457</v>
      </c>
      <c r="S48" t="s">
        <v>116</v>
      </c>
      <c r="U48" s="9">
        <v>22681</v>
      </c>
      <c r="V48" s="9"/>
    </row>
    <row r="49" spans="17:22" hidden="1" x14ac:dyDescent="0.2">
      <c r="Q49">
        <v>74</v>
      </c>
      <c r="R49" t="s">
        <v>458</v>
      </c>
      <c r="S49" t="s">
        <v>116</v>
      </c>
      <c r="U49" s="9">
        <v>8250</v>
      </c>
      <c r="V49" s="9"/>
    </row>
    <row r="50" spans="17:22" hidden="1" x14ac:dyDescent="0.2">
      <c r="Q50">
        <v>77</v>
      </c>
      <c r="R50" t="s">
        <v>459</v>
      </c>
      <c r="S50" t="s">
        <v>116</v>
      </c>
      <c r="U50" s="9">
        <v>20000</v>
      </c>
      <c r="V50" s="9"/>
    </row>
    <row r="51" spans="17:22" hidden="1" x14ac:dyDescent="0.2">
      <c r="Q51">
        <v>85</v>
      </c>
      <c r="R51" t="s">
        <v>460</v>
      </c>
      <c r="S51" t="s">
        <v>116</v>
      </c>
      <c r="U51" s="9">
        <v>250000</v>
      </c>
      <c r="V51" s="9"/>
    </row>
    <row r="52" spans="17:22" hidden="1" x14ac:dyDescent="0.2">
      <c r="Q52">
        <v>86</v>
      </c>
      <c r="R52" t="s">
        <v>461</v>
      </c>
      <c r="S52" t="s">
        <v>116</v>
      </c>
      <c r="U52" s="9">
        <v>100000</v>
      </c>
      <c r="V52" s="9"/>
    </row>
    <row r="53" spans="17:22" hidden="1" x14ac:dyDescent="0.2">
      <c r="Q53">
        <v>87</v>
      </c>
      <c r="R53" t="s">
        <v>462</v>
      </c>
      <c r="S53" t="s">
        <v>116</v>
      </c>
      <c r="U53" s="9">
        <v>80000</v>
      </c>
      <c r="V53" s="9"/>
    </row>
    <row r="54" spans="17:22" hidden="1" x14ac:dyDescent="0.2">
      <c r="Q54">
        <v>88</v>
      </c>
      <c r="R54" t="s">
        <v>117</v>
      </c>
      <c r="S54" t="s">
        <v>116</v>
      </c>
      <c r="U54" s="9">
        <v>11363</v>
      </c>
      <c r="V54" s="9"/>
    </row>
    <row r="55" spans="17:22" hidden="1" x14ac:dyDescent="0.2">
      <c r="Q55">
        <v>89</v>
      </c>
      <c r="R55" t="s">
        <v>463</v>
      </c>
      <c r="S55" t="s">
        <v>116</v>
      </c>
      <c r="U55" s="9">
        <v>2650</v>
      </c>
      <c r="V55" s="9"/>
    </row>
    <row r="56" spans="17:22" hidden="1" x14ac:dyDescent="0.2">
      <c r="Q56">
        <v>90</v>
      </c>
      <c r="R56" t="s">
        <v>117</v>
      </c>
      <c r="S56" t="s">
        <v>116</v>
      </c>
      <c r="U56" s="9">
        <v>130192</v>
      </c>
      <c r="V56" s="9"/>
    </row>
    <row r="57" spans="17:22" hidden="1" x14ac:dyDescent="0.2">
      <c r="Q57">
        <v>91</v>
      </c>
      <c r="R57" t="s">
        <v>117</v>
      </c>
      <c r="S57" t="s">
        <v>116</v>
      </c>
      <c r="U57" s="9">
        <v>10592</v>
      </c>
      <c r="V57" s="9"/>
    </row>
    <row r="58" spans="17:22" hidden="1" x14ac:dyDescent="0.2">
      <c r="Q58">
        <v>92</v>
      </c>
      <c r="R58" t="s">
        <v>463</v>
      </c>
      <c r="S58" t="s">
        <v>116</v>
      </c>
      <c r="U58" s="9">
        <v>2690</v>
      </c>
      <c r="V58" s="9"/>
    </row>
    <row r="59" spans="17:22" hidden="1" x14ac:dyDescent="0.2">
      <c r="Q59">
        <v>93</v>
      </c>
      <c r="R59" t="s">
        <v>117</v>
      </c>
      <c r="S59" t="s">
        <v>116</v>
      </c>
      <c r="U59" s="9">
        <v>23417</v>
      </c>
      <c r="V59" s="9"/>
    </row>
    <row r="60" spans="17:22" hidden="1" x14ac:dyDescent="0.2">
      <c r="Q60">
        <v>94</v>
      </c>
      <c r="R60" t="s">
        <v>117</v>
      </c>
      <c r="S60" t="s">
        <v>116</v>
      </c>
      <c r="U60" s="9">
        <v>752</v>
      </c>
      <c r="V60" s="9"/>
    </row>
    <row r="61" spans="17:22" hidden="1" x14ac:dyDescent="0.2">
      <c r="Q61">
        <v>95</v>
      </c>
      <c r="R61" t="s">
        <v>117</v>
      </c>
      <c r="S61" t="s">
        <v>116</v>
      </c>
      <c r="U61" s="9">
        <v>30179</v>
      </c>
      <c r="V61" s="9"/>
    </row>
    <row r="62" spans="17:22" hidden="1" x14ac:dyDescent="0.2">
      <c r="Q62">
        <v>96</v>
      </c>
      <c r="R62" t="s">
        <v>117</v>
      </c>
      <c r="S62" t="s">
        <v>116</v>
      </c>
      <c r="U62" s="9">
        <v>6384</v>
      </c>
      <c r="V62" s="9"/>
    </row>
    <row r="63" spans="17:22" hidden="1" x14ac:dyDescent="0.2">
      <c r="Q63">
        <v>97</v>
      </c>
      <c r="R63" t="s">
        <v>117</v>
      </c>
      <c r="S63" t="s">
        <v>116</v>
      </c>
      <c r="U63" s="9">
        <v>9105</v>
      </c>
      <c r="V63" s="9"/>
    </row>
    <row r="64" spans="17:22" hidden="1" x14ac:dyDescent="0.2">
      <c r="Q64">
        <v>98</v>
      </c>
      <c r="R64" t="s">
        <v>117</v>
      </c>
      <c r="S64" t="s">
        <v>116</v>
      </c>
      <c r="U64" s="9">
        <v>164562</v>
      </c>
      <c r="V64" s="9"/>
    </row>
    <row r="65" spans="17:22" hidden="1" x14ac:dyDescent="0.2">
      <c r="Q65">
        <v>99</v>
      </c>
      <c r="R65" t="s">
        <v>117</v>
      </c>
      <c r="S65" t="s">
        <v>116</v>
      </c>
      <c r="U65" s="9">
        <v>9568</v>
      </c>
      <c r="V65" s="9"/>
    </row>
    <row r="66" spans="17:22" hidden="1" x14ac:dyDescent="0.2">
      <c r="Q66">
        <v>100</v>
      </c>
      <c r="R66" t="s">
        <v>117</v>
      </c>
      <c r="S66" t="s">
        <v>116</v>
      </c>
      <c r="U66" s="9">
        <v>31077</v>
      </c>
      <c r="V66" s="9"/>
    </row>
    <row r="67" spans="17:22" hidden="1" x14ac:dyDescent="0.2">
      <c r="Q67">
        <v>101</v>
      </c>
      <c r="R67" t="s">
        <v>464</v>
      </c>
      <c r="S67" t="s">
        <v>116</v>
      </c>
      <c r="U67" s="9">
        <v>194109</v>
      </c>
      <c r="V67" s="9"/>
    </row>
    <row r="68" spans="17:22" hidden="1" x14ac:dyDescent="0.2">
      <c r="Q68">
        <v>102</v>
      </c>
      <c r="R68" t="s">
        <v>117</v>
      </c>
      <c r="S68" t="s">
        <v>116</v>
      </c>
      <c r="U68" s="9">
        <v>25832</v>
      </c>
      <c r="V68" s="9"/>
    </row>
    <row r="69" spans="17:22" hidden="1" x14ac:dyDescent="0.2">
      <c r="Q69">
        <v>103</v>
      </c>
      <c r="R69" t="s">
        <v>465</v>
      </c>
      <c r="S69" t="s">
        <v>116</v>
      </c>
      <c r="U69" s="9">
        <v>2418</v>
      </c>
      <c r="V69" s="9"/>
    </row>
    <row r="70" spans="17:22" hidden="1" x14ac:dyDescent="0.2">
      <c r="Q70">
        <v>104</v>
      </c>
      <c r="R70" t="s">
        <v>466</v>
      </c>
      <c r="S70" t="s">
        <v>116</v>
      </c>
      <c r="U70" s="9">
        <v>10992</v>
      </c>
      <c r="V70" s="9"/>
    </row>
    <row r="71" spans="17:22" hidden="1" x14ac:dyDescent="0.2">
      <c r="Q71">
        <v>105</v>
      </c>
      <c r="R71" t="s">
        <v>467</v>
      </c>
      <c r="S71" t="s">
        <v>116</v>
      </c>
      <c r="U71" s="9">
        <v>45312</v>
      </c>
      <c r="V71" s="9"/>
    </row>
    <row r="72" spans="17:22" hidden="1" x14ac:dyDescent="0.2">
      <c r="Q72">
        <v>106</v>
      </c>
      <c r="R72" t="s">
        <v>468</v>
      </c>
      <c r="S72" t="s">
        <v>116</v>
      </c>
      <c r="U72" s="9">
        <v>16640</v>
      </c>
      <c r="V72" s="9"/>
    </row>
    <row r="73" spans="17:22" hidden="1" x14ac:dyDescent="0.2">
      <c r="Q73">
        <v>107</v>
      </c>
      <c r="R73" t="s">
        <v>469</v>
      </c>
      <c r="S73" t="s">
        <v>116</v>
      </c>
      <c r="U73" s="9">
        <v>35225</v>
      </c>
      <c r="V73" s="9"/>
    </row>
    <row r="74" spans="17:22" hidden="1" x14ac:dyDescent="0.2">
      <c r="Q74">
        <v>108</v>
      </c>
      <c r="R74" t="s">
        <v>370</v>
      </c>
      <c r="S74" t="s">
        <v>116</v>
      </c>
      <c r="U74" s="9">
        <v>24136</v>
      </c>
      <c r="V74" s="9"/>
    </row>
    <row r="75" spans="17:22" hidden="1" x14ac:dyDescent="0.2">
      <c r="Q75">
        <v>109</v>
      </c>
      <c r="R75" t="s">
        <v>470</v>
      </c>
      <c r="S75" t="s">
        <v>116</v>
      </c>
      <c r="U75" s="9">
        <v>6626</v>
      </c>
      <c r="V75" s="9"/>
    </row>
    <row r="76" spans="17:22" hidden="1" x14ac:dyDescent="0.2">
      <c r="Q76">
        <v>110</v>
      </c>
      <c r="R76" t="s">
        <v>471</v>
      </c>
      <c r="S76" t="s">
        <v>116</v>
      </c>
      <c r="U76" s="9">
        <v>10452</v>
      </c>
      <c r="V76" s="9"/>
    </row>
    <row r="77" spans="17:22" hidden="1" x14ac:dyDescent="0.2">
      <c r="Q77">
        <v>111</v>
      </c>
      <c r="R77" t="s">
        <v>341</v>
      </c>
      <c r="S77" t="s">
        <v>116</v>
      </c>
      <c r="U77" s="9">
        <v>1923</v>
      </c>
      <c r="V77" s="9"/>
    </row>
    <row r="78" spans="17:22" hidden="1" x14ac:dyDescent="0.2">
      <c r="Q78">
        <v>112</v>
      </c>
      <c r="R78" t="s">
        <v>472</v>
      </c>
      <c r="S78" t="s">
        <v>116</v>
      </c>
      <c r="U78" s="9">
        <v>62896</v>
      </c>
      <c r="V78" s="9"/>
    </row>
    <row r="79" spans="17:22" hidden="1" x14ac:dyDescent="0.2">
      <c r="Q79">
        <v>113</v>
      </c>
      <c r="R79" t="s">
        <v>473</v>
      </c>
      <c r="S79" t="s">
        <v>116</v>
      </c>
      <c r="U79" s="9">
        <v>8684</v>
      </c>
      <c r="V79" s="9"/>
    </row>
    <row r="80" spans="17:22" hidden="1" x14ac:dyDescent="0.2">
      <c r="Q80">
        <v>114</v>
      </c>
      <c r="R80" t="s">
        <v>370</v>
      </c>
      <c r="S80" t="s">
        <v>116</v>
      </c>
      <c r="U80" s="9">
        <v>2796</v>
      </c>
      <c r="V80" s="9"/>
    </row>
    <row r="81" spans="17:22" hidden="1" x14ac:dyDescent="0.2">
      <c r="Q81">
        <v>115</v>
      </c>
      <c r="R81" t="s">
        <v>191</v>
      </c>
      <c r="S81" t="s">
        <v>116</v>
      </c>
      <c r="U81" s="9">
        <v>2871</v>
      </c>
      <c r="V81" s="9"/>
    </row>
    <row r="82" spans="17:22" hidden="1" x14ac:dyDescent="0.2">
      <c r="Q82">
        <v>116</v>
      </c>
      <c r="R82" t="s">
        <v>191</v>
      </c>
      <c r="S82" t="s">
        <v>116</v>
      </c>
      <c r="U82" s="9">
        <v>11417</v>
      </c>
      <c r="V82" s="9"/>
    </row>
    <row r="83" spans="17:22" hidden="1" x14ac:dyDescent="0.2">
      <c r="Q83">
        <v>117</v>
      </c>
      <c r="R83" t="s">
        <v>474</v>
      </c>
      <c r="S83" t="s">
        <v>116</v>
      </c>
      <c r="U83" s="9">
        <v>9498</v>
      </c>
      <c r="V83" s="9"/>
    </row>
    <row r="84" spans="17:22" hidden="1" x14ac:dyDescent="0.2">
      <c r="Q84">
        <v>118</v>
      </c>
      <c r="R84" t="s">
        <v>370</v>
      </c>
      <c r="S84" t="s">
        <v>116</v>
      </c>
      <c r="U84" s="9">
        <v>17631</v>
      </c>
      <c r="V84" s="9"/>
    </row>
    <row r="85" spans="17:22" hidden="1" x14ac:dyDescent="0.2">
      <c r="Q85">
        <v>119</v>
      </c>
      <c r="R85" t="s">
        <v>370</v>
      </c>
      <c r="S85" t="s">
        <v>116</v>
      </c>
      <c r="U85" s="9">
        <v>1748</v>
      </c>
      <c r="V85" s="9"/>
    </row>
    <row r="86" spans="17:22" hidden="1" x14ac:dyDescent="0.2">
      <c r="Q86">
        <v>120</v>
      </c>
      <c r="R86" t="s">
        <v>475</v>
      </c>
      <c r="S86" t="s">
        <v>116</v>
      </c>
      <c r="U86" s="9">
        <v>1946</v>
      </c>
      <c r="V86" s="9"/>
    </row>
    <row r="87" spans="17:22" hidden="1" x14ac:dyDescent="0.2">
      <c r="Q87">
        <v>121</v>
      </c>
      <c r="R87" t="s">
        <v>476</v>
      </c>
      <c r="S87" t="s">
        <v>116</v>
      </c>
      <c r="U87" s="9">
        <v>29328</v>
      </c>
      <c r="V87" s="9"/>
    </row>
    <row r="88" spans="17:22" hidden="1" x14ac:dyDescent="0.2">
      <c r="Q88">
        <v>122</v>
      </c>
      <c r="R88" t="s">
        <v>465</v>
      </c>
      <c r="S88" t="s">
        <v>116</v>
      </c>
      <c r="U88" s="9">
        <v>10883</v>
      </c>
      <c r="V88" s="9"/>
    </row>
    <row r="89" spans="17:22" hidden="1" x14ac:dyDescent="0.2">
      <c r="Q89">
        <v>123</v>
      </c>
      <c r="R89" t="s">
        <v>477</v>
      </c>
      <c r="S89" t="s">
        <v>116</v>
      </c>
      <c r="U89" s="9">
        <v>11262</v>
      </c>
      <c r="V89" s="9"/>
    </row>
    <row r="90" spans="17:22" hidden="1" x14ac:dyDescent="0.2">
      <c r="Q90">
        <v>124</v>
      </c>
      <c r="R90" t="s">
        <v>191</v>
      </c>
      <c r="S90" t="s">
        <v>116</v>
      </c>
      <c r="U90" s="9">
        <v>2422</v>
      </c>
      <c r="V90" s="9"/>
    </row>
    <row r="91" spans="17:22" hidden="1" x14ac:dyDescent="0.2">
      <c r="Q91">
        <v>125</v>
      </c>
      <c r="R91" t="s">
        <v>478</v>
      </c>
      <c r="S91" t="s">
        <v>116</v>
      </c>
      <c r="U91" s="9">
        <v>150957</v>
      </c>
      <c r="V91" s="9"/>
    </row>
    <row r="92" spans="17:22" hidden="1" x14ac:dyDescent="0.2">
      <c r="Q92">
        <v>126</v>
      </c>
      <c r="R92" t="s">
        <v>191</v>
      </c>
      <c r="S92" t="s">
        <v>116</v>
      </c>
      <c r="U92" s="9">
        <v>98345</v>
      </c>
      <c r="V92" s="9"/>
    </row>
    <row r="93" spans="17:22" hidden="1" x14ac:dyDescent="0.2">
      <c r="Q93">
        <v>127</v>
      </c>
      <c r="R93" t="s">
        <v>479</v>
      </c>
      <c r="S93" t="s">
        <v>116</v>
      </c>
      <c r="U93" s="9">
        <v>40287</v>
      </c>
      <c r="V93" s="9"/>
    </row>
    <row r="94" spans="17:22" hidden="1" x14ac:dyDescent="0.2">
      <c r="Q94">
        <v>128</v>
      </c>
      <c r="R94" t="s">
        <v>370</v>
      </c>
      <c r="S94" t="s">
        <v>116</v>
      </c>
      <c r="U94" s="9">
        <v>16939</v>
      </c>
      <c r="V94" s="9"/>
    </row>
    <row r="95" spans="17:22" hidden="1" x14ac:dyDescent="0.2">
      <c r="Q95">
        <v>129</v>
      </c>
      <c r="R95" t="s">
        <v>480</v>
      </c>
      <c r="S95" t="s">
        <v>116</v>
      </c>
      <c r="U95" s="9">
        <v>7776</v>
      </c>
      <c r="V95" s="9"/>
    </row>
    <row r="96" spans="17:22" hidden="1" x14ac:dyDescent="0.2">
      <c r="Q96">
        <v>130</v>
      </c>
      <c r="R96" t="s">
        <v>476</v>
      </c>
      <c r="S96" t="s">
        <v>116</v>
      </c>
      <c r="U96" s="9">
        <v>9766</v>
      </c>
      <c r="V96" s="9"/>
    </row>
    <row r="97" spans="17:22" hidden="1" x14ac:dyDescent="0.2">
      <c r="Q97">
        <v>131</v>
      </c>
      <c r="R97" t="s">
        <v>341</v>
      </c>
      <c r="S97" t="s">
        <v>116</v>
      </c>
      <c r="U97" s="9">
        <v>637</v>
      </c>
      <c r="V97" s="9"/>
    </row>
    <row r="98" spans="17:22" hidden="1" x14ac:dyDescent="0.2">
      <c r="Q98">
        <v>132</v>
      </c>
      <c r="R98" t="s">
        <v>481</v>
      </c>
      <c r="S98" t="s">
        <v>116</v>
      </c>
      <c r="U98" s="9">
        <v>1414</v>
      </c>
      <c r="V98" s="9"/>
    </row>
    <row r="99" spans="17:22" hidden="1" x14ac:dyDescent="0.2">
      <c r="Q99">
        <v>133</v>
      </c>
      <c r="R99" t="s">
        <v>482</v>
      </c>
      <c r="S99" t="s">
        <v>116</v>
      </c>
      <c r="U99" s="9">
        <v>40430</v>
      </c>
      <c r="V99" s="9"/>
    </row>
    <row r="100" spans="17:22" hidden="1" x14ac:dyDescent="0.2">
      <c r="Q100">
        <v>134</v>
      </c>
      <c r="R100" t="s">
        <v>483</v>
      </c>
      <c r="S100" t="s">
        <v>116</v>
      </c>
      <c r="U100" s="9">
        <v>3146</v>
      </c>
      <c r="V100" s="9"/>
    </row>
    <row r="101" spans="17:22" hidden="1" x14ac:dyDescent="0.2">
      <c r="Q101">
        <v>135</v>
      </c>
      <c r="R101" t="s">
        <v>484</v>
      </c>
      <c r="S101" t="s">
        <v>116</v>
      </c>
      <c r="U101" s="9">
        <v>2806</v>
      </c>
      <c r="V101" s="9"/>
    </row>
    <row r="102" spans="17:22" hidden="1" x14ac:dyDescent="0.2">
      <c r="Q102">
        <v>136</v>
      </c>
      <c r="R102" t="s">
        <v>465</v>
      </c>
      <c r="S102" t="s">
        <v>116</v>
      </c>
      <c r="U102" s="9">
        <v>2033</v>
      </c>
      <c r="V102" s="9"/>
    </row>
    <row r="103" spans="17:22" hidden="1" x14ac:dyDescent="0.2">
      <c r="Q103">
        <v>137</v>
      </c>
      <c r="R103" t="s">
        <v>485</v>
      </c>
      <c r="S103" t="s">
        <v>116</v>
      </c>
      <c r="U103" s="9">
        <v>10.59</v>
      </c>
      <c r="V103" s="9"/>
    </row>
    <row r="104" spans="17:22" hidden="1" x14ac:dyDescent="0.2">
      <c r="Q104">
        <v>138</v>
      </c>
      <c r="R104" t="s">
        <v>486</v>
      </c>
      <c r="S104" t="s">
        <v>116</v>
      </c>
      <c r="U104" s="9">
        <v>10.17</v>
      </c>
      <c r="V104" s="9"/>
    </row>
    <row r="105" spans="17:22" hidden="1" x14ac:dyDescent="0.2">
      <c r="Q105">
        <v>139</v>
      </c>
      <c r="R105" t="s">
        <v>487</v>
      </c>
      <c r="S105" t="s">
        <v>116</v>
      </c>
      <c r="U105" s="9">
        <v>7.06</v>
      </c>
      <c r="V105" s="9"/>
    </row>
    <row r="106" spans="17:22" hidden="1" x14ac:dyDescent="0.2">
      <c r="Q106">
        <v>140</v>
      </c>
      <c r="R106" t="s">
        <v>488</v>
      </c>
      <c r="S106" t="s">
        <v>116</v>
      </c>
      <c r="U106" s="9">
        <v>1345.21</v>
      </c>
      <c r="V106" s="9"/>
    </row>
    <row r="107" spans="17:22" hidden="1" x14ac:dyDescent="0.2">
      <c r="Q107">
        <v>141</v>
      </c>
      <c r="R107" t="s">
        <v>489</v>
      </c>
      <c r="S107" t="s">
        <v>116</v>
      </c>
      <c r="U107" s="9">
        <v>67.260000000000005</v>
      </c>
      <c r="V107" s="9"/>
    </row>
    <row r="108" spans="17:22" hidden="1" x14ac:dyDescent="0.2">
      <c r="Q108">
        <v>142</v>
      </c>
      <c r="R108" t="s">
        <v>477</v>
      </c>
      <c r="S108" t="s">
        <v>116</v>
      </c>
      <c r="U108" s="9">
        <v>2311</v>
      </c>
      <c r="V108" s="9"/>
    </row>
    <row r="109" spans="17:22" hidden="1" x14ac:dyDescent="0.2">
      <c r="Q109">
        <v>143</v>
      </c>
      <c r="R109" t="s">
        <v>341</v>
      </c>
      <c r="S109" t="s">
        <v>116</v>
      </c>
      <c r="U109" s="9">
        <v>1121</v>
      </c>
      <c r="V109" s="9"/>
    </row>
    <row r="110" spans="17:22" hidden="1" x14ac:dyDescent="0.2">
      <c r="Q110">
        <v>144</v>
      </c>
      <c r="R110" t="s">
        <v>490</v>
      </c>
      <c r="S110" t="s">
        <v>116</v>
      </c>
      <c r="U110" s="9">
        <v>288794</v>
      </c>
      <c r="V110" s="9"/>
    </row>
    <row r="111" spans="17:22" hidden="1" x14ac:dyDescent="0.2">
      <c r="Q111">
        <v>145</v>
      </c>
      <c r="R111" t="s">
        <v>341</v>
      </c>
      <c r="S111" t="s">
        <v>116</v>
      </c>
      <c r="U111" s="9">
        <v>6013</v>
      </c>
      <c r="V111" s="9"/>
    </row>
    <row r="112" spans="17:22" hidden="1" x14ac:dyDescent="0.2">
      <c r="Q112">
        <v>146</v>
      </c>
      <c r="R112" t="s">
        <v>341</v>
      </c>
      <c r="S112" t="s">
        <v>116</v>
      </c>
      <c r="U112" s="9">
        <v>1347</v>
      </c>
      <c r="V112" s="9"/>
    </row>
    <row r="113" spans="17:22" hidden="1" x14ac:dyDescent="0.2">
      <c r="Q113">
        <v>147</v>
      </c>
      <c r="R113" t="s">
        <v>476</v>
      </c>
      <c r="S113" t="s">
        <v>116</v>
      </c>
      <c r="U113" s="9">
        <v>114662</v>
      </c>
      <c r="V113" s="9"/>
    </row>
    <row r="114" spans="17:22" hidden="1" x14ac:dyDescent="0.2">
      <c r="Q114">
        <v>148</v>
      </c>
      <c r="R114" t="s">
        <v>370</v>
      </c>
      <c r="S114" t="s">
        <v>116</v>
      </c>
      <c r="U114" s="9">
        <v>3770</v>
      </c>
      <c r="V114" s="9"/>
    </row>
    <row r="115" spans="17:22" hidden="1" x14ac:dyDescent="0.2">
      <c r="Q115">
        <v>149</v>
      </c>
      <c r="R115" t="s">
        <v>491</v>
      </c>
      <c r="S115" t="s">
        <v>116</v>
      </c>
      <c r="U115" s="9">
        <v>45022</v>
      </c>
      <c r="V115" s="9"/>
    </row>
    <row r="116" spans="17:22" hidden="1" x14ac:dyDescent="0.2">
      <c r="Q116">
        <v>150</v>
      </c>
      <c r="R116" t="s">
        <v>476</v>
      </c>
      <c r="S116" t="s">
        <v>116</v>
      </c>
      <c r="U116" s="9">
        <v>20395</v>
      </c>
      <c r="V116" s="9"/>
    </row>
    <row r="117" spans="17:22" hidden="1" x14ac:dyDescent="0.2">
      <c r="Q117">
        <v>151</v>
      </c>
      <c r="R117" t="s">
        <v>484</v>
      </c>
      <c r="S117" t="s">
        <v>116</v>
      </c>
      <c r="U117" s="9">
        <v>1819</v>
      </c>
      <c r="V117" s="9"/>
    </row>
    <row r="118" spans="17:22" hidden="1" x14ac:dyDescent="0.2">
      <c r="Q118">
        <v>152</v>
      </c>
      <c r="R118" t="s">
        <v>492</v>
      </c>
      <c r="S118" t="s">
        <v>116</v>
      </c>
      <c r="U118" s="9">
        <v>1453</v>
      </c>
      <c r="V118" s="9"/>
    </row>
    <row r="119" spans="17:22" hidden="1" x14ac:dyDescent="0.2">
      <c r="Q119">
        <v>153</v>
      </c>
      <c r="R119" t="s">
        <v>370</v>
      </c>
      <c r="S119" t="s">
        <v>116</v>
      </c>
      <c r="U119" s="9">
        <v>6524</v>
      </c>
      <c r="V119" s="9"/>
    </row>
    <row r="120" spans="17:22" hidden="1" x14ac:dyDescent="0.2">
      <c r="Q120">
        <v>154</v>
      </c>
      <c r="R120" t="s">
        <v>370</v>
      </c>
      <c r="S120" t="s">
        <v>116</v>
      </c>
      <c r="U120" s="9">
        <v>11355</v>
      </c>
      <c r="V120" s="9"/>
    </row>
    <row r="121" spans="17:22" hidden="1" x14ac:dyDescent="0.2">
      <c r="Q121">
        <v>155</v>
      </c>
      <c r="R121" t="s">
        <v>370</v>
      </c>
      <c r="S121" t="s">
        <v>116</v>
      </c>
      <c r="U121" s="9">
        <v>2092</v>
      </c>
      <c r="V121" s="9"/>
    </row>
    <row r="122" spans="17:22" hidden="1" x14ac:dyDescent="0.2">
      <c r="Q122">
        <v>156</v>
      </c>
      <c r="R122" t="s">
        <v>370</v>
      </c>
      <c r="S122" t="s">
        <v>116</v>
      </c>
      <c r="U122" s="9">
        <v>401</v>
      </c>
      <c r="V122" s="9"/>
    </row>
    <row r="123" spans="17:22" hidden="1" x14ac:dyDescent="0.2">
      <c r="Q123">
        <v>157</v>
      </c>
      <c r="R123" t="s">
        <v>477</v>
      </c>
      <c r="S123" t="s">
        <v>116</v>
      </c>
      <c r="U123" s="9">
        <v>1469</v>
      </c>
      <c r="V123" s="9"/>
    </row>
    <row r="124" spans="17:22" hidden="1" x14ac:dyDescent="0.2">
      <c r="Q124">
        <v>158</v>
      </c>
      <c r="R124" t="s">
        <v>493</v>
      </c>
      <c r="S124" t="s">
        <v>116</v>
      </c>
      <c r="U124" s="9">
        <v>5712</v>
      </c>
      <c r="V124" s="9"/>
    </row>
    <row r="125" spans="17:22" hidden="1" x14ac:dyDescent="0.2">
      <c r="Q125">
        <v>159</v>
      </c>
      <c r="R125" t="s">
        <v>494</v>
      </c>
      <c r="S125" t="s">
        <v>116</v>
      </c>
      <c r="U125" s="9">
        <v>1553</v>
      </c>
      <c r="V125" s="9"/>
    </row>
    <row r="126" spans="17:22" hidden="1" x14ac:dyDescent="0.2">
      <c r="Q126">
        <v>160</v>
      </c>
      <c r="R126" t="s">
        <v>495</v>
      </c>
      <c r="S126" t="s">
        <v>116</v>
      </c>
      <c r="U126" s="9">
        <v>129317</v>
      </c>
      <c r="V126" s="9"/>
    </row>
    <row r="127" spans="17:22" hidden="1" x14ac:dyDescent="0.2">
      <c r="Q127">
        <v>161</v>
      </c>
      <c r="R127" t="s">
        <v>493</v>
      </c>
      <c r="S127" t="s">
        <v>116</v>
      </c>
      <c r="U127" s="9">
        <v>5119</v>
      </c>
      <c r="V127" s="9"/>
    </row>
    <row r="128" spans="17:22" hidden="1" x14ac:dyDescent="0.2">
      <c r="Q128">
        <v>162</v>
      </c>
      <c r="R128" t="s">
        <v>370</v>
      </c>
      <c r="S128" t="s">
        <v>116</v>
      </c>
      <c r="U128" s="9">
        <v>3815</v>
      </c>
      <c r="V128" s="9"/>
    </row>
    <row r="129" spans="17:22" hidden="1" x14ac:dyDescent="0.2">
      <c r="Q129">
        <v>163</v>
      </c>
      <c r="R129" t="s">
        <v>370</v>
      </c>
      <c r="S129" t="s">
        <v>116</v>
      </c>
      <c r="U129" s="9">
        <v>542</v>
      </c>
      <c r="V129" s="9"/>
    </row>
    <row r="130" spans="17:22" hidden="1" x14ac:dyDescent="0.2">
      <c r="Q130">
        <v>164</v>
      </c>
      <c r="R130" t="s">
        <v>370</v>
      </c>
      <c r="S130" t="s">
        <v>116</v>
      </c>
      <c r="U130" s="9">
        <v>1240</v>
      </c>
      <c r="V130" s="9"/>
    </row>
    <row r="131" spans="17:22" hidden="1" x14ac:dyDescent="0.2">
      <c r="Q131">
        <v>165</v>
      </c>
      <c r="R131" t="s">
        <v>370</v>
      </c>
      <c r="S131" t="s">
        <v>116</v>
      </c>
      <c r="U131" s="9">
        <v>9218</v>
      </c>
      <c r="V131" s="9"/>
    </row>
    <row r="132" spans="17:22" hidden="1" x14ac:dyDescent="0.2">
      <c r="Q132">
        <v>166</v>
      </c>
      <c r="R132" t="s">
        <v>370</v>
      </c>
      <c r="S132" t="s">
        <v>116</v>
      </c>
      <c r="U132" s="9">
        <v>19879</v>
      </c>
      <c r="V132" s="9"/>
    </row>
    <row r="133" spans="17:22" hidden="1" x14ac:dyDescent="0.2">
      <c r="Q133">
        <v>167</v>
      </c>
      <c r="R133" t="s">
        <v>496</v>
      </c>
      <c r="S133" t="s">
        <v>116</v>
      </c>
      <c r="U133" s="9">
        <v>5210</v>
      </c>
      <c r="V133" s="9"/>
    </row>
    <row r="134" spans="17:22" hidden="1" x14ac:dyDescent="0.2">
      <c r="Q134">
        <v>168</v>
      </c>
      <c r="R134" t="s">
        <v>476</v>
      </c>
      <c r="S134" t="s">
        <v>116</v>
      </c>
      <c r="U134" s="9">
        <v>218124</v>
      </c>
      <c r="V134" s="9"/>
    </row>
    <row r="135" spans="17:22" hidden="1" x14ac:dyDescent="0.2">
      <c r="Q135">
        <v>169</v>
      </c>
      <c r="R135" t="s">
        <v>370</v>
      </c>
      <c r="S135" t="s">
        <v>116</v>
      </c>
      <c r="U135" s="9">
        <v>2455</v>
      </c>
      <c r="V135" s="9"/>
    </row>
    <row r="136" spans="17:22" hidden="1" x14ac:dyDescent="0.2">
      <c r="Q136">
        <v>170</v>
      </c>
      <c r="R136" t="s">
        <v>370</v>
      </c>
      <c r="S136" t="s">
        <v>116</v>
      </c>
      <c r="U136" s="9">
        <v>713</v>
      </c>
      <c r="V136" s="9"/>
    </row>
    <row r="137" spans="17:22" hidden="1" x14ac:dyDescent="0.2">
      <c r="Q137">
        <v>171</v>
      </c>
      <c r="R137" t="s">
        <v>484</v>
      </c>
      <c r="S137" t="s">
        <v>116</v>
      </c>
      <c r="U137" s="9">
        <v>21316</v>
      </c>
      <c r="V137" s="9"/>
    </row>
    <row r="138" spans="17:22" hidden="1" x14ac:dyDescent="0.2">
      <c r="Q138">
        <v>172</v>
      </c>
      <c r="R138" t="s">
        <v>497</v>
      </c>
      <c r="S138" t="s">
        <v>116</v>
      </c>
      <c r="U138" s="9">
        <v>5702</v>
      </c>
      <c r="V138" s="9"/>
    </row>
    <row r="139" spans="17:22" hidden="1" x14ac:dyDescent="0.2">
      <c r="Q139">
        <v>173</v>
      </c>
      <c r="R139" t="s">
        <v>498</v>
      </c>
      <c r="S139" t="s">
        <v>116</v>
      </c>
      <c r="U139" s="9">
        <v>113731</v>
      </c>
      <c r="V139" s="9"/>
    </row>
    <row r="140" spans="17:22" hidden="1" x14ac:dyDescent="0.2">
      <c r="Q140">
        <v>174</v>
      </c>
      <c r="R140" t="s">
        <v>499</v>
      </c>
      <c r="S140" t="s">
        <v>116</v>
      </c>
      <c r="U140" s="9">
        <v>615</v>
      </c>
      <c r="V140" s="9"/>
    </row>
    <row r="141" spans="17:22" hidden="1" x14ac:dyDescent="0.2">
      <c r="Q141">
        <v>175</v>
      </c>
      <c r="R141" t="s">
        <v>476</v>
      </c>
      <c r="S141" t="s">
        <v>116</v>
      </c>
      <c r="U141" s="9">
        <v>28789</v>
      </c>
      <c r="V141" s="9"/>
    </row>
    <row r="142" spans="17:22" hidden="1" x14ac:dyDescent="0.2">
      <c r="Q142">
        <v>176</v>
      </c>
      <c r="R142" t="s">
        <v>500</v>
      </c>
      <c r="S142" t="s">
        <v>116</v>
      </c>
      <c r="U142" s="9">
        <v>381</v>
      </c>
      <c r="V142" s="9"/>
    </row>
    <row r="143" spans="17:22" hidden="1" x14ac:dyDescent="0.2">
      <c r="Q143">
        <v>177</v>
      </c>
      <c r="R143" t="s">
        <v>370</v>
      </c>
      <c r="S143" t="s">
        <v>116</v>
      </c>
      <c r="U143" s="9">
        <v>2835</v>
      </c>
      <c r="V143" s="9"/>
    </row>
    <row r="144" spans="17:22" hidden="1" x14ac:dyDescent="0.2">
      <c r="Q144">
        <v>178</v>
      </c>
      <c r="R144" t="s">
        <v>501</v>
      </c>
      <c r="S144" t="s">
        <v>116</v>
      </c>
      <c r="U144" s="9">
        <v>4099</v>
      </c>
      <c r="V144" s="9"/>
    </row>
    <row r="145" spans="17:22" hidden="1" x14ac:dyDescent="0.2">
      <c r="Q145">
        <v>179</v>
      </c>
      <c r="R145" t="s">
        <v>480</v>
      </c>
      <c r="S145" t="s">
        <v>116</v>
      </c>
      <c r="U145" s="9">
        <v>8225</v>
      </c>
      <c r="V145" s="9"/>
    </row>
    <row r="146" spans="17:22" hidden="1" x14ac:dyDescent="0.2">
      <c r="Q146">
        <v>180</v>
      </c>
      <c r="R146" t="s">
        <v>502</v>
      </c>
      <c r="S146" t="s">
        <v>116</v>
      </c>
      <c r="U146" s="9">
        <v>10704</v>
      </c>
      <c r="V146" s="9"/>
    </row>
    <row r="147" spans="17:22" hidden="1" x14ac:dyDescent="0.2">
      <c r="Q147">
        <v>181</v>
      </c>
      <c r="R147" t="s">
        <v>481</v>
      </c>
      <c r="S147" t="s">
        <v>116</v>
      </c>
      <c r="U147" s="9">
        <v>4123</v>
      </c>
      <c r="V147" s="9"/>
    </row>
    <row r="148" spans="17:22" hidden="1" x14ac:dyDescent="0.2">
      <c r="Q148">
        <v>182</v>
      </c>
      <c r="R148" t="s">
        <v>503</v>
      </c>
      <c r="S148" t="s">
        <v>116</v>
      </c>
      <c r="U148" s="9">
        <v>5106</v>
      </c>
      <c r="V148" s="9"/>
    </row>
    <row r="149" spans="17:22" hidden="1" x14ac:dyDescent="0.2">
      <c r="Q149">
        <v>66</v>
      </c>
      <c r="R149" t="s">
        <v>504</v>
      </c>
      <c r="S149" t="s">
        <v>116</v>
      </c>
      <c r="T149" t="s">
        <v>505</v>
      </c>
      <c r="U149" s="9">
        <v>5018</v>
      </c>
      <c r="V149" s="9">
        <f>SUM(U42:U149)</f>
        <v>3566697.2899999996</v>
      </c>
    </row>
    <row r="150" spans="17:22" hidden="1" x14ac:dyDescent="0.2">
      <c r="Q150">
        <v>45</v>
      </c>
      <c r="R150" t="s">
        <v>506</v>
      </c>
      <c r="S150" t="s">
        <v>118</v>
      </c>
      <c r="T150" t="s">
        <v>507</v>
      </c>
      <c r="U150" s="9">
        <v>0</v>
      </c>
      <c r="V150" s="9">
        <f>+U150</f>
        <v>0</v>
      </c>
    </row>
    <row r="151" spans="17:22" hidden="1" x14ac:dyDescent="0.2">
      <c r="Q151">
        <v>14</v>
      </c>
      <c r="R151" t="s">
        <v>508</v>
      </c>
      <c r="S151" t="s">
        <v>120</v>
      </c>
      <c r="U151" s="9">
        <v>136000</v>
      </c>
      <c r="V151" s="9"/>
    </row>
    <row r="152" spans="17:22" hidden="1" x14ac:dyDescent="0.2">
      <c r="Q152">
        <v>59</v>
      </c>
      <c r="R152" t="s">
        <v>509</v>
      </c>
      <c r="S152" t="s">
        <v>120</v>
      </c>
      <c r="T152" t="s">
        <v>510</v>
      </c>
      <c r="U152" s="9">
        <v>0</v>
      </c>
      <c r="V152" s="9">
        <f>SUM(U151:U152)</f>
        <v>136000</v>
      </c>
    </row>
    <row r="153" spans="17:22" hidden="1" x14ac:dyDescent="0.2">
      <c r="Q153">
        <v>62</v>
      </c>
      <c r="R153" t="s">
        <v>511</v>
      </c>
      <c r="S153" t="s">
        <v>512</v>
      </c>
      <c r="U153" s="9">
        <v>275867.59999999998</v>
      </c>
      <c r="V153" s="9"/>
    </row>
    <row r="154" spans="17:22" hidden="1" x14ac:dyDescent="0.2">
      <c r="Q154">
        <v>60</v>
      </c>
      <c r="R154" t="s">
        <v>513</v>
      </c>
      <c r="S154" t="s">
        <v>514</v>
      </c>
      <c r="U154" s="9">
        <v>382751.77</v>
      </c>
      <c r="V154" s="9"/>
    </row>
    <row r="155" spans="17:22" hidden="1" x14ac:dyDescent="0.2">
      <c r="Q155">
        <v>61</v>
      </c>
      <c r="R155" t="s">
        <v>515</v>
      </c>
      <c r="S155" t="s">
        <v>514</v>
      </c>
      <c r="U155" s="9">
        <v>398612.29</v>
      </c>
      <c r="V155" s="9">
        <f>SUM(U153:U155)</f>
        <v>1057231.6599999999</v>
      </c>
    </row>
    <row r="156" spans="17:22" hidden="1" x14ac:dyDescent="0.2">
      <c r="Q156">
        <v>4</v>
      </c>
      <c r="R156" t="s">
        <v>489</v>
      </c>
      <c r="S156" t="s">
        <v>136</v>
      </c>
      <c r="U156" s="9">
        <v>779081</v>
      </c>
      <c r="V156" s="9"/>
    </row>
    <row r="157" spans="17:22" hidden="1" x14ac:dyDescent="0.2">
      <c r="Q157">
        <v>82</v>
      </c>
      <c r="R157" t="s">
        <v>516</v>
      </c>
      <c r="S157" t="s">
        <v>136</v>
      </c>
      <c r="U157" s="9">
        <v>554958.86</v>
      </c>
      <c r="V157" s="9">
        <f>SUM(U156:U157)</f>
        <v>1334039.8599999999</v>
      </c>
    </row>
    <row r="158" spans="17:22" hidden="1" x14ac:dyDescent="0.2">
      <c r="Q158">
        <v>63</v>
      </c>
      <c r="R158" t="s">
        <v>517</v>
      </c>
      <c r="S158" t="s">
        <v>150</v>
      </c>
      <c r="U158" s="9">
        <v>908609</v>
      </c>
      <c r="V158" s="9"/>
    </row>
    <row r="159" spans="17:22" hidden="1" x14ac:dyDescent="0.2">
      <c r="Q159">
        <v>65</v>
      </c>
      <c r="R159" t="s">
        <v>518</v>
      </c>
      <c r="S159" t="s">
        <v>150</v>
      </c>
      <c r="U159" s="9">
        <v>1377288.6</v>
      </c>
      <c r="V159" s="9">
        <f>SUM(U158:U159)</f>
        <v>2285897.6</v>
      </c>
    </row>
    <row r="160" spans="17:22" hidden="1" x14ac:dyDescent="0.2">
      <c r="Q160">
        <v>10</v>
      </c>
      <c r="R160" t="s">
        <v>519</v>
      </c>
      <c r="S160" t="s">
        <v>186</v>
      </c>
      <c r="U160" s="9">
        <v>239103</v>
      </c>
      <c r="V160" s="9">
        <f>+U160</f>
        <v>239103</v>
      </c>
    </row>
    <row r="161" spans="17:22" hidden="1" x14ac:dyDescent="0.2">
      <c r="Q161">
        <v>5</v>
      </c>
      <c r="R161" t="s">
        <v>520</v>
      </c>
      <c r="S161" t="s">
        <v>190</v>
      </c>
      <c r="U161" s="9">
        <v>3075974</v>
      </c>
      <c r="V161" s="9"/>
    </row>
    <row r="162" spans="17:22" hidden="1" x14ac:dyDescent="0.2">
      <c r="Q162">
        <v>6</v>
      </c>
      <c r="R162" t="s">
        <v>521</v>
      </c>
      <c r="S162" t="s">
        <v>190</v>
      </c>
      <c r="U162" s="9">
        <v>918029.85</v>
      </c>
      <c r="V162" s="9"/>
    </row>
    <row r="163" spans="17:22" hidden="1" x14ac:dyDescent="0.2">
      <c r="Q163">
        <v>19</v>
      </c>
      <c r="R163" t="s">
        <v>522</v>
      </c>
      <c r="S163" t="s">
        <v>190</v>
      </c>
      <c r="U163" s="9">
        <v>168401</v>
      </c>
      <c r="V163" s="9">
        <f>SUM(U161:U163)</f>
        <v>4162404.85</v>
      </c>
    </row>
    <row r="164" spans="17:22" hidden="1" x14ac:dyDescent="0.2">
      <c r="Q164">
        <v>21</v>
      </c>
      <c r="R164" t="s">
        <v>203</v>
      </c>
      <c r="S164" t="s">
        <v>202</v>
      </c>
      <c r="U164" s="9">
        <v>606079.82999999996</v>
      </c>
      <c r="V164" s="9">
        <f>+U164</f>
        <v>606079.82999999996</v>
      </c>
    </row>
    <row r="165" spans="17:22" hidden="1" x14ac:dyDescent="0.2">
      <c r="Q165">
        <v>23</v>
      </c>
      <c r="R165" t="s">
        <v>523</v>
      </c>
      <c r="S165" t="s">
        <v>210</v>
      </c>
      <c r="U165" s="9">
        <v>466125</v>
      </c>
      <c r="V165" s="9"/>
    </row>
    <row r="166" spans="17:22" hidden="1" x14ac:dyDescent="0.2">
      <c r="Q166">
        <v>81</v>
      </c>
      <c r="R166" t="s">
        <v>524</v>
      </c>
      <c r="S166" t="s">
        <v>210</v>
      </c>
      <c r="U166" s="9">
        <v>252834</v>
      </c>
      <c r="V166" s="9">
        <f>SUM(U165:U166)</f>
        <v>718959</v>
      </c>
    </row>
    <row r="167" spans="17:22" hidden="1" x14ac:dyDescent="0.2">
      <c r="Q167">
        <v>20</v>
      </c>
      <c r="R167" t="s">
        <v>525</v>
      </c>
      <c r="S167" t="s">
        <v>212</v>
      </c>
      <c r="U167" s="9">
        <v>326707.49</v>
      </c>
      <c r="V167" s="9"/>
    </row>
    <row r="168" spans="17:22" hidden="1" x14ac:dyDescent="0.2">
      <c r="Q168">
        <v>22</v>
      </c>
      <c r="R168" t="s">
        <v>526</v>
      </c>
      <c r="S168" t="s">
        <v>212</v>
      </c>
      <c r="U168" s="9">
        <v>4741419.05</v>
      </c>
      <c r="V168" s="9">
        <f>SUM(U167:U168)</f>
        <v>5068126.54</v>
      </c>
    </row>
    <row r="169" spans="17:22" hidden="1" x14ac:dyDescent="0.2">
      <c r="Q169">
        <v>7</v>
      </c>
      <c r="R169" t="s">
        <v>227</v>
      </c>
      <c r="S169" t="s">
        <v>226</v>
      </c>
      <c r="U169" s="9">
        <v>357367</v>
      </c>
      <c r="V169" s="9"/>
    </row>
    <row r="170" spans="17:22" hidden="1" x14ac:dyDescent="0.2">
      <c r="Q170">
        <v>25</v>
      </c>
      <c r="R170" t="s">
        <v>494</v>
      </c>
      <c r="S170" t="s">
        <v>226</v>
      </c>
      <c r="U170" s="9">
        <v>0</v>
      </c>
      <c r="V170" s="9">
        <f>SUM(U169:U170)</f>
        <v>357367</v>
      </c>
    </row>
    <row r="171" spans="17:22" hidden="1" x14ac:dyDescent="0.2">
      <c r="Q171">
        <v>26</v>
      </c>
      <c r="R171" t="s">
        <v>477</v>
      </c>
      <c r="S171" t="s">
        <v>228</v>
      </c>
      <c r="U171" s="9">
        <v>1361521</v>
      </c>
      <c r="V171" s="9">
        <f>+U171</f>
        <v>1361521</v>
      </c>
    </row>
    <row r="172" spans="17:22" hidden="1" x14ac:dyDescent="0.2">
      <c r="Q172">
        <v>28</v>
      </c>
      <c r="R172" t="s">
        <v>527</v>
      </c>
      <c r="S172" t="s">
        <v>232</v>
      </c>
      <c r="U172" s="9">
        <v>121447</v>
      </c>
      <c r="V172" s="9">
        <f>+U172</f>
        <v>121447</v>
      </c>
    </row>
    <row r="173" spans="17:22" hidden="1" x14ac:dyDescent="0.2">
      <c r="Q173">
        <v>27</v>
      </c>
      <c r="R173" t="s">
        <v>528</v>
      </c>
      <c r="S173" t="s">
        <v>234</v>
      </c>
      <c r="U173" s="9">
        <v>557585.6</v>
      </c>
      <c r="V173" s="9"/>
    </row>
    <row r="174" spans="17:22" hidden="1" x14ac:dyDescent="0.2">
      <c r="Q174">
        <v>29</v>
      </c>
      <c r="R174" t="s">
        <v>529</v>
      </c>
      <c r="S174" t="s">
        <v>234</v>
      </c>
      <c r="U174" s="9">
        <v>580936</v>
      </c>
      <c r="V174" s="9">
        <f>SUM(U173:U174)</f>
        <v>1138521.6000000001</v>
      </c>
    </row>
    <row r="175" spans="17:22" hidden="1" x14ac:dyDescent="0.2">
      <c r="Q175">
        <v>32</v>
      </c>
      <c r="R175" t="s">
        <v>255</v>
      </c>
      <c r="S175" t="s">
        <v>254</v>
      </c>
      <c r="U175" s="9">
        <v>426663</v>
      </c>
      <c r="V175" s="9"/>
    </row>
    <row r="176" spans="17:22" hidden="1" x14ac:dyDescent="0.2">
      <c r="Q176">
        <v>33</v>
      </c>
      <c r="R176" t="s">
        <v>530</v>
      </c>
      <c r="S176" t="s">
        <v>254</v>
      </c>
      <c r="U176" s="9">
        <v>41345</v>
      </c>
      <c r="V176" s="9"/>
    </row>
    <row r="177" spans="17:22" hidden="1" x14ac:dyDescent="0.2">
      <c r="Q177">
        <v>35</v>
      </c>
      <c r="R177" t="s">
        <v>531</v>
      </c>
      <c r="S177" t="s">
        <v>254</v>
      </c>
      <c r="U177" s="9">
        <v>18206</v>
      </c>
      <c r="V177" s="9">
        <f>SUM(U175:U177)</f>
        <v>486214</v>
      </c>
    </row>
    <row r="178" spans="17:22" hidden="1" x14ac:dyDescent="0.2">
      <c r="Q178">
        <v>37</v>
      </c>
      <c r="R178" t="s">
        <v>532</v>
      </c>
      <c r="S178" t="s">
        <v>258</v>
      </c>
      <c r="U178" s="9">
        <v>0</v>
      </c>
      <c r="V178" s="9">
        <f>+U178</f>
        <v>0</v>
      </c>
    </row>
    <row r="179" spans="17:22" hidden="1" x14ac:dyDescent="0.2">
      <c r="Q179">
        <v>38</v>
      </c>
      <c r="R179" t="s">
        <v>533</v>
      </c>
      <c r="S179" t="s">
        <v>272</v>
      </c>
      <c r="U179" s="9">
        <v>3920264.98</v>
      </c>
      <c r="V179" s="9">
        <f>+U179</f>
        <v>3920264.98</v>
      </c>
    </row>
    <row r="180" spans="17:22" hidden="1" x14ac:dyDescent="0.2">
      <c r="Q180">
        <v>39</v>
      </c>
      <c r="R180" t="s">
        <v>534</v>
      </c>
      <c r="S180" t="s">
        <v>276</v>
      </c>
      <c r="U180" s="9">
        <v>694130</v>
      </c>
      <c r="V180" s="9">
        <f>+U180</f>
        <v>694130</v>
      </c>
    </row>
    <row r="181" spans="17:22" hidden="1" x14ac:dyDescent="0.2">
      <c r="Q181">
        <v>69</v>
      </c>
      <c r="R181" t="s">
        <v>279</v>
      </c>
      <c r="S181" t="s">
        <v>278</v>
      </c>
      <c r="U181" s="9">
        <v>565032</v>
      </c>
      <c r="V181" s="9"/>
    </row>
    <row r="182" spans="17:22" hidden="1" x14ac:dyDescent="0.2">
      <c r="Q182">
        <v>72</v>
      </c>
      <c r="R182" t="s">
        <v>535</v>
      </c>
      <c r="S182" t="s">
        <v>278</v>
      </c>
      <c r="U182" s="9">
        <v>349380.18</v>
      </c>
      <c r="V182" s="9">
        <f>SUM(U181:U182)</f>
        <v>914412.17999999993</v>
      </c>
    </row>
    <row r="183" spans="17:22" hidden="1" x14ac:dyDescent="0.2">
      <c r="Q183">
        <v>42</v>
      </c>
      <c r="R183" t="s">
        <v>536</v>
      </c>
      <c r="S183" t="s">
        <v>280</v>
      </c>
      <c r="U183" s="9">
        <v>134656</v>
      </c>
      <c r="V183" s="9">
        <f>+U183</f>
        <v>134656</v>
      </c>
    </row>
    <row r="184" spans="17:22" hidden="1" x14ac:dyDescent="0.2">
      <c r="Q184">
        <v>41</v>
      </c>
      <c r="R184" t="s">
        <v>537</v>
      </c>
      <c r="S184" t="s">
        <v>284</v>
      </c>
      <c r="U184" s="9">
        <v>497144</v>
      </c>
      <c r="V184" s="9">
        <f>+U184</f>
        <v>497144</v>
      </c>
    </row>
    <row r="185" spans="17:22" hidden="1" x14ac:dyDescent="0.2">
      <c r="Q185">
        <v>17</v>
      </c>
      <c r="R185" t="s">
        <v>538</v>
      </c>
      <c r="S185" t="s">
        <v>286</v>
      </c>
      <c r="U185" s="9">
        <v>0</v>
      </c>
      <c r="V185" s="9"/>
    </row>
    <row r="186" spans="17:22" hidden="1" x14ac:dyDescent="0.2">
      <c r="Q186">
        <v>31</v>
      </c>
      <c r="R186" t="s">
        <v>539</v>
      </c>
      <c r="S186" t="s">
        <v>286</v>
      </c>
      <c r="U186" s="9">
        <v>0</v>
      </c>
      <c r="V186" s="9"/>
    </row>
    <row r="187" spans="17:22" hidden="1" x14ac:dyDescent="0.2">
      <c r="Q187">
        <v>34</v>
      </c>
      <c r="R187" t="s">
        <v>540</v>
      </c>
      <c r="S187" t="s">
        <v>286</v>
      </c>
      <c r="U187" s="9">
        <v>5075</v>
      </c>
      <c r="V187" s="9"/>
    </row>
    <row r="188" spans="17:22" hidden="1" x14ac:dyDescent="0.2">
      <c r="Q188">
        <v>36</v>
      </c>
      <c r="R188" t="s">
        <v>267</v>
      </c>
      <c r="S188" t="s">
        <v>286</v>
      </c>
      <c r="U188" s="9">
        <v>4747181</v>
      </c>
      <c r="V188" s="9"/>
    </row>
    <row r="189" spans="17:22" hidden="1" x14ac:dyDescent="0.2">
      <c r="Q189">
        <v>40</v>
      </c>
      <c r="R189" t="s">
        <v>541</v>
      </c>
      <c r="S189" t="s">
        <v>286</v>
      </c>
      <c r="U189" s="9">
        <v>39442</v>
      </c>
      <c r="V189" s="9"/>
    </row>
    <row r="190" spans="17:22" hidden="1" x14ac:dyDescent="0.2">
      <c r="Q190">
        <v>43</v>
      </c>
      <c r="R190" t="s">
        <v>542</v>
      </c>
      <c r="S190" t="s">
        <v>286</v>
      </c>
      <c r="U190" s="9">
        <v>444755.7</v>
      </c>
      <c r="V190" s="9"/>
    </row>
    <row r="191" spans="17:22" hidden="1" x14ac:dyDescent="0.2">
      <c r="Q191">
        <v>46</v>
      </c>
      <c r="R191" t="s">
        <v>543</v>
      </c>
      <c r="S191" t="s">
        <v>286</v>
      </c>
      <c r="U191" s="9">
        <v>0</v>
      </c>
      <c r="V191" s="9"/>
    </row>
    <row r="192" spans="17:22" hidden="1" x14ac:dyDescent="0.2">
      <c r="Q192">
        <v>53</v>
      </c>
      <c r="R192" t="s">
        <v>329</v>
      </c>
      <c r="S192" t="s">
        <v>286</v>
      </c>
      <c r="U192" s="9">
        <v>563551</v>
      </c>
      <c r="V192" s="9"/>
    </row>
    <row r="193" spans="17:22" hidden="1" x14ac:dyDescent="0.2">
      <c r="Q193">
        <v>55</v>
      </c>
      <c r="R193" t="s">
        <v>544</v>
      </c>
      <c r="S193" t="s">
        <v>286</v>
      </c>
      <c r="U193" s="9">
        <v>140047.35999999999</v>
      </c>
      <c r="V193" s="9">
        <f>SUM(U185:U193)</f>
        <v>5940052.0600000005</v>
      </c>
    </row>
    <row r="194" spans="17:22" hidden="1" x14ac:dyDescent="0.2">
      <c r="Q194">
        <v>51</v>
      </c>
      <c r="R194" t="s">
        <v>545</v>
      </c>
      <c r="S194" t="s">
        <v>286</v>
      </c>
      <c r="T194" t="s">
        <v>546</v>
      </c>
      <c r="U194" s="9">
        <v>0</v>
      </c>
      <c r="V194" s="9"/>
    </row>
    <row r="195" spans="17:22" hidden="1" x14ac:dyDescent="0.2">
      <c r="Q195">
        <v>47</v>
      </c>
      <c r="R195" t="s">
        <v>547</v>
      </c>
      <c r="S195" t="s">
        <v>288</v>
      </c>
      <c r="U195" s="9">
        <v>70300</v>
      </c>
      <c r="V195" s="9"/>
    </row>
    <row r="196" spans="17:22" hidden="1" x14ac:dyDescent="0.2">
      <c r="Q196">
        <v>49</v>
      </c>
      <c r="R196" t="s">
        <v>548</v>
      </c>
      <c r="S196" t="s">
        <v>288</v>
      </c>
      <c r="U196" s="9">
        <v>101000</v>
      </c>
      <c r="V196" s="9"/>
    </row>
    <row r="197" spans="17:22" hidden="1" x14ac:dyDescent="0.2">
      <c r="Q197">
        <v>78</v>
      </c>
      <c r="R197" t="s">
        <v>549</v>
      </c>
      <c r="S197" t="s">
        <v>288</v>
      </c>
      <c r="U197" s="9">
        <v>382601.75</v>
      </c>
      <c r="V197" s="9">
        <f>SUM(U195:U197)</f>
        <v>553901.75</v>
      </c>
    </row>
    <row r="198" spans="17:22" hidden="1" x14ac:dyDescent="0.2">
      <c r="Q198">
        <v>68</v>
      </c>
      <c r="R198" t="s">
        <v>550</v>
      </c>
      <c r="S198" t="s">
        <v>310</v>
      </c>
      <c r="U198" s="9">
        <v>87578</v>
      </c>
      <c r="V198" s="9"/>
    </row>
    <row r="199" spans="17:22" hidden="1" x14ac:dyDescent="0.2">
      <c r="Q199">
        <v>73</v>
      </c>
      <c r="R199" t="s">
        <v>551</v>
      </c>
      <c r="S199" t="s">
        <v>310</v>
      </c>
      <c r="U199" s="9">
        <v>220000</v>
      </c>
      <c r="V199" s="9">
        <f>SUM(U198:U199)</f>
        <v>307578</v>
      </c>
    </row>
    <row r="200" spans="17:22" hidden="1" x14ac:dyDescent="0.2">
      <c r="Q200">
        <v>48</v>
      </c>
      <c r="R200" t="s">
        <v>552</v>
      </c>
      <c r="S200" t="s">
        <v>310</v>
      </c>
      <c r="T200" t="s">
        <v>553</v>
      </c>
      <c r="U200" s="9">
        <v>25640.77</v>
      </c>
      <c r="V200" s="9"/>
    </row>
    <row r="201" spans="17:22" hidden="1" x14ac:dyDescent="0.2">
      <c r="Q201">
        <v>50</v>
      </c>
      <c r="R201" t="s">
        <v>554</v>
      </c>
      <c r="S201" t="s">
        <v>324</v>
      </c>
      <c r="U201" s="9">
        <v>733062</v>
      </c>
      <c r="V201" s="9"/>
    </row>
    <row r="202" spans="17:22" hidden="1" x14ac:dyDescent="0.2">
      <c r="Q202">
        <v>79</v>
      </c>
      <c r="R202" t="s">
        <v>555</v>
      </c>
      <c r="S202" t="s">
        <v>324</v>
      </c>
      <c r="U202" s="9">
        <v>326847</v>
      </c>
      <c r="V202" s="9">
        <f>SUM(U201:U202)</f>
        <v>1059909</v>
      </c>
    </row>
    <row r="203" spans="17:22" hidden="1" x14ac:dyDescent="0.2">
      <c r="Q203">
        <v>8</v>
      </c>
      <c r="R203" t="s">
        <v>556</v>
      </c>
      <c r="S203" t="s">
        <v>326</v>
      </c>
      <c r="U203" s="9">
        <v>145113</v>
      </c>
      <c r="V203" s="9">
        <f>+U203</f>
        <v>145113</v>
      </c>
    </row>
    <row r="204" spans="17:22" hidden="1" x14ac:dyDescent="0.2">
      <c r="Q204">
        <v>30</v>
      </c>
      <c r="R204" t="s">
        <v>557</v>
      </c>
      <c r="S204" t="s">
        <v>334</v>
      </c>
      <c r="U204" s="9">
        <v>309210.33</v>
      </c>
      <c r="V204" s="9">
        <f>+U204</f>
        <v>309210.33</v>
      </c>
    </row>
    <row r="205" spans="17:22" hidden="1" x14ac:dyDescent="0.2">
      <c r="Q205">
        <v>57</v>
      </c>
      <c r="R205" t="s">
        <v>558</v>
      </c>
      <c r="S205" t="s">
        <v>336</v>
      </c>
      <c r="U205" s="9">
        <v>685404.18</v>
      </c>
      <c r="V205" s="9">
        <f>+U205</f>
        <v>685404.18</v>
      </c>
    </row>
    <row r="206" spans="17:22" hidden="1" x14ac:dyDescent="0.2">
      <c r="Q206">
        <v>56</v>
      </c>
      <c r="R206" t="s">
        <v>559</v>
      </c>
      <c r="S206" t="s">
        <v>340</v>
      </c>
      <c r="U206" s="9">
        <v>67339</v>
      </c>
      <c r="V206" s="9"/>
    </row>
    <row r="207" spans="17:22" hidden="1" x14ac:dyDescent="0.2">
      <c r="Q207">
        <v>75</v>
      </c>
      <c r="R207" t="s">
        <v>560</v>
      </c>
      <c r="S207" t="s">
        <v>340</v>
      </c>
      <c r="U207" s="9">
        <v>12339</v>
      </c>
      <c r="V207" s="9">
        <f>SUM(U206:U207)</f>
        <v>79678</v>
      </c>
    </row>
    <row r="208" spans="17:22" hidden="1" x14ac:dyDescent="0.2">
      <c r="Q208">
        <v>54</v>
      </c>
      <c r="R208" t="s">
        <v>561</v>
      </c>
      <c r="S208" t="s">
        <v>346</v>
      </c>
      <c r="U208" s="9">
        <v>7154</v>
      </c>
      <c r="V208" s="9">
        <f>+U208</f>
        <v>7154</v>
      </c>
    </row>
    <row r="209" spans="17:22" hidden="1" x14ac:dyDescent="0.2">
      <c r="Q209">
        <v>70</v>
      </c>
      <c r="R209" t="s">
        <v>562</v>
      </c>
      <c r="S209" t="s">
        <v>351</v>
      </c>
      <c r="U209" s="9">
        <v>6472421.6200000001</v>
      </c>
      <c r="V209" s="9"/>
    </row>
    <row r="210" spans="17:22" hidden="1" x14ac:dyDescent="0.2">
      <c r="Q210">
        <v>71</v>
      </c>
      <c r="R210" t="s">
        <v>563</v>
      </c>
      <c r="S210" t="s">
        <v>351</v>
      </c>
      <c r="U210" s="9">
        <v>8344</v>
      </c>
      <c r="V210" s="9">
        <f>SUM(U209:U210)</f>
        <v>6480765.6200000001</v>
      </c>
    </row>
    <row r="211" spans="17:22" hidden="1" x14ac:dyDescent="0.2">
      <c r="Q211">
        <v>24</v>
      </c>
      <c r="R211" t="s">
        <v>564</v>
      </c>
      <c r="S211" t="s">
        <v>367</v>
      </c>
      <c r="U211" s="9">
        <v>54536</v>
      </c>
      <c r="V211" s="9">
        <f>+U211</f>
        <v>54536</v>
      </c>
    </row>
    <row r="212" spans="17:22" hidden="1" x14ac:dyDescent="0.2">
      <c r="Q212">
        <v>52</v>
      </c>
      <c r="R212" t="s">
        <v>565</v>
      </c>
      <c r="S212" t="s">
        <v>369</v>
      </c>
      <c r="U212" s="9">
        <v>0</v>
      </c>
      <c r="V212" s="9"/>
    </row>
    <row r="213" spans="17:22" hidden="1" x14ac:dyDescent="0.2">
      <c r="Q213">
        <v>58</v>
      </c>
      <c r="R213" t="s">
        <v>370</v>
      </c>
      <c r="S213" t="s">
        <v>369</v>
      </c>
      <c r="U213" s="9">
        <v>8910923.3900000006</v>
      </c>
      <c r="V213" s="9">
        <f>SUM(U212:U213)</f>
        <v>8910923.3900000006</v>
      </c>
    </row>
    <row r="214" spans="17:22" hidden="1" x14ac:dyDescent="0.2">
      <c r="Q214">
        <v>80</v>
      </c>
      <c r="R214" t="s">
        <v>566</v>
      </c>
      <c r="S214" t="s">
        <v>393</v>
      </c>
      <c r="U214" s="9">
        <v>0</v>
      </c>
      <c r="V214" s="9">
        <f>+U214</f>
        <v>0</v>
      </c>
    </row>
    <row r="215" spans="17:22" hidden="1" x14ac:dyDescent="0.2">
      <c r="Q215">
        <v>12</v>
      </c>
      <c r="R215" t="s">
        <v>567</v>
      </c>
      <c r="S215" t="s">
        <v>395</v>
      </c>
      <c r="U215" s="9">
        <v>3306068.5</v>
      </c>
      <c r="V215" s="9"/>
    </row>
    <row r="216" spans="17:22" hidden="1" x14ac:dyDescent="0.2">
      <c r="Q216">
        <v>83</v>
      </c>
      <c r="R216" t="s">
        <v>568</v>
      </c>
      <c r="S216" t="s">
        <v>395</v>
      </c>
      <c r="U216" s="9">
        <v>1297697</v>
      </c>
      <c r="V216" s="9"/>
    </row>
    <row r="217" spans="17:22" hidden="1" x14ac:dyDescent="0.2">
      <c r="Q217">
        <v>84</v>
      </c>
      <c r="R217" t="s">
        <v>569</v>
      </c>
      <c r="S217" t="s">
        <v>395</v>
      </c>
      <c r="U217" s="9">
        <v>216375</v>
      </c>
      <c r="V217" s="9">
        <f>SUM(U215:U217)</f>
        <v>4820140.5</v>
      </c>
    </row>
    <row r="218" spans="17:22" hidden="1" x14ac:dyDescent="0.2">
      <c r="Q218">
        <v>9</v>
      </c>
      <c r="R218" t="s">
        <v>570</v>
      </c>
      <c r="S218" t="s">
        <v>397</v>
      </c>
      <c r="U218" s="9">
        <v>0</v>
      </c>
      <c r="V218" s="9">
        <f>+U218</f>
        <v>0</v>
      </c>
    </row>
    <row r="219" spans="17:22" hidden="1" x14ac:dyDescent="0.2">
      <c r="Q219">
        <v>16</v>
      </c>
      <c r="R219" t="s">
        <v>571</v>
      </c>
      <c r="S219" t="s">
        <v>405</v>
      </c>
      <c r="U219" s="9">
        <v>49450</v>
      </c>
      <c r="V219" s="9">
        <f>+U219</f>
        <v>49450</v>
      </c>
    </row>
    <row r="220" spans="17:22" hidden="1" x14ac:dyDescent="0.2">
      <c r="Q220">
        <v>15</v>
      </c>
      <c r="R220" t="s">
        <v>572</v>
      </c>
      <c r="S220" t="s">
        <v>407</v>
      </c>
      <c r="U220" s="9">
        <v>0</v>
      </c>
      <c r="V220" s="9">
        <f>+U220</f>
        <v>0</v>
      </c>
    </row>
    <row r="221" spans="17:22" hidden="1" x14ac:dyDescent="0.2">
      <c r="Q221">
        <v>18</v>
      </c>
      <c r="R221" t="s">
        <v>573</v>
      </c>
      <c r="S221" t="s">
        <v>413</v>
      </c>
      <c r="U221" s="9">
        <v>560525.12</v>
      </c>
      <c r="V221" s="9">
        <f>+U221</f>
        <v>560525.12</v>
      </c>
    </row>
    <row r="222" spans="17:22" hidden="1" x14ac:dyDescent="0.2">
      <c r="Q222">
        <v>76</v>
      </c>
      <c r="R222" t="s">
        <v>574</v>
      </c>
      <c r="S222" t="s">
        <v>417</v>
      </c>
      <c r="U222" s="9">
        <v>1384.89</v>
      </c>
      <c r="V222" s="9">
        <f>+U222</f>
        <v>1384.89</v>
      </c>
    </row>
    <row r="223" spans="17:22" hidden="1" x14ac:dyDescent="0.2">
      <c r="Q223">
        <v>13</v>
      </c>
      <c r="R223" t="s">
        <v>575</v>
      </c>
      <c r="S223" t="s">
        <v>423</v>
      </c>
      <c r="T223" t="s">
        <v>546</v>
      </c>
      <c r="U223" s="9">
        <v>29667</v>
      </c>
      <c r="V223" s="9"/>
    </row>
    <row r="224" spans="17:22" hidden="1" x14ac:dyDescent="0.2"/>
    <row r="225" hidden="1" x14ac:dyDescent="0.2"/>
    <row r="226" hidden="1" x14ac:dyDescent="0.2"/>
  </sheetData>
  <sheetProtection algorithmName="SHA-512" hashValue="sK495f724yoX4A2j0Ujn4++c97wF8dbWkF0/3vPr/O0MpAjw05NfaJuG8oPdd7lsNmj1JRtfujY/wU9sTpkROg==" saltValue="Gvbq9H6WgPKJTMvHYdwAvw==" spinCount="100000" sheet="1" selectLockedCells="1"/>
  <pageMargins left="0.5" right="0.51190476190476197" top="0.75" bottom="0.75" header="0.3" footer="0.3"/>
  <pageSetup scale="32" fitToHeight="5" orientation="landscape" r:id="rId1"/>
  <headerFooter>
    <oddHeader>&amp;CUniversity of Utah Application and Certificate for Payment</oddHeader>
    <oddFooter>&amp;CPage &amp;P of &amp;N</oddFooter>
  </headerFooter>
  <mc:AlternateContent xmlns:mc="http://schemas.openxmlformats.org/markup-compatibility/2006">
    <mc:Choice Requires="v">
      <legacyDrawingHF r:id="rId2"/>
    </mc:Choice>
    <mc:Fallback>
      <drawingHF r:id="rId3" lho="2"/>
    </mc:Fallback>
  </mc:AlternateContent>
</worksheet>
</file>

<file path=xl/worksheets/sheet7.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sheetPr>
  <dimension ref="A1:T244"/>
  <sheetViews>
    <sheetView showGridLines="0"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4</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3'!F36+F241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3'!F51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3'!F55+'Pay App 3'!F57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3'!B62+N241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4.0999999999999996</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4</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3'!E81</f>
        <v>0</v>
      </c>
      <c r="F81" s="44"/>
      <c r="G81" s="64">
        <f>'Pay App 3'!G81+F81</f>
        <v>0</v>
      </c>
      <c r="H81" s="190">
        <f>'Pay App 3'!K81</f>
        <v>0</v>
      </c>
      <c r="I81" s="191"/>
      <c r="J81" s="54"/>
      <c r="K81" s="31">
        <f>H81+J81</f>
        <v>0</v>
      </c>
      <c r="L81" s="67">
        <f>IF(ISERROR(K81/G81),0,K81/G81)</f>
        <v>0</v>
      </c>
      <c r="M81" s="64">
        <f>G81-K81</f>
        <v>0</v>
      </c>
      <c r="N81" s="30">
        <f>IF(MOD(ROUND(ABS(J81*0.05)*10000,0),10)=5,ROUNDDOWN((J81*0.05),2),ROUND((J81*0.05),2))</f>
        <v>0</v>
      </c>
      <c r="O81" s="52">
        <f>'Pay App 3'!O81+'Pay App 3'!P81</f>
        <v>0</v>
      </c>
      <c r="P81" s="44"/>
      <c r="Q81" s="64">
        <f>'Pay App 3'!Q81+N81+P81</f>
        <v>0</v>
      </c>
    </row>
    <row r="82" spans="1:17" ht="21" customHeight="1" x14ac:dyDescent="0.2">
      <c r="A82" s="151" t="s">
        <v>118</v>
      </c>
      <c r="B82" s="151"/>
      <c r="C82" s="151" t="s">
        <v>119</v>
      </c>
      <c r="D82" s="152"/>
      <c r="E82" s="52">
        <f>'Pay App 3'!E82</f>
        <v>0</v>
      </c>
      <c r="F82" s="45"/>
      <c r="G82" s="65">
        <f>'Pay App 3'!G82+F82</f>
        <v>0</v>
      </c>
      <c r="H82" s="188">
        <f>'Pay App 3'!K82</f>
        <v>0</v>
      </c>
      <c r="I82" s="189"/>
      <c r="J82" s="55"/>
      <c r="K82" s="33">
        <f>H82+J82</f>
        <v>0</v>
      </c>
      <c r="L82" s="68">
        <f t="shared" ref="L82:L147" si="0">IF(ISERROR(K82/G82),0,K82/G82)</f>
        <v>0</v>
      </c>
      <c r="M82" s="66">
        <f>G82-K82</f>
        <v>0</v>
      </c>
      <c r="N82" s="32">
        <f>IF(MOD(ROUND(ABS(J82*0.05)*10000,0),10)=5,ROUNDDOWN((J82*0.05),2),ROUND((J82*0.05),2))</f>
        <v>0</v>
      </c>
      <c r="O82" s="52">
        <f>'Pay App 3'!O82+'Pay App 3'!P82</f>
        <v>0</v>
      </c>
      <c r="P82" s="45"/>
      <c r="Q82" s="66">
        <f>'Pay App 3'!Q82+N82+P82</f>
        <v>0</v>
      </c>
    </row>
    <row r="83" spans="1:17" ht="21" customHeight="1" x14ac:dyDescent="0.2">
      <c r="A83" s="151" t="s">
        <v>120</v>
      </c>
      <c r="B83" s="151"/>
      <c r="C83" s="83" t="s">
        <v>121</v>
      </c>
      <c r="D83" s="35"/>
      <c r="E83" s="52">
        <f>'Pay App 3'!E83</f>
        <v>0</v>
      </c>
      <c r="F83" s="45"/>
      <c r="G83" s="65">
        <f>'Pay App 3'!G83+F83</f>
        <v>0</v>
      </c>
      <c r="H83" s="188">
        <f>'Pay App 3'!K83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3'!O83+'Pay App 3'!P83</f>
        <v>0</v>
      </c>
      <c r="P83" s="45"/>
      <c r="Q83" s="66">
        <f>'Pay App 3'!Q83+N83+P83</f>
        <v>0</v>
      </c>
    </row>
    <row r="84" spans="1:17" ht="21" customHeight="1" x14ac:dyDescent="0.2">
      <c r="A84" s="151" t="s">
        <v>122</v>
      </c>
      <c r="B84" s="151"/>
      <c r="C84" s="151" t="s">
        <v>123</v>
      </c>
      <c r="D84" s="152"/>
      <c r="E84" s="52">
        <f>'Pay App 3'!E84</f>
        <v>0</v>
      </c>
      <c r="F84" s="45"/>
      <c r="G84" s="65">
        <f>'Pay App 3'!G84+F84</f>
        <v>0</v>
      </c>
      <c r="H84" s="188">
        <f>'Pay App 3'!K84</f>
        <v>0</v>
      </c>
      <c r="I84" s="189"/>
      <c r="J84" s="55"/>
      <c r="K84" s="33">
        <f t="shared" si="1"/>
        <v>0</v>
      </c>
      <c r="L84" s="68">
        <f t="shared" si="0"/>
        <v>0</v>
      </c>
      <c r="M84" s="66">
        <f t="shared" si="2"/>
        <v>0</v>
      </c>
      <c r="N84" s="32">
        <f t="shared" si="3"/>
        <v>0</v>
      </c>
      <c r="O84" s="52">
        <f>'Pay App 3'!O84+'Pay App 3'!P84</f>
        <v>0</v>
      </c>
      <c r="P84" s="45"/>
      <c r="Q84" s="66">
        <f>'Pay App 3'!Q84+N84+P84</f>
        <v>0</v>
      </c>
    </row>
    <row r="85" spans="1:17" ht="21" customHeight="1" x14ac:dyDescent="0.2">
      <c r="A85" s="151" t="s">
        <v>124</v>
      </c>
      <c r="B85" s="151"/>
      <c r="C85" s="151" t="s">
        <v>125</v>
      </c>
      <c r="D85" s="152"/>
      <c r="E85" s="52">
        <f>'Pay App 3'!E85</f>
        <v>0</v>
      </c>
      <c r="F85" s="45"/>
      <c r="G85" s="65">
        <f>'Pay App 3'!G85+F85</f>
        <v>0</v>
      </c>
      <c r="H85" s="188">
        <f>'Pay App 3'!K85</f>
        <v>0</v>
      </c>
      <c r="I85" s="189"/>
      <c r="J85" s="55"/>
      <c r="K85" s="33">
        <f t="shared" si="1"/>
        <v>0</v>
      </c>
      <c r="L85" s="68">
        <f t="shared" si="0"/>
        <v>0</v>
      </c>
      <c r="M85" s="66">
        <f t="shared" si="2"/>
        <v>0</v>
      </c>
      <c r="N85" s="32">
        <f t="shared" si="3"/>
        <v>0</v>
      </c>
      <c r="O85" s="52">
        <f>'Pay App 3'!O85+'Pay App 3'!P85</f>
        <v>0</v>
      </c>
      <c r="P85" s="45"/>
      <c r="Q85" s="66">
        <f>'Pay App 3'!Q85+N85+P85</f>
        <v>0</v>
      </c>
    </row>
    <row r="86" spans="1:17" ht="21" customHeight="1" x14ac:dyDescent="0.2">
      <c r="A86" s="151" t="s">
        <v>126</v>
      </c>
      <c r="B86" s="151"/>
      <c r="C86" s="151" t="s">
        <v>127</v>
      </c>
      <c r="D86" s="152"/>
      <c r="E86" s="52">
        <f>'Pay App 3'!E86</f>
        <v>0</v>
      </c>
      <c r="F86" s="45"/>
      <c r="G86" s="65">
        <f>'Pay App 3'!G86+F86</f>
        <v>0</v>
      </c>
      <c r="H86" s="188">
        <f>'Pay App 3'!K86</f>
        <v>0</v>
      </c>
      <c r="I86" s="189"/>
      <c r="J86" s="55"/>
      <c r="K86" s="33">
        <f t="shared" si="1"/>
        <v>0</v>
      </c>
      <c r="L86" s="68">
        <f t="shared" si="0"/>
        <v>0</v>
      </c>
      <c r="M86" s="66">
        <f t="shared" si="2"/>
        <v>0</v>
      </c>
      <c r="N86" s="32">
        <f t="shared" si="3"/>
        <v>0</v>
      </c>
      <c r="O86" s="52">
        <f>'Pay App 3'!O86+'Pay App 3'!P86</f>
        <v>0</v>
      </c>
      <c r="P86" s="45"/>
      <c r="Q86" s="66">
        <f>'Pay App 3'!Q86+N86+P86</f>
        <v>0</v>
      </c>
    </row>
    <row r="87" spans="1:17" ht="21" customHeight="1" x14ac:dyDescent="0.2">
      <c r="A87" s="151" t="s">
        <v>128</v>
      </c>
      <c r="B87" s="151"/>
      <c r="C87" s="151" t="s">
        <v>129</v>
      </c>
      <c r="D87" s="152"/>
      <c r="E87" s="52">
        <f>'Pay App 3'!E87</f>
        <v>0</v>
      </c>
      <c r="F87" s="45"/>
      <c r="G87" s="65">
        <f>'Pay App 3'!G87+F87</f>
        <v>0</v>
      </c>
      <c r="H87" s="188">
        <f>'Pay App 3'!K87</f>
        <v>0</v>
      </c>
      <c r="I87" s="189"/>
      <c r="J87" s="55"/>
      <c r="K87" s="33">
        <f t="shared" si="1"/>
        <v>0</v>
      </c>
      <c r="L87" s="68">
        <f>IF(ISERROR(K87/G87),0,K87/G87)</f>
        <v>0</v>
      </c>
      <c r="M87" s="66">
        <f t="shared" si="2"/>
        <v>0</v>
      </c>
      <c r="N87" s="32">
        <f t="shared" si="3"/>
        <v>0</v>
      </c>
      <c r="O87" s="52">
        <f>'Pay App 3'!O87+'Pay App 3'!P87</f>
        <v>0</v>
      </c>
      <c r="P87" s="45"/>
      <c r="Q87" s="66">
        <f>'Pay App 3'!Q87+N87+P87</f>
        <v>0</v>
      </c>
    </row>
    <row r="88" spans="1:17" ht="21" customHeight="1" x14ac:dyDescent="0.2">
      <c r="A88" s="151" t="s">
        <v>130</v>
      </c>
      <c r="B88" s="151"/>
      <c r="C88" s="151" t="s">
        <v>131</v>
      </c>
      <c r="D88" s="152"/>
      <c r="E88" s="52">
        <f>'Pay App 3'!E88</f>
        <v>0</v>
      </c>
      <c r="F88" s="45"/>
      <c r="G88" s="65">
        <f>'Pay App 3'!G88+F88</f>
        <v>0</v>
      </c>
      <c r="H88" s="188">
        <f>'Pay App 3'!K88</f>
        <v>0</v>
      </c>
      <c r="I88" s="189"/>
      <c r="J88" s="55"/>
      <c r="K88" s="33">
        <f t="shared" si="1"/>
        <v>0</v>
      </c>
      <c r="L88" s="68">
        <f t="shared" si="0"/>
        <v>0</v>
      </c>
      <c r="M88" s="66">
        <f t="shared" si="2"/>
        <v>0</v>
      </c>
      <c r="N88" s="32">
        <f t="shared" si="3"/>
        <v>0</v>
      </c>
      <c r="O88" s="52">
        <f>'Pay App 3'!O88+'Pay App 3'!P88</f>
        <v>0</v>
      </c>
      <c r="P88" s="45"/>
      <c r="Q88" s="66">
        <f>'Pay App 3'!Q88+N88+P88</f>
        <v>0</v>
      </c>
    </row>
    <row r="89" spans="1:17" ht="21" customHeight="1" x14ac:dyDescent="0.2">
      <c r="A89" s="151" t="s">
        <v>132</v>
      </c>
      <c r="B89" s="151"/>
      <c r="C89" s="151" t="s">
        <v>133</v>
      </c>
      <c r="D89" s="152"/>
      <c r="E89" s="52">
        <f>'Pay App 3'!E89</f>
        <v>0</v>
      </c>
      <c r="F89" s="45"/>
      <c r="G89" s="65">
        <f>'Pay App 3'!G89+F89</f>
        <v>0</v>
      </c>
      <c r="H89" s="188">
        <f>'Pay App 3'!K89</f>
        <v>0</v>
      </c>
      <c r="I89" s="189"/>
      <c r="J89" s="55"/>
      <c r="K89" s="33">
        <f t="shared" si="1"/>
        <v>0</v>
      </c>
      <c r="L89" s="68">
        <f>IF(ISERROR(K89/G89),0,K89/G89)</f>
        <v>0</v>
      </c>
      <c r="M89" s="66">
        <f t="shared" si="2"/>
        <v>0</v>
      </c>
      <c r="N89" s="32">
        <f t="shared" si="3"/>
        <v>0</v>
      </c>
      <c r="O89" s="52">
        <f>'Pay App 3'!O89+'Pay App 3'!P89</f>
        <v>0</v>
      </c>
      <c r="P89" s="45"/>
      <c r="Q89" s="66">
        <f>'Pay App 3'!Q89+N89+P89</f>
        <v>0</v>
      </c>
    </row>
    <row r="90" spans="1:17" ht="21" customHeight="1" x14ac:dyDescent="0.2">
      <c r="A90" s="153" t="s">
        <v>134</v>
      </c>
      <c r="B90" s="153"/>
      <c r="C90" s="158" t="s">
        <v>135</v>
      </c>
      <c r="D90" s="159"/>
      <c r="E90" s="52">
        <f>'Pay App 3'!E90</f>
        <v>0</v>
      </c>
      <c r="F90" s="45"/>
      <c r="G90" s="65">
        <f>'Pay App 3'!G90+F90</f>
        <v>0</v>
      </c>
      <c r="H90" s="188">
        <f>'Pay App 3'!K90</f>
        <v>0</v>
      </c>
      <c r="I90" s="189"/>
      <c r="J90" s="55"/>
      <c r="K90" s="33">
        <f t="shared" si="1"/>
        <v>0</v>
      </c>
      <c r="L90" s="68">
        <f t="shared" si="0"/>
        <v>0</v>
      </c>
      <c r="M90" s="66">
        <f t="shared" si="2"/>
        <v>0</v>
      </c>
      <c r="N90" s="32">
        <f t="shared" si="3"/>
        <v>0</v>
      </c>
      <c r="O90" s="52">
        <f>'Pay App 3'!O90+'Pay App 3'!P90</f>
        <v>0</v>
      </c>
      <c r="P90" s="45"/>
      <c r="Q90" s="66">
        <f>'Pay App 3'!Q90+N90+P90</f>
        <v>0</v>
      </c>
    </row>
    <row r="91" spans="1:17" ht="21" customHeight="1" x14ac:dyDescent="0.2">
      <c r="A91" s="151" t="s">
        <v>136</v>
      </c>
      <c r="B91" s="151"/>
      <c r="C91" s="151" t="s">
        <v>137</v>
      </c>
      <c r="D91" s="152"/>
      <c r="E91" s="52">
        <f>'Pay App 3'!E91</f>
        <v>0</v>
      </c>
      <c r="F91" s="45"/>
      <c r="G91" s="65">
        <f>'Pay App 3'!G91+F91</f>
        <v>0</v>
      </c>
      <c r="H91" s="188">
        <f>'Pay App 3'!K91</f>
        <v>0</v>
      </c>
      <c r="I91" s="189"/>
      <c r="J91" s="55"/>
      <c r="K91" s="33">
        <f t="shared" si="1"/>
        <v>0</v>
      </c>
      <c r="L91" s="68">
        <f t="shared" si="0"/>
        <v>0</v>
      </c>
      <c r="M91" s="66">
        <f t="shared" si="2"/>
        <v>0</v>
      </c>
      <c r="N91" s="32">
        <f t="shared" si="3"/>
        <v>0</v>
      </c>
      <c r="O91" s="52">
        <f>'Pay App 3'!O91+'Pay App 3'!P91</f>
        <v>0</v>
      </c>
      <c r="P91" s="45"/>
      <c r="Q91" s="66">
        <f>'Pay App 3'!Q91+N91+P91</f>
        <v>0</v>
      </c>
    </row>
    <row r="92" spans="1:17" ht="21" customHeight="1" x14ac:dyDescent="0.2">
      <c r="A92" s="151" t="s">
        <v>138</v>
      </c>
      <c r="B92" s="151"/>
      <c r="C92" s="151" t="s">
        <v>139</v>
      </c>
      <c r="D92" s="152"/>
      <c r="E92" s="52">
        <f>'Pay App 3'!E92</f>
        <v>0</v>
      </c>
      <c r="F92" s="45"/>
      <c r="G92" s="65">
        <f>'Pay App 3'!G92+F92</f>
        <v>0</v>
      </c>
      <c r="H92" s="188">
        <f>'Pay App 3'!K92</f>
        <v>0</v>
      </c>
      <c r="I92" s="189"/>
      <c r="J92" s="55"/>
      <c r="K92" s="33">
        <f t="shared" si="1"/>
        <v>0</v>
      </c>
      <c r="L92" s="68">
        <f t="shared" si="0"/>
        <v>0</v>
      </c>
      <c r="M92" s="66">
        <f t="shared" si="2"/>
        <v>0</v>
      </c>
      <c r="N92" s="32">
        <f t="shared" si="3"/>
        <v>0</v>
      </c>
      <c r="O92" s="52">
        <f>'Pay App 3'!O92+'Pay App 3'!P92</f>
        <v>0</v>
      </c>
      <c r="P92" s="45"/>
      <c r="Q92" s="66">
        <f>'Pay App 3'!Q92+N92+P92</f>
        <v>0</v>
      </c>
    </row>
    <row r="93" spans="1:17" ht="21" customHeight="1" x14ac:dyDescent="0.2">
      <c r="A93" s="151" t="s">
        <v>140</v>
      </c>
      <c r="B93" s="151"/>
      <c r="C93" s="151" t="s">
        <v>141</v>
      </c>
      <c r="D93" s="152"/>
      <c r="E93" s="52">
        <f>'Pay App 3'!E93</f>
        <v>0</v>
      </c>
      <c r="F93" s="45"/>
      <c r="G93" s="65">
        <f>'Pay App 3'!G93+F93</f>
        <v>0</v>
      </c>
      <c r="H93" s="188">
        <f>'Pay App 3'!K93</f>
        <v>0</v>
      </c>
      <c r="I93" s="189"/>
      <c r="J93" s="55"/>
      <c r="K93" s="33">
        <f t="shared" si="1"/>
        <v>0</v>
      </c>
      <c r="L93" s="68">
        <f t="shared" si="0"/>
        <v>0</v>
      </c>
      <c r="M93" s="66">
        <f t="shared" si="2"/>
        <v>0</v>
      </c>
      <c r="N93" s="32">
        <f t="shared" si="3"/>
        <v>0</v>
      </c>
      <c r="O93" s="52">
        <f>'Pay App 3'!O93+'Pay App 3'!P93</f>
        <v>0</v>
      </c>
      <c r="P93" s="45"/>
      <c r="Q93" s="66">
        <f>'Pay App 3'!Q93+N93+P93</f>
        <v>0</v>
      </c>
    </row>
    <row r="94" spans="1:17" ht="21" customHeight="1" x14ac:dyDescent="0.2">
      <c r="A94" s="151" t="s">
        <v>142</v>
      </c>
      <c r="B94" s="151"/>
      <c r="C94" s="151" t="s">
        <v>143</v>
      </c>
      <c r="D94" s="152"/>
      <c r="E94" s="52">
        <f>'Pay App 3'!E94</f>
        <v>0</v>
      </c>
      <c r="F94" s="45"/>
      <c r="G94" s="65">
        <f>'Pay App 3'!G94+F94</f>
        <v>0</v>
      </c>
      <c r="H94" s="188">
        <f>'Pay App 3'!K94</f>
        <v>0</v>
      </c>
      <c r="I94" s="189"/>
      <c r="J94" s="55"/>
      <c r="K94" s="33">
        <f t="shared" si="1"/>
        <v>0</v>
      </c>
      <c r="L94" s="68">
        <f t="shared" si="0"/>
        <v>0</v>
      </c>
      <c r="M94" s="66">
        <f t="shared" si="2"/>
        <v>0</v>
      </c>
      <c r="N94" s="32">
        <f t="shared" si="3"/>
        <v>0</v>
      </c>
      <c r="O94" s="52">
        <f>'Pay App 3'!O94+'Pay App 3'!P94</f>
        <v>0</v>
      </c>
      <c r="P94" s="45"/>
      <c r="Q94" s="66">
        <f>'Pay App 3'!Q94+N94+P94</f>
        <v>0</v>
      </c>
    </row>
    <row r="95" spans="1:17" ht="21" customHeight="1" x14ac:dyDescent="0.2">
      <c r="A95" s="151" t="s">
        <v>144</v>
      </c>
      <c r="B95" s="151"/>
      <c r="C95" s="151" t="s">
        <v>145</v>
      </c>
      <c r="D95" s="152"/>
      <c r="E95" s="52">
        <f>'Pay App 3'!E95</f>
        <v>0</v>
      </c>
      <c r="F95" s="45"/>
      <c r="G95" s="65">
        <f>'Pay App 3'!G95+F95</f>
        <v>0</v>
      </c>
      <c r="H95" s="188">
        <f>'Pay App 3'!K95</f>
        <v>0</v>
      </c>
      <c r="I95" s="189"/>
      <c r="J95" s="55"/>
      <c r="K95" s="33">
        <f t="shared" si="1"/>
        <v>0</v>
      </c>
      <c r="L95" s="68">
        <f t="shared" si="0"/>
        <v>0</v>
      </c>
      <c r="M95" s="66">
        <f t="shared" si="2"/>
        <v>0</v>
      </c>
      <c r="N95" s="32">
        <f t="shared" si="3"/>
        <v>0</v>
      </c>
      <c r="O95" s="52">
        <f>'Pay App 3'!O95+'Pay App 3'!P95</f>
        <v>0</v>
      </c>
      <c r="P95" s="45"/>
      <c r="Q95" s="66">
        <f>'Pay App 3'!Q95+N95+P95</f>
        <v>0</v>
      </c>
    </row>
    <row r="96" spans="1:17" ht="21" customHeight="1" x14ac:dyDescent="0.2">
      <c r="A96" s="151" t="s">
        <v>146</v>
      </c>
      <c r="B96" s="151"/>
      <c r="C96" s="151" t="s">
        <v>147</v>
      </c>
      <c r="D96" s="152"/>
      <c r="E96" s="52">
        <f>'Pay App 3'!E96</f>
        <v>0</v>
      </c>
      <c r="F96" s="45"/>
      <c r="G96" s="65">
        <f>'Pay App 3'!G96+F96</f>
        <v>0</v>
      </c>
      <c r="H96" s="188">
        <f>'Pay App 3'!K96</f>
        <v>0</v>
      </c>
      <c r="I96" s="189"/>
      <c r="J96" s="55"/>
      <c r="K96" s="33">
        <f t="shared" si="1"/>
        <v>0</v>
      </c>
      <c r="L96" s="68">
        <f t="shared" si="0"/>
        <v>0</v>
      </c>
      <c r="M96" s="66">
        <f t="shared" si="2"/>
        <v>0</v>
      </c>
      <c r="N96" s="32">
        <f t="shared" si="3"/>
        <v>0</v>
      </c>
      <c r="O96" s="52">
        <f>'Pay App 3'!O96+'Pay App 3'!P96</f>
        <v>0</v>
      </c>
      <c r="P96" s="45"/>
      <c r="Q96" s="66">
        <f>'Pay App 3'!Q96+N96+P96</f>
        <v>0</v>
      </c>
    </row>
    <row r="97" spans="1:17" ht="21" customHeight="1" x14ac:dyDescent="0.2">
      <c r="A97" s="151" t="s">
        <v>148</v>
      </c>
      <c r="B97" s="151"/>
      <c r="C97" s="151" t="s">
        <v>149</v>
      </c>
      <c r="D97" s="152"/>
      <c r="E97" s="52">
        <f>'Pay App 3'!E97</f>
        <v>0</v>
      </c>
      <c r="F97" s="45"/>
      <c r="G97" s="65">
        <f>'Pay App 3'!G97+F97</f>
        <v>0</v>
      </c>
      <c r="H97" s="188">
        <f>'Pay App 3'!K97</f>
        <v>0</v>
      </c>
      <c r="I97" s="189"/>
      <c r="J97" s="55"/>
      <c r="K97" s="33">
        <f t="shared" si="1"/>
        <v>0</v>
      </c>
      <c r="L97" s="68">
        <f t="shared" si="0"/>
        <v>0</v>
      </c>
      <c r="M97" s="66">
        <f t="shared" si="2"/>
        <v>0</v>
      </c>
      <c r="N97" s="32">
        <f t="shared" si="3"/>
        <v>0</v>
      </c>
      <c r="O97" s="52">
        <f>'Pay App 3'!O97+'Pay App 3'!P97</f>
        <v>0</v>
      </c>
      <c r="P97" s="45"/>
      <c r="Q97" s="66">
        <f>'Pay App 3'!Q97+N97+P97</f>
        <v>0</v>
      </c>
    </row>
    <row r="98" spans="1:17" ht="21" customHeight="1" x14ac:dyDescent="0.2">
      <c r="A98" s="151" t="s">
        <v>150</v>
      </c>
      <c r="B98" s="151"/>
      <c r="C98" s="151" t="s">
        <v>151</v>
      </c>
      <c r="D98" s="152"/>
      <c r="E98" s="52">
        <f>'Pay App 3'!E98</f>
        <v>0</v>
      </c>
      <c r="F98" s="45"/>
      <c r="G98" s="65">
        <f>'Pay App 3'!G98+F98</f>
        <v>0</v>
      </c>
      <c r="H98" s="188">
        <f>'Pay App 3'!K98</f>
        <v>0</v>
      </c>
      <c r="I98" s="189"/>
      <c r="J98" s="55"/>
      <c r="K98" s="33">
        <f t="shared" si="1"/>
        <v>0</v>
      </c>
      <c r="L98" s="68">
        <f t="shared" si="0"/>
        <v>0</v>
      </c>
      <c r="M98" s="66">
        <f t="shared" si="2"/>
        <v>0</v>
      </c>
      <c r="N98" s="32">
        <f t="shared" si="3"/>
        <v>0</v>
      </c>
      <c r="O98" s="52">
        <f>'Pay App 3'!O98+'Pay App 3'!P98</f>
        <v>0</v>
      </c>
      <c r="P98" s="45"/>
      <c r="Q98" s="66">
        <f>'Pay App 3'!Q98+N98+P98</f>
        <v>0</v>
      </c>
    </row>
    <row r="99" spans="1:17" ht="21" customHeight="1" x14ac:dyDescent="0.2">
      <c r="A99" s="151" t="s">
        <v>152</v>
      </c>
      <c r="B99" s="151"/>
      <c r="C99" s="151" t="s">
        <v>153</v>
      </c>
      <c r="D99" s="152"/>
      <c r="E99" s="52">
        <f>'Pay App 3'!E99</f>
        <v>0</v>
      </c>
      <c r="F99" s="45"/>
      <c r="G99" s="65">
        <f>'Pay App 3'!G99+F99</f>
        <v>0</v>
      </c>
      <c r="H99" s="188">
        <f>'Pay App 3'!K99</f>
        <v>0</v>
      </c>
      <c r="I99" s="189"/>
      <c r="J99" s="55"/>
      <c r="K99" s="33">
        <f t="shared" si="1"/>
        <v>0</v>
      </c>
      <c r="L99" s="68">
        <f t="shared" si="0"/>
        <v>0</v>
      </c>
      <c r="M99" s="66">
        <f t="shared" si="2"/>
        <v>0</v>
      </c>
      <c r="N99" s="32">
        <f t="shared" si="3"/>
        <v>0</v>
      </c>
      <c r="O99" s="52">
        <f>'Pay App 3'!O99+'Pay App 3'!P99</f>
        <v>0</v>
      </c>
      <c r="P99" s="45"/>
      <c r="Q99" s="66">
        <f>'Pay App 3'!Q99+N99+P99</f>
        <v>0</v>
      </c>
    </row>
    <row r="100" spans="1:17" ht="21" customHeight="1" x14ac:dyDescent="0.2">
      <c r="A100" s="151" t="s">
        <v>154</v>
      </c>
      <c r="B100" s="151"/>
      <c r="C100" s="151" t="s">
        <v>155</v>
      </c>
      <c r="D100" s="152"/>
      <c r="E100" s="52">
        <f>'Pay App 3'!E100</f>
        <v>0</v>
      </c>
      <c r="F100" s="45"/>
      <c r="G100" s="65">
        <f>'Pay App 3'!G100+F100</f>
        <v>0</v>
      </c>
      <c r="H100" s="188">
        <f>'Pay App 3'!K100</f>
        <v>0</v>
      </c>
      <c r="I100" s="189"/>
      <c r="J100" s="55"/>
      <c r="K100" s="33">
        <f t="shared" si="1"/>
        <v>0</v>
      </c>
      <c r="L100" s="68">
        <f t="shared" si="0"/>
        <v>0</v>
      </c>
      <c r="M100" s="66">
        <f t="shared" si="2"/>
        <v>0</v>
      </c>
      <c r="N100" s="32">
        <f t="shared" si="3"/>
        <v>0</v>
      </c>
      <c r="O100" s="52">
        <f>'Pay App 3'!O100+'Pay App 3'!P100</f>
        <v>0</v>
      </c>
      <c r="P100" s="45"/>
      <c r="Q100" s="66">
        <f>'Pay App 3'!Q100+N100+P100</f>
        <v>0</v>
      </c>
    </row>
    <row r="101" spans="1:17" ht="21" customHeight="1" x14ac:dyDescent="0.2">
      <c r="A101" s="151" t="s">
        <v>156</v>
      </c>
      <c r="B101" s="151"/>
      <c r="C101" s="151" t="s">
        <v>157</v>
      </c>
      <c r="D101" s="152"/>
      <c r="E101" s="52">
        <f>'Pay App 3'!E101</f>
        <v>0</v>
      </c>
      <c r="F101" s="45"/>
      <c r="G101" s="65">
        <f>'Pay App 3'!G101+F101</f>
        <v>0</v>
      </c>
      <c r="H101" s="188">
        <f>'Pay App 3'!K101</f>
        <v>0</v>
      </c>
      <c r="I101" s="189"/>
      <c r="J101" s="55"/>
      <c r="K101" s="33">
        <f t="shared" si="1"/>
        <v>0</v>
      </c>
      <c r="L101" s="68">
        <f t="shared" si="0"/>
        <v>0</v>
      </c>
      <c r="M101" s="66">
        <f t="shared" si="2"/>
        <v>0</v>
      </c>
      <c r="N101" s="32">
        <f t="shared" si="3"/>
        <v>0</v>
      </c>
      <c r="O101" s="52">
        <f>'Pay App 3'!O101+'Pay App 3'!P101</f>
        <v>0</v>
      </c>
      <c r="P101" s="45"/>
      <c r="Q101" s="66">
        <f>'Pay App 3'!Q101+N101+P101</f>
        <v>0</v>
      </c>
    </row>
    <row r="102" spans="1:17" ht="21" customHeight="1" x14ac:dyDescent="0.2">
      <c r="A102" s="151" t="s">
        <v>158</v>
      </c>
      <c r="B102" s="151"/>
      <c r="C102" s="151" t="s">
        <v>159</v>
      </c>
      <c r="D102" s="152"/>
      <c r="E102" s="52">
        <f>'Pay App 3'!E102</f>
        <v>0</v>
      </c>
      <c r="F102" s="45"/>
      <c r="G102" s="65">
        <f>'Pay App 3'!G102+F102</f>
        <v>0</v>
      </c>
      <c r="H102" s="188">
        <f>'Pay App 3'!K102</f>
        <v>0</v>
      </c>
      <c r="I102" s="189"/>
      <c r="J102" s="55"/>
      <c r="K102" s="33">
        <f t="shared" si="1"/>
        <v>0</v>
      </c>
      <c r="L102" s="68">
        <f t="shared" si="0"/>
        <v>0</v>
      </c>
      <c r="M102" s="66">
        <f t="shared" si="2"/>
        <v>0</v>
      </c>
      <c r="N102" s="32">
        <f t="shared" si="3"/>
        <v>0</v>
      </c>
      <c r="O102" s="52">
        <f>'Pay App 3'!O102+'Pay App 3'!P102</f>
        <v>0</v>
      </c>
      <c r="P102" s="45"/>
      <c r="Q102" s="66">
        <f>'Pay App 3'!Q102+N102+P102</f>
        <v>0</v>
      </c>
    </row>
    <row r="103" spans="1:17" ht="21" customHeight="1" x14ac:dyDescent="0.2">
      <c r="A103" s="151" t="s">
        <v>160</v>
      </c>
      <c r="B103" s="151"/>
      <c r="C103" s="151" t="s">
        <v>161</v>
      </c>
      <c r="D103" s="152"/>
      <c r="E103" s="52">
        <f>'Pay App 3'!E103</f>
        <v>0</v>
      </c>
      <c r="F103" s="45"/>
      <c r="G103" s="65">
        <f>'Pay App 3'!G103+F103</f>
        <v>0</v>
      </c>
      <c r="H103" s="188">
        <f>'Pay App 3'!K103</f>
        <v>0</v>
      </c>
      <c r="I103" s="189"/>
      <c r="J103" s="55"/>
      <c r="K103" s="33">
        <f t="shared" si="1"/>
        <v>0</v>
      </c>
      <c r="L103" s="68">
        <f t="shared" si="0"/>
        <v>0</v>
      </c>
      <c r="M103" s="66">
        <f t="shared" si="2"/>
        <v>0</v>
      </c>
      <c r="N103" s="32">
        <f t="shared" si="3"/>
        <v>0</v>
      </c>
      <c r="O103" s="52">
        <f>'Pay App 3'!O103+'Pay App 3'!P103</f>
        <v>0</v>
      </c>
      <c r="P103" s="45"/>
      <c r="Q103" s="66">
        <f>'Pay App 3'!Q103+N103+P103</f>
        <v>0</v>
      </c>
    </row>
    <row r="104" spans="1:17" ht="21" customHeight="1" x14ac:dyDescent="0.2">
      <c r="A104" s="151" t="s">
        <v>162</v>
      </c>
      <c r="B104" s="151"/>
      <c r="C104" s="151" t="s">
        <v>163</v>
      </c>
      <c r="D104" s="152"/>
      <c r="E104" s="52">
        <f>'Pay App 3'!E104</f>
        <v>0</v>
      </c>
      <c r="F104" s="45"/>
      <c r="G104" s="65">
        <f>'Pay App 3'!G104+F104</f>
        <v>0</v>
      </c>
      <c r="H104" s="188">
        <f>'Pay App 3'!K104</f>
        <v>0</v>
      </c>
      <c r="I104" s="189"/>
      <c r="J104" s="55"/>
      <c r="K104" s="33">
        <f t="shared" si="1"/>
        <v>0</v>
      </c>
      <c r="L104" s="68">
        <f t="shared" si="0"/>
        <v>0</v>
      </c>
      <c r="M104" s="66">
        <f t="shared" si="2"/>
        <v>0</v>
      </c>
      <c r="N104" s="32">
        <f t="shared" si="3"/>
        <v>0</v>
      </c>
      <c r="O104" s="52">
        <f>'Pay App 3'!O104+'Pay App 3'!P104</f>
        <v>0</v>
      </c>
      <c r="P104" s="45"/>
      <c r="Q104" s="66">
        <f>'Pay App 3'!Q104+N104+P104</f>
        <v>0</v>
      </c>
    </row>
    <row r="105" spans="1:17" ht="21" customHeight="1" x14ac:dyDescent="0.2">
      <c r="A105" s="151" t="s">
        <v>164</v>
      </c>
      <c r="B105" s="151"/>
      <c r="C105" s="151" t="s">
        <v>165</v>
      </c>
      <c r="D105" s="152"/>
      <c r="E105" s="52">
        <f>'Pay App 3'!E105</f>
        <v>0</v>
      </c>
      <c r="F105" s="45"/>
      <c r="G105" s="65">
        <f>'Pay App 3'!G105+F105</f>
        <v>0</v>
      </c>
      <c r="H105" s="188">
        <f>'Pay App 3'!K105</f>
        <v>0</v>
      </c>
      <c r="I105" s="189"/>
      <c r="J105" s="55"/>
      <c r="K105" s="33">
        <f t="shared" si="1"/>
        <v>0</v>
      </c>
      <c r="L105" s="68">
        <f t="shared" si="0"/>
        <v>0</v>
      </c>
      <c r="M105" s="66">
        <f t="shared" si="2"/>
        <v>0</v>
      </c>
      <c r="N105" s="32">
        <f t="shared" si="3"/>
        <v>0</v>
      </c>
      <c r="O105" s="52">
        <f>'Pay App 3'!O105+'Pay App 3'!P105</f>
        <v>0</v>
      </c>
      <c r="P105" s="45"/>
      <c r="Q105" s="66">
        <f>'Pay App 3'!Q105+N105+P105</f>
        <v>0</v>
      </c>
    </row>
    <row r="106" spans="1:17" ht="21" customHeight="1" x14ac:dyDescent="0.2">
      <c r="A106" s="151" t="s">
        <v>166</v>
      </c>
      <c r="B106" s="151"/>
      <c r="C106" s="151" t="s">
        <v>167</v>
      </c>
      <c r="D106" s="152"/>
      <c r="E106" s="52">
        <f>'Pay App 3'!E106</f>
        <v>0</v>
      </c>
      <c r="F106" s="45"/>
      <c r="G106" s="65">
        <f>'Pay App 3'!G106+F106</f>
        <v>0</v>
      </c>
      <c r="H106" s="188">
        <f>'Pay App 3'!K106</f>
        <v>0</v>
      </c>
      <c r="I106" s="189"/>
      <c r="J106" s="55"/>
      <c r="K106" s="33">
        <f t="shared" si="1"/>
        <v>0</v>
      </c>
      <c r="L106" s="68">
        <f t="shared" si="0"/>
        <v>0</v>
      </c>
      <c r="M106" s="66">
        <f t="shared" si="2"/>
        <v>0</v>
      </c>
      <c r="N106" s="32">
        <f t="shared" si="3"/>
        <v>0</v>
      </c>
      <c r="O106" s="52">
        <f>'Pay App 3'!O106+'Pay App 3'!P106</f>
        <v>0</v>
      </c>
      <c r="P106" s="45"/>
      <c r="Q106" s="66">
        <f>'Pay App 3'!Q106+N106+P106</f>
        <v>0</v>
      </c>
    </row>
    <row r="107" spans="1:17" ht="21" customHeight="1" x14ac:dyDescent="0.2">
      <c r="A107" s="151" t="s">
        <v>168</v>
      </c>
      <c r="B107" s="151"/>
      <c r="C107" s="151" t="s">
        <v>169</v>
      </c>
      <c r="D107" s="152"/>
      <c r="E107" s="52">
        <f>'Pay App 3'!E107</f>
        <v>0</v>
      </c>
      <c r="F107" s="45"/>
      <c r="G107" s="65">
        <f>'Pay App 3'!G107+F107</f>
        <v>0</v>
      </c>
      <c r="H107" s="188">
        <f>'Pay App 3'!K107</f>
        <v>0</v>
      </c>
      <c r="I107" s="189"/>
      <c r="J107" s="55"/>
      <c r="K107" s="33">
        <f t="shared" si="1"/>
        <v>0</v>
      </c>
      <c r="L107" s="68">
        <f t="shared" si="0"/>
        <v>0</v>
      </c>
      <c r="M107" s="66">
        <f t="shared" si="2"/>
        <v>0</v>
      </c>
      <c r="N107" s="32">
        <f t="shared" si="3"/>
        <v>0</v>
      </c>
      <c r="O107" s="52">
        <f>'Pay App 3'!O107+'Pay App 3'!P107</f>
        <v>0</v>
      </c>
      <c r="P107" s="45"/>
      <c r="Q107" s="66">
        <f>'Pay App 3'!Q107+N107+P107</f>
        <v>0</v>
      </c>
    </row>
    <row r="108" spans="1:17" ht="21" customHeight="1" x14ac:dyDescent="0.2">
      <c r="A108" s="151" t="s">
        <v>170</v>
      </c>
      <c r="B108" s="151"/>
      <c r="C108" s="151" t="s">
        <v>171</v>
      </c>
      <c r="D108" s="152"/>
      <c r="E108" s="52">
        <f>'Pay App 3'!E108</f>
        <v>0</v>
      </c>
      <c r="F108" s="45"/>
      <c r="G108" s="65">
        <f>'Pay App 3'!G108+F108</f>
        <v>0</v>
      </c>
      <c r="H108" s="188">
        <f>'Pay App 3'!K108</f>
        <v>0</v>
      </c>
      <c r="I108" s="189"/>
      <c r="J108" s="55"/>
      <c r="K108" s="33">
        <f t="shared" si="1"/>
        <v>0</v>
      </c>
      <c r="L108" s="68">
        <f t="shared" si="0"/>
        <v>0</v>
      </c>
      <c r="M108" s="66">
        <f t="shared" si="2"/>
        <v>0</v>
      </c>
      <c r="N108" s="32">
        <f t="shared" si="3"/>
        <v>0</v>
      </c>
      <c r="O108" s="52">
        <f>'Pay App 3'!O108+'Pay App 3'!P108</f>
        <v>0</v>
      </c>
      <c r="P108" s="45"/>
      <c r="Q108" s="66">
        <f>'Pay App 3'!Q108+N108+P108</f>
        <v>0</v>
      </c>
    </row>
    <row r="109" spans="1:17" ht="21" customHeight="1" x14ac:dyDescent="0.2">
      <c r="A109" s="151" t="s">
        <v>172</v>
      </c>
      <c r="B109" s="151"/>
      <c r="C109" s="151" t="s">
        <v>173</v>
      </c>
      <c r="D109" s="152"/>
      <c r="E109" s="52">
        <f>'Pay App 3'!E109</f>
        <v>0</v>
      </c>
      <c r="F109" s="45"/>
      <c r="G109" s="65">
        <f>'Pay App 3'!G109+F109</f>
        <v>0</v>
      </c>
      <c r="H109" s="188">
        <f>'Pay App 3'!K109</f>
        <v>0</v>
      </c>
      <c r="I109" s="189"/>
      <c r="J109" s="55"/>
      <c r="K109" s="33">
        <f t="shared" si="1"/>
        <v>0</v>
      </c>
      <c r="L109" s="68">
        <f t="shared" si="0"/>
        <v>0</v>
      </c>
      <c r="M109" s="66">
        <f t="shared" si="2"/>
        <v>0</v>
      </c>
      <c r="N109" s="32">
        <f t="shared" si="3"/>
        <v>0</v>
      </c>
      <c r="O109" s="52">
        <f>'Pay App 3'!O109+'Pay App 3'!P109</f>
        <v>0</v>
      </c>
      <c r="P109" s="45"/>
      <c r="Q109" s="66">
        <f>'Pay App 3'!Q109+N109+P109</f>
        <v>0</v>
      </c>
    </row>
    <row r="110" spans="1:17" ht="21" customHeight="1" x14ac:dyDescent="0.2">
      <c r="A110" s="151" t="s">
        <v>174</v>
      </c>
      <c r="B110" s="151"/>
      <c r="C110" s="151" t="s">
        <v>175</v>
      </c>
      <c r="D110" s="152"/>
      <c r="E110" s="52">
        <f>'Pay App 3'!E110</f>
        <v>0</v>
      </c>
      <c r="F110" s="45"/>
      <c r="G110" s="65">
        <f>'Pay App 3'!G110+F110</f>
        <v>0</v>
      </c>
      <c r="H110" s="188">
        <f>'Pay App 3'!K110</f>
        <v>0</v>
      </c>
      <c r="I110" s="189"/>
      <c r="J110" s="55"/>
      <c r="K110" s="33">
        <f t="shared" si="1"/>
        <v>0</v>
      </c>
      <c r="L110" s="68">
        <f t="shared" si="0"/>
        <v>0</v>
      </c>
      <c r="M110" s="66">
        <f t="shared" si="2"/>
        <v>0</v>
      </c>
      <c r="N110" s="32">
        <f t="shared" si="3"/>
        <v>0</v>
      </c>
      <c r="O110" s="52">
        <f>'Pay App 3'!O110+'Pay App 3'!P110</f>
        <v>0</v>
      </c>
      <c r="P110" s="45"/>
      <c r="Q110" s="66">
        <f>'Pay App 3'!Q110+N110+P110</f>
        <v>0</v>
      </c>
    </row>
    <row r="111" spans="1:17" ht="21" customHeight="1" x14ac:dyDescent="0.2">
      <c r="A111" s="151" t="s">
        <v>176</v>
      </c>
      <c r="B111" s="151"/>
      <c r="C111" s="151" t="s">
        <v>177</v>
      </c>
      <c r="D111" s="152"/>
      <c r="E111" s="52">
        <f>'Pay App 3'!E111</f>
        <v>0</v>
      </c>
      <c r="F111" s="45"/>
      <c r="G111" s="65">
        <f>'Pay App 3'!G111+F111</f>
        <v>0</v>
      </c>
      <c r="H111" s="188">
        <f>'Pay App 3'!K111</f>
        <v>0</v>
      </c>
      <c r="I111" s="189"/>
      <c r="J111" s="55"/>
      <c r="K111" s="33">
        <f t="shared" si="1"/>
        <v>0</v>
      </c>
      <c r="L111" s="68">
        <f t="shared" si="0"/>
        <v>0</v>
      </c>
      <c r="M111" s="66">
        <f t="shared" si="2"/>
        <v>0</v>
      </c>
      <c r="N111" s="32">
        <f t="shared" si="3"/>
        <v>0</v>
      </c>
      <c r="O111" s="52">
        <f>'Pay App 3'!O111+'Pay App 3'!P111</f>
        <v>0</v>
      </c>
      <c r="P111" s="45"/>
      <c r="Q111" s="66">
        <f>'Pay App 3'!Q111+N111+P111</f>
        <v>0</v>
      </c>
    </row>
    <row r="112" spans="1:17" ht="21" customHeight="1" x14ac:dyDescent="0.2">
      <c r="A112" s="151" t="s">
        <v>178</v>
      </c>
      <c r="B112" s="151"/>
      <c r="C112" s="151" t="s">
        <v>179</v>
      </c>
      <c r="D112" s="152"/>
      <c r="E112" s="52">
        <f>'Pay App 3'!E112</f>
        <v>0</v>
      </c>
      <c r="F112" s="45"/>
      <c r="G112" s="65">
        <f>'Pay App 3'!G112+F112</f>
        <v>0</v>
      </c>
      <c r="H112" s="188">
        <f>'Pay App 3'!K112</f>
        <v>0</v>
      </c>
      <c r="I112" s="189"/>
      <c r="J112" s="55"/>
      <c r="K112" s="33">
        <f t="shared" si="1"/>
        <v>0</v>
      </c>
      <c r="L112" s="68">
        <f t="shared" si="0"/>
        <v>0</v>
      </c>
      <c r="M112" s="66">
        <f t="shared" si="2"/>
        <v>0</v>
      </c>
      <c r="N112" s="32">
        <f t="shared" si="3"/>
        <v>0</v>
      </c>
      <c r="O112" s="52">
        <f>'Pay App 3'!O112+'Pay App 3'!P112</f>
        <v>0</v>
      </c>
      <c r="P112" s="45"/>
      <c r="Q112" s="66">
        <f>'Pay App 3'!Q112+N112+P112</f>
        <v>0</v>
      </c>
    </row>
    <row r="113" spans="1:17" ht="21" customHeight="1" x14ac:dyDescent="0.2">
      <c r="A113" s="151" t="s">
        <v>180</v>
      </c>
      <c r="B113" s="151"/>
      <c r="C113" s="151" t="s">
        <v>181</v>
      </c>
      <c r="D113" s="152"/>
      <c r="E113" s="52">
        <f>'Pay App 3'!E113</f>
        <v>0</v>
      </c>
      <c r="F113" s="45"/>
      <c r="G113" s="65">
        <f>'Pay App 3'!G113+F113</f>
        <v>0</v>
      </c>
      <c r="H113" s="188">
        <f>'Pay App 3'!K113</f>
        <v>0</v>
      </c>
      <c r="I113" s="189"/>
      <c r="J113" s="55"/>
      <c r="K113" s="33">
        <f t="shared" si="1"/>
        <v>0</v>
      </c>
      <c r="L113" s="68">
        <f t="shared" si="0"/>
        <v>0</v>
      </c>
      <c r="M113" s="66">
        <f t="shared" si="2"/>
        <v>0</v>
      </c>
      <c r="N113" s="32">
        <f t="shared" si="3"/>
        <v>0</v>
      </c>
      <c r="O113" s="52">
        <f>'Pay App 3'!O113+'Pay App 3'!P113</f>
        <v>0</v>
      </c>
      <c r="P113" s="45"/>
      <c r="Q113" s="66">
        <f>'Pay App 3'!Q113+N113+P113</f>
        <v>0</v>
      </c>
    </row>
    <row r="114" spans="1:17" ht="21" customHeight="1" x14ac:dyDescent="0.2">
      <c r="A114" s="153" t="s">
        <v>182</v>
      </c>
      <c r="B114" s="153"/>
      <c r="C114" s="153" t="s">
        <v>183</v>
      </c>
      <c r="D114" s="154"/>
      <c r="E114" s="52">
        <f>'Pay App 3'!E114</f>
        <v>0</v>
      </c>
      <c r="F114" s="45"/>
      <c r="G114" s="65">
        <f>'Pay App 3'!G114+F114</f>
        <v>0</v>
      </c>
      <c r="H114" s="188">
        <f>'Pay App 3'!K114</f>
        <v>0</v>
      </c>
      <c r="I114" s="189"/>
      <c r="J114" s="55"/>
      <c r="K114" s="33">
        <f t="shared" si="1"/>
        <v>0</v>
      </c>
      <c r="L114" s="68">
        <f t="shared" si="0"/>
        <v>0</v>
      </c>
      <c r="M114" s="66">
        <f t="shared" si="2"/>
        <v>0</v>
      </c>
      <c r="N114" s="32">
        <f t="shared" si="3"/>
        <v>0</v>
      </c>
      <c r="O114" s="52">
        <f>'Pay App 3'!O114+'Pay App 3'!P114</f>
        <v>0</v>
      </c>
      <c r="P114" s="45"/>
      <c r="Q114" s="66">
        <f>'Pay App 3'!Q114+N114+P114</f>
        <v>0</v>
      </c>
    </row>
    <row r="115" spans="1:17" ht="21" customHeight="1" x14ac:dyDescent="0.2">
      <c r="A115" s="151" t="s">
        <v>184</v>
      </c>
      <c r="B115" s="151"/>
      <c r="C115" s="151" t="s">
        <v>185</v>
      </c>
      <c r="D115" s="152"/>
      <c r="E115" s="52">
        <f>'Pay App 3'!E115</f>
        <v>0</v>
      </c>
      <c r="F115" s="45"/>
      <c r="G115" s="65">
        <f>'Pay App 3'!G115+F115</f>
        <v>0</v>
      </c>
      <c r="H115" s="188">
        <f>'Pay App 3'!K115</f>
        <v>0</v>
      </c>
      <c r="I115" s="189"/>
      <c r="J115" s="55"/>
      <c r="K115" s="33">
        <f t="shared" si="1"/>
        <v>0</v>
      </c>
      <c r="L115" s="68">
        <f t="shared" si="0"/>
        <v>0</v>
      </c>
      <c r="M115" s="66">
        <f t="shared" si="2"/>
        <v>0</v>
      </c>
      <c r="N115" s="32">
        <f t="shared" si="3"/>
        <v>0</v>
      </c>
      <c r="O115" s="52">
        <f>'Pay App 3'!O115+'Pay App 3'!P115</f>
        <v>0</v>
      </c>
      <c r="P115" s="45"/>
      <c r="Q115" s="66">
        <f>'Pay App 3'!Q115+N115+P115</f>
        <v>0</v>
      </c>
    </row>
    <row r="116" spans="1:17" ht="21" customHeight="1" x14ac:dyDescent="0.2">
      <c r="A116" s="151" t="s">
        <v>186</v>
      </c>
      <c r="B116" s="151"/>
      <c r="C116" s="151" t="s">
        <v>187</v>
      </c>
      <c r="D116" s="152"/>
      <c r="E116" s="52">
        <f>'Pay App 3'!E116</f>
        <v>0</v>
      </c>
      <c r="F116" s="45"/>
      <c r="G116" s="65">
        <f>'Pay App 3'!G116+F116</f>
        <v>0</v>
      </c>
      <c r="H116" s="188">
        <f>'Pay App 3'!K116</f>
        <v>0</v>
      </c>
      <c r="I116" s="189"/>
      <c r="J116" s="55"/>
      <c r="K116" s="33">
        <f t="shared" si="1"/>
        <v>0</v>
      </c>
      <c r="L116" s="68">
        <f t="shared" si="0"/>
        <v>0</v>
      </c>
      <c r="M116" s="66">
        <f t="shared" si="2"/>
        <v>0</v>
      </c>
      <c r="N116" s="32">
        <f t="shared" si="3"/>
        <v>0</v>
      </c>
      <c r="O116" s="52">
        <f>'Pay App 3'!O116+'Pay App 3'!P116</f>
        <v>0</v>
      </c>
      <c r="P116" s="45"/>
      <c r="Q116" s="66">
        <f>'Pay App 3'!Q116+N116+P116</f>
        <v>0</v>
      </c>
    </row>
    <row r="117" spans="1:17" ht="21" customHeight="1" x14ac:dyDescent="0.2">
      <c r="A117" s="151" t="s">
        <v>188</v>
      </c>
      <c r="B117" s="151"/>
      <c r="C117" s="151" t="s">
        <v>581</v>
      </c>
      <c r="D117" s="152"/>
      <c r="E117" s="52">
        <f>'Pay App 3'!E117</f>
        <v>0</v>
      </c>
      <c r="F117" s="45"/>
      <c r="G117" s="65">
        <f>'Pay App 3'!G117+F117</f>
        <v>0</v>
      </c>
      <c r="H117" s="188">
        <f>'Pay App 3'!K117</f>
        <v>0</v>
      </c>
      <c r="I117" s="189"/>
      <c r="J117" s="55"/>
      <c r="K117" s="33">
        <f t="shared" si="1"/>
        <v>0</v>
      </c>
      <c r="L117" s="68">
        <f t="shared" si="0"/>
        <v>0</v>
      </c>
      <c r="M117" s="66">
        <f t="shared" si="2"/>
        <v>0</v>
      </c>
      <c r="N117" s="32">
        <f t="shared" si="3"/>
        <v>0</v>
      </c>
      <c r="O117" s="52">
        <f>'Pay App 3'!O117+'Pay App 3'!P117</f>
        <v>0</v>
      </c>
      <c r="P117" s="45"/>
      <c r="Q117" s="66">
        <f>'Pay App 3'!Q117+N117+P117</f>
        <v>0</v>
      </c>
    </row>
    <row r="118" spans="1:17" ht="21" customHeight="1" x14ac:dyDescent="0.2">
      <c r="A118" s="153" t="s">
        <v>190</v>
      </c>
      <c r="B118" s="153"/>
      <c r="C118" s="142" t="s">
        <v>191</v>
      </c>
      <c r="D118" s="156"/>
      <c r="E118" s="52">
        <f>'Pay App 3'!E118</f>
        <v>0</v>
      </c>
      <c r="F118" s="45"/>
      <c r="G118" s="65">
        <f>'Pay App 3'!G118+F118</f>
        <v>0</v>
      </c>
      <c r="H118" s="188">
        <f>'Pay App 3'!K118</f>
        <v>0</v>
      </c>
      <c r="I118" s="189"/>
      <c r="J118" s="55"/>
      <c r="K118" s="33">
        <f t="shared" si="1"/>
        <v>0</v>
      </c>
      <c r="L118" s="68">
        <f t="shared" si="0"/>
        <v>0</v>
      </c>
      <c r="M118" s="66">
        <f t="shared" si="2"/>
        <v>0</v>
      </c>
      <c r="N118" s="32">
        <f t="shared" si="3"/>
        <v>0</v>
      </c>
      <c r="O118" s="52">
        <f>'Pay App 3'!O118+'Pay App 3'!P118</f>
        <v>0</v>
      </c>
      <c r="P118" s="45"/>
      <c r="Q118" s="66">
        <f>'Pay App 3'!Q118+N118+P118</f>
        <v>0</v>
      </c>
    </row>
    <row r="119" spans="1:17" ht="21" customHeight="1" x14ac:dyDescent="0.2">
      <c r="A119" s="151" t="s">
        <v>192</v>
      </c>
      <c r="B119" s="151"/>
      <c r="C119" s="151" t="s">
        <v>193</v>
      </c>
      <c r="D119" s="152"/>
      <c r="E119" s="52">
        <f>'Pay App 3'!E119</f>
        <v>0</v>
      </c>
      <c r="F119" s="45"/>
      <c r="G119" s="65">
        <f>'Pay App 3'!G119+F119</f>
        <v>0</v>
      </c>
      <c r="H119" s="188">
        <f>'Pay App 3'!K119</f>
        <v>0</v>
      </c>
      <c r="I119" s="189"/>
      <c r="J119" s="55"/>
      <c r="K119" s="33">
        <f t="shared" si="1"/>
        <v>0</v>
      </c>
      <c r="L119" s="68">
        <f t="shared" si="0"/>
        <v>0</v>
      </c>
      <c r="M119" s="66">
        <f t="shared" si="2"/>
        <v>0</v>
      </c>
      <c r="N119" s="32">
        <f t="shared" si="3"/>
        <v>0</v>
      </c>
      <c r="O119" s="52">
        <f>'Pay App 3'!O119+'Pay App 3'!P119</f>
        <v>0</v>
      </c>
      <c r="P119" s="45"/>
      <c r="Q119" s="66">
        <f>'Pay App 3'!Q119+N119+P119</f>
        <v>0</v>
      </c>
    </row>
    <row r="120" spans="1:17" ht="21" customHeight="1" x14ac:dyDescent="0.2">
      <c r="A120" s="151" t="s">
        <v>194</v>
      </c>
      <c r="B120" s="151"/>
      <c r="C120" s="150" t="s">
        <v>195</v>
      </c>
      <c r="D120" s="157"/>
      <c r="E120" s="52">
        <f>'Pay App 3'!E120</f>
        <v>0</v>
      </c>
      <c r="F120" s="45"/>
      <c r="G120" s="65">
        <f>'Pay App 3'!G120+F120</f>
        <v>0</v>
      </c>
      <c r="H120" s="188">
        <f>'Pay App 3'!K120</f>
        <v>0</v>
      </c>
      <c r="I120" s="189"/>
      <c r="J120" s="55"/>
      <c r="K120" s="33">
        <f t="shared" si="1"/>
        <v>0</v>
      </c>
      <c r="L120" s="68">
        <f t="shared" si="0"/>
        <v>0</v>
      </c>
      <c r="M120" s="66">
        <f t="shared" si="2"/>
        <v>0</v>
      </c>
      <c r="N120" s="32">
        <f t="shared" si="3"/>
        <v>0</v>
      </c>
      <c r="O120" s="52">
        <f>'Pay App 3'!O120+'Pay App 3'!P120</f>
        <v>0</v>
      </c>
      <c r="P120" s="45"/>
      <c r="Q120" s="66">
        <f>'Pay App 3'!Q120+N120+P120</f>
        <v>0</v>
      </c>
    </row>
    <row r="121" spans="1:17" ht="21" customHeight="1" x14ac:dyDescent="0.2">
      <c r="A121" s="151" t="s">
        <v>196</v>
      </c>
      <c r="B121" s="151"/>
      <c r="C121" s="151" t="s">
        <v>197</v>
      </c>
      <c r="D121" s="152"/>
      <c r="E121" s="52">
        <f>'Pay App 3'!E121</f>
        <v>0</v>
      </c>
      <c r="F121" s="45"/>
      <c r="G121" s="65">
        <f>'Pay App 3'!G121+F121</f>
        <v>0</v>
      </c>
      <c r="H121" s="188">
        <f>'Pay App 3'!K121</f>
        <v>0</v>
      </c>
      <c r="I121" s="189"/>
      <c r="J121" s="55"/>
      <c r="K121" s="33">
        <f t="shared" si="1"/>
        <v>0</v>
      </c>
      <c r="L121" s="68">
        <f t="shared" si="0"/>
        <v>0</v>
      </c>
      <c r="M121" s="66">
        <f t="shared" si="2"/>
        <v>0</v>
      </c>
      <c r="N121" s="32">
        <f t="shared" si="3"/>
        <v>0</v>
      </c>
      <c r="O121" s="52">
        <f>'Pay App 3'!O121+'Pay App 3'!P121</f>
        <v>0</v>
      </c>
      <c r="P121" s="45"/>
      <c r="Q121" s="66">
        <f>'Pay App 3'!Q121+N121+P121</f>
        <v>0</v>
      </c>
    </row>
    <row r="122" spans="1:17" ht="21" customHeight="1" x14ac:dyDescent="0.2">
      <c r="A122" s="151" t="s">
        <v>198</v>
      </c>
      <c r="B122" s="151"/>
      <c r="C122" s="151" t="s">
        <v>199</v>
      </c>
      <c r="D122" s="152"/>
      <c r="E122" s="52">
        <f>'Pay App 3'!E122</f>
        <v>0</v>
      </c>
      <c r="F122" s="45"/>
      <c r="G122" s="65">
        <f>'Pay App 3'!G122+F122</f>
        <v>0</v>
      </c>
      <c r="H122" s="188">
        <f>'Pay App 3'!K122</f>
        <v>0</v>
      </c>
      <c r="I122" s="189"/>
      <c r="J122" s="55"/>
      <c r="K122" s="33">
        <f t="shared" si="1"/>
        <v>0</v>
      </c>
      <c r="L122" s="68">
        <f t="shared" si="0"/>
        <v>0</v>
      </c>
      <c r="M122" s="66">
        <f t="shared" si="2"/>
        <v>0</v>
      </c>
      <c r="N122" s="32">
        <f t="shared" si="3"/>
        <v>0</v>
      </c>
      <c r="O122" s="52">
        <f>'Pay App 3'!O122+'Pay App 3'!P122</f>
        <v>0</v>
      </c>
      <c r="P122" s="45"/>
      <c r="Q122" s="66">
        <f>'Pay App 3'!Q122+N122+P122</f>
        <v>0</v>
      </c>
    </row>
    <row r="123" spans="1:17" ht="21" customHeight="1" x14ac:dyDescent="0.2">
      <c r="A123" s="151" t="s">
        <v>200</v>
      </c>
      <c r="B123" s="151"/>
      <c r="C123" s="151" t="s">
        <v>201</v>
      </c>
      <c r="D123" s="152"/>
      <c r="E123" s="52">
        <f>'Pay App 3'!E123</f>
        <v>0</v>
      </c>
      <c r="F123" s="45"/>
      <c r="G123" s="65">
        <f>'Pay App 3'!G123+F123</f>
        <v>0</v>
      </c>
      <c r="H123" s="188">
        <f>'Pay App 3'!K123</f>
        <v>0</v>
      </c>
      <c r="I123" s="189"/>
      <c r="J123" s="55"/>
      <c r="K123" s="33">
        <f t="shared" si="1"/>
        <v>0</v>
      </c>
      <c r="L123" s="68">
        <f t="shared" si="0"/>
        <v>0</v>
      </c>
      <c r="M123" s="66">
        <f t="shared" si="2"/>
        <v>0</v>
      </c>
      <c r="N123" s="32">
        <f t="shared" si="3"/>
        <v>0</v>
      </c>
      <c r="O123" s="52">
        <f>'Pay App 3'!O123+'Pay App 3'!P123</f>
        <v>0</v>
      </c>
      <c r="P123" s="45"/>
      <c r="Q123" s="66">
        <f>'Pay App 3'!Q123+N123+P123</f>
        <v>0</v>
      </c>
    </row>
    <row r="124" spans="1:17" ht="21" customHeight="1" x14ac:dyDescent="0.2">
      <c r="A124" s="153" t="s">
        <v>202</v>
      </c>
      <c r="B124" s="153"/>
      <c r="C124" s="154" t="s">
        <v>203</v>
      </c>
      <c r="D124" s="155"/>
      <c r="E124" s="52">
        <f>'Pay App 3'!E124</f>
        <v>0</v>
      </c>
      <c r="F124" s="45"/>
      <c r="G124" s="65">
        <f>'Pay App 3'!G124+F124</f>
        <v>0</v>
      </c>
      <c r="H124" s="188">
        <f>'Pay App 3'!K124</f>
        <v>0</v>
      </c>
      <c r="I124" s="189"/>
      <c r="J124" s="55"/>
      <c r="K124" s="33">
        <f t="shared" si="1"/>
        <v>0</v>
      </c>
      <c r="L124" s="68">
        <f t="shared" si="0"/>
        <v>0</v>
      </c>
      <c r="M124" s="66">
        <f t="shared" si="2"/>
        <v>0</v>
      </c>
      <c r="N124" s="32">
        <f t="shared" si="3"/>
        <v>0</v>
      </c>
      <c r="O124" s="52">
        <f>'Pay App 3'!O124+'Pay App 3'!P124</f>
        <v>0</v>
      </c>
      <c r="P124" s="45"/>
      <c r="Q124" s="66">
        <f>'Pay App 3'!Q124+N124+P124</f>
        <v>0</v>
      </c>
    </row>
    <row r="125" spans="1:17" ht="21" customHeight="1" x14ac:dyDescent="0.2">
      <c r="A125" s="151" t="s">
        <v>204</v>
      </c>
      <c r="B125" s="151"/>
      <c r="C125" s="151" t="s">
        <v>205</v>
      </c>
      <c r="D125" s="152"/>
      <c r="E125" s="52">
        <f>'Pay App 3'!E125</f>
        <v>0</v>
      </c>
      <c r="F125" s="45"/>
      <c r="G125" s="65">
        <f>'Pay App 3'!G125+F125</f>
        <v>0</v>
      </c>
      <c r="H125" s="188">
        <f>'Pay App 3'!K125</f>
        <v>0</v>
      </c>
      <c r="I125" s="189"/>
      <c r="J125" s="55"/>
      <c r="K125" s="33">
        <f t="shared" si="1"/>
        <v>0</v>
      </c>
      <c r="L125" s="68">
        <f t="shared" si="0"/>
        <v>0</v>
      </c>
      <c r="M125" s="66">
        <f t="shared" si="2"/>
        <v>0</v>
      </c>
      <c r="N125" s="32">
        <f t="shared" si="3"/>
        <v>0</v>
      </c>
      <c r="O125" s="52">
        <f>'Pay App 3'!O125+'Pay App 3'!P125</f>
        <v>0</v>
      </c>
      <c r="P125" s="45"/>
      <c r="Q125" s="66">
        <f>'Pay App 3'!Q125+N125+P125</f>
        <v>0</v>
      </c>
    </row>
    <row r="126" spans="1:17" ht="21" customHeight="1" x14ac:dyDescent="0.2">
      <c r="A126" s="151" t="s">
        <v>206</v>
      </c>
      <c r="B126" s="151"/>
      <c r="C126" s="151" t="s">
        <v>207</v>
      </c>
      <c r="D126" s="152"/>
      <c r="E126" s="52">
        <f>'Pay App 3'!E126</f>
        <v>0</v>
      </c>
      <c r="F126" s="45"/>
      <c r="G126" s="65">
        <f>'Pay App 3'!G126+F126</f>
        <v>0</v>
      </c>
      <c r="H126" s="188">
        <f>'Pay App 3'!K126</f>
        <v>0</v>
      </c>
      <c r="I126" s="189"/>
      <c r="J126" s="55"/>
      <c r="K126" s="33">
        <f t="shared" si="1"/>
        <v>0</v>
      </c>
      <c r="L126" s="68">
        <f t="shared" si="0"/>
        <v>0</v>
      </c>
      <c r="M126" s="66">
        <f t="shared" si="2"/>
        <v>0</v>
      </c>
      <c r="N126" s="32">
        <f t="shared" si="3"/>
        <v>0</v>
      </c>
      <c r="O126" s="52">
        <f>'Pay App 3'!O126+'Pay App 3'!P126</f>
        <v>0</v>
      </c>
      <c r="P126" s="45"/>
      <c r="Q126" s="66">
        <f>'Pay App 3'!Q126+N126+P126</f>
        <v>0</v>
      </c>
    </row>
    <row r="127" spans="1:17" ht="21" customHeight="1" x14ac:dyDescent="0.2">
      <c r="A127" s="151" t="s">
        <v>208</v>
      </c>
      <c r="B127" s="151"/>
      <c r="C127" s="151" t="s">
        <v>209</v>
      </c>
      <c r="D127" s="152"/>
      <c r="E127" s="52">
        <f>'Pay App 3'!E127</f>
        <v>0</v>
      </c>
      <c r="F127" s="45"/>
      <c r="G127" s="65">
        <f>'Pay App 3'!G127+F127</f>
        <v>0</v>
      </c>
      <c r="H127" s="188">
        <f>'Pay App 3'!K127</f>
        <v>0</v>
      </c>
      <c r="I127" s="189"/>
      <c r="J127" s="55"/>
      <c r="K127" s="33">
        <f t="shared" si="1"/>
        <v>0</v>
      </c>
      <c r="L127" s="68">
        <f t="shared" si="0"/>
        <v>0</v>
      </c>
      <c r="M127" s="66">
        <f t="shared" si="2"/>
        <v>0</v>
      </c>
      <c r="N127" s="32">
        <f t="shared" si="3"/>
        <v>0</v>
      </c>
      <c r="O127" s="52">
        <f>'Pay App 3'!O127+'Pay App 3'!P127</f>
        <v>0</v>
      </c>
      <c r="P127" s="45"/>
      <c r="Q127" s="66">
        <f>'Pay App 3'!Q127+N127+P127</f>
        <v>0</v>
      </c>
    </row>
    <row r="128" spans="1:17" ht="21" customHeight="1" x14ac:dyDescent="0.2">
      <c r="A128" s="153" t="s">
        <v>210</v>
      </c>
      <c r="B128" s="153"/>
      <c r="C128" s="153" t="s">
        <v>211</v>
      </c>
      <c r="D128" s="154"/>
      <c r="E128" s="52">
        <f>'Pay App 3'!E128</f>
        <v>0</v>
      </c>
      <c r="F128" s="45"/>
      <c r="G128" s="65">
        <f>'Pay App 3'!G128+F128</f>
        <v>0</v>
      </c>
      <c r="H128" s="188">
        <f>'Pay App 3'!K128</f>
        <v>0</v>
      </c>
      <c r="I128" s="189"/>
      <c r="J128" s="55"/>
      <c r="K128" s="33">
        <f t="shared" si="1"/>
        <v>0</v>
      </c>
      <c r="L128" s="68">
        <f t="shared" si="0"/>
        <v>0</v>
      </c>
      <c r="M128" s="66">
        <f t="shared" si="2"/>
        <v>0</v>
      </c>
      <c r="N128" s="32">
        <f t="shared" si="3"/>
        <v>0</v>
      </c>
      <c r="O128" s="52">
        <f>'Pay App 3'!O128+'Pay App 3'!P128</f>
        <v>0</v>
      </c>
      <c r="P128" s="45"/>
      <c r="Q128" s="66">
        <f>'Pay App 3'!Q128+N128+P128</f>
        <v>0</v>
      </c>
    </row>
    <row r="129" spans="1:17" ht="21" customHeight="1" x14ac:dyDescent="0.2">
      <c r="A129" s="151" t="s">
        <v>212</v>
      </c>
      <c r="B129" s="151"/>
      <c r="C129" s="151" t="s">
        <v>213</v>
      </c>
      <c r="D129" s="152"/>
      <c r="E129" s="52">
        <f>'Pay App 3'!E129</f>
        <v>0</v>
      </c>
      <c r="F129" s="45"/>
      <c r="G129" s="65">
        <f>'Pay App 3'!G129+F129</f>
        <v>0</v>
      </c>
      <c r="H129" s="188">
        <f>'Pay App 3'!K129</f>
        <v>0</v>
      </c>
      <c r="I129" s="189"/>
      <c r="J129" s="55"/>
      <c r="K129" s="33">
        <f t="shared" si="1"/>
        <v>0</v>
      </c>
      <c r="L129" s="68">
        <f t="shared" si="0"/>
        <v>0</v>
      </c>
      <c r="M129" s="66">
        <f t="shared" si="2"/>
        <v>0</v>
      </c>
      <c r="N129" s="32">
        <f t="shared" si="3"/>
        <v>0</v>
      </c>
      <c r="O129" s="52">
        <f>'Pay App 3'!O129+'Pay App 3'!P129</f>
        <v>0</v>
      </c>
      <c r="P129" s="45"/>
      <c r="Q129" s="66">
        <f>'Pay App 3'!Q129+N129+P129</f>
        <v>0</v>
      </c>
    </row>
    <row r="130" spans="1:17" ht="21" customHeight="1" x14ac:dyDescent="0.2">
      <c r="A130" s="151" t="s">
        <v>214</v>
      </c>
      <c r="B130" s="151"/>
      <c r="C130" s="151" t="s">
        <v>215</v>
      </c>
      <c r="D130" s="152"/>
      <c r="E130" s="52">
        <f>'Pay App 3'!E130</f>
        <v>0</v>
      </c>
      <c r="F130" s="45"/>
      <c r="G130" s="65">
        <f>'Pay App 3'!G130+F130</f>
        <v>0</v>
      </c>
      <c r="H130" s="188">
        <f>'Pay App 3'!K130</f>
        <v>0</v>
      </c>
      <c r="I130" s="189"/>
      <c r="J130" s="55"/>
      <c r="K130" s="33">
        <f t="shared" si="1"/>
        <v>0</v>
      </c>
      <c r="L130" s="68">
        <f t="shared" si="0"/>
        <v>0</v>
      </c>
      <c r="M130" s="66">
        <f t="shared" si="2"/>
        <v>0</v>
      </c>
      <c r="N130" s="32">
        <f t="shared" si="3"/>
        <v>0</v>
      </c>
      <c r="O130" s="52">
        <f>'Pay App 3'!O130+'Pay App 3'!P130</f>
        <v>0</v>
      </c>
      <c r="P130" s="45"/>
      <c r="Q130" s="66">
        <f>'Pay App 3'!Q130+N130+P130</f>
        <v>0</v>
      </c>
    </row>
    <row r="131" spans="1:17" ht="21" customHeight="1" x14ac:dyDescent="0.2">
      <c r="A131" s="151" t="s">
        <v>216</v>
      </c>
      <c r="B131" s="151"/>
      <c r="C131" s="151" t="s">
        <v>217</v>
      </c>
      <c r="D131" s="152"/>
      <c r="E131" s="52">
        <f>'Pay App 3'!E131</f>
        <v>0</v>
      </c>
      <c r="F131" s="45"/>
      <c r="G131" s="65">
        <f>'Pay App 3'!G131+F131</f>
        <v>0</v>
      </c>
      <c r="H131" s="188">
        <f>'Pay App 3'!K131</f>
        <v>0</v>
      </c>
      <c r="I131" s="189"/>
      <c r="J131" s="55"/>
      <c r="K131" s="33">
        <f t="shared" si="1"/>
        <v>0</v>
      </c>
      <c r="L131" s="68">
        <f t="shared" si="0"/>
        <v>0</v>
      </c>
      <c r="M131" s="66">
        <f t="shared" si="2"/>
        <v>0</v>
      </c>
      <c r="N131" s="32">
        <f t="shared" si="3"/>
        <v>0</v>
      </c>
      <c r="O131" s="52">
        <f>'Pay App 3'!O131+'Pay App 3'!P131</f>
        <v>0</v>
      </c>
      <c r="P131" s="45"/>
      <c r="Q131" s="66">
        <f>'Pay App 3'!Q131+N131+P131</f>
        <v>0</v>
      </c>
    </row>
    <row r="132" spans="1:17" ht="21" customHeight="1" x14ac:dyDescent="0.2">
      <c r="A132" s="151" t="s">
        <v>218</v>
      </c>
      <c r="B132" s="151"/>
      <c r="C132" s="151" t="s">
        <v>219</v>
      </c>
      <c r="D132" s="152"/>
      <c r="E132" s="52">
        <f>'Pay App 3'!E132</f>
        <v>0</v>
      </c>
      <c r="F132" s="45"/>
      <c r="G132" s="65">
        <f>'Pay App 3'!G132+F132</f>
        <v>0</v>
      </c>
      <c r="H132" s="188">
        <f>'Pay App 3'!K132</f>
        <v>0</v>
      </c>
      <c r="I132" s="189"/>
      <c r="J132" s="55"/>
      <c r="K132" s="33">
        <f t="shared" si="1"/>
        <v>0</v>
      </c>
      <c r="L132" s="68">
        <f t="shared" si="0"/>
        <v>0</v>
      </c>
      <c r="M132" s="66">
        <f t="shared" si="2"/>
        <v>0</v>
      </c>
      <c r="N132" s="32">
        <f t="shared" si="3"/>
        <v>0</v>
      </c>
      <c r="O132" s="52">
        <f>'Pay App 3'!O132+'Pay App 3'!P132</f>
        <v>0</v>
      </c>
      <c r="P132" s="45"/>
      <c r="Q132" s="66">
        <f>'Pay App 3'!Q132+N132+P132</f>
        <v>0</v>
      </c>
    </row>
    <row r="133" spans="1:17" ht="21" customHeight="1" x14ac:dyDescent="0.2">
      <c r="A133" s="151" t="s">
        <v>220</v>
      </c>
      <c r="B133" s="151"/>
      <c r="C133" s="151" t="s">
        <v>221</v>
      </c>
      <c r="D133" s="152"/>
      <c r="E133" s="52">
        <f>'Pay App 3'!E133</f>
        <v>0</v>
      </c>
      <c r="F133" s="45"/>
      <c r="G133" s="65">
        <f>'Pay App 3'!G133+F133</f>
        <v>0</v>
      </c>
      <c r="H133" s="188">
        <f>'Pay App 3'!K133</f>
        <v>0</v>
      </c>
      <c r="I133" s="189"/>
      <c r="J133" s="55"/>
      <c r="K133" s="33">
        <f t="shared" si="1"/>
        <v>0</v>
      </c>
      <c r="L133" s="68">
        <f t="shared" si="0"/>
        <v>0</v>
      </c>
      <c r="M133" s="66">
        <f t="shared" si="2"/>
        <v>0</v>
      </c>
      <c r="N133" s="32">
        <f t="shared" si="3"/>
        <v>0</v>
      </c>
      <c r="O133" s="52">
        <f>'Pay App 3'!O133+'Pay App 3'!P133</f>
        <v>0</v>
      </c>
      <c r="P133" s="45"/>
      <c r="Q133" s="66">
        <f>'Pay App 3'!Q133+N133+P133</f>
        <v>0</v>
      </c>
    </row>
    <row r="134" spans="1:17" ht="21" customHeight="1" x14ac:dyDescent="0.2">
      <c r="A134" s="151" t="s">
        <v>222</v>
      </c>
      <c r="B134" s="151"/>
      <c r="C134" s="151" t="s">
        <v>223</v>
      </c>
      <c r="D134" s="152"/>
      <c r="E134" s="52">
        <f>'Pay App 3'!E134</f>
        <v>0</v>
      </c>
      <c r="F134" s="45"/>
      <c r="G134" s="65">
        <f>'Pay App 3'!G134+F134</f>
        <v>0</v>
      </c>
      <c r="H134" s="188">
        <f>'Pay App 3'!K134</f>
        <v>0</v>
      </c>
      <c r="I134" s="189"/>
      <c r="J134" s="55"/>
      <c r="K134" s="33">
        <f t="shared" si="1"/>
        <v>0</v>
      </c>
      <c r="L134" s="68">
        <f t="shared" si="0"/>
        <v>0</v>
      </c>
      <c r="M134" s="66">
        <f t="shared" si="2"/>
        <v>0</v>
      </c>
      <c r="N134" s="32">
        <f t="shared" si="3"/>
        <v>0</v>
      </c>
      <c r="O134" s="52">
        <f>'Pay App 3'!O134+'Pay App 3'!P134</f>
        <v>0</v>
      </c>
      <c r="P134" s="45"/>
      <c r="Q134" s="66">
        <f>'Pay App 3'!Q134+N134+P134</f>
        <v>0</v>
      </c>
    </row>
    <row r="135" spans="1:17" ht="21" customHeight="1" x14ac:dyDescent="0.2">
      <c r="A135" s="153" t="s">
        <v>224</v>
      </c>
      <c r="B135" s="153"/>
      <c r="C135" s="153" t="s">
        <v>225</v>
      </c>
      <c r="D135" s="154"/>
      <c r="E135" s="52">
        <f>'Pay App 3'!E135</f>
        <v>0</v>
      </c>
      <c r="F135" s="45"/>
      <c r="G135" s="65">
        <f>'Pay App 3'!G135+F135</f>
        <v>0</v>
      </c>
      <c r="H135" s="188">
        <f>'Pay App 3'!K135</f>
        <v>0</v>
      </c>
      <c r="I135" s="189"/>
      <c r="J135" s="55"/>
      <c r="K135" s="33">
        <f t="shared" si="1"/>
        <v>0</v>
      </c>
      <c r="L135" s="68">
        <f t="shared" si="0"/>
        <v>0</v>
      </c>
      <c r="M135" s="66">
        <f t="shared" si="2"/>
        <v>0</v>
      </c>
      <c r="N135" s="32">
        <f t="shared" si="3"/>
        <v>0</v>
      </c>
      <c r="O135" s="52">
        <f>'Pay App 3'!O135+'Pay App 3'!P135</f>
        <v>0</v>
      </c>
      <c r="P135" s="45"/>
      <c r="Q135" s="66">
        <f>'Pay App 3'!Q135+N135+P135</f>
        <v>0</v>
      </c>
    </row>
    <row r="136" spans="1:17" ht="21" customHeight="1" x14ac:dyDescent="0.2">
      <c r="A136" s="151" t="s">
        <v>226</v>
      </c>
      <c r="B136" s="151"/>
      <c r="C136" s="151" t="s">
        <v>227</v>
      </c>
      <c r="D136" s="152"/>
      <c r="E136" s="52">
        <f>'Pay App 3'!E136</f>
        <v>0</v>
      </c>
      <c r="F136" s="45"/>
      <c r="G136" s="65">
        <f>'Pay App 3'!G136+F136</f>
        <v>0</v>
      </c>
      <c r="H136" s="188">
        <f>'Pay App 3'!K136</f>
        <v>0</v>
      </c>
      <c r="I136" s="189"/>
      <c r="J136" s="55"/>
      <c r="K136" s="33">
        <f t="shared" si="1"/>
        <v>0</v>
      </c>
      <c r="L136" s="68">
        <f t="shared" si="0"/>
        <v>0</v>
      </c>
      <c r="M136" s="66">
        <f t="shared" si="2"/>
        <v>0</v>
      </c>
      <c r="N136" s="32">
        <f t="shared" si="3"/>
        <v>0</v>
      </c>
      <c r="O136" s="52">
        <f>'Pay App 3'!O136+'Pay App 3'!P136</f>
        <v>0</v>
      </c>
      <c r="P136" s="45"/>
      <c r="Q136" s="66">
        <f>'Pay App 3'!Q136+N136+P136</f>
        <v>0</v>
      </c>
    </row>
    <row r="137" spans="1:17" ht="21" customHeight="1" x14ac:dyDescent="0.2">
      <c r="A137" s="151" t="s">
        <v>228</v>
      </c>
      <c r="B137" s="151"/>
      <c r="C137" s="151" t="s">
        <v>229</v>
      </c>
      <c r="D137" s="152"/>
      <c r="E137" s="52">
        <f>'Pay App 3'!E137</f>
        <v>0</v>
      </c>
      <c r="F137" s="45"/>
      <c r="G137" s="65">
        <f>'Pay App 3'!G137+F137</f>
        <v>0</v>
      </c>
      <c r="H137" s="188">
        <f>'Pay App 3'!K137</f>
        <v>0</v>
      </c>
      <c r="I137" s="189"/>
      <c r="J137" s="55"/>
      <c r="K137" s="33">
        <f t="shared" si="1"/>
        <v>0</v>
      </c>
      <c r="L137" s="68">
        <f t="shared" si="0"/>
        <v>0</v>
      </c>
      <c r="M137" s="66">
        <f t="shared" si="2"/>
        <v>0</v>
      </c>
      <c r="N137" s="32">
        <f t="shared" si="3"/>
        <v>0</v>
      </c>
      <c r="O137" s="52">
        <f>'Pay App 3'!O137+'Pay App 3'!P137</f>
        <v>0</v>
      </c>
      <c r="P137" s="45"/>
      <c r="Q137" s="66">
        <f>'Pay App 3'!Q137+N137+P137</f>
        <v>0</v>
      </c>
    </row>
    <row r="138" spans="1:17" ht="21" customHeight="1" x14ac:dyDescent="0.2">
      <c r="A138" s="151" t="s">
        <v>230</v>
      </c>
      <c r="B138" s="151"/>
      <c r="C138" s="151" t="s">
        <v>231</v>
      </c>
      <c r="D138" s="152"/>
      <c r="E138" s="52">
        <f>'Pay App 3'!E138</f>
        <v>0</v>
      </c>
      <c r="F138" s="45"/>
      <c r="G138" s="65">
        <f>'Pay App 3'!G138+F138</f>
        <v>0</v>
      </c>
      <c r="H138" s="188">
        <f>'Pay App 3'!K138</f>
        <v>0</v>
      </c>
      <c r="I138" s="189"/>
      <c r="J138" s="55"/>
      <c r="K138" s="33">
        <f t="shared" si="1"/>
        <v>0</v>
      </c>
      <c r="L138" s="68">
        <f t="shared" si="0"/>
        <v>0</v>
      </c>
      <c r="M138" s="66">
        <f t="shared" si="2"/>
        <v>0</v>
      </c>
      <c r="N138" s="32">
        <f t="shared" si="3"/>
        <v>0</v>
      </c>
      <c r="O138" s="52">
        <f>'Pay App 3'!O138+'Pay App 3'!P138</f>
        <v>0</v>
      </c>
      <c r="P138" s="45"/>
      <c r="Q138" s="66">
        <f>'Pay App 3'!Q138+N138+P138</f>
        <v>0</v>
      </c>
    </row>
    <row r="139" spans="1:17" ht="21" customHeight="1" x14ac:dyDescent="0.2">
      <c r="A139" s="153" t="s">
        <v>232</v>
      </c>
      <c r="B139" s="153"/>
      <c r="C139" s="153" t="s">
        <v>233</v>
      </c>
      <c r="D139" s="154"/>
      <c r="E139" s="52">
        <f>'Pay App 3'!E139</f>
        <v>0</v>
      </c>
      <c r="F139" s="45"/>
      <c r="G139" s="65">
        <f>'Pay App 3'!G139+F139</f>
        <v>0</v>
      </c>
      <c r="H139" s="188">
        <f>'Pay App 3'!K139</f>
        <v>0</v>
      </c>
      <c r="I139" s="189"/>
      <c r="J139" s="55"/>
      <c r="K139" s="33">
        <f t="shared" si="1"/>
        <v>0</v>
      </c>
      <c r="L139" s="68">
        <f t="shared" si="0"/>
        <v>0</v>
      </c>
      <c r="M139" s="66">
        <f t="shared" si="2"/>
        <v>0</v>
      </c>
      <c r="N139" s="32">
        <f t="shared" si="3"/>
        <v>0</v>
      </c>
      <c r="O139" s="52">
        <f>'Pay App 3'!O139+'Pay App 3'!P139</f>
        <v>0</v>
      </c>
      <c r="P139" s="45"/>
      <c r="Q139" s="66">
        <f>'Pay App 3'!Q139+N139+P139</f>
        <v>0</v>
      </c>
    </row>
    <row r="140" spans="1:17" ht="21" customHeight="1" x14ac:dyDescent="0.2">
      <c r="A140" s="151" t="s">
        <v>234</v>
      </c>
      <c r="B140" s="151"/>
      <c r="C140" s="151" t="s">
        <v>235</v>
      </c>
      <c r="D140" s="152"/>
      <c r="E140" s="52">
        <f>'Pay App 3'!E140</f>
        <v>0</v>
      </c>
      <c r="F140" s="45"/>
      <c r="G140" s="65">
        <f>'Pay App 3'!G140+F140</f>
        <v>0</v>
      </c>
      <c r="H140" s="188">
        <f>'Pay App 3'!K140</f>
        <v>0</v>
      </c>
      <c r="I140" s="189"/>
      <c r="J140" s="55"/>
      <c r="K140" s="33">
        <f t="shared" si="1"/>
        <v>0</v>
      </c>
      <c r="L140" s="68">
        <f t="shared" si="0"/>
        <v>0</v>
      </c>
      <c r="M140" s="66">
        <f t="shared" si="2"/>
        <v>0</v>
      </c>
      <c r="N140" s="32">
        <f t="shared" si="3"/>
        <v>0</v>
      </c>
      <c r="O140" s="52">
        <f>'Pay App 3'!O140+'Pay App 3'!P140</f>
        <v>0</v>
      </c>
      <c r="P140" s="45"/>
      <c r="Q140" s="66">
        <f>'Pay App 3'!Q140+N140+P140</f>
        <v>0</v>
      </c>
    </row>
    <row r="141" spans="1:17" ht="21" customHeight="1" x14ac:dyDescent="0.2">
      <c r="A141" s="151" t="s">
        <v>236</v>
      </c>
      <c r="B141" s="151"/>
      <c r="C141" s="151" t="s">
        <v>237</v>
      </c>
      <c r="D141" s="152"/>
      <c r="E141" s="52">
        <f>'Pay App 3'!E141</f>
        <v>0</v>
      </c>
      <c r="F141" s="45"/>
      <c r="G141" s="65">
        <f>'Pay App 3'!G141+F141</f>
        <v>0</v>
      </c>
      <c r="H141" s="188">
        <f>'Pay App 3'!K141</f>
        <v>0</v>
      </c>
      <c r="I141" s="189"/>
      <c r="J141" s="55"/>
      <c r="K141" s="33">
        <f t="shared" si="1"/>
        <v>0</v>
      </c>
      <c r="L141" s="68">
        <f t="shared" si="0"/>
        <v>0</v>
      </c>
      <c r="M141" s="66">
        <f t="shared" si="2"/>
        <v>0</v>
      </c>
      <c r="N141" s="32">
        <f t="shared" si="3"/>
        <v>0</v>
      </c>
      <c r="O141" s="52">
        <f>'Pay App 3'!O141+'Pay App 3'!P141</f>
        <v>0</v>
      </c>
      <c r="P141" s="45"/>
      <c r="Q141" s="66">
        <f>'Pay App 3'!Q141+N141+P141</f>
        <v>0</v>
      </c>
    </row>
    <row r="142" spans="1:17" ht="21" customHeight="1" x14ac:dyDescent="0.2">
      <c r="A142" s="151" t="s">
        <v>238</v>
      </c>
      <c r="B142" s="151"/>
      <c r="C142" s="151" t="s">
        <v>239</v>
      </c>
      <c r="D142" s="152"/>
      <c r="E142" s="52">
        <f>'Pay App 3'!E142</f>
        <v>0</v>
      </c>
      <c r="F142" s="45"/>
      <c r="G142" s="65">
        <f>'Pay App 3'!G142+F142</f>
        <v>0</v>
      </c>
      <c r="H142" s="188">
        <f>'Pay App 3'!K142</f>
        <v>0</v>
      </c>
      <c r="I142" s="189"/>
      <c r="J142" s="55"/>
      <c r="K142" s="33">
        <f t="shared" si="1"/>
        <v>0</v>
      </c>
      <c r="L142" s="68">
        <f t="shared" si="0"/>
        <v>0</v>
      </c>
      <c r="M142" s="66">
        <f t="shared" si="2"/>
        <v>0</v>
      </c>
      <c r="N142" s="32">
        <f t="shared" si="3"/>
        <v>0</v>
      </c>
      <c r="O142" s="52">
        <f>'Pay App 3'!O142+'Pay App 3'!P142</f>
        <v>0</v>
      </c>
      <c r="P142" s="45"/>
      <c r="Q142" s="66">
        <f>'Pay App 3'!Q142+N142+P142</f>
        <v>0</v>
      </c>
    </row>
    <row r="143" spans="1:17" ht="21" customHeight="1" x14ac:dyDescent="0.2">
      <c r="A143" s="151" t="s">
        <v>240</v>
      </c>
      <c r="B143" s="151"/>
      <c r="C143" s="151" t="s">
        <v>241</v>
      </c>
      <c r="D143" s="152"/>
      <c r="E143" s="52">
        <f>'Pay App 3'!E143</f>
        <v>0</v>
      </c>
      <c r="F143" s="45"/>
      <c r="G143" s="65">
        <f>'Pay App 3'!G143+F143</f>
        <v>0</v>
      </c>
      <c r="H143" s="188">
        <f>'Pay App 3'!K143</f>
        <v>0</v>
      </c>
      <c r="I143" s="189"/>
      <c r="J143" s="55"/>
      <c r="K143" s="33">
        <f t="shared" si="1"/>
        <v>0</v>
      </c>
      <c r="L143" s="68">
        <f t="shared" si="0"/>
        <v>0</v>
      </c>
      <c r="M143" s="66">
        <f t="shared" si="2"/>
        <v>0</v>
      </c>
      <c r="N143" s="32">
        <f t="shared" si="3"/>
        <v>0</v>
      </c>
      <c r="O143" s="52">
        <f>'Pay App 3'!O143+'Pay App 3'!P143</f>
        <v>0</v>
      </c>
      <c r="P143" s="45"/>
      <c r="Q143" s="66">
        <f>'Pay App 3'!Q143+N143+P143</f>
        <v>0</v>
      </c>
    </row>
    <row r="144" spans="1:17" ht="21" customHeight="1" x14ac:dyDescent="0.2">
      <c r="A144" s="151" t="s">
        <v>242</v>
      </c>
      <c r="B144" s="151"/>
      <c r="C144" s="151" t="s">
        <v>243</v>
      </c>
      <c r="D144" s="152"/>
      <c r="E144" s="52">
        <f>'Pay App 3'!E144</f>
        <v>0</v>
      </c>
      <c r="F144" s="45"/>
      <c r="G144" s="65">
        <f>'Pay App 3'!G144+F144</f>
        <v>0</v>
      </c>
      <c r="H144" s="188">
        <f>'Pay App 3'!K144</f>
        <v>0</v>
      </c>
      <c r="I144" s="189"/>
      <c r="J144" s="55"/>
      <c r="K144" s="33">
        <f t="shared" si="1"/>
        <v>0</v>
      </c>
      <c r="L144" s="68">
        <f t="shared" si="0"/>
        <v>0</v>
      </c>
      <c r="M144" s="66">
        <f t="shared" si="2"/>
        <v>0</v>
      </c>
      <c r="N144" s="32">
        <f t="shared" si="3"/>
        <v>0</v>
      </c>
      <c r="O144" s="52">
        <f>'Pay App 3'!O144+'Pay App 3'!P144</f>
        <v>0</v>
      </c>
      <c r="P144" s="45"/>
      <c r="Q144" s="66">
        <f>'Pay App 3'!Q144+N144+P144</f>
        <v>0</v>
      </c>
    </row>
    <row r="145" spans="1:17" ht="21" customHeight="1" x14ac:dyDescent="0.2">
      <c r="A145" s="151" t="s">
        <v>244</v>
      </c>
      <c r="B145" s="151"/>
      <c r="C145" s="151" t="s">
        <v>245</v>
      </c>
      <c r="D145" s="152"/>
      <c r="E145" s="52">
        <f>'Pay App 3'!E145</f>
        <v>0</v>
      </c>
      <c r="F145" s="45"/>
      <c r="G145" s="65">
        <f>'Pay App 3'!G145+F145</f>
        <v>0</v>
      </c>
      <c r="H145" s="188">
        <f>'Pay App 3'!K145</f>
        <v>0</v>
      </c>
      <c r="I145" s="189"/>
      <c r="J145" s="55"/>
      <c r="K145" s="33">
        <f t="shared" si="1"/>
        <v>0</v>
      </c>
      <c r="L145" s="68">
        <f t="shared" si="0"/>
        <v>0</v>
      </c>
      <c r="M145" s="66">
        <f t="shared" si="2"/>
        <v>0</v>
      </c>
      <c r="N145" s="32">
        <f t="shared" si="3"/>
        <v>0</v>
      </c>
      <c r="O145" s="52">
        <f>'Pay App 3'!O145+'Pay App 3'!P145</f>
        <v>0</v>
      </c>
      <c r="P145" s="45"/>
      <c r="Q145" s="66">
        <f>'Pay App 3'!Q145+N145+P145</f>
        <v>0</v>
      </c>
    </row>
    <row r="146" spans="1:17" ht="21" customHeight="1" x14ac:dyDescent="0.2">
      <c r="A146" s="151" t="s">
        <v>246</v>
      </c>
      <c r="B146" s="151"/>
      <c r="C146" s="151" t="s">
        <v>247</v>
      </c>
      <c r="D146" s="152"/>
      <c r="E146" s="52">
        <f>'Pay App 3'!E146</f>
        <v>0</v>
      </c>
      <c r="F146" s="45"/>
      <c r="G146" s="65">
        <f>'Pay App 3'!G146+F146</f>
        <v>0</v>
      </c>
      <c r="H146" s="188">
        <f>'Pay App 3'!K146</f>
        <v>0</v>
      </c>
      <c r="I146" s="189"/>
      <c r="J146" s="55"/>
      <c r="K146" s="33">
        <f t="shared" si="1"/>
        <v>0</v>
      </c>
      <c r="L146" s="68">
        <f t="shared" si="0"/>
        <v>0</v>
      </c>
      <c r="M146" s="66">
        <f t="shared" si="2"/>
        <v>0</v>
      </c>
      <c r="N146" s="32">
        <f t="shared" si="3"/>
        <v>0</v>
      </c>
      <c r="O146" s="52">
        <f>'Pay App 3'!O146+'Pay App 3'!P146</f>
        <v>0</v>
      </c>
      <c r="P146" s="45"/>
      <c r="Q146" s="66">
        <f>'Pay App 3'!Q146+N146+P146</f>
        <v>0</v>
      </c>
    </row>
    <row r="147" spans="1:17" ht="21" customHeight="1" x14ac:dyDescent="0.2">
      <c r="A147" s="151" t="s">
        <v>248</v>
      </c>
      <c r="B147" s="151"/>
      <c r="C147" s="151" t="s">
        <v>249</v>
      </c>
      <c r="D147" s="152"/>
      <c r="E147" s="52">
        <f>'Pay App 3'!E147</f>
        <v>0</v>
      </c>
      <c r="F147" s="45"/>
      <c r="G147" s="65">
        <f>'Pay App 3'!G147+F147</f>
        <v>0</v>
      </c>
      <c r="H147" s="188">
        <f>'Pay App 3'!K147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3'!O147+'Pay App 3'!P147</f>
        <v>0</v>
      </c>
      <c r="P147" s="45"/>
      <c r="Q147" s="66">
        <f>'Pay App 3'!Q147+N147+P147</f>
        <v>0</v>
      </c>
    </row>
    <row r="148" spans="1:17" ht="21" customHeight="1" x14ac:dyDescent="0.2">
      <c r="A148" s="151" t="s">
        <v>250</v>
      </c>
      <c r="B148" s="151"/>
      <c r="C148" s="151" t="s">
        <v>251</v>
      </c>
      <c r="D148" s="152"/>
      <c r="E148" s="52">
        <f>'Pay App 3'!E148</f>
        <v>0</v>
      </c>
      <c r="F148" s="45"/>
      <c r="G148" s="65">
        <f>'Pay App 3'!G148+F148</f>
        <v>0</v>
      </c>
      <c r="H148" s="188">
        <f>'Pay App 3'!K148</f>
        <v>0</v>
      </c>
      <c r="I148" s="189"/>
      <c r="J148" s="55"/>
      <c r="K148" s="33">
        <f t="shared" si="4"/>
        <v>0</v>
      </c>
      <c r="L148" s="68">
        <f t="shared" ref="L148:L211" si="7">IF(ISERROR(K148/G148),0,K148/G148)</f>
        <v>0</v>
      </c>
      <c r="M148" s="66">
        <f t="shared" si="5"/>
        <v>0</v>
      </c>
      <c r="N148" s="32">
        <f t="shared" si="6"/>
        <v>0</v>
      </c>
      <c r="O148" s="52">
        <f>'Pay App 3'!O148+'Pay App 3'!P148</f>
        <v>0</v>
      </c>
      <c r="P148" s="45"/>
      <c r="Q148" s="66">
        <f>'Pay App 3'!Q148+N148+P148</f>
        <v>0</v>
      </c>
    </row>
    <row r="149" spans="1:17" ht="21" customHeight="1" x14ac:dyDescent="0.2">
      <c r="A149" s="153" t="s">
        <v>252</v>
      </c>
      <c r="B149" s="153"/>
      <c r="C149" s="153" t="s">
        <v>253</v>
      </c>
      <c r="D149" s="154"/>
      <c r="E149" s="52">
        <f>'Pay App 3'!E149</f>
        <v>0</v>
      </c>
      <c r="F149" s="45"/>
      <c r="G149" s="65">
        <f>'Pay App 3'!G149+F149</f>
        <v>0</v>
      </c>
      <c r="H149" s="188">
        <f>'Pay App 3'!K149</f>
        <v>0</v>
      </c>
      <c r="I149" s="189"/>
      <c r="J149" s="55"/>
      <c r="K149" s="33">
        <f t="shared" si="4"/>
        <v>0</v>
      </c>
      <c r="L149" s="68">
        <f t="shared" si="7"/>
        <v>0</v>
      </c>
      <c r="M149" s="66">
        <f t="shared" si="5"/>
        <v>0</v>
      </c>
      <c r="N149" s="32">
        <f t="shared" si="6"/>
        <v>0</v>
      </c>
      <c r="O149" s="52">
        <f>'Pay App 3'!O149+'Pay App 3'!P149</f>
        <v>0</v>
      </c>
      <c r="P149" s="45"/>
      <c r="Q149" s="66">
        <f>'Pay App 3'!Q149+N149+P149</f>
        <v>0</v>
      </c>
    </row>
    <row r="150" spans="1:17" ht="21" customHeight="1" x14ac:dyDescent="0.2">
      <c r="A150" s="151" t="s">
        <v>254</v>
      </c>
      <c r="B150" s="151"/>
      <c r="C150" s="151" t="s">
        <v>255</v>
      </c>
      <c r="D150" s="152"/>
      <c r="E150" s="52">
        <f>'Pay App 3'!E150</f>
        <v>0</v>
      </c>
      <c r="F150" s="45"/>
      <c r="G150" s="65">
        <f>'Pay App 3'!G150+F150</f>
        <v>0</v>
      </c>
      <c r="H150" s="188">
        <f>'Pay App 3'!K150</f>
        <v>0</v>
      </c>
      <c r="I150" s="189"/>
      <c r="J150" s="55"/>
      <c r="K150" s="33">
        <f t="shared" si="4"/>
        <v>0</v>
      </c>
      <c r="L150" s="68">
        <f t="shared" si="7"/>
        <v>0</v>
      </c>
      <c r="M150" s="66">
        <f t="shared" si="5"/>
        <v>0</v>
      </c>
      <c r="N150" s="32">
        <f t="shared" si="6"/>
        <v>0</v>
      </c>
      <c r="O150" s="52">
        <f>'Pay App 3'!O150+'Pay App 3'!P150</f>
        <v>0</v>
      </c>
      <c r="P150" s="45"/>
      <c r="Q150" s="66">
        <f>'Pay App 3'!Q150+N150+P150</f>
        <v>0</v>
      </c>
    </row>
    <row r="151" spans="1:17" ht="21" customHeight="1" x14ac:dyDescent="0.2">
      <c r="A151" s="151" t="s">
        <v>256</v>
      </c>
      <c r="B151" s="151"/>
      <c r="C151" s="151" t="s">
        <v>257</v>
      </c>
      <c r="D151" s="152"/>
      <c r="E151" s="52">
        <f>'Pay App 3'!E151</f>
        <v>0</v>
      </c>
      <c r="F151" s="45"/>
      <c r="G151" s="65">
        <f>'Pay App 3'!G151+F151</f>
        <v>0</v>
      </c>
      <c r="H151" s="188">
        <f>'Pay App 3'!K151</f>
        <v>0</v>
      </c>
      <c r="I151" s="189"/>
      <c r="J151" s="55"/>
      <c r="K151" s="33">
        <f t="shared" si="4"/>
        <v>0</v>
      </c>
      <c r="L151" s="68">
        <f t="shared" si="7"/>
        <v>0</v>
      </c>
      <c r="M151" s="66">
        <f t="shared" si="5"/>
        <v>0</v>
      </c>
      <c r="N151" s="32">
        <f t="shared" si="6"/>
        <v>0</v>
      </c>
      <c r="O151" s="52">
        <f>'Pay App 3'!O151+'Pay App 3'!P151</f>
        <v>0</v>
      </c>
      <c r="P151" s="45"/>
      <c r="Q151" s="66">
        <f>'Pay App 3'!Q151+N151+P151</f>
        <v>0</v>
      </c>
    </row>
    <row r="152" spans="1:17" ht="21" customHeight="1" x14ac:dyDescent="0.2">
      <c r="A152" s="151" t="s">
        <v>258</v>
      </c>
      <c r="B152" s="151"/>
      <c r="C152" s="151" t="s">
        <v>259</v>
      </c>
      <c r="D152" s="152"/>
      <c r="E152" s="52">
        <f>'Pay App 3'!E152</f>
        <v>0</v>
      </c>
      <c r="F152" s="45"/>
      <c r="G152" s="65">
        <f>'Pay App 3'!G152+F152</f>
        <v>0</v>
      </c>
      <c r="H152" s="188">
        <f>'Pay App 3'!K152</f>
        <v>0</v>
      </c>
      <c r="I152" s="189"/>
      <c r="J152" s="55"/>
      <c r="K152" s="33">
        <f t="shared" si="4"/>
        <v>0</v>
      </c>
      <c r="L152" s="68">
        <f t="shared" si="7"/>
        <v>0</v>
      </c>
      <c r="M152" s="66">
        <f t="shared" si="5"/>
        <v>0</v>
      </c>
      <c r="N152" s="32">
        <f t="shared" si="6"/>
        <v>0</v>
      </c>
      <c r="O152" s="52">
        <f>'Pay App 3'!O152+'Pay App 3'!P152</f>
        <v>0</v>
      </c>
      <c r="P152" s="45"/>
      <c r="Q152" s="66">
        <f>'Pay App 3'!Q152+N152+P152</f>
        <v>0</v>
      </c>
    </row>
    <row r="153" spans="1:17" ht="21" customHeight="1" x14ac:dyDescent="0.2">
      <c r="A153" s="151" t="s">
        <v>260</v>
      </c>
      <c r="B153" s="151"/>
      <c r="C153" s="151" t="s">
        <v>261</v>
      </c>
      <c r="D153" s="152"/>
      <c r="E153" s="52">
        <f>'Pay App 3'!E153</f>
        <v>0</v>
      </c>
      <c r="F153" s="45"/>
      <c r="G153" s="65">
        <f>'Pay App 3'!G153+F153</f>
        <v>0</v>
      </c>
      <c r="H153" s="188">
        <f>'Pay App 3'!K153</f>
        <v>0</v>
      </c>
      <c r="I153" s="189"/>
      <c r="J153" s="55"/>
      <c r="K153" s="33">
        <f t="shared" si="4"/>
        <v>0</v>
      </c>
      <c r="L153" s="68">
        <f t="shared" si="7"/>
        <v>0</v>
      </c>
      <c r="M153" s="66">
        <f t="shared" si="5"/>
        <v>0</v>
      </c>
      <c r="N153" s="32">
        <f t="shared" si="6"/>
        <v>0</v>
      </c>
      <c r="O153" s="52">
        <f>'Pay App 3'!O153+'Pay App 3'!P153</f>
        <v>0</v>
      </c>
      <c r="P153" s="45"/>
      <c r="Q153" s="66">
        <f>'Pay App 3'!Q153+N153+P153</f>
        <v>0</v>
      </c>
    </row>
    <row r="154" spans="1:17" ht="21" customHeight="1" x14ac:dyDescent="0.2">
      <c r="A154" s="151" t="s">
        <v>262</v>
      </c>
      <c r="B154" s="151"/>
      <c r="C154" s="151" t="s">
        <v>263</v>
      </c>
      <c r="D154" s="152"/>
      <c r="E154" s="52">
        <f>'Pay App 3'!E154</f>
        <v>0</v>
      </c>
      <c r="F154" s="45"/>
      <c r="G154" s="65">
        <f>'Pay App 3'!G154+F154</f>
        <v>0</v>
      </c>
      <c r="H154" s="188">
        <f>'Pay App 3'!K154</f>
        <v>0</v>
      </c>
      <c r="I154" s="189"/>
      <c r="J154" s="55"/>
      <c r="K154" s="33">
        <f t="shared" si="4"/>
        <v>0</v>
      </c>
      <c r="L154" s="68">
        <f t="shared" si="7"/>
        <v>0</v>
      </c>
      <c r="M154" s="66">
        <f t="shared" si="5"/>
        <v>0</v>
      </c>
      <c r="N154" s="32">
        <f t="shared" si="6"/>
        <v>0</v>
      </c>
      <c r="O154" s="52">
        <f>'Pay App 3'!O154+'Pay App 3'!P154</f>
        <v>0</v>
      </c>
      <c r="P154" s="45"/>
      <c r="Q154" s="66">
        <f>'Pay App 3'!Q154+N154+P154</f>
        <v>0</v>
      </c>
    </row>
    <row r="155" spans="1:17" ht="21" customHeight="1" x14ac:dyDescent="0.2">
      <c r="A155" s="151" t="s">
        <v>264</v>
      </c>
      <c r="B155" s="151"/>
      <c r="C155" s="151" t="s">
        <v>265</v>
      </c>
      <c r="D155" s="152"/>
      <c r="E155" s="52">
        <f>'Pay App 3'!E155</f>
        <v>0</v>
      </c>
      <c r="F155" s="45"/>
      <c r="G155" s="65">
        <f>'Pay App 3'!G155+F155</f>
        <v>0</v>
      </c>
      <c r="H155" s="188">
        <f>'Pay App 3'!K155</f>
        <v>0</v>
      </c>
      <c r="I155" s="189"/>
      <c r="J155" s="55"/>
      <c r="K155" s="33">
        <f t="shared" si="4"/>
        <v>0</v>
      </c>
      <c r="L155" s="68">
        <f t="shared" si="7"/>
        <v>0</v>
      </c>
      <c r="M155" s="66">
        <f t="shared" si="5"/>
        <v>0</v>
      </c>
      <c r="N155" s="32">
        <f t="shared" si="6"/>
        <v>0</v>
      </c>
      <c r="O155" s="52">
        <f>'Pay App 3'!O155+'Pay App 3'!P155</f>
        <v>0</v>
      </c>
      <c r="P155" s="45"/>
      <c r="Q155" s="66">
        <f>'Pay App 3'!Q155+N155+P155</f>
        <v>0</v>
      </c>
    </row>
    <row r="156" spans="1:17" ht="21" customHeight="1" x14ac:dyDescent="0.2">
      <c r="A156" s="151" t="s">
        <v>266</v>
      </c>
      <c r="B156" s="151"/>
      <c r="C156" s="151" t="s">
        <v>267</v>
      </c>
      <c r="D156" s="152"/>
      <c r="E156" s="52">
        <f>'Pay App 3'!E156</f>
        <v>0</v>
      </c>
      <c r="F156" s="45"/>
      <c r="G156" s="65">
        <f>'Pay App 3'!G156+F156</f>
        <v>0</v>
      </c>
      <c r="H156" s="188">
        <f>'Pay App 3'!K156</f>
        <v>0</v>
      </c>
      <c r="I156" s="189"/>
      <c r="J156" s="55"/>
      <c r="K156" s="33">
        <f t="shared" si="4"/>
        <v>0</v>
      </c>
      <c r="L156" s="68">
        <f t="shared" si="7"/>
        <v>0</v>
      </c>
      <c r="M156" s="66">
        <f t="shared" si="5"/>
        <v>0</v>
      </c>
      <c r="N156" s="32">
        <f t="shared" si="6"/>
        <v>0</v>
      </c>
      <c r="O156" s="52">
        <f>'Pay App 3'!O156+'Pay App 3'!P156</f>
        <v>0</v>
      </c>
      <c r="P156" s="45"/>
      <c r="Q156" s="66">
        <f>'Pay App 3'!Q156+N156+P156</f>
        <v>0</v>
      </c>
    </row>
    <row r="157" spans="1:17" ht="21" customHeight="1" x14ac:dyDescent="0.2">
      <c r="A157" s="151" t="s">
        <v>268</v>
      </c>
      <c r="B157" s="151"/>
      <c r="C157" s="151" t="s">
        <v>269</v>
      </c>
      <c r="D157" s="152"/>
      <c r="E157" s="52">
        <f>'Pay App 3'!E157</f>
        <v>0</v>
      </c>
      <c r="F157" s="45"/>
      <c r="G157" s="65">
        <f>'Pay App 3'!G157+F157</f>
        <v>0</v>
      </c>
      <c r="H157" s="188">
        <f>'Pay App 3'!K157</f>
        <v>0</v>
      </c>
      <c r="I157" s="189"/>
      <c r="J157" s="55"/>
      <c r="K157" s="33">
        <f t="shared" si="4"/>
        <v>0</v>
      </c>
      <c r="L157" s="68">
        <f t="shared" si="7"/>
        <v>0</v>
      </c>
      <c r="M157" s="66">
        <f t="shared" si="5"/>
        <v>0</v>
      </c>
      <c r="N157" s="32">
        <f t="shared" si="6"/>
        <v>0</v>
      </c>
      <c r="O157" s="52">
        <f>'Pay App 3'!O157+'Pay App 3'!P157</f>
        <v>0</v>
      </c>
      <c r="P157" s="45"/>
      <c r="Q157" s="66">
        <f>'Pay App 3'!Q157+N157+P157</f>
        <v>0</v>
      </c>
    </row>
    <row r="158" spans="1:17" ht="21" customHeight="1" x14ac:dyDescent="0.2">
      <c r="A158" s="153" t="s">
        <v>270</v>
      </c>
      <c r="B158" s="153"/>
      <c r="C158" s="153" t="s">
        <v>271</v>
      </c>
      <c r="D158" s="154"/>
      <c r="E158" s="52">
        <f>'Pay App 3'!E158</f>
        <v>0</v>
      </c>
      <c r="F158" s="45"/>
      <c r="G158" s="65">
        <f>'Pay App 3'!G158+F158</f>
        <v>0</v>
      </c>
      <c r="H158" s="188">
        <f>'Pay App 3'!K158</f>
        <v>0</v>
      </c>
      <c r="I158" s="189"/>
      <c r="J158" s="55"/>
      <c r="K158" s="33">
        <f t="shared" si="4"/>
        <v>0</v>
      </c>
      <c r="L158" s="68">
        <f t="shared" si="7"/>
        <v>0</v>
      </c>
      <c r="M158" s="66">
        <f t="shared" si="5"/>
        <v>0</v>
      </c>
      <c r="N158" s="32">
        <f t="shared" si="6"/>
        <v>0</v>
      </c>
      <c r="O158" s="52">
        <f>'Pay App 3'!O158+'Pay App 3'!P158</f>
        <v>0</v>
      </c>
      <c r="P158" s="45"/>
      <c r="Q158" s="66">
        <f>'Pay App 3'!Q158+N158+P158</f>
        <v>0</v>
      </c>
    </row>
    <row r="159" spans="1:17" ht="21" customHeight="1" x14ac:dyDescent="0.2">
      <c r="A159" s="151" t="s">
        <v>272</v>
      </c>
      <c r="B159" s="151"/>
      <c r="C159" s="151" t="s">
        <v>273</v>
      </c>
      <c r="D159" s="152"/>
      <c r="E159" s="52">
        <f>'Pay App 3'!E159</f>
        <v>0</v>
      </c>
      <c r="F159" s="45"/>
      <c r="G159" s="65">
        <f>'Pay App 3'!G159+F159</f>
        <v>0</v>
      </c>
      <c r="H159" s="188">
        <f>'Pay App 3'!K159</f>
        <v>0</v>
      </c>
      <c r="I159" s="189"/>
      <c r="J159" s="55"/>
      <c r="K159" s="33">
        <f t="shared" si="4"/>
        <v>0</v>
      </c>
      <c r="L159" s="68">
        <f t="shared" si="7"/>
        <v>0</v>
      </c>
      <c r="M159" s="66">
        <f t="shared" si="5"/>
        <v>0</v>
      </c>
      <c r="N159" s="32">
        <f t="shared" si="6"/>
        <v>0</v>
      </c>
      <c r="O159" s="52">
        <f>'Pay App 3'!O159+'Pay App 3'!P159</f>
        <v>0</v>
      </c>
      <c r="P159" s="45"/>
      <c r="Q159" s="66">
        <f>'Pay App 3'!Q159+N159+P159</f>
        <v>0</v>
      </c>
    </row>
    <row r="160" spans="1:17" ht="21" customHeight="1" x14ac:dyDescent="0.2">
      <c r="A160" s="151" t="s">
        <v>274</v>
      </c>
      <c r="B160" s="151"/>
      <c r="C160" s="151" t="s">
        <v>275</v>
      </c>
      <c r="D160" s="152"/>
      <c r="E160" s="52">
        <f>'Pay App 3'!E160</f>
        <v>0</v>
      </c>
      <c r="F160" s="45"/>
      <c r="G160" s="65">
        <f>'Pay App 3'!G160+F160</f>
        <v>0</v>
      </c>
      <c r="H160" s="188">
        <f>'Pay App 3'!K160</f>
        <v>0</v>
      </c>
      <c r="I160" s="189"/>
      <c r="J160" s="55"/>
      <c r="K160" s="33">
        <f t="shared" si="4"/>
        <v>0</v>
      </c>
      <c r="L160" s="68">
        <f t="shared" si="7"/>
        <v>0</v>
      </c>
      <c r="M160" s="66">
        <f t="shared" si="5"/>
        <v>0</v>
      </c>
      <c r="N160" s="32">
        <f t="shared" si="6"/>
        <v>0</v>
      </c>
      <c r="O160" s="52">
        <f>'Pay App 3'!O160+'Pay App 3'!P160</f>
        <v>0</v>
      </c>
      <c r="P160" s="45"/>
      <c r="Q160" s="66">
        <f>'Pay App 3'!Q160+N160+P160</f>
        <v>0</v>
      </c>
    </row>
    <row r="161" spans="1:17" ht="21" customHeight="1" x14ac:dyDescent="0.2">
      <c r="A161" s="151" t="s">
        <v>276</v>
      </c>
      <c r="B161" s="151"/>
      <c r="C161" s="151" t="s">
        <v>277</v>
      </c>
      <c r="D161" s="152"/>
      <c r="E161" s="52">
        <f>'Pay App 3'!E161</f>
        <v>0</v>
      </c>
      <c r="F161" s="45"/>
      <c r="G161" s="65">
        <f>'Pay App 3'!G161+F161</f>
        <v>0</v>
      </c>
      <c r="H161" s="188">
        <f>'Pay App 3'!K161</f>
        <v>0</v>
      </c>
      <c r="I161" s="189"/>
      <c r="J161" s="55"/>
      <c r="K161" s="33">
        <f t="shared" si="4"/>
        <v>0</v>
      </c>
      <c r="L161" s="68">
        <f t="shared" si="7"/>
        <v>0</v>
      </c>
      <c r="M161" s="66">
        <f t="shared" si="5"/>
        <v>0</v>
      </c>
      <c r="N161" s="32">
        <f t="shared" si="6"/>
        <v>0</v>
      </c>
      <c r="O161" s="52">
        <f>'Pay App 3'!O161+'Pay App 3'!P161</f>
        <v>0</v>
      </c>
      <c r="P161" s="45"/>
      <c r="Q161" s="66">
        <f>'Pay App 3'!Q161+N161+P161</f>
        <v>0</v>
      </c>
    </row>
    <row r="162" spans="1:17" ht="21" customHeight="1" x14ac:dyDescent="0.2">
      <c r="A162" s="151" t="s">
        <v>278</v>
      </c>
      <c r="B162" s="151"/>
      <c r="C162" s="151" t="s">
        <v>279</v>
      </c>
      <c r="D162" s="152"/>
      <c r="E162" s="52">
        <f>'Pay App 3'!E162</f>
        <v>0</v>
      </c>
      <c r="F162" s="45"/>
      <c r="G162" s="65">
        <f>'Pay App 3'!G162+F162</f>
        <v>0</v>
      </c>
      <c r="H162" s="188">
        <f>'Pay App 3'!K162</f>
        <v>0</v>
      </c>
      <c r="I162" s="189"/>
      <c r="J162" s="55"/>
      <c r="K162" s="33">
        <f t="shared" si="4"/>
        <v>0</v>
      </c>
      <c r="L162" s="68">
        <f t="shared" si="7"/>
        <v>0</v>
      </c>
      <c r="M162" s="66">
        <f t="shared" si="5"/>
        <v>0</v>
      </c>
      <c r="N162" s="32">
        <f t="shared" si="6"/>
        <v>0</v>
      </c>
      <c r="O162" s="52">
        <f>'Pay App 3'!O162+'Pay App 3'!P162</f>
        <v>0</v>
      </c>
      <c r="P162" s="45"/>
      <c r="Q162" s="66">
        <f>'Pay App 3'!Q162+N162+P162</f>
        <v>0</v>
      </c>
    </row>
    <row r="163" spans="1:17" ht="21" customHeight="1" x14ac:dyDescent="0.2">
      <c r="A163" s="151" t="s">
        <v>280</v>
      </c>
      <c r="B163" s="151"/>
      <c r="C163" s="151" t="s">
        <v>281</v>
      </c>
      <c r="D163" s="152"/>
      <c r="E163" s="52">
        <f>'Pay App 3'!E163</f>
        <v>0</v>
      </c>
      <c r="F163" s="45"/>
      <c r="G163" s="65">
        <f>'Pay App 3'!G163+F163</f>
        <v>0</v>
      </c>
      <c r="H163" s="188">
        <f>'Pay App 3'!K163</f>
        <v>0</v>
      </c>
      <c r="I163" s="189"/>
      <c r="J163" s="55"/>
      <c r="K163" s="33">
        <f t="shared" si="4"/>
        <v>0</v>
      </c>
      <c r="L163" s="68">
        <f t="shared" si="7"/>
        <v>0</v>
      </c>
      <c r="M163" s="66">
        <f t="shared" si="5"/>
        <v>0</v>
      </c>
      <c r="N163" s="32">
        <f t="shared" si="6"/>
        <v>0</v>
      </c>
      <c r="O163" s="52">
        <f>'Pay App 3'!O163+'Pay App 3'!P163</f>
        <v>0</v>
      </c>
      <c r="P163" s="45"/>
      <c r="Q163" s="66">
        <f>'Pay App 3'!Q163+N163+P163</f>
        <v>0</v>
      </c>
    </row>
    <row r="164" spans="1:17" ht="21" customHeight="1" x14ac:dyDescent="0.2">
      <c r="A164" s="151" t="s">
        <v>282</v>
      </c>
      <c r="B164" s="151"/>
      <c r="C164" s="151" t="s">
        <v>283</v>
      </c>
      <c r="D164" s="152"/>
      <c r="E164" s="52">
        <f>'Pay App 3'!E164</f>
        <v>0</v>
      </c>
      <c r="F164" s="45"/>
      <c r="G164" s="65">
        <f>'Pay App 3'!G164+F164</f>
        <v>0</v>
      </c>
      <c r="H164" s="188">
        <f>'Pay App 3'!K164</f>
        <v>0</v>
      </c>
      <c r="I164" s="189"/>
      <c r="J164" s="55"/>
      <c r="K164" s="33">
        <f t="shared" si="4"/>
        <v>0</v>
      </c>
      <c r="L164" s="68">
        <f t="shared" si="7"/>
        <v>0</v>
      </c>
      <c r="M164" s="66">
        <f t="shared" si="5"/>
        <v>0</v>
      </c>
      <c r="N164" s="32">
        <f t="shared" si="6"/>
        <v>0</v>
      </c>
      <c r="O164" s="52">
        <f>'Pay App 3'!O164+'Pay App 3'!P164</f>
        <v>0</v>
      </c>
      <c r="P164" s="45"/>
      <c r="Q164" s="66">
        <f>'Pay App 3'!Q164+N164+P164</f>
        <v>0</v>
      </c>
    </row>
    <row r="165" spans="1:17" ht="21" customHeight="1" x14ac:dyDescent="0.2">
      <c r="A165" s="151" t="s">
        <v>284</v>
      </c>
      <c r="B165" s="151"/>
      <c r="C165" s="151" t="s">
        <v>285</v>
      </c>
      <c r="D165" s="152"/>
      <c r="E165" s="52">
        <f>'Pay App 3'!E165</f>
        <v>0</v>
      </c>
      <c r="F165" s="45"/>
      <c r="G165" s="65">
        <f>'Pay App 3'!G165+F165</f>
        <v>0</v>
      </c>
      <c r="H165" s="188">
        <f>'Pay App 3'!K165</f>
        <v>0</v>
      </c>
      <c r="I165" s="189"/>
      <c r="J165" s="55"/>
      <c r="K165" s="33">
        <f t="shared" si="4"/>
        <v>0</v>
      </c>
      <c r="L165" s="68">
        <f t="shared" si="7"/>
        <v>0</v>
      </c>
      <c r="M165" s="66">
        <f t="shared" si="5"/>
        <v>0</v>
      </c>
      <c r="N165" s="32">
        <f t="shared" si="6"/>
        <v>0</v>
      </c>
      <c r="O165" s="52">
        <f>'Pay App 3'!O165+'Pay App 3'!P165</f>
        <v>0</v>
      </c>
      <c r="P165" s="45"/>
      <c r="Q165" s="66">
        <f>'Pay App 3'!Q165+N165+P165</f>
        <v>0</v>
      </c>
    </row>
    <row r="166" spans="1:17" ht="21" customHeight="1" x14ac:dyDescent="0.2">
      <c r="A166" s="153" t="s">
        <v>286</v>
      </c>
      <c r="B166" s="153"/>
      <c r="C166" s="153" t="s">
        <v>287</v>
      </c>
      <c r="D166" s="154"/>
      <c r="E166" s="52">
        <f>'Pay App 3'!E166</f>
        <v>0</v>
      </c>
      <c r="F166" s="45"/>
      <c r="G166" s="65">
        <f>'Pay App 3'!G166+F166</f>
        <v>0</v>
      </c>
      <c r="H166" s="188">
        <f>'Pay App 3'!K166</f>
        <v>0</v>
      </c>
      <c r="I166" s="189"/>
      <c r="J166" s="55"/>
      <c r="K166" s="33">
        <f t="shared" si="4"/>
        <v>0</v>
      </c>
      <c r="L166" s="68">
        <f t="shared" si="7"/>
        <v>0</v>
      </c>
      <c r="M166" s="66">
        <f t="shared" si="5"/>
        <v>0</v>
      </c>
      <c r="N166" s="32">
        <f t="shared" si="6"/>
        <v>0</v>
      </c>
      <c r="O166" s="52">
        <f>'Pay App 3'!O166+'Pay App 3'!P166</f>
        <v>0</v>
      </c>
      <c r="P166" s="45"/>
      <c r="Q166" s="66">
        <f>'Pay App 3'!Q166+N166+P166</f>
        <v>0</v>
      </c>
    </row>
    <row r="167" spans="1:17" ht="21" customHeight="1" x14ac:dyDescent="0.2">
      <c r="A167" s="153" t="s">
        <v>288</v>
      </c>
      <c r="B167" s="153"/>
      <c r="C167" s="153" t="s">
        <v>289</v>
      </c>
      <c r="D167" s="154"/>
      <c r="E167" s="52">
        <f>'Pay App 3'!E167</f>
        <v>0</v>
      </c>
      <c r="F167" s="45"/>
      <c r="G167" s="65">
        <f>'Pay App 3'!G167+F167</f>
        <v>0</v>
      </c>
      <c r="H167" s="188">
        <f>'Pay App 3'!K167</f>
        <v>0</v>
      </c>
      <c r="I167" s="189"/>
      <c r="J167" s="55"/>
      <c r="K167" s="33">
        <f t="shared" si="4"/>
        <v>0</v>
      </c>
      <c r="L167" s="68">
        <f t="shared" si="7"/>
        <v>0</v>
      </c>
      <c r="M167" s="66">
        <f t="shared" si="5"/>
        <v>0</v>
      </c>
      <c r="N167" s="32">
        <f t="shared" si="6"/>
        <v>0</v>
      </c>
      <c r="O167" s="52">
        <f>'Pay App 3'!O167+'Pay App 3'!P167</f>
        <v>0</v>
      </c>
      <c r="P167" s="45"/>
      <c r="Q167" s="66">
        <f>'Pay App 3'!Q167+N167+P167</f>
        <v>0</v>
      </c>
    </row>
    <row r="168" spans="1:17" ht="21" customHeight="1" x14ac:dyDescent="0.2">
      <c r="A168" s="151" t="s">
        <v>290</v>
      </c>
      <c r="B168" s="151"/>
      <c r="C168" s="151" t="s">
        <v>291</v>
      </c>
      <c r="D168" s="152"/>
      <c r="E168" s="52">
        <f>'Pay App 3'!E168</f>
        <v>0</v>
      </c>
      <c r="F168" s="45"/>
      <c r="G168" s="65">
        <f>'Pay App 3'!G168+F168</f>
        <v>0</v>
      </c>
      <c r="H168" s="188">
        <f>'Pay App 3'!K168</f>
        <v>0</v>
      </c>
      <c r="I168" s="189"/>
      <c r="J168" s="55"/>
      <c r="K168" s="33">
        <f t="shared" si="4"/>
        <v>0</v>
      </c>
      <c r="L168" s="68">
        <f t="shared" si="7"/>
        <v>0</v>
      </c>
      <c r="M168" s="66">
        <f t="shared" si="5"/>
        <v>0</v>
      </c>
      <c r="N168" s="32">
        <f t="shared" si="6"/>
        <v>0</v>
      </c>
      <c r="O168" s="52">
        <f>'Pay App 3'!O168+'Pay App 3'!P168</f>
        <v>0</v>
      </c>
      <c r="P168" s="45"/>
      <c r="Q168" s="66">
        <f>'Pay App 3'!Q168+N168+P168</f>
        <v>0</v>
      </c>
    </row>
    <row r="169" spans="1:17" ht="21" customHeight="1" x14ac:dyDescent="0.2">
      <c r="A169" s="151" t="s">
        <v>292</v>
      </c>
      <c r="B169" s="151"/>
      <c r="C169" s="151" t="s">
        <v>293</v>
      </c>
      <c r="D169" s="152"/>
      <c r="E169" s="52">
        <f>'Pay App 3'!E169</f>
        <v>0</v>
      </c>
      <c r="F169" s="45"/>
      <c r="G169" s="65">
        <f>'Pay App 3'!G169+F169</f>
        <v>0</v>
      </c>
      <c r="H169" s="188">
        <f>'Pay App 3'!K169</f>
        <v>0</v>
      </c>
      <c r="I169" s="189"/>
      <c r="J169" s="55"/>
      <c r="K169" s="33">
        <f t="shared" si="4"/>
        <v>0</v>
      </c>
      <c r="L169" s="68">
        <f t="shared" si="7"/>
        <v>0</v>
      </c>
      <c r="M169" s="66">
        <f t="shared" si="5"/>
        <v>0</v>
      </c>
      <c r="N169" s="32">
        <f t="shared" si="6"/>
        <v>0</v>
      </c>
      <c r="O169" s="52">
        <f>'Pay App 3'!O169+'Pay App 3'!P169</f>
        <v>0</v>
      </c>
      <c r="P169" s="45"/>
      <c r="Q169" s="66">
        <f>'Pay App 3'!Q169+N169+P169</f>
        <v>0</v>
      </c>
    </row>
    <row r="170" spans="1:17" ht="21" customHeight="1" x14ac:dyDescent="0.2">
      <c r="A170" s="151" t="s">
        <v>294</v>
      </c>
      <c r="B170" s="151"/>
      <c r="C170" s="151" t="s">
        <v>295</v>
      </c>
      <c r="D170" s="152"/>
      <c r="E170" s="52">
        <f>'Pay App 3'!E170</f>
        <v>0</v>
      </c>
      <c r="F170" s="45"/>
      <c r="G170" s="65">
        <f>'Pay App 3'!G170+F170</f>
        <v>0</v>
      </c>
      <c r="H170" s="188">
        <f>'Pay App 3'!K170</f>
        <v>0</v>
      </c>
      <c r="I170" s="189"/>
      <c r="J170" s="55"/>
      <c r="K170" s="33">
        <f t="shared" si="4"/>
        <v>0</v>
      </c>
      <c r="L170" s="68">
        <f t="shared" si="7"/>
        <v>0</v>
      </c>
      <c r="M170" s="66">
        <f t="shared" si="5"/>
        <v>0</v>
      </c>
      <c r="N170" s="32">
        <f t="shared" si="6"/>
        <v>0</v>
      </c>
      <c r="O170" s="52">
        <f>'Pay App 3'!O170+'Pay App 3'!P170</f>
        <v>0</v>
      </c>
      <c r="P170" s="45"/>
      <c r="Q170" s="66">
        <f>'Pay App 3'!Q170+N170+P170</f>
        <v>0</v>
      </c>
    </row>
    <row r="171" spans="1:17" ht="21" customHeight="1" x14ac:dyDescent="0.2">
      <c r="A171" s="151" t="s">
        <v>296</v>
      </c>
      <c r="B171" s="151"/>
      <c r="C171" s="151" t="s">
        <v>297</v>
      </c>
      <c r="D171" s="152"/>
      <c r="E171" s="52">
        <f>'Pay App 3'!E171</f>
        <v>0</v>
      </c>
      <c r="F171" s="45"/>
      <c r="G171" s="65">
        <f>'Pay App 3'!G171+F171</f>
        <v>0</v>
      </c>
      <c r="H171" s="188">
        <f>'Pay App 3'!K171</f>
        <v>0</v>
      </c>
      <c r="I171" s="189"/>
      <c r="J171" s="55"/>
      <c r="K171" s="33">
        <f t="shared" si="4"/>
        <v>0</v>
      </c>
      <c r="L171" s="68">
        <f t="shared" si="7"/>
        <v>0</v>
      </c>
      <c r="M171" s="66">
        <f t="shared" si="5"/>
        <v>0</v>
      </c>
      <c r="N171" s="32">
        <f t="shared" si="6"/>
        <v>0</v>
      </c>
      <c r="O171" s="52">
        <f>'Pay App 3'!O171+'Pay App 3'!P171</f>
        <v>0</v>
      </c>
      <c r="P171" s="45"/>
      <c r="Q171" s="66">
        <f>'Pay App 3'!Q171+N171+P171</f>
        <v>0</v>
      </c>
    </row>
    <row r="172" spans="1:17" ht="21" customHeight="1" x14ac:dyDescent="0.2">
      <c r="A172" s="151" t="s">
        <v>298</v>
      </c>
      <c r="B172" s="151"/>
      <c r="C172" s="151" t="s">
        <v>299</v>
      </c>
      <c r="D172" s="152"/>
      <c r="E172" s="52">
        <f>'Pay App 3'!E172</f>
        <v>0</v>
      </c>
      <c r="F172" s="45"/>
      <c r="G172" s="65">
        <f>'Pay App 3'!G172+F172</f>
        <v>0</v>
      </c>
      <c r="H172" s="188">
        <f>'Pay App 3'!K172</f>
        <v>0</v>
      </c>
      <c r="I172" s="189"/>
      <c r="J172" s="55"/>
      <c r="K172" s="33">
        <f t="shared" si="4"/>
        <v>0</v>
      </c>
      <c r="L172" s="68">
        <f t="shared" si="7"/>
        <v>0</v>
      </c>
      <c r="M172" s="66">
        <f t="shared" si="5"/>
        <v>0</v>
      </c>
      <c r="N172" s="32">
        <f t="shared" si="6"/>
        <v>0</v>
      </c>
      <c r="O172" s="52">
        <f>'Pay App 3'!O172+'Pay App 3'!P172</f>
        <v>0</v>
      </c>
      <c r="P172" s="45"/>
      <c r="Q172" s="66">
        <f>'Pay App 3'!Q172+N172+P172</f>
        <v>0</v>
      </c>
    </row>
    <row r="173" spans="1:17" ht="21" customHeight="1" x14ac:dyDescent="0.2">
      <c r="A173" s="151" t="s">
        <v>300</v>
      </c>
      <c r="B173" s="151"/>
      <c r="C173" s="151" t="s">
        <v>301</v>
      </c>
      <c r="D173" s="152"/>
      <c r="E173" s="52">
        <f>'Pay App 3'!E173</f>
        <v>0</v>
      </c>
      <c r="F173" s="45"/>
      <c r="G173" s="65">
        <f>'Pay App 3'!G173+F173</f>
        <v>0</v>
      </c>
      <c r="H173" s="188">
        <f>'Pay App 3'!K173</f>
        <v>0</v>
      </c>
      <c r="I173" s="189"/>
      <c r="J173" s="55"/>
      <c r="K173" s="33">
        <f t="shared" si="4"/>
        <v>0</v>
      </c>
      <c r="L173" s="68">
        <f t="shared" si="7"/>
        <v>0</v>
      </c>
      <c r="M173" s="66">
        <f t="shared" si="5"/>
        <v>0</v>
      </c>
      <c r="N173" s="32">
        <f t="shared" si="6"/>
        <v>0</v>
      </c>
      <c r="O173" s="52">
        <f>'Pay App 3'!O173+'Pay App 3'!P173</f>
        <v>0</v>
      </c>
      <c r="P173" s="45"/>
      <c r="Q173" s="66">
        <f>'Pay App 3'!Q173+N173+P173</f>
        <v>0</v>
      </c>
    </row>
    <row r="174" spans="1:17" ht="21" customHeight="1" x14ac:dyDescent="0.2">
      <c r="A174" s="151" t="s">
        <v>302</v>
      </c>
      <c r="B174" s="151"/>
      <c r="C174" s="151" t="s">
        <v>303</v>
      </c>
      <c r="D174" s="152"/>
      <c r="E174" s="52">
        <f>'Pay App 3'!E174</f>
        <v>0</v>
      </c>
      <c r="F174" s="45"/>
      <c r="G174" s="65">
        <f>'Pay App 3'!G174+F174</f>
        <v>0</v>
      </c>
      <c r="H174" s="188">
        <f>'Pay App 3'!K174</f>
        <v>0</v>
      </c>
      <c r="I174" s="189"/>
      <c r="J174" s="55"/>
      <c r="K174" s="33">
        <f t="shared" si="4"/>
        <v>0</v>
      </c>
      <c r="L174" s="68">
        <f t="shared" si="7"/>
        <v>0</v>
      </c>
      <c r="M174" s="66">
        <f t="shared" si="5"/>
        <v>0</v>
      </c>
      <c r="N174" s="32">
        <f t="shared" si="6"/>
        <v>0</v>
      </c>
      <c r="O174" s="52">
        <f>'Pay App 3'!O174+'Pay App 3'!P174</f>
        <v>0</v>
      </c>
      <c r="P174" s="45"/>
      <c r="Q174" s="66">
        <f>'Pay App 3'!Q174+N174+P174</f>
        <v>0</v>
      </c>
    </row>
    <row r="175" spans="1:17" ht="21" customHeight="1" x14ac:dyDescent="0.2">
      <c r="A175" s="151" t="s">
        <v>304</v>
      </c>
      <c r="B175" s="151"/>
      <c r="C175" s="151" t="s">
        <v>305</v>
      </c>
      <c r="D175" s="152"/>
      <c r="E175" s="52">
        <f>'Pay App 3'!E175</f>
        <v>0</v>
      </c>
      <c r="F175" s="45"/>
      <c r="G175" s="65">
        <f>'Pay App 3'!G175+F175</f>
        <v>0</v>
      </c>
      <c r="H175" s="188">
        <f>'Pay App 3'!K175</f>
        <v>0</v>
      </c>
      <c r="I175" s="189"/>
      <c r="J175" s="55"/>
      <c r="K175" s="33">
        <f t="shared" si="4"/>
        <v>0</v>
      </c>
      <c r="L175" s="68">
        <f t="shared" si="7"/>
        <v>0</v>
      </c>
      <c r="M175" s="66">
        <f t="shared" si="5"/>
        <v>0</v>
      </c>
      <c r="N175" s="32">
        <f t="shared" si="6"/>
        <v>0</v>
      </c>
      <c r="O175" s="52">
        <f>'Pay App 3'!O175+'Pay App 3'!P175</f>
        <v>0</v>
      </c>
      <c r="P175" s="45"/>
      <c r="Q175" s="66">
        <f>'Pay App 3'!Q175+N175+P175</f>
        <v>0</v>
      </c>
    </row>
    <row r="176" spans="1:17" ht="21" customHeight="1" x14ac:dyDescent="0.2">
      <c r="A176" s="151" t="s">
        <v>306</v>
      </c>
      <c r="B176" s="151"/>
      <c r="C176" s="151" t="s">
        <v>307</v>
      </c>
      <c r="D176" s="152"/>
      <c r="E176" s="52">
        <f>'Pay App 3'!E176</f>
        <v>0</v>
      </c>
      <c r="F176" s="45"/>
      <c r="G176" s="65">
        <f>'Pay App 3'!G176+F176</f>
        <v>0</v>
      </c>
      <c r="H176" s="188">
        <f>'Pay App 3'!K176</f>
        <v>0</v>
      </c>
      <c r="I176" s="189"/>
      <c r="J176" s="55"/>
      <c r="K176" s="33">
        <f t="shared" si="4"/>
        <v>0</v>
      </c>
      <c r="L176" s="68">
        <f t="shared" si="7"/>
        <v>0</v>
      </c>
      <c r="M176" s="66">
        <f t="shared" si="5"/>
        <v>0</v>
      </c>
      <c r="N176" s="32">
        <f t="shared" si="6"/>
        <v>0</v>
      </c>
      <c r="O176" s="52">
        <f>'Pay App 3'!O176+'Pay App 3'!P176</f>
        <v>0</v>
      </c>
      <c r="P176" s="45"/>
      <c r="Q176" s="66">
        <f>'Pay App 3'!Q176+N176+P176</f>
        <v>0</v>
      </c>
    </row>
    <row r="177" spans="1:17" ht="21" customHeight="1" x14ac:dyDescent="0.2">
      <c r="A177" s="151" t="s">
        <v>308</v>
      </c>
      <c r="B177" s="151"/>
      <c r="C177" s="151" t="s">
        <v>309</v>
      </c>
      <c r="D177" s="152"/>
      <c r="E177" s="52">
        <f>'Pay App 3'!E177</f>
        <v>0</v>
      </c>
      <c r="F177" s="45"/>
      <c r="G177" s="65">
        <f>'Pay App 3'!G177+F177</f>
        <v>0</v>
      </c>
      <c r="H177" s="188">
        <f>'Pay App 3'!K177</f>
        <v>0</v>
      </c>
      <c r="I177" s="189"/>
      <c r="J177" s="55"/>
      <c r="K177" s="33">
        <f t="shared" si="4"/>
        <v>0</v>
      </c>
      <c r="L177" s="68">
        <f t="shared" si="7"/>
        <v>0</v>
      </c>
      <c r="M177" s="66">
        <f t="shared" si="5"/>
        <v>0</v>
      </c>
      <c r="N177" s="32">
        <f t="shared" si="6"/>
        <v>0</v>
      </c>
      <c r="O177" s="52">
        <f>'Pay App 3'!O177+'Pay App 3'!P177</f>
        <v>0</v>
      </c>
      <c r="P177" s="45"/>
      <c r="Q177" s="66">
        <f>'Pay App 3'!Q177+N177+P177</f>
        <v>0</v>
      </c>
    </row>
    <row r="178" spans="1:17" ht="21" customHeight="1" x14ac:dyDescent="0.2">
      <c r="A178" s="141" t="s">
        <v>310</v>
      </c>
      <c r="B178" s="141"/>
      <c r="C178" s="141" t="s">
        <v>311</v>
      </c>
      <c r="D178" s="142"/>
      <c r="E178" s="52">
        <f>'Pay App 3'!E178</f>
        <v>0</v>
      </c>
      <c r="F178" s="45"/>
      <c r="G178" s="65">
        <f>'Pay App 3'!G178+F178</f>
        <v>0</v>
      </c>
      <c r="H178" s="188">
        <f>'Pay App 3'!K178</f>
        <v>0</v>
      </c>
      <c r="I178" s="189"/>
      <c r="J178" s="55"/>
      <c r="K178" s="33">
        <f t="shared" si="4"/>
        <v>0</v>
      </c>
      <c r="L178" s="68">
        <f t="shared" si="7"/>
        <v>0</v>
      </c>
      <c r="M178" s="66">
        <f t="shared" si="5"/>
        <v>0</v>
      </c>
      <c r="N178" s="32">
        <f t="shared" si="6"/>
        <v>0</v>
      </c>
      <c r="O178" s="52">
        <f>'Pay App 3'!O178+'Pay App 3'!P178</f>
        <v>0</v>
      </c>
      <c r="P178" s="45"/>
      <c r="Q178" s="66">
        <f>'Pay App 3'!Q178+N178+P178</f>
        <v>0</v>
      </c>
    </row>
    <row r="179" spans="1:17" ht="21" customHeight="1" x14ac:dyDescent="0.2">
      <c r="A179" s="151" t="s">
        <v>312</v>
      </c>
      <c r="B179" s="151"/>
      <c r="C179" s="151" t="s">
        <v>313</v>
      </c>
      <c r="D179" s="152"/>
      <c r="E179" s="52">
        <f>'Pay App 3'!E179</f>
        <v>0</v>
      </c>
      <c r="F179" s="45"/>
      <c r="G179" s="65">
        <f>'Pay App 3'!G179+F179</f>
        <v>0</v>
      </c>
      <c r="H179" s="188">
        <f>'Pay App 3'!K179</f>
        <v>0</v>
      </c>
      <c r="I179" s="189"/>
      <c r="J179" s="55"/>
      <c r="K179" s="33">
        <f t="shared" si="4"/>
        <v>0</v>
      </c>
      <c r="L179" s="68">
        <f t="shared" si="7"/>
        <v>0</v>
      </c>
      <c r="M179" s="66">
        <f t="shared" si="5"/>
        <v>0</v>
      </c>
      <c r="N179" s="32">
        <f t="shared" si="6"/>
        <v>0</v>
      </c>
      <c r="O179" s="52">
        <f>'Pay App 3'!O179+'Pay App 3'!P179</f>
        <v>0</v>
      </c>
      <c r="P179" s="45"/>
      <c r="Q179" s="66">
        <f>'Pay App 3'!Q179+N179+P179</f>
        <v>0</v>
      </c>
    </row>
    <row r="180" spans="1:17" ht="21" customHeight="1" x14ac:dyDescent="0.2">
      <c r="A180" s="151" t="s">
        <v>314</v>
      </c>
      <c r="B180" s="151"/>
      <c r="C180" s="149" t="s">
        <v>315</v>
      </c>
      <c r="D180" s="150"/>
      <c r="E180" s="52">
        <f>'Pay App 3'!E180</f>
        <v>0</v>
      </c>
      <c r="F180" s="45"/>
      <c r="G180" s="65">
        <f>'Pay App 3'!G180+F180</f>
        <v>0</v>
      </c>
      <c r="H180" s="188">
        <f>'Pay App 3'!K180</f>
        <v>0</v>
      </c>
      <c r="I180" s="189"/>
      <c r="J180" s="55"/>
      <c r="K180" s="33">
        <f t="shared" si="4"/>
        <v>0</v>
      </c>
      <c r="L180" s="68">
        <f t="shared" si="7"/>
        <v>0</v>
      </c>
      <c r="M180" s="66">
        <f t="shared" si="5"/>
        <v>0</v>
      </c>
      <c r="N180" s="32">
        <f t="shared" si="6"/>
        <v>0</v>
      </c>
      <c r="O180" s="52">
        <f>'Pay App 3'!O180+'Pay App 3'!P180</f>
        <v>0</v>
      </c>
      <c r="P180" s="45"/>
      <c r="Q180" s="66">
        <f>'Pay App 3'!Q180+N180+P180</f>
        <v>0</v>
      </c>
    </row>
    <row r="181" spans="1:17" ht="21" customHeight="1" x14ac:dyDescent="0.2">
      <c r="A181" s="151" t="s">
        <v>316</v>
      </c>
      <c r="B181" s="151"/>
      <c r="C181" s="151" t="s">
        <v>317</v>
      </c>
      <c r="D181" s="152"/>
      <c r="E181" s="52">
        <f>'Pay App 3'!E181</f>
        <v>0</v>
      </c>
      <c r="F181" s="45"/>
      <c r="G181" s="65">
        <f>'Pay App 3'!G181+F181</f>
        <v>0</v>
      </c>
      <c r="H181" s="188">
        <f>'Pay App 3'!K181</f>
        <v>0</v>
      </c>
      <c r="I181" s="189"/>
      <c r="J181" s="55"/>
      <c r="K181" s="33">
        <f t="shared" si="4"/>
        <v>0</v>
      </c>
      <c r="L181" s="68">
        <f t="shared" si="7"/>
        <v>0</v>
      </c>
      <c r="M181" s="66">
        <f t="shared" si="5"/>
        <v>0</v>
      </c>
      <c r="N181" s="32">
        <f t="shared" si="6"/>
        <v>0</v>
      </c>
      <c r="O181" s="52">
        <f>'Pay App 3'!O181+'Pay App 3'!P181</f>
        <v>0</v>
      </c>
      <c r="P181" s="45"/>
      <c r="Q181" s="66">
        <f>'Pay App 3'!Q181+N181+P181</f>
        <v>0</v>
      </c>
    </row>
    <row r="182" spans="1:17" ht="21" customHeight="1" x14ac:dyDescent="0.2">
      <c r="A182" s="151" t="s">
        <v>318</v>
      </c>
      <c r="B182" s="151"/>
      <c r="C182" s="151" t="s">
        <v>319</v>
      </c>
      <c r="D182" s="152"/>
      <c r="E182" s="52">
        <f>'Pay App 3'!E182</f>
        <v>0</v>
      </c>
      <c r="F182" s="45"/>
      <c r="G182" s="65">
        <f>'Pay App 3'!G182+F182</f>
        <v>0</v>
      </c>
      <c r="H182" s="188">
        <f>'Pay App 3'!K182</f>
        <v>0</v>
      </c>
      <c r="I182" s="189"/>
      <c r="J182" s="55"/>
      <c r="K182" s="33">
        <f t="shared" si="4"/>
        <v>0</v>
      </c>
      <c r="L182" s="68">
        <f t="shared" si="7"/>
        <v>0</v>
      </c>
      <c r="M182" s="66">
        <f t="shared" si="5"/>
        <v>0</v>
      </c>
      <c r="N182" s="32">
        <f t="shared" si="6"/>
        <v>0</v>
      </c>
      <c r="O182" s="52">
        <f>'Pay App 3'!O182+'Pay App 3'!P182</f>
        <v>0</v>
      </c>
      <c r="P182" s="45"/>
      <c r="Q182" s="66">
        <f>'Pay App 3'!Q182+N182+P182</f>
        <v>0</v>
      </c>
    </row>
    <row r="183" spans="1:17" ht="21" customHeight="1" x14ac:dyDescent="0.2">
      <c r="A183" s="151" t="s">
        <v>320</v>
      </c>
      <c r="B183" s="151"/>
      <c r="C183" s="151" t="s">
        <v>321</v>
      </c>
      <c r="D183" s="152"/>
      <c r="E183" s="52">
        <f>'Pay App 3'!E183</f>
        <v>0</v>
      </c>
      <c r="F183" s="45"/>
      <c r="G183" s="65">
        <f>'Pay App 3'!G183+F183</f>
        <v>0</v>
      </c>
      <c r="H183" s="188">
        <f>'Pay App 3'!K183</f>
        <v>0</v>
      </c>
      <c r="I183" s="189"/>
      <c r="J183" s="55"/>
      <c r="K183" s="33">
        <f t="shared" si="4"/>
        <v>0</v>
      </c>
      <c r="L183" s="68">
        <f t="shared" si="7"/>
        <v>0</v>
      </c>
      <c r="M183" s="66">
        <f t="shared" si="5"/>
        <v>0</v>
      </c>
      <c r="N183" s="32">
        <f t="shared" si="6"/>
        <v>0</v>
      </c>
      <c r="O183" s="52">
        <f>'Pay App 3'!O183+'Pay App 3'!P183</f>
        <v>0</v>
      </c>
      <c r="P183" s="45"/>
      <c r="Q183" s="66">
        <f>'Pay App 3'!Q183+N183+P183</f>
        <v>0</v>
      </c>
    </row>
    <row r="184" spans="1:17" ht="21" customHeight="1" x14ac:dyDescent="0.2">
      <c r="A184" s="151" t="s">
        <v>322</v>
      </c>
      <c r="B184" s="151"/>
      <c r="C184" s="151" t="s">
        <v>323</v>
      </c>
      <c r="D184" s="152"/>
      <c r="E184" s="52">
        <f>'Pay App 3'!E184</f>
        <v>0</v>
      </c>
      <c r="F184" s="45"/>
      <c r="G184" s="65">
        <f>'Pay App 3'!G184+F184</f>
        <v>0</v>
      </c>
      <c r="H184" s="188">
        <f>'Pay App 3'!K184</f>
        <v>0</v>
      </c>
      <c r="I184" s="189"/>
      <c r="J184" s="55"/>
      <c r="K184" s="33">
        <f t="shared" si="4"/>
        <v>0</v>
      </c>
      <c r="L184" s="68">
        <f t="shared" si="7"/>
        <v>0</v>
      </c>
      <c r="M184" s="66">
        <f t="shared" si="5"/>
        <v>0</v>
      </c>
      <c r="N184" s="32">
        <f t="shared" si="6"/>
        <v>0</v>
      </c>
      <c r="O184" s="52">
        <f>'Pay App 3'!O184+'Pay App 3'!P184</f>
        <v>0</v>
      </c>
      <c r="P184" s="45"/>
      <c r="Q184" s="66">
        <f>'Pay App 3'!Q184+N184+P184</f>
        <v>0</v>
      </c>
    </row>
    <row r="185" spans="1:17" ht="21" customHeight="1" x14ac:dyDescent="0.2">
      <c r="A185" s="141" t="s">
        <v>324</v>
      </c>
      <c r="B185" s="141"/>
      <c r="C185" s="141" t="s">
        <v>325</v>
      </c>
      <c r="D185" s="142"/>
      <c r="E185" s="52">
        <f>'Pay App 3'!E185</f>
        <v>0</v>
      </c>
      <c r="F185" s="45"/>
      <c r="G185" s="65">
        <f>'Pay App 3'!G185+F185</f>
        <v>0</v>
      </c>
      <c r="H185" s="188">
        <f>'Pay App 3'!K185</f>
        <v>0</v>
      </c>
      <c r="I185" s="189"/>
      <c r="J185" s="55"/>
      <c r="K185" s="33">
        <f t="shared" si="4"/>
        <v>0</v>
      </c>
      <c r="L185" s="68">
        <f t="shared" si="7"/>
        <v>0</v>
      </c>
      <c r="M185" s="66">
        <f t="shared" si="5"/>
        <v>0</v>
      </c>
      <c r="N185" s="32">
        <f t="shared" si="6"/>
        <v>0</v>
      </c>
      <c r="O185" s="52">
        <f>'Pay App 3'!O185+'Pay App 3'!P185</f>
        <v>0</v>
      </c>
      <c r="P185" s="45"/>
      <c r="Q185" s="66">
        <f>'Pay App 3'!Q185+N185+P185</f>
        <v>0</v>
      </c>
    </row>
    <row r="186" spans="1:17" ht="21" customHeight="1" x14ac:dyDescent="0.2">
      <c r="A186" s="141" t="s">
        <v>326</v>
      </c>
      <c r="B186" s="141"/>
      <c r="C186" s="141" t="s">
        <v>327</v>
      </c>
      <c r="D186" s="142"/>
      <c r="E186" s="52">
        <f>'Pay App 3'!E186</f>
        <v>0</v>
      </c>
      <c r="F186" s="45"/>
      <c r="G186" s="65">
        <f>'Pay App 3'!G186+F186</f>
        <v>0</v>
      </c>
      <c r="H186" s="188">
        <f>'Pay App 3'!K186</f>
        <v>0</v>
      </c>
      <c r="I186" s="189"/>
      <c r="J186" s="55"/>
      <c r="K186" s="33">
        <f t="shared" si="4"/>
        <v>0</v>
      </c>
      <c r="L186" s="68">
        <f t="shared" si="7"/>
        <v>0</v>
      </c>
      <c r="M186" s="66">
        <f t="shared" si="5"/>
        <v>0</v>
      </c>
      <c r="N186" s="32">
        <f t="shared" si="6"/>
        <v>0</v>
      </c>
      <c r="O186" s="52">
        <f>'Pay App 3'!O186+'Pay App 3'!P186</f>
        <v>0</v>
      </c>
      <c r="P186" s="45"/>
      <c r="Q186" s="66">
        <f>'Pay App 3'!Q186+N186+P186</f>
        <v>0</v>
      </c>
    </row>
    <row r="187" spans="1:17" ht="21" customHeight="1" x14ac:dyDescent="0.2">
      <c r="A187" s="151" t="s">
        <v>328</v>
      </c>
      <c r="B187" s="151"/>
      <c r="C187" s="151" t="s">
        <v>329</v>
      </c>
      <c r="D187" s="152"/>
      <c r="E187" s="52">
        <f>'Pay App 3'!E187</f>
        <v>0</v>
      </c>
      <c r="F187" s="45"/>
      <c r="G187" s="65">
        <f>'Pay App 3'!G187+F187</f>
        <v>0</v>
      </c>
      <c r="H187" s="188">
        <f>'Pay App 3'!K187</f>
        <v>0</v>
      </c>
      <c r="I187" s="189"/>
      <c r="J187" s="55"/>
      <c r="K187" s="33">
        <f t="shared" si="4"/>
        <v>0</v>
      </c>
      <c r="L187" s="68">
        <f t="shared" si="7"/>
        <v>0</v>
      </c>
      <c r="M187" s="66">
        <f t="shared" si="5"/>
        <v>0</v>
      </c>
      <c r="N187" s="32">
        <f t="shared" si="6"/>
        <v>0</v>
      </c>
      <c r="O187" s="52">
        <f>'Pay App 3'!O187+'Pay App 3'!P187</f>
        <v>0</v>
      </c>
      <c r="P187" s="45"/>
      <c r="Q187" s="66">
        <f>'Pay App 3'!Q187+N187+P187</f>
        <v>0</v>
      </c>
    </row>
    <row r="188" spans="1:17" ht="21" customHeight="1" x14ac:dyDescent="0.2">
      <c r="A188" s="151" t="s">
        <v>330</v>
      </c>
      <c r="B188" s="151"/>
      <c r="C188" s="151" t="s">
        <v>331</v>
      </c>
      <c r="D188" s="152"/>
      <c r="E188" s="52">
        <f>'Pay App 3'!E188</f>
        <v>0</v>
      </c>
      <c r="F188" s="45"/>
      <c r="G188" s="65">
        <f>'Pay App 3'!G188+F188</f>
        <v>0</v>
      </c>
      <c r="H188" s="188">
        <f>'Pay App 3'!K188</f>
        <v>0</v>
      </c>
      <c r="I188" s="189"/>
      <c r="J188" s="55"/>
      <c r="K188" s="33">
        <f t="shared" si="4"/>
        <v>0</v>
      </c>
      <c r="L188" s="68">
        <f t="shared" si="7"/>
        <v>0</v>
      </c>
      <c r="M188" s="66">
        <f t="shared" si="5"/>
        <v>0</v>
      </c>
      <c r="N188" s="32">
        <f t="shared" si="6"/>
        <v>0</v>
      </c>
      <c r="O188" s="52">
        <f>'Pay App 3'!O188+'Pay App 3'!P188</f>
        <v>0</v>
      </c>
      <c r="P188" s="45"/>
      <c r="Q188" s="66">
        <f>'Pay App 3'!Q188+N188+P188</f>
        <v>0</v>
      </c>
    </row>
    <row r="189" spans="1:17" ht="21" customHeight="1" x14ac:dyDescent="0.2">
      <c r="A189" s="151" t="s">
        <v>332</v>
      </c>
      <c r="B189" s="151"/>
      <c r="C189" s="151" t="s">
        <v>333</v>
      </c>
      <c r="D189" s="152"/>
      <c r="E189" s="52">
        <f>'Pay App 3'!E189</f>
        <v>0</v>
      </c>
      <c r="F189" s="45"/>
      <c r="G189" s="65">
        <f>'Pay App 3'!G189+F189</f>
        <v>0</v>
      </c>
      <c r="H189" s="188">
        <f>'Pay App 3'!K189</f>
        <v>0</v>
      </c>
      <c r="I189" s="189"/>
      <c r="J189" s="55"/>
      <c r="K189" s="33">
        <f t="shared" si="4"/>
        <v>0</v>
      </c>
      <c r="L189" s="68">
        <f t="shared" si="7"/>
        <v>0</v>
      </c>
      <c r="M189" s="66">
        <f t="shared" si="5"/>
        <v>0</v>
      </c>
      <c r="N189" s="32">
        <f t="shared" si="6"/>
        <v>0</v>
      </c>
      <c r="O189" s="52">
        <f>'Pay App 3'!O189+'Pay App 3'!P189</f>
        <v>0</v>
      </c>
      <c r="P189" s="45"/>
      <c r="Q189" s="66">
        <f>'Pay App 3'!Q189+N189+P189</f>
        <v>0</v>
      </c>
    </row>
    <row r="190" spans="1:17" ht="21" customHeight="1" x14ac:dyDescent="0.2">
      <c r="A190" s="141" t="s">
        <v>334</v>
      </c>
      <c r="B190" s="141"/>
      <c r="C190" s="141" t="s">
        <v>335</v>
      </c>
      <c r="D190" s="142"/>
      <c r="E190" s="52">
        <f>'Pay App 3'!E190</f>
        <v>0</v>
      </c>
      <c r="F190" s="45"/>
      <c r="G190" s="65">
        <f>'Pay App 3'!G190+F190</f>
        <v>0</v>
      </c>
      <c r="H190" s="188">
        <f>'Pay App 3'!K190</f>
        <v>0</v>
      </c>
      <c r="I190" s="189"/>
      <c r="J190" s="55"/>
      <c r="K190" s="33">
        <f t="shared" si="4"/>
        <v>0</v>
      </c>
      <c r="L190" s="68">
        <f t="shared" si="7"/>
        <v>0</v>
      </c>
      <c r="M190" s="66">
        <f t="shared" si="5"/>
        <v>0</v>
      </c>
      <c r="N190" s="32">
        <f t="shared" si="6"/>
        <v>0</v>
      </c>
      <c r="O190" s="52">
        <f>'Pay App 3'!O190+'Pay App 3'!P190</f>
        <v>0</v>
      </c>
      <c r="P190" s="45"/>
      <c r="Q190" s="66">
        <f>'Pay App 3'!Q190+N190+P190</f>
        <v>0</v>
      </c>
    </row>
    <row r="191" spans="1:17" ht="21" customHeight="1" x14ac:dyDescent="0.2">
      <c r="A191" s="149" t="s">
        <v>336</v>
      </c>
      <c r="B191" s="149"/>
      <c r="C191" s="149" t="s">
        <v>337</v>
      </c>
      <c r="D191" s="150"/>
      <c r="E191" s="52">
        <f>'Pay App 3'!E191</f>
        <v>0</v>
      </c>
      <c r="F191" s="45"/>
      <c r="G191" s="65">
        <f>'Pay App 3'!G191+F191</f>
        <v>0</v>
      </c>
      <c r="H191" s="188">
        <f>'Pay App 3'!K191</f>
        <v>0</v>
      </c>
      <c r="I191" s="189"/>
      <c r="J191" s="55"/>
      <c r="K191" s="33">
        <f t="shared" si="4"/>
        <v>0</v>
      </c>
      <c r="L191" s="68">
        <f t="shared" si="7"/>
        <v>0</v>
      </c>
      <c r="M191" s="66">
        <f t="shared" si="5"/>
        <v>0</v>
      </c>
      <c r="N191" s="32">
        <f t="shared" si="6"/>
        <v>0</v>
      </c>
      <c r="O191" s="52">
        <f>'Pay App 3'!O191+'Pay App 3'!P191</f>
        <v>0</v>
      </c>
      <c r="P191" s="45"/>
      <c r="Q191" s="66">
        <f>'Pay App 3'!Q191+N191+P191</f>
        <v>0</v>
      </c>
    </row>
    <row r="192" spans="1:17" ht="21" customHeight="1" x14ac:dyDescent="0.2">
      <c r="A192" s="149" t="s">
        <v>338</v>
      </c>
      <c r="B192" s="149"/>
      <c r="C192" s="151" t="s">
        <v>339</v>
      </c>
      <c r="D192" s="152"/>
      <c r="E192" s="52">
        <f>'Pay App 3'!E192</f>
        <v>0</v>
      </c>
      <c r="F192" s="45"/>
      <c r="G192" s="65">
        <f>'Pay App 3'!G192+F192</f>
        <v>0</v>
      </c>
      <c r="H192" s="188">
        <f>'Pay App 3'!K192</f>
        <v>0</v>
      </c>
      <c r="I192" s="189"/>
      <c r="J192" s="55"/>
      <c r="K192" s="33">
        <f t="shared" si="4"/>
        <v>0</v>
      </c>
      <c r="L192" s="68">
        <f t="shared" si="7"/>
        <v>0</v>
      </c>
      <c r="M192" s="66">
        <f t="shared" si="5"/>
        <v>0</v>
      </c>
      <c r="N192" s="32">
        <f t="shared" si="6"/>
        <v>0</v>
      </c>
      <c r="O192" s="52">
        <f>'Pay App 3'!O192+'Pay App 3'!P192</f>
        <v>0</v>
      </c>
      <c r="P192" s="45"/>
      <c r="Q192" s="66">
        <f>'Pay App 3'!Q192+N192+P192</f>
        <v>0</v>
      </c>
    </row>
    <row r="193" spans="1:17" ht="21" customHeight="1" x14ac:dyDescent="0.2">
      <c r="A193" s="141" t="s">
        <v>340</v>
      </c>
      <c r="B193" s="141"/>
      <c r="C193" s="141" t="s">
        <v>341</v>
      </c>
      <c r="D193" s="142"/>
      <c r="E193" s="52">
        <f>'Pay App 3'!E193</f>
        <v>0</v>
      </c>
      <c r="F193" s="45"/>
      <c r="G193" s="65">
        <f>'Pay App 3'!G193+F193</f>
        <v>0</v>
      </c>
      <c r="H193" s="188">
        <f>'Pay App 3'!K193</f>
        <v>0</v>
      </c>
      <c r="I193" s="189"/>
      <c r="J193" s="55"/>
      <c r="K193" s="33">
        <f t="shared" si="4"/>
        <v>0</v>
      </c>
      <c r="L193" s="68">
        <f t="shared" si="7"/>
        <v>0</v>
      </c>
      <c r="M193" s="66">
        <f t="shared" si="5"/>
        <v>0</v>
      </c>
      <c r="N193" s="32">
        <f t="shared" si="6"/>
        <v>0</v>
      </c>
      <c r="O193" s="52">
        <f>'Pay App 3'!O193+'Pay App 3'!P193</f>
        <v>0</v>
      </c>
      <c r="P193" s="45"/>
      <c r="Q193" s="66">
        <f>'Pay App 3'!Q193+N193+P193</f>
        <v>0</v>
      </c>
    </row>
    <row r="194" spans="1:17" ht="21" customHeight="1" x14ac:dyDescent="0.2">
      <c r="A194" s="149" t="s">
        <v>342</v>
      </c>
      <c r="B194" s="149"/>
      <c r="C194" s="149" t="s">
        <v>343</v>
      </c>
      <c r="D194" s="150"/>
      <c r="E194" s="52">
        <f>'Pay App 3'!E194</f>
        <v>0</v>
      </c>
      <c r="F194" s="45"/>
      <c r="G194" s="65">
        <f>'Pay App 3'!G194+F194</f>
        <v>0</v>
      </c>
      <c r="H194" s="188">
        <f>'Pay App 3'!K194</f>
        <v>0</v>
      </c>
      <c r="I194" s="189"/>
      <c r="J194" s="55"/>
      <c r="K194" s="33">
        <f t="shared" si="4"/>
        <v>0</v>
      </c>
      <c r="L194" s="68">
        <f t="shared" si="7"/>
        <v>0</v>
      </c>
      <c r="M194" s="66">
        <f t="shared" si="5"/>
        <v>0</v>
      </c>
      <c r="N194" s="32">
        <f t="shared" si="6"/>
        <v>0</v>
      </c>
      <c r="O194" s="52">
        <f>'Pay App 3'!O194+'Pay App 3'!P194</f>
        <v>0</v>
      </c>
      <c r="P194" s="45"/>
      <c r="Q194" s="66">
        <f>'Pay App 3'!Q194+N194+P194</f>
        <v>0</v>
      </c>
    </row>
    <row r="195" spans="1:17" ht="21" customHeight="1" x14ac:dyDescent="0.2">
      <c r="A195" s="149" t="s">
        <v>344</v>
      </c>
      <c r="B195" s="149"/>
      <c r="C195" s="151" t="s">
        <v>345</v>
      </c>
      <c r="D195" s="152"/>
      <c r="E195" s="52">
        <f>'Pay App 3'!E195</f>
        <v>0</v>
      </c>
      <c r="F195" s="45"/>
      <c r="G195" s="65">
        <f>'Pay App 3'!G195+F195</f>
        <v>0</v>
      </c>
      <c r="H195" s="188">
        <f>'Pay App 3'!K195</f>
        <v>0</v>
      </c>
      <c r="I195" s="189"/>
      <c r="J195" s="55"/>
      <c r="K195" s="33">
        <f t="shared" si="4"/>
        <v>0</v>
      </c>
      <c r="L195" s="68">
        <f t="shared" si="7"/>
        <v>0</v>
      </c>
      <c r="M195" s="66">
        <f t="shared" si="5"/>
        <v>0</v>
      </c>
      <c r="N195" s="32">
        <f t="shared" si="6"/>
        <v>0</v>
      </c>
      <c r="O195" s="52">
        <f>'Pay App 3'!O195+'Pay App 3'!P195</f>
        <v>0</v>
      </c>
      <c r="P195" s="45"/>
      <c r="Q195" s="66">
        <f>'Pay App 3'!Q195+N195+P195</f>
        <v>0</v>
      </c>
    </row>
    <row r="196" spans="1:17" ht="21" customHeight="1" x14ac:dyDescent="0.2">
      <c r="A196" s="149" t="s">
        <v>346</v>
      </c>
      <c r="B196" s="149"/>
      <c r="C196" s="149" t="s">
        <v>347</v>
      </c>
      <c r="D196" s="150"/>
      <c r="E196" s="52">
        <f>'Pay App 3'!E196</f>
        <v>0</v>
      </c>
      <c r="F196" s="45"/>
      <c r="G196" s="65">
        <f>'Pay App 3'!G196+F196</f>
        <v>0</v>
      </c>
      <c r="H196" s="188">
        <f>'Pay App 3'!K196</f>
        <v>0</v>
      </c>
      <c r="I196" s="189"/>
      <c r="J196" s="55"/>
      <c r="K196" s="33">
        <f t="shared" si="4"/>
        <v>0</v>
      </c>
      <c r="L196" s="68">
        <f t="shared" si="7"/>
        <v>0</v>
      </c>
      <c r="M196" s="66">
        <f t="shared" si="5"/>
        <v>0</v>
      </c>
      <c r="N196" s="32">
        <f t="shared" si="6"/>
        <v>0</v>
      </c>
      <c r="O196" s="52">
        <f>'Pay App 3'!O196+'Pay App 3'!P196</f>
        <v>0</v>
      </c>
      <c r="P196" s="45"/>
      <c r="Q196" s="66">
        <f>'Pay App 3'!Q196+N196+P196</f>
        <v>0</v>
      </c>
    </row>
    <row r="197" spans="1:17" ht="21" customHeight="1" x14ac:dyDescent="0.2">
      <c r="A197" s="149" t="s">
        <v>348</v>
      </c>
      <c r="B197" s="149"/>
      <c r="C197" s="149" t="s">
        <v>349</v>
      </c>
      <c r="D197" s="150"/>
      <c r="E197" s="52">
        <f>'Pay App 3'!E197</f>
        <v>0</v>
      </c>
      <c r="F197" s="45"/>
      <c r="G197" s="65">
        <f>'Pay App 3'!G197+F197</f>
        <v>0</v>
      </c>
      <c r="H197" s="188">
        <f>'Pay App 3'!K197</f>
        <v>0</v>
      </c>
      <c r="I197" s="189"/>
      <c r="J197" s="55"/>
      <c r="K197" s="33">
        <f t="shared" si="4"/>
        <v>0</v>
      </c>
      <c r="L197" s="68">
        <f t="shared" si="7"/>
        <v>0</v>
      </c>
      <c r="M197" s="66">
        <f t="shared" si="5"/>
        <v>0</v>
      </c>
      <c r="N197" s="32">
        <f t="shared" si="6"/>
        <v>0</v>
      </c>
      <c r="O197" s="52">
        <f>'Pay App 3'!O197+'Pay App 3'!P197</f>
        <v>0</v>
      </c>
      <c r="P197" s="45"/>
      <c r="Q197" s="66">
        <f>'Pay App 3'!Q197+N197+P197</f>
        <v>0</v>
      </c>
    </row>
    <row r="198" spans="1:17" ht="21" customHeight="1" x14ac:dyDescent="0.2">
      <c r="A198" s="149" t="s">
        <v>350</v>
      </c>
      <c r="B198" s="149"/>
      <c r="C198" s="151" t="s">
        <v>305</v>
      </c>
      <c r="D198" s="152"/>
      <c r="E198" s="52">
        <f>'Pay App 3'!E198</f>
        <v>0</v>
      </c>
      <c r="F198" s="45"/>
      <c r="G198" s="65">
        <f>'Pay App 3'!G198+F198</f>
        <v>0</v>
      </c>
      <c r="H198" s="188">
        <f>'Pay App 3'!K198</f>
        <v>0</v>
      </c>
      <c r="I198" s="189"/>
      <c r="J198" s="55"/>
      <c r="K198" s="33">
        <f t="shared" si="4"/>
        <v>0</v>
      </c>
      <c r="L198" s="68">
        <f t="shared" si="7"/>
        <v>0</v>
      </c>
      <c r="M198" s="66">
        <f t="shared" si="5"/>
        <v>0</v>
      </c>
      <c r="N198" s="32">
        <f t="shared" si="6"/>
        <v>0</v>
      </c>
      <c r="O198" s="52">
        <f>'Pay App 3'!O198+'Pay App 3'!P198</f>
        <v>0</v>
      </c>
      <c r="P198" s="45"/>
      <c r="Q198" s="66">
        <f>'Pay App 3'!Q198+N198+P198</f>
        <v>0</v>
      </c>
    </row>
    <row r="199" spans="1:17" ht="21" customHeight="1" x14ac:dyDescent="0.2">
      <c r="A199" s="141" t="s">
        <v>351</v>
      </c>
      <c r="B199" s="141"/>
      <c r="C199" s="141" t="s">
        <v>352</v>
      </c>
      <c r="D199" s="142"/>
      <c r="E199" s="52">
        <f>'Pay App 3'!E199</f>
        <v>0</v>
      </c>
      <c r="F199" s="45"/>
      <c r="G199" s="65">
        <f>'Pay App 3'!G199+F199</f>
        <v>0</v>
      </c>
      <c r="H199" s="188">
        <f>'Pay App 3'!K199</f>
        <v>0</v>
      </c>
      <c r="I199" s="189"/>
      <c r="J199" s="55"/>
      <c r="K199" s="33">
        <f t="shared" si="4"/>
        <v>0</v>
      </c>
      <c r="L199" s="68">
        <f t="shared" si="7"/>
        <v>0</v>
      </c>
      <c r="M199" s="66">
        <f t="shared" si="5"/>
        <v>0</v>
      </c>
      <c r="N199" s="32">
        <f t="shared" si="6"/>
        <v>0</v>
      </c>
      <c r="O199" s="52">
        <f>'Pay App 3'!O199+'Pay App 3'!P199</f>
        <v>0</v>
      </c>
      <c r="P199" s="45"/>
      <c r="Q199" s="66">
        <f>'Pay App 3'!Q199+N199+P199</f>
        <v>0</v>
      </c>
    </row>
    <row r="200" spans="1:17" ht="21" customHeight="1" x14ac:dyDescent="0.2">
      <c r="A200" s="149" t="s">
        <v>353</v>
      </c>
      <c r="B200" s="149"/>
      <c r="C200" s="149" t="s">
        <v>354</v>
      </c>
      <c r="D200" s="150"/>
      <c r="E200" s="52">
        <f>'Pay App 3'!E200</f>
        <v>0</v>
      </c>
      <c r="F200" s="45"/>
      <c r="G200" s="65">
        <f>'Pay App 3'!G200+F200</f>
        <v>0</v>
      </c>
      <c r="H200" s="188">
        <f>'Pay App 3'!K200</f>
        <v>0</v>
      </c>
      <c r="I200" s="189"/>
      <c r="J200" s="55"/>
      <c r="K200" s="33">
        <f t="shared" si="4"/>
        <v>0</v>
      </c>
      <c r="L200" s="68">
        <f t="shared" si="7"/>
        <v>0</v>
      </c>
      <c r="M200" s="66">
        <f t="shared" si="5"/>
        <v>0</v>
      </c>
      <c r="N200" s="32">
        <f t="shared" si="6"/>
        <v>0</v>
      </c>
      <c r="O200" s="52">
        <f>'Pay App 3'!O200+'Pay App 3'!P200</f>
        <v>0</v>
      </c>
      <c r="P200" s="45"/>
      <c r="Q200" s="66">
        <f>'Pay App 3'!Q200+N200+P200</f>
        <v>0</v>
      </c>
    </row>
    <row r="201" spans="1:17" ht="21" customHeight="1" x14ac:dyDescent="0.2">
      <c r="A201" s="149" t="s">
        <v>355</v>
      </c>
      <c r="B201" s="149"/>
      <c r="C201" s="149" t="s">
        <v>356</v>
      </c>
      <c r="D201" s="150"/>
      <c r="E201" s="52">
        <f>'Pay App 3'!E201</f>
        <v>0</v>
      </c>
      <c r="F201" s="45"/>
      <c r="G201" s="65">
        <f>'Pay App 3'!G201+F201</f>
        <v>0</v>
      </c>
      <c r="H201" s="188">
        <f>'Pay App 3'!K201</f>
        <v>0</v>
      </c>
      <c r="I201" s="189"/>
      <c r="J201" s="55"/>
      <c r="K201" s="33">
        <f t="shared" si="4"/>
        <v>0</v>
      </c>
      <c r="L201" s="68">
        <f t="shared" si="7"/>
        <v>0</v>
      </c>
      <c r="M201" s="66">
        <f t="shared" si="5"/>
        <v>0</v>
      </c>
      <c r="N201" s="32">
        <f t="shared" si="6"/>
        <v>0</v>
      </c>
      <c r="O201" s="52">
        <f>'Pay App 3'!O201+'Pay App 3'!P201</f>
        <v>0</v>
      </c>
      <c r="P201" s="45"/>
      <c r="Q201" s="66">
        <f>'Pay App 3'!Q201+N201+P201</f>
        <v>0</v>
      </c>
    </row>
    <row r="202" spans="1:17" ht="21" customHeight="1" x14ac:dyDescent="0.2">
      <c r="A202" s="149" t="s">
        <v>357</v>
      </c>
      <c r="B202" s="149"/>
      <c r="C202" s="151" t="s">
        <v>358</v>
      </c>
      <c r="D202" s="152"/>
      <c r="E202" s="52">
        <f>'Pay App 3'!E202</f>
        <v>0</v>
      </c>
      <c r="F202" s="45"/>
      <c r="G202" s="65">
        <f>'Pay App 3'!G202+F202</f>
        <v>0</v>
      </c>
      <c r="H202" s="188">
        <f>'Pay App 3'!K202</f>
        <v>0</v>
      </c>
      <c r="I202" s="189"/>
      <c r="J202" s="55"/>
      <c r="K202" s="33">
        <f t="shared" si="4"/>
        <v>0</v>
      </c>
      <c r="L202" s="68">
        <f t="shared" si="7"/>
        <v>0</v>
      </c>
      <c r="M202" s="66">
        <f t="shared" si="5"/>
        <v>0</v>
      </c>
      <c r="N202" s="32">
        <f t="shared" si="6"/>
        <v>0</v>
      </c>
      <c r="O202" s="52">
        <f>'Pay App 3'!O202+'Pay App 3'!P202</f>
        <v>0</v>
      </c>
      <c r="P202" s="45"/>
      <c r="Q202" s="66">
        <f>'Pay App 3'!Q202+N202+P202</f>
        <v>0</v>
      </c>
    </row>
    <row r="203" spans="1:17" ht="21" customHeight="1" x14ac:dyDescent="0.2">
      <c r="A203" s="149" t="s">
        <v>359</v>
      </c>
      <c r="B203" s="149"/>
      <c r="C203" s="151" t="s">
        <v>360</v>
      </c>
      <c r="D203" s="152"/>
      <c r="E203" s="52">
        <f>'Pay App 3'!E203</f>
        <v>0</v>
      </c>
      <c r="F203" s="45"/>
      <c r="G203" s="65">
        <f>'Pay App 3'!G203+F203</f>
        <v>0</v>
      </c>
      <c r="H203" s="188">
        <f>'Pay App 3'!K203</f>
        <v>0</v>
      </c>
      <c r="I203" s="189"/>
      <c r="J203" s="55"/>
      <c r="K203" s="33">
        <f t="shared" si="4"/>
        <v>0</v>
      </c>
      <c r="L203" s="68">
        <f t="shared" si="7"/>
        <v>0</v>
      </c>
      <c r="M203" s="66">
        <f t="shared" si="5"/>
        <v>0</v>
      </c>
      <c r="N203" s="32">
        <f t="shared" si="6"/>
        <v>0</v>
      </c>
      <c r="O203" s="52">
        <f>'Pay App 3'!O203+'Pay App 3'!P203</f>
        <v>0</v>
      </c>
      <c r="P203" s="45"/>
      <c r="Q203" s="66">
        <f>'Pay App 3'!Q203+N203+P203</f>
        <v>0</v>
      </c>
    </row>
    <row r="204" spans="1:17" ht="21" customHeight="1" x14ac:dyDescent="0.2">
      <c r="A204" s="149" t="s">
        <v>361</v>
      </c>
      <c r="B204" s="149"/>
      <c r="C204" s="149" t="s">
        <v>362</v>
      </c>
      <c r="D204" s="150"/>
      <c r="E204" s="52">
        <f>'Pay App 3'!E204</f>
        <v>0</v>
      </c>
      <c r="F204" s="45"/>
      <c r="G204" s="65">
        <f>'Pay App 3'!G204+F204</f>
        <v>0</v>
      </c>
      <c r="H204" s="188">
        <f>'Pay App 3'!K204</f>
        <v>0</v>
      </c>
      <c r="I204" s="189"/>
      <c r="J204" s="55"/>
      <c r="K204" s="33">
        <f t="shared" si="4"/>
        <v>0</v>
      </c>
      <c r="L204" s="68">
        <f t="shared" si="7"/>
        <v>0</v>
      </c>
      <c r="M204" s="66">
        <f t="shared" si="5"/>
        <v>0</v>
      </c>
      <c r="N204" s="32">
        <f t="shared" si="6"/>
        <v>0</v>
      </c>
      <c r="O204" s="52">
        <f>'Pay App 3'!O204+'Pay App 3'!P204</f>
        <v>0</v>
      </c>
      <c r="P204" s="45"/>
      <c r="Q204" s="66">
        <f>'Pay App 3'!Q204+N204+P204</f>
        <v>0</v>
      </c>
    </row>
    <row r="205" spans="1:17" ht="21" customHeight="1" x14ac:dyDescent="0.2">
      <c r="A205" s="149" t="s">
        <v>363</v>
      </c>
      <c r="B205" s="149"/>
      <c r="C205" s="151" t="s">
        <v>364</v>
      </c>
      <c r="D205" s="152"/>
      <c r="E205" s="52">
        <f>'Pay App 3'!E205</f>
        <v>0</v>
      </c>
      <c r="F205" s="45"/>
      <c r="G205" s="65">
        <f>'Pay App 3'!G205+F205</f>
        <v>0</v>
      </c>
      <c r="H205" s="188">
        <f>'Pay App 3'!K205</f>
        <v>0</v>
      </c>
      <c r="I205" s="189"/>
      <c r="J205" s="55"/>
      <c r="K205" s="33">
        <f t="shared" si="4"/>
        <v>0</v>
      </c>
      <c r="L205" s="68">
        <f t="shared" si="7"/>
        <v>0</v>
      </c>
      <c r="M205" s="66">
        <f t="shared" si="5"/>
        <v>0</v>
      </c>
      <c r="N205" s="32">
        <f t="shared" si="6"/>
        <v>0</v>
      </c>
      <c r="O205" s="52">
        <f>'Pay App 3'!O205+'Pay App 3'!P205</f>
        <v>0</v>
      </c>
      <c r="P205" s="45"/>
      <c r="Q205" s="66">
        <f>'Pay App 3'!Q205+N205+P205</f>
        <v>0</v>
      </c>
    </row>
    <row r="206" spans="1:17" ht="21" customHeight="1" x14ac:dyDescent="0.2">
      <c r="A206" s="141" t="s">
        <v>365</v>
      </c>
      <c r="B206" s="141"/>
      <c r="C206" s="141" t="s">
        <v>366</v>
      </c>
      <c r="D206" s="142"/>
      <c r="E206" s="52">
        <f>'Pay App 3'!E206</f>
        <v>0</v>
      </c>
      <c r="F206" s="45"/>
      <c r="G206" s="65">
        <f>'Pay App 3'!G206+F206</f>
        <v>0</v>
      </c>
      <c r="H206" s="188">
        <f>'Pay App 3'!K206</f>
        <v>0</v>
      </c>
      <c r="I206" s="189"/>
      <c r="J206" s="55"/>
      <c r="K206" s="33">
        <f t="shared" si="4"/>
        <v>0</v>
      </c>
      <c r="L206" s="68">
        <f t="shared" si="7"/>
        <v>0</v>
      </c>
      <c r="M206" s="66">
        <f t="shared" si="5"/>
        <v>0</v>
      </c>
      <c r="N206" s="32">
        <f t="shared" si="6"/>
        <v>0</v>
      </c>
      <c r="O206" s="52">
        <f>'Pay App 3'!O206+'Pay App 3'!P206</f>
        <v>0</v>
      </c>
      <c r="P206" s="45"/>
      <c r="Q206" s="66">
        <f>'Pay App 3'!Q206+N206+P206</f>
        <v>0</v>
      </c>
    </row>
    <row r="207" spans="1:17" ht="21" customHeight="1" x14ac:dyDescent="0.2">
      <c r="A207" s="149" t="s">
        <v>367</v>
      </c>
      <c r="B207" s="149"/>
      <c r="C207" s="149" t="s">
        <v>368</v>
      </c>
      <c r="D207" s="150"/>
      <c r="E207" s="52">
        <f>'Pay App 3'!E207</f>
        <v>0</v>
      </c>
      <c r="F207" s="45"/>
      <c r="G207" s="65">
        <f>'Pay App 3'!G207+F207</f>
        <v>0</v>
      </c>
      <c r="H207" s="188">
        <f>'Pay App 3'!K207</f>
        <v>0</v>
      </c>
      <c r="I207" s="189"/>
      <c r="J207" s="55"/>
      <c r="K207" s="33">
        <f t="shared" si="4"/>
        <v>0</v>
      </c>
      <c r="L207" s="68">
        <f t="shared" si="7"/>
        <v>0</v>
      </c>
      <c r="M207" s="66">
        <f t="shared" si="5"/>
        <v>0</v>
      </c>
      <c r="N207" s="32">
        <f t="shared" si="6"/>
        <v>0</v>
      </c>
      <c r="O207" s="52">
        <f>'Pay App 3'!O207+'Pay App 3'!P207</f>
        <v>0</v>
      </c>
      <c r="P207" s="45"/>
      <c r="Q207" s="66">
        <f>'Pay App 3'!Q207+N207+P207</f>
        <v>0</v>
      </c>
    </row>
    <row r="208" spans="1:17" ht="21" customHeight="1" x14ac:dyDescent="0.2">
      <c r="A208" s="141" t="s">
        <v>369</v>
      </c>
      <c r="B208" s="141"/>
      <c r="C208" s="141" t="s">
        <v>370</v>
      </c>
      <c r="D208" s="142"/>
      <c r="E208" s="52">
        <f>'Pay App 3'!E208</f>
        <v>0</v>
      </c>
      <c r="F208" s="45"/>
      <c r="G208" s="65">
        <f>'Pay App 3'!G208+F208</f>
        <v>0</v>
      </c>
      <c r="H208" s="188">
        <f>'Pay App 3'!K208</f>
        <v>0</v>
      </c>
      <c r="I208" s="189"/>
      <c r="J208" s="55"/>
      <c r="K208" s="33">
        <f t="shared" si="4"/>
        <v>0</v>
      </c>
      <c r="L208" s="68">
        <f t="shared" si="7"/>
        <v>0</v>
      </c>
      <c r="M208" s="66">
        <f t="shared" si="5"/>
        <v>0</v>
      </c>
      <c r="N208" s="32">
        <f t="shared" si="6"/>
        <v>0</v>
      </c>
      <c r="O208" s="52">
        <f>'Pay App 3'!O208+'Pay App 3'!P208</f>
        <v>0</v>
      </c>
      <c r="P208" s="45"/>
      <c r="Q208" s="66">
        <f>'Pay App 3'!Q208+N208+P208</f>
        <v>0</v>
      </c>
    </row>
    <row r="209" spans="1:17" ht="21" customHeight="1" x14ac:dyDescent="0.2">
      <c r="A209" s="149" t="s">
        <v>371</v>
      </c>
      <c r="B209" s="149"/>
      <c r="C209" s="149" t="s">
        <v>372</v>
      </c>
      <c r="D209" s="150"/>
      <c r="E209" s="52">
        <f>'Pay App 3'!E209</f>
        <v>0</v>
      </c>
      <c r="F209" s="45"/>
      <c r="G209" s="65">
        <f>'Pay App 3'!G209+F209</f>
        <v>0</v>
      </c>
      <c r="H209" s="188">
        <f>'Pay App 3'!K209</f>
        <v>0</v>
      </c>
      <c r="I209" s="189"/>
      <c r="J209" s="55"/>
      <c r="K209" s="33">
        <f t="shared" si="4"/>
        <v>0</v>
      </c>
      <c r="L209" s="68">
        <f t="shared" si="7"/>
        <v>0</v>
      </c>
      <c r="M209" s="66">
        <f t="shared" si="5"/>
        <v>0</v>
      </c>
      <c r="N209" s="32">
        <f t="shared" si="6"/>
        <v>0</v>
      </c>
      <c r="O209" s="52">
        <f>'Pay App 3'!O209+'Pay App 3'!P209</f>
        <v>0</v>
      </c>
      <c r="P209" s="45"/>
      <c r="Q209" s="66">
        <f>'Pay App 3'!Q209+N209+P209</f>
        <v>0</v>
      </c>
    </row>
    <row r="210" spans="1:17" ht="21" customHeight="1" x14ac:dyDescent="0.2">
      <c r="A210" s="149" t="s">
        <v>373</v>
      </c>
      <c r="B210" s="149"/>
      <c r="C210" s="151" t="s">
        <v>374</v>
      </c>
      <c r="D210" s="152"/>
      <c r="E210" s="52">
        <f>'Pay App 3'!E210</f>
        <v>0</v>
      </c>
      <c r="F210" s="45"/>
      <c r="G210" s="65">
        <f>'Pay App 3'!G210+F210</f>
        <v>0</v>
      </c>
      <c r="H210" s="188">
        <f>'Pay App 3'!K210</f>
        <v>0</v>
      </c>
      <c r="I210" s="189"/>
      <c r="J210" s="55"/>
      <c r="K210" s="33">
        <f t="shared" si="4"/>
        <v>0</v>
      </c>
      <c r="L210" s="68">
        <f t="shared" si="7"/>
        <v>0</v>
      </c>
      <c r="M210" s="66">
        <f t="shared" si="5"/>
        <v>0</v>
      </c>
      <c r="N210" s="32">
        <f t="shared" si="6"/>
        <v>0</v>
      </c>
      <c r="O210" s="52">
        <f>'Pay App 3'!O210+'Pay App 3'!P210</f>
        <v>0</v>
      </c>
      <c r="P210" s="45"/>
      <c r="Q210" s="66">
        <f>'Pay App 3'!Q210+N210+P210</f>
        <v>0</v>
      </c>
    </row>
    <row r="211" spans="1:17" ht="21" customHeight="1" x14ac:dyDescent="0.2">
      <c r="A211" s="149" t="s">
        <v>375</v>
      </c>
      <c r="B211" s="149"/>
      <c r="C211" s="149" t="s">
        <v>376</v>
      </c>
      <c r="D211" s="150"/>
      <c r="E211" s="52">
        <f>'Pay App 3'!E211</f>
        <v>0</v>
      </c>
      <c r="F211" s="45"/>
      <c r="G211" s="65">
        <f>'Pay App 3'!G211+F211</f>
        <v>0</v>
      </c>
      <c r="H211" s="188">
        <f>'Pay App 3'!K211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3'!O211+'Pay App 3'!P211</f>
        <v>0</v>
      </c>
      <c r="P211" s="45"/>
      <c r="Q211" s="66">
        <f>'Pay App 3'!Q211+N211+P211</f>
        <v>0</v>
      </c>
    </row>
    <row r="212" spans="1:17" ht="21" customHeight="1" x14ac:dyDescent="0.2">
      <c r="A212" s="149" t="s">
        <v>377</v>
      </c>
      <c r="B212" s="149"/>
      <c r="C212" s="151" t="s">
        <v>378</v>
      </c>
      <c r="D212" s="152"/>
      <c r="E212" s="52">
        <f>'Pay App 3'!E212</f>
        <v>0</v>
      </c>
      <c r="F212" s="45"/>
      <c r="G212" s="65">
        <f>'Pay App 3'!G212+F212</f>
        <v>0</v>
      </c>
      <c r="H212" s="188">
        <f>'Pay App 3'!K212</f>
        <v>0</v>
      </c>
      <c r="I212" s="189"/>
      <c r="J212" s="55"/>
      <c r="K212" s="33">
        <f t="shared" si="8"/>
        <v>0</v>
      </c>
      <c r="L212" s="68">
        <f t="shared" ref="L212:L241" si="11">IF(ISERROR(K212/G212),0,K212/G212)</f>
        <v>0</v>
      </c>
      <c r="M212" s="66">
        <f t="shared" si="9"/>
        <v>0</v>
      </c>
      <c r="N212" s="32">
        <f t="shared" si="10"/>
        <v>0</v>
      </c>
      <c r="O212" s="52">
        <f>'Pay App 3'!O212+'Pay App 3'!P212</f>
        <v>0</v>
      </c>
      <c r="P212" s="45"/>
      <c r="Q212" s="66">
        <f>'Pay App 3'!Q212+N212+P212</f>
        <v>0</v>
      </c>
    </row>
    <row r="213" spans="1:17" ht="21" customHeight="1" x14ac:dyDescent="0.2">
      <c r="A213" s="141" t="s">
        <v>379</v>
      </c>
      <c r="B213" s="141"/>
      <c r="C213" s="141" t="s">
        <v>380</v>
      </c>
      <c r="D213" s="142"/>
      <c r="E213" s="52">
        <f>'Pay App 3'!E213</f>
        <v>0</v>
      </c>
      <c r="F213" s="45"/>
      <c r="G213" s="65">
        <f>'Pay App 3'!G213+F213</f>
        <v>0</v>
      </c>
      <c r="H213" s="188">
        <f>'Pay App 3'!K213</f>
        <v>0</v>
      </c>
      <c r="I213" s="189"/>
      <c r="J213" s="55"/>
      <c r="K213" s="33">
        <f t="shared" si="8"/>
        <v>0</v>
      </c>
      <c r="L213" s="68">
        <f t="shared" si="11"/>
        <v>0</v>
      </c>
      <c r="M213" s="66">
        <f t="shared" si="9"/>
        <v>0</v>
      </c>
      <c r="N213" s="32">
        <f t="shared" si="10"/>
        <v>0</v>
      </c>
      <c r="O213" s="52">
        <f>'Pay App 3'!O213+'Pay App 3'!P213</f>
        <v>0</v>
      </c>
      <c r="P213" s="45"/>
      <c r="Q213" s="66">
        <f>'Pay App 3'!Q213+N213+P213</f>
        <v>0</v>
      </c>
    </row>
    <row r="214" spans="1:17" ht="21" customHeight="1" x14ac:dyDescent="0.2">
      <c r="A214" s="149" t="s">
        <v>381</v>
      </c>
      <c r="B214" s="149"/>
      <c r="C214" s="151" t="s">
        <v>382</v>
      </c>
      <c r="D214" s="152"/>
      <c r="E214" s="52">
        <f>'Pay App 3'!E214</f>
        <v>0</v>
      </c>
      <c r="F214" s="45"/>
      <c r="G214" s="65">
        <f>'Pay App 3'!G214+F214</f>
        <v>0</v>
      </c>
      <c r="H214" s="188">
        <f>'Pay App 3'!K214</f>
        <v>0</v>
      </c>
      <c r="I214" s="189"/>
      <c r="J214" s="55"/>
      <c r="K214" s="33">
        <f t="shared" si="8"/>
        <v>0</v>
      </c>
      <c r="L214" s="68">
        <f t="shared" si="11"/>
        <v>0</v>
      </c>
      <c r="M214" s="66">
        <f t="shared" si="9"/>
        <v>0</v>
      </c>
      <c r="N214" s="32">
        <f t="shared" si="10"/>
        <v>0</v>
      </c>
      <c r="O214" s="52">
        <f>'Pay App 3'!O214+'Pay App 3'!P214</f>
        <v>0</v>
      </c>
      <c r="P214" s="45"/>
      <c r="Q214" s="66">
        <f>'Pay App 3'!Q214+N214+P214</f>
        <v>0</v>
      </c>
    </row>
    <row r="215" spans="1:17" ht="21" customHeight="1" x14ac:dyDescent="0.2">
      <c r="A215" s="149" t="s">
        <v>383</v>
      </c>
      <c r="B215" s="149"/>
      <c r="C215" s="149" t="s">
        <v>384</v>
      </c>
      <c r="D215" s="150"/>
      <c r="E215" s="52">
        <f>'Pay App 3'!E215</f>
        <v>0</v>
      </c>
      <c r="F215" s="45"/>
      <c r="G215" s="65">
        <f>'Pay App 3'!G215+F215</f>
        <v>0</v>
      </c>
      <c r="H215" s="188">
        <f>'Pay App 3'!K215</f>
        <v>0</v>
      </c>
      <c r="I215" s="189"/>
      <c r="J215" s="55"/>
      <c r="K215" s="33">
        <f t="shared" si="8"/>
        <v>0</v>
      </c>
      <c r="L215" s="68">
        <f t="shared" si="11"/>
        <v>0</v>
      </c>
      <c r="M215" s="66">
        <f t="shared" si="9"/>
        <v>0</v>
      </c>
      <c r="N215" s="32">
        <f t="shared" si="10"/>
        <v>0</v>
      </c>
      <c r="O215" s="52">
        <f>'Pay App 3'!O215+'Pay App 3'!P215</f>
        <v>0</v>
      </c>
      <c r="P215" s="45"/>
      <c r="Q215" s="66">
        <f>'Pay App 3'!Q215+N215+P215</f>
        <v>0</v>
      </c>
    </row>
    <row r="216" spans="1:17" ht="21" customHeight="1" x14ac:dyDescent="0.2">
      <c r="A216" s="149" t="s">
        <v>385</v>
      </c>
      <c r="B216" s="149"/>
      <c r="C216" s="149" t="s">
        <v>386</v>
      </c>
      <c r="D216" s="150"/>
      <c r="E216" s="52">
        <f>'Pay App 3'!E216</f>
        <v>0</v>
      </c>
      <c r="F216" s="45"/>
      <c r="G216" s="65">
        <f>'Pay App 3'!G216+F216</f>
        <v>0</v>
      </c>
      <c r="H216" s="188">
        <f>'Pay App 3'!K216</f>
        <v>0</v>
      </c>
      <c r="I216" s="189"/>
      <c r="J216" s="55"/>
      <c r="K216" s="33">
        <f t="shared" si="8"/>
        <v>0</v>
      </c>
      <c r="L216" s="68">
        <f t="shared" si="11"/>
        <v>0</v>
      </c>
      <c r="M216" s="66">
        <f t="shared" si="9"/>
        <v>0</v>
      </c>
      <c r="N216" s="32">
        <f t="shared" si="10"/>
        <v>0</v>
      </c>
      <c r="O216" s="52">
        <f>'Pay App 3'!O216+'Pay App 3'!P216</f>
        <v>0</v>
      </c>
      <c r="P216" s="45"/>
      <c r="Q216" s="66">
        <f>'Pay App 3'!Q216+N216+P216</f>
        <v>0</v>
      </c>
    </row>
    <row r="217" spans="1:17" ht="21" customHeight="1" x14ac:dyDescent="0.2">
      <c r="A217" s="149" t="s">
        <v>387</v>
      </c>
      <c r="B217" s="149"/>
      <c r="C217" s="149" t="s">
        <v>388</v>
      </c>
      <c r="D217" s="150"/>
      <c r="E217" s="52">
        <f>'Pay App 3'!E217</f>
        <v>0</v>
      </c>
      <c r="F217" s="45"/>
      <c r="G217" s="65">
        <f>'Pay App 3'!G217+F217</f>
        <v>0</v>
      </c>
      <c r="H217" s="188">
        <f>'Pay App 3'!K217</f>
        <v>0</v>
      </c>
      <c r="I217" s="189"/>
      <c r="J217" s="55"/>
      <c r="K217" s="33">
        <f t="shared" si="8"/>
        <v>0</v>
      </c>
      <c r="L217" s="68">
        <f t="shared" si="11"/>
        <v>0</v>
      </c>
      <c r="M217" s="66">
        <f>G217-K217</f>
        <v>0</v>
      </c>
      <c r="N217" s="32">
        <f t="shared" si="10"/>
        <v>0</v>
      </c>
      <c r="O217" s="52">
        <f>'Pay App 3'!O217+'Pay App 3'!P217</f>
        <v>0</v>
      </c>
      <c r="P217" s="45"/>
      <c r="Q217" s="66">
        <f>'Pay App 3'!Q217+N217+P217</f>
        <v>0</v>
      </c>
    </row>
    <row r="218" spans="1:17" ht="21" customHeight="1" x14ac:dyDescent="0.2">
      <c r="A218" s="149" t="s">
        <v>389</v>
      </c>
      <c r="B218" s="149"/>
      <c r="C218" s="151" t="s">
        <v>390</v>
      </c>
      <c r="D218" s="152"/>
      <c r="E218" s="52">
        <f>'Pay App 3'!E218</f>
        <v>0</v>
      </c>
      <c r="F218" s="45"/>
      <c r="G218" s="65">
        <f>'Pay App 3'!G218+F218</f>
        <v>0</v>
      </c>
      <c r="H218" s="188">
        <f>'Pay App 3'!K218</f>
        <v>0</v>
      </c>
      <c r="I218" s="189"/>
      <c r="J218" s="55"/>
      <c r="K218" s="33">
        <f t="shared" si="8"/>
        <v>0</v>
      </c>
      <c r="L218" s="68">
        <f t="shared" si="11"/>
        <v>0</v>
      </c>
      <c r="M218" s="66">
        <f t="shared" si="9"/>
        <v>0</v>
      </c>
      <c r="N218" s="32">
        <f t="shared" si="10"/>
        <v>0</v>
      </c>
      <c r="O218" s="52">
        <f>'Pay App 3'!O218+'Pay App 3'!P218</f>
        <v>0</v>
      </c>
      <c r="P218" s="45"/>
      <c r="Q218" s="66">
        <f>'Pay App 3'!Q218+N218+P218</f>
        <v>0</v>
      </c>
    </row>
    <row r="219" spans="1:17" ht="21" customHeight="1" x14ac:dyDescent="0.2">
      <c r="A219" s="141" t="s">
        <v>391</v>
      </c>
      <c r="B219" s="141"/>
      <c r="C219" s="141" t="s">
        <v>392</v>
      </c>
      <c r="D219" s="142"/>
      <c r="E219" s="52">
        <f>'Pay App 3'!E219</f>
        <v>0</v>
      </c>
      <c r="F219" s="45"/>
      <c r="G219" s="65">
        <f>'Pay App 3'!G219+F219</f>
        <v>0</v>
      </c>
      <c r="H219" s="188">
        <f>'Pay App 3'!K219</f>
        <v>0</v>
      </c>
      <c r="I219" s="189"/>
      <c r="J219" s="55"/>
      <c r="K219" s="33">
        <f t="shared" si="8"/>
        <v>0</v>
      </c>
      <c r="L219" s="68">
        <f t="shared" si="11"/>
        <v>0</v>
      </c>
      <c r="M219" s="66">
        <f t="shared" si="9"/>
        <v>0</v>
      </c>
      <c r="N219" s="32">
        <f t="shared" si="10"/>
        <v>0</v>
      </c>
      <c r="O219" s="52">
        <f>'Pay App 3'!O219+'Pay App 3'!P219</f>
        <v>0</v>
      </c>
      <c r="P219" s="45"/>
      <c r="Q219" s="66">
        <f>'Pay App 3'!Q219+N219+P219</f>
        <v>0</v>
      </c>
    </row>
    <row r="220" spans="1:17" ht="21" customHeight="1" x14ac:dyDescent="0.2">
      <c r="A220" s="149" t="s">
        <v>393</v>
      </c>
      <c r="B220" s="149"/>
      <c r="C220" s="149" t="s">
        <v>394</v>
      </c>
      <c r="D220" s="150"/>
      <c r="E220" s="52">
        <f>'Pay App 3'!E220</f>
        <v>0</v>
      </c>
      <c r="F220" s="45"/>
      <c r="G220" s="65">
        <f>'Pay App 3'!G220+F220</f>
        <v>0</v>
      </c>
      <c r="H220" s="188">
        <f>'Pay App 3'!K220</f>
        <v>0</v>
      </c>
      <c r="I220" s="189"/>
      <c r="J220" s="55"/>
      <c r="K220" s="33">
        <f t="shared" si="8"/>
        <v>0</v>
      </c>
      <c r="L220" s="68">
        <f t="shared" si="11"/>
        <v>0</v>
      </c>
      <c r="M220" s="66">
        <f t="shared" si="9"/>
        <v>0</v>
      </c>
      <c r="N220" s="32">
        <f t="shared" si="10"/>
        <v>0</v>
      </c>
      <c r="O220" s="52">
        <f>'Pay App 3'!O220+'Pay App 3'!P220</f>
        <v>0</v>
      </c>
      <c r="P220" s="45"/>
      <c r="Q220" s="66">
        <f>'Pay App 3'!Q220+N220+P220</f>
        <v>0</v>
      </c>
    </row>
    <row r="221" spans="1:17" ht="21" customHeight="1" x14ac:dyDescent="0.2">
      <c r="A221" s="141" t="s">
        <v>395</v>
      </c>
      <c r="B221" s="141"/>
      <c r="C221" s="141" t="s">
        <v>396</v>
      </c>
      <c r="D221" s="142"/>
      <c r="E221" s="52">
        <f>'Pay App 3'!E221</f>
        <v>0</v>
      </c>
      <c r="F221" s="45"/>
      <c r="G221" s="65">
        <f>'Pay App 3'!G221+F221</f>
        <v>0</v>
      </c>
      <c r="H221" s="188">
        <f>'Pay App 3'!K221</f>
        <v>0</v>
      </c>
      <c r="I221" s="189"/>
      <c r="J221" s="55"/>
      <c r="K221" s="33">
        <f t="shared" si="8"/>
        <v>0</v>
      </c>
      <c r="L221" s="68">
        <f t="shared" si="11"/>
        <v>0</v>
      </c>
      <c r="M221" s="66">
        <f t="shared" si="9"/>
        <v>0</v>
      </c>
      <c r="N221" s="32">
        <f t="shared" si="10"/>
        <v>0</v>
      </c>
      <c r="O221" s="52">
        <f>'Pay App 3'!O221+'Pay App 3'!P221</f>
        <v>0</v>
      </c>
      <c r="P221" s="45"/>
      <c r="Q221" s="66">
        <f>'Pay App 3'!Q221+N221+P221</f>
        <v>0</v>
      </c>
    </row>
    <row r="222" spans="1:17" ht="21" customHeight="1" x14ac:dyDescent="0.2">
      <c r="A222" s="149" t="s">
        <v>397</v>
      </c>
      <c r="B222" s="149"/>
      <c r="C222" s="149" t="s">
        <v>398</v>
      </c>
      <c r="D222" s="150"/>
      <c r="E222" s="52">
        <f>'Pay App 3'!E222</f>
        <v>0</v>
      </c>
      <c r="F222" s="45"/>
      <c r="G222" s="65">
        <f>'Pay App 3'!G222+F222</f>
        <v>0</v>
      </c>
      <c r="H222" s="188">
        <f>'Pay App 3'!K222</f>
        <v>0</v>
      </c>
      <c r="I222" s="189"/>
      <c r="J222" s="55"/>
      <c r="K222" s="33">
        <f t="shared" si="8"/>
        <v>0</v>
      </c>
      <c r="L222" s="68">
        <f t="shared" si="11"/>
        <v>0</v>
      </c>
      <c r="M222" s="66">
        <f t="shared" si="9"/>
        <v>0</v>
      </c>
      <c r="N222" s="32">
        <f t="shared" si="10"/>
        <v>0</v>
      </c>
      <c r="O222" s="52">
        <f>'Pay App 3'!O222+'Pay App 3'!P222</f>
        <v>0</v>
      </c>
      <c r="P222" s="45"/>
      <c r="Q222" s="66">
        <f>'Pay App 3'!Q222+N222+P222</f>
        <v>0</v>
      </c>
    </row>
    <row r="223" spans="1:17" ht="21" customHeight="1" x14ac:dyDescent="0.2">
      <c r="A223" s="149" t="s">
        <v>399</v>
      </c>
      <c r="B223" s="149"/>
      <c r="C223" s="149" t="s">
        <v>400</v>
      </c>
      <c r="D223" s="150"/>
      <c r="E223" s="52">
        <f>'Pay App 3'!E223</f>
        <v>0</v>
      </c>
      <c r="F223" s="45"/>
      <c r="G223" s="65">
        <f>'Pay App 3'!G223+F223</f>
        <v>0</v>
      </c>
      <c r="H223" s="188">
        <f>'Pay App 3'!K223</f>
        <v>0</v>
      </c>
      <c r="I223" s="189"/>
      <c r="J223" s="55"/>
      <c r="K223" s="33">
        <f t="shared" si="8"/>
        <v>0</v>
      </c>
      <c r="L223" s="68">
        <f t="shared" si="11"/>
        <v>0</v>
      </c>
      <c r="M223" s="66">
        <f t="shared" si="9"/>
        <v>0</v>
      </c>
      <c r="N223" s="32">
        <f t="shared" si="10"/>
        <v>0</v>
      </c>
      <c r="O223" s="52">
        <f>'Pay App 3'!O223+'Pay App 3'!P223</f>
        <v>0</v>
      </c>
      <c r="P223" s="45"/>
      <c r="Q223" s="66">
        <f>'Pay App 3'!Q223+N223+P223</f>
        <v>0</v>
      </c>
    </row>
    <row r="224" spans="1:17" ht="21" customHeight="1" x14ac:dyDescent="0.2">
      <c r="A224" s="149" t="s">
        <v>401</v>
      </c>
      <c r="B224" s="149"/>
      <c r="C224" s="149" t="s">
        <v>402</v>
      </c>
      <c r="D224" s="150"/>
      <c r="E224" s="52">
        <f>'Pay App 3'!E224</f>
        <v>0</v>
      </c>
      <c r="F224" s="45"/>
      <c r="G224" s="65">
        <f>'Pay App 3'!G224+F224</f>
        <v>0</v>
      </c>
      <c r="H224" s="188">
        <f>'Pay App 3'!K224</f>
        <v>0</v>
      </c>
      <c r="I224" s="189"/>
      <c r="J224" s="55"/>
      <c r="K224" s="33">
        <f t="shared" si="8"/>
        <v>0</v>
      </c>
      <c r="L224" s="68">
        <f t="shared" si="11"/>
        <v>0</v>
      </c>
      <c r="M224" s="66">
        <f t="shared" si="9"/>
        <v>0</v>
      </c>
      <c r="N224" s="32">
        <f t="shared" si="10"/>
        <v>0</v>
      </c>
      <c r="O224" s="52">
        <f>'Pay App 3'!O224+'Pay App 3'!P224</f>
        <v>0</v>
      </c>
      <c r="P224" s="45"/>
      <c r="Q224" s="66">
        <f>'Pay App 3'!Q224+N224+P224</f>
        <v>0</v>
      </c>
    </row>
    <row r="225" spans="1:17" ht="21" customHeight="1" x14ac:dyDescent="0.2">
      <c r="A225" s="149" t="s">
        <v>403</v>
      </c>
      <c r="B225" s="149"/>
      <c r="C225" s="149" t="s">
        <v>404</v>
      </c>
      <c r="D225" s="150"/>
      <c r="E225" s="52">
        <f>'Pay App 3'!E225</f>
        <v>0</v>
      </c>
      <c r="F225" s="45"/>
      <c r="G225" s="65">
        <f>'Pay App 3'!G225+F225</f>
        <v>0</v>
      </c>
      <c r="H225" s="188">
        <f>'Pay App 3'!K225</f>
        <v>0</v>
      </c>
      <c r="I225" s="189"/>
      <c r="J225" s="55"/>
      <c r="K225" s="33">
        <f t="shared" si="8"/>
        <v>0</v>
      </c>
      <c r="L225" s="68">
        <f t="shared" si="11"/>
        <v>0</v>
      </c>
      <c r="M225" s="66">
        <f t="shared" si="9"/>
        <v>0</v>
      </c>
      <c r="N225" s="32">
        <f t="shared" si="10"/>
        <v>0</v>
      </c>
      <c r="O225" s="52">
        <f>'Pay App 3'!O225+'Pay App 3'!P225</f>
        <v>0</v>
      </c>
      <c r="P225" s="45"/>
      <c r="Q225" s="66">
        <f>'Pay App 3'!Q225+N225+P225</f>
        <v>0</v>
      </c>
    </row>
    <row r="226" spans="1:17" ht="21" customHeight="1" x14ac:dyDescent="0.2">
      <c r="A226" s="141" t="s">
        <v>405</v>
      </c>
      <c r="B226" s="141"/>
      <c r="C226" s="141" t="s">
        <v>406</v>
      </c>
      <c r="D226" s="142"/>
      <c r="E226" s="52">
        <f>'Pay App 3'!E226</f>
        <v>0</v>
      </c>
      <c r="F226" s="45"/>
      <c r="G226" s="65">
        <f>'Pay App 3'!G226+F226</f>
        <v>0</v>
      </c>
      <c r="H226" s="188">
        <f>'Pay App 3'!K226</f>
        <v>0</v>
      </c>
      <c r="I226" s="189"/>
      <c r="J226" s="55"/>
      <c r="K226" s="33">
        <f t="shared" si="8"/>
        <v>0</v>
      </c>
      <c r="L226" s="68">
        <f t="shared" si="11"/>
        <v>0</v>
      </c>
      <c r="M226" s="66">
        <f t="shared" si="9"/>
        <v>0</v>
      </c>
      <c r="N226" s="32">
        <f t="shared" si="10"/>
        <v>0</v>
      </c>
      <c r="O226" s="52">
        <f>'Pay App 3'!O226+'Pay App 3'!P226</f>
        <v>0</v>
      </c>
      <c r="P226" s="45"/>
      <c r="Q226" s="66">
        <f>'Pay App 3'!Q226+N226+P226</f>
        <v>0</v>
      </c>
    </row>
    <row r="227" spans="1:17" ht="21" customHeight="1" x14ac:dyDescent="0.2">
      <c r="A227" s="149" t="s">
        <v>407</v>
      </c>
      <c r="B227" s="149"/>
      <c r="C227" s="149" t="s">
        <v>408</v>
      </c>
      <c r="D227" s="150"/>
      <c r="E227" s="52">
        <f>'Pay App 3'!E227</f>
        <v>0</v>
      </c>
      <c r="F227" s="45"/>
      <c r="G227" s="65">
        <f>'Pay App 3'!G227+F227</f>
        <v>0</v>
      </c>
      <c r="H227" s="188">
        <f>'Pay App 3'!K227</f>
        <v>0</v>
      </c>
      <c r="I227" s="189"/>
      <c r="J227" s="55"/>
      <c r="K227" s="33">
        <f t="shared" si="8"/>
        <v>0</v>
      </c>
      <c r="L227" s="68">
        <f t="shared" si="11"/>
        <v>0</v>
      </c>
      <c r="M227" s="66">
        <f t="shared" si="9"/>
        <v>0</v>
      </c>
      <c r="N227" s="32">
        <f t="shared" si="10"/>
        <v>0</v>
      </c>
      <c r="O227" s="52">
        <f>'Pay App 3'!O227+'Pay App 3'!P227</f>
        <v>0</v>
      </c>
      <c r="P227" s="45"/>
      <c r="Q227" s="66">
        <f>'Pay App 3'!Q227+N227+P227</f>
        <v>0</v>
      </c>
    </row>
    <row r="228" spans="1:17" ht="21" customHeight="1" x14ac:dyDescent="0.2">
      <c r="A228" s="149" t="s">
        <v>409</v>
      </c>
      <c r="B228" s="149"/>
      <c r="C228" s="149" t="s">
        <v>410</v>
      </c>
      <c r="D228" s="150"/>
      <c r="E228" s="52">
        <f>'Pay App 3'!E228</f>
        <v>0</v>
      </c>
      <c r="F228" s="45"/>
      <c r="G228" s="65">
        <f>'Pay App 3'!G228+F228</f>
        <v>0</v>
      </c>
      <c r="H228" s="188">
        <f>'Pay App 3'!K228</f>
        <v>0</v>
      </c>
      <c r="I228" s="189"/>
      <c r="J228" s="55"/>
      <c r="K228" s="33">
        <f t="shared" si="8"/>
        <v>0</v>
      </c>
      <c r="L228" s="68">
        <f t="shared" si="11"/>
        <v>0</v>
      </c>
      <c r="M228" s="66">
        <f t="shared" si="9"/>
        <v>0</v>
      </c>
      <c r="N228" s="32">
        <f t="shared" si="10"/>
        <v>0</v>
      </c>
      <c r="O228" s="52">
        <f>'Pay App 3'!O228+'Pay App 3'!P228</f>
        <v>0</v>
      </c>
      <c r="P228" s="45"/>
      <c r="Q228" s="66">
        <f>'Pay App 3'!Q228+N228+P228</f>
        <v>0</v>
      </c>
    </row>
    <row r="229" spans="1:17" ht="21" customHeight="1" x14ac:dyDescent="0.2">
      <c r="A229" s="149" t="s">
        <v>411</v>
      </c>
      <c r="B229" s="149"/>
      <c r="C229" s="149" t="s">
        <v>412</v>
      </c>
      <c r="D229" s="150"/>
      <c r="E229" s="52">
        <f>'Pay App 3'!E229</f>
        <v>0</v>
      </c>
      <c r="F229" s="45"/>
      <c r="G229" s="65">
        <f>'Pay App 3'!G229+F229</f>
        <v>0</v>
      </c>
      <c r="H229" s="188">
        <f>'Pay App 3'!K229</f>
        <v>0</v>
      </c>
      <c r="I229" s="189"/>
      <c r="J229" s="55"/>
      <c r="K229" s="33">
        <f t="shared" si="8"/>
        <v>0</v>
      </c>
      <c r="L229" s="68">
        <f t="shared" si="11"/>
        <v>0</v>
      </c>
      <c r="M229" s="66">
        <f t="shared" si="9"/>
        <v>0</v>
      </c>
      <c r="N229" s="32">
        <f t="shared" si="10"/>
        <v>0</v>
      </c>
      <c r="O229" s="52">
        <f>'Pay App 3'!O229+'Pay App 3'!P229</f>
        <v>0</v>
      </c>
      <c r="P229" s="45"/>
      <c r="Q229" s="66">
        <f>'Pay App 3'!Q229+N229+P229</f>
        <v>0</v>
      </c>
    </row>
    <row r="230" spans="1:17" ht="21" customHeight="1" x14ac:dyDescent="0.2">
      <c r="A230" s="149" t="s">
        <v>413</v>
      </c>
      <c r="B230" s="149"/>
      <c r="C230" s="149" t="s">
        <v>414</v>
      </c>
      <c r="D230" s="150"/>
      <c r="E230" s="52">
        <f>'Pay App 3'!E230</f>
        <v>0</v>
      </c>
      <c r="F230" s="45"/>
      <c r="G230" s="65">
        <f>'Pay App 3'!G230+F230</f>
        <v>0</v>
      </c>
      <c r="H230" s="188">
        <f>'Pay App 3'!K230</f>
        <v>0</v>
      </c>
      <c r="I230" s="189"/>
      <c r="J230" s="55"/>
      <c r="K230" s="33">
        <f t="shared" si="8"/>
        <v>0</v>
      </c>
      <c r="L230" s="68">
        <f t="shared" si="11"/>
        <v>0</v>
      </c>
      <c r="M230" s="66">
        <f t="shared" si="9"/>
        <v>0</v>
      </c>
      <c r="N230" s="32">
        <f t="shared" si="10"/>
        <v>0</v>
      </c>
      <c r="O230" s="52">
        <f>'Pay App 3'!O230+'Pay App 3'!P230</f>
        <v>0</v>
      </c>
      <c r="P230" s="45"/>
      <c r="Q230" s="66">
        <f>'Pay App 3'!Q230+N230+P230</f>
        <v>0</v>
      </c>
    </row>
    <row r="231" spans="1:17" ht="21" customHeight="1" x14ac:dyDescent="0.2">
      <c r="A231" s="149" t="s">
        <v>415</v>
      </c>
      <c r="B231" s="149"/>
      <c r="C231" s="149" t="s">
        <v>416</v>
      </c>
      <c r="D231" s="150"/>
      <c r="E231" s="52">
        <f>'Pay App 3'!E231</f>
        <v>0</v>
      </c>
      <c r="F231" s="45"/>
      <c r="G231" s="65">
        <f>'Pay App 3'!G231+F231</f>
        <v>0</v>
      </c>
      <c r="H231" s="188">
        <f>'Pay App 3'!K231</f>
        <v>0</v>
      </c>
      <c r="I231" s="189"/>
      <c r="J231" s="55"/>
      <c r="K231" s="33">
        <f t="shared" si="8"/>
        <v>0</v>
      </c>
      <c r="L231" s="68">
        <f t="shared" si="11"/>
        <v>0</v>
      </c>
      <c r="M231" s="66">
        <f t="shared" si="9"/>
        <v>0</v>
      </c>
      <c r="N231" s="32">
        <f t="shared" si="10"/>
        <v>0</v>
      </c>
      <c r="O231" s="52">
        <f>'Pay App 3'!O231+'Pay App 3'!P231</f>
        <v>0</v>
      </c>
      <c r="P231" s="45"/>
      <c r="Q231" s="66">
        <f>'Pay App 3'!Q231+N231+P231</f>
        <v>0</v>
      </c>
    </row>
    <row r="232" spans="1:17" ht="21" customHeight="1" x14ac:dyDescent="0.2">
      <c r="A232" s="141" t="s">
        <v>417</v>
      </c>
      <c r="B232" s="141"/>
      <c r="C232" s="141" t="s">
        <v>418</v>
      </c>
      <c r="D232" s="142"/>
      <c r="E232" s="52">
        <f>'Pay App 3'!E232</f>
        <v>0</v>
      </c>
      <c r="F232" s="45"/>
      <c r="G232" s="65">
        <f>'Pay App 3'!G232+F232</f>
        <v>0</v>
      </c>
      <c r="H232" s="188">
        <f>'Pay App 3'!K232</f>
        <v>0</v>
      </c>
      <c r="I232" s="189"/>
      <c r="J232" s="55"/>
      <c r="K232" s="33">
        <f t="shared" si="8"/>
        <v>0</v>
      </c>
      <c r="L232" s="68">
        <f t="shared" si="11"/>
        <v>0</v>
      </c>
      <c r="M232" s="66">
        <f t="shared" si="9"/>
        <v>0</v>
      </c>
      <c r="N232" s="32">
        <f t="shared" si="10"/>
        <v>0</v>
      </c>
      <c r="O232" s="52">
        <f>'Pay App 3'!O232+'Pay App 3'!P232</f>
        <v>0</v>
      </c>
      <c r="P232" s="45"/>
      <c r="Q232" s="66">
        <f>'Pay App 3'!Q232+N232+P232</f>
        <v>0</v>
      </c>
    </row>
    <row r="233" spans="1:17" ht="21" customHeight="1" x14ac:dyDescent="0.2">
      <c r="A233" s="149" t="s">
        <v>419</v>
      </c>
      <c r="B233" s="149"/>
      <c r="C233" s="149" t="s">
        <v>420</v>
      </c>
      <c r="D233" s="150"/>
      <c r="E233" s="52">
        <f>'Pay App 3'!E233</f>
        <v>0</v>
      </c>
      <c r="F233" s="45"/>
      <c r="G233" s="65">
        <f>'Pay App 3'!G233+F233</f>
        <v>0</v>
      </c>
      <c r="H233" s="188">
        <f>'Pay App 3'!K233</f>
        <v>0</v>
      </c>
      <c r="I233" s="189"/>
      <c r="J233" s="55"/>
      <c r="K233" s="33">
        <f t="shared" si="8"/>
        <v>0</v>
      </c>
      <c r="L233" s="68">
        <f t="shared" si="11"/>
        <v>0</v>
      </c>
      <c r="M233" s="66">
        <f t="shared" si="9"/>
        <v>0</v>
      </c>
      <c r="N233" s="32">
        <f t="shared" si="10"/>
        <v>0</v>
      </c>
      <c r="O233" s="52">
        <f>'Pay App 3'!O233+'Pay App 3'!P233</f>
        <v>0</v>
      </c>
      <c r="P233" s="45"/>
      <c r="Q233" s="66">
        <f>'Pay App 3'!Q233+N233+P233</f>
        <v>0</v>
      </c>
    </row>
    <row r="234" spans="1:17" ht="21" customHeight="1" x14ac:dyDescent="0.2">
      <c r="A234" s="149" t="s">
        <v>421</v>
      </c>
      <c r="B234" s="149"/>
      <c r="C234" s="149" t="s">
        <v>422</v>
      </c>
      <c r="D234" s="150"/>
      <c r="E234" s="52">
        <f>'Pay App 3'!E234</f>
        <v>0</v>
      </c>
      <c r="F234" s="45"/>
      <c r="G234" s="65">
        <f>'Pay App 3'!G234+F234</f>
        <v>0</v>
      </c>
      <c r="H234" s="188">
        <f>'Pay App 3'!K234</f>
        <v>0</v>
      </c>
      <c r="I234" s="189"/>
      <c r="J234" s="55"/>
      <c r="K234" s="33">
        <f t="shared" si="8"/>
        <v>0</v>
      </c>
      <c r="L234" s="68">
        <f t="shared" si="11"/>
        <v>0</v>
      </c>
      <c r="M234" s="66">
        <f t="shared" si="9"/>
        <v>0</v>
      </c>
      <c r="N234" s="32">
        <f t="shared" si="10"/>
        <v>0</v>
      </c>
      <c r="O234" s="52">
        <f>'Pay App 3'!O234+'Pay App 3'!P234</f>
        <v>0</v>
      </c>
      <c r="P234" s="45"/>
      <c r="Q234" s="66">
        <f>'Pay App 3'!Q234+N234+P234</f>
        <v>0</v>
      </c>
    </row>
    <row r="235" spans="1:17" ht="21" customHeight="1" x14ac:dyDescent="0.2">
      <c r="A235" s="149" t="s">
        <v>423</v>
      </c>
      <c r="B235" s="149"/>
      <c r="C235" s="149" t="s">
        <v>424</v>
      </c>
      <c r="D235" s="150"/>
      <c r="E235" s="52">
        <f>'Pay App 3'!E235</f>
        <v>0</v>
      </c>
      <c r="F235" s="45"/>
      <c r="G235" s="65">
        <f>'Pay App 3'!G235+F235</f>
        <v>0</v>
      </c>
      <c r="H235" s="188">
        <f>'Pay App 3'!K235</f>
        <v>0</v>
      </c>
      <c r="I235" s="189"/>
      <c r="J235" s="55"/>
      <c r="K235" s="33">
        <f t="shared" si="8"/>
        <v>0</v>
      </c>
      <c r="L235" s="68">
        <f t="shared" si="11"/>
        <v>0</v>
      </c>
      <c r="M235" s="66">
        <f t="shared" si="9"/>
        <v>0</v>
      </c>
      <c r="N235" s="32">
        <f t="shared" si="10"/>
        <v>0</v>
      </c>
      <c r="O235" s="52">
        <f>'Pay App 3'!O235+'Pay App 3'!P235</f>
        <v>0</v>
      </c>
      <c r="P235" s="45"/>
      <c r="Q235" s="66">
        <f>'Pay App 3'!Q235+N235+P235</f>
        <v>0</v>
      </c>
    </row>
    <row r="236" spans="1:17" ht="21" customHeight="1" x14ac:dyDescent="0.2">
      <c r="A236" s="149" t="s">
        <v>425</v>
      </c>
      <c r="B236" s="149"/>
      <c r="C236" s="149" t="s">
        <v>426</v>
      </c>
      <c r="D236" s="150"/>
      <c r="E236" s="52">
        <f>'Pay App 3'!E236</f>
        <v>0</v>
      </c>
      <c r="F236" s="45"/>
      <c r="G236" s="65">
        <f>'Pay App 3'!G236+F236</f>
        <v>0</v>
      </c>
      <c r="H236" s="188">
        <f>'Pay App 3'!K236</f>
        <v>0</v>
      </c>
      <c r="I236" s="189"/>
      <c r="J236" s="55"/>
      <c r="K236" s="33">
        <f t="shared" si="8"/>
        <v>0</v>
      </c>
      <c r="L236" s="68">
        <f t="shared" si="11"/>
        <v>0</v>
      </c>
      <c r="M236" s="66">
        <f t="shared" si="9"/>
        <v>0</v>
      </c>
      <c r="N236" s="32">
        <f t="shared" si="10"/>
        <v>0</v>
      </c>
      <c r="O236" s="52">
        <f>'Pay App 3'!O236+'Pay App 3'!P236</f>
        <v>0</v>
      </c>
      <c r="P236" s="45"/>
      <c r="Q236" s="66">
        <f>'Pay App 3'!Q236+N236+P236</f>
        <v>0</v>
      </c>
    </row>
    <row r="237" spans="1:17" ht="21" customHeight="1" x14ac:dyDescent="0.2">
      <c r="A237" s="149" t="s">
        <v>427</v>
      </c>
      <c r="B237" s="149"/>
      <c r="C237" s="149" t="s">
        <v>428</v>
      </c>
      <c r="D237" s="150"/>
      <c r="E237" s="52">
        <f>'Pay App 3'!E237</f>
        <v>0</v>
      </c>
      <c r="F237" s="45"/>
      <c r="G237" s="65">
        <f>'Pay App 3'!G237+F237</f>
        <v>0</v>
      </c>
      <c r="H237" s="188">
        <f>'Pay App 3'!K237</f>
        <v>0</v>
      </c>
      <c r="I237" s="189"/>
      <c r="J237" s="55"/>
      <c r="K237" s="33">
        <f t="shared" si="8"/>
        <v>0</v>
      </c>
      <c r="L237" s="68">
        <f t="shared" si="11"/>
        <v>0</v>
      </c>
      <c r="M237" s="66">
        <f t="shared" si="9"/>
        <v>0</v>
      </c>
      <c r="N237" s="32">
        <f t="shared" si="10"/>
        <v>0</v>
      </c>
      <c r="O237" s="52">
        <f>'Pay App 3'!O237+'Pay App 3'!P237</f>
        <v>0</v>
      </c>
      <c r="P237" s="45"/>
      <c r="Q237" s="66">
        <f>'Pay App 3'!Q237+N237+P237</f>
        <v>0</v>
      </c>
    </row>
    <row r="238" spans="1:17" ht="21" customHeight="1" x14ac:dyDescent="0.2">
      <c r="A238" s="149" t="s">
        <v>429</v>
      </c>
      <c r="B238" s="149"/>
      <c r="C238" s="149" t="s">
        <v>430</v>
      </c>
      <c r="D238" s="150"/>
      <c r="E238" s="52">
        <f>'Pay App 3'!E238</f>
        <v>0</v>
      </c>
      <c r="F238" s="45"/>
      <c r="G238" s="65">
        <f>'Pay App 3'!G238+F238</f>
        <v>0</v>
      </c>
      <c r="H238" s="188">
        <f>'Pay App 3'!K238</f>
        <v>0</v>
      </c>
      <c r="I238" s="189"/>
      <c r="J238" s="55"/>
      <c r="K238" s="33">
        <f t="shared" si="8"/>
        <v>0</v>
      </c>
      <c r="L238" s="68">
        <f t="shared" si="11"/>
        <v>0</v>
      </c>
      <c r="M238" s="66">
        <f t="shared" si="9"/>
        <v>0</v>
      </c>
      <c r="N238" s="32">
        <f t="shared" si="10"/>
        <v>0</v>
      </c>
      <c r="O238" s="52">
        <f>'Pay App 3'!O238+'Pay App 3'!P238</f>
        <v>0</v>
      </c>
      <c r="P238" s="45"/>
      <c r="Q238" s="66">
        <f>'Pay App 3'!Q238+N238+P238</f>
        <v>0</v>
      </c>
    </row>
    <row r="239" spans="1:17" ht="21" customHeight="1" x14ac:dyDescent="0.2">
      <c r="A239" s="149" t="s">
        <v>431</v>
      </c>
      <c r="B239" s="149"/>
      <c r="C239" s="149" t="s">
        <v>432</v>
      </c>
      <c r="D239" s="150"/>
      <c r="E239" s="52">
        <f>'Pay App 3'!E239</f>
        <v>0</v>
      </c>
      <c r="F239" s="45"/>
      <c r="G239" s="65">
        <f>'Pay App 3'!G239+F239</f>
        <v>0</v>
      </c>
      <c r="H239" s="188">
        <f>'Pay App 3'!K239</f>
        <v>0</v>
      </c>
      <c r="I239" s="189"/>
      <c r="J239" s="55"/>
      <c r="K239" s="33">
        <f t="shared" si="8"/>
        <v>0</v>
      </c>
      <c r="L239" s="68">
        <f t="shared" si="11"/>
        <v>0</v>
      </c>
      <c r="M239" s="66">
        <f t="shared" si="9"/>
        <v>0</v>
      </c>
      <c r="N239" s="32">
        <f t="shared" si="10"/>
        <v>0</v>
      </c>
      <c r="O239" s="52">
        <f>'Pay App 3'!O239+'Pay App 3'!P239</f>
        <v>0</v>
      </c>
      <c r="P239" s="45"/>
      <c r="Q239" s="66">
        <f>'Pay App 3'!Q239+N239+P239</f>
        <v>0</v>
      </c>
    </row>
    <row r="240" spans="1:17" ht="21" customHeight="1" x14ac:dyDescent="0.2">
      <c r="A240" s="141" t="s">
        <v>433</v>
      </c>
      <c r="B240" s="141"/>
      <c r="C240" s="141" t="s">
        <v>434</v>
      </c>
      <c r="D240" s="142"/>
      <c r="E240" s="52">
        <f>'Pay App 3'!E240</f>
        <v>0</v>
      </c>
      <c r="F240" s="45"/>
      <c r="G240" s="66">
        <f>'Pay App 3'!G240+F240</f>
        <v>0</v>
      </c>
      <c r="H240" s="188">
        <f>'Pay App 3'!K240</f>
        <v>0</v>
      </c>
      <c r="I240" s="189"/>
      <c r="J240" s="55"/>
      <c r="K240" s="33">
        <f>H240+J240</f>
        <v>0</v>
      </c>
      <c r="L240" s="69">
        <f t="shared" si="11"/>
        <v>0</v>
      </c>
      <c r="M240" s="66">
        <f>G240-K240</f>
        <v>0</v>
      </c>
      <c r="N240" s="32">
        <f t="shared" si="10"/>
        <v>0</v>
      </c>
      <c r="O240" s="52">
        <f>'Pay App 3'!O240+'Pay App 3'!P240</f>
        <v>0</v>
      </c>
      <c r="P240" s="45"/>
      <c r="Q240" s="66">
        <f>'Pay App 3'!Q240+N240+P240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M89ZuXyvBwABbHs1LIH2bCNaoZF0QX0RuxchnJjKtZNknEk21W+ARxf8f7k0Dh/bxChO1eZO3z2P91YdNdjV6Q==" saltValue="akbc0wPufEK0EPP8qAuz+Q==" spinCount="100000" sheet="1" objects="1" scenarios="1" selectLockedCells="1"/>
  <protectedRanges>
    <protectedRange sqref="A118 C118" name="Range2"/>
    <protectedRange sqref="A190 A220 C190 C220" name="Range2_1"/>
  </protectedRanges>
  <mergeCells count="536">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 ref="A28:B28"/>
    <mergeCell ref="A29:B29"/>
    <mergeCell ref="H29:J29"/>
    <mergeCell ref="L29:O29"/>
    <mergeCell ref="A31:B31"/>
    <mergeCell ref="H34:Q34"/>
    <mergeCell ref="A24:B24"/>
    <mergeCell ref="C24:D24"/>
    <mergeCell ref="H24:Q25"/>
    <mergeCell ref="A25:B25"/>
    <mergeCell ref="C25:D26"/>
    <mergeCell ref="A27:B27"/>
    <mergeCell ref="C27:D27"/>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87:B87"/>
    <mergeCell ref="C87:D87"/>
    <mergeCell ref="H87:I87"/>
    <mergeCell ref="A88:B88"/>
    <mergeCell ref="C88:D88"/>
    <mergeCell ref="H88:I88"/>
    <mergeCell ref="A85:B85"/>
    <mergeCell ref="C85:D85"/>
    <mergeCell ref="H85:I85"/>
    <mergeCell ref="A86:B86"/>
    <mergeCell ref="C86:D86"/>
    <mergeCell ref="H86:I86"/>
    <mergeCell ref="A91:B91"/>
    <mergeCell ref="C91:D91"/>
    <mergeCell ref="H91:I91"/>
    <mergeCell ref="A92:B92"/>
    <mergeCell ref="C92:D92"/>
    <mergeCell ref="H92:I92"/>
    <mergeCell ref="A89:B89"/>
    <mergeCell ref="C89:D89"/>
    <mergeCell ref="H89:I89"/>
    <mergeCell ref="A90:B90"/>
    <mergeCell ref="C90:D90"/>
    <mergeCell ref="H90:I90"/>
    <mergeCell ref="A95:B95"/>
    <mergeCell ref="C95:D95"/>
    <mergeCell ref="H95:I95"/>
    <mergeCell ref="A96:B96"/>
    <mergeCell ref="C96:D96"/>
    <mergeCell ref="H96:I96"/>
    <mergeCell ref="A93:B93"/>
    <mergeCell ref="C93:D93"/>
    <mergeCell ref="H93:I93"/>
    <mergeCell ref="A94:B94"/>
    <mergeCell ref="C94:D94"/>
    <mergeCell ref="H94:I94"/>
    <mergeCell ref="A99:B99"/>
    <mergeCell ref="C99:D99"/>
    <mergeCell ref="H99:I99"/>
    <mergeCell ref="A100:B100"/>
    <mergeCell ref="C100:D100"/>
    <mergeCell ref="H100:I100"/>
    <mergeCell ref="A97:B97"/>
    <mergeCell ref="C97:D97"/>
    <mergeCell ref="H97:I97"/>
    <mergeCell ref="A98:B98"/>
    <mergeCell ref="C98:D98"/>
    <mergeCell ref="H98:I98"/>
    <mergeCell ref="A103:B103"/>
    <mergeCell ref="C103:D103"/>
    <mergeCell ref="H103:I103"/>
    <mergeCell ref="A104:B104"/>
    <mergeCell ref="C104:D104"/>
    <mergeCell ref="H104:I104"/>
    <mergeCell ref="A101:B101"/>
    <mergeCell ref="C101:D101"/>
    <mergeCell ref="H101:I101"/>
    <mergeCell ref="A102:B102"/>
    <mergeCell ref="C102:D102"/>
    <mergeCell ref="H102:I102"/>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96:B196"/>
    <mergeCell ref="C196:D196"/>
    <mergeCell ref="H196:I196"/>
    <mergeCell ref="A197:B197"/>
    <mergeCell ref="C197:D197"/>
    <mergeCell ref="H197:I197"/>
    <mergeCell ref="A194:B194"/>
    <mergeCell ref="C194:D194"/>
    <mergeCell ref="H194:I194"/>
    <mergeCell ref="A195:B195"/>
    <mergeCell ref="C195:D195"/>
    <mergeCell ref="H195:I195"/>
    <mergeCell ref="A200:B200"/>
    <mergeCell ref="C200:D200"/>
    <mergeCell ref="H200:I200"/>
    <mergeCell ref="A201:B201"/>
    <mergeCell ref="C201:D201"/>
    <mergeCell ref="H201:I201"/>
    <mergeCell ref="A198:B198"/>
    <mergeCell ref="C198:D198"/>
    <mergeCell ref="H198:I198"/>
    <mergeCell ref="A199:B199"/>
    <mergeCell ref="C199:D199"/>
    <mergeCell ref="H199:I199"/>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8:B228"/>
    <mergeCell ref="C228:D228"/>
    <mergeCell ref="H228:I228"/>
    <mergeCell ref="A229:B229"/>
    <mergeCell ref="C229:D229"/>
    <mergeCell ref="H229:I229"/>
    <mergeCell ref="A226:B226"/>
    <mergeCell ref="C226:D226"/>
    <mergeCell ref="H226:I226"/>
    <mergeCell ref="A227:B227"/>
    <mergeCell ref="C227:D227"/>
    <mergeCell ref="H227:I227"/>
    <mergeCell ref="C232:D232"/>
    <mergeCell ref="H232:I232"/>
    <mergeCell ref="A233:B233"/>
    <mergeCell ref="C233:D233"/>
    <mergeCell ref="H233:I233"/>
    <mergeCell ref="A230:B230"/>
    <mergeCell ref="C230:D230"/>
    <mergeCell ref="H230:I230"/>
    <mergeCell ref="A231:B231"/>
    <mergeCell ref="C231:D231"/>
    <mergeCell ref="H231:I231"/>
    <mergeCell ref="A232:B232"/>
    <mergeCell ref="A241:B241"/>
    <mergeCell ref="C241:D241"/>
    <mergeCell ref="H241:I241"/>
    <mergeCell ref="A238:B238"/>
    <mergeCell ref="C238:D238"/>
    <mergeCell ref="H238:I238"/>
    <mergeCell ref="A239:B239"/>
    <mergeCell ref="C239:D239"/>
    <mergeCell ref="H239:I239"/>
    <mergeCell ref="A240:B240"/>
    <mergeCell ref="C240:D240"/>
    <mergeCell ref="H240:I240"/>
    <mergeCell ref="A236:B236"/>
    <mergeCell ref="C236:D236"/>
    <mergeCell ref="H236:I236"/>
    <mergeCell ref="A237:B237"/>
    <mergeCell ref="C237:D237"/>
    <mergeCell ref="H237:I237"/>
    <mergeCell ref="A234:B234"/>
    <mergeCell ref="C234:D234"/>
    <mergeCell ref="H234:I234"/>
    <mergeCell ref="A235:B235"/>
    <mergeCell ref="C235:D235"/>
    <mergeCell ref="H235:I235"/>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0500-000000000000}">
      <formula1>0</formula1>
    </dataValidation>
    <dataValidation allowBlank="1" showInputMessage="1" sqref="P81:P240" xr:uid="{00000000-0002-0000-05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8.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FF00"/>
  </sheetPr>
  <dimension ref="A1:T244"/>
  <sheetViews>
    <sheetView showGridLines="0"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5</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4'!F36+F241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4'!F51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4'!F55+'Pay App 4'!F57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4'!B62+N241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5.0999999999999996</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5</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4'!E81</f>
        <v>0</v>
      </c>
      <c r="F81" s="44"/>
      <c r="G81" s="64">
        <f>'Pay App 4'!G81+F81</f>
        <v>0</v>
      </c>
      <c r="H81" s="190">
        <f>'Pay App 4'!K81</f>
        <v>0</v>
      </c>
      <c r="I81" s="191"/>
      <c r="J81" s="54"/>
      <c r="K81" s="31">
        <f>H81+J81</f>
        <v>0</v>
      </c>
      <c r="L81" s="67">
        <f>IF(ISERROR(K81/G81),0,K81/G81)</f>
        <v>0</v>
      </c>
      <c r="M81" s="64">
        <f>G81-K81</f>
        <v>0</v>
      </c>
      <c r="N81" s="30">
        <f>IF(MOD(ROUND(ABS(J81*0.05)*10000,0),10)=5,ROUNDDOWN((J81*0.05),2),ROUND((J81*0.05),2))</f>
        <v>0</v>
      </c>
      <c r="O81" s="51">
        <f>'Pay App 4'!O81+'Pay App 4'!P81</f>
        <v>0</v>
      </c>
      <c r="P81" s="44"/>
      <c r="Q81" s="64">
        <f>'Pay App 4'!Q81+N81+P81</f>
        <v>0</v>
      </c>
    </row>
    <row r="82" spans="1:17" ht="21" customHeight="1" x14ac:dyDescent="0.2">
      <c r="A82" s="151" t="s">
        <v>118</v>
      </c>
      <c r="B82" s="151"/>
      <c r="C82" s="151" t="s">
        <v>119</v>
      </c>
      <c r="D82" s="152"/>
      <c r="E82" s="52">
        <f>'Pay App 4'!E82</f>
        <v>0</v>
      </c>
      <c r="F82" s="45"/>
      <c r="G82" s="65">
        <f>'Pay App 4'!G82+F82</f>
        <v>0</v>
      </c>
      <c r="H82" s="188">
        <f>'Pay App 4'!K82</f>
        <v>0</v>
      </c>
      <c r="I82" s="189"/>
      <c r="J82" s="55"/>
      <c r="K82" s="33">
        <f>H82+J82</f>
        <v>0</v>
      </c>
      <c r="L82" s="68">
        <f t="shared" ref="L82:L147" si="0">IF(ISERROR(K82/G82),0,K82/G82)</f>
        <v>0</v>
      </c>
      <c r="M82" s="66">
        <f>G82-K82</f>
        <v>0</v>
      </c>
      <c r="N82" s="32">
        <f>IF(MOD(ROUND(ABS(J82*0.05)*10000,0),10)=5,ROUNDDOWN((J82*0.05),2),ROUND((J82*0.05),2))</f>
        <v>0</v>
      </c>
      <c r="O82" s="52">
        <f>'Pay App 4'!O82+'Pay App 4'!P82</f>
        <v>0</v>
      </c>
      <c r="P82" s="45"/>
      <c r="Q82" s="66">
        <f>'Pay App 4'!Q82+N82+P82</f>
        <v>0</v>
      </c>
    </row>
    <row r="83" spans="1:17" ht="21" customHeight="1" x14ac:dyDescent="0.2">
      <c r="A83" s="151" t="s">
        <v>120</v>
      </c>
      <c r="B83" s="151"/>
      <c r="C83" s="83" t="s">
        <v>121</v>
      </c>
      <c r="D83" s="35"/>
      <c r="E83" s="52">
        <f>'Pay App 4'!E83</f>
        <v>0</v>
      </c>
      <c r="F83" s="45"/>
      <c r="G83" s="65">
        <f>'Pay App 4'!G83+F83</f>
        <v>0</v>
      </c>
      <c r="H83" s="188">
        <f>'Pay App 4'!K83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4'!O83+'Pay App 4'!P83</f>
        <v>0</v>
      </c>
      <c r="P83" s="45"/>
      <c r="Q83" s="66">
        <f>'Pay App 4'!Q83+N83+P83</f>
        <v>0</v>
      </c>
    </row>
    <row r="84" spans="1:17" ht="21" customHeight="1" x14ac:dyDescent="0.2">
      <c r="A84" s="151" t="s">
        <v>122</v>
      </c>
      <c r="B84" s="151"/>
      <c r="C84" s="151" t="s">
        <v>123</v>
      </c>
      <c r="D84" s="152"/>
      <c r="E84" s="52">
        <f>'Pay App 4'!E84</f>
        <v>0</v>
      </c>
      <c r="F84" s="45"/>
      <c r="G84" s="65">
        <f>'Pay App 4'!G84+F84</f>
        <v>0</v>
      </c>
      <c r="H84" s="188">
        <f>'Pay App 4'!K84</f>
        <v>0</v>
      </c>
      <c r="I84" s="189"/>
      <c r="J84" s="55"/>
      <c r="K84" s="33">
        <f t="shared" si="1"/>
        <v>0</v>
      </c>
      <c r="L84" s="68">
        <f t="shared" si="0"/>
        <v>0</v>
      </c>
      <c r="M84" s="66">
        <f t="shared" si="2"/>
        <v>0</v>
      </c>
      <c r="N84" s="32">
        <f t="shared" si="3"/>
        <v>0</v>
      </c>
      <c r="O84" s="52">
        <f>'Pay App 4'!O84+'Pay App 4'!P84</f>
        <v>0</v>
      </c>
      <c r="P84" s="45"/>
      <c r="Q84" s="66">
        <f>'Pay App 4'!Q84+N84+P84</f>
        <v>0</v>
      </c>
    </row>
    <row r="85" spans="1:17" ht="21" customHeight="1" x14ac:dyDescent="0.2">
      <c r="A85" s="151" t="s">
        <v>124</v>
      </c>
      <c r="B85" s="151"/>
      <c r="C85" s="151" t="s">
        <v>125</v>
      </c>
      <c r="D85" s="152"/>
      <c r="E85" s="52">
        <f>'Pay App 4'!E85</f>
        <v>0</v>
      </c>
      <c r="F85" s="45"/>
      <c r="G85" s="65">
        <f>'Pay App 4'!G85+F85</f>
        <v>0</v>
      </c>
      <c r="H85" s="188">
        <f>'Pay App 4'!K85</f>
        <v>0</v>
      </c>
      <c r="I85" s="189"/>
      <c r="J85" s="55"/>
      <c r="K85" s="33">
        <f t="shared" si="1"/>
        <v>0</v>
      </c>
      <c r="L85" s="68">
        <f t="shared" si="0"/>
        <v>0</v>
      </c>
      <c r="M85" s="66">
        <f t="shared" si="2"/>
        <v>0</v>
      </c>
      <c r="N85" s="32">
        <f t="shared" si="3"/>
        <v>0</v>
      </c>
      <c r="O85" s="52">
        <f>'Pay App 4'!O85+'Pay App 4'!P85</f>
        <v>0</v>
      </c>
      <c r="P85" s="45"/>
      <c r="Q85" s="66">
        <f>'Pay App 4'!Q85+N85+P85</f>
        <v>0</v>
      </c>
    </row>
    <row r="86" spans="1:17" ht="21" customHeight="1" x14ac:dyDescent="0.2">
      <c r="A86" s="151" t="s">
        <v>126</v>
      </c>
      <c r="B86" s="151"/>
      <c r="C86" s="151" t="s">
        <v>127</v>
      </c>
      <c r="D86" s="152"/>
      <c r="E86" s="52">
        <f>'Pay App 4'!E86</f>
        <v>0</v>
      </c>
      <c r="F86" s="45"/>
      <c r="G86" s="65">
        <f>'Pay App 4'!G86+F86</f>
        <v>0</v>
      </c>
      <c r="H86" s="188">
        <f>'Pay App 4'!K86</f>
        <v>0</v>
      </c>
      <c r="I86" s="189"/>
      <c r="J86" s="55"/>
      <c r="K86" s="33">
        <f t="shared" si="1"/>
        <v>0</v>
      </c>
      <c r="L86" s="68">
        <f t="shared" si="0"/>
        <v>0</v>
      </c>
      <c r="M86" s="66">
        <f t="shared" si="2"/>
        <v>0</v>
      </c>
      <c r="N86" s="32">
        <f t="shared" si="3"/>
        <v>0</v>
      </c>
      <c r="O86" s="52">
        <f>'Pay App 4'!O86+'Pay App 4'!P86</f>
        <v>0</v>
      </c>
      <c r="P86" s="45"/>
      <c r="Q86" s="66">
        <f>'Pay App 4'!Q86+N86+P86</f>
        <v>0</v>
      </c>
    </row>
    <row r="87" spans="1:17" ht="21" customHeight="1" x14ac:dyDescent="0.2">
      <c r="A87" s="151" t="s">
        <v>128</v>
      </c>
      <c r="B87" s="151"/>
      <c r="C87" s="151" t="s">
        <v>129</v>
      </c>
      <c r="D87" s="152"/>
      <c r="E87" s="52">
        <f>'Pay App 4'!E87</f>
        <v>0</v>
      </c>
      <c r="F87" s="45"/>
      <c r="G87" s="65">
        <f>'Pay App 4'!G87+F87</f>
        <v>0</v>
      </c>
      <c r="H87" s="188">
        <f>'Pay App 4'!K87</f>
        <v>0</v>
      </c>
      <c r="I87" s="189"/>
      <c r="J87" s="55"/>
      <c r="K87" s="33">
        <f t="shared" si="1"/>
        <v>0</v>
      </c>
      <c r="L87" s="68">
        <f>IF(ISERROR(K87/G87),0,K87/G87)</f>
        <v>0</v>
      </c>
      <c r="M87" s="66">
        <f t="shared" si="2"/>
        <v>0</v>
      </c>
      <c r="N87" s="32">
        <f t="shared" si="3"/>
        <v>0</v>
      </c>
      <c r="O87" s="52">
        <f>'Pay App 4'!O87+'Pay App 4'!P87</f>
        <v>0</v>
      </c>
      <c r="P87" s="45"/>
      <c r="Q87" s="66">
        <f>'Pay App 4'!Q87+N87+P87</f>
        <v>0</v>
      </c>
    </row>
    <row r="88" spans="1:17" ht="21" customHeight="1" x14ac:dyDescent="0.2">
      <c r="A88" s="151" t="s">
        <v>130</v>
      </c>
      <c r="B88" s="151"/>
      <c r="C88" s="151" t="s">
        <v>131</v>
      </c>
      <c r="D88" s="152"/>
      <c r="E88" s="52">
        <f>'Pay App 4'!E88</f>
        <v>0</v>
      </c>
      <c r="F88" s="45"/>
      <c r="G88" s="65">
        <f>'Pay App 4'!G88+F88</f>
        <v>0</v>
      </c>
      <c r="H88" s="188">
        <f>'Pay App 4'!K88</f>
        <v>0</v>
      </c>
      <c r="I88" s="189"/>
      <c r="J88" s="55"/>
      <c r="K88" s="33">
        <f t="shared" si="1"/>
        <v>0</v>
      </c>
      <c r="L88" s="68">
        <f t="shared" si="0"/>
        <v>0</v>
      </c>
      <c r="M88" s="66">
        <f t="shared" si="2"/>
        <v>0</v>
      </c>
      <c r="N88" s="32">
        <f t="shared" si="3"/>
        <v>0</v>
      </c>
      <c r="O88" s="52">
        <f>'Pay App 4'!O88+'Pay App 4'!P88</f>
        <v>0</v>
      </c>
      <c r="P88" s="45"/>
      <c r="Q88" s="66">
        <f>'Pay App 4'!Q88+N88+P88</f>
        <v>0</v>
      </c>
    </row>
    <row r="89" spans="1:17" ht="21" customHeight="1" x14ac:dyDescent="0.2">
      <c r="A89" s="151" t="s">
        <v>132</v>
      </c>
      <c r="B89" s="151"/>
      <c r="C89" s="151" t="s">
        <v>133</v>
      </c>
      <c r="D89" s="152"/>
      <c r="E89" s="52">
        <f>'Pay App 4'!E89</f>
        <v>0</v>
      </c>
      <c r="F89" s="45"/>
      <c r="G89" s="65">
        <f>'Pay App 4'!G89+F89</f>
        <v>0</v>
      </c>
      <c r="H89" s="188">
        <f>'Pay App 4'!K89</f>
        <v>0</v>
      </c>
      <c r="I89" s="189"/>
      <c r="J89" s="55"/>
      <c r="K89" s="33">
        <f t="shared" si="1"/>
        <v>0</v>
      </c>
      <c r="L89" s="68">
        <f>IF(ISERROR(K89/G89),0,K89/G89)</f>
        <v>0</v>
      </c>
      <c r="M89" s="66">
        <f t="shared" si="2"/>
        <v>0</v>
      </c>
      <c r="N89" s="32">
        <f t="shared" si="3"/>
        <v>0</v>
      </c>
      <c r="O89" s="52">
        <f>'Pay App 4'!O89+'Pay App 4'!P89</f>
        <v>0</v>
      </c>
      <c r="P89" s="45"/>
      <c r="Q89" s="66">
        <f>'Pay App 4'!Q89+N89+P89</f>
        <v>0</v>
      </c>
    </row>
    <row r="90" spans="1:17" ht="21" customHeight="1" x14ac:dyDescent="0.2">
      <c r="A90" s="153" t="s">
        <v>134</v>
      </c>
      <c r="B90" s="153"/>
      <c r="C90" s="158" t="s">
        <v>135</v>
      </c>
      <c r="D90" s="159"/>
      <c r="E90" s="52">
        <f>'Pay App 4'!E90</f>
        <v>0</v>
      </c>
      <c r="F90" s="45"/>
      <c r="G90" s="65">
        <f>'Pay App 4'!G90+F90</f>
        <v>0</v>
      </c>
      <c r="H90" s="188">
        <f>'Pay App 4'!K90</f>
        <v>0</v>
      </c>
      <c r="I90" s="189"/>
      <c r="J90" s="55"/>
      <c r="K90" s="33">
        <f t="shared" si="1"/>
        <v>0</v>
      </c>
      <c r="L90" s="68">
        <f t="shared" si="0"/>
        <v>0</v>
      </c>
      <c r="M90" s="66">
        <f t="shared" si="2"/>
        <v>0</v>
      </c>
      <c r="N90" s="32">
        <f t="shared" si="3"/>
        <v>0</v>
      </c>
      <c r="O90" s="52">
        <f>'Pay App 4'!O90+'Pay App 4'!P90</f>
        <v>0</v>
      </c>
      <c r="P90" s="45"/>
      <c r="Q90" s="66">
        <f>'Pay App 4'!Q90+N90+P90</f>
        <v>0</v>
      </c>
    </row>
    <row r="91" spans="1:17" ht="21" customHeight="1" x14ac:dyDescent="0.2">
      <c r="A91" s="151" t="s">
        <v>136</v>
      </c>
      <c r="B91" s="151"/>
      <c r="C91" s="151" t="s">
        <v>137</v>
      </c>
      <c r="D91" s="152"/>
      <c r="E91" s="52">
        <f>'Pay App 4'!E91</f>
        <v>0</v>
      </c>
      <c r="F91" s="45"/>
      <c r="G91" s="65">
        <f>'Pay App 4'!G91+F91</f>
        <v>0</v>
      </c>
      <c r="H91" s="188">
        <f>'Pay App 4'!K91</f>
        <v>0</v>
      </c>
      <c r="I91" s="189"/>
      <c r="J91" s="55"/>
      <c r="K91" s="33">
        <f t="shared" si="1"/>
        <v>0</v>
      </c>
      <c r="L91" s="68">
        <f t="shared" si="0"/>
        <v>0</v>
      </c>
      <c r="M91" s="66">
        <f t="shared" si="2"/>
        <v>0</v>
      </c>
      <c r="N91" s="32">
        <f t="shared" si="3"/>
        <v>0</v>
      </c>
      <c r="O91" s="52">
        <f>'Pay App 4'!O91+'Pay App 4'!P91</f>
        <v>0</v>
      </c>
      <c r="P91" s="45"/>
      <c r="Q91" s="66">
        <f>'Pay App 4'!Q91+N91+P91</f>
        <v>0</v>
      </c>
    </row>
    <row r="92" spans="1:17" ht="21" customHeight="1" x14ac:dyDescent="0.2">
      <c r="A92" s="151" t="s">
        <v>138</v>
      </c>
      <c r="B92" s="151"/>
      <c r="C92" s="151" t="s">
        <v>139</v>
      </c>
      <c r="D92" s="152"/>
      <c r="E92" s="52">
        <f>'Pay App 4'!E92</f>
        <v>0</v>
      </c>
      <c r="F92" s="45"/>
      <c r="G92" s="65">
        <f>'Pay App 4'!G92+F92</f>
        <v>0</v>
      </c>
      <c r="H92" s="188">
        <f>'Pay App 4'!K92</f>
        <v>0</v>
      </c>
      <c r="I92" s="189"/>
      <c r="J92" s="55"/>
      <c r="K92" s="33">
        <f t="shared" si="1"/>
        <v>0</v>
      </c>
      <c r="L92" s="68">
        <f t="shared" si="0"/>
        <v>0</v>
      </c>
      <c r="M92" s="66">
        <f t="shared" si="2"/>
        <v>0</v>
      </c>
      <c r="N92" s="32">
        <f t="shared" si="3"/>
        <v>0</v>
      </c>
      <c r="O92" s="52">
        <f>'Pay App 4'!O92+'Pay App 4'!P92</f>
        <v>0</v>
      </c>
      <c r="P92" s="45"/>
      <c r="Q92" s="66">
        <f>'Pay App 4'!Q92+N92+P92</f>
        <v>0</v>
      </c>
    </row>
    <row r="93" spans="1:17" ht="21" customHeight="1" x14ac:dyDescent="0.2">
      <c r="A93" s="151" t="s">
        <v>140</v>
      </c>
      <c r="B93" s="151"/>
      <c r="C93" s="151" t="s">
        <v>141</v>
      </c>
      <c r="D93" s="152"/>
      <c r="E93" s="52">
        <f>'Pay App 4'!E93</f>
        <v>0</v>
      </c>
      <c r="F93" s="45"/>
      <c r="G93" s="65">
        <f>'Pay App 4'!G93+F93</f>
        <v>0</v>
      </c>
      <c r="H93" s="188">
        <f>'Pay App 4'!K93</f>
        <v>0</v>
      </c>
      <c r="I93" s="189"/>
      <c r="J93" s="55"/>
      <c r="K93" s="33">
        <f t="shared" si="1"/>
        <v>0</v>
      </c>
      <c r="L93" s="68">
        <f t="shared" si="0"/>
        <v>0</v>
      </c>
      <c r="M93" s="66">
        <f t="shared" si="2"/>
        <v>0</v>
      </c>
      <c r="N93" s="32">
        <f t="shared" si="3"/>
        <v>0</v>
      </c>
      <c r="O93" s="52">
        <f>'Pay App 4'!O93+'Pay App 4'!P93</f>
        <v>0</v>
      </c>
      <c r="P93" s="45"/>
      <c r="Q93" s="66">
        <f>'Pay App 4'!Q93+N93+P93</f>
        <v>0</v>
      </c>
    </row>
    <row r="94" spans="1:17" ht="21" customHeight="1" x14ac:dyDescent="0.2">
      <c r="A94" s="151" t="s">
        <v>142</v>
      </c>
      <c r="B94" s="151"/>
      <c r="C94" s="151" t="s">
        <v>143</v>
      </c>
      <c r="D94" s="152"/>
      <c r="E94" s="52">
        <f>'Pay App 4'!E94</f>
        <v>0</v>
      </c>
      <c r="F94" s="45"/>
      <c r="G94" s="65">
        <f>'Pay App 4'!G94+F94</f>
        <v>0</v>
      </c>
      <c r="H94" s="188">
        <f>'Pay App 4'!K94</f>
        <v>0</v>
      </c>
      <c r="I94" s="189"/>
      <c r="J94" s="55"/>
      <c r="K94" s="33">
        <f t="shared" si="1"/>
        <v>0</v>
      </c>
      <c r="L94" s="68">
        <f t="shared" si="0"/>
        <v>0</v>
      </c>
      <c r="M94" s="66">
        <f t="shared" si="2"/>
        <v>0</v>
      </c>
      <c r="N94" s="32">
        <f t="shared" si="3"/>
        <v>0</v>
      </c>
      <c r="O94" s="52">
        <f>'Pay App 4'!O94+'Pay App 4'!P94</f>
        <v>0</v>
      </c>
      <c r="P94" s="45"/>
      <c r="Q94" s="66">
        <f>'Pay App 4'!Q94+N94+P94</f>
        <v>0</v>
      </c>
    </row>
    <row r="95" spans="1:17" ht="21" customHeight="1" x14ac:dyDescent="0.2">
      <c r="A95" s="151" t="s">
        <v>144</v>
      </c>
      <c r="B95" s="151"/>
      <c r="C95" s="151" t="s">
        <v>145</v>
      </c>
      <c r="D95" s="152"/>
      <c r="E95" s="52">
        <f>'Pay App 4'!E95</f>
        <v>0</v>
      </c>
      <c r="F95" s="45"/>
      <c r="G95" s="65">
        <f>'Pay App 4'!G95+F95</f>
        <v>0</v>
      </c>
      <c r="H95" s="188">
        <f>'Pay App 4'!K95</f>
        <v>0</v>
      </c>
      <c r="I95" s="189"/>
      <c r="J95" s="55"/>
      <c r="K95" s="33">
        <f t="shared" si="1"/>
        <v>0</v>
      </c>
      <c r="L95" s="68">
        <f t="shared" si="0"/>
        <v>0</v>
      </c>
      <c r="M95" s="66">
        <f t="shared" si="2"/>
        <v>0</v>
      </c>
      <c r="N95" s="32">
        <f t="shared" si="3"/>
        <v>0</v>
      </c>
      <c r="O95" s="52">
        <f>'Pay App 4'!O95+'Pay App 4'!P95</f>
        <v>0</v>
      </c>
      <c r="P95" s="45"/>
      <c r="Q95" s="66">
        <f>'Pay App 4'!Q95+N95+P95</f>
        <v>0</v>
      </c>
    </row>
    <row r="96" spans="1:17" ht="21" customHeight="1" x14ac:dyDescent="0.2">
      <c r="A96" s="151" t="s">
        <v>146</v>
      </c>
      <c r="B96" s="151"/>
      <c r="C96" s="151" t="s">
        <v>147</v>
      </c>
      <c r="D96" s="152"/>
      <c r="E96" s="52">
        <f>'Pay App 4'!E96</f>
        <v>0</v>
      </c>
      <c r="F96" s="45"/>
      <c r="G96" s="65">
        <f>'Pay App 4'!G96+F96</f>
        <v>0</v>
      </c>
      <c r="H96" s="188">
        <f>'Pay App 4'!K96</f>
        <v>0</v>
      </c>
      <c r="I96" s="189"/>
      <c r="J96" s="55"/>
      <c r="K96" s="33">
        <f t="shared" si="1"/>
        <v>0</v>
      </c>
      <c r="L96" s="68">
        <f t="shared" si="0"/>
        <v>0</v>
      </c>
      <c r="M96" s="66">
        <f t="shared" si="2"/>
        <v>0</v>
      </c>
      <c r="N96" s="32">
        <f t="shared" si="3"/>
        <v>0</v>
      </c>
      <c r="O96" s="52">
        <f>'Pay App 4'!O96+'Pay App 4'!P96</f>
        <v>0</v>
      </c>
      <c r="P96" s="45"/>
      <c r="Q96" s="66">
        <f>'Pay App 4'!Q96+N96+P96</f>
        <v>0</v>
      </c>
    </row>
    <row r="97" spans="1:17" ht="21" customHeight="1" x14ac:dyDescent="0.2">
      <c r="A97" s="151" t="s">
        <v>148</v>
      </c>
      <c r="B97" s="151"/>
      <c r="C97" s="151" t="s">
        <v>149</v>
      </c>
      <c r="D97" s="152"/>
      <c r="E97" s="52">
        <f>'Pay App 4'!E97</f>
        <v>0</v>
      </c>
      <c r="F97" s="45"/>
      <c r="G97" s="65">
        <f>'Pay App 4'!G97+F97</f>
        <v>0</v>
      </c>
      <c r="H97" s="188">
        <f>'Pay App 4'!K97</f>
        <v>0</v>
      </c>
      <c r="I97" s="189"/>
      <c r="J97" s="55"/>
      <c r="K97" s="33">
        <f t="shared" si="1"/>
        <v>0</v>
      </c>
      <c r="L97" s="68">
        <f t="shared" si="0"/>
        <v>0</v>
      </c>
      <c r="M97" s="66">
        <f t="shared" si="2"/>
        <v>0</v>
      </c>
      <c r="N97" s="32">
        <f t="shared" si="3"/>
        <v>0</v>
      </c>
      <c r="O97" s="52">
        <f>'Pay App 4'!O97+'Pay App 4'!P97</f>
        <v>0</v>
      </c>
      <c r="P97" s="45"/>
      <c r="Q97" s="66">
        <f>'Pay App 4'!Q97+N97+P97</f>
        <v>0</v>
      </c>
    </row>
    <row r="98" spans="1:17" ht="21" customHeight="1" x14ac:dyDescent="0.2">
      <c r="A98" s="151" t="s">
        <v>150</v>
      </c>
      <c r="B98" s="151"/>
      <c r="C98" s="151" t="s">
        <v>151</v>
      </c>
      <c r="D98" s="152"/>
      <c r="E98" s="52">
        <f>'Pay App 4'!E98</f>
        <v>0</v>
      </c>
      <c r="F98" s="45"/>
      <c r="G98" s="65">
        <f>'Pay App 4'!G98+F98</f>
        <v>0</v>
      </c>
      <c r="H98" s="188">
        <f>'Pay App 4'!K98</f>
        <v>0</v>
      </c>
      <c r="I98" s="189"/>
      <c r="J98" s="55"/>
      <c r="K98" s="33">
        <f t="shared" si="1"/>
        <v>0</v>
      </c>
      <c r="L98" s="68">
        <f t="shared" si="0"/>
        <v>0</v>
      </c>
      <c r="M98" s="66">
        <f t="shared" si="2"/>
        <v>0</v>
      </c>
      <c r="N98" s="32">
        <f t="shared" si="3"/>
        <v>0</v>
      </c>
      <c r="O98" s="52">
        <f>'Pay App 4'!O98+'Pay App 4'!P98</f>
        <v>0</v>
      </c>
      <c r="P98" s="45"/>
      <c r="Q98" s="66">
        <f>'Pay App 4'!Q98+N98+P98</f>
        <v>0</v>
      </c>
    </row>
    <row r="99" spans="1:17" ht="21" customHeight="1" x14ac:dyDescent="0.2">
      <c r="A99" s="151" t="s">
        <v>152</v>
      </c>
      <c r="B99" s="151"/>
      <c r="C99" s="151" t="s">
        <v>153</v>
      </c>
      <c r="D99" s="152"/>
      <c r="E99" s="52">
        <f>'Pay App 4'!E99</f>
        <v>0</v>
      </c>
      <c r="F99" s="45"/>
      <c r="G99" s="65">
        <f>'Pay App 4'!G99+F99</f>
        <v>0</v>
      </c>
      <c r="H99" s="188">
        <f>'Pay App 4'!K99</f>
        <v>0</v>
      </c>
      <c r="I99" s="189"/>
      <c r="J99" s="55"/>
      <c r="K99" s="33">
        <f t="shared" si="1"/>
        <v>0</v>
      </c>
      <c r="L99" s="68">
        <f t="shared" si="0"/>
        <v>0</v>
      </c>
      <c r="M99" s="66">
        <f t="shared" si="2"/>
        <v>0</v>
      </c>
      <c r="N99" s="32">
        <f t="shared" si="3"/>
        <v>0</v>
      </c>
      <c r="O99" s="52">
        <f>'Pay App 4'!O99+'Pay App 4'!P99</f>
        <v>0</v>
      </c>
      <c r="P99" s="45"/>
      <c r="Q99" s="66">
        <f>'Pay App 4'!Q99+N99+P99</f>
        <v>0</v>
      </c>
    </row>
    <row r="100" spans="1:17" ht="21" customHeight="1" x14ac:dyDescent="0.2">
      <c r="A100" s="151" t="s">
        <v>154</v>
      </c>
      <c r="B100" s="151"/>
      <c r="C100" s="151" t="s">
        <v>155</v>
      </c>
      <c r="D100" s="152"/>
      <c r="E100" s="52">
        <f>'Pay App 4'!E100</f>
        <v>0</v>
      </c>
      <c r="F100" s="45"/>
      <c r="G100" s="65">
        <f>'Pay App 4'!G100+F100</f>
        <v>0</v>
      </c>
      <c r="H100" s="188">
        <f>'Pay App 4'!K100</f>
        <v>0</v>
      </c>
      <c r="I100" s="189"/>
      <c r="J100" s="55"/>
      <c r="K100" s="33">
        <f t="shared" si="1"/>
        <v>0</v>
      </c>
      <c r="L100" s="68">
        <f t="shared" si="0"/>
        <v>0</v>
      </c>
      <c r="M100" s="66">
        <f t="shared" si="2"/>
        <v>0</v>
      </c>
      <c r="N100" s="32">
        <f t="shared" si="3"/>
        <v>0</v>
      </c>
      <c r="O100" s="52">
        <f>'Pay App 4'!O100+'Pay App 4'!P100</f>
        <v>0</v>
      </c>
      <c r="P100" s="45"/>
      <c r="Q100" s="66">
        <f>'Pay App 4'!Q100+N100+P100</f>
        <v>0</v>
      </c>
    </row>
    <row r="101" spans="1:17" ht="21" customHeight="1" x14ac:dyDescent="0.2">
      <c r="A101" s="151" t="s">
        <v>156</v>
      </c>
      <c r="B101" s="151"/>
      <c r="C101" s="151" t="s">
        <v>157</v>
      </c>
      <c r="D101" s="152"/>
      <c r="E101" s="52">
        <f>'Pay App 4'!E101</f>
        <v>0</v>
      </c>
      <c r="F101" s="45"/>
      <c r="G101" s="65">
        <f>'Pay App 4'!G101+F101</f>
        <v>0</v>
      </c>
      <c r="H101" s="188">
        <f>'Pay App 4'!K101</f>
        <v>0</v>
      </c>
      <c r="I101" s="189"/>
      <c r="J101" s="55"/>
      <c r="K101" s="33">
        <f t="shared" si="1"/>
        <v>0</v>
      </c>
      <c r="L101" s="68">
        <f t="shared" si="0"/>
        <v>0</v>
      </c>
      <c r="M101" s="66">
        <f t="shared" si="2"/>
        <v>0</v>
      </c>
      <c r="N101" s="32">
        <f t="shared" si="3"/>
        <v>0</v>
      </c>
      <c r="O101" s="52">
        <f>'Pay App 4'!O101+'Pay App 4'!P101</f>
        <v>0</v>
      </c>
      <c r="P101" s="45"/>
      <c r="Q101" s="66">
        <f>'Pay App 4'!Q101+N101+P101</f>
        <v>0</v>
      </c>
    </row>
    <row r="102" spans="1:17" ht="21" customHeight="1" x14ac:dyDescent="0.2">
      <c r="A102" s="151" t="s">
        <v>158</v>
      </c>
      <c r="B102" s="151"/>
      <c r="C102" s="151" t="s">
        <v>159</v>
      </c>
      <c r="D102" s="152"/>
      <c r="E102" s="52">
        <f>'Pay App 4'!E102</f>
        <v>0</v>
      </c>
      <c r="F102" s="45"/>
      <c r="G102" s="65">
        <f>'Pay App 4'!G102+F102</f>
        <v>0</v>
      </c>
      <c r="H102" s="188">
        <f>'Pay App 4'!K102</f>
        <v>0</v>
      </c>
      <c r="I102" s="189"/>
      <c r="J102" s="55"/>
      <c r="K102" s="33">
        <f t="shared" si="1"/>
        <v>0</v>
      </c>
      <c r="L102" s="68">
        <f t="shared" si="0"/>
        <v>0</v>
      </c>
      <c r="M102" s="66">
        <f t="shared" si="2"/>
        <v>0</v>
      </c>
      <c r="N102" s="32">
        <f t="shared" si="3"/>
        <v>0</v>
      </c>
      <c r="O102" s="52">
        <f>'Pay App 4'!O102+'Pay App 4'!P102</f>
        <v>0</v>
      </c>
      <c r="P102" s="45"/>
      <c r="Q102" s="66">
        <f>'Pay App 4'!Q102+N102+P102</f>
        <v>0</v>
      </c>
    </row>
    <row r="103" spans="1:17" ht="21" customHeight="1" x14ac:dyDescent="0.2">
      <c r="A103" s="151" t="s">
        <v>160</v>
      </c>
      <c r="B103" s="151"/>
      <c r="C103" s="151" t="s">
        <v>161</v>
      </c>
      <c r="D103" s="152"/>
      <c r="E103" s="52">
        <f>'Pay App 4'!E103</f>
        <v>0</v>
      </c>
      <c r="F103" s="45"/>
      <c r="G103" s="65">
        <f>'Pay App 4'!G103+F103</f>
        <v>0</v>
      </c>
      <c r="H103" s="188">
        <f>'Pay App 4'!K103</f>
        <v>0</v>
      </c>
      <c r="I103" s="189"/>
      <c r="J103" s="55"/>
      <c r="K103" s="33">
        <f t="shared" si="1"/>
        <v>0</v>
      </c>
      <c r="L103" s="68">
        <f t="shared" si="0"/>
        <v>0</v>
      </c>
      <c r="M103" s="66">
        <f t="shared" si="2"/>
        <v>0</v>
      </c>
      <c r="N103" s="32">
        <f t="shared" si="3"/>
        <v>0</v>
      </c>
      <c r="O103" s="52">
        <f>'Pay App 4'!O103+'Pay App 4'!P103</f>
        <v>0</v>
      </c>
      <c r="P103" s="45"/>
      <c r="Q103" s="66">
        <f>'Pay App 4'!Q103+N103+P103</f>
        <v>0</v>
      </c>
    </row>
    <row r="104" spans="1:17" ht="21" customHeight="1" x14ac:dyDescent="0.2">
      <c r="A104" s="151" t="s">
        <v>162</v>
      </c>
      <c r="B104" s="151"/>
      <c r="C104" s="151" t="s">
        <v>163</v>
      </c>
      <c r="D104" s="152"/>
      <c r="E104" s="52">
        <f>'Pay App 4'!E104</f>
        <v>0</v>
      </c>
      <c r="F104" s="45"/>
      <c r="G104" s="65">
        <f>'Pay App 4'!G104+F104</f>
        <v>0</v>
      </c>
      <c r="H104" s="188">
        <f>'Pay App 4'!K104</f>
        <v>0</v>
      </c>
      <c r="I104" s="189"/>
      <c r="J104" s="55"/>
      <c r="K104" s="33">
        <f t="shared" si="1"/>
        <v>0</v>
      </c>
      <c r="L104" s="68">
        <f t="shared" si="0"/>
        <v>0</v>
      </c>
      <c r="M104" s="66">
        <f t="shared" si="2"/>
        <v>0</v>
      </c>
      <c r="N104" s="32">
        <f t="shared" si="3"/>
        <v>0</v>
      </c>
      <c r="O104" s="52">
        <f>'Pay App 4'!O104+'Pay App 4'!P104</f>
        <v>0</v>
      </c>
      <c r="P104" s="45"/>
      <c r="Q104" s="66">
        <f>'Pay App 4'!Q104+N104+P104</f>
        <v>0</v>
      </c>
    </row>
    <row r="105" spans="1:17" ht="21" customHeight="1" x14ac:dyDescent="0.2">
      <c r="A105" s="151" t="s">
        <v>164</v>
      </c>
      <c r="B105" s="151"/>
      <c r="C105" s="151" t="s">
        <v>165</v>
      </c>
      <c r="D105" s="152"/>
      <c r="E105" s="52">
        <f>'Pay App 4'!E105</f>
        <v>0</v>
      </c>
      <c r="F105" s="45"/>
      <c r="G105" s="65">
        <f>'Pay App 4'!G105+F105</f>
        <v>0</v>
      </c>
      <c r="H105" s="188">
        <f>'Pay App 4'!K105</f>
        <v>0</v>
      </c>
      <c r="I105" s="189"/>
      <c r="J105" s="55"/>
      <c r="K105" s="33">
        <f t="shared" si="1"/>
        <v>0</v>
      </c>
      <c r="L105" s="68">
        <f t="shared" si="0"/>
        <v>0</v>
      </c>
      <c r="M105" s="66">
        <f t="shared" si="2"/>
        <v>0</v>
      </c>
      <c r="N105" s="32">
        <f t="shared" si="3"/>
        <v>0</v>
      </c>
      <c r="O105" s="52">
        <f>'Pay App 4'!O105+'Pay App 4'!P105</f>
        <v>0</v>
      </c>
      <c r="P105" s="45"/>
      <c r="Q105" s="66">
        <f>'Pay App 4'!Q105+N105+P105</f>
        <v>0</v>
      </c>
    </row>
    <row r="106" spans="1:17" ht="21" customHeight="1" x14ac:dyDescent="0.2">
      <c r="A106" s="151" t="s">
        <v>166</v>
      </c>
      <c r="B106" s="151"/>
      <c r="C106" s="151" t="s">
        <v>167</v>
      </c>
      <c r="D106" s="152"/>
      <c r="E106" s="52">
        <f>'Pay App 4'!E106</f>
        <v>0</v>
      </c>
      <c r="F106" s="45"/>
      <c r="G106" s="65">
        <f>'Pay App 4'!G106+F106</f>
        <v>0</v>
      </c>
      <c r="H106" s="188">
        <f>'Pay App 4'!K106</f>
        <v>0</v>
      </c>
      <c r="I106" s="189"/>
      <c r="J106" s="55"/>
      <c r="K106" s="33">
        <f t="shared" si="1"/>
        <v>0</v>
      </c>
      <c r="L106" s="68">
        <f t="shared" si="0"/>
        <v>0</v>
      </c>
      <c r="M106" s="66">
        <f t="shared" si="2"/>
        <v>0</v>
      </c>
      <c r="N106" s="32">
        <f t="shared" si="3"/>
        <v>0</v>
      </c>
      <c r="O106" s="52">
        <f>'Pay App 4'!O106+'Pay App 4'!P106</f>
        <v>0</v>
      </c>
      <c r="P106" s="45"/>
      <c r="Q106" s="66">
        <f>'Pay App 4'!Q106+N106+P106</f>
        <v>0</v>
      </c>
    </row>
    <row r="107" spans="1:17" ht="21" customHeight="1" x14ac:dyDescent="0.2">
      <c r="A107" s="151" t="s">
        <v>168</v>
      </c>
      <c r="B107" s="151"/>
      <c r="C107" s="151" t="s">
        <v>169</v>
      </c>
      <c r="D107" s="152"/>
      <c r="E107" s="52">
        <f>'Pay App 4'!E107</f>
        <v>0</v>
      </c>
      <c r="F107" s="45"/>
      <c r="G107" s="65">
        <f>'Pay App 4'!G107+F107</f>
        <v>0</v>
      </c>
      <c r="H107" s="188">
        <f>'Pay App 4'!K107</f>
        <v>0</v>
      </c>
      <c r="I107" s="189"/>
      <c r="J107" s="55"/>
      <c r="K107" s="33">
        <f t="shared" si="1"/>
        <v>0</v>
      </c>
      <c r="L107" s="68">
        <f t="shared" si="0"/>
        <v>0</v>
      </c>
      <c r="M107" s="66">
        <f t="shared" si="2"/>
        <v>0</v>
      </c>
      <c r="N107" s="32">
        <f t="shared" si="3"/>
        <v>0</v>
      </c>
      <c r="O107" s="52">
        <f>'Pay App 4'!O107+'Pay App 4'!P107</f>
        <v>0</v>
      </c>
      <c r="P107" s="45"/>
      <c r="Q107" s="66">
        <f>'Pay App 4'!Q107+N107+P107</f>
        <v>0</v>
      </c>
    </row>
    <row r="108" spans="1:17" ht="21" customHeight="1" x14ac:dyDescent="0.2">
      <c r="A108" s="151" t="s">
        <v>170</v>
      </c>
      <c r="B108" s="151"/>
      <c r="C108" s="151" t="s">
        <v>171</v>
      </c>
      <c r="D108" s="152"/>
      <c r="E108" s="52">
        <f>'Pay App 4'!E108</f>
        <v>0</v>
      </c>
      <c r="F108" s="45"/>
      <c r="G108" s="65">
        <f>'Pay App 4'!G108+F108</f>
        <v>0</v>
      </c>
      <c r="H108" s="188">
        <f>'Pay App 4'!K108</f>
        <v>0</v>
      </c>
      <c r="I108" s="189"/>
      <c r="J108" s="55"/>
      <c r="K108" s="33">
        <f t="shared" si="1"/>
        <v>0</v>
      </c>
      <c r="L108" s="68">
        <f t="shared" si="0"/>
        <v>0</v>
      </c>
      <c r="M108" s="66">
        <f t="shared" si="2"/>
        <v>0</v>
      </c>
      <c r="N108" s="32">
        <f t="shared" si="3"/>
        <v>0</v>
      </c>
      <c r="O108" s="52">
        <f>'Pay App 4'!O108+'Pay App 4'!P108</f>
        <v>0</v>
      </c>
      <c r="P108" s="45"/>
      <c r="Q108" s="66">
        <f>'Pay App 4'!Q108+N108+P108</f>
        <v>0</v>
      </c>
    </row>
    <row r="109" spans="1:17" ht="21" customHeight="1" x14ac:dyDescent="0.2">
      <c r="A109" s="151" t="s">
        <v>172</v>
      </c>
      <c r="B109" s="151"/>
      <c r="C109" s="151" t="s">
        <v>173</v>
      </c>
      <c r="D109" s="152"/>
      <c r="E109" s="52">
        <f>'Pay App 4'!E109</f>
        <v>0</v>
      </c>
      <c r="F109" s="45"/>
      <c r="G109" s="65">
        <f>'Pay App 4'!G109+F109</f>
        <v>0</v>
      </c>
      <c r="H109" s="188">
        <f>'Pay App 4'!K109</f>
        <v>0</v>
      </c>
      <c r="I109" s="189"/>
      <c r="J109" s="55"/>
      <c r="K109" s="33">
        <f t="shared" si="1"/>
        <v>0</v>
      </c>
      <c r="L109" s="68">
        <f t="shared" si="0"/>
        <v>0</v>
      </c>
      <c r="M109" s="66">
        <f t="shared" si="2"/>
        <v>0</v>
      </c>
      <c r="N109" s="32">
        <f t="shared" si="3"/>
        <v>0</v>
      </c>
      <c r="O109" s="52">
        <f>'Pay App 4'!O109+'Pay App 4'!P109</f>
        <v>0</v>
      </c>
      <c r="P109" s="45"/>
      <c r="Q109" s="66">
        <f>'Pay App 4'!Q109+N109+P109</f>
        <v>0</v>
      </c>
    </row>
    <row r="110" spans="1:17" ht="21" customHeight="1" x14ac:dyDescent="0.2">
      <c r="A110" s="151" t="s">
        <v>174</v>
      </c>
      <c r="B110" s="151"/>
      <c r="C110" s="151" t="s">
        <v>175</v>
      </c>
      <c r="D110" s="152"/>
      <c r="E110" s="52">
        <f>'Pay App 4'!E110</f>
        <v>0</v>
      </c>
      <c r="F110" s="45"/>
      <c r="G110" s="65">
        <f>'Pay App 4'!G110+F110</f>
        <v>0</v>
      </c>
      <c r="H110" s="188">
        <f>'Pay App 4'!K110</f>
        <v>0</v>
      </c>
      <c r="I110" s="189"/>
      <c r="J110" s="55"/>
      <c r="K110" s="33">
        <f t="shared" si="1"/>
        <v>0</v>
      </c>
      <c r="L110" s="68">
        <f t="shared" si="0"/>
        <v>0</v>
      </c>
      <c r="M110" s="66">
        <f t="shared" si="2"/>
        <v>0</v>
      </c>
      <c r="N110" s="32">
        <f t="shared" si="3"/>
        <v>0</v>
      </c>
      <c r="O110" s="52">
        <f>'Pay App 4'!O110+'Pay App 4'!P110</f>
        <v>0</v>
      </c>
      <c r="P110" s="45"/>
      <c r="Q110" s="66">
        <f>'Pay App 4'!Q110+N110+P110</f>
        <v>0</v>
      </c>
    </row>
    <row r="111" spans="1:17" ht="21" customHeight="1" x14ac:dyDescent="0.2">
      <c r="A111" s="151" t="s">
        <v>176</v>
      </c>
      <c r="B111" s="151"/>
      <c r="C111" s="151" t="s">
        <v>177</v>
      </c>
      <c r="D111" s="152"/>
      <c r="E111" s="52">
        <f>'Pay App 4'!E111</f>
        <v>0</v>
      </c>
      <c r="F111" s="45"/>
      <c r="G111" s="65">
        <f>'Pay App 4'!G111+F111</f>
        <v>0</v>
      </c>
      <c r="H111" s="188">
        <f>'Pay App 4'!K111</f>
        <v>0</v>
      </c>
      <c r="I111" s="189"/>
      <c r="J111" s="55"/>
      <c r="K111" s="33">
        <f t="shared" si="1"/>
        <v>0</v>
      </c>
      <c r="L111" s="68">
        <f t="shared" si="0"/>
        <v>0</v>
      </c>
      <c r="M111" s="66">
        <f t="shared" si="2"/>
        <v>0</v>
      </c>
      <c r="N111" s="32">
        <f t="shared" si="3"/>
        <v>0</v>
      </c>
      <c r="O111" s="52">
        <f>'Pay App 4'!O111+'Pay App 4'!P111</f>
        <v>0</v>
      </c>
      <c r="P111" s="45"/>
      <c r="Q111" s="66">
        <f>'Pay App 4'!Q111+N111+P111</f>
        <v>0</v>
      </c>
    </row>
    <row r="112" spans="1:17" ht="21" customHeight="1" x14ac:dyDescent="0.2">
      <c r="A112" s="151" t="s">
        <v>178</v>
      </c>
      <c r="B112" s="151"/>
      <c r="C112" s="151" t="s">
        <v>179</v>
      </c>
      <c r="D112" s="152"/>
      <c r="E112" s="52">
        <f>'Pay App 4'!E112</f>
        <v>0</v>
      </c>
      <c r="F112" s="45"/>
      <c r="G112" s="65">
        <f>'Pay App 4'!G112+F112</f>
        <v>0</v>
      </c>
      <c r="H112" s="188">
        <f>'Pay App 4'!K112</f>
        <v>0</v>
      </c>
      <c r="I112" s="189"/>
      <c r="J112" s="55"/>
      <c r="K112" s="33">
        <f t="shared" si="1"/>
        <v>0</v>
      </c>
      <c r="L112" s="68">
        <f t="shared" si="0"/>
        <v>0</v>
      </c>
      <c r="M112" s="66">
        <f t="shared" si="2"/>
        <v>0</v>
      </c>
      <c r="N112" s="32">
        <f t="shared" si="3"/>
        <v>0</v>
      </c>
      <c r="O112" s="52">
        <f>'Pay App 4'!O112+'Pay App 4'!P112</f>
        <v>0</v>
      </c>
      <c r="P112" s="45"/>
      <c r="Q112" s="66">
        <f>'Pay App 4'!Q112+N112+P112</f>
        <v>0</v>
      </c>
    </row>
    <row r="113" spans="1:17" ht="21" customHeight="1" x14ac:dyDescent="0.2">
      <c r="A113" s="151" t="s">
        <v>180</v>
      </c>
      <c r="B113" s="151"/>
      <c r="C113" s="151" t="s">
        <v>181</v>
      </c>
      <c r="D113" s="152"/>
      <c r="E113" s="52">
        <f>'Pay App 4'!E113</f>
        <v>0</v>
      </c>
      <c r="F113" s="45"/>
      <c r="G113" s="65">
        <f>'Pay App 4'!G113+F113</f>
        <v>0</v>
      </c>
      <c r="H113" s="188">
        <f>'Pay App 4'!K113</f>
        <v>0</v>
      </c>
      <c r="I113" s="189"/>
      <c r="J113" s="55"/>
      <c r="K113" s="33">
        <f t="shared" si="1"/>
        <v>0</v>
      </c>
      <c r="L113" s="68">
        <f t="shared" si="0"/>
        <v>0</v>
      </c>
      <c r="M113" s="66">
        <f t="shared" si="2"/>
        <v>0</v>
      </c>
      <c r="N113" s="32">
        <f t="shared" si="3"/>
        <v>0</v>
      </c>
      <c r="O113" s="52">
        <f>'Pay App 4'!O113+'Pay App 4'!P113</f>
        <v>0</v>
      </c>
      <c r="P113" s="45"/>
      <c r="Q113" s="66">
        <f>'Pay App 4'!Q113+N113+P113</f>
        <v>0</v>
      </c>
    </row>
    <row r="114" spans="1:17" ht="21" customHeight="1" x14ac:dyDescent="0.2">
      <c r="A114" s="153" t="s">
        <v>182</v>
      </c>
      <c r="B114" s="153"/>
      <c r="C114" s="153" t="s">
        <v>183</v>
      </c>
      <c r="D114" s="154"/>
      <c r="E114" s="52">
        <f>'Pay App 4'!E114</f>
        <v>0</v>
      </c>
      <c r="F114" s="45"/>
      <c r="G114" s="65">
        <f>'Pay App 4'!G114+F114</f>
        <v>0</v>
      </c>
      <c r="H114" s="188">
        <f>'Pay App 4'!K114</f>
        <v>0</v>
      </c>
      <c r="I114" s="189"/>
      <c r="J114" s="55"/>
      <c r="K114" s="33">
        <f t="shared" si="1"/>
        <v>0</v>
      </c>
      <c r="L114" s="68">
        <f t="shared" si="0"/>
        <v>0</v>
      </c>
      <c r="M114" s="66">
        <f t="shared" si="2"/>
        <v>0</v>
      </c>
      <c r="N114" s="32">
        <f t="shared" si="3"/>
        <v>0</v>
      </c>
      <c r="O114" s="52">
        <f>'Pay App 4'!O114+'Pay App 4'!P114</f>
        <v>0</v>
      </c>
      <c r="P114" s="45"/>
      <c r="Q114" s="66">
        <f>'Pay App 4'!Q114+N114+P114</f>
        <v>0</v>
      </c>
    </row>
    <row r="115" spans="1:17" ht="21" customHeight="1" x14ac:dyDescent="0.2">
      <c r="A115" s="151" t="s">
        <v>184</v>
      </c>
      <c r="B115" s="151"/>
      <c r="C115" s="151" t="s">
        <v>185</v>
      </c>
      <c r="D115" s="152"/>
      <c r="E115" s="52">
        <f>'Pay App 4'!E115</f>
        <v>0</v>
      </c>
      <c r="F115" s="45"/>
      <c r="G115" s="65">
        <f>'Pay App 4'!G115+F115</f>
        <v>0</v>
      </c>
      <c r="H115" s="188">
        <f>'Pay App 4'!K115</f>
        <v>0</v>
      </c>
      <c r="I115" s="189"/>
      <c r="J115" s="55"/>
      <c r="K115" s="33">
        <f t="shared" si="1"/>
        <v>0</v>
      </c>
      <c r="L115" s="68">
        <f t="shared" si="0"/>
        <v>0</v>
      </c>
      <c r="M115" s="66">
        <f t="shared" si="2"/>
        <v>0</v>
      </c>
      <c r="N115" s="32">
        <f t="shared" si="3"/>
        <v>0</v>
      </c>
      <c r="O115" s="52">
        <f>'Pay App 4'!O115+'Pay App 4'!P115</f>
        <v>0</v>
      </c>
      <c r="P115" s="45"/>
      <c r="Q115" s="66">
        <f>'Pay App 4'!Q115+N115+P115</f>
        <v>0</v>
      </c>
    </row>
    <row r="116" spans="1:17" ht="21" customHeight="1" x14ac:dyDescent="0.2">
      <c r="A116" s="151" t="s">
        <v>186</v>
      </c>
      <c r="B116" s="151"/>
      <c r="C116" s="151" t="s">
        <v>187</v>
      </c>
      <c r="D116" s="152"/>
      <c r="E116" s="52">
        <f>'Pay App 4'!E116</f>
        <v>0</v>
      </c>
      <c r="F116" s="45"/>
      <c r="G116" s="65">
        <f>'Pay App 4'!G116+F116</f>
        <v>0</v>
      </c>
      <c r="H116" s="188">
        <f>'Pay App 4'!K116</f>
        <v>0</v>
      </c>
      <c r="I116" s="189"/>
      <c r="J116" s="55"/>
      <c r="K116" s="33">
        <f t="shared" si="1"/>
        <v>0</v>
      </c>
      <c r="L116" s="68">
        <f t="shared" si="0"/>
        <v>0</v>
      </c>
      <c r="M116" s="66">
        <f t="shared" si="2"/>
        <v>0</v>
      </c>
      <c r="N116" s="32">
        <f t="shared" si="3"/>
        <v>0</v>
      </c>
      <c r="O116" s="52">
        <f>'Pay App 4'!O116+'Pay App 4'!P116</f>
        <v>0</v>
      </c>
      <c r="P116" s="45"/>
      <c r="Q116" s="66">
        <f>'Pay App 4'!Q116+N116+P116</f>
        <v>0</v>
      </c>
    </row>
    <row r="117" spans="1:17" ht="21" customHeight="1" x14ac:dyDescent="0.2">
      <c r="A117" s="151" t="s">
        <v>188</v>
      </c>
      <c r="B117" s="151"/>
      <c r="C117" s="151" t="s">
        <v>581</v>
      </c>
      <c r="D117" s="152"/>
      <c r="E117" s="52">
        <f>'Pay App 4'!E117</f>
        <v>0</v>
      </c>
      <c r="F117" s="45"/>
      <c r="G117" s="65">
        <f>'Pay App 4'!G117+F117</f>
        <v>0</v>
      </c>
      <c r="H117" s="188">
        <f>'Pay App 4'!K117</f>
        <v>0</v>
      </c>
      <c r="I117" s="189"/>
      <c r="J117" s="55"/>
      <c r="K117" s="33">
        <f t="shared" si="1"/>
        <v>0</v>
      </c>
      <c r="L117" s="68">
        <f t="shared" si="0"/>
        <v>0</v>
      </c>
      <c r="M117" s="66">
        <f t="shared" si="2"/>
        <v>0</v>
      </c>
      <c r="N117" s="32">
        <f t="shared" si="3"/>
        <v>0</v>
      </c>
      <c r="O117" s="52">
        <f>'Pay App 4'!O117+'Pay App 4'!P117</f>
        <v>0</v>
      </c>
      <c r="P117" s="45"/>
      <c r="Q117" s="66">
        <f>'Pay App 4'!Q117+N117+P117</f>
        <v>0</v>
      </c>
    </row>
    <row r="118" spans="1:17" ht="21" customHeight="1" x14ac:dyDescent="0.2">
      <c r="A118" s="153" t="s">
        <v>190</v>
      </c>
      <c r="B118" s="153"/>
      <c r="C118" s="142" t="s">
        <v>191</v>
      </c>
      <c r="D118" s="156"/>
      <c r="E118" s="52">
        <f>'Pay App 4'!E118</f>
        <v>0</v>
      </c>
      <c r="F118" s="45"/>
      <c r="G118" s="65">
        <f>'Pay App 4'!G118+F118</f>
        <v>0</v>
      </c>
      <c r="H118" s="188">
        <f>'Pay App 4'!K118</f>
        <v>0</v>
      </c>
      <c r="I118" s="189"/>
      <c r="J118" s="55"/>
      <c r="K118" s="33">
        <f t="shared" si="1"/>
        <v>0</v>
      </c>
      <c r="L118" s="68">
        <f t="shared" si="0"/>
        <v>0</v>
      </c>
      <c r="M118" s="66">
        <f t="shared" si="2"/>
        <v>0</v>
      </c>
      <c r="N118" s="32">
        <f t="shared" si="3"/>
        <v>0</v>
      </c>
      <c r="O118" s="52">
        <f>'Pay App 4'!O118+'Pay App 4'!P118</f>
        <v>0</v>
      </c>
      <c r="P118" s="45"/>
      <c r="Q118" s="66">
        <f>'Pay App 4'!Q118+N118+P118</f>
        <v>0</v>
      </c>
    </row>
    <row r="119" spans="1:17" ht="21" customHeight="1" x14ac:dyDescent="0.2">
      <c r="A119" s="151" t="s">
        <v>192</v>
      </c>
      <c r="B119" s="151"/>
      <c r="C119" s="151" t="s">
        <v>193</v>
      </c>
      <c r="D119" s="152"/>
      <c r="E119" s="52">
        <f>'Pay App 4'!E119</f>
        <v>0</v>
      </c>
      <c r="F119" s="45"/>
      <c r="G119" s="65">
        <f>'Pay App 4'!G119+F119</f>
        <v>0</v>
      </c>
      <c r="H119" s="188">
        <f>'Pay App 4'!K119</f>
        <v>0</v>
      </c>
      <c r="I119" s="189"/>
      <c r="J119" s="55"/>
      <c r="K119" s="33">
        <f t="shared" si="1"/>
        <v>0</v>
      </c>
      <c r="L119" s="68">
        <f t="shared" si="0"/>
        <v>0</v>
      </c>
      <c r="M119" s="66">
        <f t="shared" si="2"/>
        <v>0</v>
      </c>
      <c r="N119" s="32">
        <f t="shared" si="3"/>
        <v>0</v>
      </c>
      <c r="O119" s="52">
        <f>'Pay App 4'!O119+'Pay App 4'!P119</f>
        <v>0</v>
      </c>
      <c r="P119" s="45"/>
      <c r="Q119" s="66">
        <f>'Pay App 4'!Q119+N119+P119</f>
        <v>0</v>
      </c>
    </row>
    <row r="120" spans="1:17" ht="21" customHeight="1" x14ac:dyDescent="0.2">
      <c r="A120" s="151" t="s">
        <v>194</v>
      </c>
      <c r="B120" s="151"/>
      <c r="C120" s="150" t="s">
        <v>195</v>
      </c>
      <c r="D120" s="157"/>
      <c r="E120" s="52">
        <f>'Pay App 4'!E120</f>
        <v>0</v>
      </c>
      <c r="F120" s="45"/>
      <c r="G120" s="65">
        <f>'Pay App 4'!G120+F120</f>
        <v>0</v>
      </c>
      <c r="H120" s="188">
        <f>'Pay App 4'!K120</f>
        <v>0</v>
      </c>
      <c r="I120" s="189"/>
      <c r="J120" s="55"/>
      <c r="K120" s="33">
        <f t="shared" si="1"/>
        <v>0</v>
      </c>
      <c r="L120" s="68">
        <f t="shared" si="0"/>
        <v>0</v>
      </c>
      <c r="M120" s="66">
        <f t="shared" si="2"/>
        <v>0</v>
      </c>
      <c r="N120" s="32">
        <f t="shared" si="3"/>
        <v>0</v>
      </c>
      <c r="O120" s="52">
        <f>'Pay App 4'!O120+'Pay App 4'!P120</f>
        <v>0</v>
      </c>
      <c r="P120" s="45"/>
      <c r="Q120" s="66">
        <f>'Pay App 4'!Q120+N120+P120</f>
        <v>0</v>
      </c>
    </row>
    <row r="121" spans="1:17" ht="21" customHeight="1" x14ac:dyDescent="0.2">
      <c r="A121" s="151" t="s">
        <v>196</v>
      </c>
      <c r="B121" s="151"/>
      <c r="C121" s="151" t="s">
        <v>197</v>
      </c>
      <c r="D121" s="152"/>
      <c r="E121" s="52">
        <f>'Pay App 4'!E121</f>
        <v>0</v>
      </c>
      <c r="F121" s="45"/>
      <c r="G121" s="65">
        <f>'Pay App 4'!G121+F121</f>
        <v>0</v>
      </c>
      <c r="H121" s="188">
        <f>'Pay App 4'!K121</f>
        <v>0</v>
      </c>
      <c r="I121" s="189"/>
      <c r="J121" s="55"/>
      <c r="K121" s="33">
        <f t="shared" si="1"/>
        <v>0</v>
      </c>
      <c r="L121" s="68">
        <f t="shared" si="0"/>
        <v>0</v>
      </c>
      <c r="M121" s="66">
        <f t="shared" si="2"/>
        <v>0</v>
      </c>
      <c r="N121" s="32">
        <f t="shared" si="3"/>
        <v>0</v>
      </c>
      <c r="O121" s="52">
        <f>'Pay App 4'!O121+'Pay App 4'!P121</f>
        <v>0</v>
      </c>
      <c r="P121" s="45"/>
      <c r="Q121" s="66">
        <f>'Pay App 4'!Q121+N121+P121</f>
        <v>0</v>
      </c>
    </row>
    <row r="122" spans="1:17" ht="21" customHeight="1" x14ac:dyDescent="0.2">
      <c r="A122" s="151" t="s">
        <v>198</v>
      </c>
      <c r="B122" s="151"/>
      <c r="C122" s="151" t="s">
        <v>199</v>
      </c>
      <c r="D122" s="152"/>
      <c r="E122" s="52">
        <f>'Pay App 4'!E122</f>
        <v>0</v>
      </c>
      <c r="F122" s="45"/>
      <c r="G122" s="65">
        <f>'Pay App 4'!G122+F122</f>
        <v>0</v>
      </c>
      <c r="H122" s="188">
        <f>'Pay App 4'!K122</f>
        <v>0</v>
      </c>
      <c r="I122" s="189"/>
      <c r="J122" s="55"/>
      <c r="K122" s="33">
        <f t="shared" si="1"/>
        <v>0</v>
      </c>
      <c r="L122" s="68">
        <f t="shared" si="0"/>
        <v>0</v>
      </c>
      <c r="M122" s="66">
        <f t="shared" si="2"/>
        <v>0</v>
      </c>
      <c r="N122" s="32">
        <f t="shared" si="3"/>
        <v>0</v>
      </c>
      <c r="O122" s="52">
        <f>'Pay App 4'!O122+'Pay App 4'!P122</f>
        <v>0</v>
      </c>
      <c r="P122" s="45"/>
      <c r="Q122" s="66">
        <f>'Pay App 4'!Q122+N122+P122</f>
        <v>0</v>
      </c>
    </row>
    <row r="123" spans="1:17" ht="21" customHeight="1" x14ac:dyDescent="0.2">
      <c r="A123" s="151" t="s">
        <v>200</v>
      </c>
      <c r="B123" s="151"/>
      <c r="C123" s="151" t="s">
        <v>201</v>
      </c>
      <c r="D123" s="152"/>
      <c r="E123" s="52">
        <f>'Pay App 4'!E123</f>
        <v>0</v>
      </c>
      <c r="F123" s="45"/>
      <c r="G123" s="65">
        <f>'Pay App 4'!G123+F123</f>
        <v>0</v>
      </c>
      <c r="H123" s="188">
        <f>'Pay App 4'!K123</f>
        <v>0</v>
      </c>
      <c r="I123" s="189"/>
      <c r="J123" s="55"/>
      <c r="K123" s="33">
        <f t="shared" si="1"/>
        <v>0</v>
      </c>
      <c r="L123" s="68">
        <f t="shared" si="0"/>
        <v>0</v>
      </c>
      <c r="M123" s="66">
        <f t="shared" si="2"/>
        <v>0</v>
      </c>
      <c r="N123" s="32">
        <f t="shared" si="3"/>
        <v>0</v>
      </c>
      <c r="O123" s="52">
        <f>'Pay App 4'!O123+'Pay App 4'!P123</f>
        <v>0</v>
      </c>
      <c r="P123" s="45"/>
      <c r="Q123" s="66">
        <f>'Pay App 4'!Q123+N123+P123</f>
        <v>0</v>
      </c>
    </row>
    <row r="124" spans="1:17" ht="21" customHeight="1" x14ac:dyDescent="0.2">
      <c r="A124" s="153" t="s">
        <v>202</v>
      </c>
      <c r="B124" s="153"/>
      <c r="C124" s="154" t="s">
        <v>203</v>
      </c>
      <c r="D124" s="155"/>
      <c r="E124" s="52">
        <f>'Pay App 4'!E124</f>
        <v>0</v>
      </c>
      <c r="F124" s="45"/>
      <c r="G124" s="65">
        <f>'Pay App 4'!G124+F124</f>
        <v>0</v>
      </c>
      <c r="H124" s="188">
        <f>'Pay App 4'!K124</f>
        <v>0</v>
      </c>
      <c r="I124" s="189"/>
      <c r="J124" s="55"/>
      <c r="K124" s="33">
        <f t="shared" si="1"/>
        <v>0</v>
      </c>
      <c r="L124" s="68">
        <f t="shared" si="0"/>
        <v>0</v>
      </c>
      <c r="M124" s="66">
        <f t="shared" si="2"/>
        <v>0</v>
      </c>
      <c r="N124" s="32">
        <f t="shared" si="3"/>
        <v>0</v>
      </c>
      <c r="O124" s="52">
        <f>'Pay App 4'!O124+'Pay App 4'!P124</f>
        <v>0</v>
      </c>
      <c r="P124" s="45"/>
      <c r="Q124" s="66">
        <f>'Pay App 4'!Q124+N124+P124</f>
        <v>0</v>
      </c>
    </row>
    <row r="125" spans="1:17" ht="21" customHeight="1" x14ac:dyDescent="0.2">
      <c r="A125" s="151" t="s">
        <v>204</v>
      </c>
      <c r="B125" s="151"/>
      <c r="C125" s="151" t="s">
        <v>205</v>
      </c>
      <c r="D125" s="152"/>
      <c r="E125" s="52">
        <f>'Pay App 4'!E125</f>
        <v>0</v>
      </c>
      <c r="F125" s="45"/>
      <c r="G125" s="65">
        <f>'Pay App 4'!G125+F125</f>
        <v>0</v>
      </c>
      <c r="H125" s="188">
        <f>'Pay App 4'!K125</f>
        <v>0</v>
      </c>
      <c r="I125" s="189"/>
      <c r="J125" s="55"/>
      <c r="K125" s="33">
        <f t="shared" si="1"/>
        <v>0</v>
      </c>
      <c r="L125" s="68">
        <f t="shared" si="0"/>
        <v>0</v>
      </c>
      <c r="M125" s="66">
        <f t="shared" si="2"/>
        <v>0</v>
      </c>
      <c r="N125" s="32">
        <f t="shared" si="3"/>
        <v>0</v>
      </c>
      <c r="O125" s="52">
        <f>'Pay App 4'!O125+'Pay App 4'!P125</f>
        <v>0</v>
      </c>
      <c r="P125" s="45"/>
      <c r="Q125" s="66">
        <f>'Pay App 4'!Q125+N125+P125</f>
        <v>0</v>
      </c>
    </row>
    <row r="126" spans="1:17" ht="21" customHeight="1" x14ac:dyDescent="0.2">
      <c r="A126" s="151" t="s">
        <v>206</v>
      </c>
      <c r="B126" s="151"/>
      <c r="C126" s="151" t="s">
        <v>207</v>
      </c>
      <c r="D126" s="152"/>
      <c r="E126" s="52">
        <f>'Pay App 4'!E126</f>
        <v>0</v>
      </c>
      <c r="F126" s="45"/>
      <c r="G126" s="65">
        <f>'Pay App 4'!G126+F126</f>
        <v>0</v>
      </c>
      <c r="H126" s="188">
        <f>'Pay App 4'!K126</f>
        <v>0</v>
      </c>
      <c r="I126" s="189"/>
      <c r="J126" s="55"/>
      <c r="K126" s="33">
        <f t="shared" si="1"/>
        <v>0</v>
      </c>
      <c r="L126" s="68">
        <f t="shared" si="0"/>
        <v>0</v>
      </c>
      <c r="M126" s="66">
        <f t="shared" si="2"/>
        <v>0</v>
      </c>
      <c r="N126" s="32">
        <f t="shared" si="3"/>
        <v>0</v>
      </c>
      <c r="O126" s="52">
        <f>'Pay App 4'!O126+'Pay App 4'!P126</f>
        <v>0</v>
      </c>
      <c r="P126" s="45"/>
      <c r="Q126" s="66">
        <f>'Pay App 4'!Q126+N126+P126</f>
        <v>0</v>
      </c>
    </row>
    <row r="127" spans="1:17" ht="21" customHeight="1" x14ac:dyDescent="0.2">
      <c r="A127" s="151" t="s">
        <v>208</v>
      </c>
      <c r="B127" s="151"/>
      <c r="C127" s="151" t="s">
        <v>209</v>
      </c>
      <c r="D127" s="152"/>
      <c r="E127" s="52">
        <f>'Pay App 4'!E127</f>
        <v>0</v>
      </c>
      <c r="F127" s="45"/>
      <c r="G127" s="65">
        <f>'Pay App 4'!G127+F127</f>
        <v>0</v>
      </c>
      <c r="H127" s="188">
        <f>'Pay App 4'!K127</f>
        <v>0</v>
      </c>
      <c r="I127" s="189"/>
      <c r="J127" s="55"/>
      <c r="K127" s="33">
        <f t="shared" si="1"/>
        <v>0</v>
      </c>
      <c r="L127" s="68">
        <f t="shared" si="0"/>
        <v>0</v>
      </c>
      <c r="M127" s="66">
        <f t="shared" si="2"/>
        <v>0</v>
      </c>
      <c r="N127" s="32">
        <f t="shared" si="3"/>
        <v>0</v>
      </c>
      <c r="O127" s="52">
        <f>'Pay App 4'!O127+'Pay App 4'!P127</f>
        <v>0</v>
      </c>
      <c r="P127" s="45"/>
      <c r="Q127" s="66">
        <f>'Pay App 4'!Q127+N127+P127</f>
        <v>0</v>
      </c>
    </row>
    <row r="128" spans="1:17" ht="21" customHeight="1" x14ac:dyDescent="0.2">
      <c r="A128" s="153" t="s">
        <v>210</v>
      </c>
      <c r="B128" s="153"/>
      <c r="C128" s="153" t="s">
        <v>211</v>
      </c>
      <c r="D128" s="154"/>
      <c r="E128" s="52">
        <f>'Pay App 4'!E128</f>
        <v>0</v>
      </c>
      <c r="F128" s="45"/>
      <c r="G128" s="65">
        <f>'Pay App 4'!G128+F128</f>
        <v>0</v>
      </c>
      <c r="H128" s="188">
        <f>'Pay App 4'!K128</f>
        <v>0</v>
      </c>
      <c r="I128" s="189"/>
      <c r="J128" s="55"/>
      <c r="K128" s="33">
        <f t="shared" si="1"/>
        <v>0</v>
      </c>
      <c r="L128" s="68">
        <f t="shared" si="0"/>
        <v>0</v>
      </c>
      <c r="M128" s="66">
        <f t="shared" si="2"/>
        <v>0</v>
      </c>
      <c r="N128" s="32">
        <f t="shared" si="3"/>
        <v>0</v>
      </c>
      <c r="O128" s="52">
        <f>'Pay App 4'!O128+'Pay App 4'!P128</f>
        <v>0</v>
      </c>
      <c r="P128" s="45"/>
      <c r="Q128" s="66">
        <f>'Pay App 4'!Q128+N128+P128</f>
        <v>0</v>
      </c>
    </row>
    <row r="129" spans="1:17" ht="21" customHeight="1" x14ac:dyDescent="0.2">
      <c r="A129" s="151" t="s">
        <v>212</v>
      </c>
      <c r="B129" s="151"/>
      <c r="C129" s="151" t="s">
        <v>213</v>
      </c>
      <c r="D129" s="152"/>
      <c r="E129" s="52">
        <f>'Pay App 4'!E129</f>
        <v>0</v>
      </c>
      <c r="F129" s="45"/>
      <c r="G129" s="65">
        <f>'Pay App 4'!G129+F129</f>
        <v>0</v>
      </c>
      <c r="H129" s="188">
        <f>'Pay App 4'!K129</f>
        <v>0</v>
      </c>
      <c r="I129" s="189"/>
      <c r="J129" s="55"/>
      <c r="K129" s="33">
        <f t="shared" si="1"/>
        <v>0</v>
      </c>
      <c r="L129" s="68">
        <f t="shared" si="0"/>
        <v>0</v>
      </c>
      <c r="M129" s="66">
        <f t="shared" si="2"/>
        <v>0</v>
      </c>
      <c r="N129" s="32">
        <f t="shared" si="3"/>
        <v>0</v>
      </c>
      <c r="O129" s="52">
        <f>'Pay App 4'!O129+'Pay App 4'!P129</f>
        <v>0</v>
      </c>
      <c r="P129" s="45"/>
      <c r="Q129" s="66">
        <f>'Pay App 4'!Q129+N129+P129</f>
        <v>0</v>
      </c>
    </row>
    <row r="130" spans="1:17" ht="21" customHeight="1" x14ac:dyDescent="0.2">
      <c r="A130" s="151" t="s">
        <v>214</v>
      </c>
      <c r="B130" s="151"/>
      <c r="C130" s="151" t="s">
        <v>215</v>
      </c>
      <c r="D130" s="152"/>
      <c r="E130" s="52">
        <f>'Pay App 4'!E130</f>
        <v>0</v>
      </c>
      <c r="F130" s="45"/>
      <c r="G130" s="65">
        <f>'Pay App 4'!G130+F130</f>
        <v>0</v>
      </c>
      <c r="H130" s="188">
        <f>'Pay App 4'!K130</f>
        <v>0</v>
      </c>
      <c r="I130" s="189"/>
      <c r="J130" s="55"/>
      <c r="K130" s="33">
        <f t="shared" si="1"/>
        <v>0</v>
      </c>
      <c r="L130" s="68">
        <f t="shared" si="0"/>
        <v>0</v>
      </c>
      <c r="M130" s="66">
        <f t="shared" si="2"/>
        <v>0</v>
      </c>
      <c r="N130" s="32">
        <f t="shared" si="3"/>
        <v>0</v>
      </c>
      <c r="O130" s="52">
        <f>'Pay App 4'!O130+'Pay App 4'!P130</f>
        <v>0</v>
      </c>
      <c r="P130" s="45"/>
      <c r="Q130" s="66">
        <f>'Pay App 4'!Q130+N130+P130</f>
        <v>0</v>
      </c>
    </row>
    <row r="131" spans="1:17" ht="21" customHeight="1" x14ac:dyDescent="0.2">
      <c r="A131" s="151" t="s">
        <v>216</v>
      </c>
      <c r="B131" s="151"/>
      <c r="C131" s="151" t="s">
        <v>217</v>
      </c>
      <c r="D131" s="152"/>
      <c r="E131" s="52">
        <f>'Pay App 4'!E131</f>
        <v>0</v>
      </c>
      <c r="F131" s="45"/>
      <c r="G131" s="65">
        <f>'Pay App 4'!G131+F131</f>
        <v>0</v>
      </c>
      <c r="H131" s="188">
        <f>'Pay App 4'!K131</f>
        <v>0</v>
      </c>
      <c r="I131" s="189"/>
      <c r="J131" s="55"/>
      <c r="K131" s="33">
        <f t="shared" si="1"/>
        <v>0</v>
      </c>
      <c r="L131" s="68">
        <f t="shared" si="0"/>
        <v>0</v>
      </c>
      <c r="M131" s="66">
        <f t="shared" si="2"/>
        <v>0</v>
      </c>
      <c r="N131" s="32">
        <f t="shared" si="3"/>
        <v>0</v>
      </c>
      <c r="O131" s="52">
        <f>'Pay App 4'!O131+'Pay App 4'!P131</f>
        <v>0</v>
      </c>
      <c r="P131" s="45"/>
      <c r="Q131" s="66">
        <f>'Pay App 4'!Q131+N131+P131</f>
        <v>0</v>
      </c>
    </row>
    <row r="132" spans="1:17" ht="21" customHeight="1" x14ac:dyDescent="0.2">
      <c r="A132" s="151" t="s">
        <v>218</v>
      </c>
      <c r="B132" s="151"/>
      <c r="C132" s="151" t="s">
        <v>219</v>
      </c>
      <c r="D132" s="152"/>
      <c r="E132" s="52">
        <f>'Pay App 4'!E132</f>
        <v>0</v>
      </c>
      <c r="F132" s="45"/>
      <c r="G132" s="65">
        <f>'Pay App 4'!G132+F132</f>
        <v>0</v>
      </c>
      <c r="H132" s="188">
        <f>'Pay App 4'!K132</f>
        <v>0</v>
      </c>
      <c r="I132" s="189"/>
      <c r="J132" s="55"/>
      <c r="K132" s="33">
        <f t="shared" si="1"/>
        <v>0</v>
      </c>
      <c r="L132" s="68">
        <f t="shared" si="0"/>
        <v>0</v>
      </c>
      <c r="M132" s="66">
        <f t="shared" si="2"/>
        <v>0</v>
      </c>
      <c r="N132" s="32">
        <f t="shared" si="3"/>
        <v>0</v>
      </c>
      <c r="O132" s="52">
        <f>'Pay App 4'!O132+'Pay App 4'!P132</f>
        <v>0</v>
      </c>
      <c r="P132" s="45"/>
      <c r="Q132" s="66">
        <f>'Pay App 4'!Q132+N132+P132</f>
        <v>0</v>
      </c>
    </row>
    <row r="133" spans="1:17" ht="21" customHeight="1" x14ac:dyDescent="0.2">
      <c r="A133" s="151" t="s">
        <v>220</v>
      </c>
      <c r="B133" s="151"/>
      <c r="C133" s="151" t="s">
        <v>221</v>
      </c>
      <c r="D133" s="152"/>
      <c r="E133" s="52">
        <f>'Pay App 4'!E133</f>
        <v>0</v>
      </c>
      <c r="F133" s="45"/>
      <c r="G133" s="65">
        <f>'Pay App 4'!G133+F133</f>
        <v>0</v>
      </c>
      <c r="H133" s="188">
        <f>'Pay App 4'!K133</f>
        <v>0</v>
      </c>
      <c r="I133" s="189"/>
      <c r="J133" s="55"/>
      <c r="K133" s="33">
        <f t="shared" si="1"/>
        <v>0</v>
      </c>
      <c r="L133" s="68">
        <f t="shared" si="0"/>
        <v>0</v>
      </c>
      <c r="M133" s="66">
        <f t="shared" si="2"/>
        <v>0</v>
      </c>
      <c r="N133" s="32">
        <f t="shared" si="3"/>
        <v>0</v>
      </c>
      <c r="O133" s="52">
        <f>'Pay App 4'!O133+'Pay App 4'!P133</f>
        <v>0</v>
      </c>
      <c r="P133" s="45"/>
      <c r="Q133" s="66">
        <f>'Pay App 4'!Q133+N133+P133</f>
        <v>0</v>
      </c>
    </row>
    <row r="134" spans="1:17" ht="21" customHeight="1" x14ac:dyDescent="0.2">
      <c r="A134" s="151" t="s">
        <v>222</v>
      </c>
      <c r="B134" s="151"/>
      <c r="C134" s="151" t="s">
        <v>223</v>
      </c>
      <c r="D134" s="152"/>
      <c r="E134" s="52">
        <f>'Pay App 4'!E134</f>
        <v>0</v>
      </c>
      <c r="F134" s="45"/>
      <c r="G134" s="65">
        <f>'Pay App 4'!G134+F134</f>
        <v>0</v>
      </c>
      <c r="H134" s="188">
        <f>'Pay App 4'!K134</f>
        <v>0</v>
      </c>
      <c r="I134" s="189"/>
      <c r="J134" s="55"/>
      <c r="K134" s="33">
        <f t="shared" si="1"/>
        <v>0</v>
      </c>
      <c r="L134" s="68">
        <f t="shared" si="0"/>
        <v>0</v>
      </c>
      <c r="M134" s="66">
        <f t="shared" si="2"/>
        <v>0</v>
      </c>
      <c r="N134" s="32">
        <f t="shared" si="3"/>
        <v>0</v>
      </c>
      <c r="O134" s="52">
        <f>'Pay App 4'!O134+'Pay App 4'!P134</f>
        <v>0</v>
      </c>
      <c r="P134" s="45"/>
      <c r="Q134" s="66">
        <f>'Pay App 4'!Q134+N134+P134</f>
        <v>0</v>
      </c>
    </row>
    <row r="135" spans="1:17" ht="21" customHeight="1" x14ac:dyDescent="0.2">
      <c r="A135" s="153" t="s">
        <v>224</v>
      </c>
      <c r="B135" s="153"/>
      <c r="C135" s="153" t="s">
        <v>225</v>
      </c>
      <c r="D135" s="154"/>
      <c r="E135" s="52">
        <f>'Pay App 4'!E135</f>
        <v>0</v>
      </c>
      <c r="F135" s="45"/>
      <c r="G135" s="65">
        <f>'Pay App 4'!G135+F135</f>
        <v>0</v>
      </c>
      <c r="H135" s="188">
        <f>'Pay App 4'!K135</f>
        <v>0</v>
      </c>
      <c r="I135" s="189"/>
      <c r="J135" s="55"/>
      <c r="K135" s="33">
        <f t="shared" si="1"/>
        <v>0</v>
      </c>
      <c r="L135" s="68">
        <f t="shared" si="0"/>
        <v>0</v>
      </c>
      <c r="M135" s="66">
        <f t="shared" si="2"/>
        <v>0</v>
      </c>
      <c r="N135" s="32">
        <f t="shared" si="3"/>
        <v>0</v>
      </c>
      <c r="O135" s="52">
        <f>'Pay App 4'!O135+'Pay App 4'!P135</f>
        <v>0</v>
      </c>
      <c r="P135" s="45"/>
      <c r="Q135" s="66">
        <f>'Pay App 4'!Q135+N135+P135</f>
        <v>0</v>
      </c>
    </row>
    <row r="136" spans="1:17" ht="21" customHeight="1" x14ac:dyDescent="0.2">
      <c r="A136" s="151" t="s">
        <v>226</v>
      </c>
      <c r="B136" s="151"/>
      <c r="C136" s="151" t="s">
        <v>227</v>
      </c>
      <c r="D136" s="152"/>
      <c r="E136" s="52">
        <f>'Pay App 4'!E136</f>
        <v>0</v>
      </c>
      <c r="F136" s="45"/>
      <c r="G136" s="65">
        <f>'Pay App 4'!G136+F136</f>
        <v>0</v>
      </c>
      <c r="H136" s="188">
        <f>'Pay App 4'!K136</f>
        <v>0</v>
      </c>
      <c r="I136" s="189"/>
      <c r="J136" s="55"/>
      <c r="K136" s="33">
        <f t="shared" si="1"/>
        <v>0</v>
      </c>
      <c r="L136" s="68">
        <f t="shared" si="0"/>
        <v>0</v>
      </c>
      <c r="M136" s="66">
        <f t="shared" si="2"/>
        <v>0</v>
      </c>
      <c r="N136" s="32">
        <f t="shared" si="3"/>
        <v>0</v>
      </c>
      <c r="O136" s="52">
        <f>'Pay App 4'!O136+'Pay App 4'!P136</f>
        <v>0</v>
      </c>
      <c r="P136" s="45"/>
      <c r="Q136" s="66">
        <f>'Pay App 4'!Q136+N136+P136</f>
        <v>0</v>
      </c>
    </row>
    <row r="137" spans="1:17" ht="21" customHeight="1" x14ac:dyDescent="0.2">
      <c r="A137" s="151" t="s">
        <v>228</v>
      </c>
      <c r="B137" s="151"/>
      <c r="C137" s="151" t="s">
        <v>229</v>
      </c>
      <c r="D137" s="152"/>
      <c r="E137" s="52">
        <f>'Pay App 4'!E137</f>
        <v>0</v>
      </c>
      <c r="F137" s="45"/>
      <c r="G137" s="65">
        <f>'Pay App 4'!G137+F137</f>
        <v>0</v>
      </c>
      <c r="H137" s="188">
        <f>'Pay App 4'!K137</f>
        <v>0</v>
      </c>
      <c r="I137" s="189"/>
      <c r="J137" s="55"/>
      <c r="K137" s="33">
        <f t="shared" si="1"/>
        <v>0</v>
      </c>
      <c r="L137" s="68">
        <f t="shared" si="0"/>
        <v>0</v>
      </c>
      <c r="M137" s="66">
        <f t="shared" si="2"/>
        <v>0</v>
      </c>
      <c r="N137" s="32">
        <f t="shared" si="3"/>
        <v>0</v>
      </c>
      <c r="O137" s="52">
        <f>'Pay App 4'!O137+'Pay App 4'!P137</f>
        <v>0</v>
      </c>
      <c r="P137" s="45"/>
      <c r="Q137" s="66">
        <f>'Pay App 4'!Q137+N137+P137</f>
        <v>0</v>
      </c>
    </row>
    <row r="138" spans="1:17" ht="21" customHeight="1" x14ac:dyDescent="0.2">
      <c r="A138" s="151" t="s">
        <v>230</v>
      </c>
      <c r="B138" s="151"/>
      <c r="C138" s="151" t="s">
        <v>231</v>
      </c>
      <c r="D138" s="152"/>
      <c r="E138" s="52">
        <f>'Pay App 4'!E138</f>
        <v>0</v>
      </c>
      <c r="F138" s="45"/>
      <c r="G138" s="65">
        <f>'Pay App 4'!G138+F138</f>
        <v>0</v>
      </c>
      <c r="H138" s="188">
        <f>'Pay App 4'!K138</f>
        <v>0</v>
      </c>
      <c r="I138" s="189"/>
      <c r="J138" s="55"/>
      <c r="K138" s="33">
        <f t="shared" si="1"/>
        <v>0</v>
      </c>
      <c r="L138" s="68">
        <f t="shared" si="0"/>
        <v>0</v>
      </c>
      <c r="M138" s="66">
        <f t="shared" si="2"/>
        <v>0</v>
      </c>
      <c r="N138" s="32">
        <f t="shared" si="3"/>
        <v>0</v>
      </c>
      <c r="O138" s="52">
        <f>'Pay App 4'!O138+'Pay App 4'!P138</f>
        <v>0</v>
      </c>
      <c r="P138" s="45"/>
      <c r="Q138" s="66">
        <f>'Pay App 4'!Q138+N138+P138</f>
        <v>0</v>
      </c>
    </row>
    <row r="139" spans="1:17" ht="21" customHeight="1" x14ac:dyDescent="0.2">
      <c r="A139" s="153" t="s">
        <v>232</v>
      </c>
      <c r="B139" s="153"/>
      <c r="C139" s="153" t="s">
        <v>233</v>
      </c>
      <c r="D139" s="154"/>
      <c r="E139" s="52">
        <f>'Pay App 4'!E139</f>
        <v>0</v>
      </c>
      <c r="F139" s="45"/>
      <c r="G139" s="65">
        <f>'Pay App 4'!G139+F139</f>
        <v>0</v>
      </c>
      <c r="H139" s="188">
        <f>'Pay App 4'!K139</f>
        <v>0</v>
      </c>
      <c r="I139" s="189"/>
      <c r="J139" s="55"/>
      <c r="K139" s="33">
        <f t="shared" si="1"/>
        <v>0</v>
      </c>
      <c r="L139" s="68">
        <f t="shared" si="0"/>
        <v>0</v>
      </c>
      <c r="M139" s="66">
        <f t="shared" si="2"/>
        <v>0</v>
      </c>
      <c r="N139" s="32">
        <f t="shared" si="3"/>
        <v>0</v>
      </c>
      <c r="O139" s="52">
        <f>'Pay App 4'!O139+'Pay App 4'!P139</f>
        <v>0</v>
      </c>
      <c r="P139" s="45"/>
      <c r="Q139" s="66">
        <f>'Pay App 4'!Q139+N139+P139</f>
        <v>0</v>
      </c>
    </row>
    <row r="140" spans="1:17" ht="21" customHeight="1" x14ac:dyDescent="0.2">
      <c r="A140" s="151" t="s">
        <v>234</v>
      </c>
      <c r="B140" s="151"/>
      <c r="C140" s="151" t="s">
        <v>235</v>
      </c>
      <c r="D140" s="152"/>
      <c r="E140" s="52">
        <f>'Pay App 4'!E140</f>
        <v>0</v>
      </c>
      <c r="F140" s="45"/>
      <c r="G140" s="65">
        <f>'Pay App 4'!G140+F140</f>
        <v>0</v>
      </c>
      <c r="H140" s="188">
        <f>'Pay App 4'!K140</f>
        <v>0</v>
      </c>
      <c r="I140" s="189"/>
      <c r="J140" s="55"/>
      <c r="K140" s="33">
        <f t="shared" si="1"/>
        <v>0</v>
      </c>
      <c r="L140" s="68">
        <f t="shared" si="0"/>
        <v>0</v>
      </c>
      <c r="M140" s="66">
        <f t="shared" si="2"/>
        <v>0</v>
      </c>
      <c r="N140" s="32">
        <f t="shared" si="3"/>
        <v>0</v>
      </c>
      <c r="O140" s="52">
        <f>'Pay App 4'!O140+'Pay App 4'!P140</f>
        <v>0</v>
      </c>
      <c r="P140" s="45"/>
      <c r="Q140" s="66">
        <f>'Pay App 4'!Q140+N140+P140</f>
        <v>0</v>
      </c>
    </row>
    <row r="141" spans="1:17" ht="21" customHeight="1" x14ac:dyDescent="0.2">
      <c r="A141" s="151" t="s">
        <v>236</v>
      </c>
      <c r="B141" s="151"/>
      <c r="C141" s="151" t="s">
        <v>237</v>
      </c>
      <c r="D141" s="152"/>
      <c r="E141" s="52">
        <f>'Pay App 4'!E141</f>
        <v>0</v>
      </c>
      <c r="F141" s="45"/>
      <c r="G141" s="65">
        <f>'Pay App 4'!G141+F141</f>
        <v>0</v>
      </c>
      <c r="H141" s="188">
        <f>'Pay App 4'!K141</f>
        <v>0</v>
      </c>
      <c r="I141" s="189"/>
      <c r="J141" s="55"/>
      <c r="K141" s="33">
        <f t="shared" si="1"/>
        <v>0</v>
      </c>
      <c r="L141" s="68">
        <f t="shared" si="0"/>
        <v>0</v>
      </c>
      <c r="M141" s="66">
        <f t="shared" si="2"/>
        <v>0</v>
      </c>
      <c r="N141" s="32">
        <f t="shared" si="3"/>
        <v>0</v>
      </c>
      <c r="O141" s="52">
        <f>'Pay App 4'!O141+'Pay App 4'!P141</f>
        <v>0</v>
      </c>
      <c r="P141" s="45"/>
      <c r="Q141" s="66">
        <f>'Pay App 4'!Q141+N141+P141</f>
        <v>0</v>
      </c>
    </row>
    <row r="142" spans="1:17" ht="21" customHeight="1" x14ac:dyDescent="0.2">
      <c r="A142" s="151" t="s">
        <v>238</v>
      </c>
      <c r="B142" s="151"/>
      <c r="C142" s="151" t="s">
        <v>239</v>
      </c>
      <c r="D142" s="152"/>
      <c r="E142" s="52">
        <f>'Pay App 4'!E142</f>
        <v>0</v>
      </c>
      <c r="F142" s="45"/>
      <c r="G142" s="65">
        <f>'Pay App 4'!G142+F142</f>
        <v>0</v>
      </c>
      <c r="H142" s="188">
        <f>'Pay App 4'!K142</f>
        <v>0</v>
      </c>
      <c r="I142" s="189"/>
      <c r="J142" s="55"/>
      <c r="K142" s="33">
        <f t="shared" si="1"/>
        <v>0</v>
      </c>
      <c r="L142" s="68">
        <f t="shared" si="0"/>
        <v>0</v>
      </c>
      <c r="M142" s="66">
        <f t="shared" si="2"/>
        <v>0</v>
      </c>
      <c r="N142" s="32">
        <f t="shared" si="3"/>
        <v>0</v>
      </c>
      <c r="O142" s="52">
        <f>'Pay App 4'!O142+'Pay App 4'!P142</f>
        <v>0</v>
      </c>
      <c r="P142" s="45"/>
      <c r="Q142" s="66">
        <f>'Pay App 4'!Q142+N142+P142</f>
        <v>0</v>
      </c>
    </row>
    <row r="143" spans="1:17" ht="21" customHeight="1" x14ac:dyDescent="0.2">
      <c r="A143" s="151" t="s">
        <v>240</v>
      </c>
      <c r="B143" s="151"/>
      <c r="C143" s="151" t="s">
        <v>241</v>
      </c>
      <c r="D143" s="152"/>
      <c r="E143" s="52">
        <f>'Pay App 4'!E143</f>
        <v>0</v>
      </c>
      <c r="F143" s="45"/>
      <c r="G143" s="65">
        <f>'Pay App 4'!G143+F143</f>
        <v>0</v>
      </c>
      <c r="H143" s="188">
        <f>'Pay App 4'!K143</f>
        <v>0</v>
      </c>
      <c r="I143" s="189"/>
      <c r="J143" s="55"/>
      <c r="K143" s="33">
        <f t="shared" si="1"/>
        <v>0</v>
      </c>
      <c r="L143" s="68">
        <f t="shared" si="0"/>
        <v>0</v>
      </c>
      <c r="M143" s="66">
        <f t="shared" si="2"/>
        <v>0</v>
      </c>
      <c r="N143" s="32">
        <f t="shared" si="3"/>
        <v>0</v>
      </c>
      <c r="O143" s="52">
        <f>'Pay App 4'!O143+'Pay App 4'!P143</f>
        <v>0</v>
      </c>
      <c r="P143" s="45"/>
      <c r="Q143" s="66">
        <f>'Pay App 4'!Q143+N143+P143</f>
        <v>0</v>
      </c>
    </row>
    <row r="144" spans="1:17" ht="21" customHeight="1" x14ac:dyDescent="0.2">
      <c r="A144" s="151" t="s">
        <v>242</v>
      </c>
      <c r="B144" s="151"/>
      <c r="C144" s="151" t="s">
        <v>243</v>
      </c>
      <c r="D144" s="152"/>
      <c r="E144" s="52">
        <f>'Pay App 4'!E144</f>
        <v>0</v>
      </c>
      <c r="F144" s="45"/>
      <c r="G144" s="65">
        <f>'Pay App 4'!G144+F144</f>
        <v>0</v>
      </c>
      <c r="H144" s="188">
        <f>'Pay App 4'!K144</f>
        <v>0</v>
      </c>
      <c r="I144" s="189"/>
      <c r="J144" s="55"/>
      <c r="K144" s="33">
        <f t="shared" si="1"/>
        <v>0</v>
      </c>
      <c r="L144" s="68">
        <f t="shared" si="0"/>
        <v>0</v>
      </c>
      <c r="M144" s="66">
        <f t="shared" si="2"/>
        <v>0</v>
      </c>
      <c r="N144" s="32">
        <f t="shared" si="3"/>
        <v>0</v>
      </c>
      <c r="O144" s="52">
        <f>'Pay App 4'!O144+'Pay App 4'!P144</f>
        <v>0</v>
      </c>
      <c r="P144" s="45"/>
      <c r="Q144" s="66">
        <f>'Pay App 4'!Q144+N144+P144</f>
        <v>0</v>
      </c>
    </row>
    <row r="145" spans="1:17" ht="21" customHeight="1" x14ac:dyDescent="0.2">
      <c r="A145" s="151" t="s">
        <v>244</v>
      </c>
      <c r="B145" s="151"/>
      <c r="C145" s="151" t="s">
        <v>245</v>
      </c>
      <c r="D145" s="152"/>
      <c r="E145" s="52">
        <f>'Pay App 4'!E145</f>
        <v>0</v>
      </c>
      <c r="F145" s="45"/>
      <c r="G145" s="65">
        <f>'Pay App 4'!G145+F145</f>
        <v>0</v>
      </c>
      <c r="H145" s="188">
        <f>'Pay App 4'!K145</f>
        <v>0</v>
      </c>
      <c r="I145" s="189"/>
      <c r="J145" s="55"/>
      <c r="K145" s="33">
        <f t="shared" si="1"/>
        <v>0</v>
      </c>
      <c r="L145" s="68">
        <f t="shared" si="0"/>
        <v>0</v>
      </c>
      <c r="M145" s="66">
        <f t="shared" si="2"/>
        <v>0</v>
      </c>
      <c r="N145" s="32">
        <f t="shared" si="3"/>
        <v>0</v>
      </c>
      <c r="O145" s="52">
        <f>'Pay App 4'!O145+'Pay App 4'!P145</f>
        <v>0</v>
      </c>
      <c r="P145" s="45"/>
      <c r="Q145" s="66">
        <f>'Pay App 4'!Q145+N145+P145</f>
        <v>0</v>
      </c>
    </row>
    <row r="146" spans="1:17" ht="21" customHeight="1" x14ac:dyDescent="0.2">
      <c r="A146" s="151" t="s">
        <v>246</v>
      </c>
      <c r="B146" s="151"/>
      <c r="C146" s="151" t="s">
        <v>247</v>
      </c>
      <c r="D146" s="152"/>
      <c r="E146" s="52">
        <f>'Pay App 4'!E146</f>
        <v>0</v>
      </c>
      <c r="F146" s="45"/>
      <c r="G146" s="65">
        <f>'Pay App 4'!G146+F146</f>
        <v>0</v>
      </c>
      <c r="H146" s="188">
        <f>'Pay App 4'!K146</f>
        <v>0</v>
      </c>
      <c r="I146" s="189"/>
      <c r="J146" s="55"/>
      <c r="K146" s="33">
        <f t="shared" si="1"/>
        <v>0</v>
      </c>
      <c r="L146" s="68">
        <f t="shared" si="0"/>
        <v>0</v>
      </c>
      <c r="M146" s="66">
        <f t="shared" si="2"/>
        <v>0</v>
      </c>
      <c r="N146" s="32">
        <f t="shared" si="3"/>
        <v>0</v>
      </c>
      <c r="O146" s="52">
        <f>'Pay App 4'!O146+'Pay App 4'!P146</f>
        <v>0</v>
      </c>
      <c r="P146" s="45"/>
      <c r="Q146" s="66">
        <f>'Pay App 4'!Q146+N146+P146</f>
        <v>0</v>
      </c>
    </row>
    <row r="147" spans="1:17" ht="21" customHeight="1" x14ac:dyDescent="0.2">
      <c r="A147" s="151" t="s">
        <v>248</v>
      </c>
      <c r="B147" s="151"/>
      <c r="C147" s="151" t="s">
        <v>249</v>
      </c>
      <c r="D147" s="152"/>
      <c r="E147" s="52">
        <f>'Pay App 4'!E147</f>
        <v>0</v>
      </c>
      <c r="F147" s="45"/>
      <c r="G147" s="65">
        <f>'Pay App 4'!G147+F147</f>
        <v>0</v>
      </c>
      <c r="H147" s="188">
        <f>'Pay App 4'!K147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4'!O147+'Pay App 4'!P147</f>
        <v>0</v>
      </c>
      <c r="P147" s="45"/>
      <c r="Q147" s="66">
        <f>'Pay App 4'!Q147+N147+P147</f>
        <v>0</v>
      </c>
    </row>
    <row r="148" spans="1:17" ht="21" customHeight="1" x14ac:dyDescent="0.2">
      <c r="A148" s="151" t="s">
        <v>250</v>
      </c>
      <c r="B148" s="151"/>
      <c r="C148" s="151" t="s">
        <v>251</v>
      </c>
      <c r="D148" s="152"/>
      <c r="E148" s="52">
        <f>'Pay App 4'!E148</f>
        <v>0</v>
      </c>
      <c r="F148" s="45"/>
      <c r="G148" s="65">
        <f>'Pay App 4'!G148+F148</f>
        <v>0</v>
      </c>
      <c r="H148" s="188">
        <f>'Pay App 4'!K148</f>
        <v>0</v>
      </c>
      <c r="I148" s="189"/>
      <c r="J148" s="55"/>
      <c r="K148" s="33">
        <f t="shared" si="4"/>
        <v>0</v>
      </c>
      <c r="L148" s="68">
        <f t="shared" ref="L148:L211" si="7">IF(ISERROR(K148/G148),0,K148/G148)</f>
        <v>0</v>
      </c>
      <c r="M148" s="66">
        <f t="shared" si="5"/>
        <v>0</v>
      </c>
      <c r="N148" s="32">
        <f t="shared" si="6"/>
        <v>0</v>
      </c>
      <c r="O148" s="52">
        <f>'Pay App 4'!O148+'Pay App 4'!P148</f>
        <v>0</v>
      </c>
      <c r="P148" s="45"/>
      <c r="Q148" s="66">
        <f>'Pay App 4'!Q148+N148+P148</f>
        <v>0</v>
      </c>
    </row>
    <row r="149" spans="1:17" ht="21" customHeight="1" x14ac:dyDescent="0.2">
      <c r="A149" s="153" t="s">
        <v>252</v>
      </c>
      <c r="B149" s="153"/>
      <c r="C149" s="153" t="s">
        <v>253</v>
      </c>
      <c r="D149" s="154"/>
      <c r="E149" s="52">
        <f>'Pay App 4'!E149</f>
        <v>0</v>
      </c>
      <c r="F149" s="45"/>
      <c r="G149" s="65">
        <f>'Pay App 4'!G149+F149</f>
        <v>0</v>
      </c>
      <c r="H149" s="188">
        <f>'Pay App 4'!K149</f>
        <v>0</v>
      </c>
      <c r="I149" s="189"/>
      <c r="J149" s="55"/>
      <c r="K149" s="33">
        <f t="shared" si="4"/>
        <v>0</v>
      </c>
      <c r="L149" s="68">
        <f t="shared" si="7"/>
        <v>0</v>
      </c>
      <c r="M149" s="66">
        <f t="shared" si="5"/>
        <v>0</v>
      </c>
      <c r="N149" s="32">
        <f t="shared" si="6"/>
        <v>0</v>
      </c>
      <c r="O149" s="52">
        <f>'Pay App 4'!O149+'Pay App 4'!P149</f>
        <v>0</v>
      </c>
      <c r="P149" s="45"/>
      <c r="Q149" s="66">
        <f>'Pay App 4'!Q149+N149+P149</f>
        <v>0</v>
      </c>
    </row>
    <row r="150" spans="1:17" ht="21" customHeight="1" x14ac:dyDescent="0.2">
      <c r="A150" s="151" t="s">
        <v>254</v>
      </c>
      <c r="B150" s="151"/>
      <c r="C150" s="151" t="s">
        <v>255</v>
      </c>
      <c r="D150" s="152"/>
      <c r="E150" s="52">
        <f>'Pay App 4'!E150</f>
        <v>0</v>
      </c>
      <c r="F150" s="45"/>
      <c r="G150" s="65">
        <f>'Pay App 4'!G150+F150</f>
        <v>0</v>
      </c>
      <c r="H150" s="188">
        <f>'Pay App 4'!K150</f>
        <v>0</v>
      </c>
      <c r="I150" s="189"/>
      <c r="J150" s="55"/>
      <c r="K150" s="33">
        <f t="shared" si="4"/>
        <v>0</v>
      </c>
      <c r="L150" s="68">
        <f t="shared" si="7"/>
        <v>0</v>
      </c>
      <c r="M150" s="66">
        <f t="shared" si="5"/>
        <v>0</v>
      </c>
      <c r="N150" s="32">
        <f t="shared" si="6"/>
        <v>0</v>
      </c>
      <c r="O150" s="52">
        <f>'Pay App 4'!O150+'Pay App 4'!P150</f>
        <v>0</v>
      </c>
      <c r="P150" s="45"/>
      <c r="Q150" s="66">
        <f>'Pay App 4'!Q150+N150+P150</f>
        <v>0</v>
      </c>
    </row>
    <row r="151" spans="1:17" ht="21" customHeight="1" x14ac:dyDescent="0.2">
      <c r="A151" s="151" t="s">
        <v>256</v>
      </c>
      <c r="B151" s="151"/>
      <c r="C151" s="151" t="s">
        <v>257</v>
      </c>
      <c r="D151" s="152"/>
      <c r="E151" s="52">
        <f>'Pay App 4'!E151</f>
        <v>0</v>
      </c>
      <c r="F151" s="45"/>
      <c r="G151" s="65">
        <f>'Pay App 4'!G151+F151</f>
        <v>0</v>
      </c>
      <c r="H151" s="188">
        <f>'Pay App 4'!K151</f>
        <v>0</v>
      </c>
      <c r="I151" s="189"/>
      <c r="J151" s="55"/>
      <c r="K151" s="33">
        <f t="shared" si="4"/>
        <v>0</v>
      </c>
      <c r="L151" s="68">
        <f t="shared" si="7"/>
        <v>0</v>
      </c>
      <c r="M151" s="66">
        <f t="shared" si="5"/>
        <v>0</v>
      </c>
      <c r="N151" s="32">
        <f t="shared" si="6"/>
        <v>0</v>
      </c>
      <c r="O151" s="52">
        <f>'Pay App 4'!O151+'Pay App 4'!P151</f>
        <v>0</v>
      </c>
      <c r="P151" s="45"/>
      <c r="Q151" s="66">
        <f>'Pay App 4'!Q151+N151+P151</f>
        <v>0</v>
      </c>
    </row>
    <row r="152" spans="1:17" ht="21" customHeight="1" x14ac:dyDescent="0.2">
      <c r="A152" s="151" t="s">
        <v>258</v>
      </c>
      <c r="B152" s="151"/>
      <c r="C152" s="151" t="s">
        <v>259</v>
      </c>
      <c r="D152" s="152"/>
      <c r="E152" s="52">
        <f>'Pay App 4'!E152</f>
        <v>0</v>
      </c>
      <c r="F152" s="45"/>
      <c r="G152" s="65">
        <f>'Pay App 4'!G152+F152</f>
        <v>0</v>
      </c>
      <c r="H152" s="188">
        <f>'Pay App 4'!K152</f>
        <v>0</v>
      </c>
      <c r="I152" s="189"/>
      <c r="J152" s="55"/>
      <c r="K152" s="33">
        <f t="shared" si="4"/>
        <v>0</v>
      </c>
      <c r="L152" s="68">
        <f t="shared" si="7"/>
        <v>0</v>
      </c>
      <c r="M152" s="66">
        <f t="shared" si="5"/>
        <v>0</v>
      </c>
      <c r="N152" s="32">
        <f t="shared" si="6"/>
        <v>0</v>
      </c>
      <c r="O152" s="52">
        <f>'Pay App 4'!O152+'Pay App 4'!P152</f>
        <v>0</v>
      </c>
      <c r="P152" s="45"/>
      <c r="Q152" s="66">
        <f>'Pay App 4'!Q152+N152+P152</f>
        <v>0</v>
      </c>
    </row>
    <row r="153" spans="1:17" ht="21" customHeight="1" x14ac:dyDescent="0.2">
      <c r="A153" s="151" t="s">
        <v>260</v>
      </c>
      <c r="B153" s="151"/>
      <c r="C153" s="151" t="s">
        <v>261</v>
      </c>
      <c r="D153" s="152"/>
      <c r="E153" s="52">
        <f>'Pay App 4'!E153</f>
        <v>0</v>
      </c>
      <c r="F153" s="45"/>
      <c r="G153" s="65">
        <f>'Pay App 4'!G153+F153</f>
        <v>0</v>
      </c>
      <c r="H153" s="188">
        <f>'Pay App 4'!K153</f>
        <v>0</v>
      </c>
      <c r="I153" s="189"/>
      <c r="J153" s="55"/>
      <c r="K153" s="33">
        <f t="shared" si="4"/>
        <v>0</v>
      </c>
      <c r="L153" s="68">
        <f t="shared" si="7"/>
        <v>0</v>
      </c>
      <c r="M153" s="66">
        <f t="shared" si="5"/>
        <v>0</v>
      </c>
      <c r="N153" s="32">
        <f t="shared" si="6"/>
        <v>0</v>
      </c>
      <c r="O153" s="52">
        <f>'Pay App 4'!O153+'Pay App 4'!P153</f>
        <v>0</v>
      </c>
      <c r="P153" s="45"/>
      <c r="Q153" s="66">
        <f>'Pay App 4'!Q153+N153+P153</f>
        <v>0</v>
      </c>
    </row>
    <row r="154" spans="1:17" ht="21" customHeight="1" x14ac:dyDescent="0.2">
      <c r="A154" s="151" t="s">
        <v>262</v>
      </c>
      <c r="B154" s="151"/>
      <c r="C154" s="151" t="s">
        <v>263</v>
      </c>
      <c r="D154" s="152"/>
      <c r="E154" s="52">
        <f>'Pay App 4'!E154</f>
        <v>0</v>
      </c>
      <c r="F154" s="45"/>
      <c r="G154" s="65">
        <f>'Pay App 4'!G154+F154</f>
        <v>0</v>
      </c>
      <c r="H154" s="188">
        <f>'Pay App 4'!K154</f>
        <v>0</v>
      </c>
      <c r="I154" s="189"/>
      <c r="J154" s="55"/>
      <c r="K154" s="33">
        <f t="shared" si="4"/>
        <v>0</v>
      </c>
      <c r="L154" s="68">
        <f t="shared" si="7"/>
        <v>0</v>
      </c>
      <c r="M154" s="66">
        <f t="shared" si="5"/>
        <v>0</v>
      </c>
      <c r="N154" s="32">
        <f t="shared" si="6"/>
        <v>0</v>
      </c>
      <c r="O154" s="52">
        <f>'Pay App 4'!O154+'Pay App 4'!P154</f>
        <v>0</v>
      </c>
      <c r="P154" s="45"/>
      <c r="Q154" s="66">
        <f>'Pay App 4'!Q154+N154+P154</f>
        <v>0</v>
      </c>
    </row>
    <row r="155" spans="1:17" ht="21" customHeight="1" x14ac:dyDescent="0.2">
      <c r="A155" s="151" t="s">
        <v>264</v>
      </c>
      <c r="B155" s="151"/>
      <c r="C155" s="151" t="s">
        <v>265</v>
      </c>
      <c r="D155" s="152"/>
      <c r="E155" s="52">
        <f>'Pay App 4'!E155</f>
        <v>0</v>
      </c>
      <c r="F155" s="45"/>
      <c r="G155" s="65">
        <f>'Pay App 4'!G155+F155</f>
        <v>0</v>
      </c>
      <c r="H155" s="188">
        <f>'Pay App 4'!K155</f>
        <v>0</v>
      </c>
      <c r="I155" s="189"/>
      <c r="J155" s="55"/>
      <c r="K155" s="33">
        <f t="shared" si="4"/>
        <v>0</v>
      </c>
      <c r="L155" s="68">
        <f t="shared" si="7"/>
        <v>0</v>
      </c>
      <c r="M155" s="66">
        <f t="shared" si="5"/>
        <v>0</v>
      </c>
      <c r="N155" s="32">
        <f t="shared" si="6"/>
        <v>0</v>
      </c>
      <c r="O155" s="52">
        <f>'Pay App 4'!O155+'Pay App 4'!P155</f>
        <v>0</v>
      </c>
      <c r="P155" s="45"/>
      <c r="Q155" s="66">
        <f>'Pay App 4'!Q155+N155+P155</f>
        <v>0</v>
      </c>
    </row>
    <row r="156" spans="1:17" ht="21" customHeight="1" x14ac:dyDescent="0.2">
      <c r="A156" s="151" t="s">
        <v>266</v>
      </c>
      <c r="B156" s="151"/>
      <c r="C156" s="151" t="s">
        <v>267</v>
      </c>
      <c r="D156" s="152"/>
      <c r="E156" s="52">
        <f>'Pay App 4'!E156</f>
        <v>0</v>
      </c>
      <c r="F156" s="45"/>
      <c r="G156" s="65">
        <f>'Pay App 4'!G156+F156</f>
        <v>0</v>
      </c>
      <c r="H156" s="188">
        <f>'Pay App 4'!K156</f>
        <v>0</v>
      </c>
      <c r="I156" s="189"/>
      <c r="J156" s="55"/>
      <c r="K156" s="33">
        <f t="shared" si="4"/>
        <v>0</v>
      </c>
      <c r="L156" s="68">
        <f t="shared" si="7"/>
        <v>0</v>
      </c>
      <c r="M156" s="66">
        <f t="shared" si="5"/>
        <v>0</v>
      </c>
      <c r="N156" s="32">
        <f t="shared" si="6"/>
        <v>0</v>
      </c>
      <c r="O156" s="52">
        <f>'Pay App 4'!O156+'Pay App 4'!P156</f>
        <v>0</v>
      </c>
      <c r="P156" s="45"/>
      <c r="Q156" s="66">
        <f>'Pay App 4'!Q156+N156+P156</f>
        <v>0</v>
      </c>
    </row>
    <row r="157" spans="1:17" ht="21" customHeight="1" x14ac:dyDescent="0.2">
      <c r="A157" s="151" t="s">
        <v>268</v>
      </c>
      <c r="B157" s="151"/>
      <c r="C157" s="151" t="s">
        <v>269</v>
      </c>
      <c r="D157" s="152"/>
      <c r="E157" s="52">
        <f>'Pay App 4'!E157</f>
        <v>0</v>
      </c>
      <c r="F157" s="45"/>
      <c r="G157" s="65">
        <f>'Pay App 4'!G157+F157</f>
        <v>0</v>
      </c>
      <c r="H157" s="188">
        <f>'Pay App 4'!K157</f>
        <v>0</v>
      </c>
      <c r="I157" s="189"/>
      <c r="J157" s="55"/>
      <c r="K157" s="33">
        <f t="shared" si="4"/>
        <v>0</v>
      </c>
      <c r="L157" s="68">
        <f t="shared" si="7"/>
        <v>0</v>
      </c>
      <c r="M157" s="66">
        <f t="shared" si="5"/>
        <v>0</v>
      </c>
      <c r="N157" s="32">
        <f t="shared" si="6"/>
        <v>0</v>
      </c>
      <c r="O157" s="52">
        <f>'Pay App 4'!O157+'Pay App 4'!P157</f>
        <v>0</v>
      </c>
      <c r="P157" s="45"/>
      <c r="Q157" s="66">
        <f>'Pay App 4'!Q157+N157+P157</f>
        <v>0</v>
      </c>
    </row>
    <row r="158" spans="1:17" ht="21" customHeight="1" x14ac:dyDescent="0.2">
      <c r="A158" s="153" t="s">
        <v>270</v>
      </c>
      <c r="B158" s="153"/>
      <c r="C158" s="153" t="s">
        <v>271</v>
      </c>
      <c r="D158" s="154"/>
      <c r="E158" s="52">
        <f>'Pay App 4'!E158</f>
        <v>0</v>
      </c>
      <c r="F158" s="45"/>
      <c r="G158" s="65">
        <f>'Pay App 4'!G158+F158</f>
        <v>0</v>
      </c>
      <c r="H158" s="188">
        <f>'Pay App 4'!K158</f>
        <v>0</v>
      </c>
      <c r="I158" s="189"/>
      <c r="J158" s="55"/>
      <c r="K158" s="33">
        <f t="shared" si="4"/>
        <v>0</v>
      </c>
      <c r="L158" s="68">
        <f t="shared" si="7"/>
        <v>0</v>
      </c>
      <c r="M158" s="66">
        <f t="shared" si="5"/>
        <v>0</v>
      </c>
      <c r="N158" s="32">
        <f t="shared" si="6"/>
        <v>0</v>
      </c>
      <c r="O158" s="52">
        <f>'Pay App 4'!O158+'Pay App 4'!P158</f>
        <v>0</v>
      </c>
      <c r="P158" s="45"/>
      <c r="Q158" s="66">
        <f>'Pay App 4'!Q158+N158+P158</f>
        <v>0</v>
      </c>
    </row>
    <row r="159" spans="1:17" ht="21" customHeight="1" x14ac:dyDescent="0.2">
      <c r="A159" s="151" t="s">
        <v>272</v>
      </c>
      <c r="B159" s="151"/>
      <c r="C159" s="151" t="s">
        <v>273</v>
      </c>
      <c r="D159" s="152"/>
      <c r="E159" s="52">
        <f>'Pay App 4'!E159</f>
        <v>0</v>
      </c>
      <c r="F159" s="45"/>
      <c r="G159" s="65">
        <f>'Pay App 4'!G159+F159</f>
        <v>0</v>
      </c>
      <c r="H159" s="188">
        <f>'Pay App 4'!K159</f>
        <v>0</v>
      </c>
      <c r="I159" s="189"/>
      <c r="J159" s="55"/>
      <c r="K159" s="33">
        <f t="shared" si="4"/>
        <v>0</v>
      </c>
      <c r="L159" s="68">
        <f t="shared" si="7"/>
        <v>0</v>
      </c>
      <c r="M159" s="66">
        <f t="shared" si="5"/>
        <v>0</v>
      </c>
      <c r="N159" s="32">
        <f t="shared" si="6"/>
        <v>0</v>
      </c>
      <c r="O159" s="52">
        <f>'Pay App 4'!O159+'Pay App 4'!P159</f>
        <v>0</v>
      </c>
      <c r="P159" s="45"/>
      <c r="Q159" s="66">
        <f>'Pay App 4'!Q159+N159+P159</f>
        <v>0</v>
      </c>
    </row>
    <row r="160" spans="1:17" ht="21" customHeight="1" x14ac:dyDescent="0.2">
      <c r="A160" s="151" t="s">
        <v>274</v>
      </c>
      <c r="B160" s="151"/>
      <c r="C160" s="151" t="s">
        <v>275</v>
      </c>
      <c r="D160" s="152"/>
      <c r="E160" s="52">
        <f>'Pay App 4'!E160</f>
        <v>0</v>
      </c>
      <c r="F160" s="45"/>
      <c r="G160" s="65">
        <f>'Pay App 4'!G160+F160</f>
        <v>0</v>
      </c>
      <c r="H160" s="188">
        <f>'Pay App 4'!K160</f>
        <v>0</v>
      </c>
      <c r="I160" s="189"/>
      <c r="J160" s="55"/>
      <c r="K160" s="33">
        <f t="shared" si="4"/>
        <v>0</v>
      </c>
      <c r="L160" s="68">
        <f t="shared" si="7"/>
        <v>0</v>
      </c>
      <c r="M160" s="66">
        <f t="shared" si="5"/>
        <v>0</v>
      </c>
      <c r="N160" s="32">
        <f t="shared" si="6"/>
        <v>0</v>
      </c>
      <c r="O160" s="52">
        <f>'Pay App 4'!O160+'Pay App 4'!P160</f>
        <v>0</v>
      </c>
      <c r="P160" s="45"/>
      <c r="Q160" s="66">
        <f>'Pay App 4'!Q160+N160+P160</f>
        <v>0</v>
      </c>
    </row>
    <row r="161" spans="1:17" ht="21" customHeight="1" x14ac:dyDescent="0.2">
      <c r="A161" s="151" t="s">
        <v>276</v>
      </c>
      <c r="B161" s="151"/>
      <c r="C161" s="151" t="s">
        <v>277</v>
      </c>
      <c r="D161" s="152"/>
      <c r="E161" s="52">
        <f>'Pay App 4'!E161</f>
        <v>0</v>
      </c>
      <c r="F161" s="45"/>
      <c r="G161" s="65">
        <f>'Pay App 4'!G161+F161</f>
        <v>0</v>
      </c>
      <c r="H161" s="188">
        <f>'Pay App 4'!K161</f>
        <v>0</v>
      </c>
      <c r="I161" s="189"/>
      <c r="J161" s="55"/>
      <c r="K161" s="33">
        <f t="shared" si="4"/>
        <v>0</v>
      </c>
      <c r="L161" s="68">
        <f t="shared" si="7"/>
        <v>0</v>
      </c>
      <c r="M161" s="66">
        <f t="shared" si="5"/>
        <v>0</v>
      </c>
      <c r="N161" s="32">
        <f t="shared" si="6"/>
        <v>0</v>
      </c>
      <c r="O161" s="52">
        <f>'Pay App 4'!O161+'Pay App 4'!P161</f>
        <v>0</v>
      </c>
      <c r="P161" s="45"/>
      <c r="Q161" s="66">
        <f>'Pay App 4'!Q161+N161+P161</f>
        <v>0</v>
      </c>
    </row>
    <row r="162" spans="1:17" ht="21" customHeight="1" x14ac:dyDescent="0.2">
      <c r="A162" s="151" t="s">
        <v>278</v>
      </c>
      <c r="B162" s="151"/>
      <c r="C162" s="151" t="s">
        <v>279</v>
      </c>
      <c r="D162" s="152"/>
      <c r="E162" s="52">
        <f>'Pay App 4'!E162</f>
        <v>0</v>
      </c>
      <c r="F162" s="45"/>
      <c r="G162" s="65">
        <f>'Pay App 4'!G162+F162</f>
        <v>0</v>
      </c>
      <c r="H162" s="188">
        <f>'Pay App 4'!K162</f>
        <v>0</v>
      </c>
      <c r="I162" s="189"/>
      <c r="J162" s="55"/>
      <c r="K162" s="33">
        <f t="shared" si="4"/>
        <v>0</v>
      </c>
      <c r="L162" s="68">
        <f t="shared" si="7"/>
        <v>0</v>
      </c>
      <c r="M162" s="66">
        <f t="shared" si="5"/>
        <v>0</v>
      </c>
      <c r="N162" s="32">
        <f t="shared" si="6"/>
        <v>0</v>
      </c>
      <c r="O162" s="52">
        <f>'Pay App 4'!O162+'Pay App 4'!P162</f>
        <v>0</v>
      </c>
      <c r="P162" s="45"/>
      <c r="Q162" s="66">
        <f>'Pay App 4'!Q162+N162+P162</f>
        <v>0</v>
      </c>
    </row>
    <row r="163" spans="1:17" ht="21" customHeight="1" x14ac:dyDescent="0.2">
      <c r="A163" s="151" t="s">
        <v>280</v>
      </c>
      <c r="B163" s="151"/>
      <c r="C163" s="151" t="s">
        <v>281</v>
      </c>
      <c r="D163" s="152"/>
      <c r="E163" s="52">
        <f>'Pay App 4'!E163</f>
        <v>0</v>
      </c>
      <c r="F163" s="45"/>
      <c r="G163" s="65">
        <f>'Pay App 4'!G163+F163</f>
        <v>0</v>
      </c>
      <c r="H163" s="188">
        <f>'Pay App 4'!K163</f>
        <v>0</v>
      </c>
      <c r="I163" s="189"/>
      <c r="J163" s="55"/>
      <c r="K163" s="33">
        <f t="shared" si="4"/>
        <v>0</v>
      </c>
      <c r="L163" s="68">
        <f t="shared" si="7"/>
        <v>0</v>
      </c>
      <c r="M163" s="66">
        <f t="shared" si="5"/>
        <v>0</v>
      </c>
      <c r="N163" s="32">
        <f t="shared" si="6"/>
        <v>0</v>
      </c>
      <c r="O163" s="52">
        <f>'Pay App 4'!O163+'Pay App 4'!P163</f>
        <v>0</v>
      </c>
      <c r="P163" s="45"/>
      <c r="Q163" s="66">
        <f>'Pay App 4'!Q163+N163+P163</f>
        <v>0</v>
      </c>
    </row>
    <row r="164" spans="1:17" ht="21" customHeight="1" x14ac:dyDescent="0.2">
      <c r="A164" s="151" t="s">
        <v>282</v>
      </c>
      <c r="B164" s="151"/>
      <c r="C164" s="151" t="s">
        <v>283</v>
      </c>
      <c r="D164" s="152"/>
      <c r="E164" s="52">
        <f>'Pay App 4'!E164</f>
        <v>0</v>
      </c>
      <c r="F164" s="45"/>
      <c r="G164" s="65">
        <f>'Pay App 4'!G164+F164</f>
        <v>0</v>
      </c>
      <c r="H164" s="188">
        <f>'Pay App 4'!K164</f>
        <v>0</v>
      </c>
      <c r="I164" s="189"/>
      <c r="J164" s="55"/>
      <c r="K164" s="33">
        <f t="shared" si="4"/>
        <v>0</v>
      </c>
      <c r="L164" s="68">
        <f t="shared" si="7"/>
        <v>0</v>
      </c>
      <c r="M164" s="66">
        <f t="shared" si="5"/>
        <v>0</v>
      </c>
      <c r="N164" s="32">
        <f t="shared" si="6"/>
        <v>0</v>
      </c>
      <c r="O164" s="52">
        <f>'Pay App 4'!O164+'Pay App 4'!P164</f>
        <v>0</v>
      </c>
      <c r="P164" s="45"/>
      <c r="Q164" s="66">
        <f>'Pay App 4'!Q164+N164+P164</f>
        <v>0</v>
      </c>
    </row>
    <row r="165" spans="1:17" ht="21" customHeight="1" x14ac:dyDescent="0.2">
      <c r="A165" s="151" t="s">
        <v>284</v>
      </c>
      <c r="B165" s="151"/>
      <c r="C165" s="151" t="s">
        <v>285</v>
      </c>
      <c r="D165" s="152"/>
      <c r="E165" s="52">
        <f>'Pay App 4'!E165</f>
        <v>0</v>
      </c>
      <c r="F165" s="45"/>
      <c r="G165" s="65">
        <f>'Pay App 4'!G165+F165</f>
        <v>0</v>
      </c>
      <c r="H165" s="188">
        <f>'Pay App 4'!K165</f>
        <v>0</v>
      </c>
      <c r="I165" s="189"/>
      <c r="J165" s="55"/>
      <c r="K165" s="33">
        <f t="shared" si="4"/>
        <v>0</v>
      </c>
      <c r="L165" s="68">
        <f t="shared" si="7"/>
        <v>0</v>
      </c>
      <c r="M165" s="66">
        <f t="shared" si="5"/>
        <v>0</v>
      </c>
      <c r="N165" s="32">
        <f t="shared" si="6"/>
        <v>0</v>
      </c>
      <c r="O165" s="52">
        <f>'Pay App 4'!O165+'Pay App 4'!P165</f>
        <v>0</v>
      </c>
      <c r="P165" s="45"/>
      <c r="Q165" s="66">
        <f>'Pay App 4'!Q165+N165+P165</f>
        <v>0</v>
      </c>
    </row>
    <row r="166" spans="1:17" ht="21" customHeight="1" x14ac:dyDescent="0.2">
      <c r="A166" s="153" t="s">
        <v>286</v>
      </c>
      <c r="B166" s="153"/>
      <c r="C166" s="153" t="s">
        <v>287</v>
      </c>
      <c r="D166" s="154"/>
      <c r="E166" s="52">
        <f>'Pay App 4'!E166</f>
        <v>0</v>
      </c>
      <c r="F166" s="45"/>
      <c r="G166" s="65">
        <f>'Pay App 4'!G166+F166</f>
        <v>0</v>
      </c>
      <c r="H166" s="188">
        <f>'Pay App 4'!K166</f>
        <v>0</v>
      </c>
      <c r="I166" s="189"/>
      <c r="J166" s="55"/>
      <c r="K166" s="33">
        <f t="shared" si="4"/>
        <v>0</v>
      </c>
      <c r="L166" s="68">
        <f t="shared" si="7"/>
        <v>0</v>
      </c>
      <c r="M166" s="66">
        <f t="shared" si="5"/>
        <v>0</v>
      </c>
      <c r="N166" s="32">
        <f t="shared" si="6"/>
        <v>0</v>
      </c>
      <c r="O166" s="52">
        <f>'Pay App 4'!O166+'Pay App 4'!P166</f>
        <v>0</v>
      </c>
      <c r="P166" s="45"/>
      <c r="Q166" s="66">
        <f>'Pay App 4'!Q166+N166+P166</f>
        <v>0</v>
      </c>
    </row>
    <row r="167" spans="1:17" ht="21" customHeight="1" x14ac:dyDescent="0.2">
      <c r="A167" s="153" t="s">
        <v>288</v>
      </c>
      <c r="B167" s="153"/>
      <c r="C167" s="153" t="s">
        <v>289</v>
      </c>
      <c r="D167" s="154"/>
      <c r="E167" s="52">
        <f>'Pay App 4'!E167</f>
        <v>0</v>
      </c>
      <c r="F167" s="45"/>
      <c r="G167" s="65">
        <f>'Pay App 4'!G167+F167</f>
        <v>0</v>
      </c>
      <c r="H167" s="188">
        <f>'Pay App 4'!K167</f>
        <v>0</v>
      </c>
      <c r="I167" s="189"/>
      <c r="J167" s="55"/>
      <c r="K167" s="33">
        <f t="shared" si="4"/>
        <v>0</v>
      </c>
      <c r="L167" s="68">
        <f t="shared" si="7"/>
        <v>0</v>
      </c>
      <c r="M167" s="66">
        <f t="shared" si="5"/>
        <v>0</v>
      </c>
      <c r="N167" s="32">
        <f t="shared" si="6"/>
        <v>0</v>
      </c>
      <c r="O167" s="52">
        <f>'Pay App 4'!O167+'Pay App 4'!P167</f>
        <v>0</v>
      </c>
      <c r="P167" s="45"/>
      <c r="Q167" s="66">
        <f>'Pay App 4'!Q167+N167+P167</f>
        <v>0</v>
      </c>
    </row>
    <row r="168" spans="1:17" ht="21" customHeight="1" x14ac:dyDescent="0.2">
      <c r="A168" s="151" t="s">
        <v>290</v>
      </c>
      <c r="B168" s="151"/>
      <c r="C168" s="151" t="s">
        <v>291</v>
      </c>
      <c r="D168" s="152"/>
      <c r="E168" s="52">
        <f>'Pay App 4'!E168</f>
        <v>0</v>
      </c>
      <c r="F168" s="45"/>
      <c r="G168" s="65">
        <f>'Pay App 4'!G168+F168</f>
        <v>0</v>
      </c>
      <c r="H168" s="188">
        <f>'Pay App 4'!K168</f>
        <v>0</v>
      </c>
      <c r="I168" s="189"/>
      <c r="J168" s="55"/>
      <c r="K168" s="33">
        <f t="shared" si="4"/>
        <v>0</v>
      </c>
      <c r="L168" s="68">
        <f t="shared" si="7"/>
        <v>0</v>
      </c>
      <c r="M168" s="66">
        <f t="shared" si="5"/>
        <v>0</v>
      </c>
      <c r="N168" s="32">
        <f t="shared" si="6"/>
        <v>0</v>
      </c>
      <c r="O168" s="52">
        <f>'Pay App 4'!O168+'Pay App 4'!P168</f>
        <v>0</v>
      </c>
      <c r="P168" s="45"/>
      <c r="Q168" s="66">
        <f>'Pay App 4'!Q168+N168+P168</f>
        <v>0</v>
      </c>
    </row>
    <row r="169" spans="1:17" ht="21" customHeight="1" x14ac:dyDescent="0.2">
      <c r="A169" s="151" t="s">
        <v>292</v>
      </c>
      <c r="B169" s="151"/>
      <c r="C169" s="151" t="s">
        <v>293</v>
      </c>
      <c r="D169" s="152"/>
      <c r="E169" s="52">
        <f>'Pay App 4'!E169</f>
        <v>0</v>
      </c>
      <c r="F169" s="45"/>
      <c r="G169" s="65">
        <f>'Pay App 4'!G169+F169</f>
        <v>0</v>
      </c>
      <c r="H169" s="188">
        <f>'Pay App 4'!K169</f>
        <v>0</v>
      </c>
      <c r="I169" s="189"/>
      <c r="J169" s="55"/>
      <c r="K169" s="33">
        <f t="shared" si="4"/>
        <v>0</v>
      </c>
      <c r="L169" s="68">
        <f t="shared" si="7"/>
        <v>0</v>
      </c>
      <c r="M169" s="66">
        <f t="shared" si="5"/>
        <v>0</v>
      </c>
      <c r="N169" s="32">
        <f t="shared" si="6"/>
        <v>0</v>
      </c>
      <c r="O169" s="52">
        <f>'Pay App 4'!O169+'Pay App 4'!P169</f>
        <v>0</v>
      </c>
      <c r="P169" s="45"/>
      <c r="Q169" s="66">
        <f>'Pay App 4'!Q169+N169+P169</f>
        <v>0</v>
      </c>
    </row>
    <row r="170" spans="1:17" ht="21" customHeight="1" x14ac:dyDescent="0.2">
      <c r="A170" s="151" t="s">
        <v>294</v>
      </c>
      <c r="B170" s="151"/>
      <c r="C170" s="151" t="s">
        <v>295</v>
      </c>
      <c r="D170" s="152"/>
      <c r="E170" s="52">
        <f>'Pay App 4'!E170</f>
        <v>0</v>
      </c>
      <c r="F170" s="45"/>
      <c r="G170" s="65">
        <f>'Pay App 4'!G170+F170</f>
        <v>0</v>
      </c>
      <c r="H170" s="188">
        <f>'Pay App 4'!K170</f>
        <v>0</v>
      </c>
      <c r="I170" s="189"/>
      <c r="J170" s="55"/>
      <c r="K170" s="33">
        <f t="shared" si="4"/>
        <v>0</v>
      </c>
      <c r="L170" s="68">
        <f t="shared" si="7"/>
        <v>0</v>
      </c>
      <c r="M170" s="66">
        <f t="shared" si="5"/>
        <v>0</v>
      </c>
      <c r="N170" s="32">
        <f t="shared" si="6"/>
        <v>0</v>
      </c>
      <c r="O170" s="52">
        <f>'Pay App 4'!O170+'Pay App 4'!P170</f>
        <v>0</v>
      </c>
      <c r="P170" s="45"/>
      <c r="Q170" s="66">
        <f>'Pay App 4'!Q170+N170+P170</f>
        <v>0</v>
      </c>
    </row>
    <row r="171" spans="1:17" ht="21" customHeight="1" x14ac:dyDescent="0.2">
      <c r="A171" s="151" t="s">
        <v>296</v>
      </c>
      <c r="B171" s="151"/>
      <c r="C171" s="151" t="s">
        <v>297</v>
      </c>
      <c r="D171" s="152"/>
      <c r="E171" s="52">
        <f>'Pay App 4'!E171</f>
        <v>0</v>
      </c>
      <c r="F171" s="45"/>
      <c r="G171" s="65">
        <f>'Pay App 4'!G171+F171</f>
        <v>0</v>
      </c>
      <c r="H171" s="188">
        <f>'Pay App 4'!K171</f>
        <v>0</v>
      </c>
      <c r="I171" s="189"/>
      <c r="J171" s="55"/>
      <c r="K171" s="33">
        <f t="shared" si="4"/>
        <v>0</v>
      </c>
      <c r="L171" s="68">
        <f t="shared" si="7"/>
        <v>0</v>
      </c>
      <c r="M171" s="66">
        <f t="shared" si="5"/>
        <v>0</v>
      </c>
      <c r="N171" s="32">
        <f t="shared" si="6"/>
        <v>0</v>
      </c>
      <c r="O171" s="52">
        <f>'Pay App 4'!O171+'Pay App 4'!P171</f>
        <v>0</v>
      </c>
      <c r="P171" s="45"/>
      <c r="Q171" s="66">
        <f>'Pay App 4'!Q171+N171+P171</f>
        <v>0</v>
      </c>
    </row>
    <row r="172" spans="1:17" ht="21" customHeight="1" x14ac:dyDescent="0.2">
      <c r="A172" s="151" t="s">
        <v>298</v>
      </c>
      <c r="B172" s="151"/>
      <c r="C172" s="151" t="s">
        <v>299</v>
      </c>
      <c r="D172" s="152"/>
      <c r="E172" s="52">
        <f>'Pay App 4'!E172</f>
        <v>0</v>
      </c>
      <c r="F172" s="45"/>
      <c r="G172" s="65">
        <f>'Pay App 4'!G172+F172</f>
        <v>0</v>
      </c>
      <c r="H172" s="188">
        <f>'Pay App 4'!K172</f>
        <v>0</v>
      </c>
      <c r="I172" s="189"/>
      <c r="J172" s="55"/>
      <c r="K172" s="33">
        <f t="shared" si="4"/>
        <v>0</v>
      </c>
      <c r="L172" s="68">
        <f t="shared" si="7"/>
        <v>0</v>
      </c>
      <c r="M172" s="66">
        <f t="shared" si="5"/>
        <v>0</v>
      </c>
      <c r="N172" s="32">
        <f t="shared" si="6"/>
        <v>0</v>
      </c>
      <c r="O172" s="52">
        <f>'Pay App 4'!O172+'Pay App 4'!P172</f>
        <v>0</v>
      </c>
      <c r="P172" s="45"/>
      <c r="Q172" s="66">
        <f>'Pay App 4'!Q172+N172+P172</f>
        <v>0</v>
      </c>
    </row>
    <row r="173" spans="1:17" ht="21" customHeight="1" x14ac:dyDescent="0.2">
      <c r="A173" s="151" t="s">
        <v>300</v>
      </c>
      <c r="B173" s="151"/>
      <c r="C173" s="151" t="s">
        <v>301</v>
      </c>
      <c r="D173" s="152"/>
      <c r="E173" s="52">
        <f>'Pay App 4'!E173</f>
        <v>0</v>
      </c>
      <c r="F173" s="45"/>
      <c r="G173" s="65">
        <f>'Pay App 4'!G173+F173</f>
        <v>0</v>
      </c>
      <c r="H173" s="188">
        <f>'Pay App 4'!K173</f>
        <v>0</v>
      </c>
      <c r="I173" s="189"/>
      <c r="J173" s="55"/>
      <c r="K173" s="33">
        <f t="shared" si="4"/>
        <v>0</v>
      </c>
      <c r="L173" s="68">
        <f t="shared" si="7"/>
        <v>0</v>
      </c>
      <c r="M173" s="66">
        <f t="shared" si="5"/>
        <v>0</v>
      </c>
      <c r="N173" s="32">
        <f t="shared" si="6"/>
        <v>0</v>
      </c>
      <c r="O173" s="52">
        <f>'Pay App 4'!O173+'Pay App 4'!P173</f>
        <v>0</v>
      </c>
      <c r="P173" s="45"/>
      <c r="Q173" s="66">
        <f>'Pay App 4'!Q173+N173+P173</f>
        <v>0</v>
      </c>
    </row>
    <row r="174" spans="1:17" ht="21" customHeight="1" x14ac:dyDescent="0.2">
      <c r="A174" s="151" t="s">
        <v>302</v>
      </c>
      <c r="B174" s="151"/>
      <c r="C174" s="151" t="s">
        <v>303</v>
      </c>
      <c r="D174" s="152"/>
      <c r="E174" s="52">
        <f>'Pay App 4'!E174</f>
        <v>0</v>
      </c>
      <c r="F174" s="45"/>
      <c r="G174" s="65">
        <f>'Pay App 4'!G174+F174</f>
        <v>0</v>
      </c>
      <c r="H174" s="188">
        <f>'Pay App 4'!K174</f>
        <v>0</v>
      </c>
      <c r="I174" s="189"/>
      <c r="J174" s="55"/>
      <c r="K174" s="33">
        <f t="shared" si="4"/>
        <v>0</v>
      </c>
      <c r="L174" s="68">
        <f t="shared" si="7"/>
        <v>0</v>
      </c>
      <c r="M174" s="66">
        <f t="shared" si="5"/>
        <v>0</v>
      </c>
      <c r="N174" s="32">
        <f t="shared" si="6"/>
        <v>0</v>
      </c>
      <c r="O174" s="52">
        <f>'Pay App 4'!O174+'Pay App 4'!P174</f>
        <v>0</v>
      </c>
      <c r="P174" s="45"/>
      <c r="Q174" s="66">
        <f>'Pay App 4'!Q174+N174+P174</f>
        <v>0</v>
      </c>
    </row>
    <row r="175" spans="1:17" ht="21" customHeight="1" x14ac:dyDescent="0.2">
      <c r="A175" s="151" t="s">
        <v>304</v>
      </c>
      <c r="B175" s="151"/>
      <c r="C175" s="151" t="s">
        <v>305</v>
      </c>
      <c r="D175" s="152"/>
      <c r="E175" s="52">
        <f>'Pay App 4'!E175</f>
        <v>0</v>
      </c>
      <c r="F175" s="45"/>
      <c r="G175" s="65">
        <f>'Pay App 4'!G175+F175</f>
        <v>0</v>
      </c>
      <c r="H175" s="188">
        <f>'Pay App 4'!K175</f>
        <v>0</v>
      </c>
      <c r="I175" s="189"/>
      <c r="J175" s="55"/>
      <c r="K175" s="33">
        <f t="shared" si="4"/>
        <v>0</v>
      </c>
      <c r="L175" s="68">
        <f t="shared" si="7"/>
        <v>0</v>
      </c>
      <c r="M175" s="66">
        <f t="shared" si="5"/>
        <v>0</v>
      </c>
      <c r="N175" s="32">
        <f t="shared" si="6"/>
        <v>0</v>
      </c>
      <c r="O175" s="52">
        <f>'Pay App 4'!O175+'Pay App 4'!P175</f>
        <v>0</v>
      </c>
      <c r="P175" s="45"/>
      <c r="Q175" s="66">
        <f>'Pay App 4'!Q175+N175+P175</f>
        <v>0</v>
      </c>
    </row>
    <row r="176" spans="1:17" ht="21" customHeight="1" x14ac:dyDescent="0.2">
      <c r="A176" s="151" t="s">
        <v>306</v>
      </c>
      <c r="B176" s="151"/>
      <c r="C176" s="151" t="s">
        <v>307</v>
      </c>
      <c r="D176" s="152"/>
      <c r="E176" s="52">
        <f>'Pay App 4'!E176</f>
        <v>0</v>
      </c>
      <c r="F176" s="45"/>
      <c r="G176" s="65">
        <f>'Pay App 4'!G176+F176</f>
        <v>0</v>
      </c>
      <c r="H176" s="188">
        <f>'Pay App 4'!K176</f>
        <v>0</v>
      </c>
      <c r="I176" s="189"/>
      <c r="J176" s="55"/>
      <c r="K176" s="33">
        <f t="shared" si="4"/>
        <v>0</v>
      </c>
      <c r="L176" s="68">
        <f t="shared" si="7"/>
        <v>0</v>
      </c>
      <c r="M176" s="66">
        <f t="shared" si="5"/>
        <v>0</v>
      </c>
      <c r="N176" s="32">
        <f t="shared" si="6"/>
        <v>0</v>
      </c>
      <c r="O176" s="52">
        <f>'Pay App 4'!O176+'Pay App 4'!P176</f>
        <v>0</v>
      </c>
      <c r="P176" s="45"/>
      <c r="Q176" s="66">
        <f>'Pay App 4'!Q176+N176+P176</f>
        <v>0</v>
      </c>
    </row>
    <row r="177" spans="1:17" ht="21" customHeight="1" x14ac:dyDescent="0.2">
      <c r="A177" s="151" t="s">
        <v>308</v>
      </c>
      <c r="B177" s="151"/>
      <c r="C177" s="151" t="s">
        <v>309</v>
      </c>
      <c r="D177" s="152"/>
      <c r="E177" s="52">
        <f>'Pay App 4'!E177</f>
        <v>0</v>
      </c>
      <c r="F177" s="45"/>
      <c r="G177" s="65">
        <f>'Pay App 4'!G177+F177</f>
        <v>0</v>
      </c>
      <c r="H177" s="188">
        <f>'Pay App 4'!K177</f>
        <v>0</v>
      </c>
      <c r="I177" s="189"/>
      <c r="J177" s="55"/>
      <c r="K177" s="33">
        <f t="shared" si="4"/>
        <v>0</v>
      </c>
      <c r="L177" s="68">
        <f t="shared" si="7"/>
        <v>0</v>
      </c>
      <c r="M177" s="66">
        <f t="shared" si="5"/>
        <v>0</v>
      </c>
      <c r="N177" s="32">
        <f t="shared" si="6"/>
        <v>0</v>
      </c>
      <c r="O177" s="52">
        <f>'Pay App 4'!O177+'Pay App 4'!P177</f>
        <v>0</v>
      </c>
      <c r="P177" s="45"/>
      <c r="Q177" s="66">
        <f>'Pay App 4'!Q177+N177+P177</f>
        <v>0</v>
      </c>
    </row>
    <row r="178" spans="1:17" ht="21" customHeight="1" x14ac:dyDescent="0.2">
      <c r="A178" s="141" t="s">
        <v>310</v>
      </c>
      <c r="B178" s="141"/>
      <c r="C178" s="141" t="s">
        <v>311</v>
      </c>
      <c r="D178" s="142"/>
      <c r="E178" s="52">
        <f>'Pay App 4'!E178</f>
        <v>0</v>
      </c>
      <c r="F178" s="45"/>
      <c r="G178" s="65">
        <f>'Pay App 4'!G178+F178</f>
        <v>0</v>
      </c>
      <c r="H178" s="188">
        <f>'Pay App 4'!K178</f>
        <v>0</v>
      </c>
      <c r="I178" s="189"/>
      <c r="J178" s="55"/>
      <c r="K178" s="33">
        <f t="shared" si="4"/>
        <v>0</v>
      </c>
      <c r="L178" s="68">
        <f t="shared" si="7"/>
        <v>0</v>
      </c>
      <c r="M178" s="66">
        <f t="shared" si="5"/>
        <v>0</v>
      </c>
      <c r="N178" s="32">
        <f t="shared" si="6"/>
        <v>0</v>
      </c>
      <c r="O178" s="52">
        <f>'Pay App 4'!O178+'Pay App 4'!P178</f>
        <v>0</v>
      </c>
      <c r="P178" s="45"/>
      <c r="Q178" s="66">
        <f>'Pay App 4'!Q178+N178+P178</f>
        <v>0</v>
      </c>
    </row>
    <row r="179" spans="1:17" ht="21" customHeight="1" x14ac:dyDescent="0.2">
      <c r="A179" s="151" t="s">
        <v>312</v>
      </c>
      <c r="B179" s="151"/>
      <c r="C179" s="151" t="s">
        <v>313</v>
      </c>
      <c r="D179" s="152"/>
      <c r="E179" s="52">
        <f>'Pay App 4'!E179</f>
        <v>0</v>
      </c>
      <c r="F179" s="45"/>
      <c r="G179" s="65">
        <f>'Pay App 4'!G179+F179</f>
        <v>0</v>
      </c>
      <c r="H179" s="188">
        <f>'Pay App 4'!K179</f>
        <v>0</v>
      </c>
      <c r="I179" s="189"/>
      <c r="J179" s="55"/>
      <c r="K179" s="33">
        <f t="shared" si="4"/>
        <v>0</v>
      </c>
      <c r="L179" s="68">
        <f t="shared" si="7"/>
        <v>0</v>
      </c>
      <c r="M179" s="66">
        <f t="shared" si="5"/>
        <v>0</v>
      </c>
      <c r="N179" s="32">
        <f t="shared" si="6"/>
        <v>0</v>
      </c>
      <c r="O179" s="52">
        <f>'Pay App 4'!O179+'Pay App 4'!P179</f>
        <v>0</v>
      </c>
      <c r="P179" s="45"/>
      <c r="Q179" s="66">
        <f>'Pay App 4'!Q179+N179+P179</f>
        <v>0</v>
      </c>
    </row>
    <row r="180" spans="1:17" ht="21" customHeight="1" x14ac:dyDescent="0.2">
      <c r="A180" s="151" t="s">
        <v>314</v>
      </c>
      <c r="B180" s="151"/>
      <c r="C180" s="149" t="s">
        <v>315</v>
      </c>
      <c r="D180" s="150"/>
      <c r="E180" s="52">
        <f>'Pay App 4'!E180</f>
        <v>0</v>
      </c>
      <c r="F180" s="45"/>
      <c r="G180" s="65">
        <f>'Pay App 4'!G180+F180</f>
        <v>0</v>
      </c>
      <c r="H180" s="188">
        <f>'Pay App 4'!K180</f>
        <v>0</v>
      </c>
      <c r="I180" s="189"/>
      <c r="J180" s="55"/>
      <c r="K180" s="33">
        <f t="shared" si="4"/>
        <v>0</v>
      </c>
      <c r="L180" s="68">
        <f t="shared" si="7"/>
        <v>0</v>
      </c>
      <c r="M180" s="66">
        <f t="shared" si="5"/>
        <v>0</v>
      </c>
      <c r="N180" s="32">
        <f t="shared" si="6"/>
        <v>0</v>
      </c>
      <c r="O180" s="52">
        <f>'Pay App 4'!O180+'Pay App 4'!P180</f>
        <v>0</v>
      </c>
      <c r="P180" s="45"/>
      <c r="Q180" s="66">
        <f>'Pay App 4'!Q180+N180+P180</f>
        <v>0</v>
      </c>
    </row>
    <row r="181" spans="1:17" ht="21" customHeight="1" x14ac:dyDescent="0.2">
      <c r="A181" s="151" t="s">
        <v>316</v>
      </c>
      <c r="B181" s="151"/>
      <c r="C181" s="151" t="s">
        <v>317</v>
      </c>
      <c r="D181" s="152"/>
      <c r="E181" s="52">
        <f>'Pay App 4'!E181</f>
        <v>0</v>
      </c>
      <c r="F181" s="45"/>
      <c r="G181" s="65">
        <f>'Pay App 4'!G181+F181</f>
        <v>0</v>
      </c>
      <c r="H181" s="188">
        <f>'Pay App 4'!K181</f>
        <v>0</v>
      </c>
      <c r="I181" s="189"/>
      <c r="J181" s="55"/>
      <c r="K181" s="33">
        <f t="shared" si="4"/>
        <v>0</v>
      </c>
      <c r="L181" s="68">
        <f t="shared" si="7"/>
        <v>0</v>
      </c>
      <c r="M181" s="66">
        <f t="shared" si="5"/>
        <v>0</v>
      </c>
      <c r="N181" s="32">
        <f t="shared" si="6"/>
        <v>0</v>
      </c>
      <c r="O181" s="52">
        <f>'Pay App 4'!O181+'Pay App 4'!P181</f>
        <v>0</v>
      </c>
      <c r="P181" s="45"/>
      <c r="Q181" s="66">
        <f>'Pay App 4'!Q181+N181+P181</f>
        <v>0</v>
      </c>
    </row>
    <row r="182" spans="1:17" ht="21" customHeight="1" x14ac:dyDescent="0.2">
      <c r="A182" s="151" t="s">
        <v>318</v>
      </c>
      <c r="B182" s="151"/>
      <c r="C182" s="151" t="s">
        <v>319</v>
      </c>
      <c r="D182" s="152"/>
      <c r="E182" s="52">
        <f>'Pay App 4'!E182</f>
        <v>0</v>
      </c>
      <c r="F182" s="45"/>
      <c r="G182" s="65">
        <f>'Pay App 4'!G182+F182</f>
        <v>0</v>
      </c>
      <c r="H182" s="188">
        <f>'Pay App 4'!K182</f>
        <v>0</v>
      </c>
      <c r="I182" s="189"/>
      <c r="J182" s="55"/>
      <c r="K182" s="33">
        <f t="shared" si="4"/>
        <v>0</v>
      </c>
      <c r="L182" s="68">
        <f t="shared" si="7"/>
        <v>0</v>
      </c>
      <c r="M182" s="66">
        <f t="shared" si="5"/>
        <v>0</v>
      </c>
      <c r="N182" s="32">
        <f t="shared" si="6"/>
        <v>0</v>
      </c>
      <c r="O182" s="52">
        <f>'Pay App 4'!O182+'Pay App 4'!P182</f>
        <v>0</v>
      </c>
      <c r="P182" s="45"/>
      <c r="Q182" s="66">
        <f>'Pay App 4'!Q182+N182+P182</f>
        <v>0</v>
      </c>
    </row>
    <row r="183" spans="1:17" ht="21" customHeight="1" x14ac:dyDescent="0.2">
      <c r="A183" s="151" t="s">
        <v>320</v>
      </c>
      <c r="B183" s="151"/>
      <c r="C183" s="151" t="s">
        <v>321</v>
      </c>
      <c r="D183" s="152"/>
      <c r="E183" s="52">
        <f>'Pay App 4'!E183</f>
        <v>0</v>
      </c>
      <c r="F183" s="45"/>
      <c r="G183" s="65">
        <f>'Pay App 4'!G183+F183</f>
        <v>0</v>
      </c>
      <c r="H183" s="188">
        <f>'Pay App 4'!K183</f>
        <v>0</v>
      </c>
      <c r="I183" s="189"/>
      <c r="J183" s="55"/>
      <c r="K183" s="33">
        <f t="shared" si="4"/>
        <v>0</v>
      </c>
      <c r="L183" s="68">
        <f t="shared" si="7"/>
        <v>0</v>
      </c>
      <c r="M183" s="66">
        <f t="shared" si="5"/>
        <v>0</v>
      </c>
      <c r="N183" s="32">
        <f t="shared" si="6"/>
        <v>0</v>
      </c>
      <c r="O183" s="52">
        <f>'Pay App 4'!O183+'Pay App 4'!P183</f>
        <v>0</v>
      </c>
      <c r="P183" s="45"/>
      <c r="Q183" s="66">
        <f>'Pay App 4'!Q183+N183+P183</f>
        <v>0</v>
      </c>
    </row>
    <row r="184" spans="1:17" ht="21" customHeight="1" x14ac:dyDescent="0.2">
      <c r="A184" s="151" t="s">
        <v>322</v>
      </c>
      <c r="B184" s="151"/>
      <c r="C184" s="151" t="s">
        <v>323</v>
      </c>
      <c r="D184" s="152"/>
      <c r="E184" s="52">
        <f>'Pay App 4'!E184</f>
        <v>0</v>
      </c>
      <c r="F184" s="45"/>
      <c r="G184" s="65">
        <f>'Pay App 4'!G184+F184</f>
        <v>0</v>
      </c>
      <c r="H184" s="188">
        <f>'Pay App 4'!K184</f>
        <v>0</v>
      </c>
      <c r="I184" s="189"/>
      <c r="J184" s="55"/>
      <c r="K184" s="33">
        <f t="shared" si="4"/>
        <v>0</v>
      </c>
      <c r="L184" s="68">
        <f t="shared" si="7"/>
        <v>0</v>
      </c>
      <c r="M184" s="66">
        <f t="shared" si="5"/>
        <v>0</v>
      </c>
      <c r="N184" s="32">
        <f t="shared" si="6"/>
        <v>0</v>
      </c>
      <c r="O184" s="52">
        <f>'Pay App 4'!O184+'Pay App 4'!P184</f>
        <v>0</v>
      </c>
      <c r="P184" s="45"/>
      <c r="Q184" s="66">
        <f>'Pay App 4'!Q184+N184+P184</f>
        <v>0</v>
      </c>
    </row>
    <row r="185" spans="1:17" ht="21" customHeight="1" x14ac:dyDescent="0.2">
      <c r="A185" s="141" t="s">
        <v>324</v>
      </c>
      <c r="B185" s="141"/>
      <c r="C185" s="141" t="s">
        <v>325</v>
      </c>
      <c r="D185" s="142"/>
      <c r="E185" s="52">
        <f>'Pay App 4'!E185</f>
        <v>0</v>
      </c>
      <c r="F185" s="45"/>
      <c r="G185" s="65">
        <f>'Pay App 4'!G185+F185</f>
        <v>0</v>
      </c>
      <c r="H185" s="188">
        <f>'Pay App 4'!K185</f>
        <v>0</v>
      </c>
      <c r="I185" s="189"/>
      <c r="J185" s="55"/>
      <c r="K185" s="33">
        <f t="shared" si="4"/>
        <v>0</v>
      </c>
      <c r="L185" s="68">
        <f t="shared" si="7"/>
        <v>0</v>
      </c>
      <c r="M185" s="66">
        <f t="shared" si="5"/>
        <v>0</v>
      </c>
      <c r="N185" s="32">
        <f t="shared" si="6"/>
        <v>0</v>
      </c>
      <c r="O185" s="52">
        <f>'Pay App 4'!O185+'Pay App 4'!P185</f>
        <v>0</v>
      </c>
      <c r="P185" s="45"/>
      <c r="Q185" s="66">
        <f>'Pay App 4'!Q185+N185+P185</f>
        <v>0</v>
      </c>
    </row>
    <row r="186" spans="1:17" ht="21" customHeight="1" x14ac:dyDescent="0.2">
      <c r="A186" s="141" t="s">
        <v>326</v>
      </c>
      <c r="B186" s="141"/>
      <c r="C186" s="141" t="s">
        <v>327</v>
      </c>
      <c r="D186" s="142"/>
      <c r="E186" s="52">
        <f>'Pay App 4'!E186</f>
        <v>0</v>
      </c>
      <c r="F186" s="45"/>
      <c r="G186" s="65">
        <f>'Pay App 4'!G186+F186</f>
        <v>0</v>
      </c>
      <c r="H186" s="188">
        <f>'Pay App 4'!K186</f>
        <v>0</v>
      </c>
      <c r="I186" s="189"/>
      <c r="J186" s="55"/>
      <c r="K186" s="33">
        <f t="shared" si="4"/>
        <v>0</v>
      </c>
      <c r="L186" s="68">
        <f t="shared" si="7"/>
        <v>0</v>
      </c>
      <c r="M186" s="66">
        <f t="shared" si="5"/>
        <v>0</v>
      </c>
      <c r="N186" s="32">
        <f t="shared" si="6"/>
        <v>0</v>
      </c>
      <c r="O186" s="52">
        <f>'Pay App 4'!O186+'Pay App 4'!P186</f>
        <v>0</v>
      </c>
      <c r="P186" s="45"/>
      <c r="Q186" s="66">
        <f>'Pay App 4'!Q186+N186+P186</f>
        <v>0</v>
      </c>
    </row>
    <row r="187" spans="1:17" ht="21" customHeight="1" x14ac:dyDescent="0.2">
      <c r="A187" s="151" t="s">
        <v>328</v>
      </c>
      <c r="B187" s="151"/>
      <c r="C187" s="151" t="s">
        <v>329</v>
      </c>
      <c r="D187" s="152"/>
      <c r="E187" s="52">
        <f>'Pay App 4'!E187</f>
        <v>0</v>
      </c>
      <c r="F187" s="45"/>
      <c r="G187" s="65">
        <f>'Pay App 4'!G187+F187</f>
        <v>0</v>
      </c>
      <c r="H187" s="188">
        <f>'Pay App 4'!K187</f>
        <v>0</v>
      </c>
      <c r="I187" s="189"/>
      <c r="J187" s="55"/>
      <c r="K187" s="33">
        <f t="shared" si="4"/>
        <v>0</v>
      </c>
      <c r="L187" s="68">
        <f t="shared" si="7"/>
        <v>0</v>
      </c>
      <c r="M187" s="66">
        <f t="shared" si="5"/>
        <v>0</v>
      </c>
      <c r="N187" s="32">
        <f t="shared" si="6"/>
        <v>0</v>
      </c>
      <c r="O187" s="52">
        <f>'Pay App 4'!O187+'Pay App 4'!P187</f>
        <v>0</v>
      </c>
      <c r="P187" s="45"/>
      <c r="Q187" s="66">
        <f>'Pay App 4'!Q187+N187+P187</f>
        <v>0</v>
      </c>
    </row>
    <row r="188" spans="1:17" ht="21" customHeight="1" x14ac:dyDescent="0.2">
      <c r="A188" s="151" t="s">
        <v>330</v>
      </c>
      <c r="B188" s="151"/>
      <c r="C188" s="151" t="s">
        <v>331</v>
      </c>
      <c r="D188" s="152"/>
      <c r="E188" s="52">
        <f>'Pay App 4'!E188</f>
        <v>0</v>
      </c>
      <c r="F188" s="45"/>
      <c r="G188" s="65">
        <f>'Pay App 4'!G188+F188</f>
        <v>0</v>
      </c>
      <c r="H188" s="188">
        <f>'Pay App 4'!K188</f>
        <v>0</v>
      </c>
      <c r="I188" s="189"/>
      <c r="J188" s="55"/>
      <c r="K188" s="33">
        <f t="shared" si="4"/>
        <v>0</v>
      </c>
      <c r="L188" s="68">
        <f t="shared" si="7"/>
        <v>0</v>
      </c>
      <c r="M188" s="66">
        <f t="shared" si="5"/>
        <v>0</v>
      </c>
      <c r="N188" s="32">
        <f t="shared" si="6"/>
        <v>0</v>
      </c>
      <c r="O188" s="52">
        <f>'Pay App 4'!O188+'Pay App 4'!P188</f>
        <v>0</v>
      </c>
      <c r="P188" s="45"/>
      <c r="Q188" s="66">
        <f>'Pay App 4'!Q188+N188+P188</f>
        <v>0</v>
      </c>
    </row>
    <row r="189" spans="1:17" ht="21" customHeight="1" x14ac:dyDescent="0.2">
      <c r="A189" s="151" t="s">
        <v>332</v>
      </c>
      <c r="B189" s="151"/>
      <c r="C189" s="151" t="s">
        <v>333</v>
      </c>
      <c r="D189" s="152"/>
      <c r="E189" s="52">
        <f>'Pay App 4'!E189</f>
        <v>0</v>
      </c>
      <c r="F189" s="45"/>
      <c r="G189" s="65">
        <f>'Pay App 4'!G189+F189</f>
        <v>0</v>
      </c>
      <c r="H189" s="188">
        <f>'Pay App 4'!K189</f>
        <v>0</v>
      </c>
      <c r="I189" s="189"/>
      <c r="J189" s="55"/>
      <c r="K189" s="33">
        <f t="shared" si="4"/>
        <v>0</v>
      </c>
      <c r="L189" s="68">
        <f t="shared" si="7"/>
        <v>0</v>
      </c>
      <c r="M189" s="66">
        <f t="shared" si="5"/>
        <v>0</v>
      </c>
      <c r="N189" s="32">
        <f t="shared" si="6"/>
        <v>0</v>
      </c>
      <c r="O189" s="52">
        <f>'Pay App 4'!O189+'Pay App 4'!P189</f>
        <v>0</v>
      </c>
      <c r="P189" s="45"/>
      <c r="Q189" s="66">
        <f>'Pay App 4'!Q189+N189+P189</f>
        <v>0</v>
      </c>
    </row>
    <row r="190" spans="1:17" ht="21" customHeight="1" x14ac:dyDescent="0.2">
      <c r="A190" s="141" t="s">
        <v>334</v>
      </c>
      <c r="B190" s="141"/>
      <c r="C190" s="141" t="s">
        <v>335</v>
      </c>
      <c r="D190" s="142"/>
      <c r="E190" s="52">
        <f>'Pay App 4'!E190</f>
        <v>0</v>
      </c>
      <c r="F190" s="45"/>
      <c r="G190" s="65">
        <f>'Pay App 4'!G190+F190</f>
        <v>0</v>
      </c>
      <c r="H190" s="188">
        <f>'Pay App 4'!K190</f>
        <v>0</v>
      </c>
      <c r="I190" s="189"/>
      <c r="J190" s="55"/>
      <c r="K190" s="33">
        <f t="shared" si="4"/>
        <v>0</v>
      </c>
      <c r="L190" s="68">
        <f t="shared" si="7"/>
        <v>0</v>
      </c>
      <c r="M190" s="66">
        <f t="shared" si="5"/>
        <v>0</v>
      </c>
      <c r="N190" s="32">
        <f t="shared" si="6"/>
        <v>0</v>
      </c>
      <c r="O190" s="52">
        <f>'Pay App 4'!O190+'Pay App 4'!P190</f>
        <v>0</v>
      </c>
      <c r="P190" s="45"/>
      <c r="Q190" s="66">
        <f>'Pay App 4'!Q190+N190+P190</f>
        <v>0</v>
      </c>
    </row>
    <row r="191" spans="1:17" ht="21" customHeight="1" x14ac:dyDescent="0.2">
      <c r="A191" s="149" t="s">
        <v>336</v>
      </c>
      <c r="B191" s="149"/>
      <c r="C191" s="149" t="s">
        <v>337</v>
      </c>
      <c r="D191" s="150"/>
      <c r="E191" s="52">
        <f>'Pay App 4'!E191</f>
        <v>0</v>
      </c>
      <c r="F191" s="45"/>
      <c r="G191" s="65">
        <f>'Pay App 4'!G191+F191</f>
        <v>0</v>
      </c>
      <c r="H191" s="188">
        <f>'Pay App 4'!K191</f>
        <v>0</v>
      </c>
      <c r="I191" s="189"/>
      <c r="J191" s="55"/>
      <c r="K191" s="33">
        <f t="shared" si="4"/>
        <v>0</v>
      </c>
      <c r="L191" s="68">
        <f t="shared" si="7"/>
        <v>0</v>
      </c>
      <c r="M191" s="66">
        <f t="shared" si="5"/>
        <v>0</v>
      </c>
      <c r="N191" s="32">
        <f t="shared" si="6"/>
        <v>0</v>
      </c>
      <c r="O191" s="52">
        <f>'Pay App 4'!O191+'Pay App 4'!P191</f>
        <v>0</v>
      </c>
      <c r="P191" s="45"/>
      <c r="Q191" s="66">
        <f>'Pay App 4'!Q191+N191+P191</f>
        <v>0</v>
      </c>
    </row>
    <row r="192" spans="1:17" ht="21" customHeight="1" x14ac:dyDescent="0.2">
      <c r="A192" s="149" t="s">
        <v>338</v>
      </c>
      <c r="B192" s="149"/>
      <c r="C192" s="151" t="s">
        <v>339</v>
      </c>
      <c r="D192" s="152"/>
      <c r="E192" s="52">
        <f>'Pay App 4'!E192</f>
        <v>0</v>
      </c>
      <c r="F192" s="45"/>
      <c r="G192" s="65">
        <f>'Pay App 4'!G192+F192</f>
        <v>0</v>
      </c>
      <c r="H192" s="188">
        <f>'Pay App 4'!K192</f>
        <v>0</v>
      </c>
      <c r="I192" s="189"/>
      <c r="J192" s="55"/>
      <c r="K192" s="33">
        <f t="shared" si="4"/>
        <v>0</v>
      </c>
      <c r="L192" s="68">
        <f t="shared" si="7"/>
        <v>0</v>
      </c>
      <c r="M192" s="66">
        <f t="shared" si="5"/>
        <v>0</v>
      </c>
      <c r="N192" s="32">
        <f t="shared" si="6"/>
        <v>0</v>
      </c>
      <c r="O192" s="52">
        <f>'Pay App 4'!O192+'Pay App 4'!P192</f>
        <v>0</v>
      </c>
      <c r="P192" s="45"/>
      <c r="Q192" s="66">
        <f>'Pay App 4'!Q192+N192+P192</f>
        <v>0</v>
      </c>
    </row>
    <row r="193" spans="1:17" ht="21" customHeight="1" x14ac:dyDescent="0.2">
      <c r="A193" s="141" t="s">
        <v>340</v>
      </c>
      <c r="B193" s="141"/>
      <c r="C193" s="141" t="s">
        <v>341</v>
      </c>
      <c r="D193" s="142"/>
      <c r="E193" s="52">
        <f>'Pay App 4'!E193</f>
        <v>0</v>
      </c>
      <c r="F193" s="45"/>
      <c r="G193" s="65">
        <f>'Pay App 4'!G193+F193</f>
        <v>0</v>
      </c>
      <c r="H193" s="188">
        <f>'Pay App 4'!K193</f>
        <v>0</v>
      </c>
      <c r="I193" s="189"/>
      <c r="J193" s="55"/>
      <c r="K193" s="33">
        <f t="shared" si="4"/>
        <v>0</v>
      </c>
      <c r="L193" s="68">
        <f t="shared" si="7"/>
        <v>0</v>
      </c>
      <c r="M193" s="66">
        <f t="shared" si="5"/>
        <v>0</v>
      </c>
      <c r="N193" s="32">
        <f t="shared" si="6"/>
        <v>0</v>
      </c>
      <c r="O193" s="52">
        <f>'Pay App 4'!O193+'Pay App 4'!P193</f>
        <v>0</v>
      </c>
      <c r="P193" s="45"/>
      <c r="Q193" s="66">
        <f>'Pay App 4'!Q193+N193+P193</f>
        <v>0</v>
      </c>
    </row>
    <row r="194" spans="1:17" ht="21" customHeight="1" x14ac:dyDescent="0.2">
      <c r="A194" s="149" t="s">
        <v>342</v>
      </c>
      <c r="B194" s="149"/>
      <c r="C194" s="149" t="s">
        <v>343</v>
      </c>
      <c r="D194" s="150"/>
      <c r="E194" s="52">
        <f>'Pay App 4'!E194</f>
        <v>0</v>
      </c>
      <c r="F194" s="45"/>
      <c r="G194" s="65">
        <f>'Pay App 4'!G194+F194</f>
        <v>0</v>
      </c>
      <c r="H194" s="188">
        <f>'Pay App 4'!K194</f>
        <v>0</v>
      </c>
      <c r="I194" s="189"/>
      <c r="J194" s="55"/>
      <c r="K194" s="33">
        <f t="shared" si="4"/>
        <v>0</v>
      </c>
      <c r="L194" s="68">
        <f t="shared" si="7"/>
        <v>0</v>
      </c>
      <c r="M194" s="66">
        <f t="shared" si="5"/>
        <v>0</v>
      </c>
      <c r="N194" s="32">
        <f t="shared" si="6"/>
        <v>0</v>
      </c>
      <c r="O194" s="52">
        <f>'Pay App 4'!O194+'Pay App 4'!P194</f>
        <v>0</v>
      </c>
      <c r="P194" s="45"/>
      <c r="Q194" s="66">
        <f>'Pay App 4'!Q194+N194+P194</f>
        <v>0</v>
      </c>
    </row>
    <row r="195" spans="1:17" ht="21" customHeight="1" x14ac:dyDescent="0.2">
      <c r="A195" s="149" t="s">
        <v>344</v>
      </c>
      <c r="B195" s="149"/>
      <c r="C195" s="151" t="s">
        <v>345</v>
      </c>
      <c r="D195" s="152"/>
      <c r="E195" s="52">
        <f>'Pay App 4'!E195</f>
        <v>0</v>
      </c>
      <c r="F195" s="45"/>
      <c r="G195" s="65">
        <f>'Pay App 4'!G195+F195</f>
        <v>0</v>
      </c>
      <c r="H195" s="188">
        <f>'Pay App 4'!K195</f>
        <v>0</v>
      </c>
      <c r="I195" s="189"/>
      <c r="J195" s="55"/>
      <c r="K195" s="33">
        <f t="shared" si="4"/>
        <v>0</v>
      </c>
      <c r="L195" s="68">
        <f t="shared" si="7"/>
        <v>0</v>
      </c>
      <c r="M195" s="66">
        <f t="shared" si="5"/>
        <v>0</v>
      </c>
      <c r="N195" s="32">
        <f t="shared" si="6"/>
        <v>0</v>
      </c>
      <c r="O195" s="52">
        <f>'Pay App 4'!O195+'Pay App 4'!P195</f>
        <v>0</v>
      </c>
      <c r="P195" s="45"/>
      <c r="Q195" s="66">
        <f>'Pay App 4'!Q195+N195+P195</f>
        <v>0</v>
      </c>
    </row>
    <row r="196" spans="1:17" ht="21" customHeight="1" x14ac:dyDescent="0.2">
      <c r="A196" s="149" t="s">
        <v>346</v>
      </c>
      <c r="B196" s="149"/>
      <c r="C196" s="149" t="s">
        <v>347</v>
      </c>
      <c r="D196" s="150"/>
      <c r="E196" s="52">
        <f>'Pay App 4'!E196</f>
        <v>0</v>
      </c>
      <c r="F196" s="45"/>
      <c r="G196" s="65">
        <f>'Pay App 4'!G196+F196</f>
        <v>0</v>
      </c>
      <c r="H196" s="188">
        <f>'Pay App 4'!K196</f>
        <v>0</v>
      </c>
      <c r="I196" s="189"/>
      <c r="J196" s="55"/>
      <c r="K196" s="33">
        <f t="shared" si="4"/>
        <v>0</v>
      </c>
      <c r="L196" s="68">
        <f t="shared" si="7"/>
        <v>0</v>
      </c>
      <c r="M196" s="66">
        <f t="shared" si="5"/>
        <v>0</v>
      </c>
      <c r="N196" s="32">
        <f t="shared" si="6"/>
        <v>0</v>
      </c>
      <c r="O196" s="52">
        <f>'Pay App 4'!O196+'Pay App 4'!P196</f>
        <v>0</v>
      </c>
      <c r="P196" s="45"/>
      <c r="Q196" s="66">
        <f>'Pay App 4'!Q196+N196+P196</f>
        <v>0</v>
      </c>
    </row>
    <row r="197" spans="1:17" ht="21" customHeight="1" x14ac:dyDescent="0.2">
      <c r="A197" s="149" t="s">
        <v>348</v>
      </c>
      <c r="B197" s="149"/>
      <c r="C197" s="149" t="s">
        <v>349</v>
      </c>
      <c r="D197" s="150"/>
      <c r="E197" s="52">
        <f>'Pay App 4'!E197</f>
        <v>0</v>
      </c>
      <c r="F197" s="45"/>
      <c r="G197" s="65">
        <f>'Pay App 4'!G197+F197</f>
        <v>0</v>
      </c>
      <c r="H197" s="188">
        <f>'Pay App 4'!K197</f>
        <v>0</v>
      </c>
      <c r="I197" s="189"/>
      <c r="J197" s="55"/>
      <c r="K197" s="33">
        <f t="shared" si="4"/>
        <v>0</v>
      </c>
      <c r="L197" s="68">
        <f t="shared" si="7"/>
        <v>0</v>
      </c>
      <c r="M197" s="66">
        <f t="shared" si="5"/>
        <v>0</v>
      </c>
      <c r="N197" s="32">
        <f t="shared" si="6"/>
        <v>0</v>
      </c>
      <c r="O197" s="52">
        <f>'Pay App 4'!O197+'Pay App 4'!P197</f>
        <v>0</v>
      </c>
      <c r="P197" s="45"/>
      <c r="Q197" s="66">
        <f>'Pay App 4'!Q197+N197+P197</f>
        <v>0</v>
      </c>
    </row>
    <row r="198" spans="1:17" ht="21" customHeight="1" x14ac:dyDescent="0.2">
      <c r="A198" s="149" t="s">
        <v>350</v>
      </c>
      <c r="B198" s="149"/>
      <c r="C198" s="151" t="s">
        <v>305</v>
      </c>
      <c r="D198" s="152"/>
      <c r="E198" s="52">
        <f>'Pay App 4'!E198</f>
        <v>0</v>
      </c>
      <c r="F198" s="45"/>
      <c r="G198" s="65">
        <f>'Pay App 4'!G198+F198</f>
        <v>0</v>
      </c>
      <c r="H198" s="188">
        <f>'Pay App 4'!K198</f>
        <v>0</v>
      </c>
      <c r="I198" s="189"/>
      <c r="J198" s="55"/>
      <c r="K198" s="33">
        <f t="shared" si="4"/>
        <v>0</v>
      </c>
      <c r="L198" s="68">
        <f t="shared" si="7"/>
        <v>0</v>
      </c>
      <c r="M198" s="66">
        <f t="shared" si="5"/>
        <v>0</v>
      </c>
      <c r="N198" s="32">
        <f t="shared" si="6"/>
        <v>0</v>
      </c>
      <c r="O198" s="52">
        <f>'Pay App 4'!O198+'Pay App 4'!P198</f>
        <v>0</v>
      </c>
      <c r="P198" s="45"/>
      <c r="Q198" s="66">
        <f>'Pay App 4'!Q198+N198+P198</f>
        <v>0</v>
      </c>
    </row>
    <row r="199" spans="1:17" ht="21" customHeight="1" x14ac:dyDescent="0.2">
      <c r="A199" s="141" t="s">
        <v>351</v>
      </c>
      <c r="B199" s="141"/>
      <c r="C199" s="141" t="s">
        <v>352</v>
      </c>
      <c r="D199" s="142"/>
      <c r="E199" s="52">
        <f>'Pay App 4'!E199</f>
        <v>0</v>
      </c>
      <c r="F199" s="45"/>
      <c r="G199" s="65">
        <f>'Pay App 4'!G199+F199</f>
        <v>0</v>
      </c>
      <c r="H199" s="188">
        <f>'Pay App 4'!K199</f>
        <v>0</v>
      </c>
      <c r="I199" s="189"/>
      <c r="J199" s="55"/>
      <c r="K199" s="33">
        <f t="shared" si="4"/>
        <v>0</v>
      </c>
      <c r="L199" s="68">
        <f t="shared" si="7"/>
        <v>0</v>
      </c>
      <c r="M199" s="66">
        <f t="shared" si="5"/>
        <v>0</v>
      </c>
      <c r="N199" s="32">
        <f t="shared" si="6"/>
        <v>0</v>
      </c>
      <c r="O199" s="52">
        <f>'Pay App 4'!O199+'Pay App 4'!P199</f>
        <v>0</v>
      </c>
      <c r="P199" s="45"/>
      <c r="Q199" s="66">
        <f>'Pay App 4'!Q199+N199+P199</f>
        <v>0</v>
      </c>
    </row>
    <row r="200" spans="1:17" ht="21" customHeight="1" x14ac:dyDescent="0.2">
      <c r="A200" s="149" t="s">
        <v>353</v>
      </c>
      <c r="B200" s="149"/>
      <c r="C200" s="149" t="s">
        <v>354</v>
      </c>
      <c r="D200" s="150"/>
      <c r="E200" s="52">
        <f>'Pay App 4'!E200</f>
        <v>0</v>
      </c>
      <c r="F200" s="45"/>
      <c r="G200" s="65">
        <f>'Pay App 4'!G200+F200</f>
        <v>0</v>
      </c>
      <c r="H200" s="188">
        <f>'Pay App 4'!K200</f>
        <v>0</v>
      </c>
      <c r="I200" s="189"/>
      <c r="J200" s="55"/>
      <c r="K200" s="33">
        <f t="shared" si="4"/>
        <v>0</v>
      </c>
      <c r="L200" s="68">
        <f t="shared" si="7"/>
        <v>0</v>
      </c>
      <c r="M200" s="66">
        <f t="shared" si="5"/>
        <v>0</v>
      </c>
      <c r="N200" s="32">
        <f t="shared" si="6"/>
        <v>0</v>
      </c>
      <c r="O200" s="52">
        <f>'Pay App 4'!O200+'Pay App 4'!P200</f>
        <v>0</v>
      </c>
      <c r="P200" s="45"/>
      <c r="Q200" s="66">
        <f>'Pay App 4'!Q200+N200+P200</f>
        <v>0</v>
      </c>
    </row>
    <row r="201" spans="1:17" ht="21" customHeight="1" x14ac:dyDescent="0.2">
      <c r="A201" s="149" t="s">
        <v>355</v>
      </c>
      <c r="B201" s="149"/>
      <c r="C201" s="149" t="s">
        <v>356</v>
      </c>
      <c r="D201" s="150"/>
      <c r="E201" s="52">
        <f>'Pay App 4'!E201</f>
        <v>0</v>
      </c>
      <c r="F201" s="45"/>
      <c r="G201" s="65">
        <f>'Pay App 4'!G201+F201</f>
        <v>0</v>
      </c>
      <c r="H201" s="188">
        <f>'Pay App 4'!K201</f>
        <v>0</v>
      </c>
      <c r="I201" s="189"/>
      <c r="J201" s="55"/>
      <c r="K201" s="33">
        <f t="shared" si="4"/>
        <v>0</v>
      </c>
      <c r="L201" s="68">
        <f t="shared" si="7"/>
        <v>0</v>
      </c>
      <c r="M201" s="66">
        <f t="shared" si="5"/>
        <v>0</v>
      </c>
      <c r="N201" s="32">
        <f t="shared" si="6"/>
        <v>0</v>
      </c>
      <c r="O201" s="52">
        <f>'Pay App 4'!O201+'Pay App 4'!P201</f>
        <v>0</v>
      </c>
      <c r="P201" s="45"/>
      <c r="Q201" s="66">
        <f>'Pay App 4'!Q201+N201+P201</f>
        <v>0</v>
      </c>
    </row>
    <row r="202" spans="1:17" ht="21" customHeight="1" x14ac:dyDescent="0.2">
      <c r="A202" s="149" t="s">
        <v>357</v>
      </c>
      <c r="B202" s="149"/>
      <c r="C202" s="151" t="s">
        <v>358</v>
      </c>
      <c r="D202" s="152"/>
      <c r="E202" s="52">
        <f>'Pay App 4'!E202</f>
        <v>0</v>
      </c>
      <c r="F202" s="45"/>
      <c r="G202" s="65">
        <f>'Pay App 4'!G202+F202</f>
        <v>0</v>
      </c>
      <c r="H202" s="188">
        <f>'Pay App 4'!K202</f>
        <v>0</v>
      </c>
      <c r="I202" s="189"/>
      <c r="J202" s="55"/>
      <c r="K202" s="33">
        <f t="shared" si="4"/>
        <v>0</v>
      </c>
      <c r="L202" s="68">
        <f t="shared" si="7"/>
        <v>0</v>
      </c>
      <c r="M202" s="66">
        <f t="shared" si="5"/>
        <v>0</v>
      </c>
      <c r="N202" s="32">
        <f t="shared" si="6"/>
        <v>0</v>
      </c>
      <c r="O202" s="52">
        <f>'Pay App 4'!O202+'Pay App 4'!P202</f>
        <v>0</v>
      </c>
      <c r="P202" s="45"/>
      <c r="Q202" s="66">
        <f>'Pay App 4'!Q202+N202+P202</f>
        <v>0</v>
      </c>
    </row>
    <row r="203" spans="1:17" ht="21" customHeight="1" x14ac:dyDescent="0.2">
      <c r="A203" s="149" t="s">
        <v>359</v>
      </c>
      <c r="B203" s="149"/>
      <c r="C203" s="151" t="s">
        <v>360</v>
      </c>
      <c r="D203" s="152"/>
      <c r="E203" s="52">
        <f>'Pay App 4'!E203</f>
        <v>0</v>
      </c>
      <c r="F203" s="45"/>
      <c r="G203" s="65">
        <f>'Pay App 4'!G203+F203</f>
        <v>0</v>
      </c>
      <c r="H203" s="188">
        <f>'Pay App 4'!K203</f>
        <v>0</v>
      </c>
      <c r="I203" s="189"/>
      <c r="J203" s="55"/>
      <c r="K203" s="33">
        <f t="shared" si="4"/>
        <v>0</v>
      </c>
      <c r="L203" s="68">
        <f t="shared" si="7"/>
        <v>0</v>
      </c>
      <c r="M203" s="66">
        <f t="shared" si="5"/>
        <v>0</v>
      </c>
      <c r="N203" s="32">
        <f t="shared" si="6"/>
        <v>0</v>
      </c>
      <c r="O203" s="52">
        <f>'Pay App 4'!O203+'Pay App 4'!P203</f>
        <v>0</v>
      </c>
      <c r="P203" s="45"/>
      <c r="Q203" s="66">
        <f>'Pay App 4'!Q203+N203+P203</f>
        <v>0</v>
      </c>
    </row>
    <row r="204" spans="1:17" ht="21" customHeight="1" x14ac:dyDescent="0.2">
      <c r="A204" s="149" t="s">
        <v>361</v>
      </c>
      <c r="B204" s="149"/>
      <c r="C204" s="149" t="s">
        <v>362</v>
      </c>
      <c r="D204" s="150"/>
      <c r="E204" s="52">
        <f>'Pay App 4'!E204</f>
        <v>0</v>
      </c>
      <c r="F204" s="45"/>
      <c r="G204" s="65">
        <f>'Pay App 4'!G204+F204</f>
        <v>0</v>
      </c>
      <c r="H204" s="188">
        <f>'Pay App 4'!K204</f>
        <v>0</v>
      </c>
      <c r="I204" s="189"/>
      <c r="J204" s="55"/>
      <c r="K204" s="33">
        <f t="shared" si="4"/>
        <v>0</v>
      </c>
      <c r="L204" s="68">
        <f t="shared" si="7"/>
        <v>0</v>
      </c>
      <c r="M204" s="66">
        <f t="shared" si="5"/>
        <v>0</v>
      </c>
      <c r="N204" s="32">
        <f t="shared" si="6"/>
        <v>0</v>
      </c>
      <c r="O204" s="52">
        <f>'Pay App 4'!O204+'Pay App 4'!P204</f>
        <v>0</v>
      </c>
      <c r="P204" s="45"/>
      <c r="Q204" s="66">
        <f>'Pay App 4'!Q204+N204+P204</f>
        <v>0</v>
      </c>
    </row>
    <row r="205" spans="1:17" ht="21" customHeight="1" x14ac:dyDescent="0.2">
      <c r="A205" s="149" t="s">
        <v>363</v>
      </c>
      <c r="B205" s="149"/>
      <c r="C205" s="151" t="s">
        <v>364</v>
      </c>
      <c r="D205" s="152"/>
      <c r="E205" s="52">
        <f>'Pay App 4'!E205</f>
        <v>0</v>
      </c>
      <c r="F205" s="45"/>
      <c r="G205" s="65">
        <f>'Pay App 4'!G205+F205</f>
        <v>0</v>
      </c>
      <c r="H205" s="188">
        <f>'Pay App 4'!K205</f>
        <v>0</v>
      </c>
      <c r="I205" s="189"/>
      <c r="J205" s="55"/>
      <c r="K205" s="33">
        <f t="shared" si="4"/>
        <v>0</v>
      </c>
      <c r="L205" s="68">
        <f t="shared" si="7"/>
        <v>0</v>
      </c>
      <c r="M205" s="66">
        <f t="shared" si="5"/>
        <v>0</v>
      </c>
      <c r="N205" s="32">
        <f t="shared" si="6"/>
        <v>0</v>
      </c>
      <c r="O205" s="52">
        <f>'Pay App 4'!O205+'Pay App 4'!P205</f>
        <v>0</v>
      </c>
      <c r="P205" s="45"/>
      <c r="Q205" s="66">
        <f>'Pay App 4'!Q205+N205+P205</f>
        <v>0</v>
      </c>
    </row>
    <row r="206" spans="1:17" ht="21" customHeight="1" x14ac:dyDescent="0.2">
      <c r="A206" s="141" t="s">
        <v>365</v>
      </c>
      <c r="B206" s="141"/>
      <c r="C206" s="141" t="s">
        <v>366</v>
      </c>
      <c r="D206" s="142"/>
      <c r="E206" s="52">
        <f>'Pay App 4'!E206</f>
        <v>0</v>
      </c>
      <c r="F206" s="45"/>
      <c r="G206" s="65">
        <f>'Pay App 4'!G206+F206</f>
        <v>0</v>
      </c>
      <c r="H206" s="188">
        <f>'Pay App 4'!K206</f>
        <v>0</v>
      </c>
      <c r="I206" s="189"/>
      <c r="J206" s="55"/>
      <c r="K206" s="33">
        <f t="shared" si="4"/>
        <v>0</v>
      </c>
      <c r="L206" s="68">
        <f t="shared" si="7"/>
        <v>0</v>
      </c>
      <c r="M206" s="66">
        <f t="shared" si="5"/>
        <v>0</v>
      </c>
      <c r="N206" s="32">
        <f t="shared" si="6"/>
        <v>0</v>
      </c>
      <c r="O206" s="52">
        <f>'Pay App 4'!O206+'Pay App 4'!P206</f>
        <v>0</v>
      </c>
      <c r="P206" s="45"/>
      <c r="Q206" s="66">
        <f>'Pay App 4'!Q206+N206+P206</f>
        <v>0</v>
      </c>
    </row>
    <row r="207" spans="1:17" ht="21" customHeight="1" x14ac:dyDescent="0.2">
      <c r="A207" s="149" t="s">
        <v>367</v>
      </c>
      <c r="B207" s="149"/>
      <c r="C207" s="149" t="s">
        <v>368</v>
      </c>
      <c r="D207" s="150"/>
      <c r="E207" s="52">
        <f>'Pay App 4'!E207</f>
        <v>0</v>
      </c>
      <c r="F207" s="45"/>
      <c r="G207" s="65">
        <f>'Pay App 4'!G207+F207</f>
        <v>0</v>
      </c>
      <c r="H207" s="188">
        <f>'Pay App 4'!K207</f>
        <v>0</v>
      </c>
      <c r="I207" s="189"/>
      <c r="J207" s="55"/>
      <c r="K207" s="33">
        <f t="shared" si="4"/>
        <v>0</v>
      </c>
      <c r="L207" s="68">
        <f t="shared" si="7"/>
        <v>0</v>
      </c>
      <c r="M207" s="66">
        <f t="shared" si="5"/>
        <v>0</v>
      </c>
      <c r="N207" s="32">
        <f t="shared" si="6"/>
        <v>0</v>
      </c>
      <c r="O207" s="52">
        <f>'Pay App 4'!O207+'Pay App 4'!P207</f>
        <v>0</v>
      </c>
      <c r="P207" s="45"/>
      <c r="Q207" s="66">
        <f>'Pay App 4'!Q207+N207+P207</f>
        <v>0</v>
      </c>
    </row>
    <row r="208" spans="1:17" ht="21" customHeight="1" x14ac:dyDescent="0.2">
      <c r="A208" s="141" t="s">
        <v>369</v>
      </c>
      <c r="B208" s="141"/>
      <c r="C208" s="141" t="s">
        <v>370</v>
      </c>
      <c r="D208" s="142"/>
      <c r="E208" s="52">
        <f>'Pay App 4'!E208</f>
        <v>0</v>
      </c>
      <c r="F208" s="45"/>
      <c r="G208" s="65">
        <f>'Pay App 4'!G208+F208</f>
        <v>0</v>
      </c>
      <c r="H208" s="188">
        <f>'Pay App 4'!K208</f>
        <v>0</v>
      </c>
      <c r="I208" s="189"/>
      <c r="J208" s="55"/>
      <c r="K208" s="33">
        <f t="shared" si="4"/>
        <v>0</v>
      </c>
      <c r="L208" s="68">
        <f t="shared" si="7"/>
        <v>0</v>
      </c>
      <c r="M208" s="66">
        <f t="shared" si="5"/>
        <v>0</v>
      </c>
      <c r="N208" s="32">
        <f t="shared" si="6"/>
        <v>0</v>
      </c>
      <c r="O208" s="52">
        <f>'Pay App 4'!O208+'Pay App 4'!P208</f>
        <v>0</v>
      </c>
      <c r="P208" s="45"/>
      <c r="Q208" s="66">
        <f>'Pay App 4'!Q208+N208+P208</f>
        <v>0</v>
      </c>
    </row>
    <row r="209" spans="1:17" ht="21" customHeight="1" x14ac:dyDescent="0.2">
      <c r="A209" s="149" t="s">
        <v>371</v>
      </c>
      <c r="B209" s="149"/>
      <c r="C209" s="149" t="s">
        <v>372</v>
      </c>
      <c r="D209" s="150"/>
      <c r="E209" s="52">
        <f>'Pay App 4'!E209</f>
        <v>0</v>
      </c>
      <c r="F209" s="45"/>
      <c r="G209" s="65">
        <f>'Pay App 4'!G209+F209</f>
        <v>0</v>
      </c>
      <c r="H209" s="188">
        <f>'Pay App 4'!K209</f>
        <v>0</v>
      </c>
      <c r="I209" s="189"/>
      <c r="J209" s="55"/>
      <c r="K209" s="33">
        <f t="shared" si="4"/>
        <v>0</v>
      </c>
      <c r="L209" s="68">
        <f t="shared" si="7"/>
        <v>0</v>
      </c>
      <c r="M209" s="66">
        <f t="shared" si="5"/>
        <v>0</v>
      </c>
      <c r="N209" s="32">
        <f t="shared" si="6"/>
        <v>0</v>
      </c>
      <c r="O209" s="52">
        <f>'Pay App 4'!O209+'Pay App 4'!P209</f>
        <v>0</v>
      </c>
      <c r="P209" s="45"/>
      <c r="Q209" s="66">
        <f>'Pay App 4'!Q209+N209+P209</f>
        <v>0</v>
      </c>
    </row>
    <row r="210" spans="1:17" ht="21" customHeight="1" x14ac:dyDescent="0.2">
      <c r="A210" s="149" t="s">
        <v>373</v>
      </c>
      <c r="B210" s="149"/>
      <c r="C210" s="151" t="s">
        <v>374</v>
      </c>
      <c r="D210" s="152"/>
      <c r="E210" s="52">
        <f>'Pay App 4'!E210</f>
        <v>0</v>
      </c>
      <c r="F210" s="45"/>
      <c r="G210" s="65">
        <f>'Pay App 4'!G210+F210</f>
        <v>0</v>
      </c>
      <c r="H210" s="188">
        <f>'Pay App 4'!K210</f>
        <v>0</v>
      </c>
      <c r="I210" s="189"/>
      <c r="J210" s="55"/>
      <c r="K210" s="33">
        <f t="shared" si="4"/>
        <v>0</v>
      </c>
      <c r="L210" s="68">
        <f t="shared" si="7"/>
        <v>0</v>
      </c>
      <c r="M210" s="66">
        <f t="shared" si="5"/>
        <v>0</v>
      </c>
      <c r="N210" s="32">
        <f t="shared" si="6"/>
        <v>0</v>
      </c>
      <c r="O210" s="52">
        <f>'Pay App 4'!O210+'Pay App 4'!P210</f>
        <v>0</v>
      </c>
      <c r="P210" s="45"/>
      <c r="Q210" s="66">
        <f>'Pay App 4'!Q210+N210+P210</f>
        <v>0</v>
      </c>
    </row>
    <row r="211" spans="1:17" ht="21" customHeight="1" x14ac:dyDescent="0.2">
      <c r="A211" s="149" t="s">
        <v>375</v>
      </c>
      <c r="B211" s="149"/>
      <c r="C211" s="149" t="s">
        <v>376</v>
      </c>
      <c r="D211" s="150"/>
      <c r="E211" s="52">
        <f>'Pay App 4'!E211</f>
        <v>0</v>
      </c>
      <c r="F211" s="45"/>
      <c r="G211" s="65">
        <f>'Pay App 4'!G211+F211</f>
        <v>0</v>
      </c>
      <c r="H211" s="188">
        <f>'Pay App 4'!K211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4'!O211+'Pay App 4'!P211</f>
        <v>0</v>
      </c>
      <c r="P211" s="45"/>
      <c r="Q211" s="66">
        <f>'Pay App 4'!Q211+N211+P211</f>
        <v>0</v>
      </c>
    </row>
    <row r="212" spans="1:17" ht="21" customHeight="1" x14ac:dyDescent="0.2">
      <c r="A212" s="149" t="s">
        <v>377</v>
      </c>
      <c r="B212" s="149"/>
      <c r="C212" s="151" t="s">
        <v>378</v>
      </c>
      <c r="D212" s="152"/>
      <c r="E212" s="52">
        <f>'Pay App 4'!E212</f>
        <v>0</v>
      </c>
      <c r="F212" s="45"/>
      <c r="G212" s="65">
        <f>'Pay App 4'!G212+F212</f>
        <v>0</v>
      </c>
      <c r="H212" s="188">
        <f>'Pay App 4'!K212</f>
        <v>0</v>
      </c>
      <c r="I212" s="189"/>
      <c r="J212" s="55"/>
      <c r="K212" s="33">
        <f t="shared" si="8"/>
        <v>0</v>
      </c>
      <c r="L212" s="68">
        <f t="shared" ref="L212:L241" si="11">IF(ISERROR(K212/G212),0,K212/G212)</f>
        <v>0</v>
      </c>
      <c r="M212" s="66">
        <f t="shared" si="9"/>
        <v>0</v>
      </c>
      <c r="N212" s="32">
        <f t="shared" si="10"/>
        <v>0</v>
      </c>
      <c r="O212" s="52">
        <f>'Pay App 4'!O212+'Pay App 4'!P212</f>
        <v>0</v>
      </c>
      <c r="P212" s="45"/>
      <c r="Q212" s="66">
        <f>'Pay App 4'!Q212+N212+P212</f>
        <v>0</v>
      </c>
    </row>
    <row r="213" spans="1:17" ht="21" customHeight="1" x14ac:dyDescent="0.2">
      <c r="A213" s="141" t="s">
        <v>379</v>
      </c>
      <c r="B213" s="141"/>
      <c r="C213" s="141" t="s">
        <v>380</v>
      </c>
      <c r="D213" s="142"/>
      <c r="E213" s="52">
        <f>'Pay App 4'!E213</f>
        <v>0</v>
      </c>
      <c r="F213" s="45"/>
      <c r="G213" s="65">
        <f>'Pay App 4'!G213+F213</f>
        <v>0</v>
      </c>
      <c r="H213" s="188">
        <f>'Pay App 4'!K213</f>
        <v>0</v>
      </c>
      <c r="I213" s="189"/>
      <c r="J213" s="55"/>
      <c r="K213" s="33">
        <f t="shared" si="8"/>
        <v>0</v>
      </c>
      <c r="L213" s="68">
        <f t="shared" si="11"/>
        <v>0</v>
      </c>
      <c r="M213" s="66">
        <f t="shared" si="9"/>
        <v>0</v>
      </c>
      <c r="N213" s="32">
        <f t="shared" si="10"/>
        <v>0</v>
      </c>
      <c r="O213" s="52">
        <f>'Pay App 4'!O213+'Pay App 4'!P213</f>
        <v>0</v>
      </c>
      <c r="P213" s="45"/>
      <c r="Q213" s="66">
        <f>'Pay App 4'!Q213+N213+P213</f>
        <v>0</v>
      </c>
    </row>
    <row r="214" spans="1:17" ht="21" customHeight="1" x14ac:dyDescent="0.2">
      <c r="A214" s="149" t="s">
        <v>381</v>
      </c>
      <c r="B214" s="149"/>
      <c r="C214" s="151" t="s">
        <v>382</v>
      </c>
      <c r="D214" s="152"/>
      <c r="E214" s="52">
        <f>'Pay App 4'!E214</f>
        <v>0</v>
      </c>
      <c r="F214" s="45"/>
      <c r="G214" s="65">
        <f>'Pay App 4'!G214+F214</f>
        <v>0</v>
      </c>
      <c r="H214" s="188">
        <f>'Pay App 4'!K214</f>
        <v>0</v>
      </c>
      <c r="I214" s="189"/>
      <c r="J214" s="55"/>
      <c r="K214" s="33">
        <f t="shared" si="8"/>
        <v>0</v>
      </c>
      <c r="L214" s="68">
        <f t="shared" si="11"/>
        <v>0</v>
      </c>
      <c r="M214" s="66">
        <f t="shared" si="9"/>
        <v>0</v>
      </c>
      <c r="N214" s="32">
        <f t="shared" si="10"/>
        <v>0</v>
      </c>
      <c r="O214" s="52">
        <f>'Pay App 4'!O214+'Pay App 4'!P214</f>
        <v>0</v>
      </c>
      <c r="P214" s="45"/>
      <c r="Q214" s="66">
        <f>'Pay App 4'!Q214+N214+P214</f>
        <v>0</v>
      </c>
    </row>
    <row r="215" spans="1:17" ht="21" customHeight="1" x14ac:dyDescent="0.2">
      <c r="A215" s="149" t="s">
        <v>383</v>
      </c>
      <c r="B215" s="149"/>
      <c r="C215" s="149" t="s">
        <v>384</v>
      </c>
      <c r="D215" s="150"/>
      <c r="E215" s="52">
        <f>'Pay App 4'!E215</f>
        <v>0</v>
      </c>
      <c r="F215" s="45"/>
      <c r="G215" s="65">
        <f>'Pay App 4'!G215+F215</f>
        <v>0</v>
      </c>
      <c r="H215" s="188">
        <f>'Pay App 4'!K215</f>
        <v>0</v>
      </c>
      <c r="I215" s="189"/>
      <c r="J215" s="55"/>
      <c r="K215" s="33">
        <f t="shared" si="8"/>
        <v>0</v>
      </c>
      <c r="L215" s="68">
        <f t="shared" si="11"/>
        <v>0</v>
      </c>
      <c r="M215" s="66">
        <f t="shared" si="9"/>
        <v>0</v>
      </c>
      <c r="N215" s="32">
        <f t="shared" si="10"/>
        <v>0</v>
      </c>
      <c r="O215" s="52">
        <f>'Pay App 4'!O215+'Pay App 4'!P215</f>
        <v>0</v>
      </c>
      <c r="P215" s="45"/>
      <c r="Q215" s="66">
        <f>'Pay App 4'!Q215+N215+P215</f>
        <v>0</v>
      </c>
    </row>
    <row r="216" spans="1:17" ht="21" customHeight="1" x14ac:dyDescent="0.2">
      <c r="A216" s="149" t="s">
        <v>385</v>
      </c>
      <c r="B216" s="149"/>
      <c r="C216" s="149" t="s">
        <v>386</v>
      </c>
      <c r="D216" s="150"/>
      <c r="E216" s="52">
        <f>'Pay App 4'!E216</f>
        <v>0</v>
      </c>
      <c r="F216" s="45"/>
      <c r="G216" s="65">
        <f>'Pay App 4'!G216+F216</f>
        <v>0</v>
      </c>
      <c r="H216" s="188">
        <f>'Pay App 4'!K216</f>
        <v>0</v>
      </c>
      <c r="I216" s="189"/>
      <c r="J216" s="55"/>
      <c r="K216" s="33">
        <f t="shared" si="8"/>
        <v>0</v>
      </c>
      <c r="L216" s="68">
        <f t="shared" si="11"/>
        <v>0</v>
      </c>
      <c r="M216" s="66">
        <f t="shared" si="9"/>
        <v>0</v>
      </c>
      <c r="N216" s="32">
        <f t="shared" si="10"/>
        <v>0</v>
      </c>
      <c r="O216" s="52">
        <f>'Pay App 4'!O216+'Pay App 4'!P216</f>
        <v>0</v>
      </c>
      <c r="P216" s="45"/>
      <c r="Q216" s="66">
        <f>'Pay App 4'!Q216+N216+P216</f>
        <v>0</v>
      </c>
    </row>
    <row r="217" spans="1:17" ht="21" customHeight="1" x14ac:dyDescent="0.2">
      <c r="A217" s="149" t="s">
        <v>387</v>
      </c>
      <c r="B217" s="149"/>
      <c r="C217" s="149" t="s">
        <v>388</v>
      </c>
      <c r="D217" s="150"/>
      <c r="E217" s="52">
        <f>'Pay App 4'!E217</f>
        <v>0</v>
      </c>
      <c r="F217" s="45"/>
      <c r="G217" s="65">
        <f>'Pay App 4'!G217+F217</f>
        <v>0</v>
      </c>
      <c r="H217" s="188">
        <f>'Pay App 4'!K217</f>
        <v>0</v>
      </c>
      <c r="I217" s="189"/>
      <c r="J217" s="55"/>
      <c r="K217" s="33">
        <f t="shared" si="8"/>
        <v>0</v>
      </c>
      <c r="L217" s="68">
        <f t="shared" si="11"/>
        <v>0</v>
      </c>
      <c r="M217" s="66">
        <f>G217-K217</f>
        <v>0</v>
      </c>
      <c r="N217" s="32">
        <f t="shared" si="10"/>
        <v>0</v>
      </c>
      <c r="O217" s="52">
        <f>'Pay App 4'!O217+'Pay App 4'!P217</f>
        <v>0</v>
      </c>
      <c r="P217" s="45"/>
      <c r="Q217" s="66">
        <f>'Pay App 4'!Q217+N217+P217</f>
        <v>0</v>
      </c>
    </row>
    <row r="218" spans="1:17" ht="21" customHeight="1" x14ac:dyDescent="0.2">
      <c r="A218" s="149" t="s">
        <v>389</v>
      </c>
      <c r="B218" s="149"/>
      <c r="C218" s="151" t="s">
        <v>390</v>
      </c>
      <c r="D218" s="152"/>
      <c r="E218" s="52">
        <f>'Pay App 4'!E218</f>
        <v>0</v>
      </c>
      <c r="F218" s="45"/>
      <c r="G218" s="65">
        <f>'Pay App 4'!G218+F218</f>
        <v>0</v>
      </c>
      <c r="H218" s="188">
        <f>'Pay App 4'!K218</f>
        <v>0</v>
      </c>
      <c r="I218" s="189"/>
      <c r="J218" s="55"/>
      <c r="K218" s="33">
        <f t="shared" si="8"/>
        <v>0</v>
      </c>
      <c r="L218" s="68">
        <f t="shared" si="11"/>
        <v>0</v>
      </c>
      <c r="M218" s="66">
        <f t="shared" si="9"/>
        <v>0</v>
      </c>
      <c r="N218" s="32">
        <f t="shared" si="10"/>
        <v>0</v>
      </c>
      <c r="O218" s="52">
        <f>'Pay App 4'!O218+'Pay App 4'!P218</f>
        <v>0</v>
      </c>
      <c r="P218" s="45"/>
      <c r="Q218" s="66">
        <f>'Pay App 4'!Q218+N218+P218</f>
        <v>0</v>
      </c>
    </row>
    <row r="219" spans="1:17" ht="21" customHeight="1" x14ac:dyDescent="0.2">
      <c r="A219" s="141" t="s">
        <v>391</v>
      </c>
      <c r="B219" s="141"/>
      <c r="C219" s="141" t="s">
        <v>392</v>
      </c>
      <c r="D219" s="142"/>
      <c r="E219" s="52">
        <f>'Pay App 4'!E219</f>
        <v>0</v>
      </c>
      <c r="F219" s="45"/>
      <c r="G219" s="65">
        <f>'Pay App 4'!G219+F219</f>
        <v>0</v>
      </c>
      <c r="H219" s="188">
        <f>'Pay App 4'!K219</f>
        <v>0</v>
      </c>
      <c r="I219" s="189"/>
      <c r="J219" s="55"/>
      <c r="K219" s="33">
        <f t="shared" si="8"/>
        <v>0</v>
      </c>
      <c r="L219" s="68">
        <f t="shared" si="11"/>
        <v>0</v>
      </c>
      <c r="M219" s="66">
        <f t="shared" si="9"/>
        <v>0</v>
      </c>
      <c r="N219" s="32">
        <f t="shared" si="10"/>
        <v>0</v>
      </c>
      <c r="O219" s="52">
        <f>'Pay App 4'!O219+'Pay App 4'!P219</f>
        <v>0</v>
      </c>
      <c r="P219" s="45"/>
      <c r="Q219" s="66">
        <f>'Pay App 4'!Q219+N219+P219</f>
        <v>0</v>
      </c>
    </row>
    <row r="220" spans="1:17" ht="21" customHeight="1" x14ac:dyDescent="0.2">
      <c r="A220" s="149" t="s">
        <v>393</v>
      </c>
      <c r="B220" s="149"/>
      <c r="C220" s="149" t="s">
        <v>394</v>
      </c>
      <c r="D220" s="150"/>
      <c r="E220" s="52">
        <f>'Pay App 4'!E220</f>
        <v>0</v>
      </c>
      <c r="F220" s="45"/>
      <c r="G220" s="65">
        <f>'Pay App 4'!G220+F220</f>
        <v>0</v>
      </c>
      <c r="H220" s="188">
        <f>'Pay App 4'!K220</f>
        <v>0</v>
      </c>
      <c r="I220" s="189"/>
      <c r="J220" s="55"/>
      <c r="K220" s="33">
        <f t="shared" si="8"/>
        <v>0</v>
      </c>
      <c r="L220" s="68">
        <f t="shared" si="11"/>
        <v>0</v>
      </c>
      <c r="M220" s="66">
        <f t="shared" si="9"/>
        <v>0</v>
      </c>
      <c r="N220" s="32">
        <f t="shared" si="10"/>
        <v>0</v>
      </c>
      <c r="O220" s="52">
        <f>'Pay App 4'!O220+'Pay App 4'!P220</f>
        <v>0</v>
      </c>
      <c r="P220" s="45"/>
      <c r="Q220" s="66">
        <f>'Pay App 4'!Q220+N220+P220</f>
        <v>0</v>
      </c>
    </row>
    <row r="221" spans="1:17" ht="21" customHeight="1" x14ac:dyDescent="0.2">
      <c r="A221" s="141" t="s">
        <v>395</v>
      </c>
      <c r="B221" s="141"/>
      <c r="C221" s="141" t="s">
        <v>396</v>
      </c>
      <c r="D221" s="142"/>
      <c r="E221" s="52">
        <f>'Pay App 4'!E221</f>
        <v>0</v>
      </c>
      <c r="F221" s="45"/>
      <c r="G221" s="65">
        <f>'Pay App 4'!G221+F221</f>
        <v>0</v>
      </c>
      <c r="H221" s="188">
        <f>'Pay App 4'!K221</f>
        <v>0</v>
      </c>
      <c r="I221" s="189"/>
      <c r="J221" s="55"/>
      <c r="K221" s="33">
        <f t="shared" si="8"/>
        <v>0</v>
      </c>
      <c r="L221" s="68">
        <f t="shared" si="11"/>
        <v>0</v>
      </c>
      <c r="M221" s="66">
        <f t="shared" si="9"/>
        <v>0</v>
      </c>
      <c r="N221" s="32">
        <f t="shared" si="10"/>
        <v>0</v>
      </c>
      <c r="O221" s="52">
        <f>'Pay App 4'!O221+'Pay App 4'!P221</f>
        <v>0</v>
      </c>
      <c r="P221" s="45"/>
      <c r="Q221" s="66">
        <f>'Pay App 4'!Q221+N221+P221</f>
        <v>0</v>
      </c>
    </row>
    <row r="222" spans="1:17" ht="21" customHeight="1" x14ac:dyDescent="0.2">
      <c r="A222" s="149" t="s">
        <v>397</v>
      </c>
      <c r="B222" s="149"/>
      <c r="C222" s="149" t="s">
        <v>398</v>
      </c>
      <c r="D222" s="150"/>
      <c r="E222" s="52">
        <f>'Pay App 4'!E222</f>
        <v>0</v>
      </c>
      <c r="F222" s="45"/>
      <c r="G222" s="65">
        <f>'Pay App 4'!G222+F222</f>
        <v>0</v>
      </c>
      <c r="H222" s="188">
        <f>'Pay App 4'!K222</f>
        <v>0</v>
      </c>
      <c r="I222" s="189"/>
      <c r="J222" s="55"/>
      <c r="K222" s="33">
        <f t="shared" si="8"/>
        <v>0</v>
      </c>
      <c r="L222" s="68">
        <f t="shared" si="11"/>
        <v>0</v>
      </c>
      <c r="M222" s="66">
        <f t="shared" si="9"/>
        <v>0</v>
      </c>
      <c r="N222" s="32">
        <f t="shared" si="10"/>
        <v>0</v>
      </c>
      <c r="O222" s="52">
        <f>'Pay App 4'!O222+'Pay App 4'!P222</f>
        <v>0</v>
      </c>
      <c r="P222" s="45"/>
      <c r="Q222" s="66">
        <f>'Pay App 4'!Q222+N222+P222</f>
        <v>0</v>
      </c>
    </row>
    <row r="223" spans="1:17" ht="21" customHeight="1" x14ac:dyDescent="0.2">
      <c r="A223" s="149" t="s">
        <v>399</v>
      </c>
      <c r="B223" s="149"/>
      <c r="C223" s="149" t="s">
        <v>400</v>
      </c>
      <c r="D223" s="150"/>
      <c r="E223" s="52">
        <f>'Pay App 4'!E223</f>
        <v>0</v>
      </c>
      <c r="F223" s="45"/>
      <c r="G223" s="65">
        <f>'Pay App 4'!G223+F223</f>
        <v>0</v>
      </c>
      <c r="H223" s="188">
        <f>'Pay App 4'!K223</f>
        <v>0</v>
      </c>
      <c r="I223" s="189"/>
      <c r="J223" s="55"/>
      <c r="K223" s="33">
        <f t="shared" si="8"/>
        <v>0</v>
      </c>
      <c r="L223" s="68">
        <f t="shared" si="11"/>
        <v>0</v>
      </c>
      <c r="M223" s="66">
        <f t="shared" si="9"/>
        <v>0</v>
      </c>
      <c r="N223" s="32">
        <f t="shared" si="10"/>
        <v>0</v>
      </c>
      <c r="O223" s="52">
        <f>'Pay App 4'!O223+'Pay App 4'!P223</f>
        <v>0</v>
      </c>
      <c r="P223" s="45"/>
      <c r="Q223" s="66">
        <f>'Pay App 4'!Q223+N223+P223</f>
        <v>0</v>
      </c>
    </row>
    <row r="224" spans="1:17" ht="21" customHeight="1" x14ac:dyDescent="0.2">
      <c r="A224" s="149" t="s">
        <v>401</v>
      </c>
      <c r="B224" s="149"/>
      <c r="C224" s="149" t="s">
        <v>402</v>
      </c>
      <c r="D224" s="150"/>
      <c r="E224" s="52">
        <f>'Pay App 4'!E224</f>
        <v>0</v>
      </c>
      <c r="F224" s="45"/>
      <c r="G224" s="65">
        <f>'Pay App 4'!G224+F224</f>
        <v>0</v>
      </c>
      <c r="H224" s="188">
        <f>'Pay App 4'!K224</f>
        <v>0</v>
      </c>
      <c r="I224" s="189"/>
      <c r="J224" s="55"/>
      <c r="K224" s="33">
        <f t="shared" si="8"/>
        <v>0</v>
      </c>
      <c r="L224" s="68">
        <f t="shared" si="11"/>
        <v>0</v>
      </c>
      <c r="M224" s="66">
        <f t="shared" si="9"/>
        <v>0</v>
      </c>
      <c r="N224" s="32">
        <f t="shared" si="10"/>
        <v>0</v>
      </c>
      <c r="O224" s="52">
        <f>'Pay App 4'!O224+'Pay App 4'!P224</f>
        <v>0</v>
      </c>
      <c r="P224" s="45"/>
      <c r="Q224" s="66">
        <f>'Pay App 4'!Q224+N224+P224</f>
        <v>0</v>
      </c>
    </row>
    <row r="225" spans="1:17" ht="21" customHeight="1" x14ac:dyDescent="0.2">
      <c r="A225" s="149" t="s">
        <v>403</v>
      </c>
      <c r="B225" s="149"/>
      <c r="C225" s="149" t="s">
        <v>404</v>
      </c>
      <c r="D225" s="150"/>
      <c r="E225" s="52">
        <f>'Pay App 4'!E225</f>
        <v>0</v>
      </c>
      <c r="F225" s="45"/>
      <c r="G225" s="65">
        <f>'Pay App 4'!G225+F225</f>
        <v>0</v>
      </c>
      <c r="H225" s="188">
        <f>'Pay App 4'!K225</f>
        <v>0</v>
      </c>
      <c r="I225" s="189"/>
      <c r="J225" s="55"/>
      <c r="K225" s="33">
        <f t="shared" si="8"/>
        <v>0</v>
      </c>
      <c r="L225" s="68">
        <f t="shared" si="11"/>
        <v>0</v>
      </c>
      <c r="M225" s="66">
        <f t="shared" si="9"/>
        <v>0</v>
      </c>
      <c r="N225" s="32">
        <f t="shared" si="10"/>
        <v>0</v>
      </c>
      <c r="O225" s="52">
        <f>'Pay App 4'!O225+'Pay App 4'!P225</f>
        <v>0</v>
      </c>
      <c r="P225" s="45"/>
      <c r="Q225" s="66">
        <f>'Pay App 4'!Q225+N225+P225</f>
        <v>0</v>
      </c>
    </row>
    <row r="226" spans="1:17" ht="21" customHeight="1" x14ac:dyDescent="0.2">
      <c r="A226" s="141" t="s">
        <v>405</v>
      </c>
      <c r="B226" s="141"/>
      <c r="C226" s="141" t="s">
        <v>406</v>
      </c>
      <c r="D226" s="142"/>
      <c r="E226" s="52">
        <f>'Pay App 4'!E226</f>
        <v>0</v>
      </c>
      <c r="F226" s="45"/>
      <c r="G226" s="65">
        <f>'Pay App 4'!G226+F226</f>
        <v>0</v>
      </c>
      <c r="H226" s="188">
        <f>'Pay App 4'!K226</f>
        <v>0</v>
      </c>
      <c r="I226" s="189"/>
      <c r="J226" s="55"/>
      <c r="K226" s="33">
        <f t="shared" si="8"/>
        <v>0</v>
      </c>
      <c r="L226" s="68">
        <f t="shared" si="11"/>
        <v>0</v>
      </c>
      <c r="M226" s="66">
        <f t="shared" si="9"/>
        <v>0</v>
      </c>
      <c r="N226" s="32">
        <f t="shared" si="10"/>
        <v>0</v>
      </c>
      <c r="O226" s="52">
        <f>'Pay App 4'!O226+'Pay App 4'!P226</f>
        <v>0</v>
      </c>
      <c r="P226" s="45"/>
      <c r="Q226" s="66">
        <f>'Pay App 4'!Q226+N226+P226</f>
        <v>0</v>
      </c>
    </row>
    <row r="227" spans="1:17" ht="21" customHeight="1" x14ac:dyDescent="0.2">
      <c r="A227" s="149" t="s">
        <v>407</v>
      </c>
      <c r="B227" s="149"/>
      <c r="C227" s="149" t="s">
        <v>408</v>
      </c>
      <c r="D227" s="150"/>
      <c r="E227" s="52">
        <f>'Pay App 4'!E227</f>
        <v>0</v>
      </c>
      <c r="F227" s="45"/>
      <c r="G227" s="65">
        <f>'Pay App 4'!G227+F227</f>
        <v>0</v>
      </c>
      <c r="H227" s="188">
        <f>'Pay App 4'!K227</f>
        <v>0</v>
      </c>
      <c r="I227" s="189"/>
      <c r="J227" s="55"/>
      <c r="K227" s="33">
        <f t="shared" si="8"/>
        <v>0</v>
      </c>
      <c r="L227" s="68">
        <f t="shared" si="11"/>
        <v>0</v>
      </c>
      <c r="M227" s="66">
        <f t="shared" si="9"/>
        <v>0</v>
      </c>
      <c r="N227" s="32">
        <f t="shared" si="10"/>
        <v>0</v>
      </c>
      <c r="O227" s="52">
        <f>'Pay App 4'!O227+'Pay App 4'!P227</f>
        <v>0</v>
      </c>
      <c r="P227" s="45"/>
      <c r="Q227" s="66">
        <f>'Pay App 4'!Q227+N227+P227</f>
        <v>0</v>
      </c>
    </row>
    <row r="228" spans="1:17" ht="21" customHeight="1" x14ac:dyDescent="0.2">
      <c r="A228" s="149" t="s">
        <v>409</v>
      </c>
      <c r="B228" s="149"/>
      <c r="C228" s="149" t="s">
        <v>410</v>
      </c>
      <c r="D228" s="150"/>
      <c r="E228" s="52">
        <f>'Pay App 4'!E228</f>
        <v>0</v>
      </c>
      <c r="F228" s="45"/>
      <c r="G228" s="65">
        <f>'Pay App 4'!G228+F228</f>
        <v>0</v>
      </c>
      <c r="H228" s="188">
        <f>'Pay App 4'!K228</f>
        <v>0</v>
      </c>
      <c r="I228" s="189"/>
      <c r="J228" s="55"/>
      <c r="K228" s="33">
        <f t="shared" si="8"/>
        <v>0</v>
      </c>
      <c r="L228" s="68">
        <f t="shared" si="11"/>
        <v>0</v>
      </c>
      <c r="M228" s="66">
        <f t="shared" si="9"/>
        <v>0</v>
      </c>
      <c r="N228" s="32">
        <f t="shared" si="10"/>
        <v>0</v>
      </c>
      <c r="O228" s="52">
        <f>'Pay App 4'!O228+'Pay App 4'!P228</f>
        <v>0</v>
      </c>
      <c r="P228" s="45"/>
      <c r="Q228" s="66">
        <f>'Pay App 4'!Q228+N228+P228</f>
        <v>0</v>
      </c>
    </row>
    <row r="229" spans="1:17" ht="21" customHeight="1" x14ac:dyDescent="0.2">
      <c r="A229" s="149" t="s">
        <v>411</v>
      </c>
      <c r="B229" s="149"/>
      <c r="C229" s="149" t="s">
        <v>412</v>
      </c>
      <c r="D229" s="150"/>
      <c r="E229" s="52">
        <f>'Pay App 4'!E229</f>
        <v>0</v>
      </c>
      <c r="F229" s="45"/>
      <c r="G229" s="65">
        <f>'Pay App 4'!G229+F229</f>
        <v>0</v>
      </c>
      <c r="H229" s="188">
        <f>'Pay App 4'!K229</f>
        <v>0</v>
      </c>
      <c r="I229" s="189"/>
      <c r="J229" s="55"/>
      <c r="K229" s="33">
        <f t="shared" si="8"/>
        <v>0</v>
      </c>
      <c r="L229" s="68">
        <f t="shared" si="11"/>
        <v>0</v>
      </c>
      <c r="M229" s="66">
        <f t="shared" si="9"/>
        <v>0</v>
      </c>
      <c r="N229" s="32">
        <f t="shared" si="10"/>
        <v>0</v>
      </c>
      <c r="O229" s="52">
        <f>'Pay App 4'!O229+'Pay App 4'!P229</f>
        <v>0</v>
      </c>
      <c r="P229" s="45"/>
      <c r="Q229" s="66">
        <f>'Pay App 4'!Q229+N229+P229</f>
        <v>0</v>
      </c>
    </row>
    <row r="230" spans="1:17" ht="21" customHeight="1" x14ac:dyDescent="0.2">
      <c r="A230" s="149" t="s">
        <v>413</v>
      </c>
      <c r="B230" s="149"/>
      <c r="C230" s="149" t="s">
        <v>414</v>
      </c>
      <c r="D230" s="150"/>
      <c r="E230" s="52">
        <f>'Pay App 4'!E230</f>
        <v>0</v>
      </c>
      <c r="F230" s="45"/>
      <c r="G230" s="65">
        <f>'Pay App 4'!G230+F230</f>
        <v>0</v>
      </c>
      <c r="H230" s="188">
        <f>'Pay App 4'!K230</f>
        <v>0</v>
      </c>
      <c r="I230" s="189"/>
      <c r="J230" s="55"/>
      <c r="K230" s="33">
        <f t="shared" si="8"/>
        <v>0</v>
      </c>
      <c r="L230" s="68">
        <f t="shared" si="11"/>
        <v>0</v>
      </c>
      <c r="M230" s="66">
        <f t="shared" si="9"/>
        <v>0</v>
      </c>
      <c r="N230" s="32">
        <f t="shared" si="10"/>
        <v>0</v>
      </c>
      <c r="O230" s="52">
        <f>'Pay App 4'!O230+'Pay App 4'!P230</f>
        <v>0</v>
      </c>
      <c r="P230" s="45"/>
      <c r="Q230" s="66">
        <f>'Pay App 4'!Q230+N230+P230</f>
        <v>0</v>
      </c>
    </row>
    <row r="231" spans="1:17" ht="21" customHeight="1" x14ac:dyDescent="0.2">
      <c r="A231" s="149" t="s">
        <v>415</v>
      </c>
      <c r="B231" s="149"/>
      <c r="C231" s="149" t="s">
        <v>416</v>
      </c>
      <c r="D231" s="150"/>
      <c r="E231" s="52">
        <f>'Pay App 4'!E231</f>
        <v>0</v>
      </c>
      <c r="F231" s="45"/>
      <c r="G231" s="65">
        <f>'Pay App 4'!G231+F231</f>
        <v>0</v>
      </c>
      <c r="H231" s="188">
        <f>'Pay App 4'!K231</f>
        <v>0</v>
      </c>
      <c r="I231" s="189"/>
      <c r="J231" s="55"/>
      <c r="K231" s="33">
        <f t="shared" si="8"/>
        <v>0</v>
      </c>
      <c r="L231" s="68">
        <f t="shared" si="11"/>
        <v>0</v>
      </c>
      <c r="M231" s="66">
        <f t="shared" si="9"/>
        <v>0</v>
      </c>
      <c r="N231" s="32">
        <f t="shared" si="10"/>
        <v>0</v>
      </c>
      <c r="O231" s="52">
        <f>'Pay App 4'!O231+'Pay App 4'!P231</f>
        <v>0</v>
      </c>
      <c r="P231" s="45"/>
      <c r="Q231" s="66">
        <f>'Pay App 4'!Q231+N231+P231</f>
        <v>0</v>
      </c>
    </row>
    <row r="232" spans="1:17" ht="21" customHeight="1" x14ac:dyDescent="0.2">
      <c r="A232" s="141" t="s">
        <v>417</v>
      </c>
      <c r="B232" s="141"/>
      <c r="C232" s="141" t="s">
        <v>418</v>
      </c>
      <c r="D232" s="142"/>
      <c r="E232" s="52">
        <f>'Pay App 4'!E232</f>
        <v>0</v>
      </c>
      <c r="F232" s="45"/>
      <c r="G232" s="65">
        <f>'Pay App 4'!G232+F232</f>
        <v>0</v>
      </c>
      <c r="H232" s="188">
        <f>'Pay App 4'!K232</f>
        <v>0</v>
      </c>
      <c r="I232" s="189"/>
      <c r="J232" s="55"/>
      <c r="K232" s="33">
        <f t="shared" si="8"/>
        <v>0</v>
      </c>
      <c r="L232" s="68">
        <f t="shared" si="11"/>
        <v>0</v>
      </c>
      <c r="M232" s="66">
        <f t="shared" si="9"/>
        <v>0</v>
      </c>
      <c r="N232" s="32">
        <f t="shared" si="10"/>
        <v>0</v>
      </c>
      <c r="O232" s="52">
        <f>'Pay App 4'!O232+'Pay App 4'!P232</f>
        <v>0</v>
      </c>
      <c r="P232" s="45"/>
      <c r="Q232" s="66">
        <f>'Pay App 4'!Q232+N232+P232</f>
        <v>0</v>
      </c>
    </row>
    <row r="233" spans="1:17" ht="21" customHeight="1" x14ac:dyDescent="0.2">
      <c r="A233" s="149" t="s">
        <v>419</v>
      </c>
      <c r="B233" s="149"/>
      <c r="C233" s="149" t="s">
        <v>420</v>
      </c>
      <c r="D233" s="150"/>
      <c r="E233" s="52">
        <f>'Pay App 4'!E233</f>
        <v>0</v>
      </c>
      <c r="F233" s="45"/>
      <c r="G233" s="65">
        <f>'Pay App 4'!G233+F233</f>
        <v>0</v>
      </c>
      <c r="H233" s="188">
        <f>'Pay App 4'!K233</f>
        <v>0</v>
      </c>
      <c r="I233" s="189"/>
      <c r="J233" s="55"/>
      <c r="K233" s="33">
        <f t="shared" si="8"/>
        <v>0</v>
      </c>
      <c r="L233" s="68">
        <f t="shared" si="11"/>
        <v>0</v>
      </c>
      <c r="M233" s="66">
        <f t="shared" si="9"/>
        <v>0</v>
      </c>
      <c r="N233" s="32">
        <f t="shared" si="10"/>
        <v>0</v>
      </c>
      <c r="O233" s="52">
        <f>'Pay App 4'!O233+'Pay App 4'!P233</f>
        <v>0</v>
      </c>
      <c r="P233" s="45"/>
      <c r="Q233" s="66">
        <f>'Pay App 4'!Q233+N233+P233</f>
        <v>0</v>
      </c>
    </row>
    <row r="234" spans="1:17" ht="21" customHeight="1" x14ac:dyDescent="0.2">
      <c r="A234" s="149" t="s">
        <v>421</v>
      </c>
      <c r="B234" s="149"/>
      <c r="C234" s="149" t="s">
        <v>422</v>
      </c>
      <c r="D234" s="150"/>
      <c r="E234" s="52">
        <f>'Pay App 4'!E234</f>
        <v>0</v>
      </c>
      <c r="F234" s="45"/>
      <c r="G234" s="65">
        <f>'Pay App 4'!G234+F234</f>
        <v>0</v>
      </c>
      <c r="H234" s="188">
        <f>'Pay App 4'!K234</f>
        <v>0</v>
      </c>
      <c r="I234" s="189"/>
      <c r="J234" s="55"/>
      <c r="K234" s="33">
        <f t="shared" si="8"/>
        <v>0</v>
      </c>
      <c r="L234" s="68">
        <f t="shared" si="11"/>
        <v>0</v>
      </c>
      <c r="M234" s="66">
        <f t="shared" si="9"/>
        <v>0</v>
      </c>
      <c r="N234" s="32">
        <f t="shared" si="10"/>
        <v>0</v>
      </c>
      <c r="O234" s="52">
        <f>'Pay App 4'!O234+'Pay App 4'!P234</f>
        <v>0</v>
      </c>
      <c r="P234" s="45"/>
      <c r="Q234" s="66">
        <f>'Pay App 4'!Q234+N234+P234</f>
        <v>0</v>
      </c>
    </row>
    <row r="235" spans="1:17" ht="21" customHeight="1" x14ac:dyDescent="0.2">
      <c r="A235" s="149" t="s">
        <v>423</v>
      </c>
      <c r="B235" s="149"/>
      <c r="C235" s="149" t="s">
        <v>424</v>
      </c>
      <c r="D235" s="150"/>
      <c r="E235" s="52">
        <f>'Pay App 4'!E235</f>
        <v>0</v>
      </c>
      <c r="F235" s="45"/>
      <c r="G235" s="65">
        <f>'Pay App 4'!G235+F235</f>
        <v>0</v>
      </c>
      <c r="H235" s="188">
        <f>'Pay App 4'!K235</f>
        <v>0</v>
      </c>
      <c r="I235" s="189"/>
      <c r="J235" s="55"/>
      <c r="K235" s="33">
        <f t="shared" si="8"/>
        <v>0</v>
      </c>
      <c r="L235" s="68">
        <f t="shared" si="11"/>
        <v>0</v>
      </c>
      <c r="M235" s="66">
        <f t="shared" si="9"/>
        <v>0</v>
      </c>
      <c r="N235" s="32">
        <f t="shared" si="10"/>
        <v>0</v>
      </c>
      <c r="O235" s="52">
        <f>'Pay App 4'!O235+'Pay App 4'!P235</f>
        <v>0</v>
      </c>
      <c r="P235" s="45"/>
      <c r="Q235" s="66">
        <f>'Pay App 4'!Q235+N235+P235</f>
        <v>0</v>
      </c>
    </row>
    <row r="236" spans="1:17" ht="21" customHeight="1" x14ac:dyDescent="0.2">
      <c r="A236" s="149" t="s">
        <v>425</v>
      </c>
      <c r="B236" s="149"/>
      <c r="C236" s="149" t="s">
        <v>426</v>
      </c>
      <c r="D236" s="150"/>
      <c r="E236" s="52">
        <f>'Pay App 4'!E236</f>
        <v>0</v>
      </c>
      <c r="F236" s="45"/>
      <c r="G236" s="65">
        <f>'Pay App 4'!G236+F236</f>
        <v>0</v>
      </c>
      <c r="H236" s="188">
        <f>'Pay App 4'!K236</f>
        <v>0</v>
      </c>
      <c r="I236" s="189"/>
      <c r="J236" s="55"/>
      <c r="K236" s="33">
        <f t="shared" si="8"/>
        <v>0</v>
      </c>
      <c r="L236" s="68">
        <f t="shared" si="11"/>
        <v>0</v>
      </c>
      <c r="M236" s="66">
        <f t="shared" si="9"/>
        <v>0</v>
      </c>
      <c r="N236" s="32">
        <f t="shared" si="10"/>
        <v>0</v>
      </c>
      <c r="O236" s="52">
        <f>'Pay App 4'!O236+'Pay App 4'!P236</f>
        <v>0</v>
      </c>
      <c r="P236" s="45"/>
      <c r="Q236" s="66">
        <f>'Pay App 4'!Q236+N236+P236</f>
        <v>0</v>
      </c>
    </row>
    <row r="237" spans="1:17" ht="21" customHeight="1" x14ac:dyDescent="0.2">
      <c r="A237" s="149" t="s">
        <v>427</v>
      </c>
      <c r="B237" s="149"/>
      <c r="C237" s="149" t="s">
        <v>428</v>
      </c>
      <c r="D237" s="150"/>
      <c r="E237" s="52">
        <f>'Pay App 4'!E237</f>
        <v>0</v>
      </c>
      <c r="F237" s="45"/>
      <c r="G237" s="65">
        <f>'Pay App 4'!G237+F237</f>
        <v>0</v>
      </c>
      <c r="H237" s="188">
        <f>'Pay App 4'!K237</f>
        <v>0</v>
      </c>
      <c r="I237" s="189"/>
      <c r="J237" s="55"/>
      <c r="K237" s="33">
        <f t="shared" si="8"/>
        <v>0</v>
      </c>
      <c r="L237" s="68">
        <f t="shared" si="11"/>
        <v>0</v>
      </c>
      <c r="M237" s="66">
        <f t="shared" si="9"/>
        <v>0</v>
      </c>
      <c r="N237" s="32">
        <f t="shared" si="10"/>
        <v>0</v>
      </c>
      <c r="O237" s="52">
        <f>'Pay App 4'!O237+'Pay App 4'!P237</f>
        <v>0</v>
      </c>
      <c r="P237" s="45"/>
      <c r="Q237" s="66">
        <f>'Pay App 4'!Q237+N237+P237</f>
        <v>0</v>
      </c>
    </row>
    <row r="238" spans="1:17" ht="21" customHeight="1" x14ac:dyDescent="0.2">
      <c r="A238" s="149" t="s">
        <v>429</v>
      </c>
      <c r="B238" s="149"/>
      <c r="C238" s="149" t="s">
        <v>430</v>
      </c>
      <c r="D238" s="150"/>
      <c r="E238" s="52">
        <f>'Pay App 4'!E238</f>
        <v>0</v>
      </c>
      <c r="F238" s="45"/>
      <c r="G238" s="65">
        <f>'Pay App 4'!G238+F238</f>
        <v>0</v>
      </c>
      <c r="H238" s="188">
        <f>'Pay App 4'!K238</f>
        <v>0</v>
      </c>
      <c r="I238" s="189"/>
      <c r="J238" s="55"/>
      <c r="K238" s="33">
        <f t="shared" si="8"/>
        <v>0</v>
      </c>
      <c r="L238" s="68">
        <f t="shared" si="11"/>
        <v>0</v>
      </c>
      <c r="M238" s="66">
        <f t="shared" si="9"/>
        <v>0</v>
      </c>
      <c r="N238" s="32">
        <f t="shared" si="10"/>
        <v>0</v>
      </c>
      <c r="O238" s="52">
        <f>'Pay App 4'!O238+'Pay App 4'!P238</f>
        <v>0</v>
      </c>
      <c r="P238" s="45"/>
      <c r="Q238" s="66">
        <f>'Pay App 4'!Q238+N238+P238</f>
        <v>0</v>
      </c>
    </row>
    <row r="239" spans="1:17" ht="21" customHeight="1" x14ac:dyDescent="0.2">
      <c r="A239" s="149" t="s">
        <v>431</v>
      </c>
      <c r="B239" s="149"/>
      <c r="C239" s="149" t="s">
        <v>432</v>
      </c>
      <c r="D239" s="150"/>
      <c r="E239" s="52">
        <f>'Pay App 4'!E239</f>
        <v>0</v>
      </c>
      <c r="F239" s="45"/>
      <c r="G239" s="65">
        <f>'Pay App 4'!G239+F239</f>
        <v>0</v>
      </c>
      <c r="H239" s="188">
        <f>'Pay App 4'!K239</f>
        <v>0</v>
      </c>
      <c r="I239" s="189"/>
      <c r="J239" s="55"/>
      <c r="K239" s="33">
        <f t="shared" si="8"/>
        <v>0</v>
      </c>
      <c r="L239" s="68">
        <f t="shared" si="11"/>
        <v>0</v>
      </c>
      <c r="M239" s="66">
        <f t="shared" si="9"/>
        <v>0</v>
      </c>
      <c r="N239" s="32">
        <f t="shared" si="10"/>
        <v>0</v>
      </c>
      <c r="O239" s="52">
        <f>'Pay App 4'!O239+'Pay App 4'!P239</f>
        <v>0</v>
      </c>
      <c r="P239" s="45"/>
      <c r="Q239" s="66">
        <f>'Pay App 4'!Q239+N239+P239</f>
        <v>0</v>
      </c>
    </row>
    <row r="240" spans="1:17" ht="21" customHeight="1" x14ac:dyDescent="0.2">
      <c r="A240" s="141" t="s">
        <v>433</v>
      </c>
      <c r="B240" s="141"/>
      <c r="C240" s="141" t="s">
        <v>434</v>
      </c>
      <c r="D240" s="142"/>
      <c r="E240" s="52">
        <f>'Pay App 4'!E240</f>
        <v>0</v>
      </c>
      <c r="F240" s="45"/>
      <c r="G240" s="66">
        <f>'Pay App 4'!G240+F240</f>
        <v>0</v>
      </c>
      <c r="H240" s="188">
        <f>'Pay App 4'!K240</f>
        <v>0</v>
      </c>
      <c r="I240" s="189"/>
      <c r="J240" s="55"/>
      <c r="K240" s="33">
        <f>H240+J240</f>
        <v>0</v>
      </c>
      <c r="L240" s="69">
        <f t="shared" si="11"/>
        <v>0</v>
      </c>
      <c r="M240" s="66">
        <f>G240-K240</f>
        <v>0</v>
      </c>
      <c r="N240" s="32">
        <f t="shared" si="10"/>
        <v>0</v>
      </c>
      <c r="O240" s="52">
        <f>'Pay App 4'!O240+'Pay App 4'!P240</f>
        <v>0</v>
      </c>
      <c r="P240" s="45"/>
      <c r="Q240" s="66">
        <f>'Pay App 4'!Q240+N240+P240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XCNhGU1saF4jz/LOycFvXIKTMKWXIyD5G9m0rgZIzdm1H0jGEB4ztAcrf3dEyReKlbPK9hCqXxLDaVpGJVCMqQ==" saltValue="H3q3ozakZ0Rc/91gUjJ0qg==" spinCount="100000" sheet="1" objects="1" scenarios="1" selectLockedCells="1"/>
  <protectedRanges>
    <protectedRange sqref="A118 C118" name="Range2"/>
    <protectedRange sqref="A190 A220 C190 C220" name="Range2_1"/>
  </protectedRanges>
  <mergeCells count="536">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 ref="A28:B28"/>
    <mergeCell ref="A29:B29"/>
    <mergeCell ref="H29:J29"/>
    <mergeCell ref="L29:O29"/>
    <mergeCell ref="A31:B31"/>
    <mergeCell ref="H34:Q34"/>
    <mergeCell ref="A24:B24"/>
    <mergeCell ref="C24:D24"/>
    <mergeCell ref="H24:Q25"/>
    <mergeCell ref="A25:B25"/>
    <mergeCell ref="C25:D26"/>
    <mergeCell ref="A27:B27"/>
    <mergeCell ref="C27:D27"/>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87:B87"/>
    <mergeCell ref="C87:D87"/>
    <mergeCell ref="H87:I87"/>
    <mergeCell ref="A88:B88"/>
    <mergeCell ref="C88:D88"/>
    <mergeCell ref="H88:I88"/>
    <mergeCell ref="A85:B85"/>
    <mergeCell ref="C85:D85"/>
    <mergeCell ref="H85:I85"/>
    <mergeCell ref="A86:B86"/>
    <mergeCell ref="C86:D86"/>
    <mergeCell ref="H86:I86"/>
    <mergeCell ref="A91:B91"/>
    <mergeCell ref="C91:D91"/>
    <mergeCell ref="H91:I91"/>
    <mergeCell ref="A92:B92"/>
    <mergeCell ref="C92:D92"/>
    <mergeCell ref="H92:I92"/>
    <mergeCell ref="A89:B89"/>
    <mergeCell ref="C89:D89"/>
    <mergeCell ref="H89:I89"/>
    <mergeCell ref="A90:B90"/>
    <mergeCell ref="C90:D90"/>
    <mergeCell ref="H90:I90"/>
    <mergeCell ref="A95:B95"/>
    <mergeCell ref="C95:D95"/>
    <mergeCell ref="H95:I95"/>
    <mergeCell ref="A96:B96"/>
    <mergeCell ref="C96:D96"/>
    <mergeCell ref="H96:I96"/>
    <mergeCell ref="A93:B93"/>
    <mergeCell ref="C93:D93"/>
    <mergeCell ref="H93:I93"/>
    <mergeCell ref="A94:B94"/>
    <mergeCell ref="C94:D94"/>
    <mergeCell ref="H94:I94"/>
    <mergeCell ref="A99:B99"/>
    <mergeCell ref="C99:D99"/>
    <mergeCell ref="H99:I99"/>
    <mergeCell ref="A100:B100"/>
    <mergeCell ref="C100:D100"/>
    <mergeCell ref="H100:I100"/>
    <mergeCell ref="A97:B97"/>
    <mergeCell ref="C97:D97"/>
    <mergeCell ref="H97:I97"/>
    <mergeCell ref="A98:B98"/>
    <mergeCell ref="C98:D98"/>
    <mergeCell ref="H98:I98"/>
    <mergeCell ref="A103:B103"/>
    <mergeCell ref="C103:D103"/>
    <mergeCell ref="H103:I103"/>
    <mergeCell ref="A104:B104"/>
    <mergeCell ref="C104:D104"/>
    <mergeCell ref="H104:I104"/>
    <mergeCell ref="A101:B101"/>
    <mergeCell ref="C101:D101"/>
    <mergeCell ref="H101:I101"/>
    <mergeCell ref="A102:B102"/>
    <mergeCell ref="C102:D102"/>
    <mergeCell ref="H102:I102"/>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96:B196"/>
    <mergeCell ref="C196:D196"/>
    <mergeCell ref="H196:I196"/>
    <mergeCell ref="A197:B197"/>
    <mergeCell ref="C197:D197"/>
    <mergeCell ref="H197:I197"/>
    <mergeCell ref="A194:B194"/>
    <mergeCell ref="C194:D194"/>
    <mergeCell ref="H194:I194"/>
    <mergeCell ref="A195:B195"/>
    <mergeCell ref="C195:D195"/>
    <mergeCell ref="H195:I195"/>
    <mergeCell ref="A200:B200"/>
    <mergeCell ref="C200:D200"/>
    <mergeCell ref="H200:I200"/>
    <mergeCell ref="A201:B201"/>
    <mergeCell ref="C201:D201"/>
    <mergeCell ref="H201:I201"/>
    <mergeCell ref="A198:B198"/>
    <mergeCell ref="C198:D198"/>
    <mergeCell ref="H198:I198"/>
    <mergeCell ref="A199:B199"/>
    <mergeCell ref="C199:D199"/>
    <mergeCell ref="H199:I199"/>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40:B240"/>
    <mergeCell ref="C240:D240"/>
    <mergeCell ref="H240:I240"/>
    <mergeCell ref="A241:B241"/>
    <mergeCell ref="C241:D241"/>
    <mergeCell ref="H241:I241"/>
    <mergeCell ref="A238:B238"/>
    <mergeCell ref="C238:D238"/>
    <mergeCell ref="H238:I238"/>
    <mergeCell ref="A239:B239"/>
    <mergeCell ref="C239:D239"/>
    <mergeCell ref="H239:I239"/>
  </mergeCells>
  <dataValidations count="2">
    <dataValidation allowBlank="1" showInputMessage="1" sqref="P81:P240" xr:uid="{00000000-0002-0000-0600-000000000000}"/>
    <dataValidation type="decimal" operator="lessThanOrEqual" allowBlank="1" showInputMessage="1" showErrorMessage="1" errorTitle="Release retention" error="In order to release retention, the number entered into this cell must be negative." sqref="O81:O240" xr:uid="{00000000-0002-0000-0600-000001000000}">
      <formula1>0</formula1>
    </dataValidation>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xl/worksheets/sheet9.xml><?xml version="1.0" encoding="utf-8"?>
<worksheet xmlns="http://purl.oclc.org/ooxml/spreadsheetml/main" xmlns:r="http://purl.oclc.org/ooxml/officeDocument/relationships" xmlns:xdr="http://purl.oclc.org/ooxml/drawingml/spreadsheetDrawing" xmlns:x14="http://schemas.microsoft.com/office/spreadsheetml/2009/9/main"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FF00"/>
  </sheetPr>
  <dimension ref="A1:T244"/>
  <sheetViews>
    <sheetView showGridLines="0" zoomScale="70" zoomScaleNormal="70" zoomScaleSheetLayoutView="55" zoomScalePageLayoutView="70" workbookViewId="0">
      <selection activeCell="F81" sqref="F81"/>
    </sheetView>
  </sheetViews>
  <sheetFormatPr baseColWidth="10" defaultColWidth="8.83203125" defaultRowHeight="15" x14ac:dyDescent="0.2"/>
  <cols>
    <col min="1" max="1" width="3.6640625" customWidth="1"/>
    <col min="2" max="2" width="19.5" customWidth="1"/>
    <col min="3" max="3" width="17.1640625" customWidth="1"/>
    <col min="4" max="4" width="49" customWidth="1"/>
    <col min="5" max="5" width="17.83203125" customWidth="1"/>
    <col min="6" max="6" width="20.5" customWidth="1"/>
    <col min="7" max="7" width="18.33203125" bestFit="1" customWidth="1"/>
    <col min="8" max="8" width="2.6640625" customWidth="1"/>
    <col min="9" max="9" width="14.83203125" customWidth="1"/>
    <col min="10" max="11" width="17.5" customWidth="1"/>
    <col min="12" max="12" width="15.33203125" customWidth="1"/>
    <col min="13" max="13" width="26" customWidth="1"/>
    <col min="14" max="14" width="16" customWidth="1"/>
    <col min="15" max="15" width="16.5" customWidth="1"/>
    <col min="16" max="17" width="18" customWidth="1"/>
    <col min="19" max="19" width="13.33203125" bestFit="1" customWidth="1"/>
    <col min="20" max="20" width="10" bestFit="1" customWidth="1"/>
  </cols>
  <sheetData>
    <row r="1" spans="1:19" ht="29.5" customHeight="1" x14ac:dyDescent="0.2">
      <c r="A1" s="1"/>
      <c r="B1" s="114"/>
      <c r="C1" s="1"/>
      <c r="D1" s="1"/>
      <c r="E1" s="1"/>
      <c r="F1" s="1"/>
      <c r="G1" s="1"/>
      <c r="H1" s="1"/>
      <c r="I1" s="1"/>
      <c r="J1" s="1"/>
      <c r="K1" s="1"/>
      <c r="L1" s="1"/>
      <c r="M1" s="1"/>
      <c r="N1" s="115"/>
      <c r="O1" s="1"/>
      <c r="P1" s="1"/>
      <c r="Q1" s="117" t="s">
        <v>30</v>
      </c>
    </row>
    <row r="2" spans="1:19" ht="29.5" customHeight="1" x14ac:dyDescent="0.3">
      <c r="A2" s="1"/>
      <c r="B2" s="1"/>
      <c r="C2" s="1"/>
      <c r="D2" s="1"/>
      <c r="E2" s="1"/>
      <c r="F2" s="1"/>
      <c r="G2" s="1"/>
      <c r="H2" s="1"/>
      <c r="I2" s="1"/>
      <c r="J2" s="1"/>
      <c r="K2" s="1"/>
      <c r="L2" s="1"/>
      <c r="M2" s="1"/>
      <c r="N2" s="1"/>
      <c r="O2" s="185" t="s">
        <v>31</v>
      </c>
      <c r="P2" s="185"/>
      <c r="Q2" s="63">
        <v>6</v>
      </c>
    </row>
    <row r="3" spans="1:19" ht="29.5" customHeight="1" x14ac:dyDescent="0.3">
      <c r="A3" s="1"/>
      <c r="B3" s="89"/>
      <c r="C3" s="1"/>
      <c r="D3" s="1"/>
      <c r="E3" s="1"/>
      <c r="F3" s="1"/>
      <c r="G3" s="1"/>
      <c r="H3" s="1"/>
      <c r="I3" s="123" t="str">
        <f>'Project Summary Sheet'!$H$3</f>
        <v>Revised February 2025</v>
      </c>
      <c r="J3" s="1"/>
      <c r="K3" s="1"/>
      <c r="L3" s="1"/>
      <c r="M3" s="1"/>
      <c r="N3" s="1"/>
      <c r="O3" s="1"/>
      <c r="P3" s="1"/>
      <c r="Q3" s="90"/>
    </row>
    <row r="4" spans="1:19" ht="20.25" customHeight="1" x14ac:dyDescent="0.2"/>
    <row r="5" spans="1:19" ht="16" x14ac:dyDescent="0.2">
      <c r="A5" s="18" t="s">
        <v>32</v>
      </c>
      <c r="B5" s="17"/>
      <c r="C5" s="17"/>
      <c r="D5" s="17"/>
      <c r="E5" s="17"/>
      <c r="F5" s="17"/>
      <c r="G5" s="10"/>
      <c r="H5" s="18" t="s">
        <v>33</v>
      </c>
      <c r="I5" s="19"/>
      <c r="J5" s="18"/>
      <c r="K5" s="18"/>
      <c r="L5" s="18"/>
      <c r="M5" s="18"/>
      <c r="N5" s="18"/>
      <c r="O5" s="18"/>
      <c r="P5" s="18"/>
      <c r="Q5" s="18"/>
    </row>
    <row r="6" spans="1:19" ht="16" x14ac:dyDescent="0.2">
      <c r="A6" s="20"/>
      <c r="B6" s="21"/>
      <c r="C6" s="21"/>
      <c r="D6" s="21"/>
      <c r="E6" s="21"/>
      <c r="F6" s="21"/>
      <c r="G6" s="10"/>
      <c r="H6" s="20"/>
      <c r="I6" s="22"/>
      <c r="J6" s="20"/>
      <c r="K6" s="20"/>
      <c r="L6" s="20"/>
      <c r="M6" s="20"/>
      <c r="N6" s="20"/>
      <c r="O6" s="20"/>
      <c r="P6" s="20"/>
      <c r="Q6" s="20"/>
    </row>
    <row r="7" spans="1:19" ht="19" x14ac:dyDescent="0.25">
      <c r="A7" s="177" t="s">
        <v>2</v>
      </c>
      <c r="B7" s="177"/>
      <c r="C7" s="28" t="str">
        <f>'Project Summary Sheet'!$C$6:$F$6</f>
        <v>The University of Utah</v>
      </c>
      <c r="D7" s="10"/>
      <c r="E7" s="10"/>
      <c r="F7" s="10"/>
      <c r="G7" s="10"/>
      <c r="H7" s="28" t="s">
        <v>34</v>
      </c>
      <c r="I7" s="186"/>
      <c r="J7" s="186"/>
      <c r="K7" s="28" t="s">
        <v>35</v>
      </c>
      <c r="L7" s="10"/>
      <c r="M7" s="10"/>
      <c r="N7" s="10"/>
      <c r="O7" s="10"/>
      <c r="P7" s="10"/>
      <c r="Q7" s="10"/>
    </row>
    <row r="8" spans="1:19" ht="18.75" customHeight="1" x14ac:dyDescent="0.25">
      <c r="A8" s="28"/>
      <c r="B8" s="28"/>
      <c r="C8" s="28" t="str">
        <f>'Project Summary Sheet'!$C$7:$F$7</f>
        <v>U Facilities Construction Management</v>
      </c>
      <c r="D8" s="10"/>
      <c r="E8" s="10"/>
      <c r="F8" s="10"/>
      <c r="G8" s="10"/>
      <c r="H8" s="168" t="s">
        <v>36</v>
      </c>
      <c r="I8" s="168"/>
      <c r="J8" s="168"/>
      <c r="K8" s="168"/>
      <c r="L8" s="168"/>
      <c r="M8" s="168"/>
      <c r="N8" s="168"/>
      <c r="O8" s="168"/>
      <c r="P8" s="168"/>
      <c r="Q8" s="168"/>
    </row>
    <row r="9" spans="1:19" ht="15.75" customHeight="1" x14ac:dyDescent="0.25">
      <c r="A9" s="28"/>
      <c r="B9" s="28"/>
      <c r="C9" s="28" t="str">
        <f>'Project Summary Sheet'!$C$8:$F$8</f>
        <v>1795 E South Campus Drive Room 201</v>
      </c>
      <c r="D9" s="10"/>
      <c r="E9" s="10"/>
      <c r="F9" s="10"/>
      <c r="G9" s="10"/>
      <c r="H9" s="168"/>
      <c r="I9" s="168"/>
      <c r="J9" s="168"/>
      <c r="K9" s="168"/>
      <c r="L9" s="168"/>
      <c r="M9" s="168"/>
      <c r="N9" s="168"/>
      <c r="O9" s="168"/>
      <c r="P9" s="168"/>
      <c r="Q9" s="168"/>
    </row>
    <row r="10" spans="1:19" ht="15.75" customHeight="1" x14ac:dyDescent="0.25">
      <c r="A10" s="28"/>
      <c r="B10" s="28"/>
      <c r="C10" s="28" t="str">
        <f>'Project Summary Sheet'!$C$9:$F$9</f>
        <v>Salt Lake City UT 84112-9403</v>
      </c>
      <c r="D10" s="10"/>
      <c r="E10" s="10"/>
      <c r="F10" s="10"/>
      <c r="G10" s="10"/>
      <c r="H10" s="168"/>
      <c r="I10" s="168"/>
      <c r="J10" s="168"/>
      <c r="K10" s="168"/>
      <c r="L10" s="168"/>
      <c r="M10" s="168"/>
      <c r="N10" s="168"/>
      <c r="O10" s="168"/>
      <c r="P10" s="168"/>
      <c r="Q10" s="168"/>
    </row>
    <row r="11" spans="1:19" ht="18.75" customHeight="1" x14ac:dyDescent="0.25">
      <c r="A11" s="28"/>
      <c r="B11" s="28"/>
      <c r="C11" s="28"/>
      <c r="D11" s="10"/>
      <c r="E11" s="10"/>
      <c r="F11" s="10"/>
      <c r="G11" s="10"/>
      <c r="H11" s="168"/>
      <c r="I11" s="168"/>
      <c r="J11" s="168"/>
      <c r="K11" s="168"/>
      <c r="L11" s="168"/>
      <c r="M11" s="168"/>
      <c r="N11" s="168"/>
      <c r="O11" s="168"/>
      <c r="P11" s="168"/>
      <c r="Q11" s="168"/>
    </row>
    <row r="12" spans="1:19" ht="18.75" customHeight="1" x14ac:dyDescent="0.25">
      <c r="A12" s="177" t="s">
        <v>576</v>
      </c>
      <c r="B12" s="177"/>
      <c r="C12" s="183">
        <f>'Project Summary Sheet'!$C$11:$F$11</f>
        <v>0</v>
      </c>
      <c r="D12" s="183"/>
      <c r="E12" s="11"/>
      <c r="F12" s="11"/>
      <c r="G12" s="10"/>
      <c r="H12" s="168" t="s">
        <v>37</v>
      </c>
      <c r="I12" s="168"/>
      <c r="J12" s="168"/>
      <c r="K12" s="168"/>
      <c r="L12" s="168"/>
      <c r="M12" s="168"/>
      <c r="N12" s="168"/>
      <c r="O12" s="168"/>
      <c r="P12" s="168"/>
      <c r="Q12" s="168"/>
    </row>
    <row r="13" spans="1:19" ht="15.75" customHeight="1" x14ac:dyDescent="0.25">
      <c r="A13" s="28"/>
      <c r="B13" s="28"/>
      <c r="C13" s="28"/>
      <c r="D13" s="10"/>
      <c r="E13" s="10"/>
      <c r="F13" s="10"/>
      <c r="G13" s="10"/>
      <c r="H13" s="168"/>
      <c r="I13" s="168"/>
      <c r="J13" s="168"/>
      <c r="K13" s="168"/>
      <c r="L13" s="168"/>
      <c r="M13" s="168"/>
      <c r="N13" s="168"/>
      <c r="O13" s="168"/>
      <c r="P13" s="168"/>
      <c r="Q13" s="168"/>
    </row>
    <row r="14" spans="1:19" ht="18.75" customHeight="1" x14ac:dyDescent="0.25">
      <c r="A14" s="177" t="s">
        <v>8</v>
      </c>
      <c r="B14" s="177"/>
      <c r="C14" s="183">
        <f>'Project Summary Sheet'!$C$13:$F$13</f>
        <v>0</v>
      </c>
      <c r="D14" s="183"/>
      <c r="E14" s="11"/>
      <c r="F14" s="11"/>
      <c r="G14" s="10"/>
      <c r="H14" s="168"/>
      <c r="I14" s="168"/>
      <c r="J14" s="168"/>
      <c r="K14" s="168"/>
      <c r="L14" s="168"/>
      <c r="M14" s="168"/>
      <c r="N14" s="168"/>
      <c r="O14" s="168"/>
      <c r="P14" s="168"/>
      <c r="Q14" s="168"/>
    </row>
    <row r="15" spans="1:19" ht="18.75" customHeight="1" x14ac:dyDescent="0.25">
      <c r="A15" s="28"/>
      <c r="B15" s="28"/>
      <c r="C15" s="183">
        <f>'Project Summary Sheet'!$C$14:$F$14</f>
        <v>0</v>
      </c>
      <c r="D15" s="183"/>
      <c r="E15" s="11"/>
      <c r="F15" s="11"/>
      <c r="G15" s="10"/>
      <c r="H15" s="168"/>
      <c r="I15" s="168"/>
      <c r="J15" s="168"/>
      <c r="K15" s="168"/>
      <c r="L15" s="168"/>
      <c r="M15" s="168"/>
      <c r="N15" s="168"/>
      <c r="O15" s="168"/>
      <c r="P15" s="168"/>
      <c r="Q15" s="168"/>
    </row>
    <row r="16" spans="1:19" ht="18.75" customHeight="1" x14ac:dyDescent="0.25">
      <c r="A16" s="28"/>
      <c r="B16" s="28"/>
      <c r="C16" s="183">
        <f>'Project Summary Sheet'!$C$15:$F$15</f>
        <v>0</v>
      </c>
      <c r="D16" s="183"/>
      <c r="E16" s="11"/>
      <c r="F16" s="11"/>
      <c r="G16" s="10"/>
      <c r="H16" s="184" t="s">
        <v>38</v>
      </c>
      <c r="I16" s="184"/>
      <c r="J16" s="184"/>
      <c r="K16" s="184"/>
      <c r="L16" s="184"/>
      <c r="M16" s="184"/>
      <c r="N16" s="184"/>
      <c r="O16" s="184"/>
      <c r="P16" s="184"/>
      <c r="Q16" s="184"/>
      <c r="S16" s="28"/>
    </row>
    <row r="17" spans="1:20" ht="18.75" customHeight="1" x14ac:dyDescent="0.25">
      <c r="A17" s="28"/>
      <c r="B17" s="28"/>
      <c r="C17" s="183">
        <f>'Project Summary Sheet'!$C$16:$F$16</f>
        <v>0</v>
      </c>
      <c r="D17" s="183"/>
      <c r="E17" s="11"/>
      <c r="F17" s="11"/>
      <c r="G17" s="10"/>
      <c r="H17" s="86"/>
      <c r="I17" s="86"/>
      <c r="J17" s="86"/>
      <c r="K17" s="86"/>
      <c r="L17" s="86"/>
      <c r="M17" s="86"/>
      <c r="N17" s="86"/>
      <c r="O17" s="86"/>
      <c r="P17" s="86"/>
      <c r="Q17" s="86"/>
      <c r="S17" s="28"/>
    </row>
    <row r="18" spans="1:20" ht="19" x14ac:dyDescent="0.25">
      <c r="A18" s="28"/>
      <c r="B18" s="28"/>
      <c r="C18" s="28"/>
      <c r="D18" s="10"/>
      <c r="E18" s="10"/>
      <c r="F18" s="10"/>
      <c r="G18" s="10"/>
      <c r="H18" s="168" t="s">
        <v>39</v>
      </c>
      <c r="I18" s="168"/>
      <c r="J18" s="168"/>
      <c r="K18" s="168"/>
      <c r="L18" s="168"/>
      <c r="M18" s="168"/>
      <c r="N18" s="168"/>
      <c r="O18" s="168"/>
      <c r="P18" s="168"/>
      <c r="Q18" s="168"/>
      <c r="S18" s="28"/>
    </row>
    <row r="19" spans="1:20" ht="19" x14ac:dyDescent="0.25">
      <c r="A19" s="177" t="s">
        <v>40</v>
      </c>
      <c r="B19" s="177"/>
      <c r="C19" s="106"/>
      <c r="D19" s="10"/>
      <c r="E19" s="10"/>
      <c r="F19" s="10"/>
      <c r="G19" s="10"/>
      <c r="H19" s="168"/>
      <c r="I19" s="168"/>
      <c r="J19" s="168"/>
      <c r="K19" s="168"/>
      <c r="L19" s="168"/>
      <c r="M19" s="168"/>
      <c r="N19" s="168"/>
      <c r="O19" s="168"/>
      <c r="P19" s="168"/>
      <c r="Q19" s="168"/>
      <c r="S19" s="28"/>
    </row>
    <row r="20" spans="1:20" ht="6" customHeight="1" x14ac:dyDescent="0.25">
      <c r="A20" s="49"/>
      <c r="B20" s="49"/>
      <c r="C20" s="47"/>
      <c r="D20" s="10"/>
      <c r="E20" s="10"/>
      <c r="F20" s="10"/>
      <c r="G20" s="10"/>
      <c r="H20" s="84"/>
      <c r="I20" s="84"/>
      <c r="J20" s="84"/>
      <c r="K20" s="84"/>
      <c r="L20" s="84"/>
      <c r="M20" s="84"/>
      <c r="N20" s="84"/>
      <c r="O20" s="84"/>
      <c r="P20" s="84"/>
      <c r="Q20" s="84"/>
      <c r="S20" s="28"/>
    </row>
    <row r="21" spans="1:20" ht="19" x14ac:dyDescent="0.25">
      <c r="A21" s="177" t="s">
        <v>41</v>
      </c>
      <c r="B21" s="177"/>
      <c r="C21" s="107"/>
      <c r="D21" s="10"/>
      <c r="E21" s="10"/>
      <c r="F21" s="10"/>
      <c r="G21" s="10"/>
      <c r="H21" s="168" t="s">
        <v>42</v>
      </c>
      <c r="I21" s="168"/>
      <c r="J21" s="168"/>
      <c r="K21" s="168"/>
      <c r="L21" s="168"/>
      <c r="M21" s="168"/>
      <c r="N21" s="168"/>
      <c r="O21" s="168"/>
      <c r="P21" s="168"/>
      <c r="Q21" s="168"/>
    </row>
    <row r="22" spans="1:20" ht="19" x14ac:dyDescent="0.25">
      <c r="A22" s="177"/>
      <c r="B22" s="177"/>
      <c r="C22" s="47"/>
      <c r="D22" s="10"/>
      <c r="E22" s="10"/>
      <c r="F22" s="10"/>
      <c r="G22" s="10"/>
      <c r="H22" s="168"/>
      <c r="I22" s="168"/>
      <c r="J22" s="168"/>
      <c r="K22" s="168"/>
      <c r="L22" s="168"/>
      <c r="M22" s="168"/>
      <c r="N22" s="168"/>
      <c r="O22" s="168"/>
      <c r="P22" s="168"/>
      <c r="Q22" s="168"/>
      <c r="S22" s="28"/>
    </row>
    <row r="23" spans="1:20" ht="6" customHeight="1" x14ac:dyDescent="0.25">
      <c r="A23" s="49"/>
      <c r="B23" s="49"/>
      <c r="C23" s="47"/>
      <c r="D23" s="10"/>
      <c r="E23" s="10"/>
      <c r="F23" s="10"/>
      <c r="G23" s="10"/>
      <c r="H23" s="84"/>
      <c r="I23" s="84"/>
      <c r="J23" s="84"/>
      <c r="K23" s="84"/>
      <c r="L23" s="84"/>
      <c r="M23" s="84"/>
      <c r="N23" s="84"/>
      <c r="O23" s="84"/>
      <c r="P23" s="84"/>
      <c r="Q23" s="84"/>
      <c r="S23" s="28"/>
    </row>
    <row r="24" spans="1:20" ht="18.75" customHeight="1" x14ac:dyDescent="0.25">
      <c r="A24" s="177" t="s">
        <v>9</v>
      </c>
      <c r="B24" s="177"/>
      <c r="C24" s="181">
        <f>'Project Summary Sheet'!$C$18:$F$18</f>
        <v>0</v>
      </c>
      <c r="D24" s="181"/>
      <c r="E24" s="10"/>
      <c r="F24" s="10"/>
      <c r="G24" s="10"/>
      <c r="H24" s="168" t="s">
        <v>43</v>
      </c>
      <c r="I24" s="168"/>
      <c r="J24" s="168"/>
      <c r="K24" s="168"/>
      <c r="L24" s="168"/>
      <c r="M24" s="168"/>
      <c r="N24" s="168"/>
      <c r="O24" s="168"/>
      <c r="P24" s="168"/>
      <c r="Q24" s="168"/>
      <c r="T24" s="10"/>
    </row>
    <row r="25" spans="1:20" ht="19" x14ac:dyDescent="0.25">
      <c r="A25" s="177" t="s">
        <v>10</v>
      </c>
      <c r="B25" s="177"/>
      <c r="C25" s="182">
        <f>'Project Summary Sheet'!$C$19:$F$19</f>
        <v>0</v>
      </c>
      <c r="D25" s="182"/>
      <c r="E25" s="10"/>
      <c r="F25" s="10"/>
      <c r="G25" s="10"/>
      <c r="H25" s="168"/>
      <c r="I25" s="168"/>
      <c r="J25" s="168"/>
      <c r="K25" s="168"/>
      <c r="L25" s="168"/>
      <c r="M25" s="168"/>
      <c r="N25" s="168"/>
      <c r="O25" s="168"/>
      <c r="P25" s="168"/>
      <c r="Q25" s="168"/>
      <c r="T25" s="10"/>
    </row>
    <row r="26" spans="1:20" ht="19" x14ac:dyDescent="0.25">
      <c r="A26" s="28"/>
      <c r="B26" s="28"/>
      <c r="C26" s="182"/>
      <c r="D26" s="182"/>
      <c r="E26" s="10"/>
      <c r="F26" s="10"/>
      <c r="G26" s="10"/>
      <c r="P26" s="10"/>
      <c r="Q26" s="10"/>
      <c r="T26" s="10"/>
    </row>
    <row r="27" spans="1:20" ht="19" x14ac:dyDescent="0.25">
      <c r="A27" s="177" t="s">
        <v>11</v>
      </c>
      <c r="B27" s="177"/>
      <c r="C27" s="181">
        <f>'Project Summary Sheet'!$C$20:$F$20</f>
        <v>0</v>
      </c>
      <c r="D27" s="181"/>
      <c r="E27" s="10"/>
      <c r="F27" s="10"/>
      <c r="G27" s="10"/>
      <c r="K27" s="10"/>
      <c r="L27" s="10"/>
      <c r="M27" s="10"/>
      <c r="P27" s="10"/>
      <c r="Q27" s="10"/>
      <c r="T27" s="10"/>
    </row>
    <row r="28" spans="1:20" ht="19" x14ac:dyDescent="0.25">
      <c r="A28" s="177"/>
      <c r="B28" s="177"/>
      <c r="C28" s="11"/>
      <c r="D28" s="10"/>
      <c r="E28" s="11"/>
      <c r="F28" s="11"/>
      <c r="G28" s="10"/>
      <c r="K28" s="10"/>
      <c r="L28" s="10"/>
      <c r="M28" s="10"/>
      <c r="P28" s="10"/>
      <c r="Q28" s="10"/>
      <c r="T28" s="10"/>
    </row>
    <row r="29" spans="1:20" ht="19" x14ac:dyDescent="0.25">
      <c r="A29" s="177"/>
      <c r="B29" s="177"/>
      <c r="C29" s="11"/>
      <c r="D29" s="10"/>
      <c r="E29" s="11"/>
      <c r="F29" s="11"/>
      <c r="G29" s="10"/>
      <c r="H29" s="178"/>
      <c r="I29" s="178"/>
      <c r="J29" s="178"/>
      <c r="K29" s="10"/>
      <c r="L29" s="179"/>
      <c r="M29" s="179"/>
      <c r="N29" s="179"/>
      <c r="O29" s="179"/>
      <c r="P29" s="10"/>
      <c r="Q29" s="10"/>
      <c r="T29" s="10"/>
    </row>
    <row r="30" spans="1:20" ht="16" x14ac:dyDescent="0.2">
      <c r="A30" s="18" t="s">
        <v>44</v>
      </c>
      <c r="B30" s="18"/>
      <c r="C30" s="18"/>
      <c r="D30" s="18"/>
      <c r="E30" s="18"/>
      <c r="F30" s="18"/>
      <c r="G30" s="10"/>
      <c r="H30" s="11" t="s">
        <v>45</v>
      </c>
      <c r="I30" s="10"/>
      <c r="J30" s="10"/>
      <c r="K30" s="10"/>
      <c r="L30" s="11" t="s">
        <v>46</v>
      </c>
      <c r="M30" s="10"/>
      <c r="P30" s="10"/>
      <c r="Q30" s="10"/>
    </row>
    <row r="31" spans="1:20" ht="19" x14ac:dyDescent="0.25">
      <c r="A31" s="177"/>
      <c r="B31" s="177"/>
      <c r="C31" s="50"/>
      <c r="D31" s="10"/>
      <c r="E31" s="11"/>
      <c r="F31" s="11"/>
      <c r="G31" s="10"/>
      <c r="P31" s="10"/>
      <c r="Q31" s="10"/>
    </row>
    <row r="32" spans="1:20" ht="16" x14ac:dyDescent="0.2">
      <c r="A32" s="10"/>
      <c r="B32" s="10" t="s">
        <v>47</v>
      </c>
      <c r="C32" s="10"/>
      <c r="D32" s="10"/>
      <c r="E32" s="11"/>
      <c r="F32" s="11"/>
      <c r="G32" s="10"/>
      <c r="H32" s="10"/>
      <c r="I32" s="10"/>
      <c r="J32" s="10"/>
      <c r="K32" s="10"/>
      <c r="L32" s="10"/>
      <c r="M32" s="10"/>
      <c r="P32" s="10"/>
      <c r="Q32" s="10"/>
    </row>
    <row r="33" spans="1:19" ht="15.75" customHeight="1" x14ac:dyDescent="0.2">
      <c r="A33" s="10"/>
      <c r="B33" s="10"/>
      <c r="C33" s="10"/>
      <c r="D33" s="10"/>
      <c r="E33" s="10"/>
      <c r="F33" s="10"/>
      <c r="G33" s="10"/>
      <c r="H33" s="10"/>
      <c r="I33" s="10"/>
      <c r="J33" s="10"/>
      <c r="L33" s="10"/>
      <c r="M33" s="10"/>
      <c r="N33" s="10"/>
      <c r="O33" s="10"/>
      <c r="P33" s="10"/>
      <c r="Q33" s="10"/>
    </row>
    <row r="34" spans="1:19" ht="16" x14ac:dyDescent="0.2">
      <c r="A34" s="12" t="s">
        <v>48</v>
      </c>
      <c r="B34" s="10" t="s">
        <v>49</v>
      </c>
      <c r="C34" s="10"/>
      <c r="D34" s="10"/>
      <c r="E34" s="13"/>
      <c r="F34" s="14">
        <f>'Project Summary Sheet'!$F$23</f>
        <v>0</v>
      </c>
      <c r="G34" s="10"/>
      <c r="H34" s="180" t="s">
        <v>50</v>
      </c>
      <c r="I34" s="180"/>
      <c r="J34" s="180"/>
      <c r="K34" s="180"/>
      <c r="L34" s="180"/>
      <c r="M34" s="180"/>
      <c r="N34" s="180"/>
      <c r="O34" s="180"/>
      <c r="P34" s="180"/>
      <c r="Q34" s="180"/>
    </row>
    <row r="35" spans="1:19" ht="16" x14ac:dyDescent="0.2">
      <c r="A35" s="10"/>
      <c r="B35" s="10"/>
      <c r="C35" s="10"/>
      <c r="D35" s="10"/>
      <c r="E35" s="10"/>
      <c r="F35" s="10"/>
      <c r="G35" s="10"/>
      <c r="H35" s="20"/>
      <c r="I35" s="20"/>
      <c r="J35" s="20"/>
      <c r="K35" s="20"/>
      <c r="L35" s="20"/>
      <c r="M35" s="20"/>
      <c r="N35" s="20"/>
      <c r="O35" s="20"/>
      <c r="P35" s="20"/>
      <c r="Q35" s="20"/>
    </row>
    <row r="36" spans="1:19" ht="15.75" customHeight="1" x14ac:dyDescent="0.2">
      <c r="A36" s="12" t="s">
        <v>51</v>
      </c>
      <c r="B36" s="10" t="s">
        <v>52</v>
      </c>
      <c r="C36" s="10"/>
      <c r="D36" s="10"/>
      <c r="E36" s="13"/>
      <c r="F36" s="14">
        <f>'Pay App 5'!F36+F241</f>
        <v>0</v>
      </c>
      <c r="G36" s="10"/>
      <c r="H36" s="168" t="s">
        <v>53</v>
      </c>
      <c r="I36" s="168"/>
      <c r="J36" s="168"/>
      <c r="K36" s="168"/>
      <c r="L36" s="168"/>
      <c r="M36" s="168"/>
      <c r="N36" s="168"/>
      <c r="O36" s="168"/>
      <c r="P36" s="168"/>
      <c r="Q36" s="168"/>
    </row>
    <row r="37" spans="1:19" ht="16" x14ac:dyDescent="0.2">
      <c r="A37" s="12"/>
      <c r="B37" s="10"/>
      <c r="C37" s="10"/>
      <c r="D37" s="10"/>
      <c r="E37" s="13"/>
      <c r="F37" s="15"/>
      <c r="G37" s="10"/>
      <c r="H37" s="168"/>
      <c r="I37" s="168"/>
      <c r="J37" s="168"/>
      <c r="K37" s="168"/>
      <c r="L37" s="168"/>
      <c r="M37" s="168"/>
      <c r="N37" s="168"/>
      <c r="O37" s="168"/>
      <c r="P37" s="168"/>
      <c r="Q37" s="168"/>
    </row>
    <row r="38" spans="1:19" ht="15" customHeight="1" x14ac:dyDescent="0.2">
      <c r="A38" s="74" t="s">
        <v>54</v>
      </c>
      <c r="B38" s="75" t="s">
        <v>55</v>
      </c>
      <c r="C38" s="75"/>
      <c r="D38" s="75"/>
      <c r="E38" s="76"/>
      <c r="F38" s="77">
        <f>F241</f>
        <v>0</v>
      </c>
      <c r="G38" s="10"/>
      <c r="H38" s="168"/>
      <c r="I38" s="168"/>
      <c r="J38" s="168"/>
      <c r="K38" s="168"/>
      <c r="L38" s="168"/>
      <c r="M38" s="168"/>
      <c r="N38" s="168"/>
      <c r="O38" s="168"/>
      <c r="P38" s="168"/>
      <c r="Q38" s="168"/>
    </row>
    <row r="39" spans="1:19" ht="16" x14ac:dyDescent="0.2">
      <c r="A39" s="12"/>
      <c r="B39" s="10"/>
      <c r="C39" s="10"/>
      <c r="D39" s="10"/>
      <c r="E39" s="13"/>
      <c r="F39" s="15"/>
      <c r="G39" s="10"/>
      <c r="H39" s="168"/>
      <c r="I39" s="168"/>
      <c r="J39" s="168"/>
      <c r="K39" s="168"/>
      <c r="L39" s="168"/>
      <c r="M39" s="168"/>
      <c r="N39" s="168"/>
      <c r="O39" s="168"/>
      <c r="P39" s="168"/>
      <c r="Q39" s="168"/>
      <c r="S39" s="9"/>
    </row>
    <row r="40" spans="1:19" ht="15" customHeight="1" x14ac:dyDescent="0.2">
      <c r="A40" s="12" t="s">
        <v>56</v>
      </c>
      <c r="B40" s="10" t="s">
        <v>57</v>
      </c>
      <c r="C40" s="10"/>
      <c r="D40" s="10"/>
      <c r="E40" s="13"/>
      <c r="F40" s="14">
        <f>SUM(F34:F36)</f>
        <v>0</v>
      </c>
      <c r="G40" s="10"/>
      <c r="H40" s="168"/>
      <c r="I40" s="168"/>
      <c r="J40" s="168"/>
      <c r="K40" s="168"/>
      <c r="L40" s="168"/>
      <c r="M40" s="168"/>
      <c r="N40" s="168"/>
      <c r="O40" s="168"/>
      <c r="P40" s="168"/>
      <c r="Q40" s="168"/>
      <c r="S40" s="9"/>
    </row>
    <row r="41" spans="1:19" ht="16" x14ac:dyDescent="0.2">
      <c r="A41" s="12"/>
      <c r="B41" s="10"/>
      <c r="C41" s="10"/>
      <c r="D41" s="10"/>
      <c r="E41" s="13"/>
      <c r="F41" s="15"/>
      <c r="G41" s="10"/>
      <c r="H41" s="168"/>
      <c r="I41" s="168"/>
      <c r="J41" s="168"/>
      <c r="K41" s="168"/>
      <c r="L41" s="168"/>
      <c r="M41" s="168"/>
      <c r="N41" s="168"/>
      <c r="O41" s="168"/>
      <c r="P41" s="168"/>
      <c r="Q41" s="168"/>
      <c r="S41" s="9"/>
    </row>
    <row r="42" spans="1:19" ht="19" x14ac:dyDescent="0.2">
      <c r="A42" s="12" t="s">
        <v>58</v>
      </c>
      <c r="B42" s="10" t="s">
        <v>59</v>
      </c>
      <c r="C42" s="10"/>
      <c r="D42" s="10"/>
      <c r="E42" s="13"/>
      <c r="F42" s="14">
        <f>K241</f>
        <v>0</v>
      </c>
      <c r="G42" s="10"/>
      <c r="H42" s="84"/>
      <c r="I42" s="84"/>
      <c r="J42" s="84"/>
      <c r="K42" s="84"/>
      <c r="L42" s="84"/>
      <c r="M42" s="84"/>
      <c r="N42" s="84"/>
      <c r="O42" s="84"/>
      <c r="P42" s="84"/>
      <c r="Q42" s="84"/>
      <c r="S42" s="9"/>
    </row>
    <row r="43" spans="1:19" ht="15" customHeight="1" x14ac:dyDescent="0.2">
      <c r="A43" s="12"/>
      <c r="B43" s="10"/>
      <c r="C43" s="10"/>
      <c r="D43" s="10"/>
      <c r="E43" s="13"/>
      <c r="F43" s="15"/>
      <c r="G43" s="10"/>
      <c r="H43" s="11"/>
      <c r="I43" s="38"/>
      <c r="J43" s="38"/>
      <c r="K43" s="11"/>
      <c r="L43" s="38"/>
      <c r="M43" s="38"/>
      <c r="N43" s="38"/>
      <c r="O43" s="38"/>
      <c r="P43" s="38"/>
      <c r="S43" s="9"/>
    </row>
    <row r="44" spans="1:19" ht="15" customHeight="1" x14ac:dyDescent="0.2">
      <c r="A44" s="74" t="s">
        <v>60</v>
      </c>
      <c r="B44" s="75" t="s">
        <v>61</v>
      </c>
      <c r="C44" s="75"/>
      <c r="D44" s="75"/>
      <c r="E44" s="76"/>
      <c r="F44" s="77">
        <f>J241</f>
        <v>0</v>
      </c>
      <c r="G44" s="10"/>
      <c r="H44" s="11"/>
      <c r="I44" s="38"/>
      <c r="J44" s="38"/>
      <c r="K44" s="11"/>
      <c r="L44" s="38"/>
      <c r="M44" s="38"/>
      <c r="N44" s="38"/>
      <c r="O44" s="38"/>
      <c r="P44" s="38"/>
      <c r="S44" s="9"/>
    </row>
    <row r="45" spans="1:19" ht="16" x14ac:dyDescent="0.2">
      <c r="A45" s="12"/>
      <c r="B45" s="10"/>
      <c r="C45" s="10"/>
      <c r="D45" s="10"/>
      <c r="E45" s="13"/>
      <c r="F45" s="15"/>
      <c r="G45" s="10"/>
      <c r="H45" s="38"/>
      <c r="I45" s="38"/>
      <c r="J45" s="38"/>
      <c r="K45" s="38"/>
      <c r="L45" s="38"/>
      <c r="M45" s="38"/>
      <c r="N45" s="38"/>
      <c r="O45" s="38"/>
      <c r="P45" s="38"/>
      <c r="S45" s="9"/>
    </row>
    <row r="46" spans="1:19" ht="15" customHeight="1" x14ac:dyDescent="0.2">
      <c r="A46" s="12" t="s">
        <v>62</v>
      </c>
      <c r="B46" s="10" t="s">
        <v>63</v>
      </c>
      <c r="C46" s="10"/>
      <c r="D46" s="10"/>
      <c r="E46" s="13"/>
      <c r="F46" s="13"/>
      <c r="G46" s="10"/>
      <c r="H46" s="40" t="s">
        <v>50</v>
      </c>
      <c r="I46" s="40"/>
      <c r="J46" s="40"/>
      <c r="K46" s="39"/>
      <c r="L46" s="39"/>
      <c r="M46" s="39"/>
      <c r="N46" s="39"/>
      <c r="O46" s="39"/>
      <c r="P46" s="39"/>
      <c r="Q46" s="39"/>
      <c r="S46" s="9"/>
    </row>
    <row r="47" spans="1:19" ht="15.75" customHeight="1" x14ac:dyDescent="0.2">
      <c r="A47" s="12"/>
      <c r="B47" s="10" t="s">
        <v>64</v>
      </c>
      <c r="C47" s="10"/>
      <c r="D47" s="10"/>
      <c r="E47" s="14">
        <f>'Pay App 5'!F51</f>
        <v>0</v>
      </c>
      <c r="F47" s="13"/>
      <c r="G47" s="10"/>
      <c r="S47" s="9"/>
    </row>
    <row r="48" spans="1:19" ht="15" customHeight="1" x14ac:dyDescent="0.2">
      <c r="A48" s="12"/>
      <c r="B48" s="10"/>
      <c r="C48" s="10"/>
      <c r="D48" s="10"/>
      <c r="E48" s="15"/>
      <c r="F48" s="13"/>
      <c r="G48" s="10"/>
      <c r="H48" s="169"/>
      <c r="I48" s="169"/>
      <c r="J48" s="169"/>
      <c r="L48" s="46"/>
      <c r="N48" s="170"/>
      <c r="O48" s="170"/>
      <c r="P48" s="170"/>
      <c r="S48" s="9"/>
    </row>
    <row r="49" spans="1:19" ht="16" x14ac:dyDescent="0.2">
      <c r="A49" s="12"/>
      <c r="B49" s="10" t="s">
        <v>436</v>
      </c>
      <c r="C49" s="10"/>
      <c r="D49" s="10"/>
      <c r="E49" s="14">
        <f>N241</f>
        <v>0</v>
      </c>
      <c r="F49" s="13"/>
      <c r="G49" s="10"/>
      <c r="H49" s="11" t="s">
        <v>66</v>
      </c>
      <c r="I49" s="11"/>
      <c r="J49" s="11"/>
      <c r="L49" s="11" t="s">
        <v>67</v>
      </c>
      <c r="N49" s="11" t="str">
        <f>'Pay App 1'!N49</f>
        <v>Amount Certified (Line 10 Current Payment Due)</v>
      </c>
      <c r="O49" s="11"/>
      <c r="P49" s="10"/>
      <c r="S49" s="9"/>
    </row>
    <row r="50" spans="1:19" ht="15" customHeight="1" x14ac:dyDescent="0.2">
      <c r="A50" s="12"/>
      <c r="B50" s="10"/>
      <c r="C50" s="10"/>
      <c r="D50" s="10"/>
      <c r="E50" s="15"/>
      <c r="F50" s="13"/>
      <c r="G50" s="10"/>
      <c r="S50" s="9"/>
    </row>
    <row r="51" spans="1:19" ht="16" x14ac:dyDescent="0.2">
      <c r="A51" s="12"/>
      <c r="B51" s="10" t="s">
        <v>68</v>
      </c>
      <c r="C51" s="10"/>
      <c r="D51" s="10"/>
      <c r="E51" s="13"/>
      <c r="F51" s="14">
        <f>E47+E49</f>
        <v>0</v>
      </c>
      <c r="G51" s="10"/>
      <c r="S51" s="9"/>
    </row>
    <row r="52" spans="1:19" ht="15" customHeight="1" x14ac:dyDescent="0.2">
      <c r="A52" s="12"/>
      <c r="G52" s="10"/>
      <c r="S52" s="9"/>
    </row>
    <row r="53" spans="1:19" ht="15.75" customHeight="1" x14ac:dyDescent="0.2">
      <c r="A53" s="12" t="s">
        <v>69</v>
      </c>
      <c r="B53" s="10" t="s">
        <v>70</v>
      </c>
      <c r="C53" s="10"/>
      <c r="D53" s="10"/>
      <c r="E53" s="13"/>
      <c r="F53" s="14">
        <f>F42-F51-O241-P241</f>
        <v>0</v>
      </c>
      <c r="G53" s="10"/>
      <c r="S53" s="9"/>
    </row>
    <row r="54" spans="1:19" ht="15" customHeight="1" x14ac:dyDescent="0.2">
      <c r="G54" s="10"/>
      <c r="S54" s="9"/>
    </row>
    <row r="55" spans="1:19" ht="15.75" customHeight="1" x14ac:dyDescent="0.2">
      <c r="A55" s="12" t="s">
        <v>71</v>
      </c>
      <c r="B55" s="10" t="s">
        <v>72</v>
      </c>
      <c r="C55" s="10"/>
      <c r="D55" s="10"/>
      <c r="E55" s="13"/>
      <c r="F55" s="14">
        <f>'Pay App 5'!F55+'Pay App 5'!F57</f>
        <v>0</v>
      </c>
      <c r="G55" s="10"/>
      <c r="H55" s="169"/>
      <c r="I55" s="169"/>
      <c r="J55" s="169"/>
      <c r="L55" s="46"/>
      <c r="M55" s="10"/>
      <c r="N55" s="170"/>
      <c r="O55" s="170"/>
      <c r="P55" s="170"/>
      <c r="S55" s="9"/>
    </row>
    <row r="56" spans="1:19" ht="15" customHeight="1" x14ac:dyDescent="0.2">
      <c r="A56" s="12"/>
      <c r="B56" s="10"/>
      <c r="C56" s="10"/>
      <c r="D56" s="10"/>
      <c r="E56" s="13"/>
      <c r="F56" s="15"/>
      <c r="G56" s="10"/>
      <c r="H56" s="171" t="s">
        <v>73</v>
      </c>
      <c r="I56" s="171"/>
      <c r="J56" s="171"/>
      <c r="L56" s="11" t="s">
        <v>67</v>
      </c>
      <c r="N56" s="11" t="str">
        <f>'Pay App 1'!N56</f>
        <v>Amount Certified (Line 10 Current Payment Due)</v>
      </c>
      <c r="O56" s="11"/>
      <c r="P56" s="10"/>
      <c r="S56" s="9"/>
    </row>
    <row r="57" spans="1:19" ht="16" x14ac:dyDescent="0.2">
      <c r="A57" s="96" t="s">
        <v>74</v>
      </c>
      <c r="B57" s="97" t="s">
        <v>75</v>
      </c>
      <c r="C57" s="97"/>
      <c r="D57" s="97"/>
      <c r="E57" s="98"/>
      <c r="F57" s="99">
        <f>J241-N241-P241</f>
        <v>0</v>
      </c>
      <c r="G57" s="10"/>
      <c r="L57" s="11"/>
      <c r="N57" s="11"/>
      <c r="O57" s="11"/>
      <c r="P57" s="10"/>
      <c r="S57" s="9"/>
    </row>
    <row r="58" spans="1:19" ht="15" customHeight="1" x14ac:dyDescent="0.2">
      <c r="A58" s="12"/>
      <c r="B58" s="10"/>
      <c r="C58" s="10"/>
      <c r="D58" s="10"/>
      <c r="E58" s="13"/>
      <c r="F58" s="15"/>
      <c r="G58" s="10"/>
      <c r="H58" s="10"/>
      <c r="I58" s="10"/>
      <c r="J58" s="10"/>
      <c r="K58" s="10"/>
      <c r="L58" s="10"/>
      <c r="M58" s="10"/>
      <c r="N58" s="10"/>
      <c r="O58" s="10"/>
      <c r="P58" s="10"/>
      <c r="S58" s="9"/>
    </row>
    <row r="59" spans="1:19" ht="17" thickBot="1" x14ac:dyDescent="0.25">
      <c r="A59" s="12" t="s">
        <v>76</v>
      </c>
      <c r="B59" s="10" t="s">
        <v>77</v>
      </c>
      <c r="C59" s="10"/>
      <c r="D59" s="10"/>
      <c r="E59" s="13"/>
      <c r="F59" s="62">
        <f>F40-F42+F51+O241+P241</f>
        <v>0</v>
      </c>
      <c r="G59" s="10"/>
      <c r="S59" s="9"/>
    </row>
    <row r="60" spans="1:19" ht="15" customHeight="1" thickTop="1" x14ac:dyDescent="0.2">
      <c r="G60" s="10"/>
      <c r="M60" s="10"/>
      <c r="N60" s="41"/>
      <c r="O60" s="41"/>
      <c r="P60" s="41"/>
      <c r="S60" s="9"/>
    </row>
    <row r="61" spans="1:19" ht="16" x14ac:dyDescent="0.2">
      <c r="A61" s="56" t="s">
        <v>78</v>
      </c>
      <c r="G61" s="10"/>
      <c r="M61" s="10"/>
      <c r="N61" s="11"/>
      <c r="O61" s="11"/>
      <c r="P61" s="10"/>
      <c r="S61" s="9"/>
    </row>
    <row r="62" spans="1:19" ht="15.75" customHeight="1" x14ac:dyDescent="0.2">
      <c r="B62" s="13">
        <f>'Pay App 5'!B62+N241</f>
        <v>0</v>
      </c>
      <c r="C62" s="10" t="s">
        <v>79</v>
      </c>
      <c r="G62" s="10"/>
      <c r="H62" s="176" t="s">
        <v>80</v>
      </c>
      <c r="I62" s="176"/>
      <c r="J62" s="176"/>
      <c r="K62" s="176"/>
      <c r="L62" s="176"/>
      <c r="M62" s="176"/>
      <c r="N62" s="176"/>
      <c r="O62" s="176"/>
      <c r="P62" s="176"/>
      <c r="Q62" s="84"/>
      <c r="S62" s="9"/>
    </row>
    <row r="63" spans="1:19" ht="15.75" customHeight="1" x14ac:dyDescent="0.2">
      <c r="A63" s="12"/>
      <c r="B63" s="13">
        <f>O241</f>
        <v>0</v>
      </c>
      <c r="C63" s="10" t="s">
        <v>81</v>
      </c>
      <c r="F63" s="37"/>
      <c r="G63" s="10"/>
      <c r="H63" s="176"/>
      <c r="I63" s="176"/>
      <c r="J63" s="176"/>
      <c r="K63" s="176"/>
      <c r="L63" s="176"/>
      <c r="M63" s="176"/>
      <c r="N63" s="176"/>
      <c r="O63" s="176"/>
      <c r="P63" s="176"/>
      <c r="Q63" s="84"/>
      <c r="S63" s="9"/>
    </row>
    <row r="64" spans="1:19" ht="15" customHeight="1" x14ac:dyDescent="0.2">
      <c r="B64" s="110">
        <f>P241</f>
        <v>0</v>
      </c>
      <c r="C64" s="10" t="s">
        <v>82</v>
      </c>
      <c r="D64" s="10"/>
      <c r="E64" s="13"/>
      <c r="F64" s="15"/>
      <c r="G64" s="10"/>
      <c r="H64" s="176"/>
      <c r="I64" s="176"/>
      <c r="J64" s="176"/>
      <c r="K64" s="176"/>
      <c r="L64" s="176"/>
      <c r="M64" s="176"/>
      <c r="N64" s="176"/>
      <c r="O64" s="176"/>
      <c r="P64" s="176"/>
      <c r="Q64" s="84"/>
      <c r="S64" s="9"/>
    </row>
    <row r="65" spans="1:20" ht="15.75" customHeight="1" x14ac:dyDescent="0.2">
      <c r="A65" s="12"/>
      <c r="B65" s="112">
        <f>N241+P241</f>
        <v>0</v>
      </c>
      <c r="C65" s="10" t="s">
        <v>83</v>
      </c>
      <c r="G65" s="10"/>
      <c r="H65" s="176"/>
      <c r="I65" s="176"/>
      <c r="J65" s="176"/>
      <c r="K65" s="176"/>
      <c r="L65" s="176"/>
      <c r="M65" s="176"/>
      <c r="N65" s="176"/>
      <c r="O65" s="176"/>
      <c r="P65" s="176"/>
      <c r="Q65" s="84"/>
      <c r="S65" s="9"/>
      <c r="T65" s="10"/>
    </row>
    <row r="66" spans="1:20" ht="17" thickBot="1" x14ac:dyDescent="0.25">
      <c r="B66" s="57">
        <f>SUM(B62:B64)</f>
        <v>0</v>
      </c>
      <c r="C66" s="10" t="s">
        <v>84</v>
      </c>
      <c r="D66" s="10"/>
      <c r="E66" s="13"/>
      <c r="F66" s="15"/>
      <c r="G66" s="10"/>
      <c r="H66" s="10"/>
      <c r="J66" s="10"/>
      <c r="K66" s="10"/>
      <c r="L66" s="10"/>
      <c r="M66" s="10"/>
      <c r="N66" s="10"/>
      <c r="O66" s="10"/>
      <c r="P66" s="10"/>
      <c r="Q66" s="10"/>
      <c r="S66" s="9"/>
    </row>
    <row r="67" spans="1:20" ht="17" thickTop="1" x14ac:dyDescent="0.2">
      <c r="E67" s="13"/>
      <c r="F67" s="15"/>
      <c r="G67" s="10"/>
      <c r="H67" s="10"/>
      <c r="J67" s="10"/>
      <c r="K67" s="10"/>
      <c r="L67" s="10"/>
      <c r="M67" s="10"/>
      <c r="N67" s="10"/>
      <c r="O67" s="10"/>
      <c r="P67" s="10"/>
      <c r="Q67" s="10"/>
      <c r="S67" s="9"/>
    </row>
    <row r="68" spans="1:20" ht="16" x14ac:dyDescent="0.2">
      <c r="A68" s="12"/>
      <c r="D68" s="10"/>
      <c r="E68" s="10"/>
      <c r="F68" s="10"/>
      <c r="G68" s="10"/>
      <c r="H68" s="10"/>
      <c r="J68" s="10"/>
      <c r="K68" s="10"/>
      <c r="L68" s="10"/>
      <c r="M68" s="10"/>
      <c r="N68" s="10"/>
      <c r="O68" s="10"/>
      <c r="P68" s="10"/>
      <c r="Q68" s="10"/>
      <c r="S68" s="9"/>
    </row>
    <row r="69" spans="1:20" ht="25" customHeight="1" x14ac:dyDescent="0.2">
      <c r="A69" s="1"/>
      <c r="B69" s="114"/>
      <c r="C69" s="1"/>
      <c r="D69" s="1"/>
      <c r="E69" s="1"/>
      <c r="F69" s="1"/>
      <c r="G69" s="1"/>
      <c r="H69" s="1"/>
      <c r="I69" s="1"/>
      <c r="J69" s="1"/>
      <c r="K69" s="1"/>
      <c r="L69" s="1"/>
      <c r="M69" s="1"/>
      <c r="N69" s="1"/>
      <c r="O69" s="1"/>
      <c r="P69" s="175" t="s">
        <v>85</v>
      </c>
      <c r="Q69" s="175"/>
    </row>
    <row r="70" spans="1:20" ht="20.25" customHeight="1" x14ac:dyDescent="0.2">
      <c r="A70" s="1"/>
      <c r="B70" s="1"/>
      <c r="C70" s="1"/>
      <c r="D70" s="1"/>
      <c r="E70" s="1"/>
      <c r="F70" s="1"/>
      <c r="G70" s="1"/>
      <c r="H70" s="1"/>
      <c r="I70" s="1"/>
      <c r="J70" s="1"/>
      <c r="K70" s="1"/>
      <c r="L70" s="1"/>
      <c r="M70" s="1"/>
      <c r="N70" s="1"/>
      <c r="O70" s="1"/>
      <c r="P70" s="88"/>
      <c r="Q70" s="92">
        <f>Q2+0.1</f>
        <v>6.1</v>
      </c>
    </row>
    <row r="71" spans="1:20" ht="20.25" customHeight="1" x14ac:dyDescent="0.3">
      <c r="A71" s="1"/>
      <c r="B71" s="1"/>
      <c r="C71" s="1"/>
      <c r="D71" s="1"/>
      <c r="E71" s="1"/>
      <c r="F71" s="1"/>
      <c r="G71" s="1"/>
      <c r="H71" s="1"/>
      <c r="I71" s="123" t="str">
        <f>'Project Summary Sheet'!$H$3</f>
        <v>Revised February 2025</v>
      </c>
      <c r="J71" s="1"/>
      <c r="K71" s="1"/>
      <c r="L71" s="1"/>
      <c r="M71" s="1"/>
      <c r="N71" s="1"/>
      <c r="O71" s="1"/>
      <c r="P71" s="1"/>
      <c r="Q71" s="90"/>
    </row>
    <row r="72" spans="1:20" ht="15.75" customHeight="1" x14ac:dyDescent="0.2"/>
    <row r="73" spans="1:20" ht="20" customHeight="1" x14ac:dyDescent="0.2">
      <c r="A73" s="23" t="s">
        <v>32</v>
      </c>
      <c r="B73" s="24"/>
      <c r="C73" s="24"/>
      <c r="D73" s="24"/>
      <c r="E73" s="24"/>
      <c r="F73" s="24"/>
      <c r="G73" s="24"/>
      <c r="H73" s="24"/>
      <c r="I73" s="24"/>
      <c r="J73" s="24"/>
      <c r="K73" s="24"/>
      <c r="L73" s="24"/>
      <c r="M73" s="24"/>
      <c r="N73" s="24"/>
      <c r="O73" s="24"/>
      <c r="P73" s="24"/>
      <c r="Q73" s="24"/>
    </row>
    <row r="74" spans="1:20" ht="20" customHeight="1" x14ac:dyDescent="0.2">
      <c r="A74" s="164" t="s">
        <v>8</v>
      </c>
      <c r="B74" s="165"/>
      <c r="C74" s="172">
        <f>'Project Summary Sheet'!$C$13:$F$13</f>
        <v>0</v>
      </c>
      <c r="D74" s="172"/>
      <c r="E74" s="6"/>
      <c r="F74" s="6"/>
      <c r="G74" s="6"/>
      <c r="H74" s="10" t="s">
        <v>40</v>
      </c>
      <c r="I74" s="10"/>
      <c r="J74" s="25" t="d">
        <f>$C$19</f>
        <v>1899-12-30</v>
      </c>
      <c r="M74" s="120" t="s">
        <v>10</v>
      </c>
      <c r="N74" s="166">
        <f>$C$24</f>
        <v>0</v>
      </c>
      <c r="O74" s="166"/>
      <c r="P74" s="166"/>
      <c r="Q74" s="166"/>
    </row>
    <row r="75" spans="1:20" ht="20" customHeight="1" x14ac:dyDescent="0.2">
      <c r="A75" s="5"/>
      <c r="C75" s="172">
        <f>'Project Summary Sheet'!$C$14:$F$14</f>
        <v>0</v>
      </c>
      <c r="D75" s="172"/>
      <c r="E75" s="6"/>
      <c r="F75" s="6"/>
      <c r="G75" s="6"/>
      <c r="H75" s="10" t="s">
        <v>41</v>
      </c>
      <c r="I75" s="10"/>
      <c r="J75" s="42" t="d">
        <f>$C$21</f>
        <v>1899-12-30</v>
      </c>
      <c r="M75" s="120" t="s">
        <v>86</v>
      </c>
      <c r="N75" s="166">
        <f>$C$25</f>
        <v>0</v>
      </c>
      <c r="O75" s="166"/>
      <c r="P75" s="166"/>
      <c r="Q75" s="166"/>
    </row>
    <row r="76" spans="1:20" ht="20" customHeight="1" x14ac:dyDescent="0.2">
      <c r="A76" s="5"/>
      <c r="C76" s="172">
        <f>'Project Summary Sheet'!$C$15:$F$15</f>
        <v>0</v>
      </c>
      <c r="D76" s="172"/>
      <c r="E76" s="6"/>
      <c r="F76" s="6"/>
      <c r="G76" s="194" t="s">
        <v>87</v>
      </c>
      <c r="H76" s="194"/>
      <c r="I76" s="194"/>
      <c r="J76" s="73">
        <f>$Q$2</f>
        <v>6</v>
      </c>
      <c r="L76" s="119"/>
      <c r="M76" s="120" t="s">
        <v>88</v>
      </c>
      <c r="N76" s="166">
        <f>$C$27</f>
        <v>0</v>
      </c>
      <c r="O76" s="166"/>
      <c r="P76" s="166"/>
      <c r="Q76" s="166"/>
    </row>
    <row r="77" spans="1:20" ht="20" customHeight="1" x14ac:dyDescent="0.2">
      <c r="A77" s="7"/>
      <c r="B77" s="3"/>
      <c r="C77" s="173">
        <f>'Project Summary Sheet'!$C$16:$F$16</f>
        <v>0</v>
      </c>
      <c r="D77" s="173"/>
      <c r="E77" s="8"/>
      <c r="F77" s="8"/>
      <c r="G77" s="8"/>
      <c r="H77" s="71"/>
      <c r="I77" s="72"/>
      <c r="J77" s="8"/>
      <c r="K77" s="8"/>
      <c r="L77" s="8"/>
      <c r="M77" s="71"/>
      <c r="N77" s="72"/>
      <c r="O77" s="71"/>
      <c r="P77" s="71"/>
      <c r="Q77" s="71"/>
    </row>
    <row r="78" spans="1:20" ht="11.25" customHeight="1" x14ac:dyDescent="0.2"/>
    <row r="79" spans="1:20" x14ac:dyDescent="0.2">
      <c r="A79" s="167" t="s">
        <v>89</v>
      </c>
      <c r="B79" s="167"/>
      <c r="C79" s="167" t="s">
        <v>90</v>
      </c>
      <c r="D79" s="167"/>
      <c r="E79" s="85" t="s">
        <v>91</v>
      </c>
      <c r="F79" s="85" t="s">
        <v>92</v>
      </c>
      <c r="G79" s="85" t="s">
        <v>93</v>
      </c>
      <c r="H79" s="167" t="s">
        <v>94</v>
      </c>
      <c r="I79" s="167"/>
      <c r="J79" s="85" t="s">
        <v>95</v>
      </c>
      <c r="K79" s="85" t="s">
        <v>96</v>
      </c>
      <c r="L79" s="85" t="s">
        <v>97</v>
      </c>
      <c r="M79" s="26" t="s">
        <v>98</v>
      </c>
      <c r="N79" s="85" t="s">
        <v>99</v>
      </c>
      <c r="O79" s="85" t="s">
        <v>100</v>
      </c>
      <c r="P79" s="85" t="s">
        <v>101</v>
      </c>
      <c r="Q79" s="85" t="s">
        <v>102</v>
      </c>
    </row>
    <row r="80" spans="1:20" ht="75" customHeight="1" x14ac:dyDescent="0.2">
      <c r="A80" s="160" t="s">
        <v>103</v>
      </c>
      <c r="B80" s="160"/>
      <c r="C80" s="160" t="s">
        <v>104</v>
      </c>
      <c r="D80" s="160"/>
      <c r="E80" s="27" t="s">
        <v>13</v>
      </c>
      <c r="F80" s="27" t="s">
        <v>105</v>
      </c>
      <c r="G80" s="27" t="s">
        <v>106</v>
      </c>
      <c r="H80" s="160" t="s">
        <v>107</v>
      </c>
      <c r="I80" s="160"/>
      <c r="J80" s="27" t="s">
        <v>108</v>
      </c>
      <c r="K80" s="27" t="s">
        <v>109</v>
      </c>
      <c r="L80" s="27" t="s">
        <v>110</v>
      </c>
      <c r="M80" s="27" t="s">
        <v>111</v>
      </c>
      <c r="N80" s="27" t="s">
        <v>112</v>
      </c>
      <c r="O80" s="27" t="s">
        <v>113</v>
      </c>
      <c r="P80" s="27" t="s">
        <v>114</v>
      </c>
      <c r="Q80" s="27" t="s">
        <v>115</v>
      </c>
    </row>
    <row r="81" spans="1:17" ht="21" customHeight="1" x14ac:dyDescent="0.2">
      <c r="A81" s="161" t="s">
        <v>116</v>
      </c>
      <c r="B81" s="161"/>
      <c r="C81" s="158" t="s">
        <v>117</v>
      </c>
      <c r="D81" s="159"/>
      <c r="E81" s="51">
        <f>'Pay App 5'!E81</f>
        <v>0</v>
      </c>
      <c r="F81" s="44"/>
      <c r="G81" s="64">
        <f>'Pay App 5'!G81+F81</f>
        <v>0</v>
      </c>
      <c r="H81" s="190">
        <f>'Pay App 5'!K81</f>
        <v>0</v>
      </c>
      <c r="I81" s="191"/>
      <c r="J81" s="54"/>
      <c r="K81" s="31">
        <f>H81+J81</f>
        <v>0</v>
      </c>
      <c r="L81" s="67">
        <f>IF(ISERROR(K81/G81),0,K81/G81)</f>
        <v>0</v>
      </c>
      <c r="M81" s="64">
        <f>G81-K81</f>
        <v>0</v>
      </c>
      <c r="N81" s="30">
        <f>IF(MOD(ROUND(ABS(J81*0.05)*10000,0),10)=5,ROUNDDOWN((J81*0.05),2),ROUND((J81*0.05),2))</f>
        <v>0</v>
      </c>
      <c r="O81" s="51">
        <f>'Pay App 5'!O81+'Pay App 5'!P81</f>
        <v>0</v>
      </c>
      <c r="P81" s="44"/>
      <c r="Q81" s="64">
        <f>'Pay App 5'!Q81+N81+P81</f>
        <v>0</v>
      </c>
    </row>
    <row r="82" spans="1:17" ht="21" customHeight="1" x14ac:dyDescent="0.2">
      <c r="A82" s="151" t="s">
        <v>118</v>
      </c>
      <c r="B82" s="151"/>
      <c r="C82" s="151" t="s">
        <v>119</v>
      </c>
      <c r="D82" s="152"/>
      <c r="E82" s="52">
        <f>'Pay App 5'!E82</f>
        <v>0</v>
      </c>
      <c r="F82" s="45"/>
      <c r="G82" s="65">
        <f>'Pay App 5'!G82+F82</f>
        <v>0</v>
      </c>
      <c r="H82" s="188">
        <f>'Pay App 5'!K82</f>
        <v>0</v>
      </c>
      <c r="I82" s="189"/>
      <c r="J82" s="55"/>
      <c r="K82" s="33">
        <f>H82+J82</f>
        <v>0</v>
      </c>
      <c r="L82" s="68">
        <f t="shared" ref="L82:L147" si="0">IF(ISERROR(K82/G82),0,K82/G82)</f>
        <v>0</v>
      </c>
      <c r="M82" s="66">
        <f>G82-K82</f>
        <v>0</v>
      </c>
      <c r="N82" s="32">
        <f>IF(MOD(ROUND(ABS(J82*0.05)*10000,0),10)=5,ROUNDDOWN((J82*0.05),2),ROUND((J82*0.05),2))</f>
        <v>0</v>
      </c>
      <c r="O82" s="52">
        <f>'Pay App 5'!O82+'Pay App 5'!P82</f>
        <v>0</v>
      </c>
      <c r="P82" s="45"/>
      <c r="Q82" s="66">
        <f>'Pay App 5'!Q82+N82+P82</f>
        <v>0</v>
      </c>
    </row>
    <row r="83" spans="1:17" ht="21" customHeight="1" x14ac:dyDescent="0.2">
      <c r="A83" s="151" t="s">
        <v>120</v>
      </c>
      <c r="B83" s="151"/>
      <c r="C83" s="83" t="s">
        <v>121</v>
      </c>
      <c r="D83" s="35"/>
      <c r="E83" s="52">
        <f>'Pay App 5'!E83</f>
        <v>0</v>
      </c>
      <c r="F83" s="45"/>
      <c r="G83" s="65">
        <f>'Pay App 5'!G83+F83</f>
        <v>0</v>
      </c>
      <c r="H83" s="188">
        <f>'Pay App 5'!K83</f>
        <v>0</v>
      </c>
      <c r="I83" s="189"/>
      <c r="J83" s="55"/>
      <c r="K83" s="33">
        <f t="shared" ref="K83:K146" si="1">H83+J83</f>
        <v>0</v>
      </c>
      <c r="L83" s="68">
        <f t="shared" si="0"/>
        <v>0</v>
      </c>
      <c r="M83" s="66">
        <f t="shared" ref="M83:M146" si="2">G83-K83</f>
        <v>0</v>
      </c>
      <c r="N83" s="32">
        <f t="shared" ref="N83:N146" si="3">IF(MOD(ROUND(ABS(J83*0.05)*10000,0),10)=5,ROUNDDOWN((J83*0.05),2),ROUND((J83*0.05),2))</f>
        <v>0</v>
      </c>
      <c r="O83" s="52">
        <f>'Pay App 5'!O83+'Pay App 5'!P83</f>
        <v>0</v>
      </c>
      <c r="P83" s="45"/>
      <c r="Q83" s="66">
        <f>'Pay App 5'!Q83+N83+P83</f>
        <v>0</v>
      </c>
    </row>
    <row r="84" spans="1:17" ht="21" customHeight="1" x14ac:dyDescent="0.2">
      <c r="A84" s="151" t="s">
        <v>122</v>
      </c>
      <c r="B84" s="151"/>
      <c r="C84" s="151" t="s">
        <v>123</v>
      </c>
      <c r="D84" s="152"/>
      <c r="E84" s="52">
        <f>'Pay App 5'!E84</f>
        <v>0</v>
      </c>
      <c r="F84" s="45"/>
      <c r="G84" s="65">
        <f>'Pay App 5'!G84+F84</f>
        <v>0</v>
      </c>
      <c r="H84" s="188">
        <f>'Pay App 5'!K84</f>
        <v>0</v>
      </c>
      <c r="I84" s="189"/>
      <c r="J84" s="55"/>
      <c r="K84" s="33">
        <f t="shared" si="1"/>
        <v>0</v>
      </c>
      <c r="L84" s="68">
        <f t="shared" si="0"/>
        <v>0</v>
      </c>
      <c r="M84" s="66">
        <f t="shared" si="2"/>
        <v>0</v>
      </c>
      <c r="N84" s="32">
        <f t="shared" si="3"/>
        <v>0</v>
      </c>
      <c r="O84" s="52">
        <f>'Pay App 5'!O84+'Pay App 5'!P84</f>
        <v>0</v>
      </c>
      <c r="P84" s="45"/>
      <c r="Q84" s="66">
        <f>'Pay App 5'!Q84+N84+P84</f>
        <v>0</v>
      </c>
    </row>
    <row r="85" spans="1:17" ht="21" customHeight="1" x14ac:dyDescent="0.2">
      <c r="A85" s="151" t="s">
        <v>124</v>
      </c>
      <c r="B85" s="151"/>
      <c r="C85" s="151" t="s">
        <v>125</v>
      </c>
      <c r="D85" s="152"/>
      <c r="E85" s="52">
        <f>'Pay App 5'!E85</f>
        <v>0</v>
      </c>
      <c r="F85" s="45"/>
      <c r="G85" s="65">
        <f>'Pay App 5'!G85+F85</f>
        <v>0</v>
      </c>
      <c r="H85" s="188">
        <f>'Pay App 5'!K85</f>
        <v>0</v>
      </c>
      <c r="I85" s="189"/>
      <c r="J85" s="55"/>
      <c r="K85" s="33">
        <f t="shared" si="1"/>
        <v>0</v>
      </c>
      <c r="L85" s="68">
        <f t="shared" si="0"/>
        <v>0</v>
      </c>
      <c r="M85" s="66">
        <f t="shared" si="2"/>
        <v>0</v>
      </c>
      <c r="N85" s="32">
        <f t="shared" si="3"/>
        <v>0</v>
      </c>
      <c r="O85" s="52">
        <f>'Pay App 5'!O85+'Pay App 5'!P85</f>
        <v>0</v>
      </c>
      <c r="P85" s="45"/>
      <c r="Q85" s="66">
        <f>'Pay App 5'!Q85+N85+P85</f>
        <v>0</v>
      </c>
    </row>
    <row r="86" spans="1:17" ht="21" customHeight="1" x14ac:dyDescent="0.2">
      <c r="A86" s="151" t="s">
        <v>126</v>
      </c>
      <c r="B86" s="151"/>
      <c r="C86" s="151" t="s">
        <v>127</v>
      </c>
      <c r="D86" s="152"/>
      <c r="E86" s="52">
        <f>'Pay App 5'!E86</f>
        <v>0</v>
      </c>
      <c r="F86" s="45"/>
      <c r="G86" s="65">
        <f>'Pay App 5'!G86+F86</f>
        <v>0</v>
      </c>
      <c r="H86" s="188">
        <f>'Pay App 5'!K86</f>
        <v>0</v>
      </c>
      <c r="I86" s="189"/>
      <c r="J86" s="55"/>
      <c r="K86" s="33">
        <f t="shared" si="1"/>
        <v>0</v>
      </c>
      <c r="L86" s="68">
        <f t="shared" si="0"/>
        <v>0</v>
      </c>
      <c r="M86" s="66">
        <f t="shared" si="2"/>
        <v>0</v>
      </c>
      <c r="N86" s="32">
        <f t="shared" si="3"/>
        <v>0</v>
      </c>
      <c r="O86" s="52">
        <f>'Pay App 5'!O86+'Pay App 5'!P86</f>
        <v>0</v>
      </c>
      <c r="P86" s="45"/>
      <c r="Q86" s="66">
        <f>'Pay App 5'!Q86+N86+P86</f>
        <v>0</v>
      </c>
    </row>
    <row r="87" spans="1:17" ht="21" customHeight="1" x14ac:dyDescent="0.2">
      <c r="A87" s="151" t="s">
        <v>128</v>
      </c>
      <c r="B87" s="151"/>
      <c r="C87" s="151" t="s">
        <v>129</v>
      </c>
      <c r="D87" s="152"/>
      <c r="E87" s="52">
        <f>'Pay App 5'!E87</f>
        <v>0</v>
      </c>
      <c r="F87" s="45"/>
      <c r="G87" s="65">
        <f>'Pay App 5'!G87+F87</f>
        <v>0</v>
      </c>
      <c r="H87" s="188">
        <f>'Pay App 5'!K87</f>
        <v>0</v>
      </c>
      <c r="I87" s="189"/>
      <c r="J87" s="55"/>
      <c r="K87" s="33">
        <f t="shared" si="1"/>
        <v>0</v>
      </c>
      <c r="L87" s="68">
        <f>IF(ISERROR(K87/G87),0,K87/G87)</f>
        <v>0</v>
      </c>
      <c r="M87" s="66">
        <f t="shared" si="2"/>
        <v>0</v>
      </c>
      <c r="N87" s="32">
        <f t="shared" si="3"/>
        <v>0</v>
      </c>
      <c r="O87" s="52">
        <f>'Pay App 5'!O87+'Pay App 5'!P87</f>
        <v>0</v>
      </c>
      <c r="P87" s="45"/>
      <c r="Q87" s="66">
        <f>'Pay App 5'!Q87+N87+P87</f>
        <v>0</v>
      </c>
    </row>
    <row r="88" spans="1:17" ht="21" customHeight="1" x14ac:dyDescent="0.2">
      <c r="A88" s="151" t="s">
        <v>130</v>
      </c>
      <c r="B88" s="151"/>
      <c r="C88" s="151" t="s">
        <v>131</v>
      </c>
      <c r="D88" s="152"/>
      <c r="E88" s="52">
        <f>'Pay App 5'!E88</f>
        <v>0</v>
      </c>
      <c r="F88" s="45"/>
      <c r="G88" s="65">
        <f>'Pay App 5'!G88+F88</f>
        <v>0</v>
      </c>
      <c r="H88" s="188">
        <f>'Pay App 5'!K88</f>
        <v>0</v>
      </c>
      <c r="I88" s="189"/>
      <c r="J88" s="55"/>
      <c r="K88" s="33">
        <f t="shared" si="1"/>
        <v>0</v>
      </c>
      <c r="L88" s="68">
        <f t="shared" si="0"/>
        <v>0</v>
      </c>
      <c r="M88" s="66">
        <f t="shared" si="2"/>
        <v>0</v>
      </c>
      <c r="N88" s="32">
        <f t="shared" si="3"/>
        <v>0</v>
      </c>
      <c r="O88" s="52">
        <f>'Pay App 5'!O88+'Pay App 5'!P88</f>
        <v>0</v>
      </c>
      <c r="P88" s="45"/>
      <c r="Q88" s="66">
        <f>'Pay App 5'!Q88+N88+P88</f>
        <v>0</v>
      </c>
    </row>
    <row r="89" spans="1:17" ht="21" customHeight="1" x14ac:dyDescent="0.2">
      <c r="A89" s="151" t="s">
        <v>132</v>
      </c>
      <c r="B89" s="151"/>
      <c r="C89" s="151" t="s">
        <v>133</v>
      </c>
      <c r="D89" s="152"/>
      <c r="E89" s="52">
        <f>'Pay App 5'!E89</f>
        <v>0</v>
      </c>
      <c r="F89" s="45"/>
      <c r="G89" s="65">
        <f>'Pay App 5'!G89+F89</f>
        <v>0</v>
      </c>
      <c r="H89" s="188">
        <f>'Pay App 5'!K89</f>
        <v>0</v>
      </c>
      <c r="I89" s="189"/>
      <c r="J89" s="55"/>
      <c r="K89" s="33">
        <f t="shared" si="1"/>
        <v>0</v>
      </c>
      <c r="L89" s="68">
        <f>IF(ISERROR(K89/G89),0,K89/G89)</f>
        <v>0</v>
      </c>
      <c r="M89" s="66">
        <f t="shared" si="2"/>
        <v>0</v>
      </c>
      <c r="N89" s="32">
        <f t="shared" si="3"/>
        <v>0</v>
      </c>
      <c r="O89" s="52">
        <f>'Pay App 5'!O89+'Pay App 5'!P89</f>
        <v>0</v>
      </c>
      <c r="P89" s="45"/>
      <c r="Q89" s="66">
        <f>'Pay App 5'!Q89+N89+P89</f>
        <v>0</v>
      </c>
    </row>
    <row r="90" spans="1:17" ht="21" customHeight="1" x14ac:dyDescent="0.2">
      <c r="A90" s="153" t="s">
        <v>134</v>
      </c>
      <c r="B90" s="153"/>
      <c r="C90" s="158" t="s">
        <v>135</v>
      </c>
      <c r="D90" s="159"/>
      <c r="E90" s="52">
        <f>'Pay App 5'!E90</f>
        <v>0</v>
      </c>
      <c r="F90" s="45"/>
      <c r="G90" s="65">
        <f>'Pay App 5'!G90+F90</f>
        <v>0</v>
      </c>
      <c r="H90" s="188">
        <f>'Pay App 5'!K90</f>
        <v>0</v>
      </c>
      <c r="I90" s="189"/>
      <c r="J90" s="55"/>
      <c r="K90" s="33">
        <f t="shared" si="1"/>
        <v>0</v>
      </c>
      <c r="L90" s="68">
        <f t="shared" si="0"/>
        <v>0</v>
      </c>
      <c r="M90" s="66">
        <f t="shared" si="2"/>
        <v>0</v>
      </c>
      <c r="N90" s="32">
        <f t="shared" si="3"/>
        <v>0</v>
      </c>
      <c r="O90" s="52">
        <f>'Pay App 5'!O90+'Pay App 5'!P90</f>
        <v>0</v>
      </c>
      <c r="P90" s="45"/>
      <c r="Q90" s="66">
        <f>'Pay App 5'!Q90+N90+P90</f>
        <v>0</v>
      </c>
    </row>
    <row r="91" spans="1:17" ht="21" customHeight="1" x14ac:dyDescent="0.2">
      <c r="A91" s="151" t="s">
        <v>136</v>
      </c>
      <c r="B91" s="151"/>
      <c r="C91" s="151" t="s">
        <v>137</v>
      </c>
      <c r="D91" s="152"/>
      <c r="E91" s="52">
        <f>'Pay App 5'!E91</f>
        <v>0</v>
      </c>
      <c r="F91" s="45"/>
      <c r="G91" s="65">
        <f>'Pay App 5'!G91+F91</f>
        <v>0</v>
      </c>
      <c r="H91" s="188">
        <f>'Pay App 5'!K91</f>
        <v>0</v>
      </c>
      <c r="I91" s="189"/>
      <c r="J91" s="55"/>
      <c r="K91" s="33">
        <f t="shared" si="1"/>
        <v>0</v>
      </c>
      <c r="L91" s="68">
        <f t="shared" si="0"/>
        <v>0</v>
      </c>
      <c r="M91" s="66">
        <f t="shared" si="2"/>
        <v>0</v>
      </c>
      <c r="N91" s="32">
        <f t="shared" si="3"/>
        <v>0</v>
      </c>
      <c r="O91" s="52">
        <f>'Pay App 5'!O91+'Pay App 5'!P91</f>
        <v>0</v>
      </c>
      <c r="P91" s="45"/>
      <c r="Q91" s="66">
        <f>'Pay App 5'!Q91+N91+P91</f>
        <v>0</v>
      </c>
    </row>
    <row r="92" spans="1:17" ht="21" customHeight="1" x14ac:dyDescent="0.2">
      <c r="A92" s="151" t="s">
        <v>138</v>
      </c>
      <c r="B92" s="151"/>
      <c r="C92" s="151" t="s">
        <v>139</v>
      </c>
      <c r="D92" s="152"/>
      <c r="E92" s="52">
        <f>'Pay App 5'!E92</f>
        <v>0</v>
      </c>
      <c r="F92" s="45"/>
      <c r="G92" s="65">
        <f>'Pay App 5'!G92+F92</f>
        <v>0</v>
      </c>
      <c r="H92" s="188">
        <f>'Pay App 5'!K92</f>
        <v>0</v>
      </c>
      <c r="I92" s="189"/>
      <c r="J92" s="55"/>
      <c r="K92" s="33">
        <f t="shared" si="1"/>
        <v>0</v>
      </c>
      <c r="L92" s="68">
        <f t="shared" si="0"/>
        <v>0</v>
      </c>
      <c r="M92" s="66">
        <f t="shared" si="2"/>
        <v>0</v>
      </c>
      <c r="N92" s="32">
        <f t="shared" si="3"/>
        <v>0</v>
      </c>
      <c r="O92" s="52">
        <f>'Pay App 5'!O92+'Pay App 5'!P92</f>
        <v>0</v>
      </c>
      <c r="P92" s="45"/>
      <c r="Q92" s="66">
        <f>'Pay App 5'!Q92+N92+P92</f>
        <v>0</v>
      </c>
    </row>
    <row r="93" spans="1:17" ht="21" customHeight="1" x14ac:dyDescent="0.2">
      <c r="A93" s="151" t="s">
        <v>140</v>
      </c>
      <c r="B93" s="151"/>
      <c r="C93" s="151" t="s">
        <v>141</v>
      </c>
      <c r="D93" s="152"/>
      <c r="E93" s="52">
        <f>'Pay App 5'!E93</f>
        <v>0</v>
      </c>
      <c r="F93" s="45"/>
      <c r="G93" s="65">
        <f>'Pay App 5'!G93+F93</f>
        <v>0</v>
      </c>
      <c r="H93" s="188">
        <f>'Pay App 5'!K93</f>
        <v>0</v>
      </c>
      <c r="I93" s="189"/>
      <c r="J93" s="55"/>
      <c r="K93" s="33">
        <f t="shared" si="1"/>
        <v>0</v>
      </c>
      <c r="L93" s="68">
        <f t="shared" si="0"/>
        <v>0</v>
      </c>
      <c r="M93" s="66">
        <f t="shared" si="2"/>
        <v>0</v>
      </c>
      <c r="N93" s="32">
        <f t="shared" si="3"/>
        <v>0</v>
      </c>
      <c r="O93" s="52">
        <f>'Pay App 5'!O93+'Pay App 5'!P93</f>
        <v>0</v>
      </c>
      <c r="P93" s="45"/>
      <c r="Q93" s="66">
        <f>'Pay App 5'!Q93+N93+P93</f>
        <v>0</v>
      </c>
    </row>
    <row r="94" spans="1:17" ht="21" customHeight="1" x14ac:dyDescent="0.2">
      <c r="A94" s="151" t="s">
        <v>142</v>
      </c>
      <c r="B94" s="151"/>
      <c r="C94" s="151" t="s">
        <v>143</v>
      </c>
      <c r="D94" s="152"/>
      <c r="E94" s="52">
        <f>'Pay App 5'!E94</f>
        <v>0</v>
      </c>
      <c r="F94" s="45"/>
      <c r="G94" s="65">
        <f>'Pay App 5'!G94+F94</f>
        <v>0</v>
      </c>
      <c r="H94" s="188">
        <f>'Pay App 5'!K94</f>
        <v>0</v>
      </c>
      <c r="I94" s="189"/>
      <c r="J94" s="55"/>
      <c r="K94" s="33">
        <f t="shared" si="1"/>
        <v>0</v>
      </c>
      <c r="L94" s="68">
        <f t="shared" si="0"/>
        <v>0</v>
      </c>
      <c r="M94" s="66">
        <f t="shared" si="2"/>
        <v>0</v>
      </c>
      <c r="N94" s="32">
        <f t="shared" si="3"/>
        <v>0</v>
      </c>
      <c r="O94" s="52">
        <f>'Pay App 5'!O94+'Pay App 5'!P94</f>
        <v>0</v>
      </c>
      <c r="P94" s="45"/>
      <c r="Q94" s="66">
        <f>'Pay App 5'!Q94+N94+P94</f>
        <v>0</v>
      </c>
    </row>
    <row r="95" spans="1:17" ht="21" customHeight="1" x14ac:dyDescent="0.2">
      <c r="A95" s="151" t="s">
        <v>144</v>
      </c>
      <c r="B95" s="151"/>
      <c r="C95" s="151" t="s">
        <v>145</v>
      </c>
      <c r="D95" s="152"/>
      <c r="E95" s="52">
        <f>'Pay App 5'!E95</f>
        <v>0</v>
      </c>
      <c r="F95" s="45"/>
      <c r="G95" s="65">
        <f>'Pay App 5'!G95+F95</f>
        <v>0</v>
      </c>
      <c r="H95" s="188">
        <f>'Pay App 5'!K95</f>
        <v>0</v>
      </c>
      <c r="I95" s="189"/>
      <c r="J95" s="55"/>
      <c r="K95" s="33">
        <f t="shared" si="1"/>
        <v>0</v>
      </c>
      <c r="L95" s="68">
        <f t="shared" si="0"/>
        <v>0</v>
      </c>
      <c r="M95" s="66">
        <f t="shared" si="2"/>
        <v>0</v>
      </c>
      <c r="N95" s="32">
        <f t="shared" si="3"/>
        <v>0</v>
      </c>
      <c r="O95" s="52">
        <f>'Pay App 5'!O95+'Pay App 5'!P95</f>
        <v>0</v>
      </c>
      <c r="P95" s="45"/>
      <c r="Q95" s="66">
        <f>'Pay App 5'!Q95+N95+P95</f>
        <v>0</v>
      </c>
    </row>
    <row r="96" spans="1:17" ht="21" customHeight="1" x14ac:dyDescent="0.2">
      <c r="A96" s="151" t="s">
        <v>146</v>
      </c>
      <c r="B96" s="151"/>
      <c r="C96" s="151" t="s">
        <v>147</v>
      </c>
      <c r="D96" s="152"/>
      <c r="E96" s="52">
        <f>'Pay App 5'!E96</f>
        <v>0</v>
      </c>
      <c r="F96" s="45"/>
      <c r="G96" s="65">
        <f>'Pay App 5'!G96+F96</f>
        <v>0</v>
      </c>
      <c r="H96" s="188">
        <f>'Pay App 5'!K96</f>
        <v>0</v>
      </c>
      <c r="I96" s="189"/>
      <c r="J96" s="55"/>
      <c r="K96" s="33">
        <f t="shared" si="1"/>
        <v>0</v>
      </c>
      <c r="L96" s="68">
        <f t="shared" si="0"/>
        <v>0</v>
      </c>
      <c r="M96" s="66">
        <f t="shared" si="2"/>
        <v>0</v>
      </c>
      <c r="N96" s="32">
        <f t="shared" si="3"/>
        <v>0</v>
      </c>
      <c r="O96" s="52">
        <f>'Pay App 5'!O96+'Pay App 5'!P96</f>
        <v>0</v>
      </c>
      <c r="P96" s="45"/>
      <c r="Q96" s="66">
        <f>'Pay App 5'!Q96+N96+P96</f>
        <v>0</v>
      </c>
    </row>
    <row r="97" spans="1:17" ht="21" customHeight="1" x14ac:dyDescent="0.2">
      <c r="A97" s="151" t="s">
        <v>148</v>
      </c>
      <c r="B97" s="151"/>
      <c r="C97" s="151" t="s">
        <v>149</v>
      </c>
      <c r="D97" s="152"/>
      <c r="E97" s="52">
        <f>'Pay App 5'!E97</f>
        <v>0</v>
      </c>
      <c r="F97" s="45"/>
      <c r="G97" s="65">
        <f>'Pay App 5'!G97+F97</f>
        <v>0</v>
      </c>
      <c r="H97" s="188">
        <f>'Pay App 5'!K97</f>
        <v>0</v>
      </c>
      <c r="I97" s="189"/>
      <c r="J97" s="55"/>
      <c r="K97" s="33">
        <f t="shared" si="1"/>
        <v>0</v>
      </c>
      <c r="L97" s="68">
        <f t="shared" si="0"/>
        <v>0</v>
      </c>
      <c r="M97" s="66">
        <f t="shared" si="2"/>
        <v>0</v>
      </c>
      <c r="N97" s="32">
        <f t="shared" si="3"/>
        <v>0</v>
      </c>
      <c r="O97" s="52">
        <f>'Pay App 5'!O97+'Pay App 5'!P97</f>
        <v>0</v>
      </c>
      <c r="P97" s="45"/>
      <c r="Q97" s="66">
        <f>'Pay App 5'!Q97+N97+P97</f>
        <v>0</v>
      </c>
    </row>
    <row r="98" spans="1:17" ht="21" customHeight="1" x14ac:dyDescent="0.2">
      <c r="A98" s="151" t="s">
        <v>150</v>
      </c>
      <c r="B98" s="151"/>
      <c r="C98" s="151" t="s">
        <v>151</v>
      </c>
      <c r="D98" s="152"/>
      <c r="E98" s="52">
        <f>'Pay App 5'!E98</f>
        <v>0</v>
      </c>
      <c r="F98" s="45"/>
      <c r="G98" s="65">
        <f>'Pay App 5'!G98+F98</f>
        <v>0</v>
      </c>
      <c r="H98" s="188">
        <f>'Pay App 5'!K98</f>
        <v>0</v>
      </c>
      <c r="I98" s="189"/>
      <c r="J98" s="55"/>
      <c r="K98" s="33">
        <f t="shared" si="1"/>
        <v>0</v>
      </c>
      <c r="L98" s="68">
        <f t="shared" si="0"/>
        <v>0</v>
      </c>
      <c r="M98" s="66">
        <f t="shared" si="2"/>
        <v>0</v>
      </c>
      <c r="N98" s="32">
        <f t="shared" si="3"/>
        <v>0</v>
      </c>
      <c r="O98" s="52">
        <f>'Pay App 5'!O98+'Pay App 5'!P98</f>
        <v>0</v>
      </c>
      <c r="P98" s="45"/>
      <c r="Q98" s="66">
        <f>'Pay App 5'!Q98+N98+P98</f>
        <v>0</v>
      </c>
    </row>
    <row r="99" spans="1:17" ht="21" customHeight="1" x14ac:dyDescent="0.2">
      <c r="A99" s="151" t="s">
        <v>152</v>
      </c>
      <c r="B99" s="151"/>
      <c r="C99" s="151" t="s">
        <v>153</v>
      </c>
      <c r="D99" s="152"/>
      <c r="E99" s="52">
        <f>'Pay App 5'!E99</f>
        <v>0</v>
      </c>
      <c r="F99" s="45"/>
      <c r="G99" s="65">
        <f>'Pay App 5'!G99+F99</f>
        <v>0</v>
      </c>
      <c r="H99" s="188">
        <f>'Pay App 5'!K99</f>
        <v>0</v>
      </c>
      <c r="I99" s="189"/>
      <c r="J99" s="55"/>
      <c r="K99" s="33">
        <f t="shared" si="1"/>
        <v>0</v>
      </c>
      <c r="L99" s="68">
        <f t="shared" si="0"/>
        <v>0</v>
      </c>
      <c r="M99" s="66">
        <f t="shared" si="2"/>
        <v>0</v>
      </c>
      <c r="N99" s="32">
        <f t="shared" si="3"/>
        <v>0</v>
      </c>
      <c r="O99" s="52">
        <f>'Pay App 5'!O99+'Pay App 5'!P99</f>
        <v>0</v>
      </c>
      <c r="P99" s="45"/>
      <c r="Q99" s="66">
        <f>'Pay App 5'!Q99+N99+P99</f>
        <v>0</v>
      </c>
    </row>
    <row r="100" spans="1:17" ht="21" customHeight="1" x14ac:dyDescent="0.2">
      <c r="A100" s="151" t="s">
        <v>154</v>
      </c>
      <c r="B100" s="151"/>
      <c r="C100" s="151" t="s">
        <v>155</v>
      </c>
      <c r="D100" s="152"/>
      <c r="E100" s="52">
        <f>'Pay App 5'!E100</f>
        <v>0</v>
      </c>
      <c r="F100" s="45"/>
      <c r="G100" s="65">
        <f>'Pay App 5'!G100+F100</f>
        <v>0</v>
      </c>
      <c r="H100" s="188">
        <f>'Pay App 5'!K100</f>
        <v>0</v>
      </c>
      <c r="I100" s="189"/>
      <c r="J100" s="55"/>
      <c r="K100" s="33">
        <f t="shared" si="1"/>
        <v>0</v>
      </c>
      <c r="L100" s="68">
        <f t="shared" si="0"/>
        <v>0</v>
      </c>
      <c r="M100" s="66">
        <f t="shared" si="2"/>
        <v>0</v>
      </c>
      <c r="N100" s="32">
        <f t="shared" si="3"/>
        <v>0</v>
      </c>
      <c r="O100" s="52">
        <f>'Pay App 5'!O100+'Pay App 5'!P100</f>
        <v>0</v>
      </c>
      <c r="P100" s="45"/>
      <c r="Q100" s="66">
        <f>'Pay App 5'!Q100+N100+P100</f>
        <v>0</v>
      </c>
    </row>
    <row r="101" spans="1:17" ht="21" customHeight="1" x14ac:dyDescent="0.2">
      <c r="A101" s="151" t="s">
        <v>156</v>
      </c>
      <c r="B101" s="151"/>
      <c r="C101" s="151" t="s">
        <v>157</v>
      </c>
      <c r="D101" s="152"/>
      <c r="E101" s="52">
        <f>'Pay App 5'!E101</f>
        <v>0</v>
      </c>
      <c r="F101" s="45"/>
      <c r="G101" s="65">
        <f>'Pay App 5'!G101+F101</f>
        <v>0</v>
      </c>
      <c r="H101" s="188">
        <f>'Pay App 5'!K101</f>
        <v>0</v>
      </c>
      <c r="I101" s="189"/>
      <c r="J101" s="55"/>
      <c r="K101" s="33">
        <f t="shared" si="1"/>
        <v>0</v>
      </c>
      <c r="L101" s="68">
        <f t="shared" si="0"/>
        <v>0</v>
      </c>
      <c r="M101" s="66">
        <f t="shared" si="2"/>
        <v>0</v>
      </c>
      <c r="N101" s="32">
        <f t="shared" si="3"/>
        <v>0</v>
      </c>
      <c r="O101" s="52">
        <f>'Pay App 5'!O101+'Pay App 5'!P101</f>
        <v>0</v>
      </c>
      <c r="P101" s="45"/>
      <c r="Q101" s="66">
        <f>'Pay App 5'!Q101+N101+P101</f>
        <v>0</v>
      </c>
    </row>
    <row r="102" spans="1:17" ht="21" customHeight="1" x14ac:dyDescent="0.2">
      <c r="A102" s="151" t="s">
        <v>158</v>
      </c>
      <c r="B102" s="151"/>
      <c r="C102" s="151" t="s">
        <v>159</v>
      </c>
      <c r="D102" s="152"/>
      <c r="E102" s="52">
        <f>'Pay App 5'!E102</f>
        <v>0</v>
      </c>
      <c r="F102" s="45"/>
      <c r="G102" s="65">
        <f>'Pay App 5'!G102+F102</f>
        <v>0</v>
      </c>
      <c r="H102" s="188">
        <f>'Pay App 5'!K102</f>
        <v>0</v>
      </c>
      <c r="I102" s="189"/>
      <c r="J102" s="55"/>
      <c r="K102" s="33">
        <f t="shared" si="1"/>
        <v>0</v>
      </c>
      <c r="L102" s="68">
        <f t="shared" si="0"/>
        <v>0</v>
      </c>
      <c r="M102" s="66">
        <f t="shared" si="2"/>
        <v>0</v>
      </c>
      <c r="N102" s="32">
        <f t="shared" si="3"/>
        <v>0</v>
      </c>
      <c r="O102" s="52">
        <f>'Pay App 5'!O102+'Pay App 5'!P102</f>
        <v>0</v>
      </c>
      <c r="P102" s="45"/>
      <c r="Q102" s="66">
        <f>'Pay App 5'!Q102+N102+P102</f>
        <v>0</v>
      </c>
    </row>
    <row r="103" spans="1:17" ht="21" customHeight="1" x14ac:dyDescent="0.2">
      <c r="A103" s="151" t="s">
        <v>160</v>
      </c>
      <c r="B103" s="151"/>
      <c r="C103" s="151" t="s">
        <v>161</v>
      </c>
      <c r="D103" s="152"/>
      <c r="E103" s="52">
        <f>'Pay App 5'!E103</f>
        <v>0</v>
      </c>
      <c r="F103" s="45"/>
      <c r="G103" s="65">
        <f>'Pay App 5'!G103+F103</f>
        <v>0</v>
      </c>
      <c r="H103" s="188">
        <f>'Pay App 5'!K103</f>
        <v>0</v>
      </c>
      <c r="I103" s="189"/>
      <c r="J103" s="55"/>
      <c r="K103" s="33">
        <f t="shared" si="1"/>
        <v>0</v>
      </c>
      <c r="L103" s="68">
        <f t="shared" si="0"/>
        <v>0</v>
      </c>
      <c r="M103" s="66">
        <f t="shared" si="2"/>
        <v>0</v>
      </c>
      <c r="N103" s="32">
        <f t="shared" si="3"/>
        <v>0</v>
      </c>
      <c r="O103" s="52">
        <f>'Pay App 5'!O103+'Pay App 5'!P103</f>
        <v>0</v>
      </c>
      <c r="P103" s="45"/>
      <c r="Q103" s="66">
        <f>'Pay App 5'!Q103+N103+P103</f>
        <v>0</v>
      </c>
    </row>
    <row r="104" spans="1:17" ht="21" customHeight="1" x14ac:dyDescent="0.2">
      <c r="A104" s="151" t="s">
        <v>162</v>
      </c>
      <c r="B104" s="151"/>
      <c r="C104" s="151" t="s">
        <v>163</v>
      </c>
      <c r="D104" s="152"/>
      <c r="E104" s="52">
        <f>'Pay App 5'!E104</f>
        <v>0</v>
      </c>
      <c r="F104" s="45"/>
      <c r="G104" s="65">
        <f>'Pay App 5'!G104+F104</f>
        <v>0</v>
      </c>
      <c r="H104" s="188">
        <f>'Pay App 5'!K104</f>
        <v>0</v>
      </c>
      <c r="I104" s="189"/>
      <c r="J104" s="55"/>
      <c r="K104" s="33">
        <f t="shared" si="1"/>
        <v>0</v>
      </c>
      <c r="L104" s="68">
        <f t="shared" si="0"/>
        <v>0</v>
      </c>
      <c r="M104" s="66">
        <f t="shared" si="2"/>
        <v>0</v>
      </c>
      <c r="N104" s="32">
        <f t="shared" si="3"/>
        <v>0</v>
      </c>
      <c r="O104" s="52">
        <f>'Pay App 5'!O104+'Pay App 5'!P104</f>
        <v>0</v>
      </c>
      <c r="P104" s="45"/>
      <c r="Q104" s="66">
        <f>'Pay App 5'!Q104+N104+P104</f>
        <v>0</v>
      </c>
    </row>
    <row r="105" spans="1:17" ht="21" customHeight="1" x14ac:dyDescent="0.2">
      <c r="A105" s="151" t="s">
        <v>164</v>
      </c>
      <c r="B105" s="151"/>
      <c r="C105" s="151" t="s">
        <v>165</v>
      </c>
      <c r="D105" s="152"/>
      <c r="E105" s="52">
        <f>'Pay App 5'!E105</f>
        <v>0</v>
      </c>
      <c r="F105" s="45"/>
      <c r="G105" s="65">
        <f>'Pay App 5'!G105+F105</f>
        <v>0</v>
      </c>
      <c r="H105" s="188">
        <f>'Pay App 5'!K105</f>
        <v>0</v>
      </c>
      <c r="I105" s="189"/>
      <c r="J105" s="55"/>
      <c r="K105" s="33">
        <f t="shared" si="1"/>
        <v>0</v>
      </c>
      <c r="L105" s="68">
        <f t="shared" si="0"/>
        <v>0</v>
      </c>
      <c r="M105" s="66">
        <f t="shared" si="2"/>
        <v>0</v>
      </c>
      <c r="N105" s="32">
        <f t="shared" si="3"/>
        <v>0</v>
      </c>
      <c r="O105" s="52">
        <f>'Pay App 5'!O105+'Pay App 5'!P105</f>
        <v>0</v>
      </c>
      <c r="P105" s="45"/>
      <c r="Q105" s="66">
        <f>'Pay App 5'!Q105+N105+P105</f>
        <v>0</v>
      </c>
    </row>
    <row r="106" spans="1:17" ht="21" customHeight="1" x14ac:dyDescent="0.2">
      <c r="A106" s="151" t="s">
        <v>166</v>
      </c>
      <c r="B106" s="151"/>
      <c r="C106" s="151" t="s">
        <v>167</v>
      </c>
      <c r="D106" s="152"/>
      <c r="E106" s="52">
        <f>'Pay App 5'!E106</f>
        <v>0</v>
      </c>
      <c r="F106" s="45"/>
      <c r="G106" s="65">
        <f>'Pay App 5'!G106+F106</f>
        <v>0</v>
      </c>
      <c r="H106" s="188">
        <f>'Pay App 5'!K106</f>
        <v>0</v>
      </c>
      <c r="I106" s="189"/>
      <c r="J106" s="55"/>
      <c r="K106" s="33">
        <f t="shared" si="1"/>
        <v>0</v>
      </c>
      <c r="L106" s="68">
        <f t="shared" si="0"/>
        <v>0</v>
      </c>
      <c r="M106" s="66">
        <f t="shared" si="2"/>
        <v>0</v>
      </c>
      <c r="N106" s="32">
        <f t="shared" si="3"/>
        <v>0</v>
      </c>
      <c r="O106" s="52">
        <f>'Pay App 5'!O106+'Pay App 5'!P106</f>
        <v>0</v>
      </c>
      <c r="P106" s="45"/>
      <c r="Q106" s="66">
        <f>'Pay App 5'!Q106+N106+P106</f>
        <v>0</v>
      </c>
    </row>
    <row r="107" spans="1:17" ht="21" customHeight="1" x14ac:dyDescent="0.2">
      <c r="A107" s="151" t="s">
        <v>168</v>
      </c>
      <c r="B107" s="151"/>
      <c r="C107" s="151" t="s">
        <v>169</v>
      </c>
      <c r="D107" s="152"/>
      <c r="E107" s="52">
        <f>'Pay App 5'!E107</f>
        <v>0</v>
      </c>
      <c r="F107" s="45"/>
      <c r="G107" s="65">
        <f>'Pay App 5'!G107+F107</f>
        <v>0</v>
      </c>
      <c r="H107" s="188">
        <f>'Pay App 5'!K107</f>
        <v>0</v>
      </c>
      <c r="I107" s="189"/>
      <c r="J107" s="55"/>
      <c r="K107" s="33">
        <f t="shared" si="1"/>
        <v>0</v>
      </c>
      <c r="L107" s="68">
        <f t="shared" si="0"/>
        <v>0</v>
      </c>
      <c r="M107" s="66">
        <f t="shared" si="2"/>
        <v>0</v>
      </c>
      <c r="N107" s="32">
        <f t="shared" si="3"/>
        <v>0</v>
      </c>
      <c r="O107" s="52">
        <f>'Pay App 5'!O107+'Pay App 5'!P107</f>
        <v>0</v>
      </c>
      <c r="P107" s="45"/>
      <c r="Q107" s="66">
        <f>'Pay App 5'!Q107+N107+P107</f>
        <v>0</v>
      </c>
    </row>
    <row r="108" spans="1:17" ht="21" customHeight="1" x14ac:dyDescent="0.2">
      <c r="A108" s="151" t="s">
        <v>170</v>
      </c>
      <c r="B108" s="151"/>
      <c r="C108" s="151" t="s">
        <v>171</v>
      </c>
      <c r="D108" s="152"/>
      <c r="E108" s="52">
        <f>'Pay App 5'!E108</f>
        <v>0</v>
      </c>
      <c r="F108" s="45"/>
      <c r="G108" s="65">
        <f>'Pay App 5'!G108+F108</f>
        <v>0</v>
      </c>
      <c r="H108" s="188">
        <f>'Pay App 5'!K108</f>
        <v>0</v>
      </c>
      <c r="I108" s="189"/>
      <c r="J108" s="55"/>
      <c r="K108" s="33">
        <f t="shared" si="1"/>
        <v>0</v>
      </c>
      <c r="L108" s="68">
        <f t="shared" si="0"/>
        <v>0</v>
      </c>
      <c r="M108" s="66">
        <f t="shared" si="2"/>
        <v>0</v>
      </c>
      <c r="N108" s="32">
        <f t="shared" si="3"/>
        <v>0</v>
      </c>
      <c r="O108" s="52">
        <f>'Pay App 5'!O108+'Pay App 5'!P108</f>
        <v>0</v>
      </c>
      <c r="P108" s="45"/>
      <c r="Q108" s="66">
        <f>'Pay App 5'!Q108+N108+P108</f>
        <v>0</v>
      </c>
    </row>
    <row r="109" spans="1:17" ht="21" customHeight="1" x14ac:dyDescent="0.2">
      <c r="A109" s="151" t="s">
        <v>172</v>
      </c>
      <c r="B109" s="151"/>
      <c r="C109" s="151" t="s">
        <v>173</v>
      </c>
      <c r="D109" s="152"/>
      <c r="E109" s="52">
        <f>'Pay App 5'!E109</f>
        <v>0</v>
      </c>
      <c r="F109" s="45"/>
      <c r="G109" s="65">
        <f>'Pay App 5'!G109+F109</f>
        <v>0</v>
      </c>
      <c r="H109" s="188">
        <f>'Pay App 5'!K109</f>
        <v>0</v>
      </c>
      <c r="I109" s="189"/>
      <c r="J109" s="55"/>
      <c r="K109" s="33">
        <f t="shared" si="1"/>
        <v>0</v>
      </c>
      <c r="L109" s="68">
        <f t="shared" si="0"/>
        <v>0</v>
      </c>
      <c r="M109" s="66">
        <f t="shared" si="2"/>
        <v>0</v>
      </c>
      <c r="N109" s="32">
        <f t="shared" si="3"/>
        <v>0</v>
      </c>
      <c r="O109" s="52">
        <f>'Pay App 5'!O109+'Pay App 5'!P109</f>
        <v>0</v>
      </c>
      <c r="P109" s="45"/>
      <c r="Q109" s="66">
        <f>'Pay App 5'!Q109+N109+P109</f>
        <v>0</v>
      </c>
    </row>
    <row r="110" spans="1:17" ht="21" customHeight="1" x14ac:dyDescent="0.2">
      <c r="A110" s="151" t="s">
        <v>174</v>
      </c>
      <c r="B110" s="151"/>
      <c r="C110" s="151" t="s">
        <v>175</v>
      </c>
      <c r="D110" s="152"/>
      <c r="E110" s="52">
        <f>'Pay App 5'!E110</f>
        <v>0</v>
      </c>
      <c r="F110" s="45"/>
      <c r="G110" s="65">
        <f>'Pay App 5'!G110+F110</f>
        <v>0</v>
      </c>
      <c r="H110" s="188">
        <f>'Pay App 5'!K110</f>
        <v>0</v>
      </c>
      <c r="I110" s="189"/>
      <c r="J110" s="55"/>
      <c r="K110" s="33">
        <f t="shared" si="1"/>
        <v>0</v>
      </c>
      <c r="L110" s="68">
        <f t="shared" si="0"/>
        <v>0</v>
      </c>
      <c r="M110" s="66">
        <f t="shared" si="2"/>
        <v>0</v>
      </c>
      <c r="N110" s="32">
        <f t="shared" si="3"/>
        <v>0</v>
      </c>
      <c r="O110" s="52">
        <f>'Pay App 5'!O110+'Pay App 5'!P110</f>
        <v>0</v>
      </c>
      <c r="P110" s="45"/>
      <c r="Q110" s="66">
        <f>'Pay App 5'!Q110+N110+P110</f>
        <v>0</v>
      </c>
    </row>
    <row r="111" spans="1:17" ht="21" customHeight="1" x14ac:dyDescent="0.2">
      <c r="A111" s="151" t="s">
        <v>176</v>
      </c>
      <c r="B111" s="151"/>
      <c r="C111" s="151" t="s">
        <v>177</v>
      </c>
      <c r="D111" s="152"/>
      <c r="E111" s="52">
        <f>'Pay App 5'!E111</f>
        <v>0</v>
      </c>
      <c r="F111" s="45"/>
      <c r="G111" s="65">
        <f>'Pay App 5'!G111+F111</f>
        <v>0</v>
      </c>
      <c r="H111" s="188">
        <f>'Pay App 5'!K111</f>
        <v>0</v>
      </c>
      <c r="I111" s="189"/>
      <c r="J111" s="55"/>
      <c r="K111" s="33">
        <f t="shared" si="1"/>
        <v>0</v>
      </c>
      <c r="L111" s="68">
        <f t="shared" si="0"/>
        <v>0</v>
      </c>
      <c r="M111" s="66">
        <f t="shared" si="2"/>
        <v>0</v>
      </c>
      <c r="N111" s="32">
        <f t="shared" si="3"/>
        <v>0</v>
      </c>
      <c r="O111" s="52">
        <f>'Pay App 5'!O111+'Pay App 5'!P111</f>
        <v>0</v>
      </c>
      <c r="P111" s="45"/>
      <c r="Q111" s="66">
        <f>'Pay App 5'!Q111+N111+P111</f>
        <v>0</v>
      </c>
    </row>
    <row r="112" spans="1:17" ht="21" customHeight="1" x14ac:dyDescent="0.2">
      <c r="A112" s="151" t="s">
        <v>178</v>
      </c>
      <c r="B112" s="151"/>
      <c r="C112" s="151" t="s">
        <v>179</v>
      </c>
      <c r="D112" s="152"/>
      <c r="E112" s="52">
        <f>'Pay App 5'!E112</f>
        <v>0</v>
      </c>
      <c r="F112" s="45"/>
      <c r="G112" s="65">
        <f>'Pay App 5'!G112+F112</f>
        <v>0</v>
      </c>
      <c r="H112" s="188">
        <f>'Pay App 5'!K112</f>
        <v>0</v>
      </c>
      <c r="I112" s="189"/>
      <c r="J112" s="55"/>
      <c r="K112" s="33">
        <f t="shared" si="1"/>
        <v>0</v>
      </c>
      <c r="L112" s="68">
        <f t="shared" si="0"/>
        <v>0</v>
      </c>
      <c r="M112" s="66">
        <f t="shared" si="2"/>
        <v>0</v>
      </c>
      <c r="N112" s="32">
        <f t="shared" si="3"/>
        <v>0</v>
      </c>
      <c r="O112" s="52">
        <f>'Pay App 5'!O112+'Pay App 5'!P112</f>
        <v>0</v>
      </c>
      <c r="P112" s="45"/>
      <c r="Q112" s="66">
        <f>'Pay App 5'!Q112+N112+P112</f>
        <v>0</v>
      </c>
    </row>
    <row r="113" spans="1:17" ht="21" customHeight="1" x14ac:dyDescent="0.2">
      <c r="A113" s="151" t="s">
        <v>180</v>
      </c>
      <c r="B113" s="151"/>
      <c r="C113" s="151" t="s">
        <v>181</v>
      </c>
      <c r="D113" s="152"/>
      <c r="E113" s="52">
        <f>'Pay App 5'!E113</f>
        <v>0</v>
      </c>
      <c r="F113" s="45"/>
      <c r="G113" s="65">
        <f>'Pay App 5'!G113+F113</f>
        <v>0</v>
      </c>
      <c r="H113" s="188">
        <f>'Pay App 5'!K113</f>
        <v>0</v>
      </c>
      <c r="I113" s="189"/>
      <c r="J113" s="55"/>
      <c r="K113" s="33">
        <f t="shared" si="1"/>
        <v>0</v>
      </c>
      <c r="L113" s="68">
        <f t="shared" si="0"/>
        <v>0</v>
      </c>
      <c r="M113" s="66">
        <f t="shared" si="2"/>
        <v>0</v>
      </c>
      <c r="N113" s="32">
        <f t="shared" si="3"/>
        <v>0</v>
      </c>
      <c r="O113" s="52">
        <f>'Pay App 5'!O113+'Pay App 5'!P113</f>
        <v>0</v>
      </c>
      <c r="P113" s="45"/>
      <c r="Q113" s="66">
        <f>'Pay App 5'!Q113+N113+P113</f>
        <v>0</v>
      </c>
    </row>
    <row r="114" spans="1:17" ht="21" customHeight="1" x14ac:dyDescent="0.2">
      <c r="A114" s="153" t="s">
        <v>182</v>
      </c>
      <c r="B114" s="153"/>
      <c r="C114" s="153" t="s">
        <v>183</v>
      </c>
      <c r="D114" s="154"/>
      <c r="E114" s="52">
        <f>'Pay App 5'!E114</f>
        <v>0</v>
      </c>
      <c r="F114" s="45"/>
      <c r="G114" s="65">
        <f>'Pay App 5'!G114+F114</f>
        <v>0</v>
      </c>
      <c r="H114" s="188">
        <f>'Pay App 5'!K114</f>
        <v>0</v>
      </c>
      <c r="I114" s="189"/>
      <c r="J114" s="55"/>
      <c r="K114" s="33">
        <f t="shared" si="1"/>
        <v>0</v>
      </c>
      <c r="L114" s="68">
        <f t="shared" si="0"/>
        <v>0</v>
      </c>
      <c r="M114" s="66">
        <f t="shared" si="2"/>
        <v>0</v>
      </c>
      <c r="N114" s="32">
        <f t="shared" si="3"/>
        <v>0</v>
      </c>
      <c r="O114" s="52">
        <f>'Pay App 5'!O114+'Pay App 5'!P114</f>
        <v>0</v>
      </c>
      <c r="P114" s="45"/>
      <c r="Q114" s="66">
        <f>'Pay App 5'!Q114+N114+P114</f>
        <v>0</v>
      </c>
    </row>
    <row r="115" spans="1:17" ht="21" customHeight="1" x14ac:dyDescent="0.2">
      <c r="A115" s="151" t="s">
        <v>184</v>
      </c>
      <c r="B115" s="151"/>
      <c r="C115" s="151" t="s">
        <v>185</v>
      </c>
      <c r="D115" s="152"/>
      <c r="E115" s="52">
        <f>'Pay App 5'!E115</f>
        <v>0</v>
      </c>
      <c r="F115" s="45"/>
      <c r="G115" s="65">
        <f>'Pay App 5'!G115+F115</f>
        <v>0</v>
      </c>
      <c r="H115" s="188">
        <f>'Pay App 5'!K115</f>
        <v>0</v>
      </c>
      <c r="I115" s="189"/>
      <c r="J115" s="55"/>
      <c r="K115" s="33">
        <f t="shared" si="1"/>
        <v>0</v>
      </c>
      <c r="L115" s="68">
        <f t="shared" si="0"/>
        <v>0</v>
      </c>
      <c r="M115" s="66">
        <f t="shared" si="2"/>
        <v>0</v>
      </c>
      <c r="N115" s="32">
        <f t="shared" si="3"/>
        <v>0</v>
      </c>
      <c r="O115" s="52">
        <f>'Pay App 5'!O115+'Pay App 5'!P115</f>
        <v>0</v>
      </c>
      <c r="P115" s="45"/>
      <c r="Q115" s="66">
        <f>'Pay App 5'!Q115+N115+P115</f>
        <v>0</v>
      </c>
    </row>
    <row r="116" spans="1:17" ht="21" customHeight="1" x14ac:dyDescent="0.2">
      <c r="A116" s="151" t="s">
        <v>186</v>
      </c>
      <c r="B116" s="151"/>
      <c r="C116" s="151" t="s">
        <v>187</v>
      </c>
      <c r="D116" s="152"/>
      <c r="E116" s="52">
        <f>'Pay App 5'!E116</f>
        <v>0</v>
      </c>
      <c r="F116" s="45"/>
      <c r="G116" s="65">
        <f>'Pay App 5'!G116+F116</f>
        <v>0</v>
      </c>
      <c r="H116" s="188">
        <f>'Pay App 5'!K116</f>
        <v>0</v>
      </c>
      <c r="I116" s="189"/>
      <c r="J116" s="55"/>
      <c r="K116" s="33">
        <f t="shared" si="1"/>
        <v>0</v>
      </c>
      <c r="L116" s="68">
        <f t="shared" si="0"/>
        <v>0</v>
      </c>
      <c r="M116" s="66">
        <f t="shared" si="2"/>
        <v>0</v>
      </c>
      <c r="N116" s="32">
        <f t="shared" si="3"/>
        <v>0</v>
      </c>
      <c r="O116" s="52">
        <f>'Pay App 5'!O116+'Pay App 5'!P116</f>
        <v>0</v>
      </c>
      <c r="P116" s="45"/>
      <c r="Q116" s="66">
        <f>'Pay App 5'!Q116+N116+P116</f>
        <v>0</v>
      </c>
    </row>
    <row r="117" spans="1:17" ht="21" customHeight="1" x14ac:dyDescent="0.2">
      <c r="A117" s="151" t="s">
        <v>188</v>
      </c>
      <c r="B117" s="151"/>
      <c r="C117" s="151" t="s">
        <v>581</v>
      </c>
      <c r="D117" s="152"/>
      <c r="E117" s="52">
        <f>'Pay App 5'!E117</f>
        <v>0</v>
      </c>
      <c r="F117" s="45"/>
      <c r="G117" s="65">
        <f>'Pay App 5'!G117+F117</f>
        <v>0</v>
      </c>
      <c r="H117" s="188">
        <f>'Pay App 5'!K117</f>
        <v>0</v>
      </c>
      <c r="I117" s="189"/>
      <c r="J117" s="55"/>
      <c r="K117" s="33">
        <f t="shared" si="1"/>
        <v>0</v>
      </c>
      <c r="L117" s="68">
        <f t="shared" si="0"/>
        <v>0</v>
      </c>
      <c r="M117" s="66">
        <f t="shared" si="2"/>
        <v>0</v>
      </c>
      <c r="N117" s="32">
        <f t="shared" si="3"/>
        <v>0</v>
      </c>
      <c r="O117" s="52">
        <f>'Pay App 5'!O117+'Pay App 5'!P117</f>
        <v>0</v>
      </c>
      <c r="P117" s="45"/>
      <c r="Q117" s="66">
        <f>'Pay App 5'!Q117+N117+P117</f>
        <v>0</v>
      </c>
    </row>
    <row r="118" spans="1:17" ht="21" customHeight="1" x14ac:dyDescent="0.2">
      <c r="A118" s="153" t="s">
        <v>190</v>
      </c>
      <c r="B118" s="153"/>
      <c r="C118" s="142" t="s">
        <v>191</v>
      </c>
      <c r="D118" s="156"/>
      <c r="E118" s="52">
        <f>'Pay App 5'!E118</f>
        <v>0</v>
      </c>
      <c r="F118" s="45"/>
      <c r="G118" s="65">
        <f>'Pay App 5'!G118+F118</f>
        <v>0</v>
      </c>
      <c r="H118" s="188">
        <f>'Pay App 5'!K118</f>
        <v>0</v>
      </c>
      <c r="I118" s="189"/>
      <c r="J118" s="55"/>
      <c r="K118" s="33">
        <f t="shared" si="1"/>
        <v>0</v>
      </c>
      <c r="L118" s="68">
        <f t="shared" si="0"/>
        <v>0</v>
      </c>
      <c r="M118" s="66">
        <f t="shared" si="2"/>
        <v>0</v>
      </c>
      <c r="N118" s="32">
        <f t="shared" si="3"/>
        <v>0</v>
      </c>
      <c r="O118" s="52">
        <f>'Pay App 5'!O118+'Pay App 5'!P118</f>
        <v>0</v>
      </c>
      <c r="P118" s="45"/>
      <c r="Q118" s="66">
        <f>'Pay App 5'!Q118+N118+P118</f>
        <v>0</v>
      </c>
    </row>
    <row r="119" spans="1:17" ht="21" customHeight="1" x14ac:dyDescent="0.2">
      <c r="A119" s="151" t="s">
        <v>192</v>
      </c>
      <c r="B119" s="151"/>
      <c r="C119" s="151" t="s">
        <v>193</v>
      </c>
      <c r="D119" s="152"/>
      <c r="E119" s="52">
        <f>'Pay App 5'!E119</f>
        <v>0</v>
      </c>
      <c r="F119" s="45"/>
      <c r="G119" s="65">
        <f>'Pay App 5'!G119+F119</f>
        <v>0</v>
      </c>
      <c r="H119" s="188">
        <f>'Pay App 5'!K119</f>
        <v>0</v>
      </c>
      <c r="I119" s="189"/>
      <c r="J119" s="55"/>
      <c r="K119" s="33">
        <f t="shared" si="1"/>
        <v>0</v>
      </c>
      <c r="L119" s="68">
        <f t="shared" si="0"/>
        <v>0</v>
      </c>
      <c r="M119" s="66">
        <f t="shared" si="2"/>
        <v>0</v>
      </c>
      <c r="N119" s="32">
        <f t="shared" si="3"/>
        <v>0</v>
      </c>
      <c r="O119" s="52">
        <f>'Pay App 5'!O119+'Pay App 5'!P119</f>
        <v>0</v>
      </c>
      <c r="P119" s="45"/>
      <c r="Q119" s="66">
        <f>'Pay App 5'!Q119+N119+P119</f>
        <v>0</v>
      </c>
    </row>
    <row r="120" spans="1:17" ht="21" customHeight="1" x14ac:dyDescent="0.2">
      <c r="A120" s="151" t="s">
        <v>194</v>
      </c>
      <c r="B120" s="151"/>
      <c r="C120" s="150" t="s">
        <v>195</v>
      </c>
      <c r="D120" s="157"/>
      <c r="E120" s="52">
        <f>'Pay App 5'!E120</f>
        <v>0</v>
      </c>
      <c r="F120" s="45"/>
      <c r="G120" s="65">
        <f>'Pay App 5'!G120+F120</f>
        <v>0</v>
      </c>
      <c r="H120" s="188">
        <f>'Pay App 5'!K120</f>
        <v>0</v>
      </c>
      <c r="I120" s="189"/>
      <c r="J120" s="55"/>
      <c r="K120" s="33">
        <f t="shared" si="1"/>
        <v>0</v>
      </c>
      <c r="L120" s="68">
        <f t="shared" si="0"/>
        <v>0</v>
      </c>
      <c r="M120" s="66">
        <f t="shared" si="2"/>
        <v>0</v>
      </c>
      <c r="N120" s="32">
        <f t="shared" si="3"/>
        <v>0</v>
      </c>
      <c r="O120" s="52">
        <f>'Pay App 5'!O120+'Pay App 5'!P120</f>
        <v>0</v>
      </c>
      <c r="P120" s="45"/>
      <c r="Q120" s="66">
        <f>'Pay App 5'!Q120+N120+P120</f>
        <v>0</v>
      </c>
    </row>
    <row r="121" spans="1:17" ht="21" customHeight="1" x14ac:dyDescent="0.2">
      <c r="A121" s="151" t="s">
        <v>196</v>
      </c>
      <c r="B121" s="151"/>
      <c r="C121" s="151" t="s">
        <v>197</v>
      </c>
      <c r="D121" s="152"/>
      <c r="E121" s="52">
        <f>'Pay App 5'!E121</f>
        <v>0</v>
      </c>
      <c r="F121" s="45"/>
      <c r="G121" s="65">
        <f>'Pay App 5'!G121+F121</f>
        <v>0</v>
      </c>
      <c r="H121" s="188">
        <f>'Pay App 5'!K121</f>
        <v>0</v>
      </c>
      <c r="I121" s="189"/>
      <c r="J121" s="55"/>
      <c r="K121" s="33">
        <f t="shared" si="1"/>
        <v>0</v>
      </c>
      <c r="L121" s="68">
        <f t="shared" si="0"/>
        <v>0</v>
      </c>
      <c r="M121" s="66">
        <f t="shared" si="2"/>
        <v>0</v>
      </c>
      <c r="N121" s="32">
        <f t="shared" si="3"/>
        <v>0</v>
      </c>
      <c r="O121" s="52">
        <f>'Pay App 5'!O121+'Pay App 5'!P121</f>
        <v>0</v>
      </c>
      <c r="P121" s="45"/>
      <c r="Q121" s="66">
        <f>'Pay App 5'!Q121+N121+P121</f>
        <v>0</v>
      </c>
    </row>
    <row r="122" spans="1:17" ht="21" customHeight="1" x14ac:dyDescent="0.2">
      <c r="A122" s="151" t="s">
        <v>198</v>
      </c>
      <c r="B122" s="151"/>
      <c r="C122" s="151" t="s">
        <v>199</v>
      </c>
      <c r="D122" s="152"/>
      <c r="E122" s="52">
        <f>'Pay App 5'!E122</f>
        <v>0</v>
      </c>
      <c r="F122" s="45"/>
      <c r="G122" s="65">
        <f>'Pay App 5'!G122+F122</f>
        <v>0</v>
      </c>
      <c r="H122" s="188">
        <f>'Pay App 5'!K122</f>
        <v>0</v>
      </c>
      <c r="I122" s="189"/>
      <c r="J122" s="55"/>
      <c r="K122" s="33">
        <f t="shared" si="1"/>
        <v>0</v>
      </c>
      <c r="L122" s="68">
        <f t="shared" si="0"/>
        <v>0</v>
      </c>
      <c r="M122" s="66">
        <f t="shared" si="2"/>
        <v>0</v>
      </c>
      <c r="N122" s="32">
        <f t="shared" si="3"/>
        <v>0</v>
      </c>
      <c r="O122" s="52">
        <f>'Pay App 5'!O122+'Pay App 5'!P122</f>
        <v>0</v>
      </c>
      <c r="P122" s="45"/>
      <c r="Q122" s="66">
        <f>'Pay App 5'!Q122+N122+P122</f>
        <v>0</v>
      </c>
    </row>
    <row r="123" spans="1:17" ht="21" customHeight="1" x14ac:dyDescent="0.2">
      <c r="A123" s="151" t="s">
        <v>200</v>
      </c>
      <c r="B123" s="151"/>
      <c r="C123" s="151" t="s">
        <v>201</v>
      </c>
      <c r="D123" s="152"/>
      <c r="E123" s="52">
        <f>'Pay App 5'!E123</f>
        <v>0</v>
      </c>
      <c r="F123" s="45"/>
      <c r="G123" s="65">
        <f>'Pay App 5'!G123+F123</f>
        <v>0</v>
      </c>
      <c r="H123" s="188">
        <f>'Pay App 5'!K123</f>
        <v>0</v>
      </c>
      <c r="I123" s="189"/>
      <c r="J123" s="55"/>
      <c r="K123" s="33">
        <f t="shared" si="1"/>
        <v>0</v>
      </c>
      <c r="L123" s="68">
        <f t="shared" si="0"/>
        <v>0</v>
      </c>
      <c r="M123" s="66">
        <f t="shared" si="2"/>
        <v>0</v>
      </c>
      <c r="N123" s="32">
        <f t="shared" si="3"/>
        <v>0</v>
      </c>
      <c r="O123" s="52">
        <f>'Pay App 5'!O123+'Pay App 5'!P123</f>
        <v>0</v>
      </c>
      <c r="P123" s="45"/>
      <c r="Q123" s="66">
        <f>'Pay App 5'!Q123+N123+P123</f>
        <v>0</v>
      </c>
    </row>
    <row r="124" spans="1:17" ht="21" customHeight="1" x14ac:dyDescent="0.2">
      <c r="A124" s="153" t="s">
        <v>202</v>
      </c>
      <c r="B124" s="153"/>
      <c r="C124" s="154" t="s">
        <v>203</v>
      </c>
      <c r="D124" s="155"/>
      <c r="E124" s="52">
        <f>'Pay App 5'!E124</f>
        <v>0</v>
      </c>
      <c r="F124" s="45"/>
      <c r="G124" s="65">
        <f>'Pay App 5'!G124+F124</f>
        <v>0</v>
      </c>
      <c r="H124" s="188">
        <f>'Pay App 5'!K124</f>
        <v>0</v>
      </c>
      <c r="I124" s="189"/>
      <c r="J124" s="55"/>
      <c r="K124" s="33">
        <f t="shared" si="1"/>
        <v>0</v>
      </c>
      <c r="L124" s="68">
        <f t="shared" si="0"/>
        <v>0</v>
      </c>
      <c r="M124" s="66">
        <f t="shared" si="2"/>
        <v>0</v>
      </c>
      <c r="N124" s="32">
        <f t="shared" si="3"/>
        <v>0</v>
      </c>
      <c r="O124" s="52">
        <f>'Pay App 5'!O124+'Pay App 5'!P124</f>
        <v>0</v>
      </c>
      <c r="P124" s="45"/>
      <c r="Q124" s="66">
        <f>'Pay App 5'!Q124+N124+P124</f>
        <v>0</v>
      </c>
    </row>
    <row r="125" spans="1:17" ht="21" customHeight="1" x14ac:dyDescent="0.2">
      <c r="A125" s="151" t="s">
        <v>204</v>
      </c>
      <c r="B125" s="151"/>
      <c r="C125" s="151" t="s">
        <v>205</v>
      </c>
      <c r="D125" s="152"/>
      <c r="E125" s="52">
        <f>'Pay App 5'!E125</f>
        <v>0</v>
      </c>
      <c r="F125" s="45"/>
      <c r="G125" s="65">
        <f>'Pay App 5'!G125+F125</f>
        <v>0</v>
      </c>
      <c r="H125" s="188">
        <f>'Pay App 5'!K125</f>
        <v>0</v>
      </c>
      <c r="I125" s="189"/>
      <c r="J125" s="55"/>
      <c r="K125" s="33">
        <f t="shared" si="1"/>
        <v>0</v>
      </c>
      <c r="L125" s="68">
        <f t="shared" si="0"/>
        <v>0</v>
      </c>
      <c r="M125" s="66">
        <f t="shared" si="2"/>
        <v>0</v>
      </c>
      <c r="N125" s="32">
        <f t="shared" si="3"/>
        <v>0</v>
      </c>
      <c r="O125" s="52">
        <f>'Pay App 5'!O125+'Pay App 5'!P125</f>
        <v>0</v>
      </c>
      <c r="P125" s="45"/>
      <c r="Q125" s="66">
        <f>'Pay App 5'!Q125+N125+P125</f>
        <v>0</v>
      </c>
    </row>
    <row r="126" spans="1:17" ht="21" customHeight="1" x14ac:dyDescent="0.2">
      <c r="A126" s="151" t="s">
        <v>206</v>
      </c>
      <c r="B126" s="151"/>
      <c r="C126" s="151" t="s">
        <v>207</v>
      </c>
      <c r="D126" s="152"/>
      <c r="E126" s="52">
        <f>'Pay App 5'!E126</f>
        <v>0</v>
      </c>
      <c r="F126" s="45"/>
      <c r="G126" s="65">
        <f>'Pay App 5'!G126+F126</f>
        <v>0</v>
      </c>
      <c r="H126" s="188">
        <f>'Pay App 5'!K126</f>
        <v>0</v>
      </c>
      <c r="I126" s="189"/>
      <c r="J126" s="55"/>
      <c r="K126" s="33">
        <f t="shared" si="1"/>
        <v>0</v>
      </c>
      <c r="L126" s="68">
        <f t="shared" si="0"/>
        <v>0</v>
      </c>
      <c r="M126" s="66">
        <f t="shared" si="2"/>
        <v>0</v>
      </c>
      <c r="N126" s="32">
        <f t="shared" si="3"/>
        <v>0</v>
      </c>
      <c r="O126" s="52">
        <f>'Pay App 5'!O126+'Pay App 5'!P126</f>
        <v>0</v>
      </c>
      <c r="P126" s="45"/>
      <c r="Q126" s="66">
        <f>'Pay App 5'!Q126+N126+P126</f>
        <v>0</v>
      </c>
    </row>
    <row r="127" spans="1:17" ht="21" customHeight="1" x14ac:dyDescent="0.2">
      <c r="A127" s="151" t="s">
        <v>208</v>
      </c>
      <c r="B127" s="151"/>
      <c r="C127" s="151" t="s">
        <v>209</v>
      </c>
      <c r="D127" s="152"/>
      <c r="E127" s="52">
        <f>'Pay App 5'!E127</f>
        <v>0</v>
      </c>
      <c r="F127" s="45"/>
      <c r="G127" s="65">
        <f>'Pay App 5'!G127+F127</f>
        <v>0</v>
      </c>
      <c r="H127" s="188">
        <f>'Pay App 5'!K127</f>
        <v>0</v>
      </c>
      <c r="I127" s="189"/>
      <c r="J127" s="55"/>
      <c r="K127" s="33">
        <f t="shared" si="1"/>
        <v>0</v>
      </c>
      <c r="L127" s="68">
        <f t="shared" si="0"/>
        <v>0</v>
      </c>
      <c r="M127" s="66">
        <f t="shared" si="2"/>
        <v>0</v>
      </c>
      <c r="N127" s="32">
        <f t="shared" si="3"/>
        <v>0</v>
      </c>
      <c r="O127" s="52">
        <f>'Pay App 5'!O127+'Pay App 5'!P127</f>
        <v>0</v>
      </c>
      <c r="P127" s="45"/>
      <c r="Q127" s="66">
        <f>'Pay App 5'!Q127+N127+P127</f>
        <v>0</v>
      </c>
    </row>
    <row r="128" spans="1:17" ht="21" customHeight="1" x14ac:dyDescent="0.2">
      <c r="A128" s="153" t="s">
        <v>210</v>
      </c>
      <c r="B128" s="153"/>
      <c r="C128" s="153" t="s">
        <v>211</v>
      </c>
      <c r="D128" s="154"/>
      <c r="E128" s="52">
        <f>'Pay App 5'!E128</f>
        <v>0</v>
      </c>
      <c r="F128" s="45"/>
      <c r="G128" s="65">
        <f>'Pay App 5'!G128+F128</f>
        <v>0</v>
      </c>
      <c r="H128" s="188">
        <f>'Pay App 5'!K128</f>
        <v>0</v>
      </c>
      <c r="I128" s="189"/>
      <c r="J128" s="55"/>
      <c r="K128" s="33">
        <f t="shared" si="1"/>
        <v>0</v>
      </c>
      <c r="L128" s="68">
        <f t="shared" si="0"/>
        <v>0</v>
      </c>
      <c r="M128" s="66">
        <f t="shared" si="2"/>
        <v>0</v>
      </c>
      <c r="N128" s="32">
        <f t="shared" si="3"/>
        <v>0</v>
      </c>
      <c r="O128" s="52">
        <f>'Pay App 5'!O128+'Pay App 5'!P128</f>
        <v>0</v>
      </c>
      <c r="P128" s="45"/>
      <c r="Q128" s="66">
        <f>'Pay App 5'!Q128+N128+P128</f>
        <v>0</v>
      </c>
    </row>
    <row r="129" spans="1:17" ht="21" customHeight="1" x14ac:dyDescent="0.2">
      <c r="A129" s="151" t="s">
        <v>212</v>
      </c>
      <c r="B129" s="151"/>
      <c r="C129" s="151" t="s">
        <v>213</v>
      </c>
      <c r="D129" s="152"/>
      <c r="E129" s="52">
        <f>'Pay App 5'!E129</f>
        <v>0</v>
      </c>
      <c r="F129" s="45"/>
      <c r="G129" s="65">
        <f>'Pay App 5'!G129+F129</f>
        <v>0</v>
      </c>
      <c r="H129" s="188">
        <f>'Pay App 5'!K129</f>
        <v>0</v>
      </c>
      <c r="I129" s="189"/>
      <c r="J129" s="55"/>
      <c r="K129" s="33">
        <f t="shared" si="1"/>
        <v>0</v>
      </c>
      <c r="L129" s="68">
        <f t="shared" si="0"/>
        <v>0</v>
      </c>
      <c r="M129" s="66">
        <f t="shared" si="2"/>
        <v>0</v>
      </c>
      <c r="N129" s="32">
        <f t="shared" si="3"/>
        <v>0</v>
      </c>
      <c r="O129" s="52">
        <f>'Pay App 5'!O129+'Pay App 5'!P129</f>
        <v>0</v>
      </c>
      <c r="P129" s="45"/>
      <c r="Q129" s="66">
        <f>'Pay App 5'!Q129+N129+P129</f>
        <v>0</v>
      </c>
    </row>
    <row r="130" spans="1:17" ht="21" customHeight="1" x14ac:dyDescent="0.2">
      <c r="A130" s="151" t="s">
        <v>214</v>
      </c>
      <c r="B130" s="151"/>
      <c r="C130" s="151" t="s">
        <v>215</v>
      </c>
      <c r="D130" s="152"/>
      <c r="E130" s="52">
        <f>'Pay App 5'!E130</f>
        <v>0</v>
      </c>
      <c r="F130" s="45"/>
      <c r="G130" s="65">
        <f>'Pay App 5'!G130+F130</f>
        <v>0</v>
      </c>
      <c r="H130" s="188">
        <f>'Pay App 5'!K130</f>
        <v>0</v>
      </c>
      <c r="I130" s="189"/>
      <c r="J130" s="55"/>
      <c r="K130" s="33">
        <f t="shared" si="1"/>
        <v>0</v>
      </c>
      <c r="L130" s="68">
        <f t="shared" si="0"/>
        <v>0</v>
      </c>
      <c r="M130" s="66">
        <f t="shared" si="2"/>
        <v>0</v>
      </c>
      <c r="N130" s="32">
        <f t="shared" si="3"/>
        <v>0</v>
      </c>
      <c r="O130" s="52">
        <f>'Pay App 5'!O130+'Pay App 5'!P130</f>
        <v>0</v>
      </c>
      <c r="P130" s="45"/>
      <c r="Q130" s="66">
        <f>'Pay App 5'!Q130+N130+P130</f>
        <v>0</v>
      </c>
    </row>
    <row r="131" spans="1:17" ht="21" customHeight="1" x14ac:dyDescent="0.2">
      <c r="A131" s="151" t="s">
        <v>216</v>
      </c>
      <c r="B131" s="151"/>
      <c r="C131" s="151" t="s">
        <v>217</v>
      </c>
      <c r="D131" s="152"/>
      <c r="E131" s="52">
        <f>'Pay App 5'!E131</f>
        <v>0</v>
      </c>
      <c r="F131" s="45"/>
      <c r="G131" s="65">
        <f>'Pay App 5'!G131+F131</f>
        <v>0</v>
      </c>
      <c r="H131" s="188">
        <f>'Pay App 5'!K131</f>
        <v>0</v>
      </c>
      <c r="I131" s="189"/>
      <c r="J131" s="55"/>
      <c r="K131" s="33">
        <f t="shared" si="1"/>
        <v>0</v>
      </c>
      <c r="L131" s="68">
        <f t="shared" si="0"/>
        <v>0</v>
      </c>
      <c r="M131" s="66">
        <f t="shared" si="2"/>
        <v>0</v>
      </c>
      <c r="N131" s="32">
        <f t="shared" si="3"/>
        <v>0</v>
      </c>
      <c r="O131" s="52">
        <f>'Pay App 5'!O131+'Pay App 5'!P131</f>
        <v>0</v>
      </c>
      <c r="P131" s="45"/>
      <c r="Q131" s="66">
        <f>'Pay App 5'!Q131+N131+P131</f>
        <v>0</v>
      </c>
    </row>
    <row r="132" spans="1:17" ht="21" customHeight="1" x14ac:dyDescent="0.2">
      <c r="A132" s="151" t="s">
        <v>218</v>
      </c>
      <c r="B132" s="151"/>
      <c r="C132" s="151" t="s">
        <v>219</v>
      </c>
      <c r="D132" s="152"/>
      <c r="E132" s="52">
        <f>'Pay App 5'!E132</f>
        <v>0</v>
      </c>
      <c r="F132" s="45"/>
      <c r="G132" s="65">
        <f>'Pay App 5'!G132+F132</f>
        <v>0</v>
      </c>
      <c r="H132" s="188">
        <f>'Pay App 5'!K132</f>
        <v>0</v>
      </c>
      <c r="I132" s="189"/>
      <c r="J132" s="55"/>
      <c r="K132" s="33">
        <f t="shared" si="1"/>
        <v>0</v>
      </c>
      <c r="L132" s="68">
        <f t="shared" si="0"/>
        <v>0</v>
      </c>
      <c r="M132" s="66">
        <f t="shared" si="2"/>
        <v>0</v>
      </c>
      <c r="N132" s="32">
        <f t="shared" si="3"/>
        <v>0</v>
      </c>
      <c r="O132" s="52">
        <f>'Pay App 5'!O132+'Pay App 5'!P132</f>
        <v>0</v>
      </c>
      <c r="P132" s="45"/>
      <c r="Q132" s="66">
        <f>'Pay App 5'!Q132+N132+P132</f>
        <v>0</v>
      </c>
    </row>
    <row r="133" spans="1:17" ht="21" customHeight="1" x14ac:dyDescent="0.2">
      <c r="A133" s="151" t="s">
        <v>220</v>
      </c>
      <c r="B133" s="151"/>
      <c r="C133" s="151" t="s">
        <v>221</v>
      </c>
      <c r="D133" s="152"/>
      <c r="E133" s="52">
        <f>'Pay App 5'!E133</f>
        <v>0</v>
      </c>
      <c r="F133" s="45"/>
      <c r="G133" s="65">
        <f>'Pay App 5'!G133+F133</f>
        <v>0</v>
      </c>
      <c r="H133" s="188">
        <f>'Pay App 5'!K133</f>
        <v>0</v>
      </c>
      <c r="I133" s="189"/>
      <c r="J133" s="55"/>
      <c r="K133" s="33">
        <f t="shared" si="1"/>
        <v>0</v>
      </c>
      <c r="L133" s="68">
        <f t="shared" si="0"/>
        <v>0</v>
      </c>
      <c r="M133" s="66">
        <f t="shared" si="2"/>
        <v>0</v>
      </c>
      <c r="N133" s="32">
        <f t="shared" si="3"/>
        <v>0</v>
      </c>
      <c r="O133" s="52">
        <f>'Pay App 5'!O133+'Pay App 5'!P133</f>
        <v>0</v>
      </c>
      <c r="P133" s="45"/>
      <c r="Q133" s="66">
        <f>'Pay App 5'!Q133+N133+P133</f>
        <v>0</v>
      </c>
    </row>
    <row r="134" spans="1:17" ht="21" customHeight="1" x14ac:dyDescent="0.2">
      <c r="A134" s="151" t="s">
        <v>222</v>
      </c>
      <c r="B134" s="151"/>
      <c r="C134" s="151" t="s">
        <v>223</v>
      </c>
      <c r="D134" s="152"/>
      <c r="E134" s="52">
        <f>'Pay App 5'!E134</f>
        <v>0</v>
      </c>
      <c r="F134" s="45"/>
      <c r="G134" s="65">
        <f>'Pay App 5'!G134+F134</f>
        <v>0</v>
      </c>
      <c r="H134" s="188">
        <f>'Pay App 5'!K134</f>
        <v>0</v>
      </c>
      <c r="I134" s="189"/>
      <c r="J134" s="55"/>
      <c r="K134" s="33">
        <f t="shared" si="1"/>
        <v>0</v>
      </c>
      <c r="L134" s="68">
        <f t="shared" si="0"/>
        <v>0</v>
      </c>
      <c r="M134" s="66">
        <f t="shared" si="2"/>
        <v>0</v>
      </c>
      <c r="N134" s="32">
        <f t="shared" si="3"/>
        <v>0</v>
      </c>
      <c r="O134" s="52">
        <f>'Pay App 5'!O134+'Pay App 5'!P134</f>
        <v>0</v>
      </c>
      <c r="P134" s="45"/>
      <c r="Q134" s="66">
        <f>'Pay App 5'!Q134+N134+P134</f>
        <v>0</v>
      </c>
    </row>
    <row r="135" spans="1:17" ht="21" customHeight="1" x14ac:dyDescent="0.2">
      <c r="A135" s="153" t="s">
        <v>224</v>
      </c>
      <c r="B135" s="153"/>
      <c r="C135" s="153" t="s">
        <v>225</v>
      </c>
      <c r="D135" s="154"/>
      <c r="E135" s="52">
        <f>'Pay App 5'!E135</f>
        <v>0</v>
      </c>
      <c r="F135" s="45"/>
      <c r="G135" s="65">
        <f>'Pay App 5'!G135+F135</f>
        <v>0</v>
      </c>
      <c r="H135" s="188">
        <f>'Pay App 5'!K135</f>
        <v>0</v>
      </c>
      <c r="I135" s="189"/>
      <c r="J135" s="55"/>
      <c r="K135" s="33">
        <f t="shared" si="1"/>
        <v>0</v>
      </c>
      <c r="L135" s="68">
        <f t="shared" si="0"/>
        <v>0</v>
      </c>
      <c r="M135" s="66">
        <f t="shared" si="2"/>
        <v>0</v>
      </c>
      <c r="N135" s="32">
        <f t="shared" si="3"/>
        <v>0</v>
      </c>
      <c r="O135" s="52">
        <f>'Pay App 5'!O135+'Pay App 5'!P135</f>
        <v>0</v>
      </c>
      <c r="P135" s="45"/>
      <c r="Q135" s="66">
        <f>'Pay App 5'!Q135+N135+P135</f>
        <v>0</v>
      </c>
    </row>
    <row r="136" spans="1:17" ht="21" customHeight="1" x14ac:dyDescent="0.2">
      <c r="A136" s="151" t="s">
        <v>226</v>
      </c>
      <c r="B136" s="151"/>
      <c r="C136" s="151" t="s">
        <v>227</v>
      </c>
      <c r="D136" s="152"/>
      <c r="E136" s="52">
        <f>'Pay App 5'!E136</f>
        <v>0</v>
      </c>
      <c r="F136" s="45"/>
      <c r="G136" s="65">
        <f>'Pay App 5'!G136+F136</f>
        <v>0</v>
      </c>
      <c r="H136" s="188">
        <f>'Pay App 5'!K136</f>
        <v>0</v>
      </c>
      <c r="I136" s="189"/>
      <c r="J136" s="55"/>
      <c r="K136" s="33">
        <f t="shared" si="1"/>
        <v>0</v>
      </c>
      <c r="L136" s="68">
        <f t="shared" si="0"/>
        <v>0</v>
      </c>
      <c r="M136" s="66">
        <f t="shared" si="2"/>
        <v>0</v>
      </c>
      <c r="N136" s="32">
        <f t="shared" si="3"/>
        <v>0</v>
      </c>
      <c r="O136" s="52">
        <f>'Pay App 5'!O136+'Pay App 5'!P136</f>
        <v>0</v>
      </c>
      <c r="P136" s="45"/>
      <c r="Q136" s="66">
        <f>'Pay App 5'!Q136+N136+P136</f>
        <v>0</v>
      </c>
    </row>
    <row r="137" spans="1:17" ht="21" customHeight="1" x14ac:dyDescent="0.2">
      <c r="A137" s="151" t="s">
        <v>228</v>
      </c>
      <c r="B137" s="151"/>
      <c r="C137" s="151" t="s">
        <v>229</v>
      </c>
      <c r="D137" s="152"/>
      <c r="E137" s="52">
        <f>'Pay App 5'!E137</f>
        <v>0</v>
      </c>
      <c r="F137" s="45"/>
      <c r="G137" s="65">
        <f>'Pay App 5'!G137+F137</f>
        <v>0</v>
      </c>
      <c r="H137" s="188">
        <f>'Pay App 5'!K137</f>
        <v>0</v>
      </c>
      <c r="I137" s="189"/>
      <c r="J137" s="55"/>
      <c r="K137" s="33">
        <f t="shared" si="1"/>
        <v>0</v>
      </c>
      <c r="L137" s="68">
        <f t="shared" si="0"/>
        <v>0</v>
      </c>
      <c r="M137" s="66">
        <f t="shared" si="2"/>
        <v>0</v>
      </c>
      <c r="N137" s="32">
        <f t="shared" si="3"/>
        <v>0</v>
      </c>
      <c r="O137" s="52">
        <f>'Pay App 5'!O137+'Pay App 5'!P137</f>
        <v>0</v>
      </c>
      <c r="P137" s="45"/>
      <c r="Q137" s="66">
        <f>'Pay App 5'!Q137+N137+P137</f>
        <v>0</v>
      </c>
    </row>
    <row r="138" spans="1:17" ht="21" customHeight="1" x14ac:dyDescent="0.2">
      <c r="A138" s="151" t="s">
        <v>230</v>
      </c>
      <c r="B138" s="151"/>
      <c r="C138" s="151" t="s">
        <v>231</v>
      </c>
      <c r="D138" s="152"/>
      <c r="E138" s="52">
        <f>'Pay App 5'!E138</f>
        <v>0</v>
      </c>
      <c r="F138" s="45"/>
      <c r="G138" s="65">
        <f>'Pay App 5'!G138+F138</f>
        <v>0</v>
      </c>
      <c r="H138" s="188">
        <f>'Pay App 5'!K138</f>
        <v>0</v>
      </c>
      <c r="I138" s="189"/>
      <c r="J138" s="55"/>
      <c r="K138" s="33">
        <f t="shared" si="1"/>
        <v>0</v>
      </c>
      <c r="L138" s="68">
        <f t="shared" si="0"/>
        <v>0</v>
      </c>
      <c r="M138" s="66">
        <f t="shared" si="2"/>
        <v>0</v>
      </c>
      <c r="N138" s="32">
        <f t="shared" si="3"/>
        <v>0</v>
      </c>
      <c r="O138" s="52">
        <f>'Pay App 5'!O138+'Pay App 5'!P138</f>
        <v>0</v>
      </c>
      <c r="P138" s="45"/>
      <c r="Q138" s="66">
        <f>'Pay App 5'!Q138+N138+P138</f>
        <v>0</v>
      </c>
    </row>
    <row r="139" spans="1:17" ht="21" customHeight="1" x14ac:dyDescent="0.2">
      <c r="A139" s="153" t="s">
        <v>232</v>
      </c>
      <c r="B139" s="153"/>
      <c r="C139" s="153" t="s">
        <v>233</v>
      </c>
      <c r="D139" s="154"/>
      <c r="E139" s="52">
        <f>'Pay App 5'!E139</f>
        <v>0</v>
      </c>
      <c r="F139" s="45"/>
      <c r="G139" s="65">
        <f>'Pay App 5'!G139+F139</f>
        <v>0</v>
      </c>
      <c r="H139" s="188">
        <f>'Pay App 5'!K139</f>
        <v>0</v>
      </c>
      <c r="I139" s="189"/>
      <c r="J139" s="55"/>
      <c r="K139" s="33">
        <f t="shared" si="1"/>
        <v>0</v>
      </c>
      <c r="L139" s="68">
        <f t="shared" si="0"/>
        <v>0</v>
      </c>
      <c r="M139" s="66">
        <f t="shared" si="2"/>
        <v>0</v>
      </c>
      <c r="N139" s="32">
        <f t="shared" si="3"/>
        <v>0</v>
      </c>
      <c r="O139" s="52">
        <f>'Pay App 5'!O139+'Pay App 5'!P139</f>
        <v>0</v>
      </c>
      <c r="P139" s="45"/>
      <c r="Q139" s="66">
        <f>'Pay App 5'!Q139+N139+P139</f>
        <v>0</v>
      </c>
    </row>
    <row r="140" spans="1:17" ht="21" customHeight="1" x14ac:dyDescent="0.2">
      <c r="A140" s="151" t="s">
        <v>234</v>
      </c>
      <c r="B140" s="151"/>
      <c r="C140" s="151" t="s">
        <v>235</v>
      </c>
      <c r="D140" s="152"/>
      <c r="E140" s="52">
        <f>'Pay App 5'!E140</f>
        <v>0</v>
      </c>
      <c r="F140" s="45"/>
      <c r="G140" s="65">
        <f>'Pay App 5'!G140+F140</f>
        <v>0</v>
      </c>
      <c r="H140" s="188">
        <f>'Pay App 5'!K140</f>
        <v>0</v>
      </c>
      <c r="I140" s="189"/>
      <c r="J140" s="55"/>
      <c r="K140" s="33">
        <f t="shared" si="1"/>
        <v>0</v>
      </c>
      <c r="L140" s="68">
        <f t="shared" si="0"/>
        <v>0</v>
      </c>
      <c r="M140" s="66">
        <f t="shared" si="2"/>
        <v>0</v>
      </c>
      <c r="N140" s="32">
        <f t="shared" si="3"/>
        <v>0</v>
      </c>
      <c r="O140" s="52">
        <f>'Pay App 5'!O140+'Pay App 5'!P140</f>
        <v>0</v>
      </c>
      <c r="P140" s="45"/>
      <c r="Q140" s="66">
        <f>'Pay App 5'!Q140+N140+P140</f>
        <v>0</v>
      </c>
    </row>
    <row r="141" spans="1:17" ht="21" customHeight="1" x14ac:dyDescent="0.2">
      <c r="A141" s="151" t="s">
        <v>236</v>
      </c>
      <c r="B141" s="151"/>
      <c r="C141" s="151" t="s">
        <v>237</v>
      </c>
      <c r="D141" s="152"/>
      <c r="E141" s="52">
        <f>'Pay App 5'!E141</f>
        <v>0</v>
      </c>
      <c r="F141" s="45"/>
      <c r="G141" s="65">
        <f>'Pay App 5'!G141+F141</f>
        <v>0</v>
      </c>
      <c r="H141" s="188">
        <f>'Pay App 5'!K141</f>
        <v>0</v>
      </c>
      <c r="I141" s="189"/>
      <c r="J141" s="55"/>
      <c r="K141" s="33">
        <f t="shared" si="1"/>
        <v>0</v>
      </c>
      <c r="L141" s="68">
        <f t="shared" si="0"/>
        <v>0</v>
      </c>
      <c r="M141" s="66">
        <f t="shared" si="2"/>
        <v>0</v>
      </c>
      <c r="N141" s="32">
        <f t="shared" si="3"/>
        <v>0</v>
      </c>
      <c r="O141" s="52">
        <f>'Pay App 5'!O141+'Pay App 5'!P141</f>
        <v>0</v>
      </c>
      <c r="P141" s="45"/>
      <c r="Q141" s="66">
        <f>'Pay App 5'!Q141+N141+P141</f>
        <v>0</v>
      </c>
    </row>
    <row r="142" spans="1:17" ht="21" customHeight="1" x14ac:dyDescent="0.2">
      <c r="A142" s="151" t="s">
        <v>238</v>
      </c>
      <c r="B142" s="151"/>
      <c r="C142" s="151" t="s">
        <v>239</v>
      </c>
      <c r="D142" s="152"/>
      <c r="E142" s="52">
        <f>'Pay App 5'!E142</f>
        <v>0</v>
      </c>
      <c r="F142" s="45"/>
      <c r="G142" s="65">
        <f>'Pay App 5'!G142+F142</f>
        <v>0</v>
      </c>
      <c r="H142" s="188">
        <f>'Pay App 5'!K142</f>
        <v>0</v>
      </c>
      <c r="I142" s="189"/>
      <c r="J142" s="55"/>
      <c r="K142" s="33">
        <f t="shared" si="1"/>
        <v>0</v>
      </c>
      <c r="L142" s="68">
        <f t="shared" si="0"/>
        <v>0</v>
      </c>
      <c r="M142" s="66">
        <f t="shared" si="2"/>
        <v>0</v>
      </c>
      <c r="N142" s="32">
        <f t="shared" si="3"/>
        <v>0</v>
      </c>
      <c r="O142" s="52">
        <f>'Pay App 5'!O142+'Pay App 5'!P142</f>
        <v>0</v>
      </c>
      <c r="P142" s="45"/>
      <c r="Q142" s="66">
        <f>'Pay App 5'!Q142+N142+P142</f>
        <v>0</v>
      </c>
    </row>
    <row r="143" spans="1:17" ht="21" customHeight="1" x14ac:dyDescent="0.2">
      <c r="A143" s="151" t="s">
        <v>240</v>
      </c>
      <c r="B143" s="151"/>
      <c r="C143" s="151" t="s">
        <v>241</v>
      </c>
      <c r="D143" s="152"/>
      <c r="E143" s="52">
        <f>'Pay App 5'!E143</f>
        <v>0</v>
      </c>
      <c r="F143" s="45"/>
      <c r="G143" s="65">
        <f>'Pay App 5'!G143+F143</f>
        <v>0</v>
      </c>
      <c r="H143" s="188">
        <f>'Pay App 5'!K143</f>
        <v>0</v>
      </c>
      <c r="I143" s="189"/>
      <c r="J143" s="55"/>
      <c r="K143" s="33">
        <f t="shared" si="1"/>
        <v>0</v>
      </c>
      <c r="L143" s="68">
        <f t="shared" si="0"/>
        <v>0</v>
      </c>
      <c r="M143" s="66">
        <f t="shared" si="2"/>
        <v>0</v>
      </c>
      <c r="N143" s="32">
        <f t="shared" si="3"/>
        <v>0</v>
      </c>
      <c r="O143" s="52">
        <f>'Pay App 5'!O143+'Pay App 5'!P143</f>
        <v>0</v>
      </c>
      <c r="P143" s="45"/>
      <c r="Q143" s="66">
        <f>'Pay App 5'!Q143+N143+P143</f>
        <v>0</v>
      </c>
    </row>
    <row r="144" spans="1:17" ht="21" customHeight="1" x14ac:dyDescent="0.2">
      <c r="A144" s="151" t="s">
        <v>242</v>
      </c>
      <c r="B144" s="151"/>
      <c r="C144" s="151" t="s">
        <v>243</v>
      </c>
      <c r="D144" s="152"/>
      <c r="E144" s="52">
        <f>'Pay App 5'!E144</f>
        <v>0</v>
      </c>
      <c r="F144" s="45"/>
      <c r="G144" s="65">
        <f>'Pay App 5'!G144+F144</f>
        <v>0</v>
      </c>
      <c r="H144" s="188">
        <f>'Pay App 5'!K144</f>
        <v>0</v>
      </c>
      <c r="I144" s="189"/>
      <c r="J144" s="55"/>
      <c r="K144" s="33">
        <f t="shared" si="1"/>
        <v>0</v>
      </c>
      <c r="L144" s="68">
        <f t="shared" si="0"/>
        <v>0</v>
      </c>
      <c r="M144" s="66">
        <f t="shared" si="2"/>
        <v>0</v>
      </c>
      <c r="N144" s="32">
        <f t="shared" si="3"/>
        <v>0</v>
      </c>
      <c r="O144" s="52">
        <f>'Pay App 5'!O144+'Pay App 5'!P144</f>
        <v>0</v>
      </c>
      <c r="P144" s="45"/>
      <c r="Q144" s="66">
        <f>'Pay App 5'!Q144+N144+P144</f>
        <v>0</v>
      </c>
    </row>
    <row r="145" spans="1:17" ht="21" customHeight="1" x14ac:dyDescent="0.2">
      <c r="A145" s="151" t="s">
        <v>244</v>
      </c>
      <c r="B145" s="151"/>
      <c r="C145" s="151" t="s">
        <v>245</v>
      </c>
      <c r="D145" s="152"/>
      <c r="E145" s="52">
        <f>'Pay App 5'!E145</f>
        <v>0</v>
      </c>
      <c r="F145" s="45"/>
      <c r="G145" s="65">
        <f>'Pay App 5'!G145+F145</f>
        <v>0</v>
      </c>
      <c r="H145" s="188">
        <f>'Pay App 5'!K145</f>
        <v>0</v>
      </c>
      <c r="I145" s="189"/>
      <c r="J145" s="55"/>
      <c r="K145" s="33">
        <f t="shared" si="1"/>
        <v>0</v>
      </c>
      <c r="L145" s="68">
        <f t="shared" si="0"/>
        <v>0</v>
      </c>
      <c r="M145" s="66">
        <f t="shared" si="2"/>
        <v>0</v>
      </c>
      <c r="N145" s="32">
        <f t="shared" si="3"/>
        <v>0</v>
      </c>
      <c r="O145" s="52">
        <f>'Pay App 5'!O145+'Pay App 5'!P145</f>
        <v>0</v>
      </c>
      <c r="P145" s="45"/>
      <c r="Q145" s="66">
        <f>'Pay App 5'!Q145+N145+P145</f>
        <v>0</v>
      </c>
    </row>
    <row r="146" spans="1:17" ht="21" customHeight="1" x14ac:dyDescent="0.2">
      <c r="A146" s="151" t="s">
        <v>246</v>
      </c>
      <c r="B146" s="151"/>
      <c r="C146" s="151" t="s">
        <v>247</v>
      </c>
      <c r="D146" s="152"/>
      <c r="E146" s="52">
        <f>'Pay App 5'!E146</f>
        <v>0</v>
      </c>
      <c r="F146" s="45"/>
      <c r="G146" s="65">
        <f>'Pay App 5'!G146+F146</f>
        <v>0</v>
      </c>
      <c r="H146" s="188">
        <f>'Pay App 5'!K146</f>
        <v>0</v>
      </c>
      <c r="I146" s="189"/>
      <c r="J146" s="55"/>
      <c r="K146" s="33">
        <f t="shared" si="1"/>
        <v>0</v>
      </c>
      <c r="L146" s="68">
        <f t="shared" si="0"/>
        <v>0</v>
      </c>
      <c r="M146" s="66">
        <f t="shared" si="2"/>
        <v>0</v>
      </c>
      <c r="N146" s="32">
        <f t="shared" si="3"/>
        <v>0</v>
      </c>
      <c r="O146" s="52">
        <f>'Pay App 5'!O146+'Pay App 5'!P146</f>
        <v>0</v>
      </c>
      <c r="P146" s="45"/>
      <c r="Q146" s="66">
        <f>'Pay App 5'!Q146+N146+P146</f>
        <v>0</v>
      </c>
    </row>
    <row r="147" spans="1:17" ht="21" customHeight="1" x14ac:dyDescent="0.2">
      <c r="A147" s="151" t="s">
        <v>248</v>
      </c>
      <c r="B147" s="151"/>
      <c r="C147" s="151" t="s">
        <v>249</v>
      </c>
      <c r="D147" s="152"/>
      <c r="E147" s="52">
        <f>'Pay App 5'!E147</f>
        <v>0</v>
      </c>
      <c r="F147" s="45"/>
      <c r="G147" s="65">
        <f>'Pay App 5'!G147+F147</f>
        <v>0</v>
      </c>
      <c r="H147" s="188">
        <f>'Pay App 5'!K147</f>
        <v>0</v>
      </c>
      <c r="I147" s="189"/>
      <c r="J147" s="55"/>
      <c r="K147" s="33">
        <f t="shared" ref="K147:K210" si="4">H147+J147</f>
        <v>0</v>
      </c>
      <c r="L147" s="68">
        <f t="shared" si="0"/>
        <v>0</v>
      </c>
      <c r="M147" s="66">
        <f t="shared" ref="M147:M210" si="5">G147-K147</f>
        <v>0</v>
      </c>
      <c r="N147" s="32">
        <f t="shared" ref="N147:N210" si="6">IF(MOD(ROUND(ABS(J147*0.05)*10000,0),10)=5,ROUNDDOWN((J147*0.05),2),ROUND((J147*0.05),2))</f>
        <v>0</v>
      </c>
      <c r="O147" s="52">
        <f>'Pay App 5'!O147+'Pay App 5'!P147</f>
        <v>0</v>
      </c>
      <c r="P147" s="45"/>
      <c r="Q147" s="66">
        <f>'Pay App 5'!Q147+N147+P147</f>
        <v>0</v>
      </c>
    </row>
    <row r="148" spans="1:17" ht="21" customHeight="1" x14ac:dyDescent="0.2">
      <c r="A148" s="151" t="s">
        <v>250</v>
      </c>
      <c r="B148" s="151"/>
      <c r="C148" s="151" t="s">
        <v>251</v>
      </c>
      <c r="D148" s="152"/>
      <c r="E148" s="52">
        <f>'Pay App 5'!E148</f>
        <v>0</v>
      </c>
      <c r="F148" s="45"/>
      <c r="G148" s="65">
        <f>'Pay App 5'!G148+F148</f>
        <v>0</v>
      </c>
      <c r="H148" s="188">
        <f>'Pay App 5'!K148</f>
        <v>0</v>
      </c>
      <c r="I148" s="189"/>
      <c r="J148" s="55"/>
      <c r="K148" s="33">
        <f t="shared" si="4"/>
        <v>0</v>
      </c>
      <c r="L148" s="68">
        <f t="shared" ref="L148:L211" si="7">IF(ISERROR(K148/G148),0,K148/G148)</f>
        <v>0</v>
      </c>
      <c r="M148" s="66">
        <f t="shared" si="5"/>
        <v>0</v>
      </c>
      <c r="N148" s="32">
        <f t="shared" si="6"/>
        <v>0</v>
      </c>
      <c r="O148" s="52">
        <f>'Pay App 5'!O148+'Pay App 5'!P148</f>
        <v>0</v>
      </c>
      <c r="P148" s="45"/>
      <c r="Q148" s="66">
        <f>'Pay App 5'!Q148+N148+P148</f>
        <v>0</v>
      </c>
    </row>
    <row r="149" spans="1:17" ht="21" customHeight="1" x14ac:dyDescent="0.2">
      <c r="A149" s="153" t="s">
        <v>252</v>
      </c>
      <c r="B149" s="153"/>
      <c r="C149" s="153" t="s">
        <v>253</v>
      </c>
      <c r="D149" s="154"/>
      <c r="E149" s="52">
        <f>'Pay App 5'!E149</f>
        <v>0</v>
      </c>
      <c r="F149" s="45"/>
      <c r="G149" s="65">
        <f>'Pay App 5'!G149+F149</f>
        <v>0</v>
      </c>
      <c r="H149" s="188">
        <f>'Pay App 5'!K149</f>
        <v>0</v>
      </c>
      <c r="I149" s="189"/>
      <c r="J149" s="55"/>
      <c r="K149" s="33">
        <f t="shared" si="4"/>
        <v>0</v>
      </c>
      <c r="L149" s="68">
        <f t="shared" si="7"/>
        <v>0</v>
      </c>
      <c r="M149" s="66">
        <f t="shared" si="5"/>
        <v>0</v>
      </c>
      <c r="N149" s="32">
        <f t="shared" si="6"/>
        <v>0</v>
      </c>
      <c r="O149" s="52">
        <f>'Pay App 5'!O149+'Pay App 5'!P149</f>
        <v>0</v>
      </c>
      <c r="P149" s="45"/>
      <c r="Q149" s="66">
        <f>'Pay App 5'!Q149+N149+P149</f>
        <v>0</v>
      </c>
    </row>
    <row r="150" spans="1:17" ht="21" customHeight="1" x14ac:dyDescent="0.2">
      <c r="A150" s="151" t="s">
        <v>254</v>
      </c>
      <c r="B150" s="151"/>
      <c r="C150" s="151" t="s">
        <v>255</v>
      </c>
      <c r="D150" s="152"/>
      <c r="E150" s="52">
        <f>'Pay App 5'!E150</f>
        <v>0</v>
      </c>
      <c r="F150" s="45"/>
      <c r="G150" s="65">
        <f>'Pay App 5'!G150+F150</f>
        <v>0</v>
      </c>
      <c r="H150" s="188">
        <f>'Pay App 5'!K150</f>
        <v>0</v>
      </c>
      <c r="I150" s="189"/>
      <c r="J150" s="55"/>
      <c r="K150" s="33">
        <f t="shared" si="4"/>
        <v>0</v>
      </c>
      <c r="L150" s="68">
        <f t="shared" si="7"/>
        <v>0</v>
      </c>
      <c r="M150" s="66">
        <f t="shared" si="5"/>
        <v>0</v>
      </c>
      <c r="N150" s="32">
        <f t="shared" si="6"/>
        <v>0</v>
      </c>
      <c r="O150" s="52">
        <f>'Pay App 5'!O150+'Pay App 5'!P150</f>
        <v>0</v>
      </c>
      <c r="P150" s="45"/>
      <c r="Q150" s="66">
        <f>'Pay App 5'!Q150+N150+P150</f>
        <v>0</v>
      </c>
    </row>
    <row r="151" spans="1:17" ht="21" customHeight="1" x14ac:dyDescent="0.2">
      <c r="A151" s="151" t="s">
        <v>256</v>
      </c>
      <c r="B151" s="151"/>
      <c r="C151" s="151" t="s">
        <v>257</v>
      </c>
      <c r="D151" s="152"/>
      <c r="E151" s="52">
        <f>'Pay App 5'!E151</f>
        <v>0</v>
      </c>
      <c r="F151" s="45"/>
      <c r="G151" s="65">
        <f>'Pay App 5'!G151+F151</f>
        <v>0</v>
      </c>
      <c r="H151" s="188">
        <f>'Pay App 5'!K151</f>
        <v>0</v>
      </c>
      <c r="I151" s="189"/>
      <c r="J151" s="55"/>
      <c r="K151" s="33">
        <f t="shared" si="4"/>
        <v>0</v>
      </c>
      <c r="L151" s="68">
        <f t="shared" si="7"/>
        <v>0</v>
      </c>
      <c r="M151" s="66">
        <f t="shared" si="5"/>
        <v>0</v>
      </c>
      <c r="N151" s="32">
        <f t="shared" si="6"/>
        <v>0</v>
      </c>
      <c r="O151" s="52">
        <f>'Pay App 5'!O151+'Pay App 5'!P151</f>
        <v>0</v>
      </c>
      <c r="P151" s="45"/>
      <c r="Q151" s="66">
        <f>'Pay App 5'!Q151+N151+P151</f>
        <v>0</v>
      </c>
    </row>
    <row r="152" spans="1:17" ht="21" customHeight="1" x14ac:dyDescent="0.2">
      <c r="A152" s="151" t="s">
        <v>258</v>
      </c>
      <c r="B152" s="151"/>
      <c r="C152" s="151" t="s">
        <v>259</v>
      </c>
      <c r="D152" s="152"/>
      <c r="E152" s="52">
        <f>'Pay App 5'!E152</f>
        <v>0</v>
      </c>
      <c r="F152" s="45"/>
      <c r="G152" s="65">
        <f>'Pay App 5'!G152+F152</f>
        <v>0</v>
      </c>
      <c r="H152" s="188">
        <f>'Pay App 5'!K152</f>
        <v>0</v>
      </c>
      <c r="I152" s="189"/>
      <c r="J152" s="55"/>
      <c r="K152" s="33">
        <f t="shared" si="4"/>
        <v>0</v>
      </c>
      <c r="L152" s="68">
        <f t="shared" si="7"/>
        <v>0</v>
      </c>
      <c r="M152" s="66">
        <f t="shared" si="5"/>
        <v>0</v>
      </c>
      <c r="N152" s="32">
        <f t="shared" si="6"/>
        <v>0</v>
      </c>
      <c r="O152" s="52">
        <f>'Pay App 5'!O152+'Pay App 5'!P152</f>
        <v>0</v>
      </c>
      <c r="P152" s="45"/>
      <c r="Q152" s="66">
        <f>'Pay App 5'!Q152+N152+P152</f>
        <v>0</v>
      </c>
    </row>
    <row r="153" spans="1:17" ht="21" customHeight="1" x14ac:dyDescent="0.2">
      <c r="A153" s="151" t="s">
        <v>260</v>
      </c>
      <c r="B153" s="151"/>
      <c r="C153" s="151" t="s">
        <v>261</v>
      </c>
      <c r="D153" s="152"/>
      <c r="E153" s="52">
        <f>'Pay App 5'!E153</f>
        <v>0</v>
      </c>
      <c r="F153" s="45"/>
      <c r="G153" s="65">
        <f>'Pay App 5'!G153+F153</f>
        <v>0</v>
      </c>
      <c r="H153" s="188">
        <f>'Pay App 5'!K153</f>
        <v>0</v>
      </c>
      <c r="I153" s="189"/>
      <c r="J153" s="55"/>
      <c r="K153" s="33">
        <f t="shared" si="4"/>
        <v>0</v>
      </c>
      <c r="L153" s="68">
        <f t="shared" si="7"/>
        <v>0</v>
      </c>
      <c r="M153" s="66">
        <f t="shared" si="5"/>
        <v>0</v>
      </c>
      <c r="N153" s="32">
        <f t="shared" si="6"/>
        <v>0</v>
      </c>
      <c r="O153" s="52">
        <f>'Pay App 5'!O153+'Pay App 5'!P153</f>
        <v>0</v>
      </c>
      <c r="P153" s="45"/>
      <c r="Q153" s="66">
        <f>'Pay App 5'!Q153+N153+P153</f>
        <v>0</v>
      </c>
    </row>
    <row r="154" spans="1:17" ht="21" customHeight="1" x14ac:dyDescent="0.2">
      <c r="A154" s="151" t="s">
        <v>262</v>
      </c>
      <c r="B154" s="151"/>
      <c r="C154" s="151" t="s">
        <v>263</v>
      </c>
      <c r="D154" s="152"/>
      <c r="E154" s="52">
        <f>'Pay App 5'!E154</f>
        <v>0</v>
      </c>
      <c r="F154" s="45"/>
      <c r="G154" s="65">
        <f>'Pay App 5'!G154+F154</f>
        <v>0</v>
      </c>
      <c r="H154" s="188">
        <f>'Pay App 5'!K154</f>
        <v>0</v>
      </c>
      <c r="I154" s="189"/>
      <c r="J154" s="55"/>
      <c r="K154" s="33">
        <f t="shared" si="4"/>
        <v>0</v>
      </c>
      <c r="L154" s="68">
        <f t="shared" si="7"/>
        <v>0</v>
      </c>
      <c r="M154" s="66">
        <f t="shared" si="5"/>
        <v>0</v>
      </c>
      <c r="N154" s="32">
        <f t="shared" si="6"/>
        <v>0</v>
      </c>
      <c r="O154" s="52">
        <f>'Pay App 5'!O154+'Pay App 5'!P154</f>
        <v>0</v>
      </c>
      <c r="P154" s="45"/>
      <c r="Q154" s="66">
        <f>'Pay App 5'!Q154+N154+P154</f>
        <v>0</v>
      </c>
    </row>
    <row r="155" spans="1:17" ht="21" customHeight="1" x14ac:dyDescent="0.2">
      <c r="A155" s="151" t="s">
        <v>264</v>
      </c>
      <c r="B155" s="151"/>
      <c r="C155" s="151" t="s">
        <v>265</v>
      </c>
      <c r="D155" s="152"/>
      <c r="E155" s="52">
        <f>'Pay App 5'!E155</f>
        <v>0</v>
      </c>
      <c r="F155" s="45"/>
      <c r="G155" s="65">
        <f>'Pay App 5'!G155+F155</f>
        <v>0</v>
      </c>
      <c r="H155" s="188">
        <f>'Pay App 5'!K155</f>
        <v>0</v>
      </c>
      <c r="I155" s="189"/>
      <c r="J155" s="55"/>
      <c r="K155" s="33">
        <f t="shared" si="4"/>
        <v>0</v>
      </c>
      <c r="L155" s="68">
        <f t="shared" si="7"/>
        <v>0</v>
      </c>
      <c r="M155" s="66">
        <f t="shared" si="5"/>
        <v>0</v>
      </c>
      <c r="N155" s="32">
        <f t="shared" si="6"/>
        <v>0</v>
      </c>
      <c r="O155" s="52">
        <f>'Pay App 5'!O155+'Pay App 5'!P155</f>
        <v>0</v>
      </c>
      <c r="P155" s="45"/>
      <c r="Q155" s="66">
        <f>'Pay App 5'!Q155+N155+P155</f>
        <v>0</v>
      </c>
    </row>
    <row r="156" spans="1:17" ht="21" customHeight="1" x14ac:dyDescent="0.2">
      <c r="A156" s="151" t="s">
        <v>266</v>
      </c>
      <c r="B156" s="151"/>
      <c r="C156" s="151" t="s">
        <v>267</v>
      </c>
      <c r="D156" s="152"/>
      <c r="E156" s="52">
        <f>'Pay App 5'!E156</f>
        <v>0</v>
      </c>
      <c r="F156" s="45"/>
      <c r="G156" s="65">
        <f>'Pay App 5'!G156+F156</f>
        <v>0</v>
      </c>
      <c r="H156" s="188">
        <f>'Pay App 5'!K156</f>
        <v>0</v>
      </c>
      <c r="I156" s="189"/>
      <c r="J156" s="55"/>
      <c r="K156" s="33">
        <f t="shared" si="4"/>
        <v>0</v>
      </c>
      <c r="L156" s="68">
        <f t="shared" si="7"/>
        <v>0</v>
      </c>
      <c r="M156" s="66">
        <f t="shared" si="5"/>
        <v>0</v>
      </c>
      <c r="N156" s="32">
        <f t="shared" si="6"/>
        <v>0</v>
      </c>
      <c r="O156" s="52">
        <f>'Pay App 5'!O156+'Pay App 5'!P156</f>
        <v>0</v>
      </c>
      <c r="P156" s="45"/>
      <c r="Q156" s="66">
        <f>'Pay App 5'!Q156+N156+P156</f>
        <v>0</v>
      </c>
    </row>
    <row r="157" spans="1:17" ht="21" customHeight="1" x14ac:dyDescent="0.2">
      <c r="A157" s="151" t="s">
        <v>268</v>
      </c>
      <c r="B157" s="151"/>
      <c r="C157" s="151" t="s">
        <v>269</v>
      </c>
      <c r="D157" s="152"/>
      <c r="E157" s="52">
        <f>'Pay App 5'!E157</f>
        <v>0</v>
      </c>
      <c r="F157" s="45"/>
      <c r="G157" s="65">
        <f>'Pay App 5'!G157+F157</f>
        <v>0</v>
      </c>
      <c r="H157" s="188">
        <f>'Pay App 5'!K157</f>
        <v>0</v>
      </c>
      <c r="I157" s="189"/>
      <c r="J157" s="55"/>
      <c r="K157" s="33">
        <f t="shared" si="4"/>
        <v>0</v>
      </c>
      <c r="L157" s="68">
        <f t="shared" si="7"/>
        <v>0</v>
      </c>
      <c r="M157" s="66">
        <f t="shared" si="5"/>
        <v>0</v>
      </c>
      <c r="N157" s="32">
        <f t="shared" si="6"/>
        <v>0</v>
      </c>
      <c r="O157" s="52">
        <f>'Pay App 5'!O157+'Pay App 5'!P157</f>
        <v>0</v>
      </c>
      <c r="P157" s="45"/>
      <c r="Q157" s="66">
        <f>'Pay App 5'!Q157+N157+P157</f>
        <v>0</v>
      </c>
    </row>
    <row r="158" spans="1:17" ht="21" customHeight="1" x14ac:dyDescent="0.2">
      <c r="A158" s="153" t="s">
        <v>270</v>
      </c>
      <c r="B158" s="153"/>
      <c r="C158" s="153" t="s">
        <v>271</v>
      </c>
      <c r="D158" s="154"/>
      <c r="E158" s="52">
        <f>'Pay App 5'!E158</f>
        <v>0</v>
      </c>
      <c r="F158" s="45"/>
      <c r="G158" s="65">
        <f>'Pay App 5'!G158+F158</f>
        <v>0</v>
      </c>
      <c r="H158" s="188">
        <f>'Pay App 5'!K158</f>
        <v>0</v>
      </c>
      <c r="I158" s="189"/>
      <c r="J158" s="55"/>
      <c r="K158" s="33">
        <f t="shared" si="4"/>
        <v>0</v>
      </c>
      <c r="L158" s="68">
        <f t="shared" si="7"/>
        <v>0</v>
      </c>
      <c r="M158" s="66">
        <f t="shared" si="5"/>
        <v>0</v>
      </c>
      <c r="N158" s="32">
        <f t="shared" si="6"/>
        <v>0</v>
      </c>
      <c r="O158" s="52">
        <f>'Pay App 5'!O158+'Pay App 5'!P158</f>
        <v>0</v>
      </c>
      <c r="P158" s="45"/>
      <c r="Q158" s="66">
        <f>'Pay App 5'!Q158+N158+P158</f>
        <v>0</v>
      </c>
    </row>
    <row r="159" spans="1:17" ht="21" customHeight="1" x14ac:dyDescent="0.2">
      <c r="A159" s="151" t="s">
        <v>272</v>
      </c>
      <c r="B159" s="151"/>
      <c r="C159" s="151" t="s">
        <v>273</v>
      </c>
      <c r="D159" s="152"/>
      <c r="E159" s="52">
        <f>'Pay App 5'!E159</f>
        <v>0</v>
      </c>
      <c r="F159" s="45"/>
      <c r="G159" s="65">
        <f>'Pay App 5'!G159+F159</f>
        <v>0</v>
      </c>
      <c r="H159" s="188">
        <f>'Pay App 5'!K159</f>
        <v>0</v>
      </c>
      <c r="I159" s="189"/>
      <c r="J159" s="55"/>
      <c r="K159" s="33">
        <f t="shared" si="4"/>
        <v>0</v>
      </c>
      <c r="L159" s="68">
        <f t="shared" si="7"/>
        <v>0</v>
      </c>
      <c r="M159" s="66">
        <f t="shared" si="5"/>
        <v>0</v>
      </c>
      <c r="N159" s="32">
        <f t="shared" si="6"/>
        <v>0</v>
      </c>
      <c r="O159" s="52">
        <f>'Pay App 5'!O159+'Pay App 5'!P159</f>
        <v>0</v>
      </c>
      <c r="P159" s="45"/>
      <c r="Q159" s="66">
        <f>'Pay App 5'!Q159+N159+P159</f>
        <v>0</v>
      </c>
    </row>
    <row r="160" spans="1:17" ht="21" customHeight="1" x14ac:dyDescent="0.2">
      <c r="A160" s="151" t="s">
        <v>274</v>
      </c>
      <c r="B160" s="151"/>
      <c r="C160" s="151" t="s">
        <v>275</v>
      </c>
      <c r="D160" s="152"/>
      <c r="E160" s="52">
        <f>'Pay App 5'!E160</f>
        <v>0</v>
      </c>
      <c r="F160" s="45"/>
      <c r="G160" s="65">
        <f>'Pay App 5'!G160+F160</f>
        <v>0</v>
      </c>
      <c r="H160" s="188">
        <f>'Pay App 5'!K160</f>
        <v>0</v>
      </c>
      <c r="I160" s="189"/>
      <c r="J160" s="55"/>
      <c r="K160" s="33">
        <f t="shared" si="4"/>
        <v>0</v>
      </c>
      <c r="L160" s="68">
        <f t="shared" si="7"/>
        <v>0</v>
      </c>
      <c r="M160" s="66">
        <f t="shared" si="5"/>
        <v>0</v>
      </c>
      <c r="N160" s="32">
        <f t="shared" si="6"/>
        <v>0</v>
      </c>
      <c r="O160" s="52">
        <f>'Pay App 5'!O160+'Pay App 5'!P160</f>
        <v>0</v>
      </c>
      <c r="P160" s="45"/>
      <c r="Q160" s="66">
        <f>'Pay App 5'!Q160+N160+P160</f>
        <v>0</v>
      </c>
    </row>
    <row r="161" spans="1:17" ht="21" customHeight="1" x14ac:dyDescent="0.2">
      <c r="A161" s="151" t="s">
        <v>276</v>
      </c>
      <c r="B161" s="151"/>
      <c r="C161" s="151" t="s">
        <v>277</v>
      </c>
      <c r="D161" s="152"/>
      <c r="E161" s="52">
        <f>'Pay App 5'!E161</f>
        <v>0</v>
      </c>
      <c r="F161" s="45"/>
      <c r="G161" s="65">
        <f>'Pay App 5'!G161+F161</f>
        <v>0</v>
      </c>
      <c r="H161" s="188">
        <f>'Pay App 5'!K161</f>
        <v>0</v>
      </c>
      <c r="I161" s="189"/>
      <c r="J161" s="55"/>
      <c r="K161" s="33">
        <f t="shared" si="4"/>
        <v>0</v>
      </c>
      <c r="L161" s="68">
        <f t="shared" si="7"/>
        <v>0</v>
      </c>
      <c r="M161" s="66">
        <f t="shared" si="5"/>
        <v>0</v>
      </c>
      <c r="N161" s="32">
        <f t="shared" si="6"/>
        <v>0</v>
      </c>
      <c r="O161" s="52">
        <f>'Pay App 5'!O161+'Pay App 5'!P161</f>
        <v>0</v>
      </c>
      <c r="P161" s="45"/>
      <c r="Q161" s="66">
        <f>'Pay App 5'!Q161+N161+P161</f>
        <v>0</v>
      </c>
    </row>
    <row r="162" spans="1:17" ht="21" customHeight="1" x14ac:dyDescent="0.2">
      <c r="A162" s="151" t="s">
        <v>278</v>
      </c>
      <c r="B162" s="151"/>
      <c r="C162" s="151" t="s">
        <v>279</v>
      </c>
      <c r="D162" s="152"/>
      <c r="E162" s="52">
        <f>'Pay App 5'!E162</f>
        <v>0</v>
      </c>
      <c r="F162" s="45"/>
      <c r="G162" s="65">
        <f>'Pay App 5'!G162+F162</f>
        <v>0</v>
      </c>
      <c r="H162" s="188">
        <f>'Pay App 5'!K162</f>
        <v>0</v>
      </c>
      <c r="I162" s="189"/>
      <c r="J162" s="55"/>
      <c r="K162" s="33">
        <f t="shared" si="4"/>
        <v>0</v>
      </c>
      <c r="L162" s="68">
        <f t="shared" si="7"/>
        <v>0</v>
      </c>
      <c r="M162" s="66">
        <f t="shared" si="5"/>
        <v>0</v>
      </c>
      <c r="N162" s="32">
        <f t="shared" si="6"/>
        <v>0</v>
      </c>
      <c r="O162" s="52">
        <f>'Pay App 5'!O162+'Pay App 5'!P162</f>
        <v>0</v>
      </c>
      <c r="P162" s="45"/>
      <c r="Q162" s="66">
        <f>'Pay App 5'!Q162+N162+P162</f>
        <v>0</v>
      </c>
    </row>
    <row r="163" spans="1:17" ht="21" customHeight="1" x14ac:dyDescent="0.2">
      <c r="A163" s="151" t="s">
        <v>280</v>
      </c>
      <c r="B163" s="151"/>
      <c r="C163" s="151" t="s">
        <v>281</v>
      </c>
      <c r="D163" s="152"/>
      <c r="E163" s="52">
        <f>'Pay App 5'!E163</f>
        <v>0</v>
      </c>
      <c r="F163" s="45"/>
      <c r="G163" s="65">
        <f>'Pay App 5'!G163+F163</f>
        <v>0</v>
      </c>
      <c r="H163" s="188">
        <f>'Pay App 5'!K163</f>
        <v>0</v>
      </c>
      <c r="I163" s="189"/>
      <c r="J163" s="55"/>
      <c r="K163" s="33">
        <f t="shared" si="4"/>
        <v>0</v>
      </c>
      <c r="L163" s="68">
        <f t="shared" si="7"/>
        <v>0</v>
      </c>
      <c r="M163" s="66">
        <f t="shared" si="5"/>
        <v>0</v>
      </c>
      <c r="N163" s="32">
        <f t="shared" si="6"/>
        <v>0</v>
      </c>
      <c r="O163" s="52">
        <f>'Pay App 5'!O163+'Pay App 5'!P163</f>
        <v>0</v>
      </c>
      <c r="P163" s="45"/>
      <c r="Q163" s="66">
        <f>'Pay App 5'!Q163+N163+P163</f>
        <v>0</v>
      </c>
    </row>
    <row r="164" spans="1:17" ht="21" customHeight="1" x14ac:dyDescent="0.2">
      <c r="A164" s="151" t="s">
        <v>282</v>
      </c>
      <c r="B164" s="151"/>
      <c r="C164" s="151" t="s">
        <v>283</v>
      </c>
      <c r="D164" s="152"/>
      <c r="E164" s="52">
        <f>'Pay App 5'!E164</f>
        <v>0</v>
      </c>
      <c r="F164" s="45"/>
      <c r="G164" s="65">
        <f>'Pay App 5'!G164+F164</f>
        <v>0</v>
      </c>
      <c r="H164" s="188">
        <f>'Pay App 5'!K164</f>
        <v>0</v>
      </c>
      <c r="I164" s="189"/>
      <c r="J164" s="55"/>
      <c r="K164" s="33">
        <f t="shared" si="4"/>
        <v>0</v>
      </c>
      <c r="L164" s="68">
        <f t="shared" si="7"/>
        <v>0</v>
      </c>
      <c r="M164" s="66">
        <f t="shared" si="5"/>
        <v>0</v>
      </c>
      <c r="N164" s="32">
        <f t="shared" si="6"/>
        <v>0</v>
      </c>
      <c r="O164" s="52">
        <f>'Pay App 5'!O164+'Pay App 5'!P164</f>
        <v>0</v>
      </c>
      <c r="P164" s="45"/>
      <c r="Q164" s="66">
        <f>'Pay App 5'!Q164+N164+P164</f>
        <v>0</v>
      </c>
    </row>
    <row r="165" spans="1:17" ht="21" customHeight="1" x14ac:dyDescent="0.2">
      <c r="A165" s="151" t="s">
        <v>284</v>
      </c>
      <c r="B165" s="151"/>
      <c r="C165" s="151" t="s">
        <v>285</v>
      </c>
      <c r="D165" s="152"/>
      <c r="E165" s="52">
        <f>'Pay App 5'!E165</f>
        <v>0</v>
      </c>
      <c r="F165" s="45"/>
      <c r="G165" s="65">
        <f>'Pay App 5'!G165+F165</f>
        <v>0</v>
      </c>
      <c r="H165" s="188">
        <f>'Pay App 5'!K165</f>
        <v>0</v>
      </c>
      <c r="I165" s="189"/>
      <c r="J165" s="55"/>
      <c r="K165" s="33">
        <f t="shared" si="4"/>
        <v>0</v>
      </c>
      <c r="L165" s="68">
        <f t="shared" si="7"/>
        <v>0</v>
      </c>
      <c r="M165" s="66">
        <f t="shared" si="5"/>
        <v>0</v>
      </c>
      <c r="N165" s="32">
        <f t="shared" si="6"/>
        <v>0</v>
      </c>
      <c r="O165" s="52">
        <f>'Pay App 5'!O165+'Pay App 5'!P165</f>
        <v>0</v>
      </c>
      <c r="P165" s="45"/>
      <c r="Q165" s="66">
        <f>'Pay App 5'!Q165+N165+P165</f>
        <v>0</v>
      </c>
    </row>
    <row r="166" spans="1:17" ht="21" customHeight="1" x14ac:dyDescent="0.2">
      <c r="A166" s="153" t="s">
        <v>286</v>
      </c>
      <c r="B166" s="153"/>
      <c r="C166" s="153" t="s">
        <v>287</v>
      </c>
      <c r="D166" s="154"/>
      <c r="E166" s="52">
        <f>'Pay App 5'!E166</f>
        <v>0</v>
      </c>
      <c r="F166" s="45"/>
      <c r="G166" s="65">
        <f>'Pay App 5'!G166+F166</f>
        <v>0</v>
      </c>
      <c r="H166" s="188">
        <f>'Pay App 5'!K166</f>
        <v>0</v>
      </c>
      <c r="I166" s="189"/>
      <c r="J166" s="55"/>
      <c r="K166" s="33">
        <f t="shared" si="4"/>
        <v>0</v>
      </c>
      <c r="L166" s="68">
        <f t="shared" si="7"/>
        <v>0</v>
      </c>
      <c r="M166" s="66">
        <f t="shared" si="5"/>
        <v>0</v>
      </c>
      <c r="N166" s="32">
        <f t="shared" si="6"/>
        <v>0</v>
      </c>
      <c r="O166" s="52">
        <f>'Pay App 5'!O166+'Pay App 5'!P166</f>
        <v>0</v>
      </c>
      <c r="P166" s="45"/>
      <c r="Q166" s="66">
        <f>'Pay App 5'!Q166+N166+P166</f>
        <v>0</v>
      </c>
    </row>
    <row r="167" spans="1:17" ht="21" customHeight="1" x14ac:dyDescent="0.2">
      <c r="A167" s="153" t="s">
        <v>288</v>
      </c>
      <c r="B167" s="153"/>
      <c r="C167" s="153" t="s">
        <v>289</v>
      </c>
      <c r="D167" s="154"/>
      <c r="E167" s="52">
        <f>'Pay App 5'!E167</f>
        <v>0</v>
      </c>
      <c r="F167" s="45"/>
      <c r="G167" s="65">
        <f>'Pay App 5'!G167+F167</f>
        <v>0</v>
      </c>
      <c r="H167" s="188">
        <f>'Pay App 5'!K167</f>
        <v>0</v>
      </c>
      <c r="I167" s="189"/>
      <c r="J167" s="55"/>
      <c r="K167" s="33">
        <f t="shared" si="4"/>
        <v>0</v>
      </c>
      <c r="L167" s="68">
        <f t="shared" si="7"/>
        <v>0</v>
      </c>
      <c r="M167" s="66">
        <f t="shared" si="5"/>
        <v>0</v>
      </c>
      <c r="N167" s="32">
        <f t="shared" si="6"/>
        <v>0</v>
      </c>
      <c r="O167" s="52">
        <f>'Pay App 5'!O167+'Pay App 5'!P167</f>
        <v>0</v>
      </c>
      <c r="P167" s="45"/>
      <c r="Q167" s="66">
        <f>'Pay App 5'!Q167+N167+P167</f>
        <v>0</v>
      </c>
    </row>
    <row r="168" spans="1:17" ht="21" customHeight="1" x14ac:dyDescent="0.2">
      <c r="A168" s="151" t="s">
        <v>290</v>
      </c>
      <c r="B168" s="151"/>
      <c r="C168" s="151" t="s">
        <v>291</v>
      </c>
      <c r="D168" s="152"/>
      <c r="E168" s="52">
        <f>'Pay App 5'!E168</f>
        <v>0</v>
      </c>
      <c r="F168" s="45"/>
      <c r="G168" s="65">
        <f>'Pay App 5'!G168+F168</f>
        <v>0</v>
      </c>
      <c r="H168" s="188">
        <f>'Pay App 5'!K168</f>
        <v>0</v>
      </c>
      <c r="I168" s="189"/>
      <c r="J168" s="55"/>
      <c r="K168" s="33">
        <f t="shared" si="4"/>
        <v>0</v>
      </c>
      <c r="L168" s="68">
        <f t="shared" si="7"/>
        <v>0</v>
      </c>
      <c r="M168" s="66">
        <f t="shared" si="5"/>
        <v>0</v>
      </c>
      <c r="N168" s="32">
        <f t="shared" si="6"/>
        <v>0</v>
      </c>
      <c r="O168" s="52">
        <f>'Pay App 5'!O168+'Pay App 5'!P168</f>
        <v>0</v>
      </c>
      <c r="P168" s="45"/>
      <c r="Q168" s="66">
        <f>'Pay App 5'!Q168+N168+P168</f>
        <v>0</v>
      </c>
    </row>
    <row r="169" spans="1:17" ht="21" customHeight="1" x14ac:dyDescent="0.2">
      <c r="A169" s="151" t="s">
        <v>292</v>
      </c>
      <c r="B169" s="151"/>
      <c r="C169" s="151" t="s">
        <v>293</v>
      </c>
      <c r="D169" s="152"/>
      <c r="E169" s="52">
        <f>'Pay App 5'!E169</f>
        <v>0</v>
      </c>
      <c r="F169" s="45"/>
      <c r="G169" s="65">
        <f>'Pay App 5'!G169+F169</f>
        <v>0</v>
      </c>
      <c r="H169" s="188">
        <f>'Pay App 5'!K169</f>
        <v>0</v>
      </c>
      <c r="I169" s="189"/>
      <c r="J169" s="55"/>
      <c r="K169" s="33">
        <f t="shared" si="4"/>
        <v>0</v>
      </c>
      <c r="L169" s="68">
        <f t="shared" si="7"/>
        <v>0</v>
      </c>
      <c r="M169" s="66">
        <f t="shared" si="5"/>
        <v>0</v>
      </c>
      <c r="N169" s="32">
        <f t="shared" si="6"/>
        <v>0</v>
      </c>
      <c r="O169" s="52">
        <f>'Pay App 5'!O169+'Pay App 5'!P169</f>
        <v>0</v>
      </c>
      <c r="P169" s="45"/>
      <c r="Q169" s="66">
        <f>'Pay App 5'!Q169+N169+P169</f>
        <v>0</v>
      </c>
    </row>
    <row r="170" spans="1:17" ht="21" customHeight="1" x14ac:dyDescent="0.2">
      <c r="A170" s="151" t="s">
        <v>294</v>
      </c>
      <c r="B170" s="151"/>
      <c r="C170" s="151" t="s">
        <v>295</v>
      </c>
      <c r="D170" s="152"/>
      <c r="E170" s="52">
        <f>'Pay App 5'!E170</f>
        <v>0</v>
      </c>
      <c r="F170" s="45"/>
      <c r="G170" s="65">
        <f>'Pay App 5'!G170+F170</f>
        <v>0</v>
      </c>
      <c r="H170" s="188">
        <f>'Pay App 5'!K170</f>
        <v>0</v>
      </c>
      <c r="I170" s="189"/>
      <c r="J170" s="55"/>
      <c r="K170" s="33">
        <f t="shared" si="4"/>
        <v>0</v>
      </c>
      <c r="L170" s="68">
        <f t="shared" si="7"/>
        <v>0</v>
      </c>
      <c r="M170" s="66">
        <f t="shared" si="5"/>
        <v>0</v>
      </c>
      <c r="N170" s="32">
        <f t="shared" si="6"/>
        <v>0</v>
      </c>
      <c r="O170" s="52">
        <f>'Pay App 5'!O170+'Pay App 5'!P170</f>
        <v>0</v>
      </c>
      <c r="P170" s="45"/>
      <c r="Q170" s="66">
        <f>'Pay App 5'!Q170+N170+P170</f>
        <v>0</v>
      </c>
    </row>
    <row r="171" spans="1:17" ht="21" customHeight="1" x14ac:dyDescent="0.2">
      <c r="A171" s="151" t="s">
        <v>296</v>
      </c>
      <c r="B171" s="151"/>
      <c r="C171" s="151" t="s">
        <v>297</v>
      </c>
      <c r="D171" s="152"/>
      <c r="E171" s="52">
        <f>'Pay App 5'!E171</f>
        <v>0</v>
      </c>
      <c r="F171" s="45"/>
      <c r="G171" s="65">
        <f>'Pay App 5'!G171+F171</f>
        <v>0</v>
      </c>
      <c r="H171" s="188">
        <f>'Pay App 5'!K171</f>
        <v>0</v>
      </c>
      <c r="I171" s="189"/>
      <c r="J171" s="55"/>
      <c r="K171" s="33">
        <f t="shared" si="4"/>
        <v>0</v>
      </c>
      <c r="L171" s="68">
        <f t="shared" si="7"/>
        <v>0</v>
      </c>
      <c r="M171" s="66">
        <f t="shared" si="5"/>
        <v>0</v>
      </c>
      <c r="N171" s="32">
        <f t="shared" si="6"/>
        <v>0</v>
      </c>
      <c r="O171" s="52">
        <f>'Pay App 5'!O171+'Pay App 5'!P171</f>
        <v>0</v>
      </c>
      <c r="P171" s="45"/>
      <c r="Q171" s="66">
        <f>'Pay App 5'!Q171+N171+P171</f>
        <v>0</v>
      </c>
    </row>
    <row r="172" spans="1:17" ht="21" customHeight="1" x14ac:dyDescent="0.2">
      <c r="A172" s="151" t="s">
        <v>298</v>
      </c>
      <c r="B172" s="151"/>
      <c r="C172" s="151" t="s">
        <v>299</v>
      </c>
      <c r="D172" s="152"/>
      <c r="E172" s="52">
        <f>'Pay App 5'!E172</f>
        <v>0</v>
      </c>
      <c r="F172" s="45"/>
      <c r="G172" s="65">
        <f>'Pay App 5'!G172+F172</f>
        <v>0</v>
      </c>
      <c r="H172" s="188">
        <f>'Pay App 5'!K172</f>
        <v>0</v>
      </c>
      <c r="I172" s="189"/>
      <c r="J172" s="55"/>
      <c r="K172" s="33">
        <f t="shared" si="4"/>
        <v>0</v>
      </c>
      <c r="L172" s="68">
        <f t="shared" si="7"/>
        <v>0</v>
      </c>
      <c r="M172" s="66">
        <f t="shared" si="5"/>
        <v>0</v>
      </c>
      <c r="N172" s="32">
        <f t="shared" si="6"/>
        <v>0</v>
      </c>
      <c r="O172" s="52">
        <f>'Pay App 5'!O172+'Pay App 5'!P172</f>
        <v>0</v>
      </c>
      <c r="P172" s="45"/>
      <c r="Q172" s="66">
        <f>'Pay App 5'!Q172+N172+P172</f>
        <v>0</v>
      </c>
    </row>
    <row r="173" spans="1:17" ht="21" customHeight="1" x14ac:dyDescent="0.2">
      <c r="A173" s="151" t="s">
        <v>300</v>
      </c>
      <c r="B173" s="151"/>
      <c r="C173" s="151" t="s">
        <v>301</v>
      </c>
      <c r="D173" s="152"/>
      <c r="E173" s="52">
        <f>'Pay App 5'!E173</f>
        <v>0</v>
      </c>
      <c r="F173" s="45"/>
      <c r="G173" s="65">
        <f>'Pay App 5'!G173+F173</f>
        <v>0</v>
      </c>
      <c r="H173" s="188">
        <f>'Pay App 5'!K173</f>
        <v>0</v>
      </c>
      <c r="I173" s="189"/>
      <c r="J173" s="55"/>
      <c r="K173" s="33">
        <f t="shared" si="4"/>
        <v>0</v>
      </c>
      <c r="L173" s="68">
        <f t="shared" si="7"/>
        <v>0</v>
      </c>
      <c r="M173" s="66">
        <f t="shared" si="5"/>
        <v>0</v>
      </c>
      <c r="N173" s="32">
        <f t="shared" si="6"/>
        <v>0</v>
      </c>
      <c r="O173" s="52">
        <f>'Pay App 5'!O173+'Pay App 5'!P173</f>
        <v>0</v>
      </c>
      <c r="P173" s="45"/>
      <c r="Q173" s="66">
        <f>'Pay App 5'!Q173+N173+P173</f>
        <v>0</v>
      </c>
    </row>
    <row r="174" spans="1:17" ht="21" customHeight="1" x14ac:dyDescent="0.2">
      <c r="A174" s="151" t="s">
        <v>302</v>
      </c>
      <c r="B174" s="151"/>
      <c r="C174" s="151" t="s">
        <v>303</v>
      </c>
      <c r="D174" s="152"/>
      <c r="E174" s="52">
        <f>'Pay App 5'!E174</f>
        <v>0</v>
      </c>
      <c r="F174" s="45"/>
      <c r="G174" s="65">
        <f>'Pay App 5'!G174+F174</f>
        <v>0</v>
      </c>
      <c r="H174" s="188">
        <f>'Pay App 5'!K174</f>
        <v>0</v>
      </c>
      <c r="I174" s="189"/>
      <c r="J174" s="55"/>
      <c r="K174" s="33">
        <f t="shared" si="4"/>
        <v>0</v>
      </c>
      <c r="L174" s="68">
        <f t="shared" si="7"/>
        <v>0</v>
      </c>
      <c r="M174" s="66">
        <f t="shared" si="5"/>
        <v>0</v>
      </c>
      <c r="N174" s="32">
        <f t="shared" si="6"/>
        <v>0</v>
      </c>
      <c r="O174" s="52">
        <f>'Pay App 5'!O174+'Pay App 5'!P174</f>
        <v>0</v>
      </c>
      <c r="P174" s="45"/>
      <c r="Q174" s="66">
        <f>'Pay App 5'!Q174+N174+P174</f>
        <v>0</v>
      </c>
    </row>
    <row r="175" spans="1:17" ht="21" customHeight="1" x14ac:dyDescent="0.2">
      <c r="A175" s="151" t="s">
        <v>304</v>
      </c>
      <c r="B175" s="151"/>
      <c r="C175" s="151" t="s">
        <v>305</v>
      </c>
      <c r="D175" s="152"/>
      <c r="E175" s="52">
        <f>'Pay App 5'!E175</f>
        <v>0</v>
      </c>
      <c r="F175" s="45"/>
      <c r="G175" s="65">
        <f>'Pay App 5'!G175+F175</f>
        <v>0</v>
      </c>
      <c r="H175" s="188">
        <f>'Pay App 5'!K175</f>
        <v>0</v>
      </c>
      <c r="I175" s="189"/>
      <c r="J175" s="55"/>
      <c r="K175" s="33">
        <f t="shared" si="4"/>
        <v>0</v>
      </c>
      <c r="L175" s="68">
        <f t="shared" si="7"/>
        <v>0</v>
      </c>
      <c r="M175" s="66">
        <f t="shared" si="5"/>
        <v>0</v>
      </c>
      <c r="N175" s="32">
        <f t="shared" si="6"/>
        <v>0</v>
      </c>
      <c r="O175" s="52">
        <f>'Pay App 5'!O175+'Pay App 5'!P175</f>
        <v>0</v>
      </c>
      <c r="P175" s="45"/>
      <c r="Q175" s="66">
        <f>'Pay App 5'!Q175+N175+P175</f>
        <v>0</v>
      </c>
    </row>
    <row r="176" spans="1:17" ht="21" customHeight="1" x14ac:dyDescent="0.2">
      <c r="A176" s="151" t="s">
        <v>306</v>
      </c>
      <c r="B176" s="151"/>
      <c r="C176" s="151" t="s">
        <v>307</v>
      </c>
      <c r="D176" s="152"/>
      <c r="E176" s="52">
        <f>'Pay App 5'!E176</f>
        <v>0</v>
      </c>
      <c r="F176" s="45"/>
      <c r="G176" s="65">
        <f>'Pay App 5'!G176+F176</f>
        <v>0</v>
      </c>
      <c r="H176" s="188">
        <f>'Pay App 5'!K176</f>
        <v>0</v>
      </c>
      <c r="I176" s="189"/>
      <c r="J176" s="55"/>
      <c r="K176" s="33">
        <f t="shared" si="4"/>
        <v>0</v>
      </c>
      <c r="L176" s="68">
        <f t="shared" si="7"/>
        <v>0</v>
      </c>
      <c r="M176" s="66">
        <f t="shared" si="5"/>
        <v>0</v>
      </c>
      <c r="N176" s="32">
        <f t="shared" si="6"/>
        <v>0</v>
      </c>
      <c r="O176" s="52">
        <f>'Pay App 5'!O176+'Pay App 5'!P176</f>
        <v>0</v>
      </c>
      <c r="P176" s="45"/>
      <c r="Q176" s="66">
        <f>'Pay App 5'!Q176+N176+P176</f>
        <v>0</v>
      </c>
    </row>
    <row r="177" spans="1:17" ht="21" customHeight="1" x14ac:dyDescent="0.2">
      <c r="A177" s="151" t="s">
        <v>308</v>
      </c>
      <c r="B177" s="151"/>
      <c r="C177" s="151" t="s">
        <v>309</v>
      </c>
      <c r="D177" s="152"/>
      <c r="E177" s="52">
        <f>'Pay App 5'!E177</f>
        <v>0</v>
      </c>
      <c r="F177" s="45"/>
      <c r="G177" s="65">
        <f>'Pay App 5'!G177+F177</f>
        <v>0</v>
      </c>
      <c r="H177" s="188">
        <f>'Pay App 5'!K177</f>
        <v>0</v>
      </c>
      <c r="I177" s="189"/>
      <c r="J177" s="55"/>
      <c r="K177" s="33">
        <f t="shared" si="4"/>
        <v>0</v>
      </c>
      <c r="L177" s="68">
        <f t="shared" si="7"/>
        <v>0</v>
      </c>
      <c r="M177" s="66">
        <f t="shared" si="5"/>
        <v>0</v>
      </c>
      <c r="N177" s="32">
        <f t="shared" si="6"/>
        <v>0</v>
      </c>
      <c r="O177" s="52">
        <f>'Pay App 5'!O177+'Pay App 5'!P177</f>
        <v>0</v>
      </c>
      <c r="P177" s="45"/>
      <c r="Q177" s="66">
        <f>'Pay App 5'!Q177+N177+P177</f>
        <v>0</v>
      </c>
    </row>
    <row r="178" spans="1:17" ht="21" customHeight="1" x14ac:dyDescent="0.2">
      <c r="A178" s="141" t="s">
        <v>310</v>
      </c>
      <c r="B178" s="141"/>
      <c r="C178" s="141" t="s">
        <v>311</v>
      </c>
      <c r="D178" s="142"/>
      <c r="E178" s="52">
        <f>'Pay App 5'!E178</f>
        <v>0</v>
      </c>
      <c r="F178" s="45"/>
      <c r="G178" s="65">
        <f>'Pay App 5'!G178+F178</f>
        <v>0</v>
      </c>
      <c r="H178" s="188">
        <f>'Pay App 5'!K178</f>
        <v>0</v>
      </c>
      <c r="I178" s="189"/>
      <c r="J178" s="55"/>
      <c r="K178" s="33">
        <f t="shared" si="4"/>
        <v>0</v>
      </c>
      <c r="L178" s="68">
        <f t="shared" si="7"/>
        <v>0</v>
      </c>
      <c r="M178" s="66">
        <f t="shared" si="5"/>
        <v>0</v>
      </c>
      <c r="N178" s="32">
        <f t="shared" si="6"/>
        <v>0</v>
      </c>
      <c r="O178" s="52">
        <f>'Pay App 5'!O178+'Pay App 5'!P178</f>
        <v>0</v>
      </c>
      <c r="P178" s="45"/>
      <c r="Q178" s="66">
        <f>'Pay App 5'!Q178+N178+P178</f>
        <v>0</v>
      </c>
    </row>
    <row r="179" spans="1:17" ht="21" customHeight="1" x14ac:dyDescent="0.2">
      <c r="A179" s="151" t="s">
        <v>312</v>
      </c>
      <c r="B179" s="151"/>
      <c r="C179" s="151" t="s">
        <v>313</v>
      </c>
      <c r="D179" s="152"/>
      <c r="E179" s="52">
        <f>'Pay App 5'!E179</f>
        <v>0</v>
      </c>
      <c r="F179" s="45"/>
      <c r="G179" s="65">
        <f>'Pay App 5'!G179+F179</f>
        <v>0</v>
      </c>
      <c r="H179" s="188">
        <f>'Pay App 5'!K179</f>
        <v>0</v>
      </c>
      <c r="I179" s="189"/>
      <c r="J179" s="55"/>
      <c r="K179" s="33">
        <f t="shared" si="4"/>
        <v>0</v>
      </c>
      <c r="L179" s="68">
        <f t="shared" si="7"/>
        <v>0</v>
      </c>
      <c r="M179" s="66">
        <f t="shared" si="5"/>
        <v>0</v>
      </c>
      <c r="N179" s="32">
        <f t="shared" si="6"/>
        <v>0</v>
      </c>
      <c r="O179" s="52">
        <f>'Pay App 5'!O179+'Pay App 5'!P179</f>
        <v>0</v>
      </c>
      <c r="P179" s="45"/>
      <c r="Q179" s="66">
        <f>'Pay App 5'!Q179+N179+P179</f>
        <v>0</v>
      </c>
    </row>
    <row r="180" spans="1:17" ht="21" customHeight="1" x14ac:dyDescent="0.2">
      <c r="A180" s="151" t="s">
        <v>314</v>
      </c>
      <c r="B180" s="151"/>
      <c r="C180" s="149" t="s">
        <v>315</v>
      </c>
      <c r="D180" s="150"/>
      <c r="E180" s="52">
        <f>'Pay App 5'!E180</f>
        <v>0</v>
      </c>
      <c r="F180" s="45"/>
      <c r="G180" s="65">
        <f>'Pay App 5'!G180+F180</f>
        <v>0</v>
      </c>
      <c r="H180" s="188">
        <f>'Pay App 5'!K180</f>
        <v>0</v>
      </c>
      <c r="I180" s="189"/>
      <c r="J180" s="55"/>
      <c r="K180" s="33">
        <f t="shared" si="4"/>
        <v>0</v>
      </c>
      <c r="L180" s="68">
        <f t="shared" si="7"/>
        <v>0</v>
      </c>
      <c r="M180" s="66">
        <f t="shared" si="5"/>
        <v>0</v>
      </c>
      <c r="N180" s="32">
        <f t="shared" si="6"/>
        <v>0</v>
      </c>
      <c r="O180" s="52">
        <f>'Pay App 5'!O180+'Pay App 5'!P180</f>
        <v>0</v>
      </c>
      <c r="P180" s="45"/>
      <c r="Q180" s="66">
        <f>'Pay App 5'!Q180+N180+P180</f>
        <v>0</v>
      </c>
    </row>
    <row r="181" spans="1:17" ht="21" customHeight="1" x14ac:dyDescent="0.2">
      <c r="A181" s="151" t="s">
        <v>316</v>
      </c>
      <c r="B181" s="151"/>
      <c r="C181" s="151" t="s">
        <v>317</v>
      </c>
      <c r="D181" s="152"/>
      <c r="E181" s="52">
        <f>'Pay App 5'!E181</f>
        <v>0</v>
      </c>
      <c r="F181" s="45"/>
      <c r="G181" s="65">
        <f>'Pay App 5'!G181+F181</f>
        <v>0</v>
      </c>
      <c r="H181" s="188">
        <f>'Pay App 5'!K181</f>
        <v>0</v>
      </c>
      <c r="I181" s="189"/>
      <c r="J181" s="55"/>
      <c r="K181" s="33">
        <f t="shared" si="4"/>
        <v>0</v>
      </c>
      <c r="L181" s="68">
        <f t="shared" si="7"/>
        <v>0</v>
      </c>
      <c r="M181" s="66">
        <f t="shared" si="5"/>
        <v>0</v>
      </c>
      <c r="N181" s="32">
        <f t="shared" si="6"/>
        <v>0</v>
      </c>
      <c r="O181" s="52">
        <f>'Pay App 5'!O181+'Pay App 5'!P181</f>
        <v>0</v>
      </c>
      <c r="P181" s="45"/>
      <c r="Q181" s="66">
        <f>'Pay App 5'!Q181+N181+P181</f>
        <v>0</v>
      </c>
    </row>
    <row r="182" spans="1:17" ht="21" customHeight="1" x14ac:dyDescent="0.2">
      <c r="A182" s="151" t="s">
        <v>318</v>
      </c>
      <c r="B182" s="151"/>
      <c r="C182" s="151" t="s">
        <v>319</v>
      </c>
      <c r="D182" s="152"/>
      <c r="E182" s="52">
        <f>'Pay App 5'!E182</f>
        <v>0</v>
      </c>
      <c r="F182" s="45"/>
      <c r="G182" s="65">
        <f>'Pay App 5'!G182+F182</f>
        <v>0</v>
      </c>
      <c r="H182" s="188">
        <f>'Pay App 5'!K182</f>
        <v>0</v>
      </c>
      <c r="I182" s="189"/>
      <c r="J182" s="55"/>
      <c r="K182" s="33">
        <f t="shared" si="4"/>
        <v>0</v>
      </c>
      <c r="L182" s="68">
        <f t="shared" si="7"/>
        <v>0</v>
      </c>
      <c r="M182" s="66">
        <f t="shared" si="5"/>
        <v>0</v>
      </c>
      <c r="N182" s="32">
        <f t="shared" si="6"/>
        <v>0</v>
      </c>
      <c r="O182" s="52">
        <f>'Pay App 5'!O182+'Pay App 5'!P182</f>
        <v>0</v>
      </c>
      <c r="P182" s="45"/>
      <c r="Q182" s="66">
        <f>'Pay App 5'!Q182+N182+P182</f>
        <v>0</v>
      </c>
    </row>
    <row r="183" spans="1:17" ht="21" customHeight="1" x14ac:dyDescent="0.2">
      <c r="A183" s="151" t="s">
        <v>320</v>
      </c>
      <c r="B183" s="151"/>
      <c r="C183" s="151" t="s">
        <v>321</v>
      </c>
      <c r="D183" s="152"/>
      <c r="E183" s="52">
        <f>'Pay App 5'!E183</f>
        <v>0</v>
      </c>
      <c r="F183" s="45"/>
      <c r="G183" s="65">
        <f>'Pay App 5'!G183+F183</f>
        <v>0</v>
      </c>
      <c r="H183" s="188">
        <f>'Pay App 5'!K183</f>
        <v>0</v>
      </c>
      <c r="I183" s="189"/>
      <c r="J183" s="55"/>
      <c r="K183" s="33">
        <f t="shared" si="4"/>
        <v>0</v>
      </c>
      <c r="L183" s="68">
        <f t="shared" si="7"/>
        <v>0</v>
      </c>
      <c r="M183" s="66">
        <f t="shared" si="5"/>
        <v>0</v>
      </c>
      <c r="N183" s="32">
        <f t="shared" si="6"/>
        <v>0</v>
      </c>
      <c r="O183" s="52">
        <f>'Pay App 5'!O183+'Pay App 5'!P183</f>
        <v>0</v>
      </c>
      <c r="P183" s="45"/>
      <c r="Q183" s="66">
        <f>'Pay App 5'!Q183+N183+P183</f>
        <v>0</v>
      </c>
    </row>
    <row r="184" spans="1:17" ht="21" customHeight="1" x14ac:dyDescent="0.2">
      <c r="A184" s="151" t="s">
        <v>322</v>
      </c>
      <c r="B184" s="151"/>
      <c r="C184" s="151" t="s">
        <v>323</v>
      </c>
      <c r="D184" s="152"/>
      <c r="E184" s="52">
        <f>'Pay App 5'!E184</f>
        <v>0</v>
      </c>
      <c r="F184" s="45"/>
      <c r="G184" s="65">
        <f>'Pay App 5'!G184+F184</f>
        <v>0</v>
      </c>
      <c r="H184" s="188">
        <f>'Pay App 5'!K184</f>
        <v>0</v>
      </c>
      <c r="I184" s="189"/>
      <c r="J184" s="55"/>
      <c r="K184" s="33">
        <f t="shared" si="4"/>
        <v>0</v>
      </c>
      <c r="L184" s="68">
        <f t="shared" si="7"/>
        <v>0</v>
      </c>
      <c r="M184" s="66">
        <f t="shared" si="5"/>
        <v>0</v>
      </c>
      <c r="N184" s="32">
        <f t="shared" si="6"/>
        <v>0</v>
      </c>
      <c r="O184" s="52">
        <f>'Pay App 5'!O184+'Pay App 5'!P184</f>
        <v>0</v>
      </c>
      <c r="P184" s="45"/>
      <c r="Q184" s="66">
        <f>'Pay App 5'!Q184+N184+P184</f>
        <v>0</v>
      </c>
    </row>
    <row r="185" spans="1:17" ht="21" customHeight="1" x14ac:dyDescent="0.2">
      <c r="A185" s="141" t="s">
        <v>324</v>
      </c>
      <c r="B185" s="141"/>
      <c r="C185" s="141" t="s">
        <v>325</v>
      </c>
      <c r="D185" s="142"/>
      <c r="E185" s="52">
        <f>'Pay App 5'!E185</f>
        <v>0</v>
      </c>
      <c r="F185" s="45"/>
      <c r="G185" s="65">
        <f>'Pay App 5'!G185+F185</f>
        <v>0</v>
      </c>
      <c r="H185" s="188">
        <f>'Pay App 5'!K185</f>
        <v>0</v>
      </c>
      <c r="I185" s="189"/>
      <c r="J185" s="55"/>
      <c r="K185" s="33">
        <f t="shared" si="4"/>
        <v>0</v>
      </c>
      <c r="L185" s="68">
        <f t="shared" si="7"/>
        <v>0</v>
      </c>
      <c r="M185" s="66">
        <f t="shared" si="5"/>
        <v>0</v>
      </c>
      <c r="N185" s="32">
        <f t="shared" si="6"/>
        <v>0</v>
      </c>
      <c r="O185" s="52">
        <f>'Pay App 5'!O185+'Pay App 5'!P185</f>
        <v>0</v>
      </c>
      <c r="P185" s="45"/>
      <c r="Q185" s="66">
        <f>'Pay App 5'!Q185+N185+P185</f>
        <v>0</v>
      </c>
    </row>
    <row r="186" spans="1:17" ht="21" customHeight="1" x14ac:dyDescent="0.2">
      <c r="A186" s="141" t="s">
        <v>326</v>
      </c>
      <c r="B186" s="141"/>
      <c r="C186" s="141" t="s">
        <v>327</v>
      </c>
      <c r="D186" s="142"/>
      <c r="E186" s="52">
        <f>'Pay App 5'!E186</f>
        <v>0</v>
      </c>
      <c r="F186" s="45"/>
      <c r="G186" s="65">
        <f>'Pay App 5'!G186+F186</f>
        <v>0</v>
      </c>
      <c r="H186" s="188">
        <f>'Pay App 5'!K186</f>
        <v>0</v>
      </c>
      <c r="I186" s="189"/>
      <c r="J186" s="55"/>
      <c r="K186" s="33">
        <f t="shared" si="4"/>
        <v>0</v>
      </c>
      <c r="L186" s="68">
        <f t="shared" si="7"/>
        <v>0</v>
      </c>
      <c r="M186" s="66">
        <f t="shared" si="5"/>
        <v>0</v>
      </c>
      <c r="N186" s="32">
        <f t="shared" si="6"/>
        <v>0</v>
      </c>
      <c r="O186" s="52">
        <f>'Pay App 5'!O186+'Pay App 5'!P186</f>
        <v>0</v>
      </c>
      <c r="P186" s="45"/>
      <c r="Q186" s="66">
        <f>'Pay App 5'!Q186+N186+P186</f>
        <v>0</v>
      </c>
    </row>
    <row r="187" spans="1:17" ht="21" customHeight="1" x14ac:dyDescent="0.2">
      <c r="A187" s="151" t="s">
        <v>328</v>
      </c>
      <c r="B187" s="151"/>
      <c r="C187" s="151" t="s">
        <v>329</v>
      </c>
      <c r="D187" s="152"/>
      <c r="E187" s="52">
        <f>'Pay App 5'!E187</f>
        <v>0</v>
      </c>
      <c r="F187" s="45"/>
      <c r="G187" s="65">
        <f>'Pay App 5'!G187+F187</f>
        <v>0</v>
      </c>
      <c r="H187" s="188">
        <f>'Pay App 5'!K187</f>
        <v>0</v>
      </c>
      <c r="I187" s="189"/>
      <c r="J187" s="55"/>
      <c r="K187" s="33">
        <f t="shared" si="4"/>
        <v>0</v>
      </c>
      <c r="L187" s="68">
        <f t="shared" si="7"/>
        <v>0</v>
      </c>
      <c r="M187" s="66">
        <f t="shared" si="5"/>
        <v>0</v>
      </c>
      <c r="N187" s="32">
        <f t="shared" si="6"/>
        <v>0</v>
      </c>
      <c r="O187" s="52">
        <f>'Pay App 5'!O187+'Pay App 5'!P187</f>
        <v>0</v>
      </c>
      <c r="P187" s="45"/>
      <c r="Q187" s="66">
        <f>'Pay App 5'!Q187+N187+P187</f>
        <v>0</v>
      </c>
    </row>
    <row r="188" spans="1:17" ht="21" customHeight="1" x14ac:dyDescent="0.2">
      <c r="A188" s="151" t="s">
        <v>330</v>
      </c>
      <c r="B188" s="151"/>
      <c r="C188" s="151" t="s">
        <v>331</v>
      </c>
      <c r="D188" s="152"/>
      <c r="E188" s="52">
        <f>'Pay App 5'!E188</f>
        <v>0</v>
      </c>
      <c r="F188" s="45"/>
      <c r="G188" s="65">
        <f>'Pay App 5'!G188+F188</f>
        <v>0</v>
      </c>
      <c r="H188" s="188">
        <f>'Pay App 5'!K188</f>
        <v>0</v>
      </c>
      <c r="I188" s="189"/>
      <c r="J188" s="55"/>
      <c r="K188" s="33">
        <f t="shared" si="4"/>
        <v>0</v>
      </c>
      <c r="L188" s="68">
        <f t="shared" si="7"/>
        <v>0</v>
      </c>
      <c r="M188" s="66">
        <f t="shared" si="5"/>
        <v>0</v>
      </c>
      <c r="N188" s="32">
        <f t="shared" si="6"/>
        <v>0</v>
      </c>
      <c r="O188" s="52">
        <f>'Pay App 5'!O188+'Pay App 5'!P188</f>
        <v>0</v>
      </c>
      <c r="P188" s="45"/>
      <c r="Q188" s="66">
        <f>'Pay App 5'!Q188+N188+P188</f>
        <v>0</v>
      </c>
    </row>
    <row r="189" spans="1:17" ht="21" customHeight="1" x14ac:dyDescent="0.2">
      <c r="A189" s="151" t="s">
        <v>332</v>
      </c>
      <c r="B189" s="151"/>
      <c r="C189" s="151" t="s">
        <v>333</v>
      </c>
      <c r="D189" s="152"/>
      <c r="E189" s="52">
        <f>'Pay App 5'!E189</f>
        <v>0</v>
      </c>
      <c r="F189" s="45"/>
      <c r="G189" s="65">
        <f>'Pay App 5'!G189+F189</f>
        <v>0</v>
      </c>
      <c r="H189" s="188">
        <f>'Pay App 5'!K189</f>
        <v>0</v>
      </c>
      <c r="I189" s="189"/>
      <c r="J189" s="55"/>
      <c r="K189" s="33">
        <f t="shared" si="4"/>
        <v>0</v>
      </c>
      <c r="L189" s="68">
        <f t="shared" si="7"/>
        <v>0</v>
      </c>
      <c r="M189" s="66">
        <f t="shared" si="5"/>
        <v>0</v>
      </c>
      <c r="N189" s="32">
        <f t="shared" si="6"/>
        <v>0</v>
      </c>
      <c r="O189" s="52">
        <f>'Pay App 5'!O189+'Pay App 5'!P189</f>
        <v>0</v>
      </c>
      <c r="P189" s="45"/>
      <c r="Q189" s="66">
        <f>'Pay App 5'!Q189+N189+P189</f>
        <v>0</v>
      </c>
    </row>
    <row r="190" spans="1:17" ht="21" customHeight="1" x14ac:dyDescent="0.2">
      <c r="A190" s="141" t="s">
        <v>334</v>
      </c>
      <c r="B190" s="141"/>
      <c r="C190" s="141" t="s">
        <v>335</v>
      </c>
      <c r="D190" s="142"/>
      <c r="E190" s="52">
        <f>'Pay App 5'!E190</f>
        <v>0</v>
      </c>
      <c r="F190" s="45"/>
      <c r="G190" s="65">
        <f>'Pay App 5'!G190+F190</f>
        <v>0</v>
      </c>
      <c r="H190" s="188">
        <f>'Pay App 5'!K190</f>
        <v>0</v>
      </c>
      <c r="I190" s="189"/>
      <c r="J190" s="55"/>
      <c r="K190" s="33">
        <f t="shared" si="4"/>
        <v>0</v>
      </c>
      <c r="L190" s="68">
        <f t="shared" si="7"/>
        <v>0</v>
      </c>
      <c r="M190" s="66">
        <f t="shared" si="5"/>
        <v>0</v>
      </c>
      <c r="N190" s="32">
        <f t="shared" si="6"/>
        <v>0</v>
      </c>
      <c r="O190" s="52">
        <f>'Pay App 5'!O190+'Pay App 5'!P190</f>
        <v>0</v>
      </c>
      <c r="P190" s="45"/>
      <c r="Q190" s="66">
        <f>'Pay App 5'!Q190+N190+P190</f>
        <v>0</v>
      </c>
    </row>
    <row r="191" spans="1:17" ht="21" customHeight="1" x14ac:dyDescent="0.2">
      <c r="A191" s="149" t="s">
        <v>336</v>
      </c>
      <c r="B191" s="149"/>
      <c r="C191" s="149" t="s">
        <v>337</v>
      </c>
      <c r="D191" s="150"/>
      <c r="E191" s="52">
        <f>'Pay App 5'!E191</f>
        <v>0</v>
      </c>
      <c r="F191" s="45"/>
      <c r="G191" s="65">
        <f>'Pay App 5'!G191+F191</f>
        <v>0</v>
      </c>
      <c r="H191" s="188">
        <f>'Pay App 5'!K191</f>
        <v>0</v>
      </c>
      <c r="I191" s="189"/>
      <c r="J191" s="55"/>
      <c r="K191" s="33">
        <f t="shared" si="4"/>
        <v>0</v>
      </c>
      <c r="L191" s="68">
        <f t="shared" si="7"/>
        <v>0</v>
      </c>
      <c r="M191" s="66">
        <f t="shared" si="5"/>
        <v>0</v>
      </c>
      <c r="N191" s="32">
        <f t="shared" si="6"/>
        <v>0</v>
      </c>
      <c r="O191" s="52">
        <f>'Pay App 5'!O191+'Pay App 5'!P191</f>
        <v>0</v>
      </c>
      <c r="P191" s="45"/>
      <c r="Q191" s="66">
        <f>'Pay App 5'!Q191+N191+P191</f>
        <v>0</v>
      </c>
    </row>
    <row r="192" spans="1:17" ht="21" customHeight="1" x14ac:dyDescent="0.2">
      <c r="A192" s="149" t="s">
        <v>338</v>
      </c>
      <c r="B192" s="149"/>
      <c r="C192" s="151" t="s">
        <v>339</v>
      </c>
      <c r="D192" s="152"/>
      <c r="E192" s="52">
        <f>'Pay App 5'!E192</f>
        <v>0</v>
      </c>
      <c r="F192" s="45"/>
      <c r="G192" s="65">
        <f>'Pay App 5'!G192+F192</f>
        <v>0</v>
      </c>
      <c r="H192" s="188">
        <f>'Pay App 5'!K192</f>
        <v>0</v>
      </c>
      <c r="I192" s="189"/>
      <c r="J192" s="55"/>
      <c r="K192" s="33">
        <f t="shared" si="4"/>
        <v>0</v>
      </c>
      <c r="L192" s="68">
        <f t="shared" si="7"/>
        <v>0</v>
      </c>
      <c r="M192" s="66">
        <f t="shared" si="5"/>
        <v>0</v>
      </c>
      <c r="N192" s="32">
        <f t="shared" si="6"/>
        <v>0</v>
      </c>
      <c r="O192" s="52">
        <f>'Pay App 5'!O192+'Pay App 5'!P192</f>
        <v>0</v>
      </c>
      <c r="P192" s="45"/>
      <c r="Q192" s="66">
        <f>'Pay App 5'!Q192+N192+P192</f>
        <v>0</v>
      </c>
    </row>
    <row r="193" spans="1:17" ht="21" customHeight="1" x14ac:dyDescent="0.2">
      <c r="A193" s="141" t="s">
        <v>340</v>
      </c>
      <c r="B193" s="141"/>
      <c r="C193" s="141" t="s">
        <v>341</v>
      </c>
      <c r="D193" s="142"/>
      <c r="E193" s="52">
        <f>'Pay App 5'!E193</f>
        <v>0</v>
      </c>
      <c r="F193" s="45"/>
      <c r="G193" s="65">
        <f>'Pay App 5'!G193+F193</f>
        <v>0</v>
      </c>
      <c r="H193" s="188">
        <f>'Pay App 5'!K193</f>
        <v>0</v>
      </c>
      <c r="I193" s="189"/>
      <c r="J193" s="55"/>
      <c r="K193" s="33">
        <f t="shared" si="4"/>
        <v>0</v>
      </c>
      <c r="L193" s="68">
        <f t="shared" si="7"/>
        <v>0</v>
      </c>
      <c r="M193" s="66">
        <f t="shared" si="5"/>
        <v>0</v>
      </c>
      <c r="N193" s="32">
        <f t="shared" si="6"/>
        <v>0</v>
      </c>
      <c r="O193" s="52">
        <f>'Pay App 5'!O193+'Pay App 5'!P193</f>
        <v>0</v>
      </c>
      <c r="P193" s="45"/>
      <c r="Q193" s="66">
        <f>'Pay App 5'!Q193+N193+P193</f>
        <v>0</v>
      </c>
    </row>
    <row r="194" spans="1:17" ht="21" customHeight="1" x14ac:dyDescent="0.2">
      <c r="A194" s="149" t="s">
        <v>342</v>
      </c>
      <c r="B194" s="149"/>
      <c r="C194" s="149" t="s">
        <v>343</v>
      </c>
      <c r="D194" s="150"/>
      <c r="E194" s="52">
        <f>'Pay App 5'!E194</f>
        <v>0</v>
      </c>
      <c r="F194" s="45"/>
      <c r="G194" s="65">
        <f>'Pay App 5'!G194+F194</f>
        <v>0</v>
      </c>
      <c r="H194" s="188">
        <f>'Pay App 5'!K194</f>
        <v>0</v>
      </c>
      <c r="I194" s="189"/>
      <c r="J194" s="55"/>
      <c r="K194" s="33">
        <f t="shared" si="4"/>
        <v>0</v>
      </c>
      <c r="L194" s="68">
        <f t="shared" si="7"/>
        <v>0</v>
      </c>
      <c r="M194" s="66">
        <f t="shared" si="5"/>
        <v>0</v>
      </c>
      <c r="N194" s="32">
        <f t="shared" si="6"/>
        <v>0</v>
      </c>
      <c r="O194" s="52">
        <f>'Pay App 5'!O194+'Pay App 5'!P194</f>
        <v>0</v>
      </c>
      <c r="P194" s="45"/>
      <c r="Q194" s="66">
        <f>'Pay App 5'!Q194+N194+P194</f>
        <v>0</v>
      </c>
    </row>
    <row r="195" spans="1:17" ht="21" customHeight="1" x14ac:dyDescent="0.2">
      <c r="A195" s="149" t="s">
        <v>344</v>
      </c>
      <c r="B195" s="149"/>
      <c r="C195" s="151" t="s">
        <v>345</v>
      </c>
      <c r="D195" s="152"/>
      <c r="E195" s="52">
        <f>'Pay App 5'!E195</f>
        <v>0</v>
      </c>
      <c r="F195" s="45"/>
      <c r="G195" s="65">
        <f>'Pay App 5'!G195+F195</f>
        <v>0</v>
      </c>
      <c r="H195" s="188">
        <f>'Pay App 5'!K195</f>
        <v>0</v>
      </c>
      <c r="I195" s="189"/>
      <c r="J195" s="55"/>
      <c r="K195" s="33">
        <f t="shared" si="4"/>
        <v>0</v>
      </c>
      <c r="L195" s="68">
        <f t="shared" si="7"/>
        <v>0</v>
      </c>
      <c r="M195" s="66">
        <f t="shared" si="5"/>
        <v>0</v>
      </c>
      <c r="N195" s="32">
        <f t="shared" si="6"/>
        <v>0</v>
      </c>
      <c r="O195" s="52">
        <f>'Pay App 5'!O195+'Pay App 5'!P195</f>
        <v>0</v>
      </c>
      <c r="P195" s="45"/>
      <c r="Q195" s="66">
        <f>'Pay App 5'!Q195+N195+P195</f>
        <v>0</v>
      </c>
    </row>
    <row r="196" spans="1:17" ht="21" customHeight="1" x14ac:dyDescent="0.2">
      <c r="A196" s="149" t="s">
        <v>346</v>
      </c>
      <c r="B196" s="149"/>
      <c r="C196" s="149" t="s">
        <v>347</v>
      </c>
      <c r="D196" s="150"/>
      <c r="E196" s="52">
        <f>'Pay App 5'!E196</f>
        <v>0</v>
      </c>
      <c r="F196" s="45"/>
      <c r="G196" s="65">
        <f>'Pay App 5'!G196+F196</f>
        <v>0</v>
      </c>
      <c r="H196" s="188">
        <f>'Pay App 5'!K196</f>
        <v>0</v>
      </c>
      <c r="I196" s="189"/>
      <c r="J196" s="55"/>
      <c r="K196" s="33">
        <f t="shared" si="4"/>
        <v>0</v>
      </c>
      <c r="L196" s="68">
        <f t="shared" si="7"/>
        <v>0</v>
      </c>
      <c r="M196" s="66">
        <f t="shared" si="5"/>
        <v>0</v>
      </c>
      <c r="N196" s="32">
        <f t="shared" si="6"/>
        <v>0</v>
      </c>
      <c r="O196" s="52">
        <f>'Pay App 5'!O196+'Pay App 5'!P196</f>
        <v>0</v>
      </c>
      <c r="P196" s="45"/>
      <c r="Q196" s="66">
        <f>'Pay App 5'!Q196+N196+P196</f>
        <v>0</v>
      </c>
    </row>
    <row r="197" spans="1:17" ht="21" customHeight="1" x14ac:dyDescent="0.2">
      <c r="A197" s="149" t="s">
        <v>348</v>
      </c>
      <c r="B197" s="149"/>
      <c r="C197" s="149" t="s">
        <v>349</v>
      </c>
      <c r="D197" s="150"/>
      <c r="E197" s="52">
        <f>'Pay App 5'!E197</f>
        <v>0</v>
      </c>
      <c r="F197" s="45"/>
      <c r="G197" s="65">
        <f>'Pay App 5'!G197+F197</f>
        <v>0</v>
      </c>
      <c r="H197" s="188">
        <f>'Pay App 5'!K197</f>
        <v>0</v>
      </c>
      <c r="I197" s="189"/>
      <c r="J197" s="55"/>
      <c r="K197" s="33">
        <f t="shared" si="4"/>
        <v>0</v>
      </c>
      <c r="L197" s="68">
        <f t="shared" si="7"/>
        <v>0</v>
      </c>
      <c r="M197" s="66">
        <f t="shared" si="5"/>
        <v>0</v>
      </c>
      <c r="N197" s="32">
        <f t="shared" si="6"/>
        <v>0</v>
      </c>
      <c r="O197" s="52">
        <f>'Pay App 5'!O197+'Pay App 5'!P197</f>
        <v>0</v>
      </c>
      <c r="P197" s="45"/>
      <c r="Q197" s="66">
        <f>'Pay App 5'!Q197+N197+P197</f>
        <v>0</v>
      </c>
    </row>
    <row r="198" spans="1:17" ht="21" customHeight="1" x14ac:dyDescent="0.2">
      <c r="A198" s="149" t="s">
        <v>350</v>
      </c>
      <c r="B198" s="149"/>
      <c r="C198" s="151" t="s">
        <v>305</v>
      </c>
      <c r="D198" s="152"/>
      <c r="E198" s="52">
        <f>'Pay App 5'!E198</f>
        <v>0</v>
      </c>
      <c r="F198" s="45"/>
      <c r="G198" s="65">
        <f>'Pay App 5'!G198+F198</f>
        <v>0</v>
      </c>
      <c r="H198" s="188">
        <f>'Pay App 5'!K198</f>
        <v>0</v>
      </c>
      <c r="I198" s="189"/>
      <c r="J198" s="55"/>
      <c r="K198" s="33">
        <f t="shared" si="4"/>
        <v>0</v>
      </c>
      <c r="L198" s="68">
        <f t="shared" si="7"/>
        <v>0</v>
      </c>
      <c r="M198" s="66">
        <f t="shared" si="5"/>
        <v>0</v>
      </c>
      <c r="N198" s="32">
        <f t="shared" si="6"/>
        <v>0</v>
      </c>
      <c r="O198" s="52">
        <f>'Pay App 5'!O198+'Pay App 5'!P198</f>
        <v>0</v>
      </c>
      <c r="P198" s="45"/>
      <c r="Q198" s="66">
        <f>'Pay App 5'!Q198+N198+P198</f>
        <v>0</v>
      </c>
    </row>
    <row r="199" spans="1:17" ht="21" customHeight="1" x14ac:dyDescent="0.2">
      <c r="A199" s="141" t="s">
        <v>351</v>
      </c>
      <c r="B199" s="141"/>
      <c r="C199" s="141" t="s">
        <v>352</v>
      </c>
      <c r="D199" s="142"/>
      <c r="E199" s="52">
        <f>'Pay App 5'!E199</f>
        <v>0</v>
      </c>
      <c r="F199" s="45"/>
      <c r="G199" s="65">
        <f>'Pay App 5'!G199+F199</f>
        <v>0</v>
      </c>
      <c r="H199" s="188">
        <f>'Pay App 5'!K199</f>
        <v>0</v>
      </c>
      <c r="I199" s="189"/>
      <c r="J199" s="55"/>
      <c r="K199" s="33">
        <f t="shared" si="4"/>
        <v>0</v>
      </c>
      <c r="L199" s="68">
        <f t="shared" si="7"/>
        <v>0</v>
      </c>
      <c r="M199" s="66">
        <f t="shared" si="5"/>
        <v>0</v>
      </c>
      <c r="N199" s="32">
        <f t="shared" si="6"/>
        <v>0</v>
      </c>
      <c r="O199" s="52">
        <f>'Pay App 5'!O199+'Pay App 5'!P199</f>
        <v>0</v>
      </c>
      <c r="P199" s="45"/>
      <c r="Q199" s="66">
        <f>'Pay App 5'!Q199+N199+P199</f>
        <v>0</v>
      </c>
    </row>
    <row r="200" spans="1:17" ht="21" customHeight="1" x14ac:dyDescent="0.2">
      <c r="A200" s="149" t="s">
        <v>353</v>
      </c>
      <c r="B200" s="149"/>
      <c r="C200" s="149" t="s">
        <v>354</v>
      </c>
      <c r="D200" s="150"/>
      <c r="E200" s="52">
        <f>'Pay App 5'!E200</f>
        <v>0</v>
      </c>
      <c r="F200" s="45"/>
      <c r="G200" s="65">
        <f>'Pay App 5'!G200+F200</f>
        <v>0</v>
      </c>
      <c r="H200" s="188">
        <f>'Pay App 5'!K200</f>
        <v>0</v>
      </c>
      <c r="I200" s="189"/>
      <c r="J200" s="55"/>
      <c r="K200" s="33">
        <f t="shared" si="4"/>
        <v>0</v>
      </c>
      <c r="L200" s="68">
        <f t="shared" si="7"/>
        <v>0</v>
      </c>
      <c r="M200" s="66">
        <f t="shared" si="5"/>
        <v>0</v>
      </c>
      <c r="N200" s="32">
        <f t="shared" si="6"/>
        <v>0</v>
      </c>
      <c r="O200" s="52">
        <f>'Pay App 5'!O200+'Pay App 5'!P200</f>
        <v>0</v>
      </c>
      <c r="P200" s="45"/>
      <c r="Q200" s="66">
        <f>'Pay App 5'!Q200+N200+P200</f>
        <v>0</v>
      </c>
    </row>
    <row r="201" spans="1:17" ht="21" customHeight="1" x14ac:dyDescent="0.2">
      <c r="A201" s="149" t="s">
        <v>355</v>
      </c>
      <c r="B201" s="149"/>
      <c r="C201" s="149" t="s">
        <v>356</v>
      </c>
      <c r="D201" s="150"/>
      <c r="E201" s="52">
        <f>'Pay App 5'!E201</f>
        <v>0</v>
      </c>
      <c r="F201" s="45"/>
      <c r="G201" s="65">
        <f>'Pay App 5'!G201+F201</f>
        <v>0</v>
      </c>
      <c r="H201" s="188">
        <f>'Pay App 5'!K201</f>
        <v>0</v>
      </c>
      <c r="I201" s="189"/>
      <c r="J201" s="55"/>
      <c r="K201" s="33">
        <f t="shared" si="4"/>
        <v>0</v>
      </c>
      <c r="L201" s="68">
        <f t="shared" si="7"/>
        <v>0</v>
      </c>
      <c r="M201" s="66">
        <f t="shared" si="5"/>
        <v>0</v>
      </c>
      <c r="N201" s="32">
        <f t="shared" si="6"/>
        <v>0</v>
      </c>
      <c r="O201" s="52">
        <f>'Pay App 5'!O201+'Pay App 5'!P201</f>
        <v>0</v>
      </c>
      <c r="P201" s="45"/>
      <c r="Q201" s="66">
        <f>'Pay App 5'!Q201+N201+P201</f>
        <v>0</v>
      </c>
    </row>
    <row r="202" spans="1:17" ht="21" customHeight="1" x14ac:dyDescent="0.2">
      <c r="A202" s="149" t="s">
        <v>357</v>
      </c>
      <c r="B202" s="149"/>
      <c r="C202" s="151" t="s">
        <v>358</v>
      </c>
      <c r="D202" s="152"/>
      <c r="E202" s="52">
        <f>'Pay App 5'!E202</f>
        <v>0</v>
      </c>
      <c r="F202" s="45"/>
      <c r="G202" s="65">
        <f>'Pay App 5'!G202+F202</f>
        <v>0</v>
      </c>
      <c r="H202" s="188">
        <f>'Pay App 5'!K202</f>
        <v>0</v>
      </c>
      <c r="I202" s="189"/>
      <c r="J202" s="55"/>
      <c r="K202" s="33">
        <f t="shared" si="4"/>
        <v>0</v>
      </c>
      <c r="L202" s="68">
        <f t="shared" si="7"/>
        <v>0</v>
      </c>
      <c r="M202" s="66">
        <f t="shared" si="5"/>
        <v>0</v>
      </c>
      <c r="N202" s="32">
        <f t="shared" si="6"/>
        <v>0</v>
      </c>
      <c r="O202" s="52">
        <f>'Pay App 5'!O202+'Pay App 5'!P202</f>
        <v>0</v>
      </c>
      <c r="P202" s="45"/>
      <c r="Q202" s="66">
        <f>'Pay App 5'!Q202+N202+P202</f>
        <v>0</v>
      </c>
    </row>
    <row r="203" spans="1:17" ht="21" customHeight="1" x14ac:dyDescent="0.2">
      <c r="A203" s="149" t="s">
        <v>359</v>
      </c>
      <c r="B203" s="149"/>
      <c r="C203" s="151" t="s">
        <v>360</v>
      </c>
      <c r="D203" s="152"/>
      <c r="E203" s="52">
        <f>'Pay App 5'!E203</f>
        <v>0</v>
      </c>
      <c r="F203" s="45"/>
      <c r="G203" s="65">
        <f>'Pay App 5'!G203+F203</f>
        <v>0</v>
      </c>
      <c r="H203" s="188">
        <f>'Pay App 5'!K203</f>
        <v>0</v>
      </c>
      <c r="I203" s="189"/>
      <c r="J203" s="55"/>
      <c r="K203" s="33">
        <f t="shared" si="4"/>
        <v>0</v>
      </c>
      <c r="L203" s="68">
        <f t="shared" si="7"/>
        <v>0</v>
      </c>
      <c r="M203" s="66">
        <f t="shared" si="5"/>
        <v>0</v>
      </c>
      <c r="N203" s="32">
        <f t="shared" si="6"/>
        <v>0</v>
      </c>
      <c r="O203" s="52">
        <f>'Pay App 5'!O203+'Pay App 5'!P203</f>
        <v>0</v>
      </c>
      <c r="P203" s="45"/>
      <c r="Q203" s="66">
        <f>'Pay App 5'!Q203+N203+P203</f>
        <v>0</v>
      </c>
    </row>
    <row r="204" spans="1:17" ht="21" customHeight="1" x14ac:dyDescent="0.2">
      <c r="A204" s="149" t="s">
        <v>361</v>
      </c>
      <c r="B204" s="149"/>
      <c r="C204" s="149" t="s">
        <v>362</v>
      </c>
      <c r="D204" s="150"/>
      <c r="E204" s="52">
        <f>'Pay App 5'!E204</f>
        <v>0</v>
      </c>
      <c r="F204" s="45"/>
      <c r="G204" s="65">
        <f>'Pay App 5'!G204+F204</f>
        <v>0</v>
      </c>
      <c r="H204" s="188">
        <f>'Pay App 5'!K204</f>
        <v>0</v>
      </c>
      <c r="I204" s="189"/>
      <c r="J204" s="55"/>
      <c r="K204" s="33">
        <f t="shared" si="4"/>
        <v>0</v>
      </c>
      <c r="L204" s="68">
        <f t="shared" si="7"/>
        <v>0</v>
      </c>
      <c r="M204" s="66">
        <f t="shared" si="5"/>
        <v>0</v>
      </c>
      <c r="N204" s="32">
        <f t="shared" si="6"/>
        <v>0</v>
      </c>
      <c r="O204" s="52">
        <f>'Pay App 5'!O204+'Pay App 5'!P204</f>
        <v>0</v>
      </c>
      <c r="P204" s="45"/>
      <c r="Q204" s="66">
        <f>'Pay App 5'!Q204+N204+P204</f>
        <v>0</v>
      </c>
    </row>
    <row r="205" spans="1:17" ht="21" customHeight="1" x14ac:dyDescent="0.2">
      <c r="A205" s="149" t="s">
        <v>363</v>
      </c>
      <c r="B205" s="149"/>
      <c r="C205" s="151" t="s">
        <v>364</v>
      </c>
      <c r="D205" s="152"/>
      <c r="E205" s="52">
        <f>'Pay App 5'!E205</f>
        <v>0</v>
      </c>
      <c r="F205" s="45"/>
      <c r="G205" s="65">
        <f>'Pay App 5'!G205+F205</f>
        <v>0</v>
      </c>
      <c r="H205" s="188">
        <f>'Pay App 5'!K205</f>
        <v>0</v>
      </c>
      <c r="I205" s="189"/>
      <c r="J205" s="55"/>
      <c r="K205" s="33">
        <f t="shared" si="4"/>
        <v>0</v>
      </c>
      <c r="L205" s="68">
        <f t="shared" si="7"/>
        <v>0</v>
      </c>
      <c r="M205" s="66">
        <f t="shared" si="5"/>
        <v>0</v>
      </c>
      <c r="N205" s="32">
        <f t="shared" si="6"/>
        <v>0</v>
      </c>
      <c r="O205" s="52">
        <f>'Pay App 5'!O205+'Pay App 5'!P205</f>
        <v>0</v>
      </c>
      <c r="P205" s="45"/>
      <c r="Q205" s="66">
        <f>'Pay App 5'!Q205+N205+P205</f>
        <v>0</v>
      </c>
    </row>
    <row r="206" spans="1:17" ht="21" customHeight="1" x14ac:dyDescent="0.2">
      <c r="A206" s="141" t="s">
        <v>365</v>
      </c>
      <c r="B206" s="141"/>
      <c r="C206" s="141" t="s">
        <v>366</v>
      </c>
      <c r="D206" s="142"/>
      <c r="E206" s="52">
        <f>'Pay App 5'!E206</f>
        <v>0</v>
      </c>
      <c r="F206" s="45"/>
      <c r="G206" s="65">
        <f>'Pay App 5'!G206+F206</f>
        <v>0</v>
      </c>
      <c r="H206" s="188">
        <f>'Pay App 5'!K206</f>
        <v>0</v>
      </c>
      <c r="I206" s="189"/>
      <c r="J206" s="55"/>
      <c r="K206" s="33">
        <f t="shared" si="4"/>
        <v>0</v>
      </c>
      <c r="L206" s="68">
        <f t="shared" si="7"/>
        <v>0</v>
      </c>
      <c r="M206" s="66">
        <f t="shared" si="5"/>
        <v>0</v>
      </c>
      <c r="N206" s="32">
        <f t="shared" si="6"/>
        <v>0</v>
      </c>
      <c r="O206" s="52">
        <f>'Pay App 5'!O206+'Pay App 5'!P206</f>
        <v>0</v>
      </c>
      <c r="P206" s="45"/>
      <c r="Q206" s="66">
        <f>'Pay App 5'!Q206+N206+P206</f>
        <v>0</v>
      </c>
    </row>
    <row r="207" spans="1:17" ht="21" customHeight="1" x14ac:dyDescent="0.2">
      <c r="A207" s="149" t="s">
        <v>367</v>
      </c>
      <c r="B207" s="149"/>
      <c r="C207" s="149" t="s">
        <v>368</v>
      </c>
      <c r="D207" s="150"/>
      <c r="E207" s="52">
        <f>'Pay App 5'!E207</f>
        <v>0</v>
      </c>
      <c r="F207" s="45"/>
      <c r="G207" s="65">
        <f>'Pay App 5'!G207+F207</f>
        <v>0</v>
      </c>
      <c r="H207" s="188">
        <f>'Pay App 5'!K207</f>
        <v>0</v>
      </c>
      <c r="I207" s="189"/>
      <c r="J207" s="55"/>
      <c r="K207" s="33">
        <f t="shared" si="4"/>
        <v>0</v>
      </c>
      <c r="L207" s="68">
        <f t="shared" si="7"/>
        <v>0</v>
      </c>
      <c r="M207" s="66">
        <f t="shared" si="5"/>
        <v>0</v>
      </c>
      <c r="N207" s="32">
        <f t="shared" si="6"/>
        <v>0</v>
      </c>
      <c r="O207" s="52">
        <f>'Pay App 5'!O207+'Pay App 5'!P207</f>
        <v>0</v>
      </c>
      <c r="P207" s="45"/>
      <c r="Q207" s="66">
        <f>'Pay App 5'!Q207+N207+P207</f>
        <v>0</v>
      </c>
    </row>
    <row r="208" spans="1:17" ht="21" customHeight="1" x14ac:dyDescent="0.2">
      <c r="A208" s="141" t="s">
        <v>369</v>
      </c>
      <c r="B208" s="141"/>
      <c r="C208" s="141" t="s">
        <v>370</v>
      </c>
      <c r="D208" s="142"/>
      <c r="E208" s="52">
        <f>'Pay App 5'!E208</f>
        <v>0</v>
      </c>
      <c r="F208" s="45"/>
      <c r="G208" s="65">
        <f>'Pay App 5'!G208+F208</f>
        <v>0</v>
      </c>
      <c r="H208" s="188">
        <f>'Pay App 5'!K208</f>
        <v>0</v>
      </c>
      <c r="I208" s="189"/>
      <c r="J208" s="55"/>
      <c r="K208" s="33">
        <f t="shared" si="4"/>
        <v>0</v>
      </c>
      <c r="L208" s="68">
        <f t="shared" si="7"/>
        <v>0</v>
      </c>
      <c r="M208" s="66">
        <f t="shared" si="5"/>
        <v>0</v>
      </c>
      <c r="N208" s="32">
        <f t="shared" si="6"/>
        <v>0</v>
      </c>
      <c r="O208" s="52">
        <f>'Pay App 5'!O208+'Pay App 5'!P208</f>
        <v>0</v>
      </c>
      <c r="P208" s="45"/>
      <c r="Q208" s="66">
        <f>'Pay App 5'!Q208+N208+P208</f>
        <v>0</v>
      </c>
    </row>
    <row r="209" spans="1:17" ht="21" customHeight="1" x14ac:dyDescent="0.2">
      <c r="A209" s="149" t="s">
        <v>371</v>
      </c>
      <c r="B209" s="149"/>
      <c r="C209" s="149" t="s">
        <v>372</v>
      </c>
      <c r="D209" s="150"/>
      <c r="E209" s="52">
        <f>'Pay App 5'!E209</f>
        <v>0</v>
      </c>
      <c r="F209" s="45"/>
      <c r="G209" s="65">
        <f>'Pay App 5'!G209+F209</f>
        <v>0</v>
      </c>
      <c r="H209" s="188">
        <f>'Pay App 5'!K209</f>
        <v>0</v>
      </c>
      <c r="I209" s="189"/>
      <c r="J209" s="55"/>
      <c r="K209" s="33">
        <f t="shared" si="4"/>
        <v>0</v>
      </c>
      <c r="L209" s="68">
        <f t="shared" si="7"/>
        <v>0</v>
      </c>
      <c r="M209" s="66">
        <f t="shared" si="5"/>
        <v>0</v>
      </c>
      <c r="N209" s="32">
        <f t="shared" si="6"/>
        <v>0</v>
      </c>
      <c r="O209" s="52">
        <f>'Pay App 5'!O209+'Pay App 5'!P209</f>
        <v>0</v>
      </c>
      <c r="P209" s="45"/>
      <c r="Q209" s="66">
        <f>'Pay App 5'!Q209+N209+P209</f>
        <v>0</v>
      </c>
    </row>
    <row r="210" spans="1:17" ht="21" customHeight="1" x14ac:dyDescent="0.2">
      <c r="A210" s="149" t="s">
        <v>373</v>
      </c>
      <c r="B210" s="149"/>
      <c r="C210" s="151" t="s">
        <v>374</v>
      </c>
      <c r="D210" s="152"/>
      <c r="E210" s="52">
        <f>'Pay App 5'!E210</f>
        <v>0</v>
      </c>
      <c r="F210" s="45"/>
      <c r="G210" s="65">
        <f>'Pay App 5'!G210+F210</f>
        <v>0</v>
      </c>
      <c r="H210" s="188">
        <f>'Pay App 5'!K210</f>
        <v>0</v>
      </c>
      <c r="I210" s="189"/>
      <c r="J210" s="55"/>
      <c r="K210" s="33">
        <f t="shared" si="4"/>
        <v>0</v>
      </c>
      <c r="L210" s="68">
        <f t="shared" si="7"/>
        <v>0</v>
      </c>
      <c r="M210" s="66">
        <f t="shared" si="5"/>
        <v>0</v>
      </c>
      <c r="N210" s="32">
        <f t="shared" si="6"/>
        <v>0</v>
      </c>
      <c r="O210" s="52">
        <f>'Pay App 5'!O210+'Pay App 5'!P210</f>
        <v>0</v>
      </c>
      <c r="P210" s="45"/>
      <c r="Q210" s="66">
        <f>'Pay App 5'!Q210+N210+P210</f>
        <v>0</v>
      </c>
    </row>
    <row r="211" spans="1:17" ht="21" customHeight="1" x14ac:dyDescent="0.2">
      <c r="A211" s="149" t="s">
        <v>375</v>
      </c>
      <c r="B211" s="149"/>
      <c r="C211" s="149" t="s">
        <v>376</v>
      </c>
      <c r="D211" s="150"/>
      <c r="E211" s="52">
        <f>'Pay App 5'!E211</f>
        <v>0</v>
      </c>
      <c r="F211" s="45"/>
      <c r="G211" s="65">
        <f>'Pay App 5'!G211+F211</f>
        <v>0</v>
      </c>
      <c r="H211" s="188">
        <f>'Pay App 5'!K211</f>
        <v>0</v>
      </c>
      <c r="I211" s="189"/>
      <c r="J211" s="55"/>
      <c r="K211" s="33">
        <f t="shared" ref="K211:K239" si="8">H211+J211</f>
        <v>0</v>
      </c>
      <c r="L211" s="68">
        <f t="shared" si="7"/>
        <v>0</v>
      </c>
      <c r="M211" s="66">
        <f t="shared" ref="M211:M239" si="9">G211-K211</f>
        <v>0</v>
      </c>
      <c r="N211" s="32">
        <f t="shared" ref="N211:N240" si="10">IF(MOD(ROUND(ABS(J211*0.05)*10000,0),10)=5,ROUNDDOWN((J211*0.05),2),ROUND((J211*0.05),2))</f>
        <v>0</v>
      </c>
      <c r="O211" s="52">
        <f>'Pay App 5'!O211+'Pay App 5'!P211</f>
        <v>0</v>
      </c>
      <c r="P211" s="45"/>
      <c r="Q211" s="66">
        <f>'Pay App 5'!Q211+N211+P211</f>
        <v>0</v>
      </c>
    </row>
    <row r="212" spans="1:17" ht="21" customHeight="1" x14ac:dyDescent="0.2">
      <c r="A212" s="149" t="s">
        <v>377</v>
      </c>
      <c r="B212" s="149"/>
      <c r="C212" s="151" t="s">
        <v>378</v>
      </c>
      <c r="D212" s="152"/>
      <c r="E212" s="52">
        <f>'Pay App 5'!E212</f>
        <v>0</v>
      </c>
      <c r="F212" s="45"/>
      <c r="G212" s="65">
        <f>'Pay App 5'!G212+F212</f>
        <v>0</v>
      </c>
      <c r="H212" s="188">
        <f>'Pay App 5'!K212</f>
        <v>0</v>
      </c>
      <c r="I212" s="189"/>
      <c r="J212" s="55"/>
      <c r="K212" s="33">
        <f t="shared" si="8"/>
        <v>0</v>
      </c>
      <c r="L212" s="68">
        <f t="shared" ref="L212:L241" si="11">IF(ISERROR(K212/G212),0,K212/G212)</f>
        <v>0</v>
      </c>
      <c r="M212" s="66">
        <f t="shared" si="9"/>
        <v>0</v>
      </c>
      <c r="N212" s="32">
        <f t="shared" si="10"/>
        <v>0</v>
      </c>
      <c r="O212" s="52">
        <f>'Pay App 5'!O212+'Pay App 5'!P212</f>
        <v>0</v>
      </c>
      <c r="P212" s="45"/>
      <c r="Q212" s="66">
        <f>'Pay App 5'!Q212+N212+P212</f>
        <v>0</v>
      </c>
    </row>
    <row r="213" spans="1:17" ht="21" customHeight="1" x14ac:dyDescent="0.2">
      <c r="A213" s="141" t="s">
        <v>379</v>
      </c>
      <c r="B213" s="141"/>
      <c r="C213" s="141" t="s">
        <v>380</v>
      </c>
      <c r="D213" s="142"/>
      <c r="E213" s="52">
        <f>'Pay App 5'!E213</f>
        <v>0</v>
      </c>
      <c r="F213" s="45"/>
      <c r="G213" s="65">
        <f>'Pay App 5'!G213+F213</f>
        <v>0</v>
      </c>
      <c r="H213" s="188">
        <f>'Pay App 5'!K213</f>
        <v>0</v>
      </c>
      <c r="I213" s="189"/>
      <c r="J213" s="55"/>
      <c r="K213" s="33">
        <f t="shared" si="8"/>
        <v>0</v>
      </c>
      <c r="L213" s="68">
        <f t="shared" si="11"/>
        <v>0</v>
      </c>
      <c r="M213" s="66">
        <f t="shared" si="9"/>
        <v>0</v>
      </c>
      <c r="N213" s="32">
        <f t="shared" si="10"/>
        <v>0</v>
      </c>
      <c r="O213" s="52">
        <f>'Pay App 5'!O213+'Pay App 5'!P213</f>
        <v>0</v>
      </c>
      <c r="P213" s="45"/>
      <c r="Q213" s="66">
        <f>'Pay App 5'!Q213+N213+P213</f>
        <v>0</v>
      </c>
    </row>
    <row r="214" spans="1:17" ht="21" customHeight="1" x14ac:dyDescent="0.2">
      <c r="A214" s="149" t="s">
        <v>381</v>
      </c>
      <c r="B214" s="149"/>
      <c r="C214" s="151" t="s">
        <v>382</v>
      </c>
      <c r="D214" s="152"/>
      <c r="E214" s="52">
        <f>'Pay App 5'!E214</f>
        <v>0</v>
      </c>
      <c r="F214" s="45"/>
      <c r="G214" s="65">
        <f>'Pay App 5'!G214+F214</f>
        <v>0</v>
      </c>
      <c r="H214" s="188">
        <f>'Pay App 5'!K214</f>
        <v>0</v>
      </c>
      <c r="I214" s="189"/>
      <c r="J214" s="55"/>
      <c r="K214" s="33">
        <f t="shared" si="8"/>
        <v>0</v>
      </c>
      <c r="L214" s="68">
        <f t="shared" si="11"/>
        <v>0</v>
      </c>
      <c r="M214" s="66">
        <f t="shared" si="9"/>
        <v>0</v>
      </c>
      <c r="N214" s="32">
        <f t="shared" si="10"/>
        <v>0</v>
      </c>
      <c r="O214" s="52">
        <f>'Pay App 5'!O214+'Pay App 5'!P214</f>
        <v>0</v>
      </c>
      <c r="P214" s="45"/>
      <c r="Q214" s="66">
        <f>'Pay App 5'!Q214+N214+P214</f>
        <v>0</v>
      </c>
    </row>
    <row r="215" spans="1:17" ht="21" customHeight="1" x14ac:dyDescent="0.2">
      <c r="A215" s="149" t="s">
        <v>383</v>
      </c>
      <c r="B215" s="149"/>
      <c r="C215" s="149" t="s">
        <v>384</v>
      </c>
      <c r="D215" s="150"/>
      <c r="E215" s="52">
        <f>'Pay App 5'!E215</f>
        <v>0</v>
      </c>
      <c r="F215" s="45"/>
      <c r="G215" s="65">
        <f>'Pay App 5'!G215+F215</f>
        <v>0</v>
      </c>
      <c r="H215" s="188">
        <f>'Pay App 5'!K215</f>
        <v>0</v>
      </c>
      <c r="I215" s="189"/>
      <c r="J215" s="55"/>
      <c r="K215" s="33">
        <f t="shared" si="8"/>
        <v>0</v>
      </c>
      <c r="L215" s="68">
        <f t="shared" si="11"/>
        <v>0</v>
      </c>
      <c r="M215" s="66">
        <f t="shared" si="9"/>
        <v>0</v>
      </c>
      <c r="N215" s="32">
        <f t="shared" si="10"/>
        <v>0</v>
      </c>
      <c r="O215" s="52">
        <f>'Pay App 5'!O215+'Pay App 5'!P215</f>
        <v>0</v>
      </c>
      <c r="P215" s="45"/>
      <c r="Q215" s="66">
        <f>'Pay App 5'!Q215+N215+P215</f>
        <v>0</v>
      </c>
    </row>
    <row r="216" spans="1:17" ht="21" customHeight="1" x14ac:dyDescent="0.2">
      <c r="A216" s="149" t="s">
        <v>385</v>
      </c>
      <c r="B216" s="149"/>
      <c r="C216" s="149" t="s">
        <v>386</v>
      </c>
      <c r="D216" s="150"/>
      <c r="E216" s="52">
        <f>'Pay App 5'!E216</f>
        <v>0</v>
      </c>
      <c r="F216" s="45"/>
      <c r="G216" s="65">
        <f>'Pay App 5'!G216+F216</f>
        <v>0</v>
      </c>
      <c r="H216" s="188">
        <f>'Pay App 5'!K216</f>
        <v>0</v>
      </c>
      <c r="I216" s="189"/>
      <c r="J216" s="55"/>
      <c r="K216" s="33">
        <f t="shared" si="8"/>
        <v>0</v>
      </c>
      <c r="L216" s="68">
        <f t="shared" si="11"/>
        <v>0</v>
      </c>
      <c r="M216" s="66">
        <f t="shared" si="9"/>
        <v>0</v>
      </c>
      <c r="N216" s="32">
        <f t="shared" si="10"/>
        <v>0</v>
      </c>
      <c r="O216" s="52">
        <f>'Pay App 5'!O216+'Pay App 5'!P216</f>
        <v>0</v>
      </c>
      <c r="P216" s="45"/>
      <c r="Q216" s="66">
        <f>'Pay App 5'!Q216+N216+P216</f>
        <v>0</v>
      </c>
    </row>
    <row r="217" spans="1:17" ht="21" customHeight="1" x14ac:dyDescent="0.2">
      <c r="A217" s="149" t="s">
        <v>387</v>
      </c>
      <c r="B217" s="149"/>
      <c r="C217" s="149" t="s">
        <v>388</v>
      </c>
      <c r="D217" s="150"/>
      <c r="E217" s="52">
        <f>'Pay App 5'!E217</f>
        <v>0</v>
      </c>
      <c r="F217" s="45"/>
      <c r="G217" s="65">
        <f>'Pay App 5'!G217+F217</f>
        <v>0</v>
      </c>
      <c r="H217" s="188">
        <f>'Pay App 5'!K217</f>
        <v>0</v>
      </c>
      <c r="I217" s="189"/>
      <c r="J217" s="55"/>
      <c r="K217" s="33">
        <f t="shared" si="8"/>
        <v>0</v>
      </c>
      <c r="L217" s="68">
        <f t="shared" si="11"/>
        <v>0</v>
      </c>
      <c r="M217" s="66">
        <f>G217-K217</f>
        <v>0</v>
      </c>
      <c r="N217" s="32">
        <f t="shared" si="10"/>
        <v>0</v>
      </c>
      <c r="O217" s="52">
        <f>'Pay App 5'!O217+'Pay App 5'!P217</f>
        <v>0</v>
      </c>
      <c r="P217" s="45"/>
      <c r="Q217" s="66">
        <f>'Pay App 5'!Q217+N217+P217</f>
        <v>0</v>
      </c>
    </row>
    <row r="218" spans="1:17" ht="21" customHeight="1" x14ac:dyDescent="0.2">
      <c r="A218" s="149" t="s">
        <v>389</v>
      </c>
      <c r="B218" s="149"/>
      <c r="C218" s="151" t="s">
        <v>390</v>
      </c>
      <c r="D218" s="152"/>
      <c r="E218" s="52">
        <f>'Pay App 5'!E218</f>
        <v>0</v>
      </c>
      <c r="F218" s="45"/>
      <c r="G218" s="65">
        <f>'Pay App 5'!G218+F218</f>
        <v>0</v>
      </c>
      <c r="H218" s="188">
        <f>'Pay App 5'!K218</f>
        <v>0</v>
      </c>
      <c r="I218" s="189"/>
      <c r="J218" s="55"/>
      <c r="K218" s="33">
        <f t="shared" si="8"/>
        <v>0</v>
      </c>
      <c r="L218" s="68">
        <f t="shared" si="11"/>
        <v>0</v>
      </c>
      <c r="M218" s="66">
        <f t="shared" si="9"/>
        <v>0</v>
      </c>
      <c r="N218" s="32">
        <f t="shared" si="10"/>
        <v>0</v>
      </c>
      <c r="O218" s="52">
        <f>'Pay App 5'!O218+'Pay App 5'!P218</f>
        <v>0</v>
      </c>
      <c r="P218" s="45"/>
      <c r="Q218" s="66">
        <f>'Pay App 5'!Q218+N218+P218</f>
        <v>0</v>
      </c>
    </row>
    <row r="219" spans="1:17" ht="21" customHeight="1" x14ac:dyDescent="0.2">
      <c r="A219" s="141" t="s">
        <v>391</v>
      </c>
      <c r="B219" s="141"/>
      <c r="C219" s="141" t="s">
        <v>392</v>
      </c>
      <c r="D219" s="142"/>
      <c r="E219" s="52">
        <f>'Pay App 5'!E219</f>
        <v>0</v>
      </c>
      <c r="F219" s="45"/>
      <c r="G219" s="65">
        <f>'Pay App 5'!G219+F219</f>
        <v>0</v>
      </c>
      <c r="H219" s="188">
        <f>'Pay App 5'!K219</f>
        <v>0</v>
      </c>
      <c r="I219" s="189"/>
      <c r="J219" s="55"/>
      <c r="K219" s="33">
        <f t="shared" si="8"/>
        <v>0</v>
      </c>
      <c r="L219" s="68">
        <f t="shared" si="11"/>
        <v>0</v>
      </c>
      <c r="M219" s="66">
        <f t="shared" si="9"/>
        <v>0</v>
      </c>
      <c r="N219" s="32">
        <f t="shared" si="10"/>
        <v>0</v>
      </c>
      <c r="O219" s="52">
        <f>'Pay App 5'!O219+'Pay App 5'!P219</f>
        <v>0</v>
      </c>
      <c r="P219" s="45"/>
      <c r="Q219" s="66">
        <f>'Pay App 5'!Q219+N219+P219</f>
        <v>0</v>
      </c>
    </row>
    <row r="220" spans="1:17" ht="21" customHeight="1" x14ac:dyDescent="0.2">
      <c r="A220" s="149" t="s">
        <v>393</v>
      </c>
      <c r="B220" s="149"/>
      <c r="C220" s="149" t="s">
        <v>394</v>
      </c>
      <c r="D220" s="150"/>
      <c r="E220" s="52">
        <f>'Pay App 5'!E220</f>
        <v>0</v>
      </c>
      <c r="F220" s="45"/>
      <c r="G220" s="65">
        <f>'Pay App 5'!G220+F220</f>
        <v>0</v>
      </c>
      <c r="H220" s="188">
        <f>'Pay App 5'!K220</f>
        <v>0</v>
      </c>
      <c r="I220" s="189"/>
      <c r="J220" s="55"/>
      <c r="K220" s="33">
        <f t="shared" si="8"/>
        <v>0</v>
      </c>
      <c r="L220" s="68">
        <f t="shared" si="11"/>
        <v>0</v>
      </c>
      <c r="M220" s="66">
        <f t="shared" si="9"/>
        <v>0</v>
      </c>
      <c r="N220" s="32">
        <f t="shared" si="10"/>
        <v>0</v>
      </c>
      <c r="O220" s="52">
        <f>'Pay App 5'!O220+'Pay App 5'!P220</f>
        <v>0</v>
      </c>
      <c r="P220" s="45"/>
      <c r="Q220" s="66">
        <f>'Pay App 5'!Q220+N220+P220</f>
        <v>0</v>
      </c>
    </row>
    <row r="221" spans="1:17" ht="21" customHeight="1" x14ac:dyDescent="0.2">
      <c r="A221" s="141" t="s">
        <v>395</v>
      </c>
      <c r="B221" s="141"/>
      <c r="C221" s="141" t="s">
        <v>396</v>
      </c>
      <c r="D221" s="142"/>
      <c r="E221" s="52">
        <f>'Pay App 5'!E221</f>
        <v>0</v>
      </c>
      <c r="F221" s="45"/>
      <c r="G221" s="65">
        <f>'Pay App 5'!G221+F221</f>
        <v>0</v>
      </c>
      <c r="H221" s="188">
        <f>'Pay App 5'!K221</f>
        <v>0</v>
      </c>
      <c r="I221" s="189"/>
      <c r="J221" s="55"/>
      <c r="K221" s="33">
        <f t="shared" si="8"/>
        <v>0</v>
      </c>
      <c r="L221" s="68">
        <f t="shared" si="11"/>
        <v>0</v>
      </c>
      <c r="M221" s="66">
        <f t="shared" si="9"/>
        <v>0</v>
      </c>
      <c r="N221" s="32">
        <f t="shared" si="10"/>
        <v>0</v>
      </c>
      <c r="O221" s="52">
        <f>'Pay App 5'!O221+'Pay App 5'!P221</f>
        <v>0</v>
      </c>
      <c r="P221" s="45"/>
      <c r="Q221" s="66">
        <f>'Pay App 5'!Q221+N221+P221</f>
        <v>0</v>
      </c>
    </row>
    <row r="222" spans="1:17" ht="21" customHeight="1" x14ac:dyDescent="0.2">
      <c r="A222" s="149" t="s">
        <v>397</v>
      </c>
      <c r="B222" s="149"/>
      <c r="C222" s="149" t="s">
        <v>398</v>
      </c>
      <c r="D222" s="150"/>
      <c r="E222" s="52">
        <f>'Pay App 5'!E222</f>
        <v>0</v>
      </c>
      <c r="F222" s="45"/>
      <c r="G222" s="65">
        <f>'Pay App 5'!G222+F222</f>
        <v>0</v>
      </c>
      <c r="H222" s="188">
        <f>'Pay App 5'!K222</f>
        <v>0</v>
      </c>
      <c r="I222" s="189"/>
      <c r="J222" s="55"/>
      <c r="K222" s="33">
        <f t="shared" si="8"/>
        <v>0</v>
      </c>
      <c r="L222" s="68">
        <f t="shared" si="11"/>
        <v>0</v>
      </c>
      <c r="M222" s="66">
        <f t="shared" si="9"/>
        <v>0</v>
      </c>
      <c r="N222" s="32">
        <f t="shared" si="10"/>
        <v>0</v>
      </c>
      <c r="O222" s="52">
        <f>'Pay App 5'!O222+'Pay App 5'!P222</f>
        <v>0</v>
      </c>
      <c r="P222" s="45"/>
      <c r="Q222" s="66">
        <f>'Pay App 5'!Q222+N222+P222</f>
        <v>0</v>
      </c>
    </row>
    <row r="223" spans="1:17" ht="21" customHeight="1" x14ac:dyDescent="0.2">
      <c r="A223" s="149" t="s">
        <v>399</v>
      </c>
      <c r="B223" s="149"/>
      <c r="C223" s="149" t="s">
        <v>400</v>
      </c>
      <c r="D223" s="150"/>
      <c r="E223" s="52">
        <f>'Pay App 5'!E223</f>
        <v>0</v>
      </c>
      <c r="F223" s="45"/>
      <c r="G223" s="65">
        <f>'Pay App 5'!G223+F223</f>
        <v>0</v>
      </c>
      <c r="H223" s="188">
        <f>'Pay App 5'!K223</f>
        <v>0</v>
      </c>
      <c r="I223" s="189"/>
      <c r="J223" s="55"/>
      <c r="K223" s="33">
        <f t="shared" si="8"/>
        <v>0</v>
      </c>
      <c r="L223" s="68">
        <f t="shared" si="11"/>
        <v>0</v>
      </c>
      <c r="M223" s="66">
        <f t="shared" si="9"/>
        <v>0</v>
      </c>
      <c r="N223" s="32">
        <f t="shared" si="10"/>
        <v>0</v>
      </c>
      <c r="O223" s="52">
        <f>'Pay App 5'!O223+'Pay App 5'!P223</f>
        <v>0</v>
      </c>
      <c r="P223" s="45"/>
      <c r="Q223" s="66">
        <f>'Pay App 5'!Q223+N223+P223</f>
        <v>0</v>
      </c>
    </row>
    <row r="224" spans="1:17" ht="21" customHeight="1" x14ac:dyDescent="0.2">
      <c r="A224" s="149" t="s">
        <v>401</v>
      </c>
      <c r="B224" s="149"/>
      <c r="C224" s="149" t="s">
        <v>402</v>
      </c>
      <c r="D224" s="150"/>
      <c r="E224" s="52">
        <f>'Pay App 5'!E224</f>
        <v>0</v>
      </c>
      <c r="F224" s="45"/>
      <c r="G224" s="65">
        <f>'Pay App 5'!G224+F224</f>
        <v>0</v>
      </c>
      <c r="H224" s="188">
        <f>'Pay App 5'!K224</f>
        <v>0</v>
      </c>
      <c r="I224" s="189"/>
      <c r="J224" s="55"/>
      <c r="K224" s="33">
        <f t="shared" si="8"/>
        <v>0</v>
      </c>
      <c r="L224" s="68">
        <f t="shared" si="11"/>
        <v>0</v>
      </c>
      <c r="M224" s="66">
        <f t="shared" si="9"/>
        <v>0</v>
      </c>
      <c r="N224" s="32">
        <f t="shared" si="10"/>
        <v>0</v>
      </c>
      <c r="O224" s="52">
        <f>'Pay App 5'!O224+'Pay App 5'!P224</f>
        <v>0</v>
      </c>
      <c r="P224" s="45"/>
      <c r="Q224" s="66">
        <f>'Pay App 5'!Q224+N224+P224</f>
        <v>0</v>
      </c>
    </row>
    <row r="225" spans="1:17" ht="21" customHeight="1" x14ac:dyDescent="0.2">
      <c r="A225" s="149" t="s">
        <v>403</v>
      </c>
      <c r="B225" s="149"/>
      <c r="C225" s="149" t="s">
        <v>404</v>
      </c>
      <c r="D225" s="150"/>
      <c r="E225" s="52">
        <f>'Pay App 5'!E225</f>
        <v>0</v>
      </c>
      <c r="F225" s="45"/>
      <c r="G225" s="65">
        <f>'Pay App 5'!G225+F225</f>
        <v>0</v>
      </c>
      <c r="H225" s="188">
        <f>'Pay App 5'!K225</f>
        <v>0</v>
      </c>
      <c r="I225" s="189"/>
      <c r="J225" s="55"/>
      <c r="K225" s="33">
        <f t="shared" si="8"/>
        <v>0</v>
      </c>
      <c r="L225" s="68">
        <f t="shared" si="11"/>
        <v>0</v>
      </c>
      <c r="M225" s="66">
        <f t="shared" si="9"/>
        <v>0</v>
      </c>
      <c r="N225" s="32">
        <f t="shared" si="10"/>
        <v>0</v>
      </c>
      <c r="O225" s="52">
        <f>'Pay App 5'!O225+'Pay App 5'!P225</f>
        <v>0</v>
      </c>
      <c r="P225" s="45"/>
      <c r="Q225" s="66">
        <f>'Pay App 5'!Q225+N225+P225</f>
        <v>0</v>
      </c>
    </row>
    <row r="226" spans="1:17" ht="21" customHeight="1" x14ac:dyDescent="0.2">
      <c r="A226" s="141" t="s">
        <v>405</v>
      </c>
      <c r="B226" s="141"/>
      <c r="C226" s="141" t="s">
        <v>406</v>
      </c>
      <c r="D226" s="142"/>
      <c r="E226" s="52">
        <f>'Pay App 5'!E226</f>
        <v>0</v>
      </c>
      <c r="F226" s="45"/>
      <c r="G226" s="65">
        <f>'Pay App 5'!G226+F226</f>
        <v>0</v>
      </c>
      <c r="H226" s="188">
        <f>'Pay App 5'!K226</f>
        <v>0</v>
      </c>
      <c r="I226" s="189"/>
      <c r="J226" s="55"/>
      <c r="K226" s="33">
        <f t="shared" si="8"/>
        <v>0</v>
      </c>
      <c r="L226" s="68">
        <f t="shared" si="11"/>
        <v>0</v>
      </c>
      <c r="M226" s="66">
        <f t="shared" si="9"/>
        <v>0</v>
      </c>
      <c r="N226" s="32">
        <f t="shared" si="10"/>
        <v>0</v>
      </c>
      <c r="O226" s="52">
        <f>'Pay App 5'!O226+'Pay App 5'!P226</f>
        <v>0</v>
      </c>
      <c r="P226" s="45"/>
      <c r="Q226" s="66">
        <f>'Pay App 5'!Q226+N226+P226</f>
        <v>0</v>
      </c>
    </row>
    <row r="227" spans="1:17" ht="21" customHeight="1" x14ac:dyDescent="0.2">
      <c r="A227" s="149" t="s">
        <v>407</v>
      </c>
      <c r="B227" s="149"/>
      <c r="C227" s="149" t="s">
        <v>408</v>
      </c>
      <c r="D227" s="150"/>
      <c r="E227" s="52">
        <f>'Pay App 5'!E227</f>
        <v>0</v>
      </c>
      <c r="F227" s="45"/>
      <c r="G227" s="65">
        <f>'Pay App 5'!G227+F227</f>
        <v>0</v>
      </c>
      <c r="H227" s="188">
        <f>'Pay App 5'!K227</f>
        <v>0</v>
      </c>
      <c r="I227" s="189"/>
      <c r="J227" s="55"/>
      <c r="K227" s="33">
        <f t="shared" si="8"/>
        <v>0</v>
      </c>
      <c r="L227" s="68">
        <f t="shared" si="11"/>
        <v>0</v>
      </c>
      <c r="M227" s="66">
        <f t="shared" si="9"/>
        <v>0</v>
      </c>
      <c r="N227" s="32">
        <f t="shared" si="10"/>
        <v>0</v>
      </c>
      <c r="O227" s="52">
        <f>'Pay App 5'!O227+'Pay App 5'!P227</f>
        <v>0</v>
      </c>
      <c r="P227" s="45"/>
      <c r="Q227" s="66">
        <f>'Pay App 5'!Q227+N227+P227</f>
        <v>0</v>
      </c>
    </row>
    <row r="228" spans="1:17" ht="21" customHeight="1" x14ac:dyDescent="0.2">
      <c r="A228" s="149" t="s">
        <v>409</v>
      </c>
      <c r="B228" s="149"/>
      <c r="C228" s="149" t="s">
        <v>410</v>
      </c>
      <c r="D228" s="150"/>
      <c r="E228" s="52">
        <f>'Pay App 5'!E228</f>
        <v>0</v>
      </c>
      <c r="F228" s="45"/>
      <c r="G228" s="65">
        <f>'Pay App 5'!G228+F228</f>
        <v>0</v>
      </c>
      <c r="H228" s="188">
        <f>'Pay App 5'!K228</f>
        <v>0</v>
      </c>
      <c r="I228" s="189"/>
      <c r="J228" s="55"/>
      <c r="K228" s="33">
        <f t="shared" si="8"/>
        <v>0</v>
      </c>
      <c r="L228" s="68">
        <f t="shared" si="11"/>
        <v>0</v>
      </c>
      <c r="M228" s="66">
        <f t="shared" si="9"/>
        <v>0</v>
      </c>
      <c r="N228" s="32">
        <f t="shared" si="10"/>
        <v>0</v>
      </c>
      <c r="O228" s="52">
        <f>'Pay App 5'!O228+'Pay App 5'!P228</f>
        <v>0</v>
      </c>
      <c r="P228" s="45"/>
      <c r="Q228" s="66">
        <f>'Pay App 5'!Q228+N228+P228</f>
        <v>0</v>
      </c>
    </row>
    <row r="229" spans="1:17" ht="21" customHeight="1" x14ac:dyDescent="0.2">
      <c r="A229" s="149" t="s">
        <v>411</v>
      </c>
      <c r="B229" s="149"/>
      <c r="C229" s="149" t="s">
        <v>412</v>
      </c>
      <c r="D229" s="150"/>
      <c r="E229" s="52">
        <f>'Pay App 5'!E229</f>
        <v>0</v>
      </c>
      <c r="F229" s="45"/>
      <c r="G229" s="65">
        <f>'Pay App 5'!G229+F229</f>
        <v>0</v>
      </c>
      <c r="H229" s="188">
        <f>'Pay App 5'!K229</f>
        <v>0</v>
      </c>
      <c r="I229" s="189"/>
      <c r="J229" s="55"/>
      <c r="K229" s="33">
        <f t="shared" si="8"/>
        <v>0</v>
      </c>
      <c r="L229" s="68">
        <f t="shared" si="11"/>
        <v>0</v>
      </c>
      <c r="M229" s="66">
        <f t="shared" si="9"/>
        <v>0</v>
      </c>
      <c r="N229" s="32">
        <f t="shared" si="10"/>
        <v>0</v>
      </c>
      <c r="O229" s="52">
        <f>'Pay App 5'!O229+'Pay App 5'!P229</f>
        <v>0</v>
      </c>
      <c r="P229" s="45"/>
      <c r="Q229" s="66">
        <f>'Pay App 5'!Q229+N229+P229</f>
        <v>0</v>
      </c>
    </row>
    <row r="230" spans="1:17" ht="21" customHeight="1" x14ac:dyDescent="0.2">
      <c r="A230" s="149" t="s">
        <v>413</v>
      </c>
      <c r="B230" s="149"/>
      <c r="C230" s="149" t="s">
        <v>414</v>
      </c>
      <c r="D230" s="150"/>
      <c r="E230" s="52">
        <f>'Pay App 5'!E230</f>
        <v>0</v>
      </c>
      <c r="F230" s="45"/>
      <c r="G230" s="65">
        <f>'Pay App 5'!G230+F230</f>
        <v>0</v>
      </c>
      <c r="H230" s="188">
        <f>'Pay App 5'!K230</f>
        <v>0</v>
      </c>
      <c r="I230" s="189"/>
      <c r="J230" s="55"/>
      <c r="K230" s="33">
        <f t="shared" si="8"/>
        <v>0</v>
      </c>
      <c r="L230" s="68">
        <f t="shared" si="11"/>
        <v>0</v>
      </c>
      <c r="M230" s="66">
        <f t="shared" si="9"/>
        <v>0</v>
      </c>
      <c r="N230" s="32">
        <f t="shared" si="10"/>
        <v>0</v>
      </c>
      <c r="O230" s="52">
        <f>'Pay App 5'!O230+'Pay App 5'!P230</f>
        <v>0</v>
      </c>
      <c r="P230" s="45"/>
      <c r="Q230" s="66">
        <f>'Pay App 5'!Q230+N230+P230</f>
        <v>0</v>
      </c>
    </row>
    <row r="231" spans="1:17" ht="21" customHeight="1" x14ac:dyDescent="0.2">
      <c r="A231" s="149" t="s">
        <v>415</v>
      </c>
      <c r="B231" s="149"/>
      <c r="C231" s="149" t="s">
        <v>416</v>
      </c>
      <c r="D231" s="150"/>
      <c r="E231" s="52">
        <f>'Pay App 5'!E231</f>
        <v>0</v>
      </c>
      <c r="F231" s="45"/>
      <c r="G231" s="65">
        <f>'Pay App 5'!G231+F231</f>
        <v>0</v>
      </c>
      <c r="H231" s="188">
        <f>'Pay App 5'!K231</f>
        <v>0</v>
      </c>
      <c r="I231" s="189"/>
      <c r="J231" s="55"/>
      <c r="K231" s="33">
        <f t="shared" si="8"/>
        <v>0</v>
      </c>
      <c r="L231" s="68">
        <f t="shared" si="11"/>
        <v>0</v>
      </c>
      <c r="M231" s="66">
        <f t="shared" si="9"/>
        <v>0</v>
      </c>
      <c r="N231" s="32">
        <f t="shared" si="10"/>
        <v>0</v>
      </c>
      <c r="O231" s="52">
        <f>'Pay App 5'!O231+'Pay App 5'!P231</f>
        <v>0</v>
      </c>
      <c r="P231" s="45"/>
      <c r="Q231" s="66">
        <f>'Pay App 5'!Q231+N231+P231</f>
        <v>0</v>
      </c>
    </row>
    <row r="232" spans="1:17" ht="21" customHeight="1" x14ac:dyDescent="0.2">
      <c r="A232" s="141" t="s">
        <v>417</v>
      </c>
      <c r="B232" s="141"/>
      <c r="C232" s="141" t="s">
        <v>418</v>
      </c>
      <c r="D232" s="142"/>
      <c r="E232" s="52">
        <f>'Pay App 5'!E232</f>
        <v>0</v>
      </c>
      <c r="F232" s="45"/>
      <c r="G232" s="65">
        <f>'Pay App 5'!G232+F232</f>
        <v>0</v>
      </c>
      <c r="H232" s="188">
        <f>'Pay App 5'!K232</f>
        <v>0</v>
      </c>
      <c r="I232" s="189"/>
      <c r="J232" s="55"/>
      <c r="K232" s="33">
        <f t="shared" si="8"/>
        <v>0</v>
      </c>
      <c r="L232" s="68">
        <f t="shared" si="11"/>
        <v>0</v>
      </c>
      <c r="M232" s="66">
        <f t="shared" si="9"/>
        <v>0</v>
      </c>
      <c r="N232" s="32">
        <f t="shared" si="10"/>
        <v>0</v>
      </c>
      <c r="O232" s="52">
        <f>'Pay App 5'!O232+'Pay App 5'!P232</f>
        <v>0</v>
      </c>
      <c r="P232" s="45"/>
      <c r="Q232" s="66">
        <f>'Pay App 5'!Q232+N232+P232</f>
        <v>0</v>
      </c>
    </row>
    <row r="233" spans="1:17" ht="21" customHeight="1" x14ac:dyDescent="0.2">
      <c r="A233" s="149" t="s">
        <v>419</v>
      </c>
      <c r="B233" s="149"/>
      <c r="C233" s="149" t="s">
        <v>420</v>
      </c>
      <c r="D233" s="150"/>
      <c r="E233" s="52">
        <f>'Pay App 5'!E233</f>
        <v>0</v>
      </c>
      <c r="F233" s="45"/>
      <c r="G233" s="65">
        <f>'Pay App 5'!G233+F233</f>
        <v>0</v>
      </c>
      <c r="H233" s="188">
        <f>'Pay App 5'!K233</f>
        <v>0</v>
      </c>
      <c r="I233" s="189"/>
      <c r="J233" s="55"/>
      <c r="K233" s="33">
        <f t="shared" si="8"/>
        <v>0</v>
      </c>
      <c r="L233" s="68">
        <f t="shared" si="11"/>
        <v>0</v>
      </c>
      <c r="M233" s="66">
        <f t="shared" si="9"/>
        <v>0</v>
      </c>
      <c r="N233" s="32">
        <f t="shared" si="10"/>
        <v>0</v>
      </c>
      <c r="O233" s="52">
        <f>'Pay App 5'!O233+'Pay App 5'!P233</f>
        <v>0</v>
      </c>
      <c r="P233" s="45"/>
      <c r="Q233" s="66">
        <f>'Pay App 5'!Q233+N233+P233</f>
        <v>0</v>
      </c>
    </row>
    <row r="234" spans="1:17" ht="21" customHeight="1" x14ac:dyDescent="0.2">
      <c r="A234" s="149" t="s">
        <v>421</v>
      </c>
      <c r="B234" s="149"/>
      <c r="C234" s="149" t="s">
        <v>422</v>
      </c>
      <c r="D234" s="150"/>
      <c r="E234" s="52">
        <f>'Pay App 5'!E234</f>
        <v>0</v>
      </c>
      <c r="F234" s="45"/>
      <c r="G234" s="65">
        <f>'Pay App 5'!G234+F234</f>
        <v>0</v>
      </c>
      <c r="H234" s="188">
        <f>'Pay App 5'!K234</f>
        <v>0</v>
      </c>
      <c r="I234" s="189"/>
      <c r="J234" s="55"/>
      <c r="K234" s="33">
        <f t="shared" si="8"/>
        <v>0</v>
      </c>
      <c r="L234" s="68">
        <f t="shared" si="11"/>
        <v>0</v>
      </c>
      <c r="M234" s="66">
        <f t="shared" si="9"/>
        <v>0</v>
      </c>
      <c r="N234" s="32">
        <f t="shared" si="10"/>
        <v>0</v>
      </c>
      <c r="O234" s="52">
        <f>'Pay App 5'!O234+'Pay App 5'!P234</f>
        <v>0</v>
      </c>
      <c r="P234" s="45"/>
      <c r="Q234" s="66">
        <f>'Pay App 5'!Q234+N234+P234</f>
        <v>0</v>
      </c>
    </row>
    <row r="235" spans="1:17" ht="21" customHeight="1" x14ac:dyDescent="0.2">
      <c r="A235" s="149" t="s">
        <v>423</v>
      </c>
      <c r="B235" s="149"/>
      <c r="C235" s="149" t="s">
        <v>424</v>
      </c>
      <c r="D235" s="150"/>
      <c r="E235" s="52">
        <f>'Pay App 5'!E235</f>
        <v>0</v>
      </c>
      <c r="F235" s="45"/>
      <c r="G235" s="65">
        <f>'Pay App 5'!G235+F235</f>
        <v>0</v>
      </c>
      <c r="H235" s="188">
        <f>'Pay App 5'!K235</f>
        <v>0</v>
      </c>
      <c r="I235" s="189"/>
      <c r="J235" s="55"/>
      <c r="K235" s="33">
        <f t="shared" si="8"/>
        <v>0</v>
      </c>
      <c r="L235" s="68">
        <f t="shared" si="11"/>
        <v>0</v>
      </c>
      <c r="M235" s="66">
        <f t="shared" si="9"/>
        <v>0</v>
      </c>
      <c r="N235" s="32">
        <f t="shared" si="10"/>
        <v>0</v>
      </c>
      <c r="O235" s="52">
        <f>'Pay App 5'!O235+'Pay App 5'!P235</f>
        <v>0</v>
      </c>
      <c r="P235" s="45"/>
      <c r="Q235" s="66">
        <f>'Pay App 5'!Q235+N235+P235</f>
        <v>0</v>
      </c>
    </row>
    <row r="236" spans="1:17" ht="21" customHeight="1" x14ac:dyDescent="0.2">
      <c r="A236" s="149" t="s">
        <v>425</v>
      </c>
      <c r="B236" s="149"/>
      <c r="C236" s="149" t="s">
        <v>426</v>
      </c>
      <c r="D236" s="150"/>
      <c r="E236" s="52">
        <f>'Pay App 5'!E236</f>
        <v>0</v>
      </c>
      <c r="F236" s="45"/>
      <c r="G236" s="65">
        <f>'Pay App 5'!G236+F236</f>
        <v>0</v>
      </c>
      <c r="H236" s="188">
        <f>'Pay App 5'!K236</f>
        <v>0</v>
      </c>
      <c r="I236" s="189"/>
      <c r="J236" s="55"/>
      <c r="K236" s="33">
        <f t="shared" si="8"/>
        <v>0</v>
      </c>
      <c r="L236" s="68">
        <f t="shared" si="11"/>
        <v>0</v>
      </c>
      <c r="M236" s="66">
        <f t="shared" si="9"/>
        <v>0</v>
      </c>
      <c r="N236" s="32">
        <f t="shared" si="10"/>
        <v>0</v>
      </c>
      <c r="O236" s="52">
        <f>'Pay App 5'!O236+'Pay App 5'!P236</f>
        <v>0</v>
      </c>
      <c r="P236" s="45"/>
      <c r="Q236" s="66">
        <f>'Pay App 5'!Q236+N236+P236</f>
        <v>0</v>
      </c>
    </row>
    <row r="237" spans="1:17" ht="21" customHeight="1" x14ac:dyDescent="0.2">
      <c r="A237" s="149" t="s">
        <v>427</v>
      </c>
      <c r="B237" s="149"/>
      <c r="C237" s="149" t="s">
        <v>428</v>
      </c>
      <c r="D237" s="150"/>
      <c r="E237" s="52">
        <f>'Pay App 5'!E237</f>
        <v>0</v>
      </c>
      <c r="F237" s="45"/>
      <c r="G237" s="65">
        <f>'Pay App 5'!G237+F237</f>
        <v>0</v>
      </c>
      <c r="H237" s="188">
        <f>'Pay App 5'!K237</f>
        <v>0</v>
      </c>
      <c r="I237" s="189"/>
      <c r="J237" s="55"/>
      <c r="K237" s="33">
        <f t="shared" si="8"/>
        <v>0</v>
      </c>
      <c r="L237" s="68">
        <f t="shared" si="11"/>
        <v>0</v>
      </c>
      <c r="M237" s="66">
        <f t="shared" si="9"/>
        <v>0</v>
      </c>
      <c r="N237" s="32">
        <f t="shared" si="10"/>
        <v>0</v>
      </c>
      <c r="O237" s="52">
        <f>'Pay App 5'!O237+'Pay App 5'!P237</f>
        <v>0</v>
      </c>
      <c r="P237" s="45"/>
      <c r="Q237" s="66">
        <f>'Pay App 5'!Q237+N237+P237</f>
        <v>0</v>
      </c>
    </row>
    <row r="238" spans="1:17" ht="21" customHeight="1" x14ac:dyDescent="0.2">
      <c r="A238" s="149" t="s">
        <v>429</v>
      </c>
      <c r="B238" s="149"/>
      <c r="C238" s="149" t="s">
        <v>430</v>
      </c>
      <c r="D238" s="150"/>
      <c r="E238" s="52">
        <f>'Pay App 5'!E238</f>
        <v>0</v>
      </c>
      <c r="F238" s="45"/>
      <c r="G238" s="65">
        <f>'Pay App 5'!G238+F238</f>
        <v>0</v>
      </c>
      <c r="H238" s="188">
        <f>'Pay App 5'!K238</f>
        <v>0</v>
      </c>
      <c r="I238" s="189"/>
      <c r="J238" s="55"/>
      <c r="K238" s="33">
        <f t="shared" si="8"/>
        <v>0</v>
      </c>
      <c r="L238" s="68">
        <f t="shared" si="11"/>
        <v>0</v>
      </c>
      <c r="M238" s="66">
        <f t="shared" si="9"/>
        <v>0</v>
      </c>
      <c r="N238" s="32">
        <f t="shared" si="10"/>
        <v>0</v>
      </c>
      <c r="O238" s="52">
        <f>'Pay App 5'!O238+'Pay App 5'!P238</f>
        <v>0</v>
      </c>
      <c r="P238" s="45"/>
      <c r="Q238" s="66">
        <f>'Pay App 5'!Q238+N238+P238</f>
        <v>0</v>
      </c>
    </row>
    <row r="239" spans="1:17" ht="21" customHeight="1" x14ac:dyDescent="0.2">
      <c r="A239" s="149" t="s">
        <v>431</v>
      </c>
      <c r="B239" s="149"/>
      <c r="C239" s="149" t="s">
        <v>432</v>
      </c>
      <c r="D239" s="150"/>
      <c r="E239" s="52">
        <f>'Pay App 5'!E239</f>
        <v>0</v>
      </c>
      <c r="F239" s="45"/>
      <c r="G239" s="65">
        <f>'Pay App 5'!G239+F239</f>
        <v>0</v>
      </c>
      <c r="H239" s="188">
        <f>'Pay App 5'!K239</f>
        <v>0</v>
      </c>
      <c r="I239" s="189"/>
      <c r="J239" s="55"/>
      <c r="K239" s="33">
        <f t="shared" si="8"/>
        <v>0</v>
      </c>
      <c r="L239" s="68">
        <f t="shared" si="11"/>
        <v>0</v>
      </c>
      <c r="M239" s="66">
        <f t="shared" si="9"/>
        <v>0</v>
      </c>
      <c r="N239" s="32">
        <f t="shared" si="10"/>
        <v>0</v>
      </c>
      <c r="O239" s="52">
        <f>'Pay App 5'!O239+'Pay App 5'!P239</f>
        <v>0</v>
      </c>
      <c r="P239" s="45"/>
      <c r="Q239" s="66">
        <f>'Pay App 5'!Q239+N239+P239</f>
        <v>0</v>
      </c>
    </row>
    <row r="240" spans="1:17" ht="21" customHeight="1" x14ac:dyDescent="0.2">
      <c r="A240" s="141" t="s">
        <v>433</v>
      </c>
      <c r="B240" s="141"/>
      <c r="C240" s="141" t="s">
        <v>434</v>
      </c>
      <c r="D240" s="142"/>
      <c r="E240" s="52">
        <f>'Pay App 5'!E240</f>
        <v>0</v>
      </c>
      <c r="F240" s="45"/>
      <c r="G240" s="66">
        <f>'Pay App 5'!G240+F240</f>
        <v>0</v>
      </c>
      <c r="H240" s="188">
        <f>'Pay App 5'!K240</f>
        <v>0</v>
      </c>
      <c r="I240" s="189"/>
      <c r="J240" s="55"/>
      <c r="K240" s="33">
        <f>H240+J240</f>
        <v>0</v>
      </c>
      <c r="L240" s="69">
        <f t="shared" si="11"/>
        <v>0</v>
      </c>
      <c r="M240" s="66">
        <f>G240-K240</f>
        <v>0</v>
      </c>
      <c r="N240" s="32">
        <f t="shared" si="10"/>
        <v>0</v>
      </c>
      <c r="O240" s="52">
        <f>'Pay App 5'!O240+'Pay App 5'!P240</f>
        <v>0</v>
      </c>
      <c r="P240" s="45"/>
      <c r="Q240" s="66">
        <f>'Pay App 5'!Q240+N240+P240</f>
        <v>0</v>
      </c>
    </row>
    <row r="241" spans="1:17" ht="21" customHeight="1" x14ac:dyDescent="0.2">
      <c r="A241" s="145"/>
      <c r="B241" s="145"/>
      <c r="C241" s="146" t="s">
        <v>435</v>
      </c>
      <c r="D241" s="146"/>
      <c r="E241" s="58">
        <f>SUM(E81:E240)</f>
        <v>0</v>
      </c>
      <c r="F241" s="58">
        <f>SUM(F81:F240)</f>
        <v>0</v>
      </c>
      <c r="G241" s="58">
        <f>SUM(G81:G240)</f>
        <v>0</v>
      </c>
      <c r="H241" s="192">
        <f>SUM(H81:I240)</f>
        <v>0</v>
      </c>
      <c r="I241" s="193"/>
      <c r="J241" s="58">
        <f>SUM(J81:J240)</f>
        <v>0</v>
      </c>
      <c r="K241" s="58">
        <f>SUM(K81:K240)</f>
        <v>0</v>
      </c>
      <c r="L241" s="70">
        <f t="shared" si="11"/>
        <v>0</v>
      </c>
      <c r="M241" s="58">
        <f>SUM(M81:M240)</f>
        <v>0</v>
      </c>
      <c r="N241" s="58">
        <f>SUM(N81:N240)</f>
        <v>0</v>
      </c>
      <c r="O241" s="58">
        <f>SUM(O81:O240)</f>
        <v>0</v>
      </c>
      <c r="P241" s="58">
        <f>SUM(P81:P240)</f>
        <v>0</v>
      </c>
      <c r="Q241" s="58">
        <f>SUM(Q81:Q240)</f>
        <v>0</v>
      </c>
    </row>
    <row r="244" spans="1:17" x14ac:dyDescent="0.2">
      <c r="L244" s="37"/>
    </row>
  </sheetData>
  <sheetProtection algorithmName="SHA-512" hashValue="RYeg4xEBjbq0t7M9kduJgBoxUeHxxdqGeYbjHK4sCyBqj6RIq+R/EdaVCYLorlrw91aMHtrvsWPW5VxYT9EVJw==" saltValue="ytbd9ZakiFD8Q6B5bW/Nmw==" spinCount="100000" sheet="1" objects="1" scenarios="1" selectLockedCells="1"/>
  <protectedRanges>
    <protectedRange sqref="A118 C118" name="Range2"/>
    <protectedRange sqref="A190 A220 C190 C220" name="Range2_1"/>
  </protectedRanges>
  <mergeCells count="536">
    <mergeCell ref="C16:D16"/>
    <mergeCell ref="H16:Q16"/>
    <mergeCell ref="C17:D17"/>
    <mergeCell ref="H18:Q19"/>
    <mergeCell ref="A19:B19"/>
    <mergeCell ref="A21:B21"/>
    <mergeCell ref="H21:Q22"/>
    <mergeCell ref="A22:B22"/>
    <mergeCell ref="O2:P2"/>
    <mergeCell ref="A7:B7"/>
    <mergeCell ref="I7:J7"/>
    <mergeCell ref="H8:Q11"/>
    <mergeCell ref="A12:B12"/>
    <mergeCell ref="C12:D12"/>
    <mergeCell ref="H12:Q15"/>
    <mergeCell ref="A14:B14"/>
    <mergeCell ref="C14:D14"/>
    <mergeCell ref="C15:D15"/>
    <mergeCell ref="A28:B28"/>
    <mergeCell ref="A29:B29"/>
    <mergeCell ref="H29:J29"/>
    <mergeCell ref="L29:O29"/>
    <mergeCell ref="A31:B31"/>
    <mergeCell ref="H34:Q34"/>
    <mergeCell ref="A24:B24"/>
    <mergeCell ref="C24:D24"/>
    <mergeCell ref="H24:Q25"/>
    <mergeCell ref="A25:B25"/>
    <mergeCell ref="C25:D26"/>
    <mergeCell ref="A27:B27"/>
    <mergeCell ref="C27:D27"/>
    <mergeCell ref="A74:B74"/>
    <mergeCell ref="N75:Q75"/>
    <mergeCell ref="A79:B79"/>
    <mergeCell ref="C79:D79"/>
    <mergeCell ref="H79:I79"/>
    <mergeCell ref="H36:Q41"/>
    <mergeCell ref="H48:J48"/>
    <mergeCell ref="N48:P48"/>
    <mergeCell ref="H55:J55"/>
    <mergeCell ref="N55:P55"/>
    <mergeCell ref="H56:J56"/>
    <mergeCell ref="C74:D74"/>
    <mergeCell ref="N74:Q74"/>
    <mergeCell ref="C75:D75"/>
    <mergeCell ref="C76:D76"/>
    <mergeCell ref="N76:Q76"/>
    <mergeCell ref="C77:D77"/>
    <mergeCell ref="P69:Q69"/>
    <mergeCell ref="G76:I76"/>
    <mergeCell ref="H62:P65"/>
    <mergeCell ref="A82:B82"/>
    <mergeCell ref="C82:D82"/>
    <mergeCell ref="H82:I82"/>
    <mergeCell ref="A83:B83"/>
    <mergeCell ref="H83:I83"/>
    <mergeCell ref="A84:B84"/>
    <mergeCell ref="C84:D84"/>
    <mergeCell ref="H84:I84"/>
    <mergeCell ref="A80:B80"/>
    <mergeCell ref="C80:D80"/>
    <mergeCell ref="H80:I80"/>
    <mergeCell ref="A81:B81"/>
    <mergeCell ref="C81:D81"/>
    <mergeCell ref="H81:I81"/>
    <mergeCell ref="A87:B87"/>
    <mergeCell ref="C87:D87"/>
    <mergeCell ref="H87:I87"/>
    <mergeCell ref="A88:B88"/>
    <mergeCell ref="C88:D88"/>
    <mergeCell ref="H88:I88"/>
    <mergeCell ref="A85:B85"/>
    <mergeCell ref="C85:D85"/>
    <mergeCell ref="H85:I85"/>
    <mergeCell ref="A86:B86"/>
    <mergeCell ref="C86:D86"/>
    <mergeCell ref="H86:I86"/>
    <mergeCell ref="A91:B91"/>
    <mergeCell ref="C91:D91"/>
    <mergeCell ref="H91:I91"/>
    <mergeCell ref="A92:B92"/>
    <mergeCell ref="C92:D92"/>
    <mergeCell ref="H92:I92"/>
    <mergeCell ref="A89:B89"/>
    <mergeCell ref="C89:D89"/>
    <mergeCell ref="H89:I89"/>
    <mergeCell ref="A90:B90"/>
    <mergeCell ref="C90:D90"/>
    <mergeCell ref="H90:I90"/>
    <mergeCell ref="A95:B95"/>
    <mergeCell ref="C95:D95"/>
    <mergeCell ref="H95:I95"/>
    <mergeCell ref="A96:B96"/>
    <mergeCell ref="C96:D96"/>
    <mergeCell ref="H96:I96"/>
    <mergeCell ref="A93:B93"/>
    <mergeCell ref="C93:D93"/>
    <mergeCell ref="H93:I93"/>
    <mergeCell ref="A94:B94"/>
    <mergeCell ref="C94:D94"/>
    <mergeCell ref="H94:I94"/>
    <mergeCell ref="A99:B99"/>
    <mergeCell ref="C99:D99"/>
    <mergeCell ref="H99:I99"/>
    <mergeCell ref="A100:B100"/>
    <mergeCell ref="C100:D100"/>
    <mergeCell ref="H100:I100"/>
    <mergeCell ref="A97:B97"/>
    <mergeCell ref="C97:D97"/>
    <mergeCell ref="H97:I97"/>
    <mergeCell ref="A98:B98"/>
    <mergeCell ref="C98:D98"/>
    <mergeCell ref="H98:I98"/>
    <mergeCell ref="A103:B103"/>
    <mergeCell ref="C103:D103"/>
    <mergeCell ref="H103:I103"/>
    <mergeCell ref="A104:B104"/>
    <mergeCell ref="C104:D104"/>
    <mergeCell ref="H104:I104"/>
    <mergeCell ref="A101:B101"/>
    <mergeCell ref="C101:D101"/>
    <mergeCell ref="H101:I101"/>
    <mergeCell ref="A102:B102"/>
    <mergeCell ref="C102:D102"/>
    <mergeCell ref="H102:I102"/>
    <mergeCell ref="A107:B107"/>
    <mergeCell ref="C107:D107"/>
    <mergeCell ref="H107:I107"/>
    <mergeCell ref="A108:B108"/>
    <mergeCell ref="C108:D108"/>
    <mergeCell ref="H108:I108"/>
    <mergeCell ref="A105:B105"/>
    <mergeCell ref="C105:D105"/>
    <mergeCell ref="H105:I105"/>
    <mergeCell ref="A106:B106"/>
    <mergeCell ref="C106:D106"/>
    <mergeCell ref="H106:I106"/>
    <mergeCell ref="A111:B111"/>
    <mergeCell ref="C111:D111"/>
    <mergeCell ref="H111:I111"/>
    <mergeCell ref="A112:B112"/>
    <mergeCell ref="C112:D112"/>
    <mergeCell ref="H112:I112"/>
    <mergeCell ref="A109:B109"/>
    <mergeCell ref="C109:D109"/>
    <mergeCell ref="H109:I109"/>
    <mergeCell ref="A110:B110"/>
    <mergeCell ref="C110:D110"/>
    <mergeCell ref="H110:I110"/>
    <mergeCell ref="A115:B115"/>
    <mergeCell ref="C115:D115"/>
    <mergeCell ref="H115:I115"/>
    <mergeCell ref="A116:B116"/>
    <mergeCell ref="C116:D116"/>
    <mergeCell ref="H116:I116"/>
    <mergeCell ref="A113:B113"/>
    <mergeCell ref="C113:D113"/>
    <mergeCell ref="H113:I113"/>
    <mergeCell ref="A114:B114"/>
    <mergeCell ref="C114:D114"/>
    <mergeCell ref="H114:I114"/>
    <mergeCell ref="A119:B119"/>
    <mergeCell ref="C119:D119"/>
    <mergeCell ref="H119:I119"/>
    <mergeCell ref="A120:B120"/>
    <mergeCell ref="H120:I120"/>
    <mergeCell ref="A121:B121"/>
    <mergeCell ref="C121:D121"/>
    <mergeCell ref="H121:I121"/>
    <mergeCell ref="A117:B117"/>
    <mergeCell ref="C117:D117"/>
    <mergeCell ref="H117:I117"/>
    <mergeCell ref="A118:B118"/>
    <mergeCell ref="C118:D118"/>
    <mergeCell ref="H118:I118"/>
    <mergeCell ref="C120:D120"/>
    <mergeCell ref="A124:B124"/>
    <mergeCell ref="C124:D124"/>
    <mergeCell ref="H124:I124"/>
    <mergeCell ref="A125:B125"/>
    <mergeCell ref="C125:D125"/>
    <mergeCell ref="H125:I125"/>
    <mergeCell ref="A122:B122"/>
    <mergeCell ref="C122:D122"/>
    <mergeCell ref="H122:I122"/>
    <mergeCell ref="A123:B123"/>
    <mergeCell ref="C123:D123"/>
    <mergeCell ref="H123:I123"/>
    <mergeCell ref="A128:B128"/>
    <mergeCell ref="C128:D128"/>
    <mergeCell ref="H128:I128"/>
    <mergeCell ref="A129:B129"/>
    <mergeCell ref="C129:D129"/>
    <mergeCell ref="H129:I129"/>
    <mergeCell ref="A126:B126"/>
    <mergeCell ref="C126:D126"/>
    <mergeCell ref="H126:I126"/>
    <mergeCell ref="A127:B127"/>
    <mergeCell ref="C127:D127"/>
    <mergeCell ref="H127:I127"/>
    <mergeCell ref="A132:B132"/>
    <mergeCell ref="C132:D132"/>
    <mergeCell ref="H132:I132"/>
    <mergeCell ref="A133:B133"/>
    <mergeCell ref="C133:D133"/>
    <mergeCell ref="H133:I133"/>
    <mergeCell ref="A130:B130"/>
    <mergeCell ref="C130:D130"/>
    <mergeCell ref="H130:I130"/>
    <mergeCell ref="A131:B131"/>
    <mergeCell ref="C131:D131"/>
    <mergeCell ref="H131:I131"/>
    <mergeCell ref="A136:B136"/>
    <mergeCell ref="C136:D136"/>
    <mergeCell ref="H136:I136"/>
    <mergeCell ref="A137:B137"/>
    <mergeCell ref="C137:D137"/>
    <mergeCell ref="H137:I137"/>
    <mergeCell ref="A134:B134"/>
    <mergeCell ref="C134:D134"/>
    <mergeCell ref="H134:I134"/>
    <mergeCell ref="A135:B135"/>
    <mergeCell ref="C135:D135"/>
    <mergeCell ref="H135:I135"/>
    <mergeCell ref="A140:B140"/>
    <mergeCell ref="C140:D140"/>
    <mergeCell ref="H140:I140"/>
    <mergeCell ref="A141:B141"/>
    <mergeCell ref="C141:D141"/>
    <mergeCell ref="H141:I141"/>
    <mergeCell ref="A138:B138"/>
    <mergeCell ref="C138:D138"/>
    <mergeCell ref="H138:I138"/>
    <mergeCell ref="A139:B139"/>
    <mergeCell ref="C139:D139"/>
    <mergeCell ref="H139:I139"/>
    <mergeCell ref="A144:B144"/>
    <mergeCell ref="C144:D144"/>
    <mergeCell ref="H144:I144"/>
    <mergeCell ref="A145:B145"/>
    <mergeCell ref="C145:D145"/>
    <mergeCell ref="H145:I145"/>
    <mergeCell ref="A142:B142"/>
    <mergeCell ref="C142:D142"/>
    <mergeCell ref="H142:I142"/>
    <mergeCell ref="A143:B143"/>
    <mergeCell ref="C143:D143"/>
    <mergeCell ref="H143:I143"/>
    <mergeCell ref="A148:B148"/>
    <mergeCell ref="C148:D148"/>
    <mergeCell ref="H148:I148"/>
    <mergeCell ref="A149:B149"/>
    <mergeCell ref="C149:D149"/>
    <mergeCell ref="H149:I149"/>
    <mergeCell ref="A146:B146"/>
    <mergeCell ref="C146:D146"/>
    <mergeCell ref="H146:I146"/>
    <mergeCell ref="A147:B147"/>
    <mergeCell ref="C147:D147"/>
    <mergeCell ref="H147:I147"/>
    <mergeCell ref="A152:B152"/>
    <mergeCell ref="C152:D152"/>
    <mergeCell ref="H152:I152"/>
    <mergeCell ref="A153:B153"/>
    <mergeCell ref="C153:D153"/>
    <mergeCell ref="H153:I153"/>
    <mergeCell ref="A150:B150"/>
    <mergeCell ref="C150:D150"/>
    <mergeCell ref="H150:I150"/>
    <mergeCell ref="A151:B151"/>
    <mergeCell ref="C151:D151"/>
    <mergeCell ref="H151:I151"/>
    <mergeCell ref="A156:B156"/>
    <mergeCell ref="C156:D156"/>
    <mergeCell ref="H156:I156"/>
    <mergeCell ref="A157:B157"/>
    <mergeCell ref="C157:D157"/>
    <mergeCell ref="H157:I157"/>
    <mergeCell ref="A154:B154"/>
    <mergeCell ref="C154:D154"/>
    <mergeCell ref="H154:I154"/>
    <mergeCell ref="A155:B155"/>
    <mergeCell ref="C155:D155"/>
    <mergeCell ref="H155:I155"/>
    <mergeCell ref="A160:B160"/>
    <mergeCell ref="C160:D160"/>
    <mergeCell ref="H160:I160"/>
    <mergeCell ref="A161:B161"/>
    <mergeCell ref="C161:D161"/>
    <mergeCell ref="H161:I161"/>
    <mergeCell ref="A158:B158"/>
    <mergeCell ref="C158:D158"/>
    <mergeCell ref="H158:I158"/>
    <mergeCell ref="A159:B159"/>
    <mergeCell ref="C159:D159"/>
    <mergeCell ref="H159:I159"/>
    <mergeCell ref="A164:B164"/>
    <mergeCell ref="C164:D164"/>
    <mergeCell ref="H164:I164"/>
    <mergeCell ref="A165:B165"/>
    <mergeCell ref="C165:D165"/>
    <mergeCell ref="H165:I165"/>
    <mergeCell ref="A162:B162"/>
    <mergeCell ref="C162:D162"/>
    <mergeCell ref="H162:I162"/>
    <mergeCell ref="A163:B163"/>
    <mergeCell ref="C163:D163"/>
    <mergeCell ref="H163:I163"/>
    <mergeCell ref="A168:B168"/>
    <mergeCell ref="C168:D168"/>
    <mergeCell ref="H168:I168"/>
    <mergeCell ref="A169:B169"/>
    <mergeCell ref="C169:D169"/>
    <mergeCell ref="H169:I169"/>
    <mergeCell ref="A166:B166"/>
    <mergeCell ref="C166:D166"/>
    <mergeCell ref="H166:I166"/>
    <mergeCell ref="A167:B167"/>
    <mergeCell ref="C167:D167"/>
    <mergeCell ref="H167:I167"/>
    <mergeCell ref="A172:B172"/>
    <mergeCell ref="C172:D172"/>
    <mergeCell ref="H172:I172"/>
    <mergeCell ref="A173:B173"/>
    <mergeCell ref="C173:D173"/>
    <mergeCell ref="H173:I173"/>
    <mergeCell ref="A170:B170"/>
    <mergeCell ref="C170:D170"/>
    <mergeCell ref="H170:I170"/>
    <mergeCell ref="A171:B171"/>
    <mergeCell ref="C171:D171"/>
    <mergeCell ref="H171:I171"/>
    <mergeCell ref="A176:B176"/>
    <mergeCell ref="C176:D176"/>
    <mergeCell ref="H176:I176"/>
    <mergeCell ref="A177:B177"/>
    <mergeCell ref="C177:D177"/>
    <mergeCell ref="H177:I177"/>
    <mergeCell ref="A174:B174"/>
    <mergeCell ref="C174:D174"/>
    <mergeCell ref="H174:I174"/>
    <mergeCell ref="A175:B175"/>
    <mergeCell ref="C175:D175"/>
    <mergeCell ref="H175:I175"/>
    <mergeCell ref="A180:B180"/>
    <mergeCell ref="C180:D180"/>
    <mergeCell ref="H180:I180"/>
    <mergeCell ref="A181:B181"/>
    <mergeCell ref="C181:D181"/>
    <mergeCell ref="H181:I181"/>
    <mergeCell ref="A178:B178"/>
    <mergeCell ref="C178:D178"/>
    <mergeCell ref="H178:I178"/>
    <mergeCell ref="A179:B179"/>
    <mergeCell ref="C179:D179"/>
    <mergeCell ref="H179:I179"/>
    <mergeCell ref="A184:B184"/>
    <mergeCell ref="C184:D184"/>
    <mergeCell ref="H184:I184"/>
    <mergeCell ref="A185:B185"/>
    <mergeCell ref="C185:D185"/>
    <mergeCell ref="H185:I185"/>
    <mergeCell ref="A182:B182"/>
    <mergeCell ref="C182:D182"/>
    <mergeCell ref="H182:I182"/>
    <mergeCell ref="A183:B183"/>
    <mergeCell ref="C183:D183"/>
    <mergeCell ref="H183:I183"/>
    <mergeCell ref="A188:B188"/>
    <mergeCell ref="C188:D188"/>
    <mergeCell ref="H188:I188"/>
    <mergeCell ref="A189:B189"/>
    <mergeCell ref="C189:D189"/>
    <mergeCell ref="H189:I189"/>
    <mergeCell ref="A186:B186"/>
    <mergeCell ref="C186:D186"/>
    <mergeCell ref="H186:I186"/>
    <mergeCell ref="A187:B187"/>
    <mergeCell ref="C187:D187"/>
    <mergeCell ref="H187:I187"/>
    <mergeCell ref="A192:B192"/>
    <mergeCell ref="C192:D192"/>
    <mergeCell ref="H192:I192"/>
    <mergeCell ref="A193:B193"/>
    <mergeCell ref="C193:D193"/>
    <mergeCell ref="H193:I193"/>
    <mergeCell ref="A190:B190"/>
    <mergeCell ref="C190:D190"/>
    <mergeCell ref="H190:I190"/>
    <mergeCell ref="A191:B191"/>
    <mergeCell ref="C191:D191"/>
    <mergeCell ref="H191:I191"/>
    <mergeCell ref="A196:B196"/>
    <mergeCell ref="C196:D196"/>
    <mergeCell ref="H196:I196"/>
    <mergeCell ref="A197:B197"/>
    <mergeCell ref="C197:D197"/>
    <mergeCell ref="H197:I197"/>
    <mergeCell ref="A194:B194"/>
    <mergeCell ref="C194:D194"/>
    <mergeCell ref="H194:I194"/>
    <mergeCell ref="A195:B195"/>
    <mergeCell ref="C195:D195"/>
    <mergeCell ref="H195:I195"/>
    <mergeCell ref="A200:B200"/>
    <mergeCell ref="C200:D200"/>
    <mergeCell ref="H200:I200"/>
    <mergeCell ref="A201:B201"/>
    <mergeCell ref="C201:D201"/>
    <mergeCell ref="H201:I201"/>
    <mergeCell ref="A198:B198"/>
    <mergeCell ref="C198:D198"/>
    <mergeCell ref="H198:I198"/>
    <mergeCell ref="A199:B199"/>
    <mergeCell ref="C199:D199"/>
    <mergeCell ref="H199:I199"/>
    <mergeCell ref="A204:B204"/>
    <mergeCell ref="C204:D204"/>
    <mergeCell ref="H204:I204"/>
    <mergeCell ref="A205:B205"/>
    <mergeCell ref="C205:D205"/>
    <mergeCell ref="H205:I205"/>
    <mergeCell ref="A202:B202"/>
    <mergeCell ref="C202:D202"/>
    <mergeCell ref="H202:I202"/>
    <mergeCell ref="A203:B203"/>
    <mergeCell ref="C203:D203"/>
    <mergeCell ref="H203:I203"/>
    <mergeCell ref="A208:B208"/>
    <mergeCell ref="C208:D208"/>
    <mergeCell ref="H208:I208"/>
    <mergeCell ref="A209:B209"/>
    <mergeCell ref="C209:D209"/>
    <mergeCell ref="H209:I209"/>
    <mergeCell ref="A206:B206"/>
    <mergeCell ref="C206:D206"/>
    <mergeCell ref="H206:I206"/>
    <mergeCell ref="A207:B207"/>
    <mergeCell ref="C207:D207"/>
    <mergeCell ref="H207:I207"/>
    <mergeCell ref="A212:B212"/>
    <mergeCell ref="C212:D212"/>
    <mergeCell ref="H212:I212"/>
    <mergeCell ref="A213:B213"/>
    <mergeCell ref="C213:D213"/>
    <mergeCell ref="H213:I213"/>
    <mergeCell ref="A210:B210"/>
    <mergeCell ref="C210:D210"/>
    <mergeCell ref="H210:I210"/>
    <mergeCell ref="A211:B211"/>
    <mergeCell ref="C211:D211"/>
    <mergeCell ref="H211:I211"/>
    <mergeCell ref="A216:B216"/>
    <mergeCell ref="C216:D216"/>
    <mergeCell ref="H216:I216"/>
    <mergeCell ref="A217:B217"/>
    <mergeCell ref="C217:D217"/>
    <mergeCell ref="H217:I217"/>
    <mergeCell ref="A214:B214"/>
    <mergeCell ref="C214:D214"/>
    <mergeCell ref="H214:I214"/>
    <mergeCell ref="A215:B215"/>
    <mergeCell ref="C215:D215"/>
    <mergeCell ref="H215:I215"/>
    <mergeCell ref="A220:B220"/>
    <mergeCell ref="C220:D220"/>
    <mergeCell ref="H220:I220"/>
    <mergeCell ref="A221:B221"/>
    <mergeCell ref="C221:D221"/>
    <mergeCell ref="H221:I221"/>
    <mergeCell ref="A218:B218"/>
    <mergeCell ref="C218:D218"/>
    <mergeCell ref="H218:I218"/>
    <mergeCell ref="A219:B219"/>
    <mergeCell ref="C219:D219"/>
    <mergeCell ref="H219:I219"/>
    <mergeCell ref="A224:B224"/>
    <mergeCell ref="C224:D224"/>
    <mergeCell ref="H224:I224"/>
    <mergeCell ref="A225:B225"/>
    <mergeCell ref="C225:D225"/>
    <mergeCell ref="H225:I225"/>
    <mergeCell ref="A222:B222"/>
    <mergeCell ref="C222:D222"/>
    <mergeCell ref="H222:I222"/>
    <mergeCell ref="A223:B223"/>
    <mergeCell ref="C223:D223"/>
    <mergeCell ref="H223:I223"/>
    <mergeCell ref="A228:B228"/>
    <mergeCell ref="C228:D228"/>
    <mergeCell ref="H228:I228"/>
    <mergeCell ref="A229:B229"/>
    <mergeCell ref="C229:D229"/>
    <mergeCell ref="H229:I229"/>
    <mergeCell ref="A226:B226"/>
    <mergeCell ref="C226:D226"/>
    <mergeCell ref="H226:I226"/>
    <mergeCell ref="A227:B227"/>
    <mergeCell ref="C227:D227"/>
    <mergeCell ref="H227:I227"/>
    <mergeCell ref="A232:B232"/>
    <mergeCell ref="C232:D232"/>
    <mergeCell ref="H232:I232"/>
    <mergeCell ref="A233:B233"/>
    <mergeCell ref="C233:D233"/>
    <mergeCell ref="H233:I233"/>
    <mergeCell ref="A230:B230"/>
    <mergeCell ref="C230:D230"/>
    <mergeCell ref="H230:I230"/>
    <mergeCell ref="A231:B231"/>
    <mergeCell ref="C231:D231"/>
    <mergeCell ref="H231:I231"/>
    <mergeCell ref="A236:B236"/>
    <mergeCell ref="C236:D236"/>
    <mergeCell ref="H236:I236"/>
    <mergeCell ref="A237:B237"/>
    <mergeCell ref="C237:D237"/>
    <mergeCell ref="H237:I237"/>
    <mergeCell ref="A234:B234"/>
    <mergeCell ref="C234:D234"/>
    <mergeCell ref="H234:I234"/>
    <mergeCell ref="A235:B235"/>
    <mergeCell ref="C235:D235"/>
    <mergeCell ref="H235:I235"/>
    <mergeCell ref="A240:B240"/>
    <mergeCell ref="C240:D240"/>
    <mergeCell ref="H240:I240"/>
    <mergeCell ref="A241:B241"/>
    <mergeCell ref="C241:D241"/>
    <mergeCell ref="H241:I241"/>
    <mergeCell ref="A238:B238"/>
    <mergeCell ref="C238:D238"/>
    <mergeCell ref="H238:I238"/>
    <mergeCell ref="A239:B239"/>
    <mergeCell ref="C239:D239"/>
    <mergeCell ref="H239:I239"/>
  </mergeCells>
  <dataValidations count="2">
    <dataValidation type="decimal" operator="lessThanOrEqual" allowBlank="1" showInputMessage="1" showErrorMessage="1" errorTitle="Release retention" error="In order to release retention, the number entered into this cell must be negative." sqref="O81:O240" xr:uid="{00000000-0002-0000-0700-000000000000}">
      <formula1>0</formula1>
    </dataValidation>
    <dataValidation allowBlank="1" showInputMessage="1" sqref="P81:P240" xr:uid="{00000000-0002-0000-0700-000001000000}"/>
  </dataValidations>
  <pageMargins left="0.5" right="0.51190476190476197" top="0.75" bottom="0.75" header="0.3" footer="0.3"/>
  <pageSetup scale="41" fitToHeight="5" orientation="landscape" r:id="rId1"/>
  <headerFooter>
    <oddHeader>&amp;CUniversity of Utah Application and Certificate for Payment</oddHeader>
    <oddFooter>&amp;CPage &amp;P of &amp;N</oddFooter>
  </headerFooter>
  <rowBreaks count="1" manualBreakCount="1">
    <brk id="68" max="16" man="1"/>
  </rowBreaks>
  <drawing r:id="rId2"/>
  <mc:AlternateContent xmlns:mc="http://schemas.openxmlformats.org/markup-compatibility/2006">
    <mc:Choice Requires="v">
      <legacyDrawing r:id="rId3"/>
    </mc:Choice>
  </mc:AlternateContent>
  <mc:AlternateContent xmlns:mc="http://schemas.openxmlformats.org/markup-compatibility/2006">
    <mc:Choice Requires="v">
      <legacyDrawingHF r:id="rId4"/>
    </mc:Choice>
    <mc:Fallback>
      <drawingHF r:id="rId5" lho="2"/>
    </mc:Fallback>
  </mc:AlternateContent>
</worksheet>
</file>

<file path=customXml/_rels/item1.xml.rels><?xml version="1.0" encoding="UTF-8" standalone="yes"?>
<Relationships xmlns="http://schemas.openxmlformats.org/package/2006/relationships"><Relationship Id="rId1" Type="http://purl.oclc.org/ooxml/officeDocument/relationships/customXmlProps" Target="itemProps1.xml"/></Relationships>
</file>

<file path=customXml/item1.xml>��< ? x m l   v e r s i o n = " 1 . 0 "   e n c o d i n g = " u t f - 1 6 " ? > < S w i f t T o k e n s   x m l n s : x s i = " h t t p : / / w w w . w 3 . o r g / 2 0 0 1 / X M L S c h e m a - i n s t a n c e "   x m l n s : x s d = " h t t p : / / w w w . w 3 . o r g / 2 0 0 1 / X M L S c h e m a " > < T o k e n s / > < / S w i f t T o k e n s > 
</file>

<file path=customXml/itemProps1.xml><?xml version="1.0" encoding="utf-8"?>
<ds:datastoreItem xmlns:ds="http://purl.oclc.org/ooxml/officeDocument/customXml" ds:itemID="{0DABA9DA-075B-4553-911E-D3B9E19AEB54}">
  <ds:schemaRefs>
    <ds:schemaRef ds:uri="http://www.w3.org/2001/XMLSchema"/>
  </ds:schemaRefs>
</ds:datastoreItem>
</file>

<file path=docProps/app.xml><?xml version="1.0" encoding="utf-8"?>
<Properties xmlns="http://purl.oclc.org/ooxml/officeDocument/extendedProperties" xmlns:vt="http://purl.oclc.org/ooxml/officeDocument/docPropsVTypes">
  <Application>Microsoft Macintosh Excel</Application>
  <DocSecurity>0</DocSecurity>
  <ScaleCrop>false</ScaleCrop>
  <HeadingPairs>
    <vt:vector size="4" baseType="variant">
      <vt:variant>
        <vt:lpstr>Worksheets</vt:lpstr>
      </vt:variant>
      <vt:variant>
        <vt:i4>63</vt:i4>
      </vt:variant>
      <vt:variant>
        <vt:lpstr>Named Ranges</vt:lpstr>
      </vt:variant>
      <vt:variant>
        <vt:i4>121</vt:i4>
      </vt:variant>
    </vt:vector>
  </HeadingPairs>
  <TitlesOfParts>
    <vt:vector size="184" baseType="lpstr">
      <vt:lpstr>Instructions</vt:lpstr>
      <vt:lpstr>Project Summary Sheet</vt:lpstr>
      <vt:lpstr>Pay App 1</vt:lpstr>
      <vt:lpstr>Pay App 2</vt:lpstr>
      <vt:lpstr>Pay App 3</vt:lpstr>
      <vt:lpstr>Pay App 4</vt:lpstr>
      <vt:lpstr>Pay App 5</vt:lpstr>
      <vt:lpstr>Pay App 6</vt:lpstr>
      <vt:lpstr>Pay App 7</vt:lpstr>
      <vt:lpstr>Pay App 8</vt:lpstr>
      <vt:lpstr>Pay App 9</vt:lpstr>
      <vt:lpstr>Pay App 10</vt:lpstr>
      <vt:lpstr>Pay App 11</vt:lpstr>
      <vt:lpstr>Pay App 12</vt:lpstr>
      <vt:lpstr>Pay App 13</vt:lpstr>
      <vt:lpstr>Pay App 14</vt:lpstr>
      <vt:lpstr>Pay App 15</vt:lpstr>
      <vt:lpstr>Pay App 16</vt:lpstr>
      <vt:lpstr>Pay App 17</vt:lpstr>
      <vt:lpstr>Pay App 18</vt:lpstr>
      <vt:lpstr>Pay App 19</vt:lpstr>
      <vt:lpstr>Pay App 20</vt:lpstr>
      <vt:lpstr>Pay App 21</vt:lpstr>
      <vt:lpstr>Pay App 22</vt:lpstr>
      <vt:lpstr>Pay App 23</vt:lpstr>
      <vt:lpstr>Pay App 24</vt:lpstr>
      <vt:lpstr>Pay App 25</vt:lpstr>
      <vt:lpstr>Pay App 26</vt:lpstr>
      <vt:lpstr>Pay App 27</vt:lpstr>
      <vt:lpstr>Pay App 28</vt:lpstr>
      <vt:lpstr>Pay App 29</vt:lpstr>
      <vt:lpstr>Pay App 30</vt:lpstr>
      <vt:lpstr>Pay App 31</vt:lpstr>
      <vt:lpstr>Pay App 32</vt:lpstr>
      <vt:lpstr>Pay App 33</vt:lpstr>
      <vt:lpstr>Pay App 34</vt:lpstr>
      <vt:lpstr>Pay App 35</vt:lpstr>
      <vt:lpstr>Pay App 36</vt:lpstr>
      <vt:lpstr>Pay App 37</vt:lpstr>
      <vt:lpstr>Pay App 38</vt:lpstr>
      <vt:lpstr>Pay App 39</vt:lpstr>
      <vt:lpstr>Pay App 40</vt:lpstr>
      <vt:lpstr>Pay App 41</vt:lpstr>
      <vt:lpstr>Pay App 42</vt:lpstr>
      <vt:lpstr>Pay App 43</vt:lpstr>
      <vt:lpstr>Pay App 44</vt:lpstr>
      <vt:lpstr>Pay App 45</vt:lpstr>
      <vt:lpstr>Pay App 46</vt:lpstr>
      <vt:lpstr>Pay App 47</vt:lpstr>
      <vt:lpstr>Pay App 48</vt:lpstr>
      <vt:lpstr>Pay App 49</vt:lpstr>
      <vt:lpstr>Pay App 50</vt:lpstr>
      <vt:lpstr>Pay App 51</vt:lpstr>
      <vt:lpstr>Pay App 52</vt:lpstr>
      <vt:lpstr>Pay App 53</vt:lpstr>
      <vt:lpstr>Pay App 54</vt:lpstr>
      <vt:lpstr>Pay App 55</vt:lpstr>
      <vt:lpstr>Pay App 56</vt:lpstr>
      <vt:lpstr>Pay App 57</vt:lpstr>
      <vt:lpstr>Pay App 58</vt:lpstr>
      <vt:lpstr>Pay App 59</vt:lpstr>
      <vt:lpstr>Pay App 60</vt:lpstr>
      <vt:lpstr>Sheet1</vt:lpstr>
      <vt:lpstr>'Pay App 1'!Print_Area</vt:lpstr>
      <vt:lpstr>'Pay App 10'!Print_Area</vt:lpstr>
      <vt:lpstr>'Pay App 11'!Print_Area</vt:lpstr>
      <vt:lpstr>'Pay App 12'!Print_Area</vt:lpstr>
      <vt:lpstr>'Pay App 13'!Print_Area</vt:lpstr>
      <vt:lpstr>'Pay App 14'!Print_Area</vt:lpstr>
      <vt:lpstr>'Pay App 15'!Print_Area</vt:lpstr>
      <vt:lpstr>'Pay App 16'!Print_Area</vt:lpstr>
      <vt:lpstr>'Pay App 17'!Print_Area</vt:lpstr>
      <vt:lpstr>'Pay App 18'!Print_Area</vt:lpstr>
      <vt:lpstr>'Pay App 19'!Print_Area</vt:lpstr>
      <vt:lpstr>'Pay App 2'!Print_Area</vt:lpstr>
      <vt:lpstr>'Pay App 20'!Print_Area</vt:lpstr>
      <vt:lpstr>'Pay App 21'!Print_Area</vt:lpstr>
      <vt:lpstr>'Pay App 22'!Print_Area</vt:lpstr>
      <vt:lpstr>'Pay App 23'!Print_Area</vt:lpstr>
      <vt:lpstr>'Pay App 24'!Print_Area</vt:lpstr>
      <vt:lpstr>'Pay App 25'!Print_Area</vt:lpstr>
      <vt:lpstr>'Pay App 26'!Print_Area</vt:lpstr>
      <vt:lpstr>'Pay App 27'!Print_Area</vt:lpstr>
      <vt:lpstr>'Pay App 28'!Print_Area</vt:lpstr>
      <vt:lpstr>'Pay App 29'!Print_Area</vt:lpstr>
      <vt:lpstr>'Pay App 3'!Print_Area</vt:lpstr>
      <vt:lpstr>'Pay App 30'!Print_Area</vt:lpstr>
      <vt:lpstr>'Pay App 31'!Print_Area</vt:lpstr>
      <vt:lpstr>'Pay App 32'!Print_Area</vt:lpstr>
      <vt:lpstr>'Pay App 33'!Print_Area</vt:lpstr>
      <vt:lpstr>'Pay App 34'!Print_Area</vt:lpstr>
      <vt:lpstr>'Pay App 35'!Print_Area</vt:lpstr>
      <vt:lpstr>'Pay App 36'!Print_Area</vt:lpstr>
      <vt:lpstr>'Pay App 37'!Print_Area</vt:lpstr>
      <vt:lpstr>'Pay App 38'!Print_Area</vt:lpstr>
      <vt:lpstr>'Pay App 39'!Print_Area</vt:lpstr>
      <vt:lpstr>'Pay App 4'!Print_Area</vt:lpstr>
      <vt:lpstr>'Pay App 40'!Print_Area</vt:lpstr>
      <vt:lpstr>'Pay App 41'!Print_Area</vt:lpstr>
      <vt:lpstr>'Pay App 42'!Print_Area</vt:lpstr>
      <vt:lpstr>'Pay App 43'!Print_Area</vt:lpstr>
      <vt:lpstr>'Pay App 44'!Print_Area</vt:lpstr>
      <vt:lpstr>'Pay App 45'!Print_Area</vt:lpstr>
      <vt:lpstr>'Pay App 46'!Print_Area</vt:lpstr>
      <vt:lpstr>'Pay App 47'!Print_Area</vt:lpstr>
      <vt:lpstr>'Pay App 48'!Print_Area</vt:lpstr>
      <vt:lpstr>'Pay App 49'!Print_Area</vt:lpstr>
      <vt:lpstr>'Pay App 5'!Print_Area</vt:lpstr>
      <vt:lpstr>'Pay App 50'!Print_Area</vt:lpstr>
      <vt:lpstr>'Pay App 51'!Print_Area</vt:lpstr>
      <vt:lpstr>'Pay App 52'!Print_Area</vt:lpstr>
      <vt:lpstr>'Pay App 53'!Print_Area</vt:lpstr>
      <vt:lpstr>'Pay App 54'!Print_Area</vt:lpstr>
      <vt:lpstr>'Pay App 55'!Print_Area</vt:lpstr>
      <vt:lpstr>'Pay App 56'!Print_Area</vt:lpstr>
      <vt:lpstr>'Pay App 57'!Print_Area</vt:lpstr>
      <vt:lpstr>'Pay App 58'!Print_Area</vt:lpstr>
      <vt:lpstr>'Pay App 59'!Print_Area</vt:lpstr>
      <vt:lpstr>'Pay App 6'!Print_Area</vt:lpstr>
      <vt:lpstr>'Pay App 60'!Print_Area</vt:lpstr>
      <vt:lpstr>'Pay App 7'!Print_Area</vt:lpstr>
      <vt:lpstr>'Pay App 8'!Print_Area</vt:lpstr>
      <vt:lpstr>'Pay App 9'!Print_Area</vt:lpstr>
      <vt:lpstr>'Project Summary Sheet'!Print_Area</vt:lpstr>
      <vt:lpstr>'Pay App 1'!Print_Titles</vt:lpstr>
      <vt:lpstr>'Pay App 10'!Print_Titles</vt:lpstr>
      <vt:lpstr>'Pay App 11'!Print_Titles</vt:lpstr>
      <vt:lpstr>'Pay App 12'!Print_Titles</vt:lpstr>
      <vt:lpstr>'Pay App 13'!Print_Titles</vt:lpstr>
      <vt:lpstr>'Pay App 14'!Print_Titles</vt:lpstr>
      <vt:lpstr>'Pay App 15'!Print_Titles</vt:lpstr>
      <vt:lpstr>'Pay App 16'!Print_Titles</vt:lpstr>
      <vt:lpstr>'Pay App 17'!Print_Titles</vt:lpstr>
      <vt:lpstr>'Pay App 18'!Print_Titles</vt:lpstr>
      <vt:lpstr>'Pay App 19'!Print_Titles</vt:lpstr>
      <vt:lpstr>'Pay App 2'!Print_Titles</vt:lpstr>
      <vt:lpstr>'Pay App 20'!Print_Titles</vt:lpstr>
      <vt:lpstr>'Pay App 21'!Print_Titles</vt:lpstr>
      <vt:lpstr>'Pay App 22'!Print_Titles</vt:lpstr>
      <vt:lpstr>'Pay App 23'!Print_Titles</vt:lpstr>
      <vt:lpstr>'Pay App 24'!Print_Titles</vt:lpstr>
      <vt:lpstr>'Pay App 25'!Print_Titles</vt:lpstr>
      <vt:lpstr>'Pay App 26'!Print_Titles</vt:lpstr>
      <vt:lpstr>'Pay App 27'!Print_Titles</vt:lpstr>
      <vt:lpstr>'Pay App 28'!Print_Titles</vt:lpstr>
      <vt:lpstr>'Pay App 29'!Print_Titles</vt:lpstr>
      <vt:lpstr>'Pay App 3'!Print_Titles</vt:lpstr>
      <vt:lpstr>'Pay App 30'!Print_Titles</vt:lpstr>
      <vt:lpstr>'Pay App 31'!Print_Titles</vt:lpstr>
      <vt:lpstr>'Pay App 32'!Print_Titles</vt:lpstr>
      <vt:lpstr>'Pay App 33'!Print_Titles</vt:lpstr>
      <vt:lpstr>'Pay App 34'!Print_Titles</vt:lpstr>
      <vt:lpstr>'Pay App 35'!Print_Titles</vt:lpstr>
      <vt:lpstr>'Pay App 36'!Print_Titles</vt:lpstr>
      <vt:lpstr>'Pay App 37'!Print_Titles</vt:lpstr>
      <vt:lpstr>'Pay App 38'!Print_Titles</vt:lpstr>
      <vt:lpstr>'Pay App 39'!Print_Titles</vt:lpstr>
      <vt:lpstr>'Pay App 4'!Print_Titles</vt:lpstr>
      <vt:lpstr>'Pay App 40'!Print_Titles</vt:lpstr>
      <vt:lpstr>'Pay App 41'!Print_Titles</vt:lpstr>
      <vt:lpstr>'Pay App 42'!Print_Titles</vt:lpstr>
      <vt:lpstr>'Pay App 43'!Print_Titles</vt:lpstr>
      <vt:lpstr>'Pay App 44'!Print_Titles</vt:lpstr>
      <vt:lpstr>'Pay App 45'!Print_Titles</vt:lpstr>
      <vt:lpstr>'Pay App 46'!Print_Titles</vt:lpstr>
      <vt:lpstr>'Pay App 47'!Print_Titles</vt:lpstr>
      <vt:lpstr>'Pay App 48'!Print_Titles</vt:lpstr>
      <vt:lpstr>'Pay App 49'!Print_Titles</vt:lpstr>
      <vt:lpstr>'Pay App 5'!Print_Titles</vt:lpstr>
      <vt:lpstr>'Pay App 50'!Print_Titles</vt:lpstr>
      <vt:lpstr>'Pay App 51'!Print_Titles</vt:lpstr>
      <vt:lpstr>'Pay App 52'!Print_Titles</vt:lpstr>
      <vt:lpstr>'Pay App 53'!Print_Titles</vt:lpstr>
      <vt:lpstr>'Pay App 54'!Print_Titles</vt:lpstr>
      <vt:lpstr>'Pay App 55'!Print_Titles</vt:lpstr>
      <vt:lpstr>'Pay App 56'!Print_Titles</vt:lpstr>
      <vt:lpstr>'Pay App 57'!Print_Titles</vt:lpstr>
      <vt:lpstr>'Pay App 58'!Print_Titles</vt:lpstr>
      <vt:lpstr>'Pay App 59'!Print_Titles</vt:lpstr>
      <vt:lpstr>'Pay App 6'!Print_Titles</vt:lpstr>
      <vt:lpstr>'Pay App 60'!Print_Titles</vt:lpstr>
      <vt:lpstr>'Pay App 7'!Print_Titles</vt:lpstr>
      <vt:lpstr>'Pay App 8'!Print_Titles</vt:lpstr>
      <vt:lpstr>'Pay App 9'!Print_Titles</vt:lpstr>
    </vt:vector>
  </TitlesOfParts>
  <Manager/>
  <Company>UofU</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Mary Dupaix</dc:creator>
  <cp:keywords/>
  <dc:description/>
  <cp:lastModifiedBy>Christian Johansen</cp:lastModifiedBy>
  <cp:revision/>
  <cp:lastPrinted>2025-02-03T16:54:03Z</cp:lastPrinted>
  <dcterms:created xsi:type="dcterms:W3CDTF">2019-08-26T20:11:26Z</dcterms:created>
  <dcterms:modified xsi:type="dcterms:W3CDTF">2025-02-04T18:31:22Z</dcterms:modified>
  <cp:category/>
  <cp:contentStatus/>
</cp:coreProperties>
</file>

<file path=docProps/custom.xml><?xml version="1.0" encoding="utf-8"?>
<Properties xmlns="http://purl.oclc.org/ooxml/officeDocument/customProperties" xmlns:vt="http://purl.oclc.org/ooxml/officeDocument/docPropsVTypes">
  <property fmtid="{D5CDD505-2E9C-101B-9397-08002B2CF9AE}" pid="2" name="PlanSwiftJobName">
    <vt:lpwstr/>
  </property>
  <property fmtid="{D5CDD505-2E9C-101B-9397-08002B2CF9AE}" pid="3" name="PlanSwiftJobGuid">
    <vt:lpwstr/>
  </property>
  <property fmtid="{D5CDD505-2E9C-101B-9397-08002B2CF9AE}" pid="4" name="LinkedDataId">
    <vt:lpwstr>{0DABA9DA-075B-4553-911E-D3B9E19AEB54}</vt:lpwstr>
  </property>
</Properties>
</file>